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ce735be489bb4499" Type="http://schemas.microsoft.com/office/2007/relationships/ui/extensibility" Target="customUI/customUI14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jiggetts\Dropbox\CH TF\Website\Document Migration\Resource Library\"/>
    </mc:Choice>
  </mc:AlternateContent>
  <workbookProtection workbookAlgorithmName="SHA-512" workbookHashValue="slJ9xh0naVFo+DiGgFN4+0Yormd/pTqyiFHdJ+EaRABfVJCP9+Uj/d1tsg6Ak5EMRzzVhi4lihzunHl4E08FBA==" workbookSaltValue="WdfDw2ZOT2NwcW7krsCx7Q==" workbookSpinCount="100000" lockStructure="1"/>
  <bookViews>
    <workbookView xWindow="0" yWindow="0" windowWidth="20490" windowHeight="7620"/>
  </bookViews>
  <sheets>
    <sheet name="IntroPage" sheetId="1" r:id="rId1"/>
    <sheet name="iParameters" sheetId="2" r:id="rId2"/>
    <sheet name="Strategy" sheetId="3" r:id="rId3"/>
    <sheet name="Quantities" sheetId="4" r:id="rId4"/>
    <sheet name="Outputs" sheetId="5" state="hidden" r:id="rId5"/>
    <sheet name="CountryData" sheetId="6" state="hidden" r:id="rId6"/>
    <sheet name="Dico" sheetId="7" state="hidden" r:id="rId7"/>
    <sheet name="Quality check" sheetId="8" state="hidden" r:id="rId8"/>
    <sheet name="wrkg1" sheetId="9" state="hidden" r:id="rId9"/>
    <sheet name="Graphic Design" sheetId="10" r:id="rId10"/>
    <sheet name="HWG summary template" sheetId="11" r:id="rId11"/>
  </sheets>
  <externalReferences>
    <externalReference r:id="rId12"/>
  </externalReferences>
  <definedNames>
    <definedName name="_xlnm._FilterDatabase" localSheetId="5" hidden="1">CountryData!$EN$4:$EN$615</definedName>
    <definedName name="_xlnm._FilterDatabase" localSheetId="1" hidden="1">iParameters!$AC$5:$AC$353</definedName>
    <definedName name="_xlnm._FilterDatabase" localSheetId="7" hidden="1">'Quality check'!$EH$3:$EH$245</definedName>
    <definedName name="_flg211">Strategy!$E$6</definedName>
    <definedName name="_flg212">Strategy!$E$13</definedName>
    <definedName name="_flg213">Strategy!$E$20</definedName>
    <definedName name="_flg214">Strategy!$E$27</definedName>
    <definedName name="_flg215">Strategy!$E$35</definedName>
    <definedName name="_flg216">Strategy!$E$43</definedName>
    <definedName name="cACT">Outputs!$C$19</definedName>
    <definedName name="cAntibiotics">Outputs!$C$47</definedName>
    <definedName name="ccAreaName">iParameters!$Z$3</definedName>
    <definedName name="ccCode">wrkg1!$K$2</definedName>
    <definedName name="ccCol1">CountryData!$EL$1</definedName>
    <definedName name="ccCountry">iParameters!$C$3</definedName>
    <definedName name="ccDispIndic">'Graphic Design'!$C$40</definedName>
    <definedName name="ccdispRow">'Graphic Design'!$A$40</definedName>
    <definedName name="ccLabel1">'Graphic Design'!$C$102</definedName>
    <definedName name="ccLabel2">'Graphic Design'!$C$159</definedName>
    <definedName name="ccLastRow">wrkg1!$L$2</definedName>
    <definedName name="ccLastRow2">CountryData!$B$1</definedName>
    <definedName name="ccLastRow3">'Quality check'!$E$1</definedName>
    <definedName name="ccLevel2">iParameters!$C$4</definedName>
    <definedName name="ccNbYear">Quantities!$H$2</definedName>
    <definedName name="ccNumer">'Graphic Design'!$D$76</definedName>
    <definedName name="ccRow">wrkg1!$M$2</definedName>
    <definedName name="ccStartYear">Quantities!$F$4</definedName>
    <definedName name="ccTracer">'Graphic Design'!$C$29</definedName>
    <definedName name="cctxtlbl">'Graphic Design'!$D$27</definedName>
    <definedName name="ccYear">iParameters!$D$3</definedName>
    <definedName name="ccYear2">'Graphic Design'!$W$5</definedName>
    <definedName name="cflag">'Graphic Design'!$A$27</definedName>
    <definedName name="chrtsrce1">OFFSET('Graphic Design'!$B$40,0,1,COUNTA(rngDisparity)+1,2)</definedName>
    <definedName name="chrtsrce2">OFFSET('Graphic Design'!$C$87,1,0,ccNbYear+1,3)</definedName>
    <definedName name="chrtSrce3">OFFSET('Graphic Design'!$V$4,1,0,'Graphic Design'!$T$3+1,3)</definedName>
    <definedName name="cIRS">Outputs!$C$119</definedName>
    <definedName name="cLLIN">Outputs!$C$33</definedName>
    <definedName name="cMUAC">Outputs!$C$111</definedName>
    <definedName name="cORS">Outputs!$C$69</definedName>
    <definedName name="cRDT">Outputs!$C$6</definedName>
    <definedName name="cRUTF">Outputs!$C$97</definedName>
    <definedName name="cTimer">Outputs!$C$61</definedName>
    <definedName name="cZinc">Outputs!$C$83</definedName>
    <definedName name="iCCM_districts">[1]Sheet1!$B$2:$B$6</definedName>
    <definedName name="iiCol">iParameters!$W$1</definedName>
    <definedName name="iiRow">iParameters!$V$1</definedName>
    <definedName name="rngBudget">Outputs!$B$127:$O$133</definedName>
    <definedName name="rngCode1">OFFSET(CountryData!$EL$1,0,0,COUNTA(CountryData!$EL:$EL),1)</definedName>
    <definedName name="rngCode2">OFFSET(CountryData!$EM$1,0,0,COUNTA(CountryData!$EM:$EM),1)</definedName>
    <definedName name="rngCommodities">'Graphic Design'!$D$105:$M$121</definedName>
    <definedName name="rngData">OFFSET(CountryData!$A$1,0,0,COUNTA(CountryData!$A:$A)+10,COUNTA(CountryData!$3:$3))</definedName>
    <definedName name="rngDisparity">'Graphic Design'!$C$41:$C$75</definedName>
    <definedName name="rngFlag1">iParameters!$H$7:$H$563</definedName>
    <definedName name="rngGr1">'Graphic Design'!$C$41:$E$51</definedName>
    <definedName name="rngLabel1">'Graphic Design'!$C$105:$C$121</definedName>
    <definedName name="rngTable1">'Graphic Design'!$C$4:$E$24</definedName>
    <definedName name="rngTable2">'Graphic Design'!$C$127:$M$158</definedName>
    <definedName name="rngxTable2">'Graphic Design'!$C$101:$M$121</definedName>
    <definedName name="rngxTable3">'Graphic Design'!$C$124:$M$158</definedName>
    <definedName name="ssLev">Quantities!$AZ$4</definedName>
    <definedName name="ssLevel">Dico!$BA$3</definedName>
    <definedName name="uACT">Outputs!$AJ$9:$AJ$10</definedName>
    <definedName name="uAntibiotics">Outputs!$AJ$16:$AJ$17</definedName>
    <definedName name="uAreaname1">OFFSET(Dico!$B$3,0,0,COUNTA(Dico!$B:$B)-1,1)</definedName>
    <definedName name="uCountry">Dico!$Z$2:$AX$2</definedName>
    <definedName name="uIndic">OFFSET(Dico!$H$3,0,0,COUNTA(Dico!$H:$H),1)</definedName>
    <definedName name="uIndicator">OFFSET(Dico!$N$2,1,0,COUNTA(Dico!$O:$O),1)</definedName>
    <definedName name="uIRS">Outputs!$AJ$33:$AJ$34</definedName>
    <definedName name="uLevel2">OFFSET(Dico!$Z$2,1,MATCH(ccCountry,uCountry,0)-1,ssLevel,1)</definedName>
    <definedName name="uLLIN">Outputs!$AJ$12:$AJ$13</definedName>
    <definedName name="uMUAC">Outputs!$AJ$31:$AJ$32</definedName>
    <definedName name="uNbYear">Dico!$S$3:$S$7</definedName>
    <definedName name="uNumber">Dico!$Q$3:$Q$12</definedName>
    <definedName name="uORS">Outputs!$AJ$19:$AJ$20</definedName>
    <definedName name="uRDT">Outputs!$AJ$6:$AJ$7</definedName>
    <definedName name="uRUTF">Outputs!$AJ$28:$AJ$29</definedName>
    <definedName name="uTick">Dico!$U$3:$U$4</definedName>
    <definedName name="uTimer">Outputs!$AJ$25:$AJ$26</definedName>
    <definedName name="uTracer">Dico!$K$3:$K$8</definedName>
    <definedName name="uYear">OFFSET(Dico!$E$3,0,0,COUNTA(Dico!$E:$E)-1,1)</definedName>
    <definedName name="uYesNo">Dico!$W$3:$W$4</definedName>
    <definedName name="uZinc">Outputs!$AJ$22:$AJ$23</definedName>
    <definedName name="vflag">CountryData!$EN$2</definedName>
    <definedName name="vLevelName">CountryData!$EO$2</definedName>
    <definedName name="xxCtry1">iParameters!$A$1</definedName>
    <definedName name="xxRow">Strategy!$A$1</definedName>
    <definedName name="Z_D1870C1C_6C8B_487D_A57E_52F00C061527_.wvu.Cols" localSheetId="1" hidden="1">iParameters!$J:$M,iParameters!$V:$AC</definedName>
    <definedName name="Z_D1870C1C_6C8B_487D_A57E_52F00C061527_.wvu.Cols" localSheetId="4" hidden="1">Outputs!$A:$A,Outputs!$AC:$BB</definedName>
    <definedName name="Z_D1870C1C_6C8B_487D_A57E_52F00C061527_.wvu.Cols" localSheetId="7" hidden="1">'Quality check'!$A:$B</definedName>
    <definedName name="Z_D1870C1C_6C8B_487D_A57E_52F00C061527_.wvu.Cols" localSheetId="3" hidden="1">Quantities!$A:$A</definedName>
    <definedName name="Z_D1870C1C_6C8B_487D_A57E_52F00C061527_.wvu.Cols" localSheetId="2" hidden="1">Strategy!$X:$AE</definedName>
    <definedName name="Z_D1870C1C_6C8B_487D_A57E_52F00C061527_.wvu.FilterData" localSheetId="5" hidden="1">CountryData!$EN$4:$EN$615</definedName>
    <definedName name="Z_D1870C1C_6C8B_487D_A57E_52F00C061527_.wvu.FilterData" localSheetId="1" hidden="1">iParameters!$AC$5:$AC$353</definedName>
    <definedName name="Z_D1870C1C_6C8B_487D_A57E_52F00C061527_.wvu.FilterData" localSheetId="7" hidden="1">'Quality check'!$EH$3:$EH$245</definedName>
  </definedNames>
  <calcPr calcId="162913"/>
  <customWorkbookViews>
    <customWorkbookView name="Rory Nefdt - Personal View" guid="{D1870C1C-6C8B-487D-A57E-52F00C061527}" mergeInterval="0" personalView="1" maximized="1" xWindow="-8" yWindow="-8" windowWidth="1382" windowHeight="744" activeSheetId="2"/>
  </customWorkbookViews>
</workbook>
</file>

<file path=xl/calcChain.xml><?xml version="1.0" encoding="utf-8"?>
<calcChain xmlns="http://schemas.openxmlformats.org/spreadsheetml/2006/main">
  <c r="H36" i="11" l="1"/>
  <c r="G36" i="11"/>
  <c r="F36" i="11"/>
  <c r="D36" i="11"/>
  <c r="C36" i="11"/>
  <c r="B36" i="11"/>
  <c r="J36" i="11" s="1"/>
  <c r="H35" i="11"/>
  <c r="G35" i="11"/>
  <c r="F35" i="11"/>
  <c r="D35" i="11"/>
  <c r="C35" i="11"/>
  <c r="B35" i="11"/>
  <c r="H29" i="11"/>
  <c r="L29" i="11" s="1"/>
  <c r="G29" i="11"/>
  <c r="F29" i="11"/>
  <c r="J29" i="11" s="1"/>
  <c r="K29" i="11"/>
  <c r="H28" i="11"/>
  <c r="H27" i="11"/>
  <c r="H26" i="11"/>
  <c r="H25" i="11"/>
  <c r="H16" i="11"/>
  <c r="G16" i="11"/>
  <c r="F16" i="11"/>
  <c r="D16" i="11"/>
  <c r="C16" i="11"/>
  <c r="B16" i="11"/>
  <c r="H15" i="11"/>
  <c r="G15" i="11"/>
  <c r="F15" i="11"/>
  <c r="D15" i="11"/>
  <c r="C15" i="11"/>
  <c r="B15" i="11"/>
  <c r="H14" i="11"/>
  <c r="G14" i="11"/>
  <c r="F14" i="11"/>
  <c r="D14" i="11"/>
  <c r="C14" i="11"/>
  <c r="K14" i="11" s="1"/>
  <c r="B14" i="11"/>
  <c r="H13" i="11"/>
  <c r="L13" i="11" s="1"/>
  <c r="G13" i="11"/>
  <c r="K13" i="11" s="1"/>
  <c r="F13" i="11"/>
  <c r="L14" i="11" l="1"/>
  <c r="J15" i="11"/>
  <c r="K15" i="11"/>
  <c r="J35" i="11"/>
  <c r="J14" i="11"/>
  <c r="J16" i="11"/>
  <c r="K35" i="11"/>
  <c r="K16" i="11"/>
  <c r="K36" i="11"/>
  <c r="L15" i="11"/>
  <c r="L16" i="11"/>
  <c r="L35" i="11"/>
  <c r="L36" i="11"/>
  <c r="I1125" i="9"/>
  <c r="I1124" i="9"/>
  <c r="I1123" i="9"/>
  <c r="I1122" i="9"/>
  <c r="I1121" i="9"/>
  <c r="I1120" i="9"/>
  <c r="I1119" i="9"/>
  <c r="I1118" i="9"/>
  <c r="I1299" i="9"/>
  <c r="I1298" i="9"/>
  <c r="I1274" i="9"/>
  <c r="I1273" i="9"/>
  <c r="I1272" i="9"/>
  <c r="I1271" i="9"/>
  <c r="I1191" i="9"/>
  <c r="I1190" i="9"/>
  <c r="I1189" i="9"/>
  <c r="I1188" i="9"/>
  <c r="I1117" i="9"/>
  <c r="I1116" i="9"/>
  <c r="I1115" i="9"/>
  <c r="I1114" i="9"/>
  <c r="I1187" i="9"/>
  <c r="I1186" i="9"/>
  <c r="I1185" i="9"/>
  <c r="I1184" i="9"/>
  <c r="I1183" i="9"/>
  <c r="I1182" i="9"/>
  <c r="I1181" i="9"/>
  <c r="I1180" i="9"/>
  <c r="I1113" i="9"/>
  <c r="I1112" i="9"/>
  <c r="I1179" i="9"/>
  <c r="I1111" i="9"/>
  <c r="I1267" i="9"/>
  <c r="I1266" i="9"/>
  <c r="I1265" i="9"/>
  <c r="I1264" i="9"/>
  <c r="I1153" i="9"/>
  <c r="I1152" i="9"/>
  <c r="I1151" i="9"/>
  <c r="I1150" i="9"/>
  <c r="I1149" i="9"/>
  <c r="I1148" i="9"/>
  <c r="I1147" i="9"/>
  <c r="I1146" i="9"/>
  <c r="I1145" i="9"/>
  <c r="I1144" i="9"/>
  <c r="I1143" i="9"/>
  <c r="I1142" i="9"/>
  <c r="I1141" i="9"/>
  <c r="I1140" i="9"/>
  <c r="I1139" i="9"/>
  <c r="I1138" i="9"/>
  <c r="I1110" i="9"/>
  <c r="I1109" i="9"/>
  <c r="I1108" i="9"/>
  <c r="I1107" i="9"/>
  <c r="I1106" i="9"/>
  <c r="I1105" i="9"/>
  <c r="I1104" i="9"/>
  <c r="I1103" i="9"/>
  <c r="I1137" i="9"/>
  <c r="I1136" i="9"/>
  <c r="I1135" i="9"/>
  <c r="I1134" i="9"/>
  <c r="I1133" i="9"/>
  <c r="I1132" i="9"/>
  <c r="I1131" i="9"/>
  <c r="I1130" i="9"/>
  <c r="I1129" i="9"/>
  <c r="I1128" i="9"/>
  <c r="I1127" i="9"/>
  <c r="I1126" i="9"/>
  <c r="I1102" i="9"/>
  <c r="D127" i="4" l="1"/>
  <c r="D126" i="4"/>
  <c r="D125" i="4"/>
  <c r="D124" i="4"/>
  <c r="D123" i="4"/>
  <c r="D122" i="4"/>
  <c r="D121" i="4"/>
  <c r="D120" i="4"/>
  <c r="D119" i="4"/>
  <c r="D118" i="4"/>
  <c r="D117" i="4"/>
  <c r="D116" i="4"/>
  <c r="D115" i="4"/>
  <c r="F52" i="3"/>
  <c r="F51" i="3"/>
  <c r="F50" i="3"/>
  <c r="F43" i="3"/>
  <c r="F35" i="3"/>
  <c r="F27" i="3"/>
  <c r="F20" i="3"/>
  <c r="F13" i="3"/>
  <c r="I53" i="9"/>
  <c r="I52" i="9"/>
  <c r="I51" i="9"/>
  <c r="I50" i="9"/>
  <c r="I49" i="9"/>
  <c r="I48" i="9"/>
  <c r="I47" i="9"/>
  <c r="I1101" i="9"/>
  <c r="I1100" i="9"/>
  <c r="I1099" i="9"/>
  <c r="I1098" i="9"/>
  <c r="I1097" i="9"/>
  <c r="I1096" i="9"/>
  <c r="I1095" i="9"/>
  <c r="I1094" i="9"/>
  <c r="I1093" i="9"/>
  <c r="I1092" i="9"/>
  <c r="I1091" i="9"/>
  <c r="I1090" i="9"/>
  <c r="I1089" i="9"/>
  <c r="I1088" i="9"/>
  <c r="I1087" i="9"/>
  <c r="I1086" i="9"/>
  <c r="I1085" i="9"/>
  <c r="I10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1083" i="9"/>
  <c r="I1082" i="9"/>
  <c r="I1081" i="9"/>
  <c r="I46" i="9"/>
  <c r="I45" i="9"/>
  <c r="I44" i="9"/>
  <c r="I1080" i="9"/>
  <c r="I1079" i="9"/>
  <c r="I1078" i="9"/>
  <c r="I1178" i="9"/>
  <c r="I1177" i="9"/>
  <c r="I1176" i="9"/>
  <c r="I1318" i="9"/>
  <c r="I1317" i="9"/>
  <c r="I1316" i="9"/>
  <c r="I1077" i="9"/>
  <c r="I1076" i="9"/>
  <c r="I1075" i="9"/>
  <c r="I1074" i="9"/>
  <c r="I1073" i="9"/>
  <c r="I1072" i="9"/>
  <c r="I1071" i="9"/>
  <c r="I1070" i="9"/>
  <c r="I1069" i="9"/>
  <c r="I1312" i="9"/>
  <c r="I1315" i="9"/>
  <c r="I1310" i="9"/>
  <c r="I1314" i="9"/>
  <c r="I1308" i="9"/>
  <c r="I1313" i="9"/>
  <c r="I1068" i="9"/>
  <c r="I1067" i="9"/>
  <c r="I1066" i="9"/>
  <c r="I1270" i="9"/>
  <c r="I1269" i="9"/>
  <c r="I1268" i="9"/>
  <c r="I1175" i="9"/>
  <c r="I1174" i="9"/>
  <c r="I1173" i="9"/>
  <c r="I1172" i="9"/>
  <c r="I1171" i="9"/>
  <c r="I1170" i="9"/>
  <c r="I1169" i="9"/>
  <c r="I1168" i="9"/>
  <c r="I1167" i="9"/>
  <c r="I1166" i="9"/>
  <c r="I1165" i="9"/>
  <c r="I1164" i="9"/>
  <c r="I1163" i="9"/>
  <c r="I1162" i="9"/>
  <c r="I43" i="9"/>
  <c r="I1161" i="9"/>
  <c r="I42" i="9"/>
  <c r="I41" i="9"/>
  <c r="I39" i="9"/>
  <c r="I38" i="9"/>
  <c r="I37" i="9"/>
  <c r="I36" i="9"/>
  <c r="I35" i="9"/>
  <c r="I34" i="9"/>
  <c r="I40" i="9"/>
  <c r="I1311" i="9" l="1"/>
  <c r="I1309" i="9"/>
  <c r="I1307" i="9"/>
  <c r="I18" i="9"/>
  <c r="I17" i="9"/>
  <c r="I16" i="9"/>
  <c r="I15" i="9"/>
  <c r="I14" i="9"/>
  <c r="I13" i="9"/>
  <c r="I12" i="9"/>
  <c r="I1160" i="9"/>
  <c r="I1159" i="9"/>
  <c r="I1158" i="9"/>
  <c r="I1157" i="9"/>
  <c r="I1156" i="9"/>
  <c r="I1155" i="9"/>
  <c r="I1154" i="9"/>
  <c r="I1305" i="9"/>
  <c r="I1304" i="9"/>
  <c r="I1303" i="9"/>
  <c r="I1302" i="9"/>
  <c r="I1301" i="9"/>
  <c r="I1300" i="9"/>
  <c r="I1219" i="9"/>
  <c r="I1218" i="9"/>
  <c r="I1217" i="9"/>
  <c r="I1216" i="9"/>
  <c r="I1215" i="9"/>
  <c r="I1214" i="9"/>
  <c r="I1213" i="9"/>
  <c r="I1212" i="9"/>
  <c r="I1211" i="9"/>
  <c r="I1210" i="9"/>
  <c r="I1209" i="9"/>
  <c r="I1208" i="9"/>
  <c r="I1207" i="9"/>
  <c r="I1206" i="9"/>
  <c r="I1205" i="9"/>
  <c r="I1204" i="9"/>
  <c r="I1203" i="9"/>
  <c r="I1202" i="9"/>
  <c r="I1201" i="9"/>
  <c r="I1200" i="9"/>
  <c r="I1199" i="9"/>
  <c r="I1065" i="9"/>
  <c r="I1064" i="9"/>
  <c r="I1063" i="9"/>
  <c r="I1062" i="9"/>
  <c r="I1061" i="9"/>
  <c r="I1060" i="9"/>
  <c r="I1059" i="9"/>
  <c r="I1198" i="9"/>
  <c r="I1197" i="9"/>
  <c r="I1196" i="9"/>
  <c r="I1195" i="9"/>
  <c r="I1194" i="9"/>
  <c r="I1193" i="9"/>
  <c r="I1192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I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11" i="9"/>
  <c r="I10" i="9"/>
  <c r="I9" i="9"/>
  <c r="I8" i="9"/>
  <c r="I7" i="9"/>
  <c r="I6" i="9"/>
  <c r="I5" i="9"/>
  <c r="I4" i="9"/>
  <c r="I988" i="9"/>
  <c r="I987" i="9"/>
  <c r="I986" i="9"/>
  <c r="I1306" i="9"/>
  <c r="I985" i="9"/>
  <c r="I984" i="9"/>
  <c r="Q102" i="10" l="1"/>
  <c r="I1297" i="9" l="1"/>
  <c r="I1296" i="9"/>
  <c r="I1295" i="9"/>
  <c r="I1294" i="9"/>
  <c r="I1293" i="9"/>
  <c r="I1292" i="9"/>
  <c r="I1291" i="9"/>
  <c r="I1290" i="9"/>
  <c r="I1289" i="9"/>
  <c r="I1288" i="9"/>
  <c r="I1287" i="9"/>
  <c r="I1286" i="9"/>
  <c r="I1285" i="9"/>
  <c r="I1284" i="9"/>
  <c r="I1283" i="9"/>
  <c r="I1282" i="9"/>
  <c r="I1281" i="9"/>
  <c r="I1280" i="9"/>
  <c r="I1279" i="9"/>
  <c r="I1278" i="9"/>
  <c r="I1277" i="9"/>
  <c r="I1276" i="9"/>
  <c r="I1275" i="9"/>
  <c r="C270" i="10" l="1"/>
  <c r="D255" i="10" l="1"/>
  <c r="D254" i="10"/>
  <c r="D253" i="10"/>
  <c r="D252" i="10"/>
  <c r="C261" i="10" l="1"/>
  <c r="N256" i="10" l="1"/>
  <c r="M256" i="10"/>
  <c r="L256" i="10"/>
  <c r="K256" i="10"/>
  <c r="J256" i="10"/>
  <c r="N255" i="10"/>
  <c r="M255" i="10"/>
  <c r="L255" i="10"/>
  <c r="K255" i="10"/>
  <c r="J255" i="10"/>
  <c r="N254" i="10"/>
  <c r="M254" i="10"/>
  <c r="L254" i="10"/>
  <c r="K254" i="10"/>
  <c r="J254" i="10"/>
  <c r="N253" i="10"/>
  <c r="M253" i="10"/>
  <c r="L253" i="10"/>
  <c r="K253" i="10"/>
  <c r="J253" i="10"/>
  <c r="N252" i="10"/>
  <c r="M252" i="10"/>
  <c r="L252" i="10"/>
  <c r="K252" i="10"/>
  <c r="J252" i="10"/>
  <c r="J251" i="10" l="1"/>
  <c r="N251" i="10"/>
  <c r="M251" i="10"/>
  <c r="K251" i="10"/>
  <c r="L251" i="10"/>
  <c r="A186" i="10"/>
  <c r="A185" i="10"/>
  <c r="A184" i="10"/>
  <c r="A183" i="10"/>
  <c r="A182" i="10"/>
  <c r="A181" i="10"/>
  <c r="A180" i="10"/>
  <c r="A179" i="10"/>
  <c r="C176" i="10"/>
  <c r="C187" i="10" s="1"/>
  <c r="E185" i="10" l="1"/>
  <c r="F185" i="10" s="1"/>
  <c r="L185" i="10" s="1"/>
  <c r="K185" i="10"/>
  <c r="E186" i="10"/>
  <c r="I186" i="10" s="1"/>
  <c r="O186" i="10" s="1"/>
  <c r="K186" i="10"/>
  <c r="I1263" i="9"/>
  <c r="I1262" i="9"/>
  <c r="I1261" i="9"/>
  <c r="I1260" i="9"/>
  <c r="I1259" i="9"/>
  <c r="I1258" i="9"/>
  <c r="I1257" i="9"/>
  <c r="I1256" i="9"/>
  <c r="I1255" i="9"/>
  <c r="I1254" i="9"/>
  <c r="I1253" i="9"/>
  <c r="I1252" i="9"/>
  <c r="I1251" i="9"/>
  <c r="I1250" i="9"/>
  <c r="I1249" i="9"/>
  <c r="I1248" i="9"/>
  <c r="I1247" i="9"/>
  <c r="I1246" i="9"/>
  <c r="I1245" i="9"/>
  <c r="I1244" i="9"/>
  <c r="I1243" i="9"/>
  <c r="I1242" i="9"/>
  <c r="I1241" i="9"/>
  <c r="I1240" i="9"/>
  <c r="I1239" i="9"/>
  <c r="I1238" i="9"/>
  <c r="I1237" i="9"/>
  <c r="I1236" i="9"/>
  <c r="I1235" i="9"/>
  <c r="I1234" i="9"/>
  <c r="I1233" i="9"/>
  <c r="I1232" i="9"/>
  <c r="I1231" i="9"/>
  <c r="I1230" i="9"/>
  <c r="I1229" i="9"/>
  <c r="I1228" i="9"/>
  <c r="I1227" i="9"/>
  <c r="I1226" i="9"/>
  <c r="I1225" i="9"/>
  <c r="I1224" i="9"/>
  <c r="I1223" i="9"/>
  <c r="I1222" i="9"/>
  <c r="I1221" i="9"/>
  <c r="I1220" i="9"/>
  <c r="G185" i="10" l="1"/>
  <c r="M185" i="10" s="1"/>
  <c r="G186" i="10"/>
  <c r="M186" i="10" s="1"/>
  <c r="I185" i="10"/>
  <c r="O185" i="10" s="1"/>
  <c r="J185" i="10"/>
  <c r="P185" i="10" s="1"/>
  <c r="H185" i="10"/>
  <c r="F186" i="10"/>
  <c r="L186" i="10" s="1"/>
  <c r="H186" i="10"/>
  <c r="J186" i="10"/>
  <c r="P186" i="10" s="1"/>
  <c r="N186" i="10" l="1"/>
  <c r="H172" i="10" s="1"/>
  <c r="I172" i="10"/>
  <c r="N185" i="10"/>
  <c r="H171" i="10" s="1"/>
  <c r="I171" i="10"/>
  <c r="C125" i="10"/>
  <c r="D121" i="10" l="1"/>
  <c r="M115" i="10"/>
  <c r="L115" i="10"/>
  <c r="K115" i="10"/>
  <c r="J115" i="10"/>
  <c r="I115" i="10"/>
  <c r="H115" i="10"/>
  <c r="G115" i="10"/>
  <c r="F115" i="10"/>
  <c r="E115" i="10"/>
  <c r="D115" i="10"/>
  <c r="F121" i="10" l="1"/>
  <c r="D120" i="10"/>
  <c r="AE127" i="4" l="1"/>
  <c r="I983" i="9" l="1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 l="1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 l="1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 l="1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 l="1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 l="1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 l="1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 l="1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 l="1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 l="1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U2" i="10" l="1"/>
  <c r="U3" i="10" s="1"/>
  <c r="I136" i="9" l="1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C191" i="10" l="1"/>
  <c r="N228" i="10"/>
  <c r="M228" i="10"/>
  <c r="L228" i="10"/>
  <c r="K228" i="10"/>
  <c r="J228" i="10"/>
  <c r="B233" i="10"/>
  <c r="B231" i="10"/>
  <c r="B230" i="10"/>
  <c r="B229" i="10"/>
  <c r="B228" i="10"/>
  <c r="B227" i="10"/>
  <c r="B226" i="10"/>
  <c r="B225" i="10"/>
  <c r="B223" i="10"/>
  <c r="B222" i="10"/>
  <c r="B221" i="10"/>
  <c r="B220" i="10"/>
  <c r="B219" i="10"/>
  <c r="B218" i="10"/>
  <c r="B224" i="10"/>
  <c r="B217" i="10"/>
  <c r="AK127" i="4"/>
  <c r="AC127" i="4"/>
  <c r="S127" i="4"/>
  <c r="D228" i="10"/>
  <c r="AN127" i="4"/>
  <c r="AO127" i="4"/>
  <c r="AV127" i="4"/>
  <c r="AT127" i="4"/>
  <c r="AM127" i="4"/>
  <c r="AQ127" i="4"/>
  <c r="AS127" i="4"/>
  <c r="AU127" i="4"/>
  <c r="AP127" i="4"/>
  <c r="AR127" i="4"/>
  <c r="AH127" i="4"/>
  <c r="AX127" i="4" l="1"/>
  <c r="D194" i="10" l="1"/>
  <c r="AZ4" i="4" l="1"/>
  <c r="AX29" i="4" l="1"/>
  <c r="AX14" i="4"/>
  <c r="AX45" i="4"/>
  <c r="AX86" i="4"/>
  <c r="AX38" i="4"/>
  <c r="AX60" i="4"/>
  <c r="AX70" i="4"/>
  <c r="AX78" i="4"/>
  <c r="AX113" i="4"/>
  <c r="AX112" i="4"/>
  <c r="Z3" i="2" l="1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2" i="9"/>
  <c r="BZ4" i="6"/>
  <c r="CB4" i="6"/>
  <c r="CO4" i="6"/>
  <c r="S8" i="10"/>
  <c r="CN4" i="6"/>
  <c r="DB4" i="6"/>
  <c r="CH4" i="6"/>
  <c r="S10" i="10"/>
  <c r="CF4" i="6"/>
  <c r="BV4" i="6"/>
  <c r="S11" i="10"/>
  <c r="CV4" i="6"/>
  <c r="S12" i="10"/>
  <c r="S13" i="10"/>
  <c r="X4" i="10"/>
  <c r="W4" i="10"/>
  <c r="S9" i="10"/>
  <c r="S7" i="10"/>
  <c r="CK4" i="6"/>
  <c r="S6" i="10"/>
  <c r="CI4" i="6"/>
  <c r="X5" i="10"/>
  <c r="CD81" i="6"/>
  <c r="CD93" i="6" s="1"/>
  <c r="BX81" i="6"/>
  <c r="BR81" i="6"/>
  <c r="BR93" i="6" s="1"/>
  <c r="BK93" i="6"/>
  <c r="AY93" i="6"/>
  <c r="AQ93" i="6"/>
  <c r="AJ93" i="6"/>
  <c r="AG90" i="6"/>
  <c r="AG88" i="6"/>
  <c r="AG86" i="6"/>
  <c r="AG84" i="6"/>
  <c r="AG83" i="6"/>
  <c r="AG79" i="6"/>
  <c r="AG76" i="6"/>
  <c r="AG75" i="6"/>
  <c r="AG74" i="6"/>
  <c r="AG73" i="6"/>
  <c r="AG93" i="6" s="1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D93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G93" i="6"/>
  <c r="CF93" i="6"/>
  <c r="CE93" i="6"/>
  <c r="CC93" i="6"/>
  <c r="BZ93" i="6"/>
  <c r="BY93" i="6"/>
  <c r="BX93" i="6"/>
  <c r="BW93" i="6"/>
  <c r="BT93" i="6"/>
  <c r="BS93" i="6"/>
  <c r="BQ93" i="6"/>
  <c r="BP93" i="6"/>
  <c r="BO93" i="6"/>
  <c r="BN93" i="6"/>
  <c r="BM93" i="6"/>
  <c r="BL93" i="6"/>
  <c r="BJ93" i="6"/>
  <c r="BI93" i="6"/>
  <c r="BH93" i="6"/>
  <c r="BG93" i="6"/>
  <c r="BF93" i="6"/>
  <c r="BE93" i="6"/>
  <c r="BC93" i="6"/>
  <c r="BB93" i="6"/>
  <c r="BA93" i="6"/>
  <c r="AZ93" i="6"/>
  <c r="AX93" i="6"/>
  <c r="AU93" i="6"/>
  <c r="AT93" i="6"/>
  <c r="AS93" i="6"/>
  <c r="AR93" i="6"/>
  <c r="AP93" i="6"/>
  <c r="AM93" i="6"/>
  <c r="AL93" i="6"/>
  <c r="AK93" i="6"/>
  <c r="AI93" i="6"/>
  <c r="AF93" i="6"/>
  <c r="BD93" i="6"/>
  <c r="AV93" i="6"/>
  <c r="AN93" i="6"/>
  <c r="AA93" i="6"/>
  <c r="Z93" i="6"/>
  <c r="Y93" i="6"/>
  <c r="X93" i="6"/>
  <c r="M85" i="6"/>
  <c r="T85" i="6"/>
  <c r="S85" i="6"/>
  <c r="R85" i="6"/>
  <c r="Q85" i="6"/>
  <c r="P85" i="6"/>
  <c r="O85" i="6"/>
  <c r="N85" i="6"/>
  <c r="L85" i="6"/>
  <c r="K85" i="6"/>
  <c r="H85" i="6"/>
  <c r="J93" i="6"/>
  <c r="I93" i="6"/>
  <c r="E119" i="8"/>
  <c r="D119" i="8"/>
  <c r="EH119" i="8" s="1"/>
  <c r="E77" i="8"/>
  <c r="D77" i="8"/>
  <c r="EH77" i="8"/>
  <c r="CR135" i="6"/>
  <c r="CR134" i="6"/>
  <c r="CR133" i="6"/>
  <c r="CR132" i="6"/>
  <c r="CR131" i="6"/>
  <c r="CR130" i="6"/>
  <c r="CR129" i="6"/>
  <c r="CR128" i="6"/>
  <c r="CR127" i="6"/>
  <c r="CR126" i="6"/>
  <c r="CR125" i="6"/>
  <c r="A172" i="10"/>
  <c r="A171" i="10"/>
  <c r="A170" i="10"/>
  <c r="A169" i="10"/>
  <c r="A168" i="10"/>
  <c r="A167" i="10"/>
  <c r="A166" i="10"/>
  <c r="A165" i="10"/>
  <c r="C162" i="10"/>
  <c r="CI126" i="6"/>
  <c r="C102" i="10"/>
  <c r="A114" i="10"/>
  <c r="A113" i="10"/>
  <c r="A112" i="10"/>
  <c r="A111" i="10"/>
  <c r="A110" i="10"/>
  <c r="A109" i="10"/>
  <c r="A108" i="10"/>
  <c r="A106" i="10"/>
  <c r="A105" i="10"/>
  <c r="A107" i="10"/>
  <c r="Z135" i="6"/>
  <c r="Z134" i="6"/>
  <c r="Z133" i="6"/>
  <c r="Z132" i="6"/>
  <c r="Z131" i="6"/>
  <c r="Z130" i="6"/>
  <c r="Z129" i="6"/>
  <c r="Z128" i="6"/>
  <c r="Z127" i="6"/>
  <c r="Z126" i="6"/>
  <c r="Z125" i="6"/>
  <c r="E88" i="10"/>
  <c r="M89" i="10"/>
  <c r="D88" i="10"/>
  <c r="J38" i="10"/>
  <c r="I38" i="10"/>
  <c r="H38" i="10"/>
  <c r="G38" i="10"/>
  <c r="A80" i="10"/>
  <c r="A79" i="10"/>
  <c r="A78" i="10"/>
  <c r="A77" i="10"/>
  <c r="D39" i="10"/>
  <c r="A40" i="10"/>
  <c r="C39" i="10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D27" i="10"/>
  <c r="A9" i="10"/>
  <c r="A13" i="10"/>
  <c r="A12" i="10"/>
  <c r="A20" i="10"/>
  <c r="A19" i="10"/>
  <c r="A18" i="10"/>
  <c r="A10" i="10"/>
  <c r="A21" i="10"/>
  <c r="A17" i="10"/>
  <c r="A24" i="10"/>
  <c r="E24" i="10" s="1"/>
  <c r="A23" i="10"/>
  <c r="D23" i="10" s="1"/>
  <c r="A22" i="10"/>
  <c r="E22" i="10" s="1"/>
  <c r="A16" i="10"/>
  <c r="A15" i="10"/>
  <c r="A14" i="10"/>
  <c r="A11" i="10"/>
  <c r="A8" i="10"/>
  <c r="A26" i="10"/>
  <c r="A25" i="10"/>
  <c r="A7" i="10"/>
  <c r="A6" i="10"/>
  <c r="D4" i="10"/>
  <c r="C2" i="10"/>
  <c r="C271" i="10" s="1"/>
  <c r="A174" i="5"/>
  <c r="AF124" i="5"/>
  <c r="AX123" i="5"/>
  <c r="AW123" i="5"/>
  <c r="AV123" i="5"/>
  <c r="AU123" i="5"/>
  <c r="AT123" i="5"/>
  <c r="AS123" i="5"/>
  <c r="AR123" i="5"/>
  <c r="AQ123" i="5"/>
  <c r="AP123" i="5"/>
  <c r="AO123" i="5"/>
  <c r="AF123" i="5"/>
  <c r="AF122" i="5"/>
  <c r="AX121" i="5"/>
  <c r="AW121" i="5"/>
  <c r="AV121" i="5"/>
  <c r="AU121" i="5"/>
  <c r="AT121" i="5"/>
  <c r="AS121" i="5"/>
  <c r="AR121" i="5"/>
  <c r="AQ121" i="5"/>
  <c r="AP121" i="5"/>
  <c r="AO121" i="5"/>
  <c r="AF121" i="5"/>
  <c r="O121" i="5"/>
  <c r="AF120" i="5"/>
  <c r="AG119" i="5"/>
  <c r="AF119" i="5"/>
  <c r="AX118" i="5"/>
  <c r="AW118" i="5"/>
  <c r="AV118" i="5"/>
  <c r="AU118" i="5"/>
  <c r="AT118" i="5"/>
  <c r="AS118" i="5"/>
  <c r="AR118" i="5"/>
  <c r="AQ118" i="5"/>
  <c r="AP118" i="5"/>
  <c r="AO118" i="5"/>
  <c r="AF118" i="5"/>
  <c r="A172" i="5"/>
  <c r="A170" i="5"/>
  <c r="AC37" i="4"/>
  <c r="S37" i="4"/>
  <c r="AG107" i="4"/>
  <c r="S111" i="4"/>
  <c r="S110" i="4"/>
  <c r="S108" i="4"/>
  <c r="S107" i="4"/>
  <c r="AC109" i="4"/>
  <c r="S109" i="4"/>
  <c r="DJ1" i="8"/>
  <c r="DU4" i="6"/>
  <c r="DJ147" i="8"/>
  <c r="DI1" i="8"/>
  <c r="DH1" i="8"/>
  <c r="DG1" i="8"/>
  <c r="CK134" i="6"/>
  <c r="CK126" i="6"/>
  <c r="CI135" i="6"/>
  <c r="CK135" i="6" s="1"/>
  <c r="CI134" i="6"/>
  <c r="CI133" i="6"/>
  <c r="CK133" i="6" s="1"/>
  <c r="CI132" i="6"/>
  <c r="CK132" i="6"/>
  <c r="CI131" i="6"/>
  <c r="CK131" i="6" s="1"/>
  <c r="CI130" i="6"/>
  <c r="CK130" i="6" s="1"/>
  <c r="CI129" i="6"/>
  <c r="CK129" i="6" s="1"/>
  <c r="CI128" i="6"/>
  <c r="CK128" i="6"/>
  <c r="CI127" i="6"/>
  <c r="CK127" i="6" s="1"/>
  <c r="CI125" i="6"/>
  <c r="CK125" i="6" s="1"/>
  <c r="BR135" i="6"/>
  <c r="BR134" i="6"/>
  <c r="BR133" i="6"/>
  <c r="BR132" i="6"/>
  <c r="BR131" i="6"/>
  <c r="BR130" i="6"/>
  <c r="BR129" i="6"/>
  <c r="BR128" i="6"/>
  <c r="BR127" i="6"/>
  <c r="BR126" i="6"/>
  <c r="BR125" i="6"/>
  <c r="CC135" i="6"/>
  <c r="CE135" i="6"/>
  <c r="CC134" i="6"/>
  <c r="CE134" i="6" s="1"/>
  <c r="CC133" i="6"/>
  <c r="CE133" i="6" s="1"/>
  <c r="CC132" i="6"/>
  <c r="CE132" i="6" s="1"/>
  <c r="CC131" i="6"/>
  <c r="CE131" i="6" s="1"/>
  <c r="CC130" i="6"/>
  <c r="CE130" i="6" s="1"/>
  <c r="CC129" i="6"/>
  <c r="CE129" i="6"/>
  <c r="CC128" i="6"/>
  <c r="CE128" i="6" s="1"/>
  <c r="CC127" i="6"/>
  <c r="CE127" i="6" s="1"/>
  <c r="CC126" i="6"/>
  <c r="CE126" i="6" s="1"/>
  <c r="CC125" i="6"/>
  <c r="CE125" i="6"/>
  <c r="BW135" i="6"/>
  <c r="BW134" i="6"/>
  <c r="BW133" i="6"/>
  <c r="BW132" i="6"/>
  <c r="BW131" i="6"/>
  <c r="BW130" i="6"/>
  <c r="BW129" i="6"/>
  <c r="BW128" i="6"/>
  <c r="BW127" i="6"/>
  <c r="BW126" i="6"/>
  <c r="BW125" i="6"/>
  <c r="BQ135" i="6"/>
  <c r="BQ134" i="6"/>
  <c r="BQ133" i="6"/>
  <c r="BQ132" i="6"/>
  <c r="BQ131" i="6"/>
  <c r="BQ130" i="6"/>
  <c r="BQ129" i="6"/>
  <c r="BQ128" i="6"/>
  <c r="BQ127" i="6"/>
  <c r="BQ126" i="6"/>
  <c r="BQ125" i="6"/>
  <c r="DI155" i="8"/>
  <c r="DH156" i="8"/>
  <c r="DI148" i="8"/>
  <c r="DH154" i="8"/>
  <c r="DG154" i="8"/>
  <c r="DG150" i="8"/>
  <c r="DG146" i="8"/>
  <c r="DG156" i="8"/>
  <c r="DG148" i="8"/>
  <c r="DG153" i="8"/>
  <c r="DG149" i="8"/>
  <c r="DG152" i="8"/>
  <c r="DG151" i="8"/>
  <c r="DG155" i="8"/>
  <c r="DG147" i="8"/>
  <c r="BD135" i="6"/>
  <c r="BD134" i="6"/>
  <c r="BD133" i="6"/>
  <c r="BD132" i="6"/>
  <c r="BD131" i="6"/>
  <c r="BD130" i="6"/>
  <c r="BD129" i="6"/>
  <c r="BD128" i="6"/>
  <c r="BD127" i="6"/>
  <c r="BD126" i="6"/>
  <c r="BD125" i="6"/>
  <c r="BD124" i="6"/>
  <c r="BB135" i="6"/>
  <c r="BB134" i="6"/>
  <c r="BB133" i="6"/>
  <c r="BB132" i="6"/>
  <c r="BB131" i="6"/>
  <c r="BB130" i="6"/>
  <c r="BB129" i="6"/>
  <c r="BB128" i="6"/>
  <c r="BB127" i="6"/>
  <c r="BB126" i="6"/>
  <c r="BB125" i="6"/>
  <c r="BB124" i="6"/>
  <c r="AS135" i="6"/>
  <c r="AS134" i="6"/>
  <c r="AS133" i="6"/>
  <c r="AS132" i="6"/>
  <c r="AS131" i="6"/>
  <c r="AS130" i="6"/>
  <c r="AS129" i="6"/>
  <c r="AS128" i="6"/>
  <c r="AS127" i="6"/>
  <c r="AS126" i="6"/>
  <c r="AS125" i="6"/>
  <c r="AS124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BD1" i="8"/>
  <c r="BE1" i="8"/>
  <c r="BE150" i="8" s="1"/>
  <c r="BE4" i="6"/>
  <c r="BF4" i="6"/>
  <c r="BE3" i="8" s="1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B4" i="6"/>
  <c r="B3" i="5"/>
  <c r="B127" i="5" s="1"/>
  <c r="C87" i="10" s="1"/>
  <c r="C3" i="4"/>
  <c r="BE153" i="8"/>
  <c r="BD153" i="8"/>
  <c r="BE154" i="8"/>
  <c r="BE146" i="8"/>
  <c r="BD155" i="8"/>
  <c r="BE156" i="8"/>
  <c r="BE149" i="8"/>
  <c r="BD149" i="8"/>
  <c r="BE147" i="8"/>
  <c r="BE151" i="8"/>
  <c r="BE148" i="8"/>
  <c r="BE152" i="8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G135" i="6"/>
  <c r="AG134" i="6"/>
  <c r="AG133" i="6"/>
  <c r="AG132" i="6"/>
  <c r="AG131" i="6"/>
  <c r="AG130" i="6"/>
  <c r="AG129" i="6"/>
  <c r="AG128" i="6"/>
  <c r="AG127" i="6"/>
  <c r="AG126" i="6"/>
  <c r="AG125" i="6"/>
  <c r="AG124" i="6"/>
  <c r="EH63" i="8"/>
  <c r="EH62" i="8"/>
  <c r="EH61" i="8"/>
  <c r="EH60" i="8"/>
  <c r="EH59" i="8"/>
  <c r="EH58" i="8"/>
  <c r="EH57" i="8"/>
  <c r="EH50" i="8"/>
  <c r="EH49" i="8"/>
  <c r="EH48" i="8"/>
  <c r="EH47" i="8"/>
  <c r="EH46" i="8"/>
  <c r="EH45" i="8"/>
  <c r="EH44" i="8"/>
  <c r="EH43" i="8"/>
  <c r="EH42" i="8"/>
  <c r="EH41" i="8"/>
  <c r="EH40" i="8"/>
  <c r="E55" i="8"/>
  <c r="D55" i="8"/>
  <c r="EH55" i="8" s="1"/>
  <c r="E38" i="8"/>
  <c r="D38" i="8"/>
  <c r="EH38" i="8" s="1"/>
  <c r="M6" i="3"/>
  <c r="H49" i="3"/>
  <c r="H48" i="3"/>
  <c r="H47" i="3"/>
  <c r="H46" i="3"/>
  <c r="H44" i="3"/>
  <c r="H45" i="3"/>
  <c r="Y49" i="3"/>
  <c r="Y48" i="3"/>
  <c r="Y47" i="3"/>
  <c r="Y46" i="3"/>
  <c r="Y45" i="3"/>
  <c r="Y44" i="3"/>
  <c r="EM3" i="6"/>
  <c r="EL3" i="6"/>
  <c r="A82" i="10" s="1"/>
  <c r="W139" i="2"/>
  <c r="W63" i="2"/>
  <c r="W62" i="2"/>
  <c r="EM116" i="6"/>
  <c r="EL116" i="6"/>
  <c r="EI4" i="6"/>
  <c r="EH4" i="6"/>
  <c r="EG4" i="6"/>
  <c r="EF4" i="6"/>
  <c r="EE4" i="6"/>
  <c r="ED4" i="6"/>
  <c r="EC4" i="6"/>
  <c r="EB4" i="6"/>
  <c r="EA4" i="6"/>
  <c r="DZ4" i="6"/>
  <c r="DY4" i="6"/>
  <c r="DX4" i="6"/>
  <c r="DW4" i="6"/>
  <c r="DV4" i="6"/>
  <c r="DT4" i="6"/>
  <c r="DS4" i="6"/>
  <c r="DR4" i="6"/>
  <c r="DG3" i="8" s="1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A4" i="6"/>
  <c r="CZ4" i="6"/>
  <c r="CY4" i="6"/>
  <c r="CX4" i="6"/>
  <c r="CW4" i="6"/>
  <c r="CU4" i="6"/>
  <c r="CT4" i="6"/>
  <c r="CS4" i="6"/>
  <c r="CR4" i="6"/>
  <c r="CQ4" i="6"/>
  <c r="CP4" i="6"/>
  <c r="CM4" i="6"/>
  <c r="CL4" i="6"/>
  <c r="CJ4" i="6"/>
  <c r="CG4" i="6"/>
  <c r="CE4" i="6"/>
  <c r="CD4" i="6"/>
  <c r="CC4" i="6"/>
  <c r="CA4" i="6"/>
  <c r="BY4" i="6"/>
  <c r="BX4" i="6"/>
  <c r="BW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W119" i="2"/>
  <c r="W118" i="2"/>
  <c r="W117" i="2"/>
  <c r="W116" i="2"/>
  <c r="W115" i="2"/>
  <c r="W114" i="2"/>
  <c r="W113" i="2"/>
  <c r="J43" i="3"/>
  <c r="H43" i="3"/>
  <c r="K43" i="3"/>
  <c r="M43" i="3" s="1"/>
  <c r="D3" i="3"/>
  <c r="A29" i="10" s="1"/>
  <c r="B29" i="10" s="1"/>
  <c r="B30" i="10" s="1"/>
  <c r="B1" i="6"/>
  <c r="EM615" i="6"/>
  <c r="EM614" i="6"/>
  <c r="EM613" i="6"/>
  <c r="EM612" i="6"/>
  <c r="EM611" i="6"/>
  <c r="EM610" i="6"/>
  <c r="EM609" i="6"/>
  <c r="EM608" i="6"/>
  <c r="EM607" i="6"/>
  <c r="EM606" i="6"/>
  <c r="EM605" i="6"/>
  <c r="EM604" i="6"/>
  <c r="EM603" i="6"/>
  <c r="EM602" i="6"/>
  <c r="EM601" i="6"/>
  <c r="EM600" i="6"/>
  <c r="EM599" i="6"/>
  <c r="EM598" i="6"/>
  <c r="EM597" i="6"/>
  <c r="EM596" i="6"/>
  <c r="EM595" i="6"/>
  <c r="EM594" i="6"/>
  <c r="EM593" i="6"/>
  <c r="EM592" i="6"/>
  <c r="EM591" i="6"/>
  <c r="EM590" i="6"/>
  <c r="EM589" i="6"/>
  <c r="EM588" i="6"/>
  <c r="EM587" i="6"/>
  <c r="EM586" i="6"/>
  <c r="EM585" i="6"/>
  <c r="EM584" i="6"/>
  <c r="EM583" i="6"/>
  <c r="EM582" i="6"/>
  <c r="EM581" i="6"/>
  <c r="EM580" i="6"/>
  <c r="EM579" i="6"/>
  <c r="EM578" i="6"/>
  <c r="EM577" i="6"/>
  <c r="EM576" i="6"/>
  <c r="EM575" i="6"/>
  <c r="EM574" i="6"/>
  <c r="EM573" i="6"/>
  <c r="EM572" i="6"/>
  <c r="EM571" i="6"/>
  <c r="EM570" i="6"/>
  <c r="EM569" i="6"/>
  <c r="EM568" i="6"/>
  <c r="EM567" i="6"/>
  <c r="EM566" i="6"/>
  <c r="EM565" i="6"/>
  <c r="EM564" i="6"/>
  <c r="EM563" i="6"/>
  <c r="EM562" i="6"/>
  <c r="EM561" i="6"/>
  <c r="EM560" i="6"/>
  <c r="EM559" i="6"/>
  <c r="EM558" i="6"/>
  <c r="EM557" i="6"/>
  <c r="EM556" i="6"/>
  <c r="EM555" i="6"/>
  <c r="EM554" i="6"/>
  <c r="EM553" i="6"/>
  <c r="EM552" i="6"/>
  <c r="EM551" i="6"/>
  <c r="EM550" i="6"/>
  <c r="EM549" i="6"/>
  <c r="EM548" i="6"/>
  <c r="EM547" i="6"/>
  <c r="EM546" i="6"/>
  <c r="EM545" i="6"/>
  <c r="EM544" i="6"/>
  <c r="EM543" i="6"/>
  <c r="EM542" i="6"/>
  <c r="EM541" i="6"/>
  <c r="EM540" i="6"/>
  <c r="EM539" i="6"/>
  <c r="EM538" i="6"/>
  <c r="EM537" i="6"/>
  <c r="EM536" i="6"/>
  <c r="EM535" i="6"/>
  <c r="EM534" i="6"/>
  <c r="EM533" i="6"/>
  <c r="EM532" i="6"/>
  <c r="EM531" i="6"/>
  <c r="EM530" i="6"/>
  <c r="EM529" i="6"/>
  <c r="EM528" i="6"/>
  <c r="EM527" i="6"/>
  <c r="EM526" i="6"/>
  <c r="EM525" i="6"/>
  <c r="EM524" i="6"/>
  <c r="EM523" i="6"/>
  <c r="EM522" i="6"/>
  <c r="EM521" i="6"/>
  <c r="EM520" i="6"/>
  <c r="EM519" i="6"/>
  <c r="EM518" i="6"/>
  <c r="EM517" i="6"/>
  <c r="EM516" i="6"/>
  <c r="EM515" i="6"/>
  <c r="EM514" i="6"/>
  <c r="EM513" i="6"/>
  <c r="EM512" i="6"/>
  <c r="EM511" i="6"/>
  <c r="EM510" i="6"/>
  <c r="EM509" i="6"/>
  <c r="EM508" i="6"/>
  <c r="EM507" i="6"/>
  <c r="EM506" i="6"/>
  <c r="EM505" i="6"/>
  <c r="EM504" i="6"/>
  <c r="EM503" i="6"/>
  <c r="EM502" i="6"/>
  <c r="EM501" i="6"/>
  <c r="EM500" i="6"/>
  <c r="EM499" i="6"/>
  <c r="EM498" i="6"/>
  <c r="EM497" i="6"/>
  <c r="EM496" i="6"/>
  <c r="EM495" i="6"/>
  <c r="EM494" i="6"/>
  <c r="EM493" i="6"/>
  <c r="EM492" i="6"/>
  <c r="EM491" i="6"/>
  <c r="EM490" i="6"/>
  <c r="EM489" i="6"/>
  <c r="EM488" i="6"/>
  <c r="EM487" i="6"/>
  <c r="EM486" i="6"/>
  <c r="EM485" i="6"/>
  <c r="EM484" i="6"/>
  <c r="EM483" i="6"/>
  <c r="EM482" i="6"/>
  <c r="EM481" i="6"/>
  <c r="EM480" i="6"/>
  <c r="EM479" i="6"/>
  <c r="EM478" i="6"/>
  <c r="EM477" i="6"/>
  <c r="EM476" i="6"/>
  <c r="EM475" i="6"/>
  <c r="EM474" i="6"/>
  <c r="EM473" i="6"/>
  <c r="EM472" i="6"/>
  <c r="EM471" i="6"/>
  <c r="EM470" i="6"/>
  <c r="EM469" i="6"/>
  <c r="EM468" i="6"/>
  <c r="EM467" i="6"/>
  <c r="EM466" i="6"/>
  <c r="EM465" i="6"/>
  <c r="EM464" i="6"/>
  <c r="EM463" i="6"/>
  <c r="EM462" i="6"/>
  <c r="EM461" i="6"/>
  <c r="EM460" i="6"/>
  <c r="EM459" i="6"/>
  <c r="EM458" i="6"/>
  <c r="EM457" i="6"/>
  <c r="EM456" i="6"/>
  <c r="EM455" i="6"/>
  <c r="EM454" i="6"/>
  <c r="EM453" i="6"/>
  <c r="EM452" i="6"/>
  <c r="EM451" i="6"/>
  <c r="EM450" i="6"/>
  <c r="EM449" i="6"/>
  <c r="EM448" i="6"/>
  <c r="EM447" i="6"/>
  <c r="EM446" i="6"/>
  <c r="EM445" i="6"/>
  <c r="EM444" i="6"/>
  <c r="EM443" i="6"/>
  <c r="EM442" i="6"/>
  <c r="EM441" i="6"/>
  <c r="EM440" i="6"/>
  <c r="EM439" i="6"/>
  <c r="EM438" i="6"/>
  <c r="EM437" i="6"/>
  <c r="EM436" i="6"/>
  <c r="EM435" i="6"/>
  <c r="EM434" i="6"/>
  <c r="EM433" i="6"/>
  <c r="EM432" i="6"/>
  <c r="EM431" i="6"/>
  <c r="EM430" i="6"/>
  <c r="EM429" i="6"/>
  <c r="EM428" i="6"/>
  <c r="EM427" i="6"/>
  <c r="EM426" i="6"/>
  <c r="EM425" i="6"/>
  <c r="EM424" i="6"/>
  <c r="EM423" i="6"/>
  <c r="EM422" i="6"/>
  <c r="EM421" i="6"/>
  <c r="EM420" i="6"/>
  <c r="EM419" i="6"/>
  <c r="EM418" i="6"/>
  <c r="EM417" i="6"/>
  <c r="EM416" i="6"/>
  <c r="EM415" i="6"/>
  <c r="EM414" i="6"/>
  <c r="EM413" i="6"/>
  <c r="EM412" i="6"/>
  <c r="EM411" i="6"/>
  <c r="EM410" i="6"/>
  <c r="EM409" i="6"/>
  <c r="EM408" i="6"/>
  <c r="EM407" i="6"/>
  <c r="EM406" i="6"/>
  <c r="EM405" i="6"/>
  <c r="EM404" i="6"/>
  <c r="EM403" i="6"/>
  <c r="EM402" i="6"/>
  <c r="EM401" i="6"/>
  <c r="EM400" i="6"/>
  <c r="EM399" i="6"/>
  <c r="EM398" i="6"/>
  <c r="EM397" i="6"/>
  <c r="EM396" i="6"/>
  <c r="EM395" i="6"/>
  <c r="EM394" i="6"/>
  <c r="EM393" i="6"/>
  <c r="EM392" i="6"/>
  <c r="EM391" i="6"/>
  <c r="EM390" i="6"/>
  <c r="EM389" i="6"/>
  <c r="EM388" i="6"/>
  <c r="EM387" i="6"/>
  <c r="EM386" i="6"/>
  <c r="EM385" i="6"/>
  <c r="EM384" i="6"/>
  <c r="EM383" i="6"/>
  <c r="EM382" i="6"/>
  <c r="EM381" i="6"/>
  <c r="EM380" i="6"/>
  <c r="EM379" i="6"/>
  <c r="EM378" i="6"/>
  <c r="EM377" i="6"/>
  <c r="EM376" i="6"/>
  <c r="EM375" i="6"/>
  <c r="EM374" i="6"/>
  <c r="EM373" i="6"/>
  <c r="EM372" i="6"/>
  <c r="EM371" i="6"/>
  <c r="EM370" i="6"/>
  <c r="EM369" i="6"/>
  <c r="EM368" i="6"/>
  <c r="EM367" i="6"/>
  <c r="EM366" i="6"/>
  <c r="EM365" i="6"/>
  <c r="EM364" i="6"/>
  <c r="EM363" i="6"/>
  <c r="EM362" i="6"/>
  <c r="EM361" i="6"/>
  <c r="EM360" i="6"/>
  <c r="EM359" i="6"/>
  <c r="EM358" i="6"/>
  <c r="EM357" i="6"/>
  <c r="EM356" i="6"/>
  <c r="EM355" i="6"/>
  <c r="EM354" i="6"/>
  <c r="EM353" i="6"/>
  <c r="EM352" i="6"/>
  <c r="EM351" i="6"/>
  <c r="EM350" i="6"/>
  <c r="EM349" i="6"/>
  <c r="EM348" i="6"/>
  <c r="EM347" i="6"/>
  <c r="EM346" i="6"/>
  <c r="EM345" i="6"/>
  <c r="EM344" i="6"/>
  <c r="EM343" i="6"/>
  <c r="EM342" i="6"/>
  <c r="EM341" i="6"/>
  <c r="EM340" i="6"/>
  <c r="EM339" i="6"/>
  <c r="EM338" i="6"/>
  <c r="EM337" i="6"/>
  <c r="EM336" i="6"/>
  <c r="EM335" i="6"/>
  <c r="EM334" i="6"/>
  <c r="EM333" i="6"/>
  <c r="EM332" i="6"/>
  <c r="EM331" i="6"/>
  <c r="EM330" i="6"/>
  <c r="EM329" i="6"/>
  <c r="EM328" i="6"/>
  <c r="EM327" i="6"/>
  <c r="EM326" i="6"/>
  <c r="EM325" i="6"/>
  <c r="EM324" i="6"/>
  <c r="EM323" i="6"/>
  <c r="EM322" i="6"/>
  <c r="EM321" i="6"/>
  <c r="EM320" i="6"/>
  <c r="EM319" i="6"/>
  <c r="EM318" i="6"/>
  <c r="EM317" i="6"/>
  <c r="EM316" i="6"/>
  <c r="EM315" i="6"/>
  <c r="EM314" i="6"/>
  <c r="EM313" i="6"/>
  <c r="EM312" i="6"/>
  <c r="EM311" i="6"/>
  <c r="EM310" i="6"/>
  <c r="EM309" i="6"/>
  <c r="EM308" i="6"/>
  <c r="EM307" i="6"/>
  <c r="EM306" i="6"/>
  <c r="EM305" i="6"/>
  <c r="EM304" i="6"/>
  <c r="EM303" i="6"/>
  <c r="EM302" i="6"/>
  <c r="EM301" i="6"/>
  <c r="EM300" i="6"/>
  <c r="EM299" i="6"/>
  <c r="EM298" i="6"/>
  <c r="EM297" i="6"/>
  <c r="EM296" i="6"/>
  <c r="EM295" i="6"/>
  <c r="EM294" i="6"/>
  <c r="EM293" i="6"/>
  <c r="EM292" i="6"/>
  <c r="EM291" i="6"/>
  <c r="EM290" i="6"/>
  <c r="EM289" i="6"/>
  <c r="EM288" i="6"/>
  <c r="EM287" i="6"/>
  <c r="EM286" i="6"/>
  <c r="EM285" i="6"/>
  <c r="EM284" i="6"/>
  <c r="EM283" i="6"/>
  <c r="EM282" i="6"/>
  <c r="EM281" i="6"/>
  <c r="EM280" i="6"/>
  <c r="EM279" i="6"/>
  <c r="EM278" i="6"/>
  <c r="EM277" i="6"/>
  <c r="EM276" i="6"/>
  <c r="EM275" i="6"/>
  <c r="EM274" i="6"/>
  <c r="EM273" i="6"/>
  <c r="EM272" i="6"/>
  <c r="EM271" i="6"/>
  <c r="EM270" i="6"/>
  <c r="EM269" i="6"/>
  <c r="EM268" i="6"/>
  <c r="EM267" i="6"/>
  <c r="EM266" i="6"/>
  <c r="EM265" i="6"/>
  <c r="EM264" i="6"/>
  <c r="EM263" i="6"/>
  <c r="EM262" i="6"/>
  <c r="EM261" i="6"/>
  <c r="EM260" i="6"/>
  <c r="EM259" i="6"/>
  <c r="EM258" i="6"/>
  <c r="EM257" i="6"/>
  <c r="EM256" i="6"/>
  <c r="EM255" i="6"/>
  <c r="EM254" i="6"/>
  <c r="EM253" i="6"/>
  <c r="EM252" i="6"/>
  <c r="EM251" i="6"/>
  <c r="EM250" i="6"/>
  <c r="EM249" i="6"/>
  <c r="EM248" i="6"/>
  <c r="EM247" i="6"/>
  <c r="EM246" i="6"/>
  <c r="EM245" i="6"/>
  <c r="EM244" i="6"/>
  <c r="EM243" i="6"/>
  <c r="EM242" i="6"/>
  <c r="EM241" i="6"/>
  <c r="EM240" i="6"/>
  <c r="EM239" i="6"/>
  <c r="EM238" i="6"/>
  <c r="EM237" i="6"/>
  <c r="EM236" i="6"/>
  <c r="EM235" i="6"/>
  <c r="EM234" i="6"/>
  <c r="EM233" i="6"/>
  <c r="EM232" i="6"/>
  <c r="EM231" i="6"/>
  <c r="EM230" i="6"/>
  <c r="EM229" i="6"/>
  <c r="EM228" i="6"/>
  <c r="EM227" i="6"/>
  <c r="EM226" i="6"/>
  <c r="EM225" i="6"/>
  <c r="EM224" i="6"/>
  <c r="EM223" i="6"/>
  <c r="EM222" i="6"/>
  <c r="EM221" i="6"/>
  <c r="EM220" i="6"/>
  <c r="EM219" i="6"/>
  <c r="EM218" i="6"/>
  <c r="EM217" i="6"/>
  <c r="EM216" i="6"/>
  <c r="EM215" i="6"/>
  <c r="EM214" i="6"/>
  <c r="EM213" i="6"/>
  <c r="EM212" i="6"/>
  <c r="EM211" i="6"/>
  <c r="EM210" i="6"/>
  <c r="EM209" i="6"/>
  <c r="EM208" i="6"/>
  <c r="EM207" i="6"/>
  <c r="EM206" i="6"/>
  <c r="EM205" i="6"/>
  <c r="EM204" i="6"/>
  <c r="EM203" i="6"/>
  <c r="EM202" i="6"/>
  <c r="EM201" i="6"/>
  <c r="EM200" i="6"/>
  <c r="EM199" i="6"/>
  <c r="EM198" i="6"/>
  <c r="EM197" i="6"/>
  <c r="EM196" i="6"/>
  <c r="EM195" i="6"/>
  <c r="EM194" i="6"/>
  <c r="EM193" i="6"/>
  <c r="EM192" i="6"/>
  <c r="EM191" i="6"/>
  <c r="EM190" i="6"/>
  <c r="EM189" i="6"/>
  <c r="EM188" i="6"/>
  <c r="EM187" i="6"/>
  <c r="EM186" i="6"/>
  <c r="EM185" i="6"/>
  <c r="EM184" i="6"/>
  <c r="EM183" i="6"/>
  <c r="EM182" i="6"/>
  <c r="EM181" i="6"/>
  <c r="EM180" i="6"/>
  <c r="EM179" i="6"/>
  <c r="EM178" i="6"/>
  <c r="EM177" i="6"/>
  <c r="EM176" i="6"/>
  <c r="EM175" i="6"/>
  <c r="EM174" i="6"/>
  <c r="EM173" i="6"/>
  <c r="EM172" i="6"/>
  <c r="EM171" i="6"/>
  <c r="EM170" i="6"/>
  <c r="EM169" i="6"/>
  <c r="EM168" i="6"/>
  <c r="EM167" i="6"/>
  <c r="EM166" i="6"/>
  <c r="EM165" i="6"/>
  <c r="EM164" i="6"/>
  <c r="EM163" i="6"/>
  <c r="EM162" i="6"/>
  <c r="EM161" i="6"/>
  <c r="EM160" i="6"/>
  <c r="EM159" i="6"/>
  <c r="EM158" i="6"/>
  <c r="EM157" i="6"/>
  <c r="EM156" i="6"/>
  <c r="EM155" i="6"/>
  <c r="EM154" i="6"/>
  <c r="EM153" i="6"/>
  <c r="EM152" i="6"/>
  <c r="EM151" i="6"/>
  <c r="EM150" i="6"/>
  <c r="EM149" i="6"/>
  <c r="EM148" i="6"/>
  <c r="EM147" i="6"/>
  <c r="EM146" i="6"/>
  <c r="EM145" i="6"/>
  <c r="EM144" i="6"/>
  <c r="EM143" i="6"/>
  <c r="EM142" i="6"/>
  <c r="EM141" i="6"/>
  <c r="EM140" i="6"/>
  <c r="EM139" i="6"/>
  <c r="EM138" i="6"/>
  <c r="EM137" i="6"/>
  <c r="EM136" i="6"/>
  <c r="EM135" i="6"/>
  <c r="EM134" i="6"/>
  <c r="EM133" i="6"/>
  <c r="EM132" i="6"/>
  <c r="EM131" i="6"/>
  <c r="EM130" i="6"/>
  <c r="EM129" i="6"/>
  <c r="EM128" i="6"/>
  <c r="EM127" i="6"/>
  <c r="EM126" i="6"/>
  <c r="EM125" i="6"/>
  <c r="EM124" i="6"/>
  <c r="EM123" i="6"/>
  <c r="EM122" i="6"/>
  <c r="EM121" i="6"/>
  <c r="EM120" i="6"/>
  <c r="EM119" i="6"/>
  <c r="EM118" i="6"/>
  <c r="EM117" i="6"/>
  <c r="EM115" i="6"/>
  <c r="EM114" i="6"/>
  <c r="EM113" i="6"/>
  <c r="EM112" i="6"/>
  <c r="EM111" i="6"/>
  <c r="EM110" i="6"/>
  <c r="EM109" i="6"/>
  <c r="EM108" i="6"/>
  <c r="EM107" i="6"/>
  <c r="EM106" i="6"/>
  <c r="EM105" i="6"/>
  <c r="EM104" i="6"/>
  <c r="EM103" i="6"/>
  <c r="EM102" i="6"/>
  <c r="EM101" i="6"/>
  <c r="EM100" i="6"/>
  <c r="EM99" i="6"/>
  <c r="EM98" i="6"/>
  <c r="EM97" i="6"/>
  <c r="EM96" i="6"/>
  <c r="EM95" i="6"/>
  <c r="EM94" i="6"/>
  <c r="EM93" i="6"/>
  <c r="EM92" i="6"/>
  <c r="EM91" i="6"/>
  <c r="EM90" i="6"/>
  <c r="EM89" i="6"/>
  <c r="EM88" i="6"/>
  <c r="EM87" i="6"/>
  <c r="EM86" i="6"/>
  <c r="EM85" i="6"/>
  <c r="EM84" i="6"/>
  <c r="EM83" i="6"/>
  <c r="EM82" i="6"/>
  <c r="EM81" i="6"/>
  <c r="EM80" i="6"/>
  <c r="EM79" i="6"/>
  <c r="EM78" i="6"/>
  <c r="EM77" i="6"/>
  <c r="EM76" i="6"/>
  <c r="EM75" i="6"/>
  <c r="EM74" i="6"/>
  <c r="EM73" i="6"/>
  <c r="EM72" i="6"/>
  <c r="EM71" i="6"/>
  <c r="EM70" i="6"/>
  <c r="EM69" i="6"/>
  <c r="EM68" i="6"/>
  <c r="EM67" i="6"/>
  <c r="EM66" i="6"/>
  <c r="EM65" i="6"/>
  <c r="EM64" i="6"/>
  <c r="EM63" i="6"/>
  <c r="EM62" i="6"/>
  <c r="EM61" i="6"/>
  <c r="EM60" i="6"/>
  <c r="EM59" i="6"/>
  <c r="EM58" i="6"/>
  <c r="EM57" i="6"/>
  <c r="EM56" i="6"/>
  <c r="EM55" i="6"/>
  <c r="EM54" i="6"/>
  <c r="EM53" i="6"/>
  <c r="EM52" i="6"/>
  <c r="EM51" i="6"/>
  <c r="EM50" i="6"/>
  <c r="EM49" i="6"/>
  <c r="EM48" i="6"/>
  <c r="EM47" i="6"/>
  <c r="EM46" i="6"/>
  <c r="EM45" i="6"/>
  <c r="EM44" i="6"/>
  <c r="EM43" i="6"/>
  <c r="EM42" i="6"/>
  <c r="EM41" i="6"/>
  <c r="EM40" i="6"/>
  <c r="EM39" i="6"/>
  <c r="EM38" i="6"/>
  <c r="EM37" i="6"/>
  <c r="EM36" i="6"/>
  <c r="EM35" i="6"/>
  <c r="EM34" i="6"/>
  <c r="EM33" i="6"/>
  <c r="EM32" i="6"/>
  <c r="EM31" i="6"/>
  <c r="EM30" i="6"/>
  <c r="EM29" i="6"/>
  <c r="EM28" i="6"/>
  <c r="EM27" i="6"/>
  <c r="EM26" i="6"/>
  <c r="EM25" i="6"/>
  <c r="EM24" i="6"/>
  <c r="EM23" i="6"/>
  <c r="EM22" i="6"/>
  <c r="EM21" i="6"/>
  <c r="EM20" i="6"/>
  <c r="EM19" i="6"/>
  <c r="EM18" i="6"/>
  <c r="EM17" i="6"/>
  <c r="EM16" i="6"/>
  <c r="EM15" i="6"/>
  <c r="EM14" i="6"/>
  <c r="EM13" i="6"/>
  <c r="EM12" i="6"/>
  <c r="EM11" i="6"/>
  <c r="EM10" i="6"/>
  <c r="EM9" i="6"/>
  <c r="EM8" i="6"/>
  <c r="EM7" i="6"/>
  <c r="EM6" i="6"/>
  <c r="EM5" i="6"/>
  <c r="A60" i="8" s="1"/>
  <c r="A68" i="8"/>
  <c r="BE68" i="8" s="1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F1" i="7"/>
  <c r="AE1" i="7"/>
  <c r="AD1" i="7"/>
  <c r="AC1" i="7"/>
  <c r="AB1" i="7"/>
  <c r="AA1" i="7"/>
  <c r="DI68" i="8"/>
  <c r="K35" i="3"/>
  <c r="M35" i="3" s="1"/>
  <c r="K27" i="3"/>
  <c r="M27" i="3" s="1"/>
  <c r="K20" i="3"/>
  <c r="M20" i="3" s="1"/>
  <c r="K13" i="3"/>
  <c r="M13" i="3" s="1"/>
  <c r="AG1" i="7"/>
  <c r="AX5" i="4"/>
  <c r="AX4" i="4"/>
  <c r="AX2" i="4"/>
  <c r="AX127" i="5"/>
  <c r="AW127" i="5"/>
  <c r="AV127" i="5"/>
  <c r="AU127" i="5"/>
  <c r="AT127" i="5"/>
  <c r="AS127" i="5"/>
  <c r="AR127" i="5"/>
  <c r="AQ127" i="5"/>
  <c r="AP127" i="5"/>
  <c r="AO127" i="5"/>
  <c r="AX126" i="5"/>
  <c r="AW126" i="5"/>
  <c r="AV126" i="5"/>
  <c r="AU126" i="5"/>
  <c r="AT126" i="5"/>
  <c r="AS126" i="5"/>
  <c r="AR126" i="5"/>
  <c r="AP126" i="5"/>
  <c r="AO126" i="5"/>
  <c r="AX125" i="5"/>
  <c r="AW125" i="5"/>
  <c r="AV125" i="5"/>
  <c r="AU125" i="5"/>
  <c r="AT125" i="5"/>
  <c r="AS125" i="5"/>
  <c r="AR125" i="5"/>
  <c r="AQ125" i="5"/>
  <c r="AP125" i="5"/>
  <c r="AO125" i="5"/>
  <c r="AX117" i="5"/>
  <c r="AW117" i="5"/>
  <c r="AV117" i="5"/>
  <c r="AU117" i="5"/>
  <c r="AT117" i="5"/>
  <c r="AS117" i="5"/>
  <c r="AR117" i="5"/>
  <c r="AQ117" i="5"/>
  <c r="AP117" i="5"/>
  <c r="AO117" i="5"/>
  <c r="AX115" i="5"/>
  <c r="AW115" i="5"/>
  <c r="AV115" i="5"/>
  <c r="AU115" i="5"/>
  <c r="AT115" i="5"/>
  <c r="AS115" i="5"/>
  <c r="AR115" i="5"/>
  <c r="AQ115" i="5"/>
  <c r="AP115" i="5"/>
  <c r="AO115" i="5"/>
  <c r="AX113" i="5"/>
  <c r="AW113" i="5"/>
  <c r="AV113" i="5"/>
  <c r="AU113" i="5"/>
  <c r="AT113" i="5"/>
  <c r="AS113" i="5"/>
  <c r="AR113" i="5"/>
  <c r="AQ113" i="5"/>
  <c r="AP113" i="5"/>
  <c r="AO113" i="5"/>
  <c r="AX110" i="5"/>
  <c r="AW110" i="5"/>
  <c r="AV110" i="5"/>
  <c r="AU110" i="5"/>
  <c r="AT110" i="5"/>
  <c r="AS110" i="5"/>
  <c r="AR110" i="5"/>
  <c r="AQ110" i="5"/>
  <c r="AP110" i="5"/>
  <c r="AO110" i="5"/>
  <c r="AX109" i="5"/>
  <c r="AW109" i="5"/>
  <c r="AV109" i="5"/>
  <c r="AU109" i="5"/>
  <c r="AT109" i="5"/>
  <c r="AS109" i="5"/>
  <c r="AR109" i="5"/>
  <c r="AQ109" i="5"/>
  <c r="AP109" i="5"/>
  <c r="AO109" i="5"/>
  <c r="AX107" i="5"/>
  <c r="AW107" i="5"/>
  <c r="AV107" i="5"/>
  <c r="AU107" i="5"/>
  <c r="AT107" i="5"/>
  <c r="AS107" i="5"/>
  <c r="AR107" i="5"/>
  <c r="AQ107" i="5"/>
  <c r="AP107" i="5"/>
  <c r="AO107" i="5"/>
  <c r="AX105" i="5"/>
  <c r="AW105" i="5"/>
  <c r="AV105" i="5"/>
  <c r="AU105" i="5"/>
  <c r="AT105" i="5"/>
  <c r="AS105" i="5"/>
  <c r="AR105" i="5"/>
  <c r="AQ105" i="5"/>
  <c r="AP105" i="5"/>
  <c r="AO105" i="5"/>
  <c r="AX104" i="5"/>
  <c r="AW104" i="5"/>
  <c r="AV104" i="5"/>
  <c r="AU104" i="5"/>
  <c r="AT104" i="5"/>
  <c r="AS104" i="5"/>
  <c r="AR104" i="5"/>
  <c r="AQ104" i="5"/>
  <c r="AP104" i="5"/>
  <c r="AO104" i="5"/>
  <c r="AX103" i="5"/>
  <c r="AW103" i="5"/>
  <c r="AV103" i="5"/>
  <c r="AU103" i="5"/>
  <c r="AT103" i="5"/>
  <c r="AS103" i="5"/>
  <c r="AR103" i="5"/>
  <c r="AQ103" i="5"/>
  <c r="AP103" i="5"/>
  <c r="AO103" i="5"/>
  <c r="AX101" i="5"/>
  <c r="AW101" i="5"/>
  <c r="AV101" i="5"/>
  <c r="AU101" i="5"/>
  <c r="AT101" i="5"/>
  <c r="AS101" i="5"/>
  <c r="AR101" i="5"/>
  <c r="AQ101" i="5"/>
  <c r="AP101" i="5"/>
  <c r="AO101" i="5"/>
  <c r="AX100" i="5"/>
  <c r="AW100" i="5"/>
  <c r="AV100" i="5"/>
  <c r="AU100" i="5"/>
  <c r="AT100" i="5"/>
  <c r="AS100" i="5"/>
  <c r="AR100" i="5"/>
  <c r="AQ100" i="5"/>
  <c r="AP100" i="5"/>
  <c r="AO100" i="5"/>
  <c r="AX99" i="5"/>
  <c r="AW99" i="5"/>
  <c r="AV99" i="5"/>
  <c r="AU99" i="5"/>
  <c r="AT99" i="5"/>
  <c r="AS99" i="5"/>
  <c r="AR99" i="5"/>
  <c r="AQ99" i="5"/>
  <c r="AP99" i="5"/>
  <c r="AO99" i="5"/>
  <c r="AX96" i="5"/>
  <c r="AW96" i="5"/>
  <c r="AV96" i="5"/>
  <c r="AU96" i="5"/>
  <c r="AT96" i="5"/>
  <c r="AS96" i="5"/>
  <c r="AR96" i="5"/>
  <c r="AQ96" i="5"/>
  <c r="AP96" i="5"/>
  <c r="AO96" i="5"/>
  <c r="AX95" i="5"/>
  <c r="AW95" i="5"/>
  <c r="AV95" i="5"/>
  <c r="AU95" i="5"/>
  <c r="AT95" i="5"/>
  <c r="AS95" i="5"/>
  <c r="AR95" i="5"/>
  <c r="AQ95" i="5"/>
  <c r="AP95" i="5"/>
  <c r="AO95" i="5"/>
  <c r="AX93" i="5"/>
  <c r="AW93" i="5"/>
  <c r="AV93" i="5"/>
  <c r="AU93" i="5"/>
  <c r="AT93" i="5"/>
  <c r="AS93" i="5"/>
  <c r="AR93" i="5"/>
  <c r="AQ93" i="5"/>
  <c r="AP93" i="5"/>
  <c r="AO93" i="5"/>
  <c r="AX91" i="5"/>
  <c r="AW91" i="5"/>
  <c r="AV91" i="5"/>
  <c r="AU91" i="5"/>
  <c r="AT91" i="5"/>
  <c r="AS91" i="5"/>
  <c r="AR91" i="5"/>
  <c r="AQ91" i="5"/>
  <c r="AP91" i="5"/>
  <c r="AO91" i="5"/>
  <c r="AX90" i="5"/>
  <c r="AW90" i="5"/>
  <c r="AV90" i="5"/>
  <c r="AU90" i="5"/>
  <c r="AT90" i="5"/>
  <c r="AS90" i="5"/>
  <c r="AR90" i="5"/>
  <c r="AQ90" i="5"/>
  <c r="AP90" i="5"/>
  <c r="AO90" i="5"/>
  <c r="AX89" i="5"/>
  <c r="AW89" i="5"/>
  <c r="AV89" i="5"/>
  <c r="AU89" i="5"/>
  <c r="AT89" i="5"/>
  <c r="AS89" i="5"/>
  <c r="AR89" i="5"/>
  <c r="AQ89" i="5"/>
  <c r="AP89" i="5"/>
  <c r="AO89" i="5"/>
  <c r="AX87" i="5"/>
  <c r="AW87" i="5"/>
  <c r="AV87" i="5"/>
  <c r="AU87" i="5"/>
  <c r="AT87" i="5"/>
  <c r="AS87" i="5"/>
  <c r="AR87" i="5"/>
  <c r="AQ87" i="5"/>
  <c r="AP87" i="5"/>
  <c r="AO87" i="5"/>
  <c r="AX86" i="5"/>
  <c r="AW86" i="5"/>
  <c r="AV86" i="5"/>
  <c r="AU86" i="5"/>
  <c r="AT86" i="5"/>
  <c r="AS86" i="5"/>
  <c r="AR86" i="5"/>
  <c r="AQ86" i="5"/>
  <c r="AP86" i="5"/>
  <c r="AO86" i="5"/>
  <c r="AX85" i="5"/>
  <c r="AW85" i="5"/>
  <c r="AV85" i="5"/>
  <c r="AU85" i="5"/>
  <c r="AT85" i="5"/>
  <c r="AS85" i="5"/>
  <c r="AR85" i="5"/>
  <c r="AQ85" i="5"/>
  <c r="AP85" i="5"/>
  <c r="AO85" i="5"/>
  <c r="AX82" i="5"/>
  <c r="AW82" i="5"/>
  <c r="AV82" i="5"/>
  <c r="AU82" i="5"/>
  <c r="AT82" i="5"/>
  <c r="AS82" i="5"/>
  <c r="AR82" i="5"/>
  <c r="AQ82" i="5"/>
  <c r="AP82" i="5"/>
  <c r="AO82" i="5"/>
  <c r="AX81" i="5"/>
  <c r="AW81" i="5"/>
  <c r="AV81" i="5"/>
  <c r="AU81" i="5"/>
  <c r="AT81" i="5"/>
  <c r="AS81" i="5"/>
  <c r="AR81" i="5"/>
  <c r="AQ81" i="5"/>
  <c r="AP81" i="5"/>
  <c r="AO81" i="5"/>
  <c r="AX79" i="5"/>
  <c r="AW79" i="5"/>
  <c r="AV79" i="5"/>
  <c r="AU79" i="5"/>
  <c r="AT79" i="5"/>
  <c r="AS79" i="5"/>
  <c r="AR79" i="5"/>
  <c r="AQ79" i="5"/>
  <c r="AP79" i="5"/>
  <c r="AO79" i="5"/>
  <c r="AX77" i="5"/>
  <c r="AW77" i="5"/>
  <c r="AV77" i="5"/>
  <c r="AU77" i="5"/>
  <c r="AT77" i="5"/>
  <c r="AS77" i="5"/>
  <c r="AR77" i="5"/>
  <c r="AQ77" i="5"/>
  <c r="AP77" i="5"/>
  <c r="AO77" i="5"/>
  <c r="AX76" i="5"/>
  <c r="AW76" i="5"/>
  <c r="AV76" i="5"/>
  <c r="AU76" i="5"/>
  <c r="AT76" i="5"/>
  <c r="AS76" i="5"/>
  <c r="AR76" i="5"/>
  <c r="AQ76" i="5"/>
  <c r="AP76" i="5"/>
  <c r="AO76" i="5"/>
  <c r="AX75" i="5"/>
  <c r="AW75" i="5"/>
  <c r="AV75" i="5"/>
  <c r="AU75" i="5"/>
  <c r="AT75" i="5"/>
  <c r="AS75" i="5"/>
  <c r="AR75" i="5"/>
  <c r="AQ75" i="5"/>
  <c r="AP75" i="5"/>
  <c r="AO75" i="5"/>
  <c r="AX73" i="5"/>
  <c r="AW73" i="5"/>
  <c r="AV73" i="5"/>
  <c r="AU73" i="5"/>
  <c r="AT73" i="5"/>
  <c r="AS73" i="5"/>
  <c r="AR73" i="5"/>
  <c r="AQ73" i="5"/>
  <c r="AP73" i="5"/>
  <c r="AO73" i="5"/>
  <c r="AX72" i="5"/>
  <c r="AW72" i="5"/>
  <c r="AV72" i="5"/>
  <c r="AU72" i="5"/>
  <c r="AT72" i="5"/>
  <c r="AS72" i="5"/>
  <c r="AR72" i="5"/>
  <c r="AQ72" i="5"/>
  <c r="AP72" i="5"/>
  <c r="AO72" i="5"/>
  <c r="AX71" i="5"/>
  <c r="AW71" i="5"/>
  <c r="AV71" i="5"/>
  <c r="AU71" i="5"/>
  <c r="AT71" i="5"/>
  <c r="AS71" i="5"/>
  <c r="AR71" i="5"/>
  <c r="AQ71" i="5"/>
  <c r="AP71" i="5"/>
  <c r="AO71" i="5"/>
  <c r="AX68" i="5"/>
  <c r="AW68" i="5"/>
  <c r="AV68" i="5"/>
  <c r="AU68" i="5"/>
  <c r="AT68" i="5"/>
  <c r="AS68" i="5"/>
  <c r="AR68" i="5"/>
  <c r="AQ68" i="5"/>
  <c r="AP68" i="5"/>
  <c r="AO68" i="5"/>
  <c r="AX67" i="5"/>
  <c r="AW67" i="5"/>
  <c r="AV67" i="5"/>
  <c r="AU67" i="5"/>
  <c r="AT67" i="5"/>
  <c r="AS67" i="5"/>
  <c r="AR67" i="5"/>
  <c r="AQ67" i="5"/>
  <c r="AP67" i="5"/>
  <c r="AO67" i="5"/>
  <c r="AX65" i="5"/>
  <c r="AW65" i="5"/>
  <c r="AV65" i="5"/>
  <c r="AU65" i="5"/>
  <c r="AT65" i="5"/>
  <c r="AS65" i="5"/>
  <c r="AR65" i="5"/>
  <c r="AQ65" i="5"/>
  <c r="AP65" i="5"/>
  <c r="AO65" i="5"/>
  <c r="AX63" i="5"/>
  <c r="AW63" i="5"/>
  <c r="AV63" i="5"/>
  <c r="AU63" i="5"/>
  <c r="AT63" i="5"/>
  <c r="AS63" i="5"/>
  <c r="AR63" i="5"/>
  <c r="AQ63" i="5"/>
  <c r="AP63" i="5"/>
  <c r="AO63" i="5"/>
  <c r="AX60" i="5"/>
  <c r="AW60" i="5"/>
  <c r="AV60" i="5"/>
  <c r="AU60" i="5"/>
  <c r="AT60" i="5"/>
  <c r="AS60" i="5"/>
  <c r="AR60" i="5"/>
  <c r="AQ60" i="5"/>
  <c r="AP60" i="5"/>
  <c r="AO60" i="5"/>
  <c r="AX59" i="5"/>
  <c r="AW59" i="5"/>
  <c r="AV59" i="5"/>
  <c r="AU59" i="5"/>
  <c r="AT59" i="5"/>
  <c r="AS59" i="5"/>
  <c r="AR59" i="5"/>
  <c r="AQ59" i="5"/>
  <c r="AP59" i="5"/>
  <c r="AO59" i="5"/>
  <c r="AX57" i="5"/>
  <c r="AW57" i="5"/>
  <c r="AV57" i="5"/>
  <c r="AU57" i="5"/>
  <c r="AT57" i="5"/>
  <c r="AS57" i="5"/>
  <c r="AR57" i="5"/>
  <c r="AQ57" i="5"/>
  <c r="AP57" i="5"/>
  <c r="AO57" i="5"/>
  <c r="AX55" i="5"/>
  <c r="AW55" i="5"/>
  <c r="AV55" i="5"/>
  <c r="AU55" i="5"/>
  <c r="AT55" i="5"/>
  <c r="AS55" i="5"/>
  <c r="AR55" i="5"/>
  <c r="AQ55" i="5"/>
  <c r="AP55" i="5"/>
  <c r="AO55" i="5"/>
  <c r="AX54" i="5"/>
  <c r="AW54" i="5"/>
  <c r="AV54" i="5"/>
  <c r="AU54" i="5"/>
  <c r="AT54" i="5"/>
  <c r="AS54" i="5"/>
  <c r="AR54" i="5"/>
  <c r="AQ54" i="5"/>
  <c r="AP54" i="5"/>
  <c r="AO54" i="5"/>
  <c r="AX53" i="5"/>
  <c r="AW53" i="5"/>
  <c r="AV53" i="5"/>
  <c r="AU53" i="5"/>
  <c r="AT53" i="5"/>
  <c r="AS53" i="5"/>
  <c r="AR53" i="5"/>
  <c r="AQ53" i="5"/>
  <c r="AP53" i="5"/>
  <c r="AO53" i="5"/>
  <c r="AX51" i="5"/>
  <c r="AW51" i="5"/>
  <c r="AV51" i="5"/>
  <c r="AU51" i="5"/>
  <c r="AT51" i="5"/>
  <c r="AS51" i="5"/>
  <c r="AR51" i="5"/>
  <c r="AQ51" i="5"/>
  <c r="AP51" i="5"/>
  <c r="AO51" i="5"/>
  <c r="AX50" i="5"/>
  <c r="AW50" i="5"/>
  <c r="AV50" i="5"/>
  <c r="AU50" i="5"/>
  <c r="AT50" i="5"/>
  <c r="AS50" i="5"/>
  <c r="AR50" i="5"/>
  <c r="AQ50" i="5"/>
  <c r="AP50" i="5"/>
  <c r="AO50" i="5"/>
  <c r="AX49" i="5"/>
  <c r="AW49" i="5"/>
  <c r="AV49" i="5"/>
  <c r="AU49" i="5"/>
  <c r="AT49" i="5"/>
  <c r="AS49" i="5"/>
  <c r="AR49" i="5"/>
  <c r="AQ49" i="5"/>
  <c r="AP49" i="5"/>
  <c r="AO49" i="5"/>
  <c r="AX46" i="5"/>
  <c r="AW46" i="5"/>
  <c r="AV46" i="5"/>
  <c r="AU46" i="5"/>
  <c r="AT46" i="5"/>
  <c r="AS46" i="5"/>
  <c r="AR46" i="5"/>
  <c r="AQ46" i="5"/>
  <c r="AP46" i="5"/>
  <c r="AO46" i="5"/>
  <c r="AX45" i="5"/>
  <c r="AW45" i="5"/>
  <c r="AV45" i="5"/>
  <c r="AU45" i="5"/>
  <c r="AT45" i="5"/>
  <c r="AS45" i="5"/>
  <c r="AR45" i="5"/>
  <c r="AQ45" i="5"/>
  <c r="AP45" i="5"/>
  <c r="AO45" i="5"/>
  <c r="AX43" i="5"/>
  <c r="AW43" i="5"/>
  <c r="AV43" i="5"/>
  <c r="AU43" i="5"/>
  <c r="AT43" i="5"/>
  <c r="AS43" i="5"/>
  <c r="AR43" i="5"/>
  <c r="AQ43" i="5"/>
  <c r="AP43" i="5"/>
  <c r="AO43" i="5"/>
  <c r="AX41" i="5"/>
  <c r="AW41" i="5"/>
  <c r="AV41" i="5"/>
  <c r="AU41" i="5"/>
  <c r="AT41" i="5"/>
  <c r="AS41" i="5"/>
  <c r="AR41" i="5"/>
  <c r="AQ41" i="5"/>
  <c r="AP41" i="5"/>
  <c r="AO41" i="5"/>
  <c r="AX40" i="5"/>
  <c r="AW40" i="5"/>
  <c r="AV40" i="5"/>
  <c r="AU40" i="5"/>
  <c r="AT40" i="5"/>
  <c r="AS40" i="5"/>
  <c r="AR40" i="5"/>
  <c r="AQ40" i="5"/>
  <c r="AP40" i="5"/>
  <c r="AO40" i="5"/>
  <c r="AX39" i="5"/>
  <c r="AW39" i="5"/>
  <c r="AV39" i="5"/>
  <c r="AU39" i="5"/>
  <c r="AT39" i="5"/>
  <c r="AS39" i="5"/>
  <c r="AR39" i="5"/>
  <c r="AQ39" i="5"/>
  <c r="AP39" i="5"/>
  <c r="AO39" i="5"/>
  <c r="AX37" i="5"/>
  <c r="AW37" i="5"/>
  <c r="AV37" i="5"/>
  <c r="AU37" i="5"/>
  <c r="AT37" i="5"/>
  <c r="AS37" i="5"/>
  <c r="AR37" i="5"/>
  <c r="AQ37" i="5"/>
  <c r="AP37" i="5"/>
  <c r="AO37" i="5"/>
  <c r="AX36" i="5"/>
  <c r="AW36" i="5"/>
  <c r="AV36" i="5"/>
  <c r="AU36" i="5"/>
  <c r="AT36" i="5"/>
  <c r="AS36" i="5"/>
  <c r="AR36" i="5"/>
  <c r="AQ36" i="5"/>
  <c r="AP36" i="5"/>
  <c r="AO36" i="5"/>
  <c r="AX35" i="5"/>
  <c r="AW35" i="5"/>
  <c r="AV35" i="5"/>
  <c r="AU35" i="5"/>
  <c r="AT35" i="5"/>
  <c r="AS35" i="5"/>
  <c r="AR35" i="5"/>
  <c r="AQ35" i="5"/>
  <c r="AP35" i="5"/>
  <c r="AO35" i="5"/>
  <c r="AX32" i="5"/>
  <c r="AW32" i="5"/>
  <c r="AV32" i="5"/>
  <c r="AU32" i="5"/>
  <c r="AT32" i="5"/>
  <c r="AS32" i="5"/>
  <c r="AR32" i="5"/>
  <c r="AQ32" i="5"/>
  <c r="AP32" i="5"/>
  <c r="AO32" i="5"/>
  <c r="AX31" i="5"/>
  <c r="AW31" i="5"/>
  <c r="AV31" i="5"/>
  <c r="AU31" i="5"/>
  <c r="AT31" i="5"/>
  <c r="AS31" i="5"/>
  <c r="AR31" i="5"/>
  <c r="AQ31" i="5"/>
  <c r="AP31" i="5"/>
  <c r="AO31" i="5"/>
  <c r="AX29" i="5"/>
  <c r="AW29" i="5"/>
  <c r="AV29" i="5"/>
  <c r="AU29" i="5"/>
  <c r="AT29" i="5"/>
  <c r="AS29" i="5"/>
  <c r="AR29" i="5"/>
  <c r="AQ29" i="5"/>
  <c r="AP29" i="5"/>
  <c r="AO29" i="5"/>
  <c r="AX27" i="5"/>
  <c r="AW27" i="5"/>
  <c r="AV27" i="5"/>
  <c r="AU27" i="5"/>
  <c r="AT27" i="5"/>
  <c r="AS27" i="5"/>
  <c r="AR27" i="5"/>
  <c r="AQ27" i="5"/>
  <c r="AP27" i="5"/>
  <c r="AO27" i="5"/>
  <c r="AX26" i="5"/>
  <c r="AW26" i="5"/>
  <c r="AV26" i="5"/>
  <c r="AU26" i="5"/>
  <c r="AT26" i="5"/>
  <c r="AS26" i="5"/>
  <c r="AR26" i="5"/>
  <c r="AQ26" i="5"/>
  <c r="AP26" i="5"/>
  <c r="AO26" i="5"/>
  <c r="AX25" i="5"/>
  <c r="AW25" i="5"/>
  <c r="AV25" i="5"/>
  <c r="AU25" i="5"/>
  <c r="AT25" i="5"/>
  <c r="AS25" i="5"/>
  <c r="AR25" i="5"/>
  <c r="AQ25" i="5"/>
  <c r="AP25" i="5"/>
  <c r="AO25" i="5"/>
  <c r="AX23" i="5"/>
  <c r="AW23" i="5"/>
  <c r="AV23" i="5"/>
  <c r="AU23" i="5"/>
  <c r="AT23" i="5"/>
  <c r="AS23" i="5"/>
  <c r="AR23" i="5"/>
  <c r="AQ23" i="5"/>
  <c r="AP23" i="5"/>
  <c r="AO23" i="5"/>
  <c r="AX22" i="5"/>
  <c r="AW22" i="5"/>
  <c r="AV22" i="5"/>
  <c r="AU22" i="5"/>
  <c r="AT22" i="5"/>
  <c r="AS22" i="5"/>
  <c r="AR22" i="5"/>
  <c r="AQ22" i="5"/>
  <c r="AP22" i="5"/>
  <c r="AO22" i="5"/>
  <c r="AX21" i="5"/>
  <c r="AW21" i="5"/>
  <c r="AV21" i="5"/>
  <c r="AU21" i="5"/>
  <c r="AT21" i="5"/>
  <c r="AS21" i="5"/>
  <c r="AR21" i="5"/>
  <c r="AQ21" i="5"/>
  <c r="AP21" i="5"/>
  <c r="AO21" i="5"/>
  <c r="AX18" i="5"/>
  <c r="AW18" i="5"/>
  <c r="AV18" i="5"/>
  <c r="AU18" i="5"/>
  <c r="AT18" i="5"/>
  <c r="AS18" i="5"/>
  <c r="AR18" i="5"/>
  <c r="AQ18" i="5"/>
  <c r="AP18" i="5"/>
  <c r="AO18" i="5"/>
  <c r="AX17" i="5"/>
  <c r="AW17" i="5"/>
  <c r="AV17" i="5"/>
  <c r="AU17" i="5"/>
  <c r="AT17" i="5"/>
  <c r="AS17" i="5"/>
  <c r="AR17" i="5"/>
  <c r="AQ17" i="5"/>
  <c r="AP17" i="5"/>
  <c r="AO17" i="5"/>
  <c r="AX16" i="5"/>
  <c r="AW16" i="5"/>
  <c r="AV16" i="5"/>
  <c r="AU16" i="5"/>
  <c r="AT16" i="5"/>
  <c r="AS16" i="5"/>
  <c r="AR16" i="5"/>
  <c r="AQ16" i="5"/>
  <c r="AP16" i="5"/>
  <c r="AO16" i="5"/>
  <c r="AX14" i="5"/>
  <c r="AW14" i="5"/>
  <c r="AV14" i="5"/>
  <c r="AU14" i="5"/>
  <c r="AT14" i="5"/>
  <c r="AS14" i="5"/>
  <c r="AR14" i="5"/>
  <c r="AQ14" i="5"/>
  <c r="AP14" i="5"/>
  <c r="AO14" i="5"/>
  <c r="AX12" i="5"/>
  <c r="AW12" i="5"/>
  <c r="AV12" i="5"/>
  <c r="AU12" i="5"/>
  <c r="AT12" i="5"/>
  <c r="AS12" i="5"/>
  <c r="AR12" i="5"/>
  <c r="AQ12" i="5"/>
  <c r="AP12" i="5"/>
  <c r="AO12" i="5"/>
  <c r="AX11" i="5"/>
  <c r="AW11" i="5"/>
  <c r="AV11" i="5"/>
  <c r="AU11" i="5"/>
  <c r="AT11" i="5"/>
  <c r="AS11" i="5"/>
  <c r="AR11" i="5"/>
  <c r="AQ11" i="5"/>
  <c r="AP11" i="5"/>
  <c r="AO11" i="5"/>
  <c r="AX9" i="5"/>
  <c r="AW9" i="5"/>
  <c r="AV9" i="5"/>
  <c r="AU9" i="5"/>
  <c r="AT9" i="5"/>
  <c r="AS9" i="5"/>
  <c r="AR9" i="5"/>
  <c r="AQ9" i="5"/>
  <c r="AP9" i="5"/>
  <c r="AO9" i="5"/>
  <c r="AX8" i="5"/>
  <c r="AW8" i="5"/>
  <c r="AV8" i="5"/>
  <c r="AU8" i="5"/>
  <c r="AT8" i="5"/>
  <c r="AS8" i="5"/>
  <c r="AR8" i="5"/>
  <c r="AQ8" i="5"/>
  <c r="AP8" i="5"/>
  <c r="AO8" i="5"/>
  <c r="AX5" i="5"/>
  <c r="AW5" i="5"/>
  <c r="AV5" i="5"/>
  <c r="AU5" i="5"/>
  <c r="AT5" i="5"/>
  <c r="AS5" i="5"/>
  <c r="AR5" i="5"/>
  <c r="AQ5" i="5"/>
  <c r="AP5" i="5"/>
  <c r="AO5" i="5"/>
  <c r="AZ5" i="5" s="1"/>
  <c r="AX2" i="5"/>
  <c r="AW2" i="5"/>
  <c r="AV2" i="5"/>
  <c r="AU2" i="5"/>
  <c r="AT2" i="5"/>
  <c r="AS2" i="5"/>
  <c r="AR2" i="5"/>
  <c r="AQ2" i="5"/>
  <c r="AP2" i="5"/>
  <c r="AO2" i="5"/>
  <c r="AZ133" i="5"/>
  <c r="AZ132" i="5"/>
  <c r="G7" i="2"/>
  <c r="F7" i="2"/>
  <c r="V112" i="4"/>
  <c r="B135" i="5" s="1"/>
  <c r="AG137" i="5"/>
  <c r="A176" i="5"/>
  <c r="A168" i="5"/>
  <c r="A164" i="5"/>
  <c r="A160" i="5"/>
  <c r="A156" i="5"/>
  <c r="A148" i="5"/>
  <c r="A144" i="5"/>
  <c r="A140" i="5"/>
  <c r="A154" i="5"/>
  <c r="A166" i="5"/>
  <c r="A162" i="5"/>
  <c r="A158" i="5"/>
  <c r="A146" i="5"/>
  <c r="A142" i="5"/>
  <c r="A138" i="5"/>
  <c r="AF100" i="5"/>
  <c r="O100" i="5"/>
  <c r="AF86" i="5"/>
  <c r="O86" i="5"/>
  <c r="AF72" i="5"/>
  <c r="O72" i="5"/>
  <c r="AF50" i="5"/>
  <c r="O50" i="5"/>
  <c r="AF116" i="5"/>
  <c r="AF115" i="5"/>
  <c r="AF114" i="5"/>
  <c r="AF113" i="5"/>
  <c r="O113" i="5"/>
  <c r="AF112" i="5"/>
  <c r="AG112" i="5" s="1"/>
  <c r="AG111" i="5"/>
  <c r="AF111" i="5"/>
  <c r="AF110" i="5"/>
  <c r="AF66" i="5"/>
  <c r="AF65" i="5"/>
  <c r="AF64" i="5"/>
  <c r="AF63" i="5"/>
  <c r="O63" i="5"/>
  <c r="AF62" i="5"/>
  <c r="AG62" i="5" s="1"/>
  <c r="AG61" i="5"/>
  <c r="AF61" i="5"/>
  <c r="AF60" i="5"/>
  <c r="AF108" i="5"/>
  <c r="AF107" i="5"/>
  <c r="AF106" i="5"/>
  <c r="AF105" i="5"/>
  <c r="O105" i="5"/>
  <c r="AF104" i="5"/>
  <c r="O104" i="5"/>
  <c r="AF103" i="5"/>
  <c r="O103" i="5"/>
  <c r="AF102" i="5"/>
  <c r="AF101" i="5"/>
  <c r="O101" i="5"/>
  <c r="AF99" i="5"/>
  <c r="O99" i="5"/>
  <c r="AF98" i="5"/>
  <c r="AG97" i="5"/>
  <c r="AF97" i="5"/>
  <c r="AF96" i="5"/>
  <c r="S126" i="4"/>
  <c r="AE126" i="4"/>
  <c r="AE125" i="4"/>
  <c r="AK125" i="4" s="1"/>
  <c r="AC126" i="4"/>
  <c r="AC125" i="4"/>
  <c r="AC98" i="4"/>
  <c r="S98" i="4"/>
  <c r="AC102" i="4"/>
  <c r="S102" i="4"/>
  <c r="AG101" i="4"/>
  <c r="AC101" i="4"/>
  <c r="S101" i="4"/>
  <c r="AC100" i="4"/>
  <c r="S100" i="4"/>
  <c r="AC99" i="4"/>
  <c r="S99" i="4"/>
  <c r="AC85" i="4"/>
  <c r="S85" i="4"/>
  <c r="AG84" i="4"/>
  <c r="AC84" i="4"/>
  <c r="S84" i="4"/>
  <c r="AC83" i="4"/>
  <c r="S83" i="4"/>
  <c r="AC82" i="4"/>
  <c r="S82" i="4"/>
  <c r="AC81" i="4"/>
  <c r="S81" i="4"/>
  <c r="AC80" i="4"/>
  <c r="S80" i="4"/>
  <c r="AC79" i="4"/>
  <c r="S79" i="4"/>
  <c r="AC78" i="4"/>
  <c r="AJ78" i="4" s="1"/>
  <c r="S78" i="4"/>
  <c r="R78" i="4"/>
  <c r="AC26" i="4"/>
  <c r="S26" i="4"/>
  <c r="AC13" i="4"/>
  <c r="S13" i="4"/>
  <c r="AC12" i="4"/>
  <c r="S12" i="4"/>
  <c r="AK126" i="4"/>
  <c r="S125" i="4"/>
  <c r="AV3" i="4"/>
  <c r="AU3" i="4"/>
  <c r="AT3" i="4"/>
  <c r="AS3" i="4"/>
  <c r="AR3" i="4"/>
  <c r="AQ3" i="4"/>
  <c r="AP3" i="4"/>
  <c r="AO3" i="4"/>
  <c r="AN3" i="4"/>
  <c r="AM3" i="4"/>
  <c r="AX144" i="4"/>
  <c r="AX143" i="4"/>
  <c r="L2" i="9"/>
  <c r="W140" i="2"/>
  <c r="AE124" i="4"/>
  <c r="AK124" i="4" s="1"/>
  <c r="AC124" i="4"/>
  <c r="H42" i="3"/>
  <c r="H41" i="3"/>
  <c r="H40" i="3"/>
  <c r="H39" i="3"/>
  <c r="H38" i="3"/>
  <c r="H37" i="3"/>
  <c r="H36" i="3"/>
  <c r="S124" i="4"/>
  <c r="AK141" i="4"/>
  <c r="AK140" i="4"/>
  <c r="AK139" i="4"/>
  <c r="AK138" i="4"/>
  <c r="AK137" i="4"/>
  <c r="AK136" i="4"/>
  <c r="AK135" i="4"/>
  <c r="AK134" i="4"/>
  <c r="AK133" i="4"/>
  <c r="AK132" i="4"/>
  <c r="AK131" i="4"/>
  <c r="AK130" i="4"/>
  <c r="AK129" i="4"/>
  <c r="AK128" i="4"/>
  <c r="AE123" i="4"/>
  <c r="AK123" i="4" s="1"/>
  <c r="AE122" i="4"/>
  <c r="AK122" i="4" s="1"/>
  <c r="AE121" i="4"/>
  <c r="AK121" i="4" s="1"/>
  <c r="AE120" i="4"/>
  <c r="AK120" i="4" s="1"/>
  <c r="AE119" i="4"/>
  <c r="AK119" i="4" s="1"/>
  <c r="AE118" i="4"/>
  <c r="AK118" i="4" s="1"/>
  <c r="AE117" i="4"/>
  <c r="AK117" i="4" s="1"/>
  <c r="AE116" i="4"/>
  <c r="AK116" i="4" s="1"/>
  <c r="AE115" i="4"/>
  <c r="AK115" i="4" s="1"/>
  <c r="AC36" i="4"/>
  <c r="S36" i="4"/>
  <c r="W138" i="2"/>
  <c r="W137" i="2"/>
  <c r="W136" i="2"/>
  <c r="Y42" i="3"/>
  <c r="Y41" i="3"/>
  <c r="Y40" i="3"/>
  <c r="Y39" i="3"/>
  <c r="Y38" i="3"/>
  <c r="Y37" i="3"/>
  <c r="Y36" i="3"/>
  <c r="Y35" i="3"/>
  <c r="J35" i="3"/>
  <c r="H35" i="3"/>
  <c r="CP1" i="8"/>
  <c r="CO1" i="8"/>
  <c r="CN1" i="8"/>
  <c r="CM1" i="8"/>
  <c r="CL1" i="8"/>
  <c r="CK1" i="8"/>
  <c r="CJ1" i="8"/>
  <c r="BL1" i="8"/>
  <c r="BK1" i="8"/>
  <c r="BJ1" i="8"/>
  <c r="BI1" i="8"/>
  <c r="BH1" i="8"/>
  <c r="BG1" i="8"/>
  <c r="BF1" i="8"/>
  <c r="W112" i="2"/>
  <c r="W111" i="2"/>
  <c r="W110" i="2"/>
  <c r="W109" i="2"/>
  <c r="W108" i="2"/>
  <c r="W107" i="2"/>
  <c r="W106" i="2"/>
  <c r="W105" i="2"/>
  <c r="W70" i="2"/>
  <c r="W71" i="2"/>
  <c r="W72" i="2"/>
  <c r="W73" i="2"/>
  <c r="CO60" i="8"/>
  <c r="W74" i="2"/>
  <c r="W69" i="2"/>
  <c r="W68" i="2"/>
  <c r="W67" i="2"/>
  <c r="W66" i="2"/>
  <c r="W65" i="2"/>
  <c r="W64" i="2"/>
  <c r="EH244" i="8"/>
  <c r="EH243" i="8"/>
  <c r="EH242" i="8"/>
  <c r="EH241" i="8"/>
  <c r="EH240" i="8"/>
  <c r="EH239" i="8"/>
  <c r="EH238" i="8"/>
  <c r="EH237" i="8"/>
  <c r="EH236" i="8"/>
  <c r="EH235" i="8"/>
  <c r="EH234" i="8"/>
  <c r="EH233" i="8"/>
  <c r="EH232" i="8"/>
  <c r="EH231" i="8"/>
  <c r="EH230" i="8"/>
  <c r="EH229" i="8"/>
  <c r="EH228" i="8"/>
  <c r="EH227" i="8"/>
  <c r="EH226" i="8"/>
  <c r="EH225" i="8"/>
  <c r="EH224" i="8"/>
  <c r="EH223" i="8"/>
  <c r="EH222" i="8"/>
  <c r="EH221" i="8"/>
  <c r="EH220" i="8"/>
  <c r="EH219" i="8"/>
  <c r="EH218" i="8"/>
  <c r="EH217" i="8"/>
  <c r="EH216" i="8"/>
  <c r="EH215" i="8"/>
  <c r="EH214" i="8"/>
  <c r="EH213" i="8"/>
  <c r="EH212" i="8"/>
  <c r="EH211" i="8"/>
  <c r="EH210" i="8"/>
  <c r="EH209" i="8"/>
  <c r="EH208" i="8"/>
  <c r="EH207" i="8"/>
  <c r="EH206" i="8"/>
  <c r="EH205" i="8"/>
  <c r="EH204" i="8"/>
  <c r="EH203" i="8"/>
  <c r="EH202" i="8"/>
  <c r="EH201" i="8"/>
  <c r="EH200" i="8"/>
  <c r="EH199" i="8"/>
  <c r="EH198" i="8"/>
  <c r="EH197" i="8"/>
  <c r="EH196" i="8"/>
  <c r="EH195" i="8"/>
  <c r="EH194" i="8"/>
  <c r="EH193" i="8"/>
  <c r="EH192" i="8"/>
  <c r="EH191" i="8"/>
  <c r="EH190" i="8"/>
  <c r="EH189" i="8"/>
  <c r="EH188" i="8"/>
  <c r="EH187" i="8"/>
  <c r="EH186" i="8"/>
  <c r="EH185" i="8"/>
  <c r="EH184" i="8"/>
  <c r="EH183" i="8"/>
  <c r="EH182" i="8"/>
  <c r="EH181" i="8"/>
  <c r="EH180" i="8"/>
  <c r="EH179" i="8"/>
  <c r="EH178" i="8"/>
  <c r="EH177" i="8"/>
  <c r="EH176" i="8"/>
  <c r="EH175" i="8"/>
  <c r="EH174" i="8"/>
  <c r="EH173" i="8"/>
  <c r="EH172" i="8"/>
  <c r="EH171" i="8"/>
  <c r="EH170" i="8"/>
  <c r="EH169" i="8"/>
  <c r="EH168" i="8"/>
  <c r="EH167" i="8"/>
  <c r="EH166" i="8"/>
  <c r="EH165" i="8"/>
  <c r="EH164" i="8"/>
  <c r="EH163" i="8"/>
  <c r="EH162" i="8"/>
  <c r="EH161" i="8"/>
  <c r="EH160" i="8"/>
  <c r="EH159" i="8"/>
  <c r="EH158" i="8"/>
  <c r="EH157" i="8"/>
  <c r="EH156" i="8"/>
  <c r="EH155" i="8"/>
  <c r="EH154" i="8"/>
  <c r="EH153" i="8"/>
  <c r="EH152" i="8"/>
  <c r="EH151" i="8"/>
  <c r="EH150" i="8"/>
  <c r="EH149" i="8"/>
  <c r="EH148" i="8"/>
  <c r="EH147" i="8"/>
  <c r="EH146" i="8"/>
  <c r="EH145" i="8"/>
  <c r="EH144" i="8"/>
  <c r="EH143" i="8"/>
  <c r="EH142" i="8"/>
  <c r="EH141" i="8"/>
  <c r="EH140" i="8"/>
  <c r="EH139" i="8"/>
  <c r="EH138" i="8"/>
  <c r="EH137" i="8"/>
  <c r="DP1" i="8"/>
  <c r="DO1" i="8"/>
  <c r="DO3" i="8" s="1"/>
  <c r="DN1" i="8"/>
  <c r="DM1" i="8"/>
  <c r="DL1" i="8"/>
  <c r="DK1" i="8"/>
  <c r="DF1" i="8"/>
  <c r="DE1" i="8"/>
  <c r="DD1" i="8"/>
  <c r="DC1" i="8"/>
  <c r="DB1" i="8"/>
  <c r="DA1" i="8"/>
  <c r="CZ1" i="8"/>
  <c r="CY1" i="8"/>
  <c r="CX1" i="8"/>
  <c r="CW1" i="8"/>
  <c r="CV1" i="8"/>
  <c r="CU1" i="8"/>
  <c r="CT1" i="8"/>
  <c r="CS1" i="8"/>
  <c r="CR1" i="8"/>
  <c r="CQ1" i="8"/>
  <c r="CI1" i="8"/>
  <c r="CH1" i="8"/>
  <c r="CG1" i="8"/>
  <c r="CF1" i="8"/>
  <c r="CE1" i="8"/>
  <c r="CD1" i="8"/>
  <c r="CC1" i="8"/>
  <c r="CB1" i="8"/>
  <c r="CA1" i="8"/>
  <c r="BZ1" i="8"/>
  <c r="BY1" i="8"/>
  <c r="BX1" i="8"/>
  <c r="BW1" i="8"/>
  <c r="BV1" i="8"/>
  <c r="BU1" i="8"/>
  <c r="BT1" i="8"/>
  <c r="BS1" i="8"/>
  <c r="BR1" i="8"/>
  <c r="BQ1" i="8"/>
  <c r="BP1" i="8"/>
  <c r="BO1" i="8"/>
  <c r="BN1" i="8"/>
  <c r="BM1" i="8"/>
  <c r="BC1" i="8"/>
  <c r="BB1" i="8"/>
  <c r="BA1" i="8"/>
  <c r="AZ1" i="8"/>
  <c r="AY1" i="8"/>
  <c r="AX1" i="8"/>
  <c r="AW1" i="8"/>
  <c r="AV1" i="8"/>
  <c r="AU1" i="8"/>
  <c r="AT1" i="8"/>
  <c r="AS1" i="8"/>
  <c r="AR1" i="8"/>
  <c r="AQ1" i="8"/>
  <c r="AP1" i="8"/>
  <c r="AO1" i="8"/>
  <c r="AN1" i="8"/>
  <c r="AM1" i="8"/>
  <c r="AL1" i="8"/>
  <c r="AK1" i="8"/>
  <c r="AJ1" i="8"/>
  <c r="AI1" i="8"/>
  <c r="AH1" i="8"/>
  <c r="AG1" i="8"/>
  <c r="AF1" i="8"/>
  <c r="AE1" i="8"/>
  <c r="AD1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EF2" i="8"/>
  <c r="EG4" i="8"/>
  <c r="L1" i="8"/>
  <c r="K1" i="8"/>
  <c r="J1" i="8"/>
  <c r="I1" i="8"/>
  <c r="H1" i="8"/>
  <c r="G1" i="8"/>
  <c r="F1" i="8"/>
  <c r="EF245" i="8"/>
  <c r="EF244" i="8"/>
  <c r="EF243" i="8"/>
  <c r="EG244" i="8" s="1"/>
  <c r="EF242" i="8"/>
  <c r="EF241" i="8"/>
  <c r="EG241" i="8" s="1"/>
  <c r="EF240" i="8"/>
  <c r="EF239" i="8"/>
  <c r="EG239" i="8" s="1"/>
  <c r="EF238" i="8"/>
  <c r="EF237" i="8"/>
  <c r="EG238" i="8" s="1"/>
  <c r="EF236" i="8"/>
  <c r="EF235" i="8"/>
  <c r="EG236" i="8" s="1"/>
  <c r="EF234" i="8"/>
  <c r="EF233" i="8"/>
  <c r="EG233" i="8" s="1"/>
  <c r="EF232" i="8"/>
  <c r="EF231" i="8"/>
  <c r="EG231" i="8" s="1"/>
  <c r="EF230" i="8"/>
  <c r="EF229" i="8"/>
  <c r="EG230" i="8" s="1"/>
  <c r="EF228" i="8"/>
  <c r="EF227" i="8"/>
  <c r="EG228" i="8" s="1"/>
  <c r="EF226" i="8"/>
  <c r="EF225" i="8"/>
  <c r="EG225" i="8" s="1"/>
  <c r="EF224" i="8"/>
  <c r="EF223" i="8"/>
  <c r="EG223" i="8" s="1"/>
  <c r="EF222" i="8"/>
  <c r="EF221" i="8"/>
  <c r="EG222" i="8" s="1"/>
  <c r="EF220" i="8"/>
  <c r="EF219" i="8"/>
  <c r="EG220" i="8" s="1"/>
  <c r="EF218" i="8"/>
  <c r="EF217" i="8"/>
  <c r="EG217" i="8" s="1"/>
  <c r="EF216" i="8"/>
  <c r="EF215" i="8"/>
  <c r="EG215" i="8" s="1"/>
  <c r="EF214" i="8"/>
  <c r="EF213" i="8"/>
  <c r="EG214" i="8" s="1"/>
  <c r="EF212" i="8"/>
  <c r="EF211" i="8"/>
  <c r="EG212" i="8" s="1"/>
  <c r="EF210" i="8"/>
  <c r="EF209" i="8"/>
  <c r="EG209" i="8" s="1"/>
  <c r="EF208" i="8"/>
  <c r="EF207" i="8"/>
  <c r="EG207" i="8" s="1"/>
  <c r="EF206" i="8"/>
  <c r="EF205" i="8"/>
  <c r="EG206" i="8" s="1"/>
  <c r="EF204" i="8"/>
  <c r="EF203" i="8"/>
  <c r="EG204" i="8" s="1"/>
  <c r="EF202" i="8"/>
  <c r="EF201" i="8"/>
  <c r="EG201" i="8" s="1"/>
  <c r="EF200" i="8"/>
  <c r="EF199" i="8"/>
  <c r="EG199" i="8" s="1"/>
  <c r="EF198" i="8"/>
  <c r="EF197" i="8"/>
  <c r="EG198" i="8" s="1"/>
  <c r="EF196" i="8"/>
  <c r="EF195" i="8"/>
  <c r="EG196" i="8" s="1"/>
  <c r="EF194" i="8"/>
  <c r="EF193" i="8"/>
  <c r="EG193" i="8" s="1"/>
  <c r="EF192" i="8"/>
  <c r="EF191" i="8"/>
  <c r="EG191" i="8" s="1"/>
  <c r="EF190" i="8"/>
  <c r="EF189" i="8"/>
  <c r="EG190" i="8" s="1"/>
  <c r="EF188" i="8"/>
  <c r="EF187" i="8"/>
  <c r="EG188" i="8" s="1"/>
  <c r="EF186" i="8"/>
  <c r="EF185" i="8"/>
  <c r="EG185" i="8" s="1"/>
  <c r="EF184" i="8"/>
  <c r="EF183" i="8"/>
  <c r="EG183" i="8" s="1"/>
  <c r="EF182" i="8"/>
  <c r="EF181" i="8"/>
  <c r="EG182" i="8" s="1"/>
  <c r="EF180" i="8"/>
  <c r="EF179" i="8"/>
  <c r="EG180" i="8" s="1"/>
  <c r="EF178" i="8"/>
  <c r="EF177" i="8"/>
  <c r="EG177" i="8" s="1"/>
  <c r="EF176" i="8"/>
  <c r="EF175" i="8"/>
  <c r="EG175" i="8" s="1"/>
  <c r="EF174" i="8"/>
  <c r="EF173" i="8"/>
  <c r="EG174" i="8" s="1"/>
  <c r="EF172" i="8"/>
  <c r="EF171" i="8"/>
  <c r="EG172" i="8" s="1"/>
  <c r="EF170" i="8"/>
  <c r="EF169" i="8"/>
  <c r="EG169" i="8" s="1"/>
  <c r="EF168" i="8"/>
  <c r="EF167" i="8"/>
  <c r="EG167" i="8" s="1"/>
  <c r="EF166" i="8"/>
  <c r="EF165" i="8"/>
  <c r="EG166" i="8" s="1"/>
  <c r="EF164" i="8"/>
  <c r="EF163" i="8"/>
  <c r="EG164" i="8" s="1"/>
  <c r="EF162" i="8"/>
  <c r="EF161" i="8"/>
  <c r="EG161" i="8" s="1"/>
  <c r="EF160" i="8"/>
  <c r="EF159" i="8"/>
  <c r="EG159" i="8" s="1"/>
  <c r="EF158" i="8"/>
  <c r="EF157" i="8"/>
  <c r="EG158" i="8" s="1"/>
  <c r="EF156" i="8"/>
  <c r="EF155" i="8"/>
  <c r="EG156" i="8" s="1"/>
  <c r="AO60" i="8"/>
  <c r="K60" i="8"/>
  <c r="CE60" i="8"/>
  <c r="AQ60" i="8"/>
  <c r="P60" i="8"/>
  <c r="CR60" i="8"/>
  <c r="DP3" i="8"/>
  <c r="EG157" i="8"/>
  <c r="EG165" i="8"/>
  <c r="EG181" i="8"/>
  <c r="EG189" i="8"/>
  <c r="EG197" i="8"/>
  <c r="EG213" i="8"/>
  <c r="EG221" i="8"/>
  <c r="EG229" i="8"/>
  <c r="EG245" i="8"/>
  <c r="EG162" i="8"/>
  <c r="EG170" i="8"/>
  <c r="EG186" i="8"/>
  <c r="EG194" i="8"/>
  <c r="EG202" i="8"/>
  <c r="EG218" i="8"/>
  <c r="EG226" i="8"/>
  <c r="EG234" i="8"/>
  <c r="D136" i="8"/>
  <c r="EH136" i="8" s="1"/>
  <c r="E136" i="8"/>
  <c r="D135" i="8"/>
  <c r="EH135" i="8" s="1"/>
  <c r="E135" i="8"/>
  <c r="D134" i="8"/>
  <c r="EH134" i="8" s="1"/>
  <c r="E134" i="8"/>
  <c r="D133" i="8"/>
  <c r="EH133" i="8" s="1"/>
  <c r="E133" i="8"/>
  <c r="D132" i="8"/>
  <c r="EH132" i="8"/>
  <c r="E132" i="8"/>
  <c r="D131" i="8"/>
  <c r="EH131" i="8" s="1"/>
  <c r="E131" i="8"/>
  <c r="D130" i="8"/>
  <c r="EH130" i="8" s="1"/>
  <c r="E130" i="8"/>
  <c r="D129" i="8"/>
  <c r="EH129" i="8" s="1"/>
  <c r="E129" i="8"/>
  <c r="D128" i="8"/>
  <c r="EH128" i="8" s="1"/>
  <c r="E128" i="8"/>
  <c r="D127" i="8"/>
  <c r="EH127" i="8" s="1"/>
  <c r="E127" i="8"/>
  <c r="D126" i="8"/>
  <c r="EH126" i="8" s="1"/>
  <c r="E126" i="8"/>
  <c r="D125" i="8"/>
  <c r="EH125" i="8" s="1"/>
  <c r="E125" i="8"/>
  <c r="D124" i="8"/>
  <c r="EH124" i="8"/>
  <c r="E124" i="8"/>
  <c r="D123" i="8"/>
  <c r="EH123" i="8" s="1"/>
  <c r="E123" i="8"/>
  <c r="D122" i="8"/>
  <c r="EH122" i="8" s="1"/>
  <c r="E122" i="8"/>
  <c r="D121" i="8"/>
  <c r="EH121" i="8" s="1"/>
  <c r="E121" i="8"/>
  <c r="D120" i="8"/>
  <c r="EH120" i="8"/>
  <c r="E120" i="8"/>
  <c r="D118" i="8"/>
  <c r="EH118" i="8" s="1"/>
  <c r="E118" i="8"/>
  <c r="D117" i="8"/>
  <c r="EH117" i="8" s="1"/>
  <c r="E117" i="8"/>
  <c r="D116" i="8"/>
  <c r="EH116" i="8" s="1"/>
  <c r="E116" i="8"/>
  <c r="D115" i="8"/>
  <c r="EH115" i="8" s="1"/>
  <c r="E115" i="8"/>
  <c r="D114" i="8"/>
  <c r="EH114" i="8"/>
  <c r="E114" i="8"/>
  <c r="D113" i="8"/>
  <c r="EH113" i="8" s="1"/>
  <c r="E113" i="8"/>
  <c r="D112" i="8"/>
  <c r="EH112" i="8" s="1"/>
  <c r="E112" i="8"/>
  <c r="D111" i="8"/>
  <c r="EH111" i="8" s="1"/>
  <c r="E111" i="8"/>
  <c r="D110" i="8"/>
  <c r="EH110" i="8"/>
  <c r="E110" i="8"/>
  <c r="D109" i="8"/>
  <c r="EH109" i="8" s="1"/>
  <c r="E109" i="8"/>
  <c r="D108" i="8"/>
  <c r="EH108" i="8"/>
  <c r="E108" i="8"/>
  <c r="D107" i="8"/>
  <c r="EH107" i="8" s="1"/>
  <c r="E107" i="8"/>
  <c r="D106" i="8"/>
  <c r="EH106" i="8" s="1"/>
  <c r="E106" i="8"/>
  <c r="D105" i="8"/>
  <c r="EH105" i="8" s="1"/>
  <c r="E105" i="8"/>
  <c r="D104" i="8"/>
  <c r="EH104" i="8" s="1"/>
  <c r="E104" i="8"/>
  <c r="D103" i="8"/>
  <c r="EH103" i="8" s="1"/>
  <c r="E103" i="8"/>
  <c r="D102" i="8"/>
  <c r="EH102" i="8"/>
  <c r="E102" i="8"/>
  <c r="D101" i="8"/>
  <c r="EH101" i="8" s="1"/>
  <c r="E101" i="8"/>
  <c r="D100" i="8"/>
  <c r="EH100" i="8" s="1"/>
  <c r="E100" i="8"/>
  <c r="D99" i="8"/>
  <c r="EH99" i="8" s="1"/>
  <c r="E99" i="8"/>
  <c r="D98" i="8"/>
  <c r="EH98" i="8"/>
  <c r="E98" i="8"/>
  <c r="D97" i="8"/>
  <c r="EH97" i="8" s="1"/>
  <c r="E97" i="8"/>
  <c r="D96" i="8"/>
  <c r="EH96" i="8" s="1"/>
  <c r="E96" i="8"/>
  <c r="D95" i="8"/>
  <c r="EH95" i="8" s="1"/>
  <c r="E95" i="8"/>
  <c r="D94" i="8"/>
  <c r="EH94" i="8"/>
  <c r="E94" i="8"/>
  <c r="D93" i="8"/>
  <c r="EH93" i="8" s="1"/>
  <c r="E93" i="8"/>
  <c r="D92" i="8"/>
  <c r="EH92" i="8"/>
  <c r="E92" i="8"/>
  <c r="D91" i="8"/>
  <c r="EH91" i="8"/>
  <c r="E91" i="8"/>
  <c r="D90" i="8"/>
  <c r="EH90" i="8" s="1"/>
  <c r="E90" i="8"/>
  <c r="D89" i="8"/>
  <c r="EH89" i="8" s="1"/>
  <c r="E89" i="8"/>
  <c r="D88" i="8"/>
  <c r="EH88" i="8"/>
  <c r="E88" i="8"/>
  <c r="D87" i="8"/>
  <c r="EH87" i="8" s="1"/>
  <c r="E87" i="8"/>
  <c r="D86" i="8"/>
  <c r="EH86" i="8" s="1"/>
  <c r="E86" i="8"/>
  <c r="D85" i="8"/>
  <c r="EH85" i="8" s="1"/>
  <c r="E85" i="8"/>
  <c r="D84" i="8"/>
  <c r="EH84" i="8" s="1"/>
  <c r="E84" i="8"/>
  <c r="D83" i="8"/>
  <c r="EH83" i="8"/>
  <c r="E83" i="8"/>
  <c r="D82" i="8"/>
  <c r="EH82" i="8" s="1"/>
  <c r="E82" i="8"/>
  <c r="D81" i="8"/>
  <c r="EH81" i="8" s="1"/>
  <c r="E81" i="8"/>
  <c r="D80" i="8"/>
  <c r="EH80" i="8"/>
  <c r="E80" i="8"/>
  <c r="D79" i="8"/>
  <c r="EH79" i="8" s="1"/>
  <c r="E79" i="8"/>
  <c r="D78" i="8"/>
  <c r="EH78" i="8"/>
  <c r="E78" i="8"/>
  <c r="D76" i="8"/>
  <c r="EH76" i="8" s="1"/>
  <c r="E76" i="8"/>
  <c r="D75" i="8"/>
  <c r="E75" i="8"/>
  <c r="D74" i="8"/>
  <c r="EH74" i="8" s="1"/>
  <c r="E74" i="8"/>
  <c r="D73" i="8"/>
  <c r="EH73" i="8" s="1"/>
  <c r="E73" i="8"/>
  <c r="D72" i="8"/>
  <c r="EH72" i="8"/>
  <c r="E72" i="8"/>
  <c r="D71" i="8"/>
  <c r="EH71" i="8" s="1"/>
  <c r="E71" i="8"/>
  <c r="D70" i="8"/>
  <c r="EH70" i="8"/>
  <c r="E70" i="8"/>
  <c r="D69" i="8"/>
  <c r="EH69" i="8" s="1"/>
  <c r="E69" i="8"/>
  <c r="D68" i="8"/>
  <c r="EH68" i="8" s="1"/>
  <c r="E68" i="8"/>
  <c r="D67" i="8"/>
  <c r="EH67" i="8" s="1"/>
  <c r="E67" i="8"/>
  <c r="D66" i="8"/>
  <c r="EH66" i="8"/>
  <c r="E66" i="8"/>
  <c r="D65" i="8"/>
  <c r="EH65" i="8" s="1"/>
  <c r="E65" i="8"/>
  <c r="D64" i="8"/>
  <c r="EH64" i="8" s="1"/>
  <c r="E64" i="8"/>
  <c r="D56" i="8"/>
  <c r="E56" i="8"/>
  <c r="D54" i="8"/>
  <c r="EH54" i="8" s="1"/>
  <c r="E54" i="8"/>
  <c r="D53" i="8"/>
  <c r="EH53" i="8" s="1"/>
  <c r="E53" i="8"/>
  <c r="D52" i="8"/>
  <c r="EH52" i="8" s="1"/>
  <c r="E52" i="8"/>
  <c r="D51" i="8"/>
  <c r="EH51" i="8" s="1"/>
  <c r="E51" i="8"/>
  <c r="D39" i="8"/>
  <c r="E39" i="8"/>
  <c r="D37" i="8"/>
  <c r="E37" i="8"/>
  <c r="D36" i="8"/>
  <c r="EH36" i="8"/>
  <c r="E36" i="8"/>
  <c r="D35" i="8"/>
  <c r="EH35" i="8" s="1"/>
  <c r="E35" i="8"/>
  <c r="D34" i="8"/>
  <c r="EH34" i="8" s="1"/>
  <c r="E34" i="8"/>
  <c r="D33" i="8"/>
  <c r="EH33" i="8" s="1"/>
  <c r="E33" i="8"/>
  <c r="D32" i="8"/>
  <c r="EH32" i="8" s="1"/>
  <c r="E32" i="8"/>
  <c r="D31" i="8"/>
  <c r="EH31" i="8"/>
  <c r="E31" i="8"/>
  <c r="D30" i="8"/>
  <c r="EH30" i="8" s="1"/>
  <c r="E30" i="8"/>
  <c r="D29" i="8"/>
  <c r="EH29" i="8" s="1"/>
  <c r="E29" i="8"/>
  <c r="D28" i="8"/>
  <c r="EH28" i="8"/>
  <c r="E28" i="8"/>
  <c r="D27" i="8"/>
  <c r="EH27" i="8" s="1"/>
  <c r="E27" i="8"/>
  <c r="D26" i="8"/>
  <c r="EH26" i="8"/>
  <c r="E26" i="8"/>
  <c r="D25" i="8"/>
  <c r="EH25" i="8" s="1"/>
  <c r="E25" i="8"/>
  <c r="D24" i="8"/>
  <c r="EH24" i="8" s="1"/>
  <c r="E24" i="8"/>
  <c r="D23" i="8"/>
  <c r="EH23" i="8"/>
  <c r="E23" i="8"/>
  <c r="D22" i="8"/>
  <c r="EH22" i="8" s="1"/>
  <c r="E22" i="8"/>
  <c r="D21" i="8"/>
  <c r="EH21" i="8" s="1"/>
  <c r="E21" i="8"/>
  <c r="D20" i="8"/>
  <c r="EH20" i="8"/>
  <c r="E20" i="8"/>
  <c r="D19" i="8"/>
  <c r="EH19" i="8" s="1"/>
  <c r="E19" i="8"/>
  <c r="D18" i="8"/>
  <c r="EH18" i="8"/>
  <c r="E18" i="8"/>
  <c r="D17" i="8"/>
  <c r="EH17" i="8" s="1"/>
  <c r="E17" i="8"/>
  <c r="D16" i="8"/>
  <c r="EH16" i="8" s="1"/>
  <c r="E16" i="8"/>
  <c r="D15" i="8"/>
  <c r="EH15" i="8"/>
  <c r="E15" i="8"/>
  <c r="D14" i="8"/>
  <c r="E14" i="8"/>
  <c r="D13" i="8"/>
  <c r="EH13" i="8" s="1"/>
  <c r="E13" i="8"/>
  <c r="D12" i="8"/>
  <c r="EH12" i="8"/>
  <c r="E12" i="8"/>
  <c r="D11" i="8"/>
  <c r="EH11" i="8" s="1"/>
  <c r="E11" i="8"/>
  <c r="D10" i="8"/>
  <c r="EH10" i="8"/>
  <c r="E10" i="8"/>
  <c r="D9" i="8"/>
  <c r="EH9" i="8" s="1"/>
  <c r="E9" i="8"/>
  <c r="D8" i="8"/>
  <c r="EH8" i="8" s="1"/>
  <c r="E8" i="8"/>
  <c r="D7" i="8"/>
  <c r="EH7" i="8"/>
  <c r="E7" i="8"/>
  <c r="D6" i="8"/>
  <c r="EH6" i="8" s="1"/>
  <c r="E6" i="8"/>
  <c r="D5" i="8"/>
  <c r="EH5" i="8" s="1"/>
  <c r="E5" i="8"/>
  <c r="D4" i="8"/>
  <c r="E4" i="8"/>
  <c r="EH75" i="8"/>
  <c r="EH56" i="8"/>
  <c r="EH39" i="8"/>
  <c r="EH37" i="8"/>
  <c r="EH4" i="8"/>
  <c r="AG106" i="4"/>
  <c r="AG104" i="4"/>
  <c r="AG103" i="4"/>
  <c r="AG93" i="4"/>
  <c r="AG76" i="4"/>
  <c r="AG68" i="4"/>
  <c r="AG66" i="4"/>
  <c r="AG58" i="4"/>
  <c r="AG51" i="4"/>
  <c r="AG40" i="4"/>
  <c r="AG39" i="4"/>
  <c r="AG128" i="5"/>
  <c r="AG83" i="5"/>
  <c r="AG69" i="5"/>
  <c r="AG47" i="5"/>
  <c r="AG33" i="5"/>
  <c r="AG19" i="5"/>
  <c r="AG6" i="5"/>
  <c r="O91" i="5"/>
  <c r="O90" i="5"/>
  <c r="O89" i="5"/>
  <c r="O87" i="5"/>
  <c r="O77" i="5"/>
  <c r="O76" i="5"/>
  <c r="O75" i="5"/>
  <c r="O73" i="5"/>
  <c r="O55" i="5"/>
  <c r="O54" i="5"/>
  <c r="O53" i="5"/>
  <c r="O51" i="5"/>
  <c r="AF44" i="5"/>
  <c r="AF43" i="5"/>
  <c r="AF42" i="5"/>
  <c r="AF41" i="5"/>
  <c r="O41" i="5"/>
  <c r="AF40" i="5"/>
  <c r="O40" i="5"/>
  <c r="AF39" i="5"/>
  <c r="O39" i="5"/>
  <c r="AF38" i="5"/>
  <c r="AF37" i="5"/>
  <c r="O37" i="5"/>
  <c r="AF36" i="5"/>
  <c r="AF35" i="5"/>
  <c r="AF34" i="5"/>
  <c r="AF33" i="5"/>
  <c r="AF32" i="5"/>
  <c r="O27" i="5"/>
  <c r="O26" i="5"/>
  <c r="O25" i="5"/>
  <c r="O23" i="5"/>
  <c r="O12" i="5"/>
  <c r="O11" i="5"/>
  <c r="AF134" i="5"/>
  <c r="AF133" i="5"/>
  <c r="AF132" i="5"/>
  <c r="AF131" i="5"/>
  <c r="AF130" i="5"/>
  <c r="AF129" i="5"/>
  <c r="AG129" i="5" s="1"/>
  <c r="AF128" i="5"/>
  <c r="AF127" i="5"/>
  <c r="AF126" i="5"/>
  <c r="AF95" i="5"/>
  <c r="AF94" i="5"/>
  <c r="AF93" i="5"/>
  <c r="AF92" i="5"/>
  <c r="AF91" i="5"/>
  <c r="AF90" i="5"/>
  <c r="AF89" i="5"/>
  <c r="AF88" i="5"/>
  <c r="AF87" i="5"/>
  <c r="AF85" i="5"/>
  <c r="AF84" i="5"/>
  <c r="AG84" i="5" s="1"/>
  <c r="AG88" i="5" s="1"/>
  <c r="AF83" i="5"/>
  <c r="AF82" i="5"/>
  <c r="AF81" i="5"/>
  <c r="AF80" i="5"/>
  <c r="AF79" i="5"/>
  <c r="AF78" i="5"/>
  <c r="AF77" i="5"/>
  <c r="AF76" i="5"/>
  <c r="AF75" i="5"/>
  <c r="AF74" i="5"/>
  <c r="AF73" i="5"/>
  <c r="AF71" i="5"/>
  <c r="AF70" i="5"/>
  <c r="AG70" i="5" s="1"/>
  <c r="AG74" i="5" s="1"/>
  <c r="AF69" i="5"/>
  <c r="AF68" i="5"/>
  <c r="AF58" i="5"/>
  <c r="AF57" i="5"/>
  <c r="AF56" i="5"/>
  <c r="AF55" i="5"/>
  <c r="AF54" i="5"/>
  <c r="AF53" i="5"/>
  <c r="AF52" i="5"/>
  <c r="AF51" i="5"/>
  <c r="AF49" i="5"/>
  <c r="AF48" i="5"/>
  <c r="AG48" i="5" s="1"/>
  <c r="AG52" i="5" s="1"/>
  <c r="AF47" i="5"/>
  <c r="AF46" i="5"/>
  <c r="AF45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G20" i="5" s="1"/>
  <c r="AG24" i="5" s="1"/>
  <c r="AF19" i="5"/>
  <c r="AF18" i="5"/>
  <c r="AF17" i="5"/>
  <c r="AF16" i="5"/>
  <c r="AF15" i="5"/>
  <c r="AF14" i="5"/>
  <c r="AF13" i="5"/>
  <c r="AF12" i="5"/>
  <c r="AF11" i="5"/>
  <c r="AF10" i="5"/>
  <c r="AF9" i="5"/>
  <c r="AF8" i="5"/>
  <c r="AF6" i="5"/>
  <c r="AF7" i="5"/>
  <c r="AG7" i="5" s="1"/>
  <c r="AG10" i="5" s="1"/>
  <c r="D4" i="5"/>
  <c r="C3" i="5"/>
  <c r="AG34" i="5"/>
  <c r="AG38" i="5" s="1"/>
  <c r="AC141" i="4"/>
  <c r="S141" i="4"/>
  <c r="AC140" i="4"/>
  <c r="S140" i="4"/>
  <c r="AC139" i="4"/>
  <c r="S139" i="4"/>
  <c r="AC138" i="4"/>
  <c r="S138" i="4"/>
  <c r="AC137" i="4"/>
  <c r="AJ137" i="4"/>
  <c r="S137" i="4"/>
  <c r="AC106" i="4"/>
  <c r="AJ106" i="4" s="1"/>
  <c r="S106" i="4"/>
  <c r="AC105" i="4"/>
  <c r="AJ105" i="4" s="1"/>
  <c r="S105" i="4"/>
  <c r="AC104" i="4"/>
  <c r="AJ104" i="4" s="1"/>
  <c r="S104" i="4"/>
  <c r="AC103" i="4"/>
  <c r="AJ103" i="4" s="1"/>
  <c r="S103" i="4"/>
  <c r="AC136" i="4"/>
  <c r="S136" i="4"/>
  <c r="AC135" i="4"/>
  <c r="S135" i="4"/>
  <c r="AC134" i="4"/>
  <c r="S134" i="4"/>
  <c r="AC133" i="4"/>
  <c r="S133" i="4"/>
  <c r="AC132" i="4"/>
  <c r="S132" i="4"/>
  <c r="AC131" i="4"/>
  <c r="S131" i="4"/>
  <c r="AC142" i="4"/>
  <c r="AJ142" i="4" s="1"/>
  <c r="S142" i="4"/>
  <c r="AC130" i="4"/>
  <c r="S130" i="4"/>
  <c r="AC129" i="4"/>
  <c r="S129" i="4"/>
  <c r="AC128" i="4"/>
  <c r="AJ128" i="4" s="1"/>
  <c r="S128" i="4"/>
  <c r="AC118" i="4"/>
  <c r="S118" i="4"/>
  <c r="AC116" i="4"/>
  <c r="S116" i="4"/>
  <c r="AC117" i="4"/>
  <c r="S117" i="4"/>
  <c r="O36" i="5"/>
  <c r="O35" i="5"/>
  <c r="AC148" i="4"/>
  <c r="AJ148" i="4" s="1"/>
  <c r="AC147" i="4"/>
  <c r="AJ147" i="4" s="1"/>
  <c r="AC146" i="4"/>
  <c r="AJ146" i="4" s="1"/>
  <c r="AC145" i="4"/>
  <c r="AJ145" i="4" s="1"/>
  <c r="AC144" i="4"/>
  <c r="AJ144" i="4" s="1"/>
  <c r="AC143" i="4"/>
  <c r="AJ143" i="4" s="1"/>
  <c r="AC123" i="4"/>
  <c r="AC122" i="4"/>
  <c r="AC121" i="4"/>
  <c r="AC120" i="4"/>
  <c r="AC119" i="4"/>
  <c r="AC115" i="4"/>
  <c r="AC114" i="4"/>
  <c r="AJ114" i="4" s="1"/>
  <c r="AC113" i="4"/>
  <c r="AJ113" i="4" s="1"/>
  <c r="AC112" i="4"/>
  <c r="AJ112" i="4" s="1"/>
  <c r="S123" i="4"/>
  <c r="S122" i="4"/>
  <c r="S121" i="4"/>
  <c r="S120" i="4"/>
  <c r="S119" i="4"/>
  <c r="S114" i="4"/>
  <c r="S115" i="4"/>
  <c r="AC94" i="4"/>
  <c r="S94" i="4"/>
  <c r="AC93" i="4"/>
  <c r="S93" i="4"/>
  <c r="AC21" i="4"/>
  <c r="S21" i="4"/>
  <c r="AC97" i="4"/>
  <c r="S97" i="4"/>
  <c r="AC92" i="4"/>
  <c r="S92" i="4"/>
  <c r="AC89" i="4"/>
  <c r="S89" i="4"/>
  <c r="AC96" i="4"/>
  <c r="S96" i="4"/>
  <c r="AC91" i="4"/>
  <c r="S91" i="4"/>
  <c r="AC88" i="4"/>
  <c r="S88" i="4"/>
  <c r="AC95" i="4"/>
  <c r="S95" i="4"/>
  <c r="AC90" i="4"/>
  <c r="S90" i="4"/>
  <c r="AC87" i="4"/>
  <c r="S87" i="4"/>
  <c r="AC86" i="4"/>
  <c r="AJ86" i="4" s="1"/>
  <c r="S86" i="4"/>
  <c r="R86" i="4"/>
  <c r="AC77" i="4"/>
  <c r="S77" i="4"/>
  <c r="AC76" i="4"/>
  <c r="S76" i="4"/>
  <c r="AC75" i="4"/>
  <c r="S75" i="4"/>
  <c r="AC74" i="4"/>
  <c r="S74" i="4"/>
  <c r="AC73" i="4"/>
  <c r="S73" i="4"/>
  <c r="AC72" i="4"/>
  <c r="S72" i="4"/>
  <c r="AC71" i="4"/>
  <c r="S71" i="4"/>
  <c r="AC70" i="4"/>
  <c r="AJ70" i="4" s="1"/>
  <c r="S70" i="4"/>
  <c r="AC69" i="4"/>
  <c r="S69" i="4"/>
  <c r="AC68" i="4"/>
  <c r="S68" i="4"/>
  <c r="AC67" i="4"/>
  <c r="S67" i="4"/>
  <c r="AC66" i="4"/>
  <c r="S66" i="4"/>
  <c r="AC46" i="4"/>
  <c r="S46" i="4"/>
  <c r="AC65" i="4"/>
  <c r="S65" i="4"/>
  <c r="AC64" i="4"/>
  <c r="S64" i="4"/>
  <c r="AC63" i="4"/>
  <c r="S63" i="4"/>
  <c r="AC62" i="4"/>
  <c r="S62" i="4"/>
  <c r="AC61" i="4"/>
  <c r="S61" i="4"/>
  <c r="AC57" i="4"/>
  <c r="S57" i="4"/>
  <c r="AC58" i="4"/>
  <c r="S58" i="4"/>
  <c r="AC60" i="4"/>
  <c r="AJ60" i="4" s="1"/>
  <c r="S60" i="4"/>
  <c r="AC59" i="4"/>
  <c r="S59" i="4"/>
  <c r="AC44" i="4"/>
  <c r="S44" i="4"/>
  <c r="AC55" i="4"/>
  <c r="S55" i="4"/>
  <c r="AC56" i="4"/>
  <c r="S56" i="4"/>
  <c r="AC35" i="4"/>
  <c r="S35" i="4"/>
  <c r="W61" i="2"/>
  <c r="W60" i="2"/>
  <c r="S54" i="4"/>
  <c r="S53" i="4"/>
  <c r="S52" i="4"/>
  <c r="S51" i="4"/>
  <c r="S50" i="4"/>
  <c r="S49" i="4"/>
  <c r="S48" i="4"/>
  <c r="S47" i="4"/>
  <c r="S45" i="4"/>
  <c r="S43" i="4"/>
  <c r="S42" i="4"/>
  <c r="S41" i="4"/>
  <c r="S40" i="4"/>
  <c r="S39" i="4"/>
  <c r="S38" i="4"/>
  <c r="S34" i="4"/>
  <c r="S33" i="4"/>
  <c r="S32" i="4"/>
  <c r="S31" i="4"/>
  <c r="S30" i="4"/>
  <c r="S29" i="4"/>
  <c r="S28" i="4"/>
  <c r="S27" i="4"/>
  <c r="S25" i="4"/>
  <c r="S24" i="4"/>
  <c r="S23" i="4"/>
  <c r="S22" i="4"/>
  <c r="S20" i="4"/>
  <c r="S19" i="4"/>
  <c r="S18" i="4"/>
  <c r="S17" i="4"/>
  <c r="S16" i="4"/>
  <c r="S15" i="4"/>
  <c r="S14" i="4"/>
  <c r="S11" i="4"/>
  <c r="S10" i="4"/>
  <c r="S9" i="4"/>
  <c r="S8" i="4"/>
  <c r="S7" i="4"/>
  <c r="S6" i="4"/>
  <c r="W50" i="2"/>
  <c r="F6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W59" i="2"/>
  <c r="W58" i="2"/>
  <c r="W49" i="2"/>
  <c r="W48" i="2"/>
  <c r="W41" i="2"/>
  <c r="W40" i="2"/>
  <c r="AC42" i="4"/>
  <c r="AJ42" i="4" s="1"/>
  <c r="AC18" i="4"/>
  <c r="AC45" i="4"/>
  <c r="AJ45" i="4" s="1"/>
  <c r="R29" i="4"/>
  <c r="R14" i="4"/>
  <c r="R4" i="4"/>
  <c r="O4" i="5" s="1"/>
  <c r="O1" i="4"/>
  <c r="N1" i="4"/>
  <c r="M1" i="4"/>
  <c r="L1" i="4"/>
  <c r="K1" i="4"/>
  <c r="J1" i="4"/>
  <c r="I1" i="4"/>
  <c r="H1" i="4"/>
  <c r="G1" i="4"/>
  <c r="Y34" i="3"/>
  <c r="Y33" i="3"/>
  <c r="Y32" i="3"/>
  <c r="Y31" i="3"/>
  <c r="Y30" i="3"/>
  <c r="Y29" i="3"/>
  <c r="Y28" i="3"/>
  <c r="Y27" i="3"/>
  <c r="W104" i="2"/>
  <c r="W103" i="2"/>
  <c r="W102" i="2"/>
  <c r="W101" i="2"/>
  <c r="W100" i="2"/>
  <c r="W99" i="2"/>
  <c r="W98" i="2"/>
  <c r="W97" i="2"/>
  <c r="AC31" i="4"/>
  <c r="AC32" i="4"/>
  <c r="AC34" i="4"/>
  <c r="AC33" i="4"/>
  <c r="AC30" i="4"/>
  <c r="AC29" i="4"/>
  <c r="AC22" i="4"/>
  <c r="AC28" i="4"/>
  <c r="AC51" i="4"/>
  <c r="AC50" i="4"/>
  <c r="AC49" i="4"/>
  <c r="AC48" i="4"/>
  <c r="AC47" i="4"/>
  <c r="AC43" i="4"/>
  <c r="AC41" i="4"/>
  <c r="AJ41" i="4" s="1"/>
  <c r="AC40" i="4"/>
  <c r="AC39" i="4"/>
  <c r="AJ39" i="4" s="1"/>
  <c r="AC38" i="4"/>
  <c r="AJ38" i="4" s="1"/>
  <c r="AC25" i="4"/>
  <c r="AC24" i="4"/>
  <c r="AC23" i="4"/>
  <c r="AC20" i="4"/>
  <c r="AC19" i="4"/>
  <c r="AC17" i="4"/>
  <c r="AC16" i="4"/>
  <c r="AC15" i="4"/>
  <c r="AC14" i="4"/>
  <c r="AC9" i="4"/>
  <c r="AC10" i="4"/>
  <c r="AC11" i="4"/>
  <c r="AC8" i="4"/>
  <c r="AC7" i="4"/>
  <c r="AC6" i="4"/>
  <c r="W14" i="2"/>
  <c r="AC54" i="4"/>
  <c r="AC53" i="4"/>
  <c r="AC52" i="4"/>
  <c r="F1" i="4"/>
  <c r="W57" i="2"/>
  <c r="E3" i="4"/>
  <c r="E3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6" i="3"/>
  <c r="Y7" i="3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56" i="2"/>
  <c r="W55" i="2"/>
  <c r="W54" i="2"/>
  <c r="W53" i="2"/>
  <c r="W52" i="2"/>
  <c r="W51" i="2"/>
  <c r="W47" i="2"/>
  <c r="W46" i="2"/>
  <c r="W45" i="2"/>
  <c r="W44" i="2"/>
  <c r="W43" i="2"/>
  <c r="W42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3" i="2"/>
  <c r="W12" i="2"/>
  <c r="W11" i="2"/>
  <c r="W10" i="2"/>
  <c r="W1" i="2"/>
  <c r="V1" i="2"/>
  <c r="EL1" i="6"/>
  <c r="W25" i="6"/>
  <c r="V25" i="6"/>
  <c r="W23" i="6"/>
  <c r="V23" i="6"/>
  <c r="W22" i="6"/>
  <c r="V22" i="6"/>
  <c r="W21" i="6"/>
  <c r="V21" i="6"/>
  <c r="W20" i="6"/>
  <c r="V20" i="6"/>
  <c r="W19" i="6"/>
  <c r="V19" i="6"/>
  <c r="W17" i="6"/>
  <c r="V17" i="6"/>
  <c r="W16" i="6"/>
  <c r="V16" i="6"/>
  <c r="W15" i="6"/>
  <c r="V15" i="6"/>
  <c r="W14" i="6"/>
  <c r="V14" i="6"/>
  <c r="W13" i="6"/>
  <c r="V13" i="6"/>
  <c r="W12" i="6"/>
  <c r="V12" i="6"/>
  <c r="W11" i="6"/>
  <c r="V11" i="6"/>
  <c r="W9" i="6"/>
  <c r="V9" i="6"/>
  <c r="W8" i="6"/>
  <c r="V8" i="6"/>
  <c r="W7" i="6"/>
  <c r="V7" i="6"/>
  <c r="W6" i="6"/>
  <c r="V6" i="6"/>
  <c r="W5" i="6"/>
  <c r="V5" i="6"/>
  <c r="T25" i="6"/>
  <c r="S25" i="6"/>
  <c r="R25" i="6"/>
  <c r="Q25" i="6"/>
  <c r="P25" i="6"/>
  <c r="O25" i="6"/>
  <c r="T23" i="6"/>
  <c r="T90" i="6" s="1"/>
  <c r="S23" i="6"/>
  <c r="S90" i="6" s="1"/>
  <c r="R23" i="6"/>
  <c r="R90" i="6" s="1"/>
  <c r="Q23" i="6"/>
  <c r="Q90" i="6" s="1"/>
  <c r="P23" i="6"/>
  <c r="P90" i="6" s="1"/>
  <c r="O23" i="6"/>
  <c r="O90" i="6" s="1"/>
  <c r="T22" i="6"/>
  <c r="T89" i="6" s="1"/>
  <c r="S22" i="6"/>
  <c r="S89" i="6" s="1"/>
  <c r="R22" i="6"/>
  <c r="R89" i="6" s="1"/>
  <c r="Q22" i="6"/>
  <c r="Q89" i="6" s="1"/>
  <c r="P22" i="6"/>
  <c r="P89" i="6" s="1"/>
  <c r="O22" i="6"/>
  <c r="O89" i="6" s="1"/>
  <c r="T21" i="6"/>
  <c r="T88" i="6" s="1"/>
  <c r="S21" i="6"/>
  <c r="S88" i="6" s="1"/>
  <c r="R21" i="6"/>
  <c r="R88" i="6" s="1"/>
  <c r="Q21" i="6"/>
  <c r="Q88" i="6" s="1"/>
  <c r="P21" i="6"/>
  <c r="P88" i="6" s="1"/>
  <c r="O21" i="6"/>
  <c r="O88" i="6" s="1"/>
  <c r="T20" i="6"/>
  <c r="S20" i="6"/>
  <c r="R20" i="6"/>
  <c r="Q20" i="6"/>
  <c r="P20" i="6"/>
  <c r="O20" i="6"/>
  <c r="T19" i="6"/>
  <c r="T86" i="6" s="1"/>
  <c r="S19" i="6"/>
  <c r="S86" i="6" s="1"/>
  <c r="R19" i="6"/>
  <c r="R86" i="6" s="1"/>
  <c r="Q19" i="6"/>
  <c r="Q86" i="6" s="1"/>
  <c r="P19" i="6"/>
  <c r="P86" i="6" s="1"/>
  <c r="O19" i="6"/>
  <c r="O86" i="6" s="1"/>
  <c r="T17" i="6"/>
  <c r="T84" i="6" s="1"/>
  <c r="S17" i="6"/>
  <c r="S84" i="6" s="1"/>
  <c r="R17" i="6"/>
  <c r="R84" i="6" s="1"/>
  <c r="Q17" i="6"/>
  <c r="Q84" i="6" s="1"/>
  <c r="P17" i="6"/>
  <c r="P84" i="6" s="1"/>
  <c r="O17" i="6"/>
  <c r="O84" i="6" s="1"/>
  <c r="T16" i="6"/>
  <c r="T83" i="6" s="1"/>
  <c r="S16" i="6"/>
  <c r="S83" i="6" s="1"/>
  <c r="R16" i="6"/>
  <c r="R83" i="6" s="1"/>
  <c r="Q16" i="6"/>
  <c r="Q83" i="6" s="1"/>
  <c r="P16" i="6"/>
  <c r="P83" i="6" s="1"/>
  <c r="O16" i="6"/>
  <c r="O83" i="6" s="1"/>
  <c r="T15" i="6"/>
  <c r="T82" i="6" s="1"/>
  <c r="S15" i="6"/>
  <c r="S82" i="6" s="1"/>
  <c r="R15" i="6"/>
  <c r="R82" i="6" s="1"/>
  <c r="Q15" i="6"/>
  <c r="Q82" i="6" s="1"/>
  <c r="P15" i="6"/>
  <c r="P82" i="6" s="1"/>
  <c r="O15" i="6"/>
  <c r="O82" i="6" s="1"/>
  <c r="T14" i="6"/>
  <c r="T81" i="6" s="1"/>
  <c r="S14" i="6"/>
  <c r="S81" i="6" s="1"/>
  <c r="R14" i="6"/>
  <c r="R81" i="6" s="1"/>
  <c r="Q14" i="6"/>
  <c r="Q81" i="6" s="1"/>
  <c r="P14" i="6"/>
  <c r="P81" i="6" s="1"/>
  <c r="O14" i="6"/>
  <c r="O81" i="6" s="1"/>
  <c r="T13" i="6"/>
  <c r="S13" i="6"/>
  <c r="R13" i="6"/>
  <c r="Q13" i="6"/>
  <c r="P13" i="6"/>
  <c r="O13" i="6"/>
  <c r="T12" i="6"/>
  <c r="T79" i="6" s="1"/>
  <c r="S12" i="6"/>
  <c r="S79" i="6" s="1"/>
  <c r="R12" i="6"/>
  <c r="R79" i="6" s="1"/>
  <c r="Q12" i="6"/>
  <c r="Q79" i="6" s="1"/>
  <c r="P12" i="6"/>
  <c r="P79" i="6" s="1"/>
  <c r="O12" i="6"/>
  <c r="O79" i="6" s="1"/>
  <c r="T11" i="6"/>
  <c r="S11" i="6"/>
  <c r="R11" i="6"/>
  <c r="Q11" i="6"/>
  <c r="P11" i="6"/>
  <c r="O11" i="6"/>
  <c r="T9" i="6"/>
  <c r="T76" i="6" s="1"/>
  <c r="S9" i="6"/>
  <c r="S76" i="6" s="1"/>
  <c r="R9" i="6"/>
  <c r="R76" i="6" s="1"/>
  <c r="Q9" i="6"/>
  <c r="Q76" i="6" s="1"/>
  <c r="P9" i="6"/>
  <c r="P76" i="6" s="1"/>
  <c r="O9" i="6"/>
  <c r="O76" i="6" s="1"/>
  <c r="T8" i="6"/>
  <c r="T75" i="6" s="1"/>
  <c r="S8" i="6"/>
  <c r="S75" i="6" s="1"/>
  <c r="R8" i="6"/>
  <c r="R75" i="6" s="1"/>
  <c r="Q8" i="6"/>
  <c r="Q75" i="6" s="1"/>
  <c r="P8" i="6"/>
  <c r="P75" i="6" s="1"/>
  <c r="O8" i="6"/>
  <c r="O75" i="6" s="1"/>
  <c r="T7" i="6"/>
  <c r="T74" i="6" s="1"/>
  <c r="S7" i="6"/>
  <c r="S74" i="6" s="1"/>
  <c r="R7" i="6"/>
  <c r="R74" i="6" s="1"/>
  <c r="Q7" i="6"/>
  <c r="Q74" i="6" s="1"/>
  <c r="P7" i="6"/>
  <c r="P74" i="6" s="1"/>
  <c r="O7" i="6"/>
  <c r="O74" i="6" s="1"/>
  <c r="T6" i="6"/>
  <c r="T73" i="6" s="1"/>
  <c r="S6" i="6"/>
  <c r="S73" i="6" s="1"/>
  <c r="R6" i="6"/>
  <c r="R73" i="6" s="1"/>
  <c r="Q6" i="6"/>
  <c r="Q73" i="6" s="1"/>
  <c r="P6" i="6"/>
  <c r="P73" i="6" s="1"/>
  <c r="O6" i="6"/>
  <c r="O73" i="6" s="1"/>
  <c r="T5" i="6"/>
  <c r="S5" i="6"/>
  <c r="R5" i="6"/>
  <c r="Q5" i="6"/>
  <c r="P5" i="6"/>
  <c r="O5" i="6"/>
  <c r="G26" i="6"/>
  <c r="N26" i="6" s="1"/>
  <c r="N93" i="6" s="1"/>
  <c r="N25" i="6"/>
  <c r="L25" i="6"/>
  <c r="K25" i="6"/>
  <c r="H25" i="6"/>
  <c r="N23" i="6"/>
  <c r="N90" i="6" s="1"/>
  <c r="L23" i="6"/>
  <c r="L90" i="6" s="1"/>
  <c r="K23" i="6"/>
  <c r="K90" i="6" s="1"/>
  <c r="H23" i="6"/>
  <c r="H90" i="6" s="1"/>
  <c r="N22" i="6"/>
  <c r="N89" i="6" s="1"/>
  <c r="L22" i="6"/>
  <c r="L89" i="6" s="1"/>
  <c r="K22" i="6"/>
  <c r="K89" i="6" s="1"/>
  <c r="H22" i="6"/>
  <c r="H89" i="6" s="1"/>
  <c r="N21" i="6"/>
  <c r="N88" i="6" s="1"/>
  <c r="L21" i="6"/>
  <c r="L88" i="6" s="1"/>
  <c r="K21" i="6"/>
  <c r="K88" i="6" s="1"/>
  <c r="H21" i="6"/>
  <c r="H88" i="6" s="1"/>
  <c r="N20" i="6"/>
  <c r="L20" i="6"/>
  <c r="K20" i="6"/>
  <c r="H20" i="6"/>
  <c r="N19" i="6"/>
  <c r="N86" i="6" s="1"/>
  <c r="L19" i="6"/>
  <c r="L86" i="6" s="1"/>
  <c r="K19" i="6"/>
  <c r="K86" i="6" s="1"/>
  <c r="H19" i="6"/>
  <c r="H86" i="6" s="1"/>
  <c r="N17" i="6"/>
  <c r="N84" i="6" s="1"/>
  <c r="L17" i="6"/>
  <c r="L84" i="6" s="1"/>
  <c r="K17" i="6"/>
  <c r="K84" i="6" s="1"/>
  <c r="H17" i="6"/>
  <c r="H84" i="6" s="1"/>
  <c r="N16" i="6"/>
  <c r="N83" i="6" s="1"/>
  <c r="L16" i="6"/>
  <c r="L83" i="6" s="1"/>
  <c r="K16" i="6"/>
  <c r="K83" i="6" s="1"/>
  <c r="H16" i="6"/>
  <c r="H83" i="6" s="1"/>
  <c r="N15" i="6"/>
  <c r="N82" i="6" s="1"/>
  <c r="L15" i="6"/>
  <c r="L82" i="6" s="1"/>
  <c r="M82" i="6" s="1"/>
  <c r="K15" i="6"/>
  <c r="K82" i="6" s="1"/>
  <c r="H15" i="6"/>
  <c r="H82" i="6" s="1"/>
  <c r="N14" i="6"/>
  <c r="N81" i="6" s="1"/>
  <c r="L14" i="6"/>
  <c r="L81" i="6" s="1"/>
  <c r="K14" i="6"/>
  <c r="K81" i="6" s="1"/>
  <c r="H14" i="6"/>
  <c r="H81" i="6" s="1"/>
  <c r="N13" i="6"/>
  <c r="L13" i="6"/>
  <c r="K13" i="6"/>
  <c r="H13" i="6"/>
  <c r="N12" i="6"/>
  <c r="N79" i="6" s="1"/>
  <c r="L12" i="6"/>
  <c r="L79" i="6" s="1"/>
  <c r="K12" i="6"/>
  <c r="K79" i="6" s="1"/>
  <c r="H12" i="6"/>
  <c r="H79" i="6" s="1"/>
  <c r="N11" i="6"/>
  <c r="L11" i="6"/>
  <c r="K11" i="6"/>
  <c r="H11" i="6"/>
  <c r="N9" i="6"/>
  <c r="N76" i="6" s="1"/>
  <c r="L9" i="6"/>
  <c r="L76" i="6" s="1"/>
  <c r="K9" i="6"/>
  <c r="K76" i="6" s="1"/>
  <c r="H9" i="6"/>
  <c r="H76" i="6" s="1"/>
  <c r="N8" i="6"/>
  <c r="N75" i="6" s="1"/>
  <c r="L8" i="6"/>
  <c r="L75" i="6" s="1"/>
  <c r="K8" i="6"/>
  <c r="K75" i="6" s="1"/>
  <c r="H8" i="6"/>
  <c r="H75" i="6" s="1"/>
  <c r="N7" i="6"/>
  <c r="N74" i="6" s="1"/>
  <c r="L7" i="6"/>
  <c r="L74" i="6" s="1"/>
  <c r="K7" i="6"/>
  <c r="K74" i="6" s="1"/>
  <c r="H7" i="6"/>
  <c r="H74" i="6" s="1"/>
  <c r="N6" i="6"/>
  <c r="N73" i="6" s="1"/>
  <c r="L6" i="6"/>
  <c r="L73" i="6" s="1"/>
  <c r="K6" i="6"/>
  <c r="K73" i="6" s="1"/>
  <c r="H6" i="6"/>
  <c r="H73" i="6" s="1"/>
  <c r="N5" i="6"/>
  <c r="L5" i="6"/>
  <c r="K5" i="6"/>
  <c r="H5" i="6"/>
  <c r="W9" i="2"/>
  <c r="W8" i="2"/>
  <c r="EL615" i="6"/>
  <c r="EL614" i="6"/>
  <c r="EL613" i="6"/>
  <c r="EL612" i="6"/>
  <c r="EL611" i="6"/>
  <c r="EL610" i="6"/>
  <c r="EL609" i="6"/>
  <c r="EL608" i="6"/>
  <c r="EL607" i="6"/>
  <c r="EL606" i="6"/>
  <c r="EL605" i="6"/>
  <c r="EL604" i="6"/>
  <c r="EL603" i="6"/>
  <c r="EL602" i="6"/>
  <c r="EL601" i="6"/>
  <c r="EL600" i="6"/>
  <c r="EL599" i="6"/>
  <c r="EL598" i="6"/>
  <c r="EL597" i="6"/>
  <c r="EL596" i="6"/>
  <c r="EL595" i="6"/>
  <c r="EL594" i="6"/>
  <c r="EL593" i="6"/>
  <c r="EL592" i="6"/>
  <c r="EL591" i="6"/>
  <c r="EL590" i="6"/>
  <c r="EL589" i="6"/>
  <c r="EL588" i="6"/>
  <c r="EL587" i="6"/>
  <c r="EL586" i="6"/>
  <c r="EL585" i="6"/>
  <c r="EL584" i="6"/>
  <c r="EL583" i="6"/>
  <c r="EL582" i="6"/>
  <c r="EL581" i="6"/>
  <c r="EL580" i="6"/>
  <c r="EL579" i="6"/>
  <c r="EL578" i="6"/>
  <c r="EL577" i="6"/>
  <c r="EL576" i="6"/>
  <c r="EL575" i="6"/>
  <c r="EL574" i="6"/>
  <c r="EL573" i="6"/>
  <c r="EL572" i="6"/>
  <c r="EL571" i="6"/>
  <c r="EL570" i="6"/>
  <c r="EL569" i="6"/>
  <c r="EL568" i="6"/>
  <c r="EL567" i="6"/>
  <c r="EL566" i="6"/>
  <c r="EL565" i="6"/>
  <c r="EL564" i="6"/>
  <c r="EL563" i="6"/>
  <c r="EL562" i="6"/>
  <c r="EL561" i="6"/>
  <c r="EL560" i="6"/>
  <c r="EL559" i="6"/>
  <c r="EL558" i="6"/>
  <c r="EL557" i="6"/>
  <c r="EL556" i="6"/>
  <c r="EL555" i="6"/>
  <c r="EL554" i="6"/>
  <c r="EL553" i="6"/>
  <c r="EL552" i="6"/>
  <c r="EL551" i="6"/>
  <c r="EL550" i="6"/>
  <c r="EL549" i="6"/>
  <c r="EL548" i="6"/>
  <c r="EL547" i="6"/>
  <c r="EL546" i="6"/>
  <c r="EL545" i="6"/>
  <c r="EL544" i="6"/>
  <c r="EL543" i="6"/>
  <c r="EL542" i="6"/>
  <c r="EL541" i="6"/>
  <c r="EL540" i="6"/>
  <c r="EL539" i="6"/>
  <c r="EL538" i="6"/>
  <c r="EL537" i="6"/>
  <c r="EL536" i="6"/>
  <c r="EL535" i="6"/>
  <c r="EL534" i="6"/>
  <c r="EL533" i="6"/>
  <c r="EL532" i="6"/>
  <c r="EL531" i="6"/>
  <c r="EL530" i="6"/>
  <c r="EL529" i="6"/>
  <c r="EL528" i="6"/>
  <c r="EL527" i="6"/>
  <c r="EL526" i="6"/>
  <c r="EL525" i="6"/>
  <c r="EL524" i="6"/>
  <c r="EL523" i="6"/>
  <c r="EL522" i="6"/>
  <c r="EL521" i="6"/>
  <c r="EL520" i="6"/>
  <c r="EL519" i="6"/>
  <c r="EL518" i="6"/>
  <c r="EL517" i="6"/>
  <c r="EL516" i="6"/>
  <c r="EL515" i="6"/>
  <c r="EL514" i="6"/>
  <c r="EL513" i="6"/>
  <c r="EL512" i="6"/>
  <c r="EL511" i="6"/>
  <c r="EL510" i="6"/>
  <c r="EL509" i="6"/>
  <c r="EL508" i="6"/>
  <c r="EL507" i="6"/>
  <c r="EL506" i="6"/>
  <c r="EL505" i="6"/>
  <c r="EL504" i="6"/>
  <c r="EL503" i="6"/>
  <c r="EL502" i="6"/>
  <c r="EL501" i="6"/>
  <c r="EL500" i="6"/>
  <c r="EL499" i="6"/>
  <c r="EL498" i="6"/>
  <c r="EL497" i="6"/>
  <c r="EL496" i="6"/>
  <c r="EL495" i="6"/>
  <c r="EL494" i="6"/>
  <c r="EL493" i="6"/>
  <c r="EL492" i="6"/>
  <c r="EL491" i="6"/>
  <c r="EL490" i="6"/>
  <c r="EL489" i="6"/>
  <c r="EL488" i="6"/>
  <c r="EL487" i="6"/>
  <c r="EL486" i="6"/>
  <c r="EL485" i="6"/>
  <c r="EL484" i="6"/>
  <c r="EL483" i="6"/>
  <c r="EL482" i="6"/>
  <c r="EL481" i="6"/>
  <c r="EL480" i="6"/>
  <c r="EL479" i="6"/>
  <c r="EL478" i="6"/>
  <c r="EL477" i="6"/>
  <c r="EL476" i="6"/>
  <c r="EL475" i="6"/>
  <c r="EL474" i="6"/>
  <c r="EL473" i="6"/>
  <c r="EL472" i="6"/>
  <c r="EL471" i="6"/>
  <c r="EL470" i="6"/>
  <c r="EL469" i="6"/>
  <c r="EL468" i="6"/>
  <c r="EL467" i="6"/>
  <c r="EL466" i="6"/>
  <c r="EL465" i="6"/>
  <c r="EL464" i="6"/>
  <c r="EL463" i="6"/>
  <c r="EL462" i="6"/>
  <c r="EL461" i="6"/>
  <c r="EL460" i="6"/>
  <c r="EL459" i="6"/>
  <c r="EL458" i="6"/>
  <c r="EL457" i="6"/>
  <c r="EL456" i="6"/>
  <c r="EL455" i="6"/>
  <c r="EL454" i="6"/>
  <c r="EL453" i="6"/>
  <c r="EL452" i="6"/>
  <c r="EL451" i="6"/>
  <c r="EL450" i="6"/>
  <c r="EL449" i="6"/>
  <c r="EL448" i="6"/>
  <c r="EL447" i="6"/>
  <c r="EL446" i="6"/>
  <c r="EL445" i="6"/>
  <c r="EL444" i="6"/>
  <c r="EL443" i="6"/>
  <c r="EL442" i="6"/>
  <c r="EL441" i="6"/>
  <c r="EL440" i="6"/>
  <c r="EL439" i="6"/>
  <c r="EL438" i="6"/>
  <c r="EL437" i="6"/>
  <c r="EL436" i="6"/>
  <c r="EL435" i="6"/>
  <c r="EL434" i="6"/>
  <c r="EL433" i="6"/>
  <c r="EL432" i="6"/>
  <c r="EL431" i="6"/>
  <c r="EL430" i="6"/>
  <c r="EL429" i="6"/>
  <c r="EL428" i="6"/>
  <c r="EL427" i="6"/>
  <c r="EL426" i="6"/>
  <c r="EL425" i="6"/>
  <c r="EL424" i="6"/>
  <c r="EL423" i="6"/>
  <c r="EL422" i="6"/>
  <c r="EL421" i="6"/>
  <c r="EL420" i="6"/>
  <c r="EL419" i="6"/>
  <c r="EL418" i="6"/>
  <c r="EL417" i="6"/>
  <c r="EL416" i="6"/>
  <c r="EL415" i="6"/>
  <c r="EL414" i="6"/>
  <c r="EL413" i="6"/>
  <c r="EL412" i="6"/>
  <c r="EL411" i="6"/>
  <c r="EL410" i="6"/>
  <c r="EL409" i="6"/>
  <c r="EL408" i="6"/>
  <c r="EL407" i="6"/>
  <c r="EL406" i="6"/>
  <c r="EL405" i="6"/>
  <c r="EL404" i="6"/>
  <c r="EL403" i="6"/>
  <c r="EL402" i="6"/>
  <c r="EL401" i="6"/>
  <c r="EL400" i="6"/>
  <c r="EL399" i="6"/>
  <c r="EL398" i="6"/>
  <c r="EL397" i="6"/>
  <c r="EL396" i="6"/>
  <c r="EL395" i="6"/>
  <c r="EL394" i="6"/>
  <c r="EL393" i="6"/>
  <c r="EL392" i="6"/>
  <c r="EL391" i="6"/>
  <c r="EL390" i="6"/>
  <c r="EL389" i="6"/>
  <c r="EL388" i="6"/>
  <c r="EL387" i="6"/>
  <c r="EL386" i="6"/>
  <c r="EL385" i="6"/>
  <c r="EL384" i="6"/>
  <c r="EL383" i="6"/>
  <c r="EL382" i="6"/>
  <c r="EL381" i="6"/>
  <c r="EL380" i="6"/>
  <c r="EL379" i="6"/>
  <c r="EL378" i="6"/>
  <c r="EL377" i="6"/>
  <c r="EL376" i="6"/>
  <c r="EL375" i="6"/>
  <c r="EL374" i="6"/>
  <c r="EL373" i="6"/>
  <c r="EL372" i="6"/>
  <c r="EL371" i="6"/>
  <c r="EL370" i="6"/>
  <c r="EL369" i="6"/>
  <c r="EL368" i="6"/>
  <c r="EL367" i="6"/>
  <c r="EL366" i="6"/>
  <c r="EL365" i="6"/>
  <c r="EL364" i="6"/>
  <c r="EL363" i="6"/>
  <c r="EL362" i="6"/>
  <c r="EL361" i="6"/>
  <c r="EL360" i="6"/>
  <c r="EL359" i="6"/>
  <c r="EL358" i="6"/>
  <c r="EL357" i="6"/>
  <c r="EL356" i="6"/>
  <c r="EL355" i="6"/>
  <c r="EL354" i="6"/>
  <c r="EL353" i="6"/>
  <c r="EL352" i="6"/>
  <c r="EL351" i="6"/>
  <c r="EL350" i="6"/>
  <c r="EL349" i="6"/>
  <c r="EL348" i="6"/>
  <c r="EL347" i="6"/>
  <c r="EL346" i="6"/>
  <c r="EL345" i="6"/>
  <c r="EL344" i="6"/>
  <c r="EL343" i="6"/>
  <c r="EL342" i="6"/>
  <c r="EL341" i="6"/>
  <c r="EL340" i="6"/>
  <c r="EL339" i="6"/>
  <c r="EL338" i="6"/>
  <c r="EL337" i="6"/>
  <c r="EL336" i="6"/>
  <c r="EL335" i="6"/>
  <c r="EL334" i="6"/>
  <c r="EL333" i="6"/>
  <c r="EL332" i="6"/>
  <c r="EL331" i="6"/>
  <c r="EL330" i="6"/>
  <c r="EL329" i="6"/>
  <c r="EL328" i="6"/>
  <c r="EL327" i="6"/>
  <c r="EL326" i="6"/>
  <c r="EL325" i="6"/>
  <c r="EL324" i="6"/>
  <c r="EL323" i="6"/>
  <c r="EL322" i="6"/>
  <c r="EL321" i="6"/>
  <c r="EL320" i="6"/>
  <c r="EL319" i="6"/>
  <c r="EL318" i="6"/>
  <c r="EL317" i="6"/>
  <c r="EL316" i="6"/>
  <c r="EL315" i="6"/>
  <c r="EL314" i="6"/>
  <c r="EL313" i="6"/>
  <c r="EL312" i="6"/>
  <c r="EL311" i="6"/>
  <c r="EL310" i="6"/>
  <c r="EL309" i="6"/>
  <c r="EL308" i="6"/>
  <c r="EL307" i="6"/>
  <c r="EL306" i="6"/>
  <c r="EL305" i="6"/>
  <c r="EL304" i="6"/>
  <c r="EL303" i="6"/>
  <c r="EL302" i="6"/>
  <c r="EL301" i="6"/>
  <c r="EL300" i="6"/>
  <c r="EL299" i="6"/>
  <c r="EL298" i="6"/>
  <c r="EL297" i="6"/>
  <c r="EL296" i="6"/>
  <c r="EL295" i="6"/>
  <c r="EL294" i="6"/>
  <c r="EL293" i="6"/>
  <c r="EL292" i="6"/>
  <c r="EL291" i="6"/>
  <c r="EL290" i="6"/>
  <c r="EL289" i="6"/>
  <c r="EL288" i="6"/>
  <c r="EL287" i="6"/>
  <c r="EL286" i="6"/>
  <c r="EL285" i="6"/>
  <c r="EL284" i="6"/>
  <c r="EL283" i="6"/>
  <c r="EL282" i="6"/>
  <c r="EL281" i="6"/>
  <c r="EL280" i="6"/>
  <c r="EL279" i="6"/>
  <c r="EL278" i="6"/>
  <c r="EL277" i="6"/>
  <c r="EL276" i="6"/>
  <c r="EL275" i="6"/>
  <c r="EL274" i="6"/>
  <c r="EL273" i="6"/>
  <c r="EL272" i="6"/>
  <c r="EL271" i="6"/>
  <c r="EL270" i="6"/>
  <c r="EL269" i="6"/>
  <c r="EL268" i="6"/>
  <c r="EL267" i="6"/>
  <c r="EL266" i="6"/>
  <c r="EL265" i="6"/>
  <c r="EL264" i="6"/>
  <c r="EL263" i="6"/>
  <c r="EL262" i="6"/>
  <c r="EL261" i="6"/>
  <c r="EL260" i="6"/>
  <c r="EL259" i="6"/>
  <c r="EL258" i="6"/>
  <c r="EL257" i="6"/>
  <c r="EL256" i="6"/>
  <c r="EL255" i="6"/>
  <c r="EL254" i="6"/>
  <c r="EL253" i="6"/>
  <c r="EL252" i="6"/>
  <c r="EL251" i="6"/>
  <c r="EL250" i="6"/>
  <c r="EL249" i="6"/>
  <c r="EL248" i="6"/>
  <c r="EL247" i="6"/>
  <c r="EL246" i="6"/>
  <c r="EL245" i="6"/>
  <c r="EL244" i="6"/>
  <c r="EL243" i="6"/>
  <c r="EL242" i="6"/>
  <c r="EL241" i="6"/>
  <c r="EL240" i="6"/>
  <c r="EL239" i="6"/>
  <c r="EL238" i="6"/>
  <c r="EL237" i="6"/>
  <c r="EL236" i="6"/>
  <c r="EL235" i="6"/>
  <c r="EL234" i="6"/>
  <c r="EL233" i="6"/>
  <c r="EL232" i="6"/>
  <c r="EL231" i="6"/>
  <c r="EL230" i="6"/>
  <c r="EL229" i="6"/>
  <c r="EL228" i="6"/>
  <c r="EL227" i="6"/>
  <c r="EL226" i="6"/>
  <c r="EL225" i="6"/>
  <c r="EL224" i="6"/>
  <c r="EL223" i="6"/>
  <c r="EL222" i="6"/>
  <c r="EL221" i="6"/>
  <c r="EL220" i="6"/>
  <c r="EL219" i="6"/>
  <c r="EL218" i="6"/>
  <c r="EL217" i="6"/>
  <c r="EL216" i="6"/>
  <c r="EL215" i="6"/>
  <c r="EL214" i="6"/>
  <c r="EL213" i="6"/>
  <c r="EL212" i="6"/>
  <c r="EL211" i="6"/>
  <c r="EL210" i="6"/>
  <c r="EL209" i="6"/>
  <c r="EL208" i="6"/>
  <c r="EL207" i="6"/>
  <c r="EL206" i="6"/>
  <c r="EL205" i="6"/>
  <c r="EL204" i="6"/>
  <c r="EL203" i="6"/>
  <c r="EL202" i="6"/>
  <c r="EL201" i="6"/>
  <c r="EL200" i="6"/>
  <c r="EL199" i="6"/>
  <c r="EL198" i="6"/>
  <c r="EL197" i="6"/>
  <c r="EL196" i="6"/>
  <c r="EL195" i="6"/>
  <c r="EL194" i="6"/>
  <c r="EL193" i="6"/>
  <c r="EL192" i="6"/>
  <c r="EL191" i="6"/>
  <c r="EL190" i="6"/>
  <c r="EL189" i="6"/>
  <c r="EL188" i="6"/>
  <c r="EL187" i="6"/>
  <c r="EL186" i="6"/>
  <c r="EL185" i="6"/>
  <c r="EL184" i="6"/>
  <c r="EL183" i="6"/>
  <c r="EL182" i="6"/>
  <c r="EL181" i="6"/>
  <c r="EL180" i="6"/>
  <c r="EL179" i="6"/>
  <c r="EL178" i="6"/>
  <c r="EL177" i="6"/>
  <c r="EL176" i="6"/>
  <c r="EL175" i="6"/>
  <c r="EL174" i="6"/>
  <c r="EL173" i="6"/>
  <c r="EL172" i="6"/>
  <c r="EL171" i="6"/>
  <c r="EL170" i="6"/>
  <c r="EL169" i="6"/>
  <c r="EL168" i="6"/>
  <c r="EL167" i="6"/>
  <c r="EL166" i="6"/>
  <c r="EL165" i="6"/>
  <c r="EL164" i="6"/>
  <c r="EL163" i="6"/>
  <c r="EL162" i="6"/>
  <c r="EL161" i="6"/>
  <c r="EL160" i="6"/>
  <c r="EL159" i="6"/>
  <c r="EL158" i="6"/>
  <c r="EL157" i="6"/>
  <c r="EL156" i="6"/>
  <c r="EL155" i="6"/>
  <c r="EL154" i="6"/>
  <c r="EL153" i="6"/>
  <c r="EL152" i="6"/>
  <c r="EL151" i="6"/>
  <c r="EL150" i="6"/>
  <c r="EL149" i="6"/>
  <c r="EL148" i="6"/>
  <c r="EL147" i="6"/>
  <c r="EL146" i="6"/>
  <c r="EL145" i="6"/>
  <c r="EL144" i="6"/>
  <c r="EL143" i="6"/>
  <c r="EL142" i="6"/>
  <c r="EL141" i="6"/>
  <c r="EL140" i="6"/>
  <c r="EL139" i="6"/>
  <c r="EL138" i="6"/>
  <c r="EL137" i="6"/>
  <c r="EL136" i="6"/>
  <c r="EL135" i="6"/>
  <c r="EL134" i="6"/>
  <c r="EL133" i="6"/>
  <c r="EL132" i="6"/>
  <c r="EL131" i="6"/>
  <c r="EL130" i="6"/>
  <c r="EL129" i="6"/>
  <c r="EL128" i="6"/>
  <c r="EL127" i="6"/>
  <c r="EL126" i="6"/>
  <c r="EL125" i="6"/>
  <c r="EL124" i="6"/>
  <c r="EL123" i="6"/>
  <c r="EL122" i="6"/>
  <c r="EL121" i="6"/>
  <c r="EL120" i="6"/>
  <c r="EL119" i="6"/>
  <c r="EL118" i="6"/>
  <c r="EL117" i="6"/>
  <c r="EL115" i="6"/>
  <c r="EL114" i="6"/>
  <c r="EL113" i="6"/>
  <c r="EL112" i="6"/>
  <c r="EL111" i="6"/>
  <c r="EL110" i="6"/>
  <c r="EL109" i="6"/>
  <c r="EL108" i="6"/>
  <c r="EL107" i="6"/>
  <c r="EL106" i="6"/>
  <c r="EL105" i="6"/>
  <c r="EL104" i="6"/>
  <c r="EL103" i="6"/>
  <c r="EL102" i="6"/>
  <c r="EL101" i="6"/>
  <c r="EL100" i="6"/>
  <c r="EL99" i="6"/>
  <c r="EL98" i="6"/>
  <c r="EL97" i="6"/>
  <c r="EL96" i="6"/>
  <c r="EL95" i="6"/>
  <c r="EL94" i="6"/>
  <c r="EL93" i="6"/>
  <c r="EL92" i="6"/>
  <c r="EL91" i="6"/>
  <c r="EL90" i="6"/>
  <c r="EL89" i="6"/>
  <c r="EL88" i="6"/>
  <c r="EL87" i="6"/>
  <c r="EL86" i="6"/>
  <c r="EL85" i="6"/>
  <c r="EL84" i="6"/>
  <c r="EL83" i="6"/>
  <c r="EL82" i="6"/>
  <c r="EL81" i="6"/>
  <c r="EL80" i="6"/>
  <c r="EL79" i="6"/>
  <c r="EL78" i="6"/>
  <c r="EL77" i="6"/>
  <c r="EL76" i="6"/>
  <c r="EL75" i="6"/>
  <c r="EL74" i="6"/>
  <c r="EL73" i="6"/>
  <c r="EL72" i="6"/>
  <c r="EL71" i="6"/>
  <c r="EL70" i="6"/>
  <c r="EL69" i="6"/>
  <c r="EL68" i="6"/>
  <c r="EL67" i="6"/>
  <c r="EL66" i="6"/>
  <c r="EL65" i="6"/>
  <c r="EL64" i="6"/>
  <c r="EL63" i="6"/>
  <c r="EL62" i="6"/>
  <c r="EL61" i="6"/>
  <c r="EL60" i="6"/>
  <c r="EL59" i="6"/>
  <c r="EL58" i="6"/>
  <c r="EL57" i="6"/>
  <c r="EL56" i="6"/>
  <c r="EL55" i="6"/>
  <c r="EL54" i="6"/>
  <c r="EL53" i="6"/>
  <c r="EL52" i="6"/>
  <c r="EL51" i="6"/>
  <c r="EL50" i="6"/>
  <c r="EL49" i="6"/>
  <c r="EL48" i="6"/>
  <c r="EL47" i="6"/>
  <c r="EL46" i="6"/>
  <c r="EL45" i="6"/>
  <c r="EL44" i="6"/>
  <c r="EL43" i="6"/>
  <c r="EL42" i="6"/>
  <c r="EL41" i="6"/>
  <c r="EL40" i="6"/>
  <c r="EL39" i="6"/>
  <c r="EL38" i="6"/>
  <c r="EL37" i="6"/>
  <c r="EL36" i="6"/>
  <c r="EL35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2" i="6"/>
  <c r="EL21" i="6"/>
  <c r="EL20" i="6"/>
  <c r="EL19" i="6"/>
  <c r="EL18" i="6"/>
  <c r="EL17" i="6"/>
  <c r="EL16" i="6"/>
  <c r="EL15" i="6"/>
  <c r="EL14" i="6"/>
  <c r="EL13" i="6"/>
  <c r="EL12" i="6"/>
  <c r="EL11" i="6"/>
  <c r="EL10" i="6"/>
  <c r="EL9" i="6"/>
  <c r="EL8" i="6"/>
  <c r="EL7" i="6"/>
  <c r="EL6" i="6"/>
  <c r="EL5" i="6"/>
  <c r="BM149" i="8"/>
  <c r="AC153" i="8"/>
  <c r="CU68" i="8"/>
  <c r="R146" i="8"/>
  <c r="BB154" i="8"/>
  <c r="DP147" i="8"/>
  <c r="DF151" i="8"/>
  <c r="F155" i="8"/>
  <c r="CI148" i="8"/>
  <c r="AP152" i="8"/>
  <c r="CF156" i="8"/>
  <c r="H26" i="6"/>
  <c r="H93" i="6" s="1"/>
  <c r="Q26" i="6"/>
  <c r="Q93" i="6" s="1"/>
  <c r="V26" i="6"/>
  <c r="O26" i="6"/>
  <c r="O93" i="6" s="1"/>
  <c r="S26" i="6"/>
  <c r="S93" i="6" s="1"/>
  <c r="P26" i="6"/>
  <c r="P93" i="6" s="1"/>
  <c r="T26" i="6"/>
  <c r="T93" i="6" s="1"/>
  <c r="W26" i="6"/>
  <c r="K26" i="6"/>
  <c r="K93" i="6" s="1"/>
  <c r="Y152" i="8"/>
  <c r="CD147" i="8"/>
  <c r="T152" i="8"/>
  <c r="DK147" i="8"/>
  <c r="CH146" i="8"/>
  <c r="AD152" i="8"/>
  <c r="F152" i="8"/>
  <c r="AU152" i="8"/>
  <c r="CD152" i="8"/>
  <c r="BO147" i="8"/>
  <c r="Y146" i="8"/>
  <c r="AG156" i="8"/>
  <c r="CI152" i="8"/>
  <c r="CU152" i="8"/>
  <c r="CE156" i="8"/>
  <c r="L156" i="8"/>
  <c r="BB156" i="8"/>
  <c r="BY152" i="8"/>
  <c r="BP151" i="8"/>
  <c r="AU156" i="8"/>
  <c r="CQ156" i="8"/>
  <c r="DE152" i="8"/>
  <c r="AZ152" i="8"/>
  <c r="DP152" i="8"/>
  <c r="BM152" i="8"/>
  <c r="O152" i="8"/>
  <c r="AF147" i="8"/>
  <c r="AK147" i="8"/>
  <c r="AZ147" i="8"/>
  <c r="O147" i="8"/>
  <c r="CT146" i="8"/>
  <c r="BA146" i="8"/>
  <c r="AK152" i="8"/>
  <c r="CZ152" i="8"/>
  <c r="BR152" i="8"/>
  <c r="CI147" i="8"/>
  <c r="AV146" i="8"/>
  <c r="DK152" i="8"/>
  <c r="CY152" i="8"/>
  <c r="CQ152" i="8"/>
  <c r="CB152" i="8"/>
  <c r="BT152" i="8"/>
  <c r="BL152" i="8"/>
  <c r="AV152" i="8"/>
  <c r="AN152" i="8"/>
  <c r="AF152" i="8"/>
  <c r="X152" i="8"/>
  <c r="P152" i="8"/>
  <c r="DN152" i="8"/>
  <c r="DB152" i="8"/>
  <c r="CT152" i="8"/>
  <c r="CE152" i="8"/>
  <c r="BW152" i="8"/>
  <c r="BO152" i="8"/>
  <c r="AY152" i="8"/>
  <c r="AQ152" i="8"/>
  <c r="AI152" i="8"/>
  <c r="AA152" i="8"/>
  <c r="S152" i="8"/>
  <c r="J152" i="8"/>
  <c r="K152" i="8"/>
  <c r="DE147" i="8"/>
  <c r="CW147" i="8"/>
  <c r="CH147" i="8"/>
  <c r="BZ147" i="8"/>
  <c r="BR147" i="8"/>
  <c r="BB147" i="8"/>
  <c r="AT147" i="8"/>
  <c r="AL147" i="8"/>
  <c r="AD147" i="8"/>
  <c r="V147" i="8"/>
  <c r="N147" i="8"/>
  <c r="DL147" i="8"/>
  <c r="CZ147" i="8"/>
  <c r="CR147" i="8"/>
  <c r="CC147" i="8"/>
  <c r="BU147" i="8"/>
  <c r="BM147" i="8"/>
  <c r="AW147" i="8"/>
  <c r="AO147" i="8"/>
  <c r="AG147" i="8"/>
  <c r="Y147" i="8"/>
  <c r="Q147" i="8"/>
  <c r="G147" i="8"/>
  <c r="I147" i="8"/>
  <c r="DO147" i="8"/>
  <c r="DA147" i="8"/>
  <c r="CQ147" i="8"/>
  <c r="BX147" i="8"/>
  <c r="BN147" i="8"/>
  <c r="AV147" i="8"/>
  <c r="AJ147" i="8"/>
  <c r="Z147" i="8"/>
  <c r="P147" i="8"/>
  <c r="DF147" i="8"/>
  <c r="CV147" i="8"/>
  <c r="CE147" i="8"/>
  <c r="BS147" i="8"/>
  <c r="BA147" i="8"/>
  <c r="AQ147" i="8"/>
  <c r="AE147" i="8"/>
  <c r="U147" i="8"/>
  <c r="F147" i="8"/>
  <c r="DM147" i="8"/>
  <c r="CY147" i="8"/>
  <c r="CF147" i="8"/>
  <c r="BV147" i="8"/>
  <c r="BL147" i="8"/>
  <c r="AR147" i="8"/>
  <c r="AH147" i="8"/>
  <c r="X147" i="8"/>
  <c r="L147" i="8"/>
  <c r="DD147" i="8"/>
  <c r="CT147" i="8"/>
  <c r="CA147" i="8"/>
  <c r="BQ147" i="8"/>
  <c r="AY147" i="8"/>
  <c r="AM147" i="8"/>
  <c r="AC147" i="8"/>
  <c r="S147" i="8"/>
  <c r="J147" i="8"/>
  <c r="DO146" i="8"/>
  <c r="DC146" i="8"/>
  <c r="CU146" i="8"/>
  <c r="CF146" i="8"/>
  <c r="BX146" i="8"/>
  <c r="BP146" i="8"/>
  <c r="AZ146" i="8"/>
  <c r="AR146" i="8"/>
  <c r="AJ146" i="8"/>
  <c r="AB146" i="8"/>
  <c r="T146" i="8"/>
  <c r="L146" i="8"/>
  <c r="DF146" i="8"/>
  <c r="CX146" i="8"/>
  <c r="CI146" i="8"/>
  <c r="CA146" i="8"/>
  <c r="BS146" i="8"/>
  <c r="BC146" i="8"/>
  <c r="AU146" i="8"/>
  <c r="AM146" i="8"/>
  <c r="AE146" i="8"/>
  <c r="W146" i="8"/>
  <c r="O146" i="8"/>
  <c r="J146" i="8"/>
  <c r="DK146" i="8"/>
  <c r="CW146" i="8"/>
  <c r="CD146" i="8"/>
  <c r="BT146" i="8"/>
  <c r="BB146" i="8"/>
  <c r="AP146" i="8"/>
  <c r="AF146" i="8"/>
  <c r="V146" i="8"/>
  <c r="DP146" i="8"/>
  <c r="DB146" i="8"/>
  <c r="CR146" i="8"/>
  <c r="BY146" i="8"/>
  <c r="BO146" i="8"/>
  <c r="AW146" i="8"/>
  <c r="AK146" i="8"/>
  <c r="AA146" i="8"/>
  <c r="Q146" i="8"/>
  <c r="K146" i="8"/>
  <c r="DM146" i="8"/>
  <c r="CS146" i="8"/>
  <c r="BZ146" i="8"/>
  <c r="BL146" i="8"/>
  <c r="AN146" i="8"/>
  <c r="Z146" i="8"/>
  <c r="N146" i="8"/>
  <c r="CZ146" i="8"/>
  <c r="CE146" i="8"/>
  <c r="BQ146" i="8"/>
  <c r="AS146" i="8"/>
  <c r="AG146" i="8"/>
  <c r="S146" i="8"/>
  <c r="H146" i="8"/>
  <c r="DE146" i="8"/>
  <c r="CQ146" i="8"/>
  <c r="BV146" i="8"/>
  <c r="AX146" i="8"/>
  <c r="AL146" i="8"/>
  <c r="X146" i="8"/>
  <c r="DN146" i="8"/>
  <c r="CV146" i="8"/>
  <c r="CC146" i="8"/>
  <c r="BM146" i="8"/>
  <c r="AQ146" i="8"/>
  <c r="AC146" i="8"/>
  <c r="M146" i="8"/>
  <c r="I146" i="8"/>
  <c r="G152" i="8"/>
  <c r="Q152" i="8"/>
  <c r="AC152" i="8"/>
  <c r="AM152" i="8"/>
  <c r="AW152" i="8"/>
  <c r="BQ152" i="8"/>
  <c r="CA152" i="8"/>
  <c r="CR152" i="8"/>
  <c r="DD152" i="8"/>
  <c r="L152" i="8"/>
  <c r="V152" i="8"/>
  <c r="AH152" i="8"/>
  <c r="AR152" i="8"/>
  <c r="BB152" i="8"/>
  <c r="BV152" i="8"/>
  <c r="CF152" i="8"/>
  <c r="CW152" i="8"/>
  <c r="DM152" i="8"/>
  <c r="K147" i="8"/>
  <c r="W147" i="8"/>
  <c r="AS147" i="8"/>
  <c r="BW147" i="8"/>
  <c r="CX147" i="8"/>
  <c r="R147" i="8"/>
  <c r="AN147" i="8"/>
  <c r="BP147" i="8"/>
  <c r="CS147" i="8"/>
  <c r="F146" i="8"/>
  <c r="AI146" i="8"/>
  <c r="BU146" i="8"/>
  <c r="DD146" i="8"/>
  <c r="AD146" i="8"/>
  <c r="BN146" i="8"/>
  <c r="CY146" i="8"/>
  <c r="I152" i="8"/>
  <c r="U152" i="8"/>
  <c r="AE152" i="8"/>
  <c r="AO152" i="8"/>
  <c r="BA152" i="8"/>
  <c r="BS152" i="8"/>
  <c r="CC152" i="8"/>
  <c r="CV152" i="8"/>
  <c r="DF152" i="8"/>
  <c r="N152" i="8"/>
  <c r="Z152" i="8"/>
  <c r="AJ152" i="8"/>
  <c r="AT152" i="8"/>
  <c r="BN152" i="8"/>
  <c r="BX152" i="8"/>
  <c r="CH152" i="8"/>
  <c r="DA152" i="8"/>
  <c r="DO152" i="8"/>
  <c r="H147" i="8"/>
  <c r="AA147" i="8"/>
  <c r="AU147" i="8"/>
  <c r="BY147" i="8"/>
  <c r="DB147" i="8"/>
  <c r="T147" i="8"/>
  <c r="AP147" i="8"/>
  <c r="BT147" i="8"/>
  <c r="CU147" i="8"/>
  <c r="G146" i="8"/>
  <c r="AO146" i="8"/>
  <c r="BW146" i="8"/>
  <c r="DL146" i="8"/>
  <c r="AH146" i="8"/>
  <c r="BR146" i="8"/>
  <c r="DA146" i="8"/>
  <c r="H152" i="8"/>
  <c r="M152" i="8"/>
  <c r="W152" i="8"/>
  <c r="AG152" i="8"/>
  <c r="AS152" i="8"/>
  <c r="BC152" i="8"/>
  <c r="BU152" i="8"/>
  <c r="CG152" i="8"/>
  <c r="CX152" i="8"/>
  <c r="DL152" i="8"/>
  <c r="R152" i="8"/>
  <c r="AB152" i="8"/>
  <c r="AL152" i="8"/>
  <c r="AX152" i="8"/>
  <c r="BP152" i="8"/>
  <c r="BZ152" i="8"/>
  <c r="CS152" i="8"/>
  <c r="DC152" i="8"/>
  <c r="M147" i="8"/>
  <c r="AI147" i="8"/>
  <c r="BC147" i="8"/>
  <c r="CG147" i="8"/>
  <c r="DN147" i="8"/>
  <c r="AB147" i="8"/>
  <c r="AX147" i="8"/>
  <c r="CB147" i="8"/>
  <c r="DC147" i="8"/>
  <c r="U146" i="8"/>
  <c r="AY146" i="8"/>
  <c r="CG146" i="8"/>
  <c r="P146" i="8"/>
  <c r="AT146" i="8"/>
  <c r="CB146" i="8"/>
  <c r="Q156" i="8"/>
  <c r="CZ156" i="8"/>
  <c r="BI146" i="8"/>
  <c r="BG146" i="8"/>
  <c r="K156" i="8"/>
  <c r="BO156" i="8"/>
  <c r="AB156" i="8"/>
  <c r="J156" i="8"/>
  <c r="AM156" i="8"/>
  <c r="BW156" i="8"/>
  <c r="DL156" i="8"/>
  <c r="AL156" i="8"/>
  <c r="DK156" i="8"/>
  <c r="Y156" i="8"/>
  <c r="BC156" i="8"/>
  <c r="CR156" i="8"/>
  <c r="T156" i="8"/>
  <c r="BZ156" i="8"/>
  <c r="H156" i="8"/>
  <c r="O156" i="8"/>
  <c r="AA156" i="8"/>
  <c r="AQ156" i="8"/>
  <c r="BM156" i="8"/>
  <c r="CA156" i="8"/>
  <c r="CX156" i="8"/>
  <c r="DN156" i="8"/>
  <c r="V156" i="8"/>
  <c r="AV156" i="8"/>
  <c r="DM156" i="8"/>
  <c r="DE156" i="8"/>
  <c r="CU156" i="8"/>
  <c r="CB156" i="8"/>
  <c r="BR156" i="8"/>
  <c r="AZ156" i="8"/>
  <c r="AN156" i="8"/>
  <c r="AD156" i="8"/>
  <c r="DO156" i="8"/>
  <c r="CY156" i="8"/>
  <c r="CH156" i="8"/>
  <c r="BX156" i="8"/>
  <c r="BL156" i="8"/>
  <c r="AT156" i="8"/>
  <c r="AJ156" i="8"/>
  <c r="CW156" i="8"/>
  <c r="BT156" i="8"/>
  <c r="AR156" i="8"/>
  <c r="X156" i="8"/>
  <c r="N156" i="8"/>
  <c r="DF156" i="8"/>
  <c r="CT156" i="8"/>
  <c r="CC156" i="8"/>
  <c r="BS156" i="8"/>
  <c r="AY156" i="8"/>
  <c r="AO156" i="8"/>
  <c r="AE156" i="8"/>
  <c r="S156" i="8"/>
  <c r="G156" i="8"/>
  <c r="F156" i="8"/>
  <c r="W156" i="8"/>
  <c r="AI156" i="8"/>
  <c r="AW156" i="8"/>
  <c r="BU156" i="8"/>
  <c r="CI156" i="8"/>
  <c r="DB156" i="8"/>
  <c r="P156" i="8"/>
  <c r="AF156" i="8"/>
  <c r="BP156" i="8"/>
  <c r="DC156" i="8"/>
  <c r="BM151" i="8"/>
  <c r="DE151" i="8"/>
  <c r="CB151" i="8"/>
  <c r="BL151" i="8"/>
  <c r="AL151" i="8"/>
  <c r="P151" i="8"/>
  <c r="CZ151" i="8"/>
  <c r="CC151" i="8"/>
  <c r="AY151" i="8"/>
  <c r="AG151" i="8"/>
  <c r="O151" i="8"/>
  <c r="CU151" i="8"/>
  <c r="BX151" i="8"/>
  <c r="AT151" i="8"/>
  <c r="AB151" i="8"/>
  <c r="DN151" i="8"/>
  <c r="CI151" i="8"/>
  <c r="BS151" i="8"/>
  <c r="AQ151" i="8"/>
  <c r="W151" i="8"/>
  <c r="H151" i="8"/>
  <c r="CY151" i="8"/>
  <c r="AZ151" i="8"/>
  <c r="N151" i="8"/>
  <c r="BU151" i="8"/>
  <c r="AE151" i="8"/>
  <c r="BZ151" i="8"/>
  <c r="AD151" i="8"/>
  <c r="CX151" i="8"/>
  <c r="AU151" i="8"/>
  <c r="G151" i="8"/>
  <c r="DO151" i="8"/>
  <c r="X151" i="8"/>
  <c r="AI151" i="8"/>
  <c r="CQ151" i="8"/>
  <c r="CE151" i="8"/>
  <c r="AN151" i="8"/>
  <c r="S151" i="8"/>
  <c r="I156" i="8"/>
  <c r="M156" i="8"/>
  <c r="U156" i="8"/>
  <c r="AC156" i="8"/>
  <c r="AK156" i="8"/>
  <c r="AS156" i="8"/>
  <c r="BA156" i="8"/>
  <c r="BQ156" i="8"/>
  <c r="BY156" i="8"/>
  <c r="CG156" i="8"/>
  <c r="CV156" i="8"/>
  <c r="DD156" i="8"/>
  <c r="DP156" i="8"/>
  <c r="R156" i="8"/>
  <c r="Z156" i="8"/>
  <c r="AH156" i="8"/>
  <c r="AP156" i="8"/>
  <c r="AX156" i="8"/>
  <c r="BN156" i="8"/>
  <c r="BV156" i="8"/>
  <c r="CD156" i="8"/>
  <c r="CS156" i="8"/>
  <c r="DA156" i="8"/>
  <c r="K151" i="8"/>
  <c r="Z150" i="8"/>
  <c r="BV150" i="8"/>
  <c r="BA150" i="8"/>
  <c r="AC150" i="8"/>
  <c r="AX150" i="8"/>
  <c r="CG150" i="8"/>
  <c r="DM151" i="8"/>
  <c r="DA151" i="8"/>
  <c r="CS151" i="8"/>
  <c r="CD151" i="8"/>
  <c r="BV151" i="8"/>
  <c r="BN151" i="8"/>
  <c r="AX151" i="8"/>
  <c r="AP151" i="8"/>
  <c r="AH151" i="8"/>
  <c r="Z151" i="8"/>
  <c r="R151" i="8"/>
  <c r="DP151" i="8"/>
  <c r="DD151" i="8"/>
  <c r="CV151" i="8"/>
  <c r="CG151" i="8"/>
  <c r="BY151" i="8"/>
  <c r="BQ151" i="8"/>
  <c r="BA151" i="8"/>
  <c r="AS151" i="8"/>
  <c r="AK151" i="8"/>
  <c r="AC151" i="8"/>
  <c r="U151" i="8"/>
  <c r="M151" i="8"/>
  <c r="J151" i="8"/>
  <c r="DK151" i="8"/>
  <c r="CW151" i="8"/>
  <c r="CF151" i="8"/>
  <c r="BT151" i="8"/>
  <c r="BB151" i="8"/>
  <c r="AR151" i="8"/>
  <c r="AF151" i="8"/>
  <c r="V151" i="8"/>
  <c r="L151" i="8"/>
  <c r="DB151" i="8"/>
  <c r="CR151" i="8"/>
  <c r="CA151" i="8"/>
  <c r="BO151" i="8"/>
  <c r="AW151" i="8"/>
  <c r="AM151" i="8"/>
  <c r="AA151" i="8"/>
  <c r="Q151" i="8"/>
  <c r="I151" i="8"/>
  <c r="F151" i="8"/>
  <c r="Y151" i="8"/>
  <c r="AO151" i="8"/>
  <c r="BC151" i="8"/>
  <c r="BW151" i="8"/>
  <c r="CT151" i="8"/>
  <c r="DL151" i="8"/>
  <c r="T151" i="8"/>
  <c r="AJ151" i="8"/>
  <c r="AV151" i="8"/>
  <c r="BR151" i="8"/>
  <c r="CH151" i="8"/>
  <c r="DC151" i="8"/>
  <c r="DM150" i="8"/>
  <c r="BN150" i="8"/>
  <c r="R150" i="8"/>
  <c r="BQ150" i="8"/>
  <c r="U150" i="8"/>
  <c r="CS150" i="8"/>
  <c r="AH150" i="8"/>
  <c r="CV150" i="8"/>
  <c r="AS150" i="8"/>
  <c r="M150" i="8"/>
  <c r="DD150" i="8"/>
  <c r="DA150" i="8"/>
  <c r="R154" i="8"/>
  <c r="T68" i="8"/>
  <c r="AC154" i="8"/>
  <c r="BJ146" i="8"/>
  <c r="BF146" i="8"/>
  <c r="BK146" i="8"/>
  <c r="DA154" i="8"/>
  <c r="BH146" i="8"/>
  <c r="DE150" i="8"/>
  <c r="CH150" i="8"/>
  <c r="BR150" i="8"/>
  <c r="AT150" i="8"/>
  <c r="AD150" i="8"/>
  <c r="N150" i="8"/>
  <c r="CZ150" i="8"/>
  <c r="CC150" i="8"/>
  <c r="BM150" i="8"/>
  <c r="AO150" i="8"/>
  <c r="Y150" i="8"/>
  <c r="F150" i="8"/>
  <c r="CW150" i="8"/>
  <c r="BZ150" i="8"/>
  <c r="BB150" i="8"/>
  <c r="AL150" i="8"/>
  <c r="V150" i="8"/>
  <c r="DL150" i="8"/>
  <c r="CR150" i="8"/>
  <c r="BU150" i="8"/>
  <c r="AW150" i="8"/>
  <c r="AG150" i="8"/>
  <c r="Q150" i="8"/>
  <c r="H150" i="8"/>
  <c r="J150" i="8"/>
  <c r="AK150" i="8"/>
  <c r="BY150" i="8"/>
  <c r="DP150" i="8"/>
  <c r="AP150" i="8"/>
  <c r="CD150" i="8"/>
  <c r="AE154" i="8"/>
  <c r="DC154" i="8"/>
  <c r="L154" i="8"/>
  <c r="BK150" i="8"/>
  <c r="DK150" i="8"/>
  <c r="CY150" i="8"/>
  <c r="CQ150" i="8"/>
  <c r="CB150" i="8"/>
  <c r="BT150" i="8"/>
  <c r="BL150" i="8"/>
  <c r="AV150" i="8"/>
  <c r="AN150" i="8"/>
  <c r="AF150" i="8"/>
  <c r="X150" i="8"/>
  <c r="P150" i="8"/>
  <c r="DN150" i="8"/>
  <c r="DB150" i="8"/>
  <c r="CT150" i="8"/>
  <c r="CE150" i="8"/>
  <c r="BW150" i="8"/>
  <c r="BO150" i="8"/>
  <c r="AY150" i="8"/>
  <c r="AQ150" i="8"/>
  <c r="AI150" i="8"/>
  <c r="AA150" i="8"/>
  <c r="S150" i="8"/>
  <c r="G150" i="8"/>
  <c r="K150" i="8"/>
  <c r="DO150" i="8"/>
  <c r="DC150" i="8"/>
  <c r="CU150" i="8"/>
  <c r="CF150" i="8"/>
  <c r="BX150" i="8"/>
  <c r="BP150" i="8"/>
  <c r="AZ150" i="8"/>
  <c r="AR150" i="8"/>
  <c r="AJ150" i="8"/>
  <c r="AB150" i="8"/>
  <c r="T150" i="8"/>
  <c r="L150" i="8"/>
  <c r="DF150" i="8"/>
  <c r="CX150" i="8"/>
  <c r="CI150" i="8"/>
  <c r="CA150" i="8"/>
  <c r="BS150" i="8"/>
  <c r="BC150" i="8"/>
  <c r="AU150" i="8"/>
  <c r="AM150" i="8"/>
  <c r="AE150" i="8"/>
  <c r="W150" i="8"/>
  <c r="O150" i="8"/>
  <c r="I150" i="8"/>
  <c r="AR68" i="8"/>
  <c r="S68" i="8"/>
  <c r="H68" i="8"/>
  <c r="BU154" i="8"/>
  <c r="AX154" i="8"/>
  <c r="CA154" i="8"/>
  <c r="CS154" i="8"/>
  <c r="BV154" i="8"/>
  <c r="AT154" i="8"/>
  <c r="Z154" i="8"/>
  <c r="DL154" i="8"/>
  <c r="CR154" i="8"/>
  <c r="BQ154" i="8"/>
  <c r="AO154" i="8"/>
  <c r="W154" i="8"/>
  <c r="I154" i="8"/>
  <c r="DM154" i="8"/>
  <c r="CH154" i="8"/>
  <c r="BP154" i="8"/>
  <c r="AL154" i="8"/>
  <c r="V154" i="8"/>
  <c r="DF154" i="8"/>
  <c r="CC154" i="8"/>
  <c r="BC154" i="8"/>
  <c r="AM154" i="8"/>
  <c r="Q154" i="8"/>
  <c r="F154" i="8"/>
  <c r="AS154" i="8"/>
  <c r="CV154" i="8"/>
  <c r="AH154" i="8"/>
  <c r="BX154" i="8"/>
  <c r="M154" i="8"/>
  <c r="BA154" i="8"/>
  <c r="CX154" i="8"/>
  <c r="AJ154" i="8"/>
  <c r="CF154" i="8"/>
  <c r="CX68" i="8"/>
  <c r="BW68" i="8"/>
  <c r="AQ68" i="8"/>
  <c r="DC68" i="8"/>
  <c r="BX68" i="8"/>
  <c r="AV68" i="8"/>
  <c r="I68" i="8"/>
  <c r="DN68" i="8"/>
  <c r="CE68" i="8"/>
  <c r="AI68" i="8"/>
  <c r="DO68" i="8"/>
  <c r="CQ68" i="8"/>
  <c r="AJ68" i="8"/>
  <c r="P68" i="8"/>
  <c r="DB68" i="8"/>
  <c r="DK68" i="8"/>
  <c r="AZ68" i="8"/>
  <c r="L68" i="8"/>
  <c r="AA68" i="8"/>
  <c r="CF68" i="8"/>
  <c r="AF68" i="8"/>
  <c r="N148" i="8"/>
  <c r="BT68" i="8"/>
  <c r="BO68" i="8"/>
  <c r="DL68" i="8"/>
  <c r="CZ68" i="8"/>
  <c r="CR68" i="8"/>
  <c r="BU68" i="8"/>
  <c r="BM68" i="8"/>
  <c r="AW68" i="8"/>
  <c r="AG68" i="8"/>
  <c r="Y68" i="8"/>
  <c r="Q68" i="8"/>
  <c r="DA68" i="8"/>
  <c r="CS68" i="8"/>
  <c r="CD68" i="8"/>
  <c r="BN68" i="8"/>
  <c r="AX68" i="8"/>
  <c r="AP68" i="8"/>
  <c r="Z68" i="8"/>
  <c r="R68" i="8"/>
  <c r="G68" i="8"/>
  <c r="DP68" i="8"/>
  <c r="DD68" i="8"/>
  <c r="CV68" i="8"/>
  <c r="BY68" i="8"/>
  <c r="BQ68" i="8"/>
  <c r="BA68" i="8"/>
  <c r="AK68" i="8"/>
  <c r="AC68" i="8"/>
  <c r="U68" i="8"/>
  <c r="DE68" i="8"/>
  <c r="CW68" i="8"/>
  <c r="CH68" i="8"/>
  <c r="BR68" i="8"/>
  <c r="BB68" i="8"/>
  <c r="AT68" i="8"/>
  <c r="AD68" i="8"/>
  <c r="V68" i="8"/>
  <c r="N68" i="8"/>
  <c r="F68" i="8"/>
  <c r="AN68" i="8"/>
  <c r="BL68" i="8"/>
  <c r="CB68" i="8"/>
  <c r="O68" i="8"/>
  <c r="AE68" i="8"/>
  <c r="AU68" i="8"/>
  <c r="CI68" i="8"/>
  <c r="DF68" i="8"/>
  <c r="W148" i="8"/>
  <c r="AT148" i="8"/>
  <c r="CB148" i="8"/>
  <c r="AU148" i="8"/>
  <c r="CU148" i="8"/>
  <c r="DO148" i="8"/>
  <c r="BP148" i="8"/>
  <c r="AD148" i="8"/>
  <c r="DF148" i="8"/>
  <c r="BU148" i="8"/>
  <c r="AI148" i="8"/>
  <c r="G148" i="8"/>
  <c r="DE148" i="8"/>
  <c r="BL148" i="8"/>
  <c r="AB148" i="8"/>
  <c r="CZ148" i="8"/>
  <c r="BS148" i="8"/>
  <c r="AG148" i="8"/>
  <c r="K148" i="8"/>
  <c r="AY148" i="8"/>
  <c r="P148" i="8"/>
  <c r="CH148" i="8"/>
  <c r="S148" i="8"/>
  <c r="CE148" i="8"/>
  <c r="AN148" i="8"/>
  <c r="J148" i="8"/>
  <c r="Y148" i="8"/>
  <c r="AO148" i="8"/>
  <c r="BC148" i="8"/>
  <c r="BW148" i="8"/>
  <c r="CT148" i="8"/>
  <c r="DL148" i="8"/>
  <c r="T148" i="8"/>
  <c r="AJ148" i="8"/>
  <c r="AV148" i="8"/>
  <c r="BR148" i="8"/>
  <c r="BI148" i="8"/>
  <c r="BF148" i="8"/>
  <c r="BG148" i="8"/>
  <c r="BJ148" i="8"/>
  <c r="BH148" i="8"/>
  <c r="BK148" i="8"/>
  <c r="DM148" i="8"/>
  <c r="DA148" i="8"/>
  <c r="CS148" i="8"/>
  <c r="CD148" i="8"/>
  <c r="BV148" i="8"/>
  <c r="BN148" i="8"/>
  <c r="AX148" i="8"/>
  <c r="AP148" i="8"/>
  <c r="AH148" i="8"/>
  <c r="Z148" i="8"/>
  <c r="R148" i="8"/>
  <c r="DP148" i="8"/>
  <c r="DD148" i="8"/>
  <c r="CV148" i="8"/>
  <c r="CG148" i="8"/>
  <c r="BY148" i="8"/>
  <c r="BQ148" i="8"/>
  <c r="BA148" i="8"/>
  <c r="AS148" i="8"/>
  <c r="AK148" i="8"/>
  <c r="AC148" i="8"/>
  <c r="U148" i="8"/>
  <c r="M148" i="8"/>
  <c r="I148" i="8"/>
  <c r="DC148" i="8"/>
  <c r="CQ148" i="8"/>
  <c r="BZ148" i="8"/>
  <c r="DK148" i="8"/>
  <c r="CW148" i="8"/>
  <c r="CF148" i="8"/>
  <c r="BT148" i="8"/>
  <c r="BB148" i="8"/>
  <c r="AR148" i="8"/>
  <c r="AF148" i="8"/>
  <c r="V148" i="8"/>
  <c r="L148" i="8"/>
  <c r="DB148" i="8"/>
  <c r="CR148" i="8"/>
  <c r="CA148" i="8"/>
  <c r="BO148" i="8"/>
  <c r="AW148" i="8"/>
  <c r="AM148" i="8"/>
  <c r="AA148" i="8"/>
  <c r="Q148" i="8"/>
  <c r="F148" i="8"/>
  <c r="H148" i="8"/>
  <c r="O148" i="8"/>
  <c r="AE148" i="8"/>
  <c r="AQ148" i="8"/>
  <c r="BM148" i="8"/>
  <c r="CC148" i="8"/>
  <c r="CX148" i="8"/>
  <c r="DN148" i="8"/>
  <c r="X148" i="8"/>
  <c r="AL148" i="8"/>
  <c r="AZ148" i="8"/>
  <c r="BX148" i="8"/>
  <c r="CY148" i="8"/>
  <c r="DK154" i="8"/>
  <c r="CY154" i="8"/>
  <c r="CQ154" i="8"/>
  <c r="CB154" i="8"/>
  <c r="BT154" i="8"/>
  <c r="BL154" i="8"/>
  <c r="AV154" i="8"/>
  <c r="AN154" i="8"/>
  <c r="AF154" i="8"/>
  <c r="X154" i="8"/>
  <c r="P154" i="8"/>
  <c r="DN154" i="8"/>
  <c r="DB154" i="8"/>
  <c r="CT154" i="8"/>
  <c r="CE154" i="8"/>
  <c r="BW154" i="8"/>
  <c r="BO154" i="8"/>
  <c r="AY154" i="8"/>
  <c r="AQ154" i="8"/>
  <c r="AI154" i="8"/>
  <c r="AA154" i="8"/>
  <c r="S154" i="8"/>
  <c r="G154" i="8"/>
  <c r="H154" i="8"/>
  <c r="DE154" i="8"/>
  <c r="CU154" i="8"/>
  <c r="CD154" i="8"/>
  <c r="BR154" i="8"/>
  <c r="AZ154" i="8"/>
  <c r="AP154" i="8"/>
  <c r="AD154" i="8"/>
  <c r="T154" i="8"/>
  <c r="DP154" i="8"/>
  <c r="CZ154" i="8"/>
  <c r="CI154" i="8"/>
  <c r="BY154" i="8"/>
  <c r="BM154" i="8"/>
  <c r="AU154" i="8"/>
  <c r="AK154" i="8"/>
  <c r="Y154" i="8"/>
  <c r="O154" i="8"/>
  <c r="K154" i="8"/>
  <c r="J154" i="8"/>
  <c r="U154" i="8"/>
  <c r="AG154" i="8"/>
  <c r="AW154" i="8"/>
  <c r="BS154" i="8"/>
  <c r="CG154" i="8"/>
  <c r="DD154" i="8"/>
  <c r="N154" i="8"/>
  <c r="AB154" i="8"/>
  <c r="AR154" i="8"/>
  <c r="BN154" i="8"/>
  <c r="BZ154" i="8"/>
  <c r="CW154" i="8"/>
  <c r="DO154" i="8"/>
  <c r="BG152" i="8"/>
  <c r="BH152" i="8"/>
  <c r="BG147" i="8"/>
  <c r="BH147" i="8"/>
  <c r="BH150" i="8"/>
  <c r="BG150" i="8"/>
  <c r="BG68" i="8"/>
  <c r="BH68" i="8"/>
  <c r="BK152" i="8"/>
  <c r="BK147" i="8"/>
  <c r="BK68" i="8"/>
  <c r="BJ152" i="8"/>
  <c r="BI152" i="8"/>
  <c r="BF152" i="8"/>
  <c r="BJ147" i="8"/>
  <c r="BI147" i="8"/>
  <c r="BF147" i="8"/>
  <c r="BI150" i="8"/>
  <c r="BF150" i="8"/>
  <c r="BJ150" i="8"/>
  <c r="BI68" i="8"/>
  <c r="BF68" i="8"/>
  <c r="BJ68" i="8"/>
  <c r="AX149" i="8"/>
  <c r="BY149" i="8"/>
  <c r="BT149" i="8"/>
  <c r="CE155" i="8"/>
  <c r="AV155" i="8"/>
  <c r="DA149" i="8"/>
  <c r="CQ149" i="8"/>
  <c r="BZ149" i="8"/>
  <c r="BN149" i="8"/>
  <c r="AV149" i="8"/>
  <c r="AL149" i="8"/>
  <c r="Z149" i="8"/>
  <c r="P149" i="8"/>
  <c r="DL149" i="8"/>
  <c r="CV149" i="8"/>
  <c r="CE149" i="8"/>
  <c r="BU149" i="8"/>
  <c r="BA149" i="8"/>
  <c r="AQ149" i="8"/>
  <c r="AG149" i="8"/>
  <c r="U149" i="8"/>
  <c r="F149" i="8"/>
  <c r="J149" i="8"/>
  <c r="BI149" i="8"/>
  <c r="DM149" i="8"/>
  <c r="CY149" i="8"/>
  <c r="CH149" i="8"/>
  <c r="BV149" i="8"/>
  <c r="BL149" i="8"/>
  <c r="AT149" i="8"/>
  <c r="AH149" i="8"/>
  <c r="X149" i="8"/>
  <c r="N149" i="8"/>
  <c r="DD149" i="8"/>
  <c r="CT149" i="8"/>
  <c r="CC149" i="8"/>
  <c r="BQ149" i="8"/>
  <c r="AY149" i="8"/>
  <c r="AO149" i="8"/>
  <c r="AC149" i="8"/>
  <c r="S149" i="8"/>
  <c r="G149" i="8"/>
  <c r="CS149" i="8"/>
  <c r="BR149" i="8"/>
  <c r="AN149" i="8"/>
  <c r="R149" i="8"/>
  <c r="CZ149" i="8"/>
  <c r="BW149" i="8"/>
  <c r="AS149" i="8"/>
  <c r="Y149" i="8"/>
  <c r="I149" i="8"/>
  <c r="DK149" i="8"/>
  <c r="CD149" i="8"/>
  <c r="BB149" i="8"/>
  <c r="AF149" i="8"/>
  <c r="DP149" i="8"/>
  <c r="CR149" i="8"/>
  <c r="BO149" i="8"/>
  <c r="AK149" i="8"/>
  <c r="Q149" i="8"/>
  <c r="CW149" i="8"/>
  <c r="AP149" i="8"/>
  <c r="DB149" i="8"/>
  <c r="AW149" i="8"/>
  <c r="K149" i="8"/>
  <c r="CB149" i="8"/>
  <c r="AD149" i="8"/>
  <c r="CG149" i="8"/>
  <c r="AI149" i="8"/>
  <c r="V149" i="8"/>
  <c r="AA149" i="8"/>
  <c r="DE149" i="8"/>
  <c r="DN149" i="8"/>
  <c r="M149" i="8"/>
  <c r="BK155" i="8"/>
  <c r="BH155" i="8"/>
  <c r="BI155" i="8"/>
  <c r="BF155" i="8"/>
  <c r="BG155" i="8"/>
  <c r="BJ155" i="8"/>
  <c r="DM155" i="8"/>
  <c r="DA155" i="8"/>
  <c r="CS155" i="8"/>
  <c r="CD155" i="8"/>
  <c r="BV155" i="8"/>
  <c r="BN155" i="8"/>
  <c r="AX155" i="8"/>
  <c r="AP155" i="8"/>
  <c r="AH155" i="8"/>
  <c r="Z155" i="8"/>
  <c r="R155" i="8"/>
  <c r="DP155" i="8"/>
  <c r="DD155" i="8"/>
  <c r="CV155" i="8"/>
  <c r="CG155" i="8"/>
  <c r="BY155" i="8"/>
  <c r="BQ155" i="8"/>
  <c r="BA155" i="8"/>
  <c r="AS155" i="8"/>
  <c r="AK155" i="8"/>
  <c r="AC155" i="8"/>
  <c r="U155" i="8"/>
  <c r="M155" i="8"/>
  <c r="H155" i="8"/>
  <c r="DE155" i="8"/>
  <c r="CW155" i="8"/>
  <c r="CH155" i="8"/>
  <c r="BZ155" i="8"/>
  <c r="BR155" i="8"/>
  <c r="BB155" i="8"/>
  <c r="AT155" i="8"/>
  <c r="AL155" i="8"/>
  <c r="AD155" i="8"/>
  <c r="V155" i="8"/>
  <c r="N155" i="8"/>
  <c r="DL155" i="8"/>
  <c r="CZ155" i="8"/>
  <c r="CR155" i="8"/>
  <c r="CC155" i="8"/>
  <c r="BU155" i="8"/>
  <c r="BM155" i="8"/>
  <c r="AW155" i="8"/>
  <c r="AO155" i="8"/>
  <c r="AG155" i="8"/>
  <c r="Y155" i="8"/>
  <c r="Q155" i="8"/>
  <c r="G155" i="8"/>
  <c r="I155" i="8"/>
  <c r="DC155" i="8"/>
  <c r="CF155" i="8"/>
  <c r="BP155" i="8"/>
  <c r="AR155" i="8"/>
  <c r="AB155" i="8"/>
  <c r="L155" i="8"/>
  <c r="CX155" i="8"/>
  <c r="CA155" i="8"/>
  <c r="BC155" i="8"/>
  <c r="AM155" i="8"/>
  <c r="W155" i="8"/>
  <c r="J155" i="8"/>
  <c r="CY155" i="8"/>
  <c r="CB155" i="8"/>
  <c r="BL155" i="8"/>
  <c r="AN155" i="8"/>
  <c r="X155" i="8"/>
  <c r="DN155" i="8"/>
  <c r="CT155" i="8"/>
  <c r="BW155" i="8"/>
  <c r="AY155" i="8"/>
  <c r="AI155" i="8"/>
  <c r="S155" i="8"/>
  <c r="K155" i="8"/>
  <c r="DO155" i="8"/>
  <c r="CU155" i="8"/>
  <c r="BX155" i="8"/>
  <c r="AZ155" i="8"/>
  <c r="AJ155" i="8"/>
  <c r="T155" i="8"/>
  <c r="DF155" i="8"/>
  <c r="CI155" i="8"/>
  <c r="BS155" i="8"/>
  <c r="AU155" i="8"/>
  <c r="AE155" i="8"/>
  <c r="O155" i="8"/>
  <c r="DB155" i="8"/>
  <c r="AQ155" i="8"/>
  <c r="P155" i="8"/>
  <c r="CQ155" i="8"/>
  <c r="BI153" i="8"/>
  <c r="BF153" i="8"/>
  <c r="BG153" i="8"/>
  <c r="BH153" i="8"/>
  <c r="BJ153" i="8"/>
  <c r="BK153" i="8"/>
  <c r="DO153" i="8"/>
  <c r="DC153" i="8"/>
  <c r="CU153" i="8"/>
  <c r="CF153" i="8"/>
  <c r="BX153" i="8"/>
  <c r="BP153" i="8"/>
  <c r="AZ153" i="8"/>
  <c r="AR153" i="8"/>
  <c r="AJ153" i="8"/>
  <c r="AB153" i="8"/>
  <c r="T153" i="8"/>
  <c r="L153" i="8"/>
  <c r="DF153" i="8"/>
  <c r="CX153" i="8"/>
  <c r="CI153" i="8"/>
  <c r="CA153" i="8"/>
  <c r="BS153" i="8"/>
  <c r="BC153" i="8"/>
  <c r="AU153" i="8"/>
  <c r="AM153" i="8"/>
  <c r="AE153" i="8"/>
  <c r="W153" i="8"/>
  <c r="O153" i="8"/>
  <c r="I153" i="8"/>
  <c r="DE153" i="8"/>
  <c r="CS153" i="8"/>
  <c r="CB153" i="8"/>
  <c r="BR153" i="8"/>
  <c r="AX153" i="8"/>
  <c r="AN153" i="8"/>
  <c r="AD153" i="8"/>
  <c r="R153" i="8"/>
  <c r="DN153" i="8"/>
  <c r="CZ153" i="8"/>
  <c r="CG153" i="8"/>
  <c r="BW153" i="8"/>
  <c r="BM153" i="8"/>
  <c r="AS153" i="8"/>
  <c r="AI153" i="8"/>
  <c r="Y153" i="8"/>
  <c r="M153" i="8"/>
  <c r="K153" i="8"/>
  <c r="DM153" i="8"/>
  <c r="CY153" i="8"/>
  <c r="DK153" i="8"/>
  <c r="CH153" i="8"/>
  <c r="BT153" i="8"/>
  <c r="AV153" i="8"/>
  <c r="AH153" i="8"/>
  <c r="V153" i="8"/>
  <c r="DL153" i="8"/>
  <c r="CT153" i="8"/>
  <c r="BY153" i="8"/>
  <c r="BA153" i="8"/>
  <c r="AO153" i="8"/>
  <c r="AA153" i="8"/>
  <c r="F153" i="8"/>
  <c r="CW153" i="8"/>
  <c r="BZ153" i="8"/>
  <c r="BL153" i="8"/>
  <c r="AP153" i="8"/>
  <c r="Z153" i="8"/>
  <c r="N153" i="8"/>
  <c r="DB153" i="8"/>
  <c r="CE153" i="8"/>
  <c r="BQ153" i="8"/>
  <c r="AW153" i="8"/>
  <c r="AG153" i="8"/>
  <c r="S153" i="8"/>
  <c r="H153" i="8"/>
  <c r="BV153" i="8"/>
  <c r="AL153" i="8"/>
  <c r="DP153" i="8"/>
  <c r="CC153" i="8"/>
  <c r="AQ153" i="8"/>
  <c r="Q153" i="8"/>
  <c r="DA153" i="8"/>
  <c r="BN153" i="8"/>
  <c r="AF153" i="8"/>
  <c r="DD153" i="8"/>
  <c r="BU153" i="8"/>
  <c r="AK153" i="8"/>
  <c r="G153" i="8"/>
  <c r="CQ153" i="8"/>
  <c r="X153" i="8"/>
  <c r="BO153" i="8"/>
  <c r="J153" i="8"/>
  <c r="CD153" i="8"/>
  <c r="P153" i="8"/>
  <c r="AY153" i="8"/>
  <c r="CR153" i="8"/>
  <c r="AT153" i="8"/>
  <c r="U153" i="8"/>
  <c r="BB153" i="8"/>
  <c r="CV153" i="8"/>
  <c r="AA155" i="8"/>
  <c r="BT155" i="8"/>
  <c r="BO155" i="8"/>
  <c r="AF155" i="8"/>
  <c r="DK155" i="8"/>
  <c r="BI156" i="8"/>
  <c r="BF156" i="8"/>
  <c r="BG156" i="8"/>
  <c r="BJ156" i="8"/>
  <c r="BH156" i="8"/>
  <c r="BK156" i="8"/>
  <c r="BG151" i="8"/>
  <c r="BJ151" i="8"/>
  <c r="BF151" i="8"/>
  <c r="BK151" i="8"/>
  <c r="BI151" i="8"/>
  <c r="BH151" i="8"/>
  <c r="BI154" i="8"/>
  <c r="BF154" i="8"/>
  <c r="BG154" i="8"/>
  <c r="BH154" i="8"/>
  <c r="BK154" i="8"/>
  <c r="BJ154" i="8"/>
  <c r="BJ149" i="8"/>
  <c r="BK149" i="8"/>
  <c r="BH149" i="8"/>
  <c r="BG149" i="8"/>
  <c r="BF149" i="8"/>
  <c r="DO149" i="8"/>
  <c r="DC149" i="8"/>
  <c r="CU149" i="8"/>
  <c r="CF149" i="8"/>
  <c r="BX149" i="8"/>
  <c r="BP149" i="8"/>
  <c r="AZ149" i="8"/>
  <c r="AR149" i="8"/>
  <c r="AJ149" i="8"/>
  <c r="AB149" i="8"/>
  <c r="T149" i="8"/>
  <c r="L149" i="8"/>
  <c r="DF149" i="8"/>
  <c r="CX149" i="8"/>
  <c r="CI149" i="8"/>
  <c r="CA149" i="8"/>
  <c r="BS149" i="8"/>
  <c r="BC149" i="8"/>
  <c r="AU149" i="8"/>
  <c r="AM149" i="8"/>
  <c r="AE149" i="8"/>
  <c r="W149" i="8"/>
  <c r="O149" i="8"/>
  <c r="H149" i="8"/>
  <c r="CJ156" i="8"/>
  <c r="CL156" i="8"/>
  <c r="CP156" i="8"/>
  <c r="CN156" i="8"/>
  <c r="CK156" i="8"/>
  <c r="CO156" i="8"/>
  <c r="CM156" i="8"/>
  <c r="CL148" i="8"/>
  <c r="CJ148" i="8"/>
  <c r="CN148" i="8"/>
  <c r="CP148" i="8"/>
  <c r="CK148" i="8"/>
  <c r="CM148" i="8"/>
  <c r="CO148" i="8"/>
  <c r="CJ151" i="8"/>
  <c r="CL151" i="8"/>
  <c r="CN151" i="8"/>
  <c r="CP151" i="8"/>
  <c r="CM151" i="8"/>
  <c r="CK151" i="8"/>
  <c r="CO151" i="8"/>
  <c r="CL154" i="8"/>
  <c r="CJ154" i="8"/>
  <c r="CN154" i="8"/>
  <c r="CK154" i="8"/>
  <c r="CP154" i="8"/>
  <c r="CM154" i="8"/>
  <c r="CO154" i="8"/>
  <c r="CJ146" i="8"/>
  <c r="CL146" i="8"/>
  <c r="CP146" i="8"/>
  <c r="CN146" i="8"/>
  <c r="CK146" i="8"/>
  <c r="CO146" i="8"/>
  <c r="CM146" i="8"/>
  <c r="CJ149" i="8"/>
  <c r="CL149" i="8"/>
  <c r="CP149" i="8"/>
  <c r="CN149" i="8"/>
  <c r="CK149" i="8"/>
  <c r="CM149" i="8"/>
  <c r="CO149" i="8"/>
  <c r="CL152" i="8"/>
  <c r="CJ152" i="8"/>
  <c r="CN152" i="8"/>
  <c r="CP152" i="8"/>
  <c r="CK152" i="8"/>
  <c r="CO152" i="8"/>
  <c r="CM152" i="8"/>
  <c r="CJ155" i="8"/>
  <c r="CL155" i="8"/>
  <c r="CN155" i="8"/>
  <c r="CP155" i="8"/>
  <c r="CK155" i="8"/>
  <c r="CO155" i="8"/>
  <c r="CM155" i="8"/>
  <c r="CJ147" i="8"/>
  <c r="CL147" i="8"/>
  <c r="CN147" i="8"/>
  <c r="CP147" i="8"/>
  <c r="CK147" i="8"/>
  <c r="CM147" i="8"/>
  <c r="CO147" i="8"/>
  <c r="CJ150" i="8"/>
  <c r="CL150" i="8"/>
  <c r="CP150" i="8"/>
  <c r="CN150" i="8"/>
  <c r="CK150" i="8"/>
  <c r="CO150" i="8"/>
  <c r="CM150" i="8"/>
  <c r="CJ68" i="8"/>
  <c r="CN68" i="8"/>
  <c r="CL68" i="8"/>
  <c r="CP68" i="8"/>
  <c r="CM68" i="8"/>
  <c r="CK68" i="8"/>
  <c r="CO68" i="8"/>
  <c r="CJ153" i="8"/>
  <c r="CL153" i="8"/>
  <c r="CP153" i="8"/>
  <c r="CN153" i="8"/>
  <c r="CK153" i="8"/>
  <c r="CM153" i="8"/>
  <c r="CO153" i="8"/>
  <c r="J13" i="3"/>
  <c r="J20" i="3"/>
  <c r="J27" i="3"/>
  <c r="O85" i="5"/>
  <c r="O71" i="5"/>
  <c r="O49" i="5"/>
  <c r="O9" i="5"/>
  <c r="R60" i="4"/>
  <c r="R45" i="4"/>
  <c r="O8" i="5"/>
  <c r="O21" i="5"/>
  <c r="R70" i="4"/>
  <c r="O22" i="5"/>
  <c r="AQ126" i="5"/>
  <c r="EF137" i="8"/>
  <c r="EF138" i="8"/>
  <c r="EF139" i="8"/>
  <c r="EF140" i="8"/>
  <c r="EG140" i="8" s="1"/>
  <c r="EG139" i="8"/>
  <c r="EF141" i="8"/>
  <c r="EG141" i="8" s="1"/>
  <c r="EF142" i="8"/>
  <c r="EF143" i="8"/>
  <c r="EG143" i="8" s="1"/>
  <c r="EF144" i="8"/>
  <c r="EF145" i="8"/>
  <c r="EF146" i="8"/>
  <c r="EG146" i="8" s="1"/>
  <c r="EG145" i="8"/>
  <c r="EF147" i="8"/>
  <c r="EF148" i="8"/>
  <c r="EG148" i="8" s="1"/>
  <c r="EG147" i="8"/>
  <c r="EF149" i="8"/>
  <c r="EG149" i="8" s="1"/>
  <c r="EF150" i="8"/>
  <c r="EF151" i="8"/>
  <c r="EG151" i="8" s="1"/>
  <c r="EF152" i="8"/>
  <c r="EF153" i="8"/>
  <c r="EF154" i="8"/>
  <c r="EG155" i="8" s="1"/>
  <c r="EG153" i="8"/>
  <c r="H93" i="4" l="1"/>
  <c r="H107" i="4"/>
  <c r="H84" i="4"/>
  <c r="H104" i="4"/>
  <c r="H68" i="4"/>
  <c r="H101" i="4"/>
  <c r="L106" i="4"/>
  <c r="L84" i="4"/>
  <c r="L58" i="4"/>
  <c r="L104" i="4"/>
  <c r="L76" i="4"/>
  <c r="L51" i="4"/>
  <c r="L101" i="4"/>
  <c r="L68" i="4"/>
  <c r="L39" i="4"/>
  <c r="L107" i="4"/>
  <c r="L93" i="4"/>
  <c r="L66" i="4"/>
  <c r="I104" i="4"/>
  <c r="I68" i="4"/>
  <c r="I101" i="4"/>
  <c r="I93" i="4"/>
  <c r="I107" i="4"/>
  <c r="I84" i="4"/>
  <c r="M103" i="4"/>
  <c r="M76" i="4"/>
  <c r="M51" i="4"/>
  <c r="M107" i="4"/>
  <c r="M101" i="4"/>
  <c r="M68" i="4"/>
  <c r="M40" i="4"/>
  <c r="M106" i="4"/>
  <c r="K120" i="10" s="1"/>
  <c r="M93" i="4"/>
  <c r="M66" i="4"/>
  <c r="M39" i="4"/>
  <c r="M104" i="4"/>
  <c r="M84" i="4"/>
  <c r="M58" i="4"/>
  <c r="J106" i="4"/>
  <c r="J84" i="4"/>
  <c r="J58" i="4"/>
  <c r="J104" i="4"/>
  <c r="J76" i="4"/>
  <c r="J51" i="4"/>
  <c r="J101" i="4"/>
  <c r="J68" i="4"/>
  <c r="J39" i="4"/>
  <c r="J107" i="4"/>
  <c r="J93" i="4"/>
  <c r="J66" i="4"/>
  <c r="N106" i="4"/>
  <c r="N93" i="4"/>
  <c r="N66" i="4"/>
  <c r="N39" i="4"/>
  <c r="N104" i="4"/>
  <c r="N84" i="4"/>
  <c r="N58" i="4"/>
  <c r="N103" i="4"/>
  <c r="N105" i="4" s="1"/>
  <c r="N76" i="4"/>
  <c r="N51" i="4"/>
  <c r="N107" i="4"/>
  <c r="N101" i="4"/>
  <c r="N68" i="4"/>
  <c r="N40" i="4"/>
  <c r="G104" i="4"/>
  <c r="G68" i="4"/>
  <c r="G101" i="4"/>
  <c r="G93" i="4"/>
  <c r="G107" i="4"/>
  <c r="G84" i="4"/>
  <c r="K106" i="4"/>
  <c r="K84" i="4"/>
  <c r="K58" i="4"/>
  <c r="K104" i="4"/>
  <c r="K76" i="4"/>
  <c r="K51" i="4"/>
  <c r="K101" i="4"/>
  <c r="K68" i="4"/>
  <c r="K39" i="4"/>
  <c r="K107" i="4"/>
  <c r="K93" i="4"/>
  <c r="K66" i="4"/>
  <c r="O103" i="4"/>
  <c r="O76" i="4"/>
  <c r="O51" i="4"/>
  <c r="O107" i="4"/>
  <c r="O101" i="4"/>
  <c r="O68" i="4"/>
  <c r="O40" i="4"/>
  <c r="O106" i="4"/>
  <c r="M120" i="10" s="1"/>
  <c r="O93" i="4"/>
  <c r="O66" i="4"/>
  <c r="O39" i="4"/>
  <c r="O104" i="4"/>
  <c r="O84" i="4"/>
  <c r="O58" i="4"/>
  <c r="I120" i="10"/>
  <c r="E172" i="10"/>
  <c r="J172" i="10"/>
  <c r="G172" i="10"/>
  <c r="E171" i="10"/>
  <c r="J171" i="10"/>
  <c r="G171" i="10"/>
  <c r="H120" i="10"/>
  <c r="J120" i="10"/>
  <c r="G120" i="10"/>
  <c r="C173" i="10"/>
  <c r="H173" i="10"/>
  <c r="L120" i="10"/>
  <c r="E120" i="10"/>
  <c r="C262" i="10"/>
  <c r="C237" i="10"/>
  <c r="C214" i="10"/>
  <c r="EF5" i="8"/>
  <c r="EG5" i="8" s="1"/>
  <c r="AG98" i="5"/>
  <c r="AG102" i="5" s="1"/>
  <c r="AG106" i="5" s="1"/>
  <c r="AG108" i="5" s="1"/>
  <c r="A256" i="8"/>
  <c r="A228" i="8"/>
  <c r="A92" i="8"/>
  <c r="A192" i="8"/>
  <c r="A204" i="8"/>
  <c r="A18" i="8"/>
  <c r="A101" i="8"/>
  <c r="A177" i="8"/>
  <c r="A241" i="8"/>
  <c r="A305" i="8"/>
  <c r="A102" i="8"/>
  <c r="A242" i="8"/>
  <c r="A111" i="8"/>
  <c r="A62" i="10"/>
  <c r="G62" i="10" s="1"/>
  <c r="A21" i="8"/>
  <c r="A4" i="8"/>
  <c r="A168" i="8"/>
  <c r="A13" i="8"/>
  <c r="A268" i="8"/>
  <c r="A34" i="8"/>
  <c r="A117" i="8"/>
  <c r="A193" i="8"/>
  <c r="A257" i="8"/>
  <c r="A46" i="8"/>
  <c r="A135" i="8"/>
  <c r="A274" i="8"/>
  <c r="A179" i="8"/>
  <c r="A77" i="8"/>
  <c r="A65" i="10"/>
  <c r="G65" i="10" s="1"/>
  <c r="A49" i="10"/>
  <c r="J49" i="10" s="1"/>
  <c r="A64" i="10"/>
  <c r="J64" i="10" s="1"/>
  <c r="A48" i="10"/>
  <c r="H48" i="10" s="1"/>
  <c r="A67" i="10"/>
  <c r="G67" i="10" s="1"/>
  <c r="A51" i="10"/>
  <c r="G51" i="10" s="1"/>
  <c r="A74" i="10"/>
  <c r="G74" i="10" s="1"/>
  <c r="A58" i="10"/>
  <c r="H58" i="10" s="1"/>
  <c r="A42" i="10"/>
  <c r="G42" i="10" s="1"/>
  <c r="A59" i="8"/>
  <c r="A45" i="8"/>
  <c r="A303" i="8"/>
  <c r="A287" i="8"/>
  <c r="A271" i="8"/>
  <c r="A255" i="8"/>
  <c r="A239" i="8"/>
  <c r="A223" i="8"/>
  <c r="A207" i="8"/>
  <c r="A191" i="8"/>
  <c r="A175" i="8"/>
  <c r="A159" i="8"/>
  <c r="A132" i="8"/>
  <c r="A115" i="8"/>
  <c r="A99" i="8"/>
  <c r="A83" i="8"/>
  <c r="A66" i="8"/>
  <c r="A32" i="8"/>
  <c r="A294" i="8"/>
  <c r="A278" i="8"/>
  <c r="A262" i="8"/>
  <c r="A246" i="8"/>
  <c r="A230" i="8"/>
  <c r="A214" i="8"/>
  <c r="A198" i="8"/>
  <c r="A182" i="8"/>
  <c r="A166" i="8"/>
  <c r="A139" i="8"/>
  <c r="A123" i="8"/>
  <c r="A106" i="8"/>
  <c r="A90" i="8"/>
  <c r="A73" i="8"/>
  <c r="A39" i="8"/>
  <c r="A119" i="8"/>
  <c r="A61" i="10"/>
  <c r="H61" i="10" s="1"/>
  <c r="A45" i="10"/>
  <c r="G45" i="10" s="1"/>
  <c r="A60" i="10"/>
  <c r="J60" i="10" s="1"/>
  <c r="A44" i="10"/>
  <c r="G44" i="10" s="1"/>
  <c r="A63" i="10"/>
  <c r="J63" i="10" s="1"/>
  <c r="A47" i="10"/>
  <c r="J47" i="10" s="1"/>
  <c r="A70" i="10"/>
  <c r="J70" i="10" s="1"/>
  <c r="A54" i="10"/>
  <c r="H54" i="10" s="1"/>
  <c r="A72" i="10"/>
  <c r="J72" i="10" s="1"/>
  <c r="A57" i="8"/>
  <c r="A43" i="8"/>
  <c r="A299" i="8"/>
  <c r="A283" i="8"/>
  <c r="A267" i="8"/>
  <c r="A251" i="8"/>
  <c r="A235" i="8"/>
  <c r="A219" i="8"/>
  <c r="A203" i="8"/>
  <c r="A187" i="8"/>
  <c r="A171" i="8"/>
  <c r="A144" i="8"/>
  <c r="A128" i="8"/>
  <c r="A73" i="10"/>
  <c r="G73" i="10" s="1"/>
  <c r="A57" i="10"/>
  <c r="H57" i="10" s="1"/>
  <c r="A41" i="10"/>
  <c r="H41" i="10" s="1"/>
  <c r="A56" i="10"/>
  <c r="H56" i="10" s="1"/>
  <c r="A75" i="10"/>
  <c r="H75" i="10" s="1"/>
  <c r="A59" i="10"/>
  <c r="H59" i="10" s="1"/>
  <c r="A43" i="10"/>
  <c r="J43" i="10" s="1"/>
  <c r="A66" i="10"/>
  <c r="G66" i="10" s="1"/>
  <c r="A50" i="10"/>
  <c r="G50" i="10" s="1"/>
  <c r="A63" i="8"/>
  <c r="A49" i="8"/>
  <c r="A41" i="8"/>
  <c r="A295" i="8"/>
  <c r="A279" i="8"/>
  <c r="A263" i="8"/>
  <c r="A247" i="8"/>
  <c r="A231" i="8"/>
  <c r="A215" i="8"/>
  <c r="A199" i="8"/>
  <c r="A183" i="8"/>
  <c r="A167" i="8"/>
  <c r="A140" i="8"/>
  <c r="A124" i="8"/>
  <c r="A107" i="8"/>
  <c r="A91" i="8"/>
  <c r="A74" i="8"/>
  <c r="A51" i="8"/>
  <c r="A302" i="8"/>
  <c r="A286" i="8"/>
  <c r="A270" i="8"/>
  <c r="A254" i="8"/>
  <c r="A238" i="8"/>
  <c r="A222" i="8"/>
  <c r="A206" i="8"/>
  <c r="A190" i="8"/>
  <c r="A174" i="8"/>
  <c r="A158" i="8"/>
  <c r="A131" i="8"/>
  <c r="A114" i="8"/>
  <c r="A98" i="8"/>
  <c r="A82" i="8"/>
  <c r="A65" i="8"/>
  <c r="A31" i="8"/>
  <c r="A68" i="10"/>
  <c r="G68" i="10" s="1"/>
  <c r="B76" i="10"/>
  <c r="D78" i="10" s="1"/>
  <c r="A47" i="8"/>
  <c r="A259" i="8"/>
  <c r="A195" i="8"/>
  <c r="A120" i="8"/>
  <c r="A87" i="8"/>
  <c r="A36" i="8"/>
  <c r="A282" i="8"/>
  <c r="A250" i="8"/>
  <c r="A218" i="8"/>
  <c r="A186" i="8"/>
  <c r="A143" i="8"/>
  <c r="A110" i="8"/>
  <c r="A78" i="8"/>
  <c r="A62" i="8"/>
  <c r="A48" i="8"/>
  <c r="A40" i="8"/>
  <c r="A293" i="8"/>
  <c r="A277" i="8"/>
  <c r="A261" i="8"/>
  <c r="A245" i="8"/>
  <c r="A229" i="8"/>
  <c r="A213" i="8"/>
  <c r="A197" i="8"/>
  <c r="A181" i="8"/>
  <c r="A165" i="8"/>
  <c r="A138" i="8"/>
  <c r="A122" i="8"/>
  <c r="A105" i="8"/>
  <c r="A89" i="8"/>
  <c r="A72" i="8"/>
  <c r="A38" i="8"/>
  <c r="A22" i="8"/>
  <c r="A6" i="8"/>
  <c r="A296" i="8"/>
  <c r="A280" i="8"/>
  <c r="A220" i="8"/>
  <c r="A145" i="8"/>
  <c r="A80" i="8"/>
  <c r="A19" i="8"/>
  <c r="A240" i="8"/>
  <c r="A67" i="8"/>
  <c r="A248" i="8"/>
  <c r="A184" i="8"/>
  <c r="A108" i="8"/>
  <c r="A28" i="8"/>
  <c r="A272" i="8"/>
  <c r="A33" i="8"/>
  <c r="A244" i="8"/>
  <c r="A180" i="8"/>
  <c r="A104" i="8"/>
  <c r="A27" i="8"/>
  <c r="A5" i="8"/>
  <c r="A100" i="8"/>
  <c r="A69" i="10"/>
  <c r="H69" i="10" s="1"/>
  <c r="A71" i="10"/>
  <c r="H71" i="10" s="1"/>
  <c r="A46" i="10"/>
  <c r="J46" i="10" s="1"/>
  <c r="A291" i="8"/>
  <c r="A227" i="8"/>
  <c r="A163" i="8"/>
  <c r="A103" i="8"/>
  <c r="A70" i="8"/>
  <c r="A298" i="8"/>
  <c r="A266" i="8"/>
  <c r="A234" i="8"/>
  <c r="A202" i="8"/>
  <c r="A170" i="8"/>
  <c r="A127" i="8"/>
  <c r="A94" i="8"/>
  <c r="A54" i="8"/>
  <c r="A58" i="8"/>
  <c r="A44" i="8"/>
  <c r="A301" i="8"/>
  <c r="A285" i="8"/>
  <c r="A269" i="8"/>
  <c r="A253" i="8"/>
  <c r="A237" i="8"/>
  <c r="A221" i="8"/>
  <c r="A205" i="8"/>
  <c r="A189" i="8"/>
  <c r="A173" i="8"/>
  <c r="A157" i="8"/>
  <c r="A130" i="8"/>
  <c r="A113" i="8"/>
  <c r="A97" i="8"/>
  <c r="A81" i="8"/>
  <c r="A64" i="8"/>
  <c r="A30" i="8"/>
  <c r="A14" i="8"/>
  <c r="A304" i="8"/>
  <c r="A288" i="8"/>
  <c r="A252" i="8"/>
  <c r="A188" i="8"/>
  <c r="A112" i="8"/>
  <c r="A29" i="8"/>
  <c r="A8" i="8"/>
  <c r="A176" i="8"/>
  <c r="A15" i="8"/>
  <c r="A216" i="8"/>
  <c r="A141" i="8"/>
  <c r="A75" i="8"/>
  <c r="A17" i="8"/>
  <c r="A133" i="8"/>
  <c r="A276" i="8"/>
  <c r="A212" i="8"/>
  <c r="A137" i="8"/>
  <c r="A71" i="8"/>
  <c r="A16" i="8"/>
  <c r="A208" i="8"/>
  <c r="A9" i="8"/>
  <c r="A53" i="10"/>
  <c r="J53" i="10" s="1"/>
  <c r="A55" i="10"/>
  <c r="J55" i="10" s="1"/>
  <c r="A61" i="8"/>
  <c r="A275" i="8"/>
  <c r="A211" i="8"/>
  <c r="A136" i="8"/>
  <c r="A95" i="8"/>
  <c r="A55" i="8"/>
  <c r="A290" i="8"/>
  <c r="A258" i="8"/>
  <c r="A226" i="8"/>
  <c r="A194" i="8"/>
  <c r="A162" i="8"/>
  <c r="A118" i="8"/>
  <c r="A86" i="8"/>
  <c r="A35" i="8"/>
  <c r="A50" i="8"/>
  <c r="A42" i="8"/>
  <c r="A297" i="8"/>
  <c r="A281" i="8"/>
  <c r="A265" i="8"/>
  <c r="A249" i="8"/>
  <c r="A233" i="8"/>
  <c r="A217" i="8"/>
  <c r="A201" i="8"/>
  <c r="A185" i="8"/>
  <c r="A169" i="8"/>
  <c r="A142" i="8"/>
  <c r="A126" i="8"/>
  <c r="A109" i="8"/>
  <c r="A93" i="8"/>
  <c r="A76" i="8"/>
  <c r="A53" i="8"/>
  <c r="A26" i="8"/>
  <c r="A10" i="8"/>
  <c r="A300" i="8"/>
  <c r="A284" i="8"/>
  <c r="A236" i="8"/>
  <c r="A172" i="8"/>
  <c r="A96" i="8"/>
  <c r="A24" i="8"/>
  <c r="A12" i="8"/>
  <c r="A116" i="8"/>
  <c r="A264" i="8"/>
  <c r="A200" i="8"/>
  <c r="A125" i="8"/>
  <c r="A52" i="8"/>
  <c r="A7" i="8"/>
  <c r="A84" i="8"/>
  <c r="A260" i="8"/>
  <c r="A196" i="8"/>
  <c r="A121" i="8"/>
  <c r="A37" i="8"/>
  <c r="A11" i="8"/>
  <c r="A160" i="8"/>
  <c r="A25" i="8"/>
  <c r="A164" i="8"/>
  <c r="A23" i="8"/>
  <c r="A20" i="8"/>
  <c r="A129" i="8"/>
  <c r="A308" i="8"/>
  <c r="A85" i="8"/>
  <c r="A161" i="8"/>
  <c r="A225" i="8"/>
  <c r="A289" i="8"/>
  <c r="A69" i="8"/>
  <c r="A210" i="8"/>
  <c r="A79" i="8"/>
  <c r="A307" i="8"/>
  <c r="H3" i="8"/>
  <c r="L3" i="8"/>
  <c r="P3" i="8"/>
  <c r="T3" i="8"/>
  <c r="X3" i="8"/>
  <c r="AB3" i="8"/>
  <c r="AF3" i="8"/>
  <c r="AJ3" i="8"/>
  <c r="AN3" i="8"/>
  <c r="AR3" i="8"/>
  <c r="AV3" i="8"/>
  <c r="AZ3" i="8"/>
  <c r="BF3" i="8"/>
  <c r="BJ3" i="8"/>
  <c r="BN3" i="8"/>
  <c r="BS3" i="8"/>
  <c r="BY3" i="8"/>
  <c r="CF3" i="8"/>
  <c r="DI153" i="8"/>
  <c r="DI150" i="8"/>
  <c r="DI149" i="8"/>
  <c r="DI154" i="8"/>
  <c r="AU32" i="8"/>
  <c r="I3" i="8"/>
  <c r="M3" i="8"/>
  <c r="Q3" i="8"/>
  <c r="U3" i="8"/>
  <c r="Y3" i="8"/>
  <c r="AC3" i="8"/>
  <c r="AG3" i="8"/>
  <c r="AK3" i="8"/>
  <c r="AO3" i="8"/>
  <c r="AS3" i="8"/>
  <c r="AW3" i="8"/>
  <c r="BA3" i="8"/>
  <c r="BG3" i="8"/>
  <c r="BK3" i="8"/>
  <c r="BO3" i="8"/>
  <c r="BT3" i="8"/>
  <c r="BZ3" i="8"/>
  <c r="CG3" i="8"/>
  <c r="CM3" i="8"/>
  <c r="CR3" i="8"/>
  <c r="CV3" i="8"/>
  <c r="CZ3" i="8"/>
  <c r="DD3" i="8"/>
  <c r="DM3" i="8"/>
  <c r="BD146" i="8"/>
  <c r="BD152" i="8"/>
  <c r="BD150" i="8"/>
  <c r="BD154" i="8"/>
  <c r="BD156" i="8"/>
  <c r="DI146" i="8"/>
  <c r="DI147" i="8"/>
  <c r="F3" i="8"/>
  <c r="J3" i="8"/>
  <c r="N3" i="8"/>
  <c r="R3" i="8"/>
  <c r="V3" i="8"/>
  <c r="Z3" i="8"/>
  <c r="AD3" i="8"/>
  <c r="AH3" i="8"/>
  <c r="AL3" i="8"/>
  <c r="AP3" i="8"/>
  <c r="AT3" i="8"/>
  <c r="AX3" i="8"/>
  <c r="BB3" i="8"/>
  <c r="BH3" i="8"/>
  <c r="BL3" i="8"/>
  <c r="BP3" i="8"/>
  <c r="BV3" i="8"/>
  <c r="CB3" i="8"/>
  <c r="CJ3" i="8"/>
  <c r="CN3" i="8"/>
  <c r="CS3" i="8"/>
  <c r="CW3" i="8"/>
  <c r="DA3" i="8"/>
  <c r="DE3" i="8"/>
  <c r="DI3" i="8"/>
  <c r="DN3" i="8"/>
  <c r="A81" i="10"/>
  <c r="S15" i="10"/>
  <c r="U15" i="10" s="1"/>
  <c r="AC111" i="4"/>
  <c r="AJ111" i="4" s="1"/>
  <c r="AC108" i="4"/>
  <c r="S14" i="10"/>
  <c r="W14" i="10" s="1"/>
  <c r="Y43" i="3"/>
  <c r="DI151" i="8"/>
  <c r="AC110" i="4"/>
  <c r="AJ110" i="4" s="1"/>
  <c r="BM32" i="8"/>
  <c r="G3" i="8"/>
  <c r="K3" i="8"/>
  <c r="O3" i="8"/>
  <c r="S3" i="8"/>
  <c r="W3" i="8"/>
  <c r="AA3" i="8"/>
  <c r="AE3" i="8"/>
  <c r="AI3" i="8"/>
  <c r="AM3" i="8"/>
  <c r="AQ3" i="8"/>
  <c r="AU3" i="8"/>
  <c r="AY3" i="8"/>
  <c r="BC3" i="8"/>
  <c r="BI3" i="8"/>
  <c r="BM3" i="8"/>
  <c r="BR3" i="8"/>
  <c r="BX3" i="8"/>
  <c r="CD3" i="8"/>
  <c r="CK3" i="8"/>
  <c r="CO3" i="8"/>
  <c r="CT3" i="8"/>
  <c r="CX3" i="8"/>
  <c r="DB3" i="8"/>
  <c r="DF3" i="8"/>
  <c r="DK3" i="8"/>
  <c r="BD151" i="8"/>
  <c r="DI152" i="8"/>
  <c r="DI156" i="8"/>
  <c r="DJ156" i="8"/>
  <c r="DJ146" i="8"/>
  <c r="DJ155" i="8"/>
  <c r="DJ149" i="8"/>
  <c r="DJ154" i="8"/>
  <c r="DJ148" i="8"/>
  <c r="AC107" i="4"/>
  <c r="BB32" i="8"/>
  <c r="DG32" i="8"/>
  <c r="AF32" i="8"/>
  <c r="CC3" i="8"/>
  <c r="X3" i="10"/>
  <c r="X13" i="10" s="1"/>
  <c r="CI3" i="8"/>
  <c r="CL3" i="8"/>
  <c r="CU3" i="8"/>
  <c r="CY3" i="8"/>
  <c r="DC3" i="8"/>
  <c r="DL3" i="8"/>
  <c r="BE155" i="8"/>
  <c r="BD3" i="8"/>
  <c r="DH155" i="8"/>
  <c r="DH146" i="8"/>
  <c r="AG120" i="5"/>
  <c r="AG122" i="5" s="1"/>
  <c r="AG124" i="5" s="1"/>
  <c r="Y32" i="8"/>
  <c r="BC32" i="8"/>
  <c r="AR32" i="8"/>
  <c r="CC32" i="8"/>
  <c r="CK32" i="8"/>
  <c r="CO32" i="8"/>
  <c r="CR32" i="8"/>
  <c r="CZ32" i="8"/>
  <c r="DH32" i="8"/>
  <c r="DL32" i="8"/>
  <c r="AP32" i="8"/>
  <c r="H32" i="8"/>
  <c r="AS32" i="8"/>
  <c r="BE32" i="8"/>
  <c r="BI32" i="8"/>
  <c r="BZ32" i="8"/>
  <c r="CP32" i="8"/>
  <c r="CW32" i="8"/>
  <c r="DI32" i="8"/>
  <c r="AX32" i="8"/>
  <c r="CE3" i="8"/>
  <c r="AM32" i="8"/>
  <c r="AO32" i="8"/>
  <c r="W3" i="10"/>
  <c r="W11" i="10" s="1"/>
  <c r="EN439" i="6"/>
  <c r="F120" i="10"/>
  <c r="E121" i="10"/>
  <c r="M121" i="10"/>
  <c r="L121" i="10"/>
  <c r="K121" i="10"/>
  <c r="J121" i="10"/>
  <c r="G121" i="10"/>
  <c r="H121" i="10"/>
  <c r="I121" i="10"/>
  <c r="EN424" i="6"/>
  <c r="L54" i="8"/>
  <c r="AM37" i="8"/>
  <c r="EN106" i="6"/>
  <c r="EN364" i="6"/>
  <c r="EN225" i="6"/>
  <c r="EN87" i="6"/>
  <c r="EN522" i="6"/>
  <c r="EN133" i="6"/>
  <c r="EN233" i="6"/>
  <c r="EN89" i="6"/>
  <c r="EN523" i="6"/>
  <c r="EN348" i="6"/>
  <c r="EN60" i="6"/>
  <c r="EN326" i="6"/>
  <c r="O4" i="4"/>
  <c r="M4" i="5" s="1"/>
  <c r="EN312" i="6"/>
  <c r="EN218" i="6"/>
  <c r="EN59" i="6"/>
  <c r="EN217" i="6"/>
  <c r="EN181" i="6"/>
  <c r="EN552" i="6"/>
  <c r="EN78" i="6"/>
  <c r="EN572" i="6"/>
  <c r="EN134" i="6"/>
  <c r="EN480" i="6"/>
  <c r="EN257" i="6"/>
  <c r="EN409" i="6"/>
  <c r="EN350" i="6"/>
  <c r="EN355" i="6"/>
  <c r="EN269" i="6"/>
  <c r="EN91" i="6"/>
  <c r="EN285" i="6"/>
  <c r="EN245" i="6"/>
  <c r="EN39" i="6"/>
  <c r="EN147" i="6"/>
  <c r="EN42" i="6"/>
  <c r="EN92" i="6"/>
  <c r="EN162" i="6"/>
  <c r="EN272" i="6"/>
  <c r="EN493" i="6"/>
  <c r="EN606" i="6"/>
  <c r="EN611" i="6"/>
  <c r="EN492" i="6"/>
  <c r="EN175" i="6"/>
  <c r="EN18" i="6"/>
  <c r="EN508" i="6"/>
  <c r="EN127" i="6"/>
  <c r="EN376" i="6"/>
  <c r="EN13" i="6"/>
  <c r="EN28" i="6"/>
  <c r="EN177" i="6"/>
  <c r="EN24" i="6"/>
  <c r="EN548" i="6"/>
  <c r="EN577" i="6"/>
  <c r="EN438" i="6"/>
  <c r="EN603" i="6"/>
  <c r="EN563" i="6"/>
  <c r="EN519" i="6"/>
  <c r="EN475" i="6"/>
  <c r="EN435" i="6"/>
  <c r="EN391" i="6"/>
  <c r="EN347" i="6"/>
  <c r="EN307" i="6"/>
  <c r="EN602" i="6"/>
  <c r="EN558" i="6"/>
  <c r="EN518" i="6"/>
  <c r="EN474" i="6"/>
  <c r="EN430" i="6"/>
  <c r="EN390" i="6"/>
  <c r="EN346" i="6"/>
  <c r="EN565" i="6"/>
  <c r="EN485" i="6"/>
  <c r="EN397" i="6"/>
  <c r="EN316" i="6"/>
  <c r="EN266" i="6"/>
  <c r="EN569" i="6"/>
  <c r="EN481" i="6"/>
  <c r="EN401" i="6"/>
  <c r="EN318" i="6"/>
  <c r="EN264" i="6"/>
  <c r="EN224" i="6"/>
  <c r="EN180" i="6"/>
  <c r="EN136" i="6"/>
  <c r="EN532" i="6"/>
  <c r="EN356" i="6"/>
  <c r="EN242" i="6"/>
  <c r="EN199" i="6"/>
  <c r="EN157" i="6"/>
  <c r="EN117" i="6"/>
  <c r="EN85" i="6"/>
  <c r="EN53" i="6"/>
  <c r="EN20" i="6"/>
  <c r="EN560" i="6"/>
  <c r="EN448" i="6"/>
  <c r="EN368" i="6"/>
  <c r="EN301" i="6"/>
  <c r="EN247" i="6"/>
  <c r="EN219" i="6"/>
  <c r="EN193" i="6"/>
  <c r="EN171" i="6"/>
  <c r="EN150" i="6"/>
  <c r="EN129" i="6"/>
  <c r="EN104" i="6"/>
  <c r="EN88" i="6"/>
  <c r="EN72" i="6"/>
  <c r="EN56" i="6"/>
  <c r="EN40" i="6"/>
  <c r="EN23" i="6"/>
  <c r="EN7" i="6"/>
  <c r="EN556" i="6"/>
  <c r="EN17" i="6"/>
  <c r="EN50" i="6"/>
  <c r="EN82" i="6"/>
  <c r="EN114" i="6"/>
  <c r="EN153" i="6"/>
  <c r="EN21" i="6"/>
  <c r="EN54" i="6"/>
  <c r="EN86" i="6"/>
  <c r="EN118" i="6"/>
  <c r="EN158" i="6"/>
  <c r="EN201" i="6"/>
  <c r="EN243" i="6"/>
  <c r="EN587" i="6"/>
  <c r="EN547" i="6"/>
  <c r="EN503" i="6"/>
  <c r="EN459" i="6"/>
  <c r="EN419" i="6"/>
  <c r="EN375" i="6"/>
  <c r="EN331" i="6"/>
  <c r="EN291" i="6"/>
  <c r="EN586" i="6"/>
  <c r="EN542" i="6"/>
  <c r="EN502" i="6"/>
  <c r="EN458" i="6"/>
  <c r="EN414" i="6"/>
  <c r="EN374" i="6"/>
  <c r="EN330" i="6"/>
  <c r="EN533" i="6"/>
  <c r="EN453" i="6"/>
  <c r="EN365" i="6"/>
  <c r="EN294" i="6"/>
  <c r="EN250" i="6"/>
  <c r="EN537" i="6"/>
  <c r="EN449" i="6"/>
  <c r="EN369" i="6"/>
  <c r="EN297" i="6"/>
  <c r="EN248" i="6"/>
  <c r="EN208" i="6"/>
  <c r="EN164" i="6"/>
  <c r="EN122" i="6"/>
  <c r="EN468" i="6"/>
  <c r="EN304" i="6"/>
  <c r="EN226" i="6"/>
  <c r="EN183" i="6"/>
  <c r="EN141" i="6"/>
  <c r="EN105" i="6"/>
  <c r="EN73" i="6"/>
  <c r="EN41" i="6"/>
  <c r="EN8" i="6"/>
  <c r="EN512" i="6"/>
  <c r="EN432" i="6"/>
  <c r="EN352" i="6"/>
  <c r="EN280" i="6"/>
  <c r="EN241" i="6"/>
  <c r="EN214" i="6"/>
  <c r="EN187" i="6"/>
  <c r="EN166" i="6"/>
  <c r="EN145" i="6"/>
  <c r="EN120" i="6"/>
  <c r="EN100" i="6"/>
  <c r="EN84" i="6"/>
  <c r="EN68" i="6"/>
  <c r="EN52" i="6"/>
  <c r="EN36" i="6"/>
  <c r="EN19" i="6"/>
  <c r="EN604" i="6"/>
  <c r="EN540" i="6"/>
  <c r="EN25" i="6"/>
  <c r="EN58" i="6"/>
  <c r="EN90" i="6"/>
  <c r="EN123" i="6"/>
  <c r="EN185" i="6"/>
  <c r="EN30" i="6"/>
  <c r="EN62" i="6"/>
  <c r="EN94" i="6"/>
  <c r="EN126" i="6"/>
  <c r="EN169" i="6"/>
  <c r="EN211" i="6"/>
  <c r="EN259" i="6"/>
  <c r="EN344" i="6"/>
  <c r="EN472" i="6"/>
  <c r="EN14" i="6"/>
  <c r="EN47" i="6"/>
  <c r="EN79" i="6"/>
  <c r="EN111" i="6"/>
  <c r="EN149" i="6"/>
  <c r="EN191" i="6"/>
  <c r="EN234" i="6"/>
  <c r="EN298" i="6"/>
  <c r="EN412" i="6"/>
  <c r="EN568" i="6"/>
  <c r="EN206" i="6"/>
  <c r="EN251" i="6"/>
  <c r="EN328" i="6"/>
  <c r="EN456" i="6"/>
  <c r="EN10" i="6"/>
  <c r="EN43" i="6"/>
  <c r="EN332" i="6"/>
  <c r="EN207" i="6"/>
  <c r="EN115" i="6"/>
  <c r="EN51" i="6"/>
  <c r="EN392" i="6"/>
  <c r="EN195" i="6"/>
  <c r="EN320" i="6"/>
  <c r="EN223" i="6"/>
  <c r="EN119" i="6"/>
  <c r="EN504" i="6"/>
  <c r="EN222" i="6"/>
  <c r="EN70" i="6"/>
  <c r="EN5" i="6"/>
  <c r="EN588" i="6"/>
  <c r="EN32" i="6"/>
  <c r="EN96" i="6"/>
  <c r="EN182" i="6"/>
  <c r="EN322" i="6"/>
  <c r="EN37" i="6"/>
  <c r="EN101" i="6"/>
  <c r="EN293" i="6"/>
  <c r="EN612" i="6"/>
  <c r="EN292" i="6"/>
  <c r="EN609" i="6"/>
  <c r="EN525" i="6"/>
  <c r="EN454" i="6"/>
  <c r="EN538" i="6"/>
  <c r="EN371" i="6"/>
  <c r="EN539" i="6"/>
  <c r="EN116" i="6"/>
  <c r="EN600" i="6"/>
  <c r="EN428" i="6"/>
  <c r="EN309" i="6"/>
  <c r="EN239" i="6"/>
  <c r="EN197" i="6"/>
  <c r="EN154" i="6"/>
  <c r="EN107" i="6"/>
  <c r="EN75" i="6"/>
  <c r="EN35" i="6"/>
  <c r="EN520" i="6"/>
  <c r="EN360" i="6"/>
  <c r="EN238" i="6"/>
  <c r="EN174" i="6"/>
  <c r="EN444" i="6"/>
  <c r="EN277" i="6"/>
  <c r="EN213" i="6"/>
  <c r="EN159" i="6"/>
  <c r="EN103" i="6"/>
  <c r="EN63" i="6"/>
  <c r="EN22" i="6"/>
  <c r="EN440" i="6"/>
  <c r="EN296" i="6"/>
  <c r="EN190" i="6"/>
  <c r="EN110" i="6"/>
  <c r="EN46" i="6"/>
  <c r="EN142" i="6"/>
  <c r="EN74" i="6"/>
  <c r="EN9" i="6"/>
  <c r="EN11" i="6"/>
  <c r="EN44" i="6"/>
  <c r="EN76" i="6"/>
  <c r="EN108" i="6"/>
  <c r="EN155" i="6"/>
  <c r="EN198" i="6"/>
  <c r="EN263" i="6"/>
  <c r="EN384" i="6"/>
  <c r="EN576" i="6"/>
  <c r="EN57" i="6"/>
  <c r="EN121" i="6"/>
  <c r="EN205" i="6"/>
  <c r="EN372" i="6"/>
  <c r="EN144" i="6"/>
  <c r="EN228" i="6"/>
  <c r="EN324" i="6"/>
  <c r="EN497" i="6"/>
  <c r="EN270" i="6"/>
  <c r="EN405" i="6"/>
  <c r="EN581" i="6"/>
  <c r="EN394" i="6"/>
  <c r="EN478" i="6"/>
  <c r="EN566" i="6"/>
  <c r="EN311" i="6"/>
  <c r="EN395" i="6"/>
  <c r="EN483" i="6"/>
  <c r="EN567" i="6"/>
  <c r="EN460" i="6"/>
  <c r="EN253" i="6"/>
  <c r="EN165" i="6"/>
  <c r="EN83" i="6"/>
  <c r="EN584" i="6"/>
  <c r="EN267" i="6"/>
  <c r="EN476" i="6"/>
  <c r="EN170" i="6"/>
  <c r="EN71" i="6"/>
  <c r="EN31" i="6"/>
  <c r="EN317" i="6"/>
  <c r="EN137" i="6"/>
  <c r="EN98" i="6"/>
  <c r="EN34" i="6"/>
  <c r="EN64" i="6"/>
  <c r="EN139" i="6"/>
  <c r="EN235" i="6"/>
  <c r="EN496" i="6"/>
  <c r="EN178" i="6"/>
  <c r="EN200" i="6"/>
  <c r="EN441" i="6"/>
  <c r="EN357" i="6"/>
  <c r="EN366" i="6"/>
  <c r="EN283" i="6"/>
  <c r="EN455" i="6"/>
  <c r="EN536" i="6"/>
  <c r="EN396" i="6"/>
  <c r="EN288" i="6"/>
  <c r="EN229" i="6"/>
  <c r="EN186" i="6"/>
  <c r="EN143" i="6"/>
  <c r="EN99" i="6"/>
  <c r="EN67" i="6"/>
  <c r="EN27" i="6"/>
  <c r="EN488" i="6"/>
  <c r="EN306" i="6"/>
  <c r="EN227" i="6"/>
  <c r="EN163" i="6"/>
  <c r="EN380" i="6"/>
  <c r="EN261" i="6"/>
  <c r="EN202" i="6"/>
  <c r="EN138" i="6"/>
  <c r="EN95" i="6"/>
  <c r="EN55" i="6"/>
  <c r="EN6" i="6"/>
  <c r="EN408" i="6"/>
  <c r="EN275" i="6"/>
  <c r="EN179" i="6"/>
  <c r="EN102" i="6"/>
  <c r="EN38" i="6"/>
  <c r="EN131" i="6"/>
  <c r="EN66" i="6"/>
  <c r="EN524" i="6"/>
  <c r="EN15" i="6"/>
  <c r="EN48" i="6"/>
  <c r="EN80" i="6"/>
  <c r="EN112" i="6"/>
  <c r="EN161" i="6"/>
  <c r="EN203" i="6"/>
  <c r="EN271" i="6"/>
  <c r="EN416" i="6"/>
  <c r="EN26" i="6"/>
  <c r="EN69" i="6"/>
  <c r="EN135" i="6"/>
  <c r="EN221" i="6"/>
  <c r="EN436" i="6"/>
  <c r="EN160" i="6"/>
  <c r="EN244" i="6"/>
  <c r="EN353" i="6"/>
  <c r="EN529" i="6"/>
  <c r="EN289" i="6"/>
  <c r="EN437" i="6"/>
  <c r="EN613" i="6"/>
  <c r="EN410" i="6"/>
  <c r="EN494" i="6"/>
  <c r="EN582" i="6"/>
  <c r="EN327" i="6"/>
  <c r="EN411" i="6"/>
  <c r="EN499" i="6"/>
  <c r="EN583" i="6"/>
  <c r="N4" i="4"/>
  <c r="L4" i="5" s="1"/>
  <c r="G4" i="4"/>
  <c r="E4" i="5" s="1"/>
  <c r="M4" i="4"/>
  <c r="K4" i="5" s="1"/>
  <c r="AY114" i="4"/>
  <c r="AY65" i="4"/>
  <c r="AY100" i="4"/>
  <c r="AY16" i="4"/>
  <c r="AY82" i="4"/>
  <c r="AY91" i="4"/>
  <c r="BA76" i="5"/>
  <c r="AY85" i="4"/>
  <c r="AY61" i="4"/>
  <c r="AY54" i="4"/>
  <c r="AY6" i="4"/>
  <c r="AY92" i="4"/>
  <c r="AY118" i="4"/>
  <c r="BA103" i="5"/>
  <c r="BA16" i="5"/>
  <c r="BA105" i="5"/>
  <c r="BA81" i="5"/>
  <c r="BA66" i="5"/>
  <c r="BA118" i="5"/>
  <c r="BA45" i="5"/>
  <c r="AY66" i="4"/>
  <c r="BA51" i="5"/>
  <c r="AY107" i="4"/>
  <c r="BA92" i="5"/>
  <c r="AY51" i="4"/>
  <c r="AY39" i="4"/>
  <c r="AY33" i="4"/>
  <c r="AY109" i="4"/>
  <c r="BA29" i="5"/>
  <c r="AY70" i="4"/>
  <c r="BA55" i="5"/>
  <c r="AY111" i="4"/>
  <c r="BA96" i="5"/>
  <c r="AY46" i="4"/>
  <c r="AY34" i="4"/>
  <c r="AY27" i="4"/>
  <c r="AY21" i="4"/>
  <c r="BA69" i="5"/>
  <c r="AY84" i="4"/>
  <c r="AY8" i="4"/>
  <c r="AY122" i="4"/>
  <c r="BA43" i="5"/>
  <c r="BA107" i="5"/>
  <c r="AY99" i="4"/>
  <c r="BA20" i="5"/>
  <c r="BA84" i="5"/>
  <c r="BA94" i="5"/>
  <c r="AY64" i="4"/>
  <c r="BA70" i="5"/>
  <c r="AY50" i="4"/>
  <c r="BA57" i="5"/>
  <c r="AY43" i="4"/>
  <c r="BA74" i="5"/>
  <c r="BA54" i="5"/>
  <c r="AY76" i="4"/>
  <c r="AY62" i="4"/>
  <c r="AY126" i="4"/>
  <c r="BA47" i="5"/>
  <c r="BA111" i="5"/>
  <c r="AY103" i="4"/>
  <c r="BA24" i="5"/>
  <c r="BA88" i="5"/>
  <c r="BA82" i="5"/>
  <c r="AY57" i="4"/>
  <c r="BA58" i="5"/>
  <c r="AY45" i="4"/>
  <c r="BA46" i="5"/>
  <c r="AY38" i="4"/>
  <c r="BA33" i="5"/>
  <c r="BA10" i="5"/>
  <c r="AY53" i="4"/>
  <c r="AY52" i="4"/>
  <c r="AY142" i="4"/>
  <c r="BA63" i="5"/>
  <c r="AY119" i="4"/>
  <c r="BA40" i="5"/>
  <c r="BA41" i="5"/>
  <c r="AY35" i="4"/>
  <c r="AY23" i="4"/>
  <c r="AY145" i="4"/>
  <c r="AY31" i="4"/>
  <c r="BA126" i="5"/>
  <c r="BA120" i="5"/>
  <c r="AY14" i="4"/>
  <c r="AY101" i="4"/>
  <c r="BA42" i="5"/>
  <c r="BA61" i="5"/>
  <c r="AY146" i="4"/>
  <c r="BA35" i="5"/>
  <c r="BA67" i="5"/>
  <c r="AY123" i="4"/>
  <c r="BA108" i="5"/>
  <c r="AY30" i="4"/>
  <c r="AY18" i="4"/>
  <c r="AY11" i="4"/>
  <c r="BA93" i="5"/>
  <c r="AY44" i="4"/>
  <c r="BA7" i="5"/>
  <c r="AY63" i="4"/>
  <c r="BA48" i="5"/>
  <c r="BA18" i="5"/>
  <c r="AY137" i="4"/>
  <c r="AY121" i="4"/>
  <c r="BA106" i="5"/>
  <c r="AY133" i="4"/>
  <c r="AY98" i="4"/>
  <c r="BA83" i="5"/>
  <c r="AY140" i="4"/>
  <c r="BA124" i="5"/>
  <c r="AY9" i="4"/>
  <c r="BA121" i="5"/>
  <c r="AY144" i="4"/>
  <c r="BA125" i="5"/>
  <c r="AY124" i="4"/>
  <c r="AY102" i="4"/>
  <c r="BA87" i="5"/>
  <c r="AY143" i="4"/>
  <c r="BA128" i="5"/>
  <c r="BA122" i="5"/>
  <c r="BA110" i="5"/>
  <c r="AY97" i="4"/>
  <c r="BA129" i="5"/>
  <c r="BA37" i="5"/>
  <c r="AY56" i="4"/>
  <c r="AY74" i="4"/>
  <c r="AY139" i="4"/>
  <c r="BA59" i="5"/>
  <c r="BA123" i="5"/>
  <c r="AY115" i="4"/>
  <c r="BA36" i="5"/>
  <c r="BA100" i="5"/>
  <c r="BA50" i="5"/>
  <c r="AY41" i="4"/>
  <c r="BA26" i="5"/>
  <c r="AY29" i="4"/>
  <c r="BA14" i="5"/>
  <c r="AY22" i="4"/>
  <c r="AY42" i="4"/>
  <c r="AY78" i="4"/>
  <c r="BA127" i="5"/>
  <c r="BA104" i="5"/>
  <c r="BA17" i="5"/>
  <c r="AY17" i="4"/>
  <c r="AY138" i="4"/>
  <c r="BA130" i="5"/>
  <c r="BA21" i="5"/>
  <c r="AY48" i="4"/>
  <c r="BA109" i="5"/>
  <c r="BA99" i="5"/>
  <c r="BA12" i="5"/>
  <c r="BA114" i="5"/>
  <c r="BA90" i="5"/>
  <c r="BA78" i="5"/>
  <c r="AY15" i="4"/>
  <c r="BA53" i="5"/>
  <c r="AY12" i="4"/>
  <c r="BA39" i="5"/>
  <c r="AY95" i="4"/>
  <c r="BA80" i="5"/>
  <c r="AY73" i="4"/>
  <c r="AY55" i="4"/>
  <c r="AY49" i="4"/>
  <c r="BA97" i="5"/>
  <c r="AY68" i="4"/>
  <c r="AY131" i="4"/>
  <c r="BA115" i="5"/>
  <c r="BA28" i="5"/>
  <c r="BA73" i="5"/>
  <c r="BA49" i="5"/>
  <c r="BA34" i="5"/>
  <c r="AY130" i="4"/>
  <c r="BA117" i="5"/>
  <c r="AY60" i="4"/>
  <c r="AY135" i="4"/>
  <c r="BA119" i="5"/>
  <c r="BA32" i="5"/>
  <c r="BA62" i="5"/>
  <c r="BA38" i="5"/>
  <c r="BA25" i="5"/>
  <c r="AY88" i="4"/>
  <c r="BA133" i="5"/>
  <c r="BA5" i="5"/>
  <c r="AY40" i="4"/>
  <c r="AY90" i="4"/>
  <c r="BA11" i="5"/>
  <c r="BA75" i="5"/>
  <c r="AY67" i="4"/>
  <c r="AY132" i="4"/>
  <c r="BA52" i="5"/>
  <c r="BA116" i="5"/>
  <c r="BA9" i="5"/>
  <c r="AY19" i="4"/>
  <c r="AY125" i="4"/>
  <c r="AY7" i="4"/>
  <c r="AY112" i="4"/>
  <c r="BA86" i="5"/>
  <c r="BA65" i="5"/>
  <c r="AY141" i="4"/>
  <c r="AY36" i="4"/>
  <c r="AY94" i="4"/>
  <c r="BA15" i="5"/>
  <c r="BA79" i="5"/>
  <c r="AY71" i="4"/>
  <c r="AY136" i="4"/>
  <c r="BA56" i="5"/>
  <c r="AY113" i="4"/>
  <c r="BA22" i="5"/>
  <c r="BA131" i="5"/>
  <c r="BA44" i="5"/>
  <c r="AY10" i="4"/>
  <c r="AY128" i="4"/>
  <c r="AY3" i="4"/>
  <c r="AY75" i="4"/>
  <c r="AY89" i="4"/>
  <c r="BA23" i="5"/>
  <c r="AY93" i="4"/>
  <c r="AY116" i="4"/>
  <c r="BA91" i="5"/>
  <c r="BA132" i="5"/>
  <c r="BA98" i="5"/>
  <c r="AY108" i="4"/>
  <c r="BA95" i="5"/>
  <c r="AY127" i="4"/>
  <c r="BA89" i="5"/>
  <c r="AY87" i="4"/>
  <c r="AY59" i="4"/>
  <c r="AY37" i="4"/>
  <c r="AY13" i="4"/>
  <c r="BA19" i="5"/>
  <c r="AY117" i="4"/>
  <c r="BA68" i="5"/>
  <c r="AY81" i="4"/>
  <c r="BA72" i="5"/>
  <c r="AY26" i="4"/>
  <c r="BA30" i="5"/>
  <c r="BA13" i="5"/>
  <c r="BA112" i="5"/>
  <c r="BA85" i="5"/>
  <c r="BA60" i="5"/>
  <c r="AY120" i="4"/>
  <c r="AY79" i="4"/>
  <c r="AY80" i="4"/>
  <c r="AY24" i="4"/>
  <c r="AY83" i="4"/>
  <c r="AY105" i="4"/>
  <c r="AY69" i="4"/>
  <c r="AY20" i="4"/>
  <c r="AY96" i="4"/>
  <c r="AY134" i="4"/>
  <c r="AY28" i="4"/>
  <c r="BA101" i="5"/>
  <c r="BA31" i="5"/>
  <c r="BA6" i="5"/>
  <c r="AY86" i="4"/>
  <c r="AY25" i="4"/>
  <c r="AY32" i="4"/>
  <c r="AY129" i="4"/>
  <c r="BA77" i="5"/>
  <c r="BA64" i="5"/>
  <c r="AY77" i="4"/>
  <c r="AY106" i="4"/>
  <c r="AY5" i="4"/>
  <c r="BA113" i="5"/>
  <c r="AY58" i="4"/>
  <c r="AY110" i="4"/>
  <c r="BA8" i="5"/>
  <c r="BA102" i="5"/>
  <c r="BA71" i="5"/>
  <c r="AY104" i="4"/>
  <c r="BA27" i="5"/>
  <c r="AY47" i="4"/>
  <c r="AY72" i="4"/>
  <c r="D1" i="5"/>
  <c r="C159" i="10"/>
  <c r="C192" i="10"/>
  <c r="A141" i="10"/>
  <c r="A142" i="10"/>
  <c r="AG114" i="5"/>
  <c r="AG116" i="5" s="1"/>
  <c r="AG92" i="5"/>
  <c r="AG94" i="5" s="1"/>
  <c r="AG64" i="5"/>
  <c r="AG66" i="5" s="1"/>
  <c r="AG42" i="5"/>
  <c r="AG44" i="5" s="1"/>
  <c r="O119" i="5"/>
  <c r="O97" i="5"/>
  <c r="O83" i="5"/>
  <c r="O19" i="5"/>
  <c r="O111" i="5"/>
  <c r="O6" i="5"/>
  <c r="O137" i="5"/>
  <c r="O128" i="5"/>
  <c r="O61" i="5"/>
  <c r="O47" i="5"/>
  <c r="O33" i="5"/>
  <c r="O69" i="5"/>
  <c r="AG105" i="4"/>
  <c r="D137" i="5"/>
  <c r="X15" i="10"/>
  <c r="U9" i="10"/>
  <c r="U11" i="10"/>
  <c r="D24" i="10"/>
  <c r="U13" i="10"/>
  <c r="AY2" i="4"/>
  <c r="M2" i="9"/>
  <c r="AZ115" i="5"/>
  <c r="AZ49" i="5"/>
  <c r="AZ82" i="5"/>
  <c r="AZ101" i="5"/>
  <c r="AZ126" i="5"/>
  <c r="AZ110" i="5"/>
  <c r="AZ85" i="5"/>
  <c r="AZ22" i="5"/>
  <c r="AZ8" i="5"/>
  <c r="AZ9" i="5"/>
  <c r="AZ12" i="5"/>
  <c r="AZ16" i="5"/>
  <c r="AZ18" i="5"/>
  <c r="AZ21" i="5"/>
  <c r="AZ25" i="5"/>
  <c r="AZ27" i="5"/>
  <c r="AZ31" i="5"/>
  <c r="AZ35" i="5"/>
  <c r="AZ37" i="5"/>
  <c r="AZ40" i="5"/>
  <c r="AZ46" i="5"/>
  <c r="AZ50" i="5"/>
  <c r="AZ55" i="5"/>
  <c r="AZ59" i="5"/>
  <c r="AZ65" i="5"/>
  <c r="AZ67" i="5"/>
  <c r="AZ71" i="5"/>
  <c r="AZ73" i="5"/>
  <c r="AZ76" i="5"/>
  <c r="AZ79" i="5"/>
  <c r="AZ86" i="5"/>
  <c r="AZ89" i="5"/>
  <c r="AZ91" i="5"/>
  <c r="AZ95" i="5"/>
  <c r="AZ99" i="5"/>
  <c r="AZ104" i="5"/>
  <c r="AZ107" i="5"/>
  <c r="AZ121" i="5"/>
  <c r="AZ43" i="5"/>
  <c r="AZ53" i="5"/>
  <c r="AZ63" i="5"/>
  <c r="AZ11" i="5"/>
  <c r="AZ14" i="5"/>
  <c r="AZ29" i="5"/>
  <c r="AZ32" i="5"/>
  <c r="AZ51" i="5"/>
  <c r="AZ57" i="5"/>
  <c r="AZ72" i="5"/>
  <c r="AZ75" i="5"/>
  <c r="AZ77" i="5"/>
  <c r="AZ81" i="5"/>
  <c r="AZ87" i="5"/>
  <c r="AZ90" i="5"/>
  <c r="AZ93" i="5"/>
  <c r="AZ96" i="5"/>
  <c r="AZ103" i="5"/>
  <c r="AZ113" i="5"/>
  <c r="AZ118" i="5"/>
  <c r="AZ125" i="5"/>
  <c r="AZ17" i="5"/>
  <c r="AZ23" i="5"/>
  <c r="AZ36" i="5"/>
  <c r="AZ39" i="5"/>
  <c r="AZ45" i="5"/>
  <c r="AZ54" i="5"/>
  <c r="AZ60" i="5"/>
  <c r="AZ68" i="5"/>
  <c r="AZ100" i="5"/>
  <c r="AZ105" i="5"/>
  <c r="AZ109" i="5"/>
  <c r="AZ117" i="5"/>
  <c r="AZ127" i="5"/>
  <c r="AZ41" i="5"/>
  <c r="AZ123" i="5"/>
  <c r="AZ26" i="5"/>
  <c r="A151" i="10"/>
  <c r="A136" i="10"/>
  <c r="F172" i="10"/>
  <c r="E23" i="10"/>
  <c r="A1" i="2"/>
  <c r="EN599" i="6"/>
  <c r="EN579" i="6"/>
  <c r="EN555" i="6"/>
  <c r="EN535" i="6"/>
  <c r="EN515" i="6"/>
  <c r="EN491" i="6"/>
  <c r="EN471" i="6"/>
  <c r="EN451" i="6"/>
  <c r="EN427" i="6"/>
  <c r="EN407" i="6"/>
  <c r="EN387" i="6"/>
  <c r="EN363" i="6"/>
  <c r="EN343" i="6"/>
  <c r="EN323" i="6"/>
  <c r="EN299" i="6"/>
  <c r="EN279" i="6"/>
  <c r="EN598" i="6"/>
  <c r="EN574" i="6"/>
  <c r="EN554" i="6"/>
  <c r="EN534" i="6"/>
  <c r="EN510" i="6"/>
  <c r="EN490" i="6"/>
  <c r="EN470" i="6"/>
  <c r="EN446" i="6"/>
  <c r="EN426" i="6"/>
  <c r="EN406" i="6"/>
  <c r="EN382" i="6"/>
  <c r="EN362" i="6"/>
  <c r="EN342" i="6"/>
  <c r="EN597" i="6"/>
  <c r="EN557" i="6"/>
  <c r="EN517" i="6"/>
  <c r="EN469" i="6"/>
  <c r="EN429" i="6"/>
  <c r="EN389" i="6"/>
  <c r="EN341" i="6"/>
  <c r="EN310" i="6"/>
  <c r="EN284" i="6"/>
  <c r="EN258" i="6"/>
  <c r="EN601" i="6"/>
  <c r="EN561" i="6"/>
  <c r="EN513" i="6"/>
  <c r="EN473" i="6"/>
  <c r="EN433" i="6"/>
  <c r="EN385" i="6"/>
  <c r="EN345" i="6"/>
  <c r="EN313" i="6"/>
  <c r="EN281" i="6"/>
  <c r="EN260" i="6"/>
  <c r="EN240" i="6"/>
  <c r="EN216" i="6"/>
  <c r="EN196" i="6"/>
  <c r="EN176" i="6"/>
  <c r="EN152" i="6"/>
  <c r="EN132" i="6"/>
  <c r="EN596" i="6"/>
  <c r="EN500" i="6"/>
  <c r="EN420" i="6"/>
  <c r="EN340" i="6"/>
  <c r="EN273" i="6"/>
  <c r="EN237" i="6"/>
  <c r="EN215" i="6"/>
  <c r="EN194" i="6"/>
  <c r="EN173" i="6"/>
  <c r="EN151" i="6"/>
  <c r="EN130" i="6"/>
  <c r="EN113" i="6"/>
  <c r="EN97" i="6"/>
  <c r="EN81" i="6"/>
  <c r="EN65" i="6"/>
  <c r="EN49" i="6"/>
  <c r="EN33" i="6"/>
  <c r="EN16" i="6"/>
  <c r="EN608" i="6"/>
  <c r="EN544" i="6"/>
  <c r="EN615" i="6"/>
  <c r="EN595" i="6"/>
  <c r="EN571" i="6"/>
  <c r="EN551" i="6"/>
  <c r="EN531" i="6"/>
  <c r="EN507" i="6"/>
  <c r="EN487" i="6"/>
  <c r="EN467" i="6"/>
  <c r="EN443" i="6"/>
  <c r="EN423" i="6"/>
  <c r="EN403" i="6"/>
  <c r="EN379" i="6"/>
  <c r="EN359" i="6"/>
  <c r="EN339" i="6"/>
  <c r="EN315" i="6"/>
  <c r="EN295" i="6"/>
  <c r="EN614" i="6"/>
  <c r="EN590" i="6"/>
  <c r="EN570" i="6"/>
  <c r="EN550" i="6"/>
  <c r="EN526" i="6"/>
  <c r="EN506" i="6"/>
  <c r="EN486" i="6"/>
  <c r="EN462" i="6"/>
  <c r="EN442" i="6"/>
  <c r="EN422" i="6"/>
  <c r="EN398" i="6"/>
  <c r="EN378" i="6"/>
  <c r="EN358" i="6"/>
  <c r="EN334" i="6"/>
  <c r="EN589" i="6"/>
  <c r="EN549" i="6"/>
  <c r="EN501" i="6"/>
  <c r="EN461" i="6"/>
  <c r="EN421" i="6"/>
  <c r="EN373" i="6"/>
  <c r="EN333" i="6"/>
  <c r="EN305" i="6"/>
  <c r="EN274" i="6"/>
  <c r="EN254" i="6"/>
  <c r="EN593" i="6"/>
  <c r="EN545" i="6"/>
  <c r="EN505" i="6"/>
  <c r="EN465" i="6"/>
  <c r="EN417" i="6"/>
  <c r="EN377" i="6"/>
  <c r="EN337" i="6"/>
  <c r="EN302" i="6"/>
  <c r="EN276" i="6"/>
  <c r="EN256" i="6"/>
  <c r="EN232" i="6"/>
  <c r="EN212" i="6"/>
  <c r="EN192" i="6"/>
  <c r="EN168" i="6"/>
  <c r="EN148" i="6"/>
  <c r="EN128" i="6"/>
  <c r="EN564" i="6"/>
  <c r="EN484" i="6"/>
  <c r="EN404" i="6"/>
  <c r="EN314" i="6"/>
  <c r="EN265" i="6"/>
  <c r="EN231" i="6"/>
  <c r="EN210" i="6"/>
  <c r="EN189" i="6"/>
  <c r="EN167" i="6"/>
  <c r="EN146" i="6"/>
  <c r="EN125" i="6"/>
  <c r="EN109" i="6"/>
  <c r="EN93" i="6"/>
  <c r="EN77" i="6"/>
  <c r="EN61" i="6"/>
  <c r="EN45" i="6"/>
  <c r="EN29" i="6"/>
  <c r="EN12" i="6"/>
  <c r="EN592" i="6"/>
  <c r="EN528" i="6"/>
  <c r="EN464" i="6"/>
  <c r="EN400" i="6"/>
  <c r="EN336" i="6"/>
  <c r="EN290" i="6"/>
  <c r="EN255" i="6"/>
  <c r="EN230" i="6"/>
  <c r="EN209" i="6"/>
  <c r="C28" i="10"/>
  <c r="D22" i="10"/>
  <c r="A137" i="10"/>
  <c r="F171" i="10"/>
  <c r="A147" i="10"/>
  <c r="C5" i="10"/>
  <c r="B1" i="3"/>
  <c r="B1" i="4"/>
  <c r="EN2" i="6"/>
  <c r="EN607" i="6"/>
  <c r="EN591" i="6"/>
  <c r="EN575" i="6"/>
  <c r="EN559" i="6"/>
  <c r="EN543" i="6"/>
  <c r="EN527" i="6"/>
  <c r="EN511" i="6"/>
  <c r="EN495" i="6"/>
  <c r="EN479" i="6"/>
  <c r="EN463" i="6"/>
  <c r="EN447" i="6"/>
  <c r="EN431" i="6"/>
  <c r="EN415" i="6"/>
  <c r="EN399" i="6"/>
  <c r="EN383" i="6"/>
  <c r="EN367" i="6"/>
  <c r="EN351" i="6"/>
  <c r="EN335" i="6"/>
  <c r="EN319" i="6"/>
  <c r="EN303" i="6"/>
  <c r="EN287" i="6"/>
  <c r="EN610" i="6"/>
  <c r="EN594" i="6"/>
  <c r="EN578" i="6"/>
  <c r="EN562" i="6"/>
  <c r="EN546" i="6"/>
  <c r="EN530" i="6"/>
  <c r="EN514" i="6"/>
  <c r="EN498" i="6"/>
  <c r="EN482" i="6"/>
  <c r="EN466" i="6"/>
  <c r="EN450" i="6"/>
  <c r="EN434" i="6"/>
  <c r="EN418" i="6"/>
  <c r="EN402" i="6"/>
  <c r="EN386" i="6"/>
  <c r="EN370" i="6"/>
  <c r="EN354" i="6"/>
  <c r="EN338" i="6"/>
  <c r="EN605" i="6"/>
  <c r="EN573" i="6"/>
  <c r="EN541" i="6"/>
  <c r="EN509" i="6"/>
  <c r="EN477" i="6"/>
  <c r="EN445" i="6"/>
  <c r="EN413" i="6"/>
  <c r="EN381" i="6"/>
  <c r="EN349" i="6"/>
  <c r="EN321" i="6"/>
  <c r="EN300" i="6"/>
  <c r="EN278" i="6"/>
  <c r="EN262" i="6"/>
  <c r="EN246" i="6"/>
  <c r="EN585" i="6"/>
  <c r="EN553" i="6"/>
  <c r="EN521" i="6"/>
  <c r="EN489" i="6"/>
  <c r="EN457" i="6"/>
  <c r="EN425" i="6"/>
  <c r="EN393" i="6"/>
  <c r="EN361" i="6"/>
  <c r="EN329" i="6"/>
  <c r="EN308" i="6"/>
  <c r="EN286" i="6"/>
  <c r="EN268" i="6"/>
  <c r="EN252" i="6"/>
  <c r="EN236" i="6"/>
  <c r="EN220" i="6"/>
  <c r="EN204" i="6"/>
  <c r="EN188" i="6"/>
  <c r="EN172" i="6"/>
  <c r="EN156" i="6"/>
  <c r="EN140" i="6"/>
  <c r="EN124" i="6"/>
  <c r="EN580" i="6"/>
  <c r="EN516" i="6"/>
  <c r="EN452" i="6"/>
  <c r="EN388" i="6"/>
  <c r="EN325" i="6"/>
  <c r="EN282" i="6"/>
  <c r="EN249" i="6"/>
  <c r="A152" i="10"/>
  <c r="A153" i="10"/>
  <c r="H4" i="10"/>
  <c r="A148" i="10"/>
  <c r="A154" i="10"/>
  <c r="CP3" i="8"/>
  <c r="CQ3" i="8"/>
  <c r="A155" i="10"/>
  <c r="A158" i="10"/>
  <c r="A140" i="10"/>
  <c r="B39" i="10"/>
  <c r="A150" i="10"/>
  <c r="A133" i="10"/>
  <c r="A149" i="10"/>
  <c r="A132" i="10"/>
  <c r="A144" i="10"/>
  <c r="A143" i="10"/>
  <c r="A139" i="10"/>
  <c r="A138" i="10"/>
  <c r="A146" i="10"/>
  <c r="A129" i="10"/>
  <c r="A145" i="10"/>
  <c r="A127" i="10"/>
  <c r="A135" i="10"/>
  <c r="A134" i="10"/>
  <c r="A131" i="10"/>
  <c r="A130" i="10"/>
  <c r="A128" i="10"/>
  <c r="A156" i="10"/>
  <c r="A157" i="10"/>
  <c r="AG28" i="5"/>
  <c r="AG30" i="5" s="1"/>
  <c r="AG56" i="5"/>
  <c r="AG58" i="5" s="1"/>
  <c r="AG13" i="5"/>
  <c r="AG15" i="5" s="1"/>
  <c r="U10" i="10"/>
  <c r="CA3" i="8"/>
  <c r="U8" i="10"/>
  <c r="CH3" i="8"/>
  <c r="U6" i="10"/>
  <c r="BU3" i="8"/>
  <c r="AG78" i="5"/>
  <c r="AG80" i="5" s="1"/>
  <c r="B31" i="10"/>
  <c r="U12" i="10"/>
  <c r="BQ3" i="8"/>
  <c r="U7" i="10"/>
  <c r="BW3" i="8"/>
  <c r="B40" i="10"/>
  <c r="A39" i="10" s="1"/>
  <c r="AV125" i="4"/>
  <c r="AQ65" i="4"/>
  <c r="AV90" i="4"/>
  <c r="AH122" i="4"/>
  <c r="AV50" i="4"/>
  <c r="AM21" i="4"/>
  <c r="AU35" i="4"/>
  <c r="H48" i="2"/>
  <c r="AT30" i="4"/>
  <c r="AV33" i="4"/>
  <c r="AT22" i="4"/>
  <c r="AH53" i="5"/>
  <c r="AT80" i="4"/>
  <c r="AH115" i="4"/>
  <c r="AH31" i="4"/>
  <c r="AQ121" i="4"/>
  <c r="AH23" i="5"/>
  <c r="H61" i="2"/>
  <c r="AQ107" i="4"/>
  <c r="AS26" i="4"/>
  <c r="AR36" i="4"/>
  <c r="AQ30" i="4"/>
  <c r="AM98" i="4"/>
  <c r="AP96" i="4"/>
  <c r="AH124" i="4"/>
  <c r="AQ90" i="4"/>
  <c r="H94" i="2"/>
  <c r="AM53" i="4"/>
  <c r="AH143" i="4"/>
  <c r="AO77" i="4"/>
  <c r="AV16" i="4"/>
  <c r="AH71" i="5"/>
  <c r="AH79" i="5"/>
  <c r="AR69" i="4"/>
  <c r="AO24" i="4"/>
  <c r="AV94" i="4"/>
  <c r="AM71" i="4"/>
  <c r="AV59" i="4"/>
  <c r="AH27" i="4"/>
  <c r="H30" i="2"/>
  <c r="AR39" i="4"/>
  <c r="AH125" i="4"/>
  <c r="AH108" i="5"/>
  <c r="AS84" i="4"/>
  <c r="AH61" i="4"/>
  <c r="AR134" i="4"/>
  <c r="AR94" i="4"/>
  <c r="AS18" i="4"/>
  <c r="AO129" i="4"/>
  <c r="AT50" i="4"/>
  <c r="AV93" i="4"/>
  <c r="AV103" i="4"/>
  <c r="AH177" i="5"/>
  <c r="G11" i="3"/>
  <c r="AV8" i="4"/>
  <c r="AH21" i="5"/>
  <c r="AQ141" i="4"/>
  <c r="AV52" i="4"/>
  <c r="AU46" i="4"/>
  <c r="AH31" i="5"/>
  <c r="H116" i="2"/>
  <c r="AH13" i="4"/>
  <c r="AH98" i="5"/>
  <c r="AH134" i="4"/>
  <c r="AQ120" i="4"/>
  <c r="H93" i="2"/>
  <c r="AH111" i="5"/>
  <c r="AS135" i="4"/>
  <c r="H32" i="2"/>
  <c r="AU130" i="4"/>
  <c r="AP129" i="4"/>
  <c r="AV77" i="4"/>
  <c r="AP31" i="4"/>
  <c r="AH6" i="4"/>
  <c r="AH77" i="4"/>
  <c r="AR75" i="4"/>
  <c r="AH169" i="5"/>
  <c r="H120" i="2"/>
  <c r="AO20" i="4"/>
  <c r="H38" i="2"/>
  <c r="AP22" i="4"/>
  <c r="AS34" i="4"/>
  <c r="H142" i="2"/>
  <c r="AR27" i="4"/>
  <c r="AH92" i="5"/>
  <c r="AU52" i="4"/>
  <c r="AN88" i="4"/>
  <c r="AP139" i="4"/>
  <c r="AV10" i="4"/>
  <c r="AN23" i="4"/>
  <c r="AH42" i="5"/>
  <c r="AH29" i="5"/>
  <c r="AH180" i="5"/>
  <c r="AH154" i="5"/>
  <c r="AN87" i="4"/>
  <c r="AH93" i="4"/>
  <c r="AV124" i="4"/>
  <c r="AH21" i="4"/>
  <c r="AH32" i="4"/>
  <c r="AT74" i="4"/>
  <c r="AH158" i="5"/>
  <c r="H137" i="2"/>
  <c r="H33" i="2"/>
  <c r="AU89" i="4"/>
  <c r="AS41" i="4"/>
  <c r="AS87" i="4"/>
  <c r="AT34" i="4"/>
  <c r="AS79" i="4"/>
  <c r="AU84" i="4"/>
  <c r="AT101" i="4"/>
  <c r="AS138" i="4"/>
  <c r="AV74" i="4"/>
  <c r="AV92" i="4"/>
  <c r="AN105" i="4"/>
  <c r="AV64" i="4"/>
  <c r="H130" i="2"/>
  <c r="AN27" i="4"/>
  <c r="AO10" i="4"/>
  <c r="AR6" i="4"/>
  <c r="AH62" i="5"/>
  <c r="AT120" i="4"/>
  <c r="AT135" i="4"/>
  <c r="AH88" i="4"/>
  <c r="AM63" i="4"/>
  <c r="AM22" i="4"/>
  <c r="AM84" i="4"/>
  <c r="AR53" i="4"/>
  <c r="AH135" i="4"/>
  <c r="AQ7" i="4"/>
  <c r="AH16" i="4"/>
  <c r="AQ47" i="4"/>
  <c r="AS118" i="4"/>
  <c r="AN104" i="4"/>
  <c r="AH121" i="5"/>
  <c r="AV25" i="4"/>
  <c r="AV126" i="4"/>
  <c r="AO9" i="4"/>
  <c r="AV21" i="4"/>
  <c r="AO90" i="4"/>
  <c r="AH138" i="4"/>
  <c r="AH26" i="4"/>
  <c r="AS64" i="4"/>
  <c r="AH50" i="4"/>
  <c r="AQ132" i="4"/>
  <c r="AQ134" i="4"/>
  <c r="AS37" i="4"/>
  <c r="AP80" i="4"/>
  <c r="AN75" i="4"/>
  <c r="AV63" i="4"/>
  <c r="AO111" i="4"/>
  <c r="AN131" i="4"/>
  <c r="H15" i="2"/>
  <c r="AH152" i="5"/>
  <c r="AR117" i="4"/>
  <c r="AO17" i="4"/>
  <c r="AM77" i="4"/>
  <c r="AR37" i="4"/>
  <c r="AU15" i="4"/>
  <c r="AM55" i="4"/>
  <c r="AU28" i="4"/>
  <c r="AH160" i="5"/>
  <c r="H27" i="2"/>
  <c r="AP48" i="4"/>
  <c r="AN106" i="4"/>
  <c r="AR52" i="4"/>
  <c r="AR137" i="4"/>
  <c r="H96" i="2"/>
  <c r="AH133" i="5"/>
  <c r="AM128" i="4"/>
  <c r="H45" i="2"/>
  <c r="H106" i="2"/>
  <c r="AV69" i="4"/>
  <c r="AR118" i="4"/>
  <c r="AS104" i="4"/>
  <c r="AU55" i="4"/>
  <c r="AR12" i="4"/>
  <c r="AQ80" i="4"/>
  <c r="AQ36" i="4"/>
  <c r="AT10" i="4"/>
  <c r="AN139" i="4"/>
  <c r="AR120" i="4"/>
  <c r="AQ98" i="4"/>
  <c r="AR115" i="4"/>
  <c r="H87" i="2"/>
  <c r="H17" i="2"/>
  <c r="AV134" i="4"/>
  <c r="AU109" i="4"/>
  <c r="AO34" i="4"/>
  <c r="AR130" i="4"/>
  <c r="AR28" i="4"/>
  <c r="AV49" i="4"/>
  <c r="AT126" i="4"/>
  <c r="AR43" i="4"/>
  <c r="AM28" i="4"/>
  <c r="AN64" i="4"/>
  <c r="AN126" i="4"/>
  <c r="AO97" i="4"/>
  <c r="AP121" i="4"/>
  <c r="AT95" i="4"/>
  <c r="AH113" i="5"/>
  <c r="AH116" i="5"/>
  <c r="AO100" i="4"/>
  <c r="AH120" i="4"/>
  <c r="AH105" i="5"/>
  <c r="AR51" i="4"/>
  <c r="AV119" i="4"/>
  <c r="AH134" i="5"/>
  <c r="AH138" i="5"/>
  <c r="AT141" i="4"/>
  <c r="AM13" i="4"/>
  <c r="AM52" i="4"/>
  <c r="AV133" i="4"/>
  <c r="AN18" i="4"/>
  <c r="AH142" i="4"/>
  <c r="AQ31" i="4"/>
  <c r="AH119" i="5"/>
  <c r="AH65" i="4"/>
  <c r="AU116" i="4"/>
  <c r="AH94" i="4"/>
  <c r="AH74" i="4"/>
  <c r="AH11" i="4"/>
  <c r="H37" i="2"/>
  <c r="H74" i="2"/>
  <c r="AS140" i="4"/>
  <c r="AH81" i="5"/>
  <c r="AV46" i="4"/>
  <c r="AH73" i="5"/>
  <c r="AS48" i="4"/>
  <c r="AO110" i="4"/>
  <c r="H86" i="2"/>
  <c r="AR57" i="4"/>
  <c r="AV88" i="4"/>
  <c r="AR89" i="4"/>
  <c r="AR125" i="4"/>
  <c r="AN6" i="4"/>
  <c r="AM62" i="4"/>
  <c r="AH141" i="4"/>
  <c r="AH46" i="4"/>
  <c r="AS63" i="4"/>
  <c r="AO33" i="4"/>
  <c r="AS53" i="4"/>
  <c r="AV132" i="4"/>
  <c r="AH129" i="4"/>
  <c r="AH83" i="4"/>
  <c r="AO75" i="4"/>
  <c r="AU88" i="4"/>
  <c r="AT106" i="4"/>
  <c r="AS46" i="4"/>
  <c r="H46" i="2"/>
  <c r="AR133" i="4"/>
  <c r="AR41" i="4"/>
  <c r="AO46" i="4"/>
  <c r="AU25" i="4"/>
  <c r="AP67" i="4"/>
  <c r="H47" i="2"/>
  <c r="H123" i="2"/>
  <c r="AV131" i="4"/>
  <c r="AT88" i="4"/>
  <c r="AH120" i="5"/>
  <c r="AH103" i="4"/>
  <c r="AQ133" i="4"/>
  <c r="AO125" i="4"/>
  <c r="AT65" i="4"/>
  <c r="AH33" i="5"/>
  <c r="H88" i="2"/>
  <c r="AR123" i="4"/>
  <c r="G25" i="3"/>
  <c r="AH73" i="4"/>
  <c r="AS131" i="4"/>
  <c r="AQ138" i="4"/>
  <c r="H8" i="2"/>
  <c r="AP128" i="4"/>
  <c r="AN11" i="4"/>
  <c r="AV6" i="4"/>
  <c r="AS80" i="4"/>
  <c r="AH7" i="5"/>
  <c r="AU37" i="4"/>
  <c r="AT26" i="4"/>
  <c r="AT25" i="4"/>
  <c r="AS100" i="4"/>
  <c r="H117" i="2"/>
  <c r="H104" i="2"/>
  <c r="AH115" i="5"/>
  <c r="AO57" i="4"/>
  <c r="AH57" i="4"/>
  <c r="AH45" i="4"/>
  <c r="AM121" i="4"/>
  <c r="H68" i="2"/>
  <c r="AU69" i="4"/>
  <c r="AT125" i="4"/>
  <c r="AV18" i="4"/>
  <c r="AN94" i="4"/>
  <c r="AM140" i="4"/>
  <c r="H113" i="2"/>
  <c r="AM117" i="4"/>
  <c r="H89" i="2"/>
  <c r="AS139" i="4"/>
  <c r="G9" i="3"/>
  <c r="AH112" i="5"/>
  <c r="AH173" i="5"/>
  <c r="AS21" i="4"/>
  <c r="AH110" i="5"/>
  <c r="AV48" i="4"/>
  <c r="AH176" i="5"/>
  <c r="AR100" i="4"/>
  <c r="H84" i="2"/>
  <c r="AS116" i="4"/>
  <c r="AH70" i="4"/>
  <c r="AO32" i="4"/>
  <c r="AU30" i="4"/>
  <c r="AR31" i="4"/>
  <c r="AR26" i="4"/>
  <c r="AH101" i="4"/>
  <c r="AV102" i="4"/>
  <c r="AQ99" i="4"/>
  <c r="AH56" i="5"/>
  <c r="AH107" i="4"/>
  <c r="AH42" i="4"/>
  <c r="H36" i="2"/>
  <c r="AU59" i="4"/>
  <c r="AM67" i="4"/>
  <c r="AU119" i="4"/>
  <c r="AU18" i="4"/>
  <c r="AV80" i="4"/>
  <c r="H21" i="2"/>
  <c r="AR35" i="4"/>
  <c r="AV115" i="4"/>
  <c r="AP13" i="4"/>
  <c r="AQ96" i="4"/>
  <c r="AH146" i="4"/>
  <c r="AP79" i="4"/>
  <c r="AM9" i="4"/>
  <c r="AQ63" i="4"/>
  <c r="AQ62" i="4"/>
  <c r="AP17" i="4"/>
  <c r="AQ84" i="4"/>
  <c r="AT61" i="4"/>
  <c r="AS109" i="4"/>
  <c r="AR47" i="4"/>
  <c r="AN52" i="4"/>
  <c r="AR85" i="4"/>
  <c r="AS40" i="4"/>
  <c r="AS136" i="4"/>
  <c r="AT33" i="4"/>
  <c r="AH118" i="4"/>
  <c r="AM105" i="4"/>
  <c r="AU40" i="4"/>
  <c r="AR67" i="4"/>
  <c r="AU115" i="4"/>
  <c r="H140" i="2"/>
  <c r="AM15" i="4"/>
  <c r="AS125" i="4"/>
  <c r="AU48" i="4"/>
  <c r="AU107" i="4"/>
  <c r="H24" i="2"/>
  <c r="AM124" i="4"/>
  <c r="AH75" i="4"/>
  <c r="AH131" i="4"/>
  <c r="AR140" i="4"/>
  <c r="AH40" i="4"/>
  <c r="AO28" i="4"/>
  <c r="AN123" i="4"/>
  <c r="AU51" i="4"/>
  <c r="AS91" i="4"/>
  <c r="AU31" i="4"/>
  <c r="AT47" i="4"/>
  <c r="G40" i="3"/>
  <c r="AN58" i="4"/>
  <c r="AO119" i="4"/>
  <c r="AQ136" i="4"/>
  <c r="AP24" i="4"/>
  <c r="AH123" i="4"/>
  <c r="AH90" i="4"/>
  <c r="H105" i="2"/>
  <c r="AN51" i="4"/>
  <c r="AV83" i="4"/>
  <c r="AN121" i="4"/>
  <c r="G45" i="3"/>
  <c r="H39" i="2"/>
  <c r="AN136" i="4"/>
  <c r="AU85" i="4"/>
  <c r="AU122" i="4"/>
  <c r="AU98" i="4"/>
  <c r="AS130" i="4"/>
  <c r="AO114" i="4"/>
  <c r="AS28" i="4"/>
  <c r="AS8" i="4"/>
  <c r="AV71" i="4"/>
  <c r="AM82" i="4"/>
  <c r="AT23" i="4"/>
  <c r="AR8" i="4"/>
  <c r="AV41" i="4"/>
  <c r="AT122" i="4"/>
  <c r="AH100" i="5"/>
  <c r="AT46" i="4"/>
  <c r="AQ87" i="4"/>
  <c r="AT97" i="4"/>
  <c r="AH30" i="4"/>
  <c r="H125" i="2"/>
  <c r="AH32" i="5"/>
  <c r="AV47" i="4"/>
  <c r="AQ75" i="4"/>
  <c r="AV20" i="4"/>
  <c r="G37" i="3"/>
  <c r="AH97" i="4"/>
  <c r="AU111" i="4"/>
  <c r="AO106" i="4"/>
  <c r="AO95" i="4"/>
  <c r="H18" i="2"/>
  <c r="AR119" i="4"/>
  <c r="AH164" i="5"/>
  <c r="AH83" i="5"/>
  <c r="H131" i="2"/>
  <c r="AH100" i="4"/>
  <c r="AH179" i="5"/>
  <c r="AR97" i="4"/>
  <c r="AO82" i="4"/>
  <c r="AS93" i="4"/>
  <c r="AH51" i="4"/>
  <c r="AT58" i="4"/>
  <c r="G21" i="3"/>
  <c r="H126" i="2"/>
  <c r="AS44" i="4"/>
  <c r="AP102" i="4"/>
  <c r="AU27" i="4"/>
  <c r="AH52" i="5"/>
  <c r="AP41" i="4"/>
  <c r="AV123" i="4"/>
  <c r="AU139" i="4"/>
  <c r="AN72" i="4"/>
  <c r="AP120" i="4"/>
  <c r="AP114" i="4"/>
  <c r="AP89" i="4"/>
  <c r="AS27" i="4"/>
  <c r="AS106" i="4"/>
  <c r="AP85" i="4"/>
  <c r="AH61" i="5"/>
  <c r="H56" i="2"/>
  <c r="AT27" i="4"/>
  <c r="AS25" i="4"/>
  <c r="AQ61" i="4"/>
  <c r="AP81" i="4"/>
  <c r="AQ27" i="4"/>
  <c r="AQ93" i="4"/>
  <c r="AH145" i="5"/>
  <c r="AH47" i="4"/>
  <c r="G13" i="3"/>
  <c r="H73" i="2"/>
  <c r="AH85" i="5"/>
  <c r="AQ26" i="4"/>
  <c r="AT132" i="4"/>
  <c r="H9" i="2"/>
  <c r="AH121" i="4"/>
  <c r="AN133" i="4"/>
  <c r="AV96" i="4"/>
  <c r="AV141" i="4"/>
  <c r="AU72" i="4"/>
  <c r="AP19" i="4"/>
  <c r="AQ67" i="4"/>
  <c r="AO120" i="4"/>
  <c r="AN134" i="4"/>
  <c r="G35" i="3"/>
  <c r="G8" i="3"/>
  <c r="AN100" i="4"/>
  <c r="AS82" i="4"/>
  <c r="AP106" i="4"/>
  <c r="AU93" i="4"/>
  <c r="AS55" i="4"/>
  <c r="AU133" i="4"/>
  <c r="AQ69" i="4"/>
  <c r="AP138" i="4"/>
  <c r="AO67" i="4"/>
  <c r="AM123" i="4"/>
  <c r="AM96" i="4"/>
  <c r="G7" i="3"/>
  <c r="AM65" i="4"/>
  <c r="H80" i="2"/>
  <c r="AU74" i="4"/>
  <c r="AV39" i="4"/>
  <c r="AO132" i="4"/>
  <c r="AO73" i="4"/>
  <c r="AV56" i="4"/>
  <c r="H76" i="2"/>
  <c r="AH114" i="4"/>
  <c r="AT118" i="4"/>
  <c r="H13" i="2"/>
  <c r="AV91" i="4"/>
  <c r="AQ33" i="4"/>
  <c r="AT8" i="4"/>
  <c r="H132" i="2"/>
  <c r="AR17" i="4"/>
  <c r="AQ139" i="4"/>
  <c r="AO115" i="4"/>
  <c r="AH90" i="5"/>
  <c r="AV82" i="4"/>
  <c r="H75" i="2"/>
  <c r="AO105" i="4"/>
  <c r="AT6" i="4"/>
  <c r="H67" i="2"/>
  <c r="AR58" i="4"/>
  <c r="AO99" i="4"/>
  <c r="AM58" i="4"/>
  <c r="AR68" i="4"/>
  <c r="AP76" i="4"/>
  <c r="AO50" i="4"/>
  <c r="H72" i="2"/>
  <c r="AT104" i="4"/>
  <c r="AP35" i="4"/>
  <c r="AH70" i="5"/>
  <c r="AN15" i="4"/>
  <c r="AT129" i="4"/>
  <c r="G39" i="3"/>
  <c r="AN85" i="4"/>
  <c r="AP91" i="4"/>
  <c r="AN9" i="4"/>
  <c r="AP33" i="4"/>
  <c r="AR124" i="4"/>
  <c r="AR56" i="4"/>
  <c r="H141" i="2"/>
  <c r="AP115" i="4"/>
  <c r="AR76" i="4"/>
  <c r="AH44" i="4"/>
  <c r="AV11" i="4"/>
  <c r="AT59" i="4"/>
  <c r="AT142" i="4"/>
  <c r="AH26" i="5"/>
  <c r="AH48" i="4"/>
  <c r="AU104" i="4"/>
  <c r="AS88" i="4"/>
  <c r="H122" i="2"/>
  <c r="AT13" i="4"/>
  <c r="AH101" i="5"/>
  <c r="AQ137" i="4"/>
  <c r="AM32" i="4"/>
  <c r="AV139" i="4"/>
  <c r="AU39" i="4"/>
  <c r="AT85" i="4"/>
  <c r="AH133" i="4"/>
  <c r="H52" i="2"/>
  <c r="AU95" i="4"/>
  <c r="G33" i="3"/>
  <c r="AM35" i="4"/>
  <c r="AQ97" i="4"/>
  <c r="AN92" i="4"/>
  <c r="AU121" i="4"/>
  <c r="AO69" i="4"/>
  <c r="AH153" i="5"/>
  <c r="H78" i="2"/>
  <c r="AP15" i="4"/>
  <c r="AR136" i="4"/>
  <c r="AU103" i="4"/>
  <c r="AR128" i="4"/>
  <c r="AM129" i="4"/>
  <c r="AN83" i="4"/>
  <c r="AV58" i="4"/>
  <c r="AU96" i="4"/>
  <c r="G42" i="3"/>
  <c r="AM126" i="4"/>
  <c r="G41" i="3"/>
  <c r="H111" i="2"/>
  <c r="H25" i="2"/>
  <c r="AQ9" i="4"/>
  <c r="AO107" i="4"/>
  <c r="AO66" i="4"/>
  <c r="AN102" i="4"/>
  <c r="AO7" i="4"/>
  <c r="AH68" i="5"/>
  <c r="H136" i="2"/>
  <c r="G31" i="3"/>
  <c r="AO116" i="4"/>
  <c r="AV140" i="4"/>
  <c r="AH65" i="5"/>
  <c r="AV85" i="4"/>
  <c r="AQ48" i="4"/>
  <c r="AH71" i="4"/>
  <c r="AM125" i="4"/>
  <c r="AS117" i="4"/>
  <c r="AO121" i="4"/>
  <c r="AN129" i="4"/>
  <c r="AS24" i="4"/>
  <c r="AO49" i="4"/>
  <c r="H41" i="2"/>
  <c r="AV72" i="4"/>
  <c r="H110" i="2"/>
  <c r="AR63" i="4"/>
  <c r="AS57" i="4"/>
  <c r="AM54" i="4"/>
  <c r="AM130" i="4"/>
  <c r="AO109" i="4"/>
  <c r="AS68" i="4"/>
  <c r="AV76" i="4"/>
  <c r="AP64" i="4"/>
  <c r="AM120" i="4"/>
  <c r="AH107" i="5"/>
  <c r="AU129" i="4"/>
  <c r="AH79" i="4"/>
  <c r="AU33" i="4"/>
  <c r="AT117" i="4"/>
  <c r="AN47" i="4"/>
  <c r="AT64" i="4"/>
  <c r="H31" i="2"/>
  <c r="AN114" i="4"/>
  <c r="AH99" i="5"/>
  <c r="AS30" i="4"/>
  <c r="AM49" i="4"/>
  <c r="AO59" i="4"/>
  <c r="AH23" i="4"/>
  <c r="AR42" i="4"/>
  <c r="H83" i="2"/>
  <c r="AQ110" i="4"/>
  <c r="AU141" i="4"/>
  <c r="AO94" i="4"/>
  <c r="AH114" i="5"/>
  <c r="AU24" i="4"/>
  <c r="AR92" i="4"/>
  <c r="AR66" i="4"/>
  <c r="AH142" i="5"/>
  <c r="AN109" i="4"/>
  <c r="AH56" i="4"/>
  <c r="AO35" i="4"/>
  <c r="AU9" i="4"/>
  <c r="AM18" i="4"/>
  <c r="AQ76" i="4"/>
  <c r="AH24" i="4"/>
  <c r="AH146" i="5"/>
  <c r="AP21" i="4"/>
  <c r="H91" i="2"/>
  <c r="AR18" i="4"/>
  <c r="AQ100" i="4"/>
  <c r="G14" i="3"/>
  <c r="G10" i="3"/>
  <c r="AV32" i="4"/>
  <c r="AP68" i="4"/>
  <c r="AS23" i="4"/>
  <c r="AR73" i="4"/>
  <c r="AS10" i="4"/>
  <c r="AM17" i="4"/>
  <c r="AV110" i="4"/>
  <c r="AS43" i="4"/>
  <c r="AQ118" i="4"/>
  <c r="AO103" i="4"/>
  <c r="AO74" i="4"/>
  <c r="AO26" i="4"/>
  <c r="AU134" i="4"/>
  <c r="AQ58" i="4"/>
  <c r="AH12" i="5"/>
  <c r="AM136" i="4"/>
  <c r="AN69" i="4"/>
  <c r="AS72" i="4"/>
  <c r="AV24" i="4"/>
  <c r="AN40" i="4"/>
  <c r="AQ89" i="4"/>
  <c r="AH159" i="5"/>
  <c r="AQ115" i="4"/>
  <c r="AH47" i="5"/>
  <c r="G46" i="3"/>
  <c r="AS47" i="4"/>
  <c r="AH17" i="5"/>
  <c r="AH139" i="5"/>
  <c r="AH74" i="5"/>
  <c r="AT84" i="4"/>
  <c r="H112" i="2"/>
  <c r="AP74" i="4"/>
  <c r="AO21" i="4"/>
  <c r="AN96" i="4"/>
  <c r="AP122" i="4"/>
  <c r="AS54" i="4"/>
  <c r="H49" i="2"/>
  <c r="AP46" i="4"/>
  <c r="AH28" i="5"/>
  <c r="AU42" i="4"/>
  <c r="H11" i="2"/>
  <c r="AH156" i="5"/>
  <c r="AP104" i="4"/>
  <c r="AO117" i="4"/>
  <c r="H50" i="2"/>
  <c r="G15" i="3"/>
  <c r="AT37" i="4"/>
  <c r="AS32" i="4"/>
  <c r="AU131" i="4"/>
  <c r="AT134" i="4"/>
  <c r="AT54" i="4"/>
  <c r="AH98" i="4"/>
  <c r="AO71" i="4"/>
  <c r="AH147" i="5"/>
  <c r="AM103" i="4"/>
  <c r="AV120" i="4"/>
  <c r="AV19" i="4"/>
  <c r="AP110" i="4"/>
  <c r="AR102" i="4"/>
  <c r="AO18" i="4"/>
  <c r="AH60" i="5"/>
  <c r="AP142" i="4"/>
  <c r="G20" i="3"/>
  <c r="AS119" i="4"/>
  <c r="AR87" i="4"/>
  <c r="AO11" i="4"/>
  <c r="AH131" i="5"/>
  <c r="AO15" i="4"/>
  <c r="AN39" i="4"/>
  <c r="AU68" i="4"/>
  <c r="AV138" i="4"/>
  <c r="AR106" i="4"/>
  <c r="AN59" i="4"/>
  <c r="AT76" i="4"/>
  <c r="AU20" i="4"/>
  <c r="AH34" i="5"/>
  <c r="AH82" i="4"/>
  <c r="AU108" i="4"/>
  <c r="AV51" i="4"/>
  <c r="AR103" i="4"/>
  <c r="AO93" i="4"/>
  <c r="AU92" i="4"/>
  <c r="AH172" i="5"/>
  <c r="H26" i="2"/>
  <c r="AH33" i="4"/>
  <c r="AO13" i="4"/>
  <c r="AU32" i="4"/>
  <c r="AH89" i="4"/>
  <c r="AP124" i="4"/>
  <c r="AV108" i="4"/>
  <c r="AV111" i="4"/>
  <c r="AV66" i="4"/>
  <c r="AR32" i="4"/>
  <c r="H59" i="2"/>
  <c r="AM110" i="4"/>
  <c r="AV44" i="4"/>
  <c r="AM46" i="4"/>
  <c r="AH66" i="5"/>
  <c r="AT90" i="4"/>
  <c r="AP90" i="4"/>
  <c r="AQ128" i="4"/>
  <c r="AP56" i="4"/>
  <c r="AN62" i="4"/>
  <c r="AM142" i="4"/>
  <c r="AV135" i="4"/>
  <c r="AH132" i="4"/>
  <c r="AN61" i="4"/>
  <c r="AV114" i="4"/>
  <c r="AT89" i="4"/>
  <c r="AH106" i="4"/>
  <c r="H139" i="2"/>
  <c r="AP87" i="4"/>
  <c r="AR9" i="4"/>
  <c r="AV130" i="4"/>
  <c r="AH9" i="4"/>
  <c r="AS33" i="4"/>
  <c r="H65" i="2"/>
  <c r="AH58" i="4"/>
  <c r="AV101" i="4"/>
  <c r="G22" i="3"/>
  <c r="AT79" i="4"/>
  <c r="AM8" i="4"/>
  <c r="AN77" i="4"/>
  <c r="AQ28" i="4"/>
  <c r="AT107" i="4"/>
  <c r="AH36" i="5"/>
  <c r="AH148" i="5"/>
  <c r="AM76" i="4"/>
  <c r="AO124" i="4"/>
  <c r="AO130" i="4"/>
  <c r="H10" i="2"/>
  <c r="AP63" i="4"/>
  <c r="AR110" i="4"/>
  <c r="H70" i="2"/>
  <c r="AQ16" i="4"/>
  <c r="AR122" i="4"/>
  <c r="AT72" i="4"/>
  <c r="AN132" i="4"/>
  <c r="AR34" i="4"/>
  <c r="AN49" i="4"/>
  <c r="AR19" i="4"/>
  <c r="AH170" i="5"/>
  <c r="AT119" i="4"/>
  <c r="H95" i="2"/>
  <c r="AN13" i="4"/>
  <c r="AV105" i="4"/>
  <c r="AH88" i="5"/>
  <c r="AU16" i="4"/>
  <c r="H107" i="2"/>
  <c r="AS20" i="4"/>
  <c r="AR74" i="4"/>
  <c r="AN90" i="4"/>
  <c r="AS114" i="4"/>
  <c r="AQ125" i="4"/>
  <c r="AH62" i="4"/>
  <c r="AH117" i="4"/>
  <c r="AH78" i="5"/>
  <c r="AP69" i="4"/>
  <c r="AT24" i="4"/>
  <c r="AN115" i="4"/>
  <c r="AO52" i="4"/>
  <c r="AR135" i="4"/>
  <c r="AM122" i="4"/>
  <c r="AU124" i="4"/>
  <c r="AH168" i="5"/>
  <c r="AP82" i="4"/>
  <c r="AM139" i="4"/>
  <c r="AP25" i="4"/>
  <c r="AR65" i="4"/>
  <c r="AR90" i="4"/>
  <c r="AP12" i="4"/>
  <c r="AM26" i="4"/>
  <c r="AH34" i="4"/>
  <c r="AV34" i="4"/>
  <c r="AH43" i="5"/>
  <c r="AN79" i="4"/>
  <c r="AH112" i="4"/>
  <c r="AP130" i="4"/>
  <c r="AS50" i="4"/>
  <c r="AH66" i="4"/>
  <c r="H115" i="2"/>
  <c r="G27" i="3"/>
  <c r="AT105" i="4"/>
  <c r="AM41" i="4"/>
  <c r="AN34" i="4"/>
  <c r="AP134" i="4"/>
  <c r="AT73" i="4"/>
  <c r="AN22" i="4"/>
  <c r="AQ106" i="4"/>
  <c r="AQ34" i="4"/>
  <c r="AM50" i="4"/>
  <c r="AH108" i="4"/>
  <c r="AS108" i="4"/>
  <c r="AS141" i="4"/>
  <c r="H22" i="2"/>
  <c r="AU12" i="4"/>
  <c r="AS22" i="4"/>
  <c r="AS69" i="4"/>
  <c r="AH18" i="5"/>
  <c r="AM101" i="4"/>
  <c r="H71" i="2"/>
  <c r="AH24" i="5"/>
  <c r="AM64" i="4"/>
  <c r="AQ42" i="4"/>
  <c r="AT12" i="4"/>
  <c r="AO123" i="4"/>
  <c r="AR109" i="4"/>
  <c r="AM36" i="4"/>
  <c r="AO131" i="4"/>
  <c r="AM102" i="4"/>
  <c r="AT102" i="4"/>
  <c r="AH49" i="5"/>
  <c r="AT123" i="4"/>
  <c r="AS6" i="4"/>
  <c r="AQ20" i="4"/>
  <c r="AO142" i="4"/>
  <c r="AH77" i="5"/>
  <c r="AM33" i="4"/>
  <c r="AR13" i="4"/>
  <c r="AP95" i="4"/>
  <c r="AU26" i="4"/>
  <c r="AN33" i="4"/>
  <c r="AH82" i="5"/>
  <c r="AS67" i="4"/>
  <c r="AR80" i="4"/>
  <c r="AH97" i="5"/>
  <c r="AH51" i="5"/>
  <c r="AP84" i="4"/>
  <c r="AH72" i="4"/>
  <c r="AH110" i="4"/>
  <c r="AV23" i="4"/>
  <c r="AH132" i="5"/>
  <c r="AH86" i="4"/>
  <c r="AH124" i="5"/>
  <c r="AU56" i="4"/>
  <c r="AQ124" i="4"/>
  <c r="AS92" i="4"/>
  <c r="AO64" i="4"/>
  <c r="AO101" i="4"/>
  <c r="AV107" i="4"/>
  <c r="AH129" i="5"/>
  <c r="AN42" i="4"/>
  <c r="AP88" i="4"/>
  <c r="AH155" i="5"/>
  <c r="AR11" i="4"/>
  <c r="AP92" i="4"/>
  <c r="AM59" i="4"/>
  <c r="AM111" i="4"/>
  <c r="AH35" i="5"/>
  <c r="AQ119" i="4"/>
  <c r="AU117" i="4"/>
  <c r="AP98" i="4"/>
  <c r="AH19" i="4"/>
  <c r="AR40" i="4"/>
  <c r="AH5" i="5"/>
  <c r="AT32" i="4"/>
  <c r="AM87" i="4"/>
  <c r="AP52" i="4"/>
  <c r="AT66" i="4"/>
  <c r="AT111" i="4"/>
  <c r="AM95" i="4"/>
  <c r="AO76" i="4"/>
  <c r="AO47" i="4"/>
  <c r="AH15" i="5"/>
  <c r="AT131" i="4"/>
  <c r="H69" i="2"/>
  <c r="AV100" i="4"/>
  <c r="G23" i="3"/>
  <c r="AH91" i="5"/>
  <c r="AT109" i="4"/>
  <c r="AO122" i="4"/>
  <c r="AV99" i="4"/>
  <c r="AH50" i="5"/>
  <c r="AN16" i="4"/>
  <c r="AU64" i="4"/>
  <c r="AP77" i="4"/>
  <c r="AM7" i="4"/>
  <c r="AT40" i="4"/>
  <c r="AS134" i="4"/>
  <c r="AR98" i="4"/>
  <c r="AO89" i="4"/>
  <c r="AV43" i="4"/>
  <c r="AQ53" i="4"/>
  <c r="AU57" i="4"/>
  <c r="AS39" i="4"/>
  <c r="AV89" i="4"/>
  <c r="H138" i="2"/>
  <c r="H129" i="2"/>
  <c r="AH91" i="4"/>
  <c r="AP93" i="4"/>
  <c r="AU137" i="4"/>
  <c r="AT39" i="4"/>
  <c r="AH161" i="5"/>
  <c r="AP20" i="4"/>
  <c r="AO40" i="4"/>
  <c r="AP28" i="4"/>
  <c r="AQ37" i="4"/>
  <c r="AQ105" i="4"/>
  <c r="AH13" i="5"/>
  <c r="AU66" i="4"/>
  <c r="AH6" i="5"/>
  <c r="AU101" i="4"/>
  <c r="AT56" i="4"/>
  <c r="AS120" i="4"/>
  <c r="AH137" i="5"/>
  <c r="AU61" i="4"/>
  <c r="AQ51" i="4"/>
  <c r="AM37" i="4"/>
  <c r="AS90" i="4"/>
  <c r="AS58" i="4"/>
  <c r="AU6" i="4"/>
  <c r="G18" i="3"/>
  <c r="AO126" i="4"/>
  <c r="AP97" i="4"/>
  <c r="AV109" i="4"/>
  <c r="AV84" i="4"/>
  <c r="AS126" i="4"/>
  <c r="AO48" i="4"/>
  <c r="AQ19" i="4"/>
  <c r="AH85" i="4"/>
  <c r="AH87" i="5"/>
  <c r="AS137" i="4"/>
  <c r="H7" i="2"/>
  <c r="AS9" i="4"/>
  <c r="AP23" i="4"/>
  <c r="AS74" i="4"/>
  <c r="AM69" i="4"/>
  <c r="AH130" i="4"/>
  <c r="H134" i="2"/>
  <c r="AT133" i="4"/>
  <c r="AQ130" i="4"/>
  <c r="AM61" i="4"/>
  <c r="AH81" i="4"/>
  <c r="AO135" i="4"/>
  <c r="AU73" i="4"/>
  <c r="AR83" i="4"/>
  <c r="AS77" i="4"/>
  <c r="AO91" i="4"/>
  <c r="AH116" i="4"/>
  <c r="G19" i="3"/>
  <c r="AS15" i="4"/>
  <c r="AQ88" i="4"/>
  <c r="AT115" i="4"/>
  <c r="AS16" i="4"/>
  <c r="AM47" i="4"/>
  <c r="AN95" i="4"/>
  <c r="AU140" i="4"/>
  <c r="AH49" i="4"/>
  <c r="AN53" i="4"/>
  <c r="AQ39" i="4"/>
  <c r="AN81" i="4"/>
  <c r="AQ108" i="4"/>
  <c r="AQ73" i="4"/>
  <c r="AQ85" i="4"/>
  <c r="AH30" i="5"/>
  <c r="AQ92" i="4"/>
  <c r="AN17" i="4"/>
  <c r="AH63" i="5"/>
  <c r="AU79" i="4"/>
  <c r="H90" i="2"/>
  <c r="AH17" i="4"/>
  <c r="AV27" i="4"/>
  <c r="AN101" i="4"/>
  <c r="AS111" i="4"/>
  <c r="AV12" i="4"/>
  <c r="AH122" i="5"/>
  <c r="AH9" i="5"/>
  <c r="AO42" i="4"/>
  <c r="AH140" i="4"/>
  <c r="AT116" i="4"/>
  <c r="AT57" i="4"/>
  <c r="AM85" i="4"/>
  <c r="AU100" i="4"/>
  <c r="G26" i="3"/>
  <c r="AU118" i="4"/>
  <c r="AV35" i="4"/>
  <c r="AH43" i="4"/>
  <c r="H14" i="2"/>
  <c r="AS11" i="4"/>
  <c r="AR33" i="4"/>
  <c r="AT36" i="4"/>
  <c r="AH16" i="5"/>
  <c r="AT17" i="4"/>
  <c r="AP16" i="4"/>
  <c r="AT94" i="4"/>
  <c r="AH102" i="4"/>
  <c r="AQ117" i="4"/>
  <c r="H98" i="2"/>
  <c r="AT7" i="4"/>
  <c r="AH64" i="4"/>
  <c r="AQ116" i="4"/>
  <c r="AQ21" i="4"/>
  <c r="AP62" i="4"/>
  <c r="AP119" i="4"/>
  <c r="AP133" i="4"/>
  <c r="AM114" i="4"/>
  <c r="AN55" i="4"/>
  <c r="AM19" i="4"/>
  <c r="AV28" i="4"/>
  <c r="AH41" i="5"/>
  <c r="AM107" i="4"/>
  <c r="AM133" i="4"/>
  <c r="AP118" i="4"/>
  <c r="AH89" i="5"/>
  <c r="H63" i="2"/>
  <c r="AU106" i="4"/>
  <c r="AM56" i="4"/>
  <c r="AP30" i="4"/>
  <c r="AM119" i="4"/>
  <c r="AU62" i="4"/>
  <c r="AT81" i="4"/>
  <c r="G47" i="3"/>
  <c r="AN103" i="4"/>
  <c r="AH55" i="5"/>
  <c r="AM92" i="4"/>
  <c r="AU17" i="4"/>
  <c r="AQ126" i="4"/>
  <c r="AN84" i="4"/>
  <c r="AU21" i="4"/>
  <c r="AQ41" i="4"/>
  <c r="AH136" i="4"/>
  <c r="AH92" i="4"/>
  <c r="AS36" i="4"/>
  <c r="AT138" i="4"/>
  <c r="AV137" i="4"/>
  <c r="AR99" i="4"/>
  <c r="H20" i="2"/>
  <c r="AM30" i="4"/>
  <c r="AO19" i="4"/>
  <c r="AM79" i="4"/>
  <c r="H40" i="2"/>
  <c r="AT15" i="4"/>
  <c r="AM106" i="4"/>
  <c r="AU90" i="4"/>
  <c r="AT48" i="4"/>
  <c r="G29" i="3"/>
  <c r="AM40" i="4"/>
  <c r="AH8" i="4"/>
  <c r="AM73" i="4"/>
  <c r="AM131" i="4"/>
  <c r="AP65" i="4"/>
  <c r="AS115" i="4"/>
  <c r="AM100" i="4"/>
  <c r="AT139" i="4"/>
  <c r="AN20" i="4"/>
  <c r="AO96" i="4"/>
  <c r="AP40" i="4"/>
  <c r="H16" i="2"/>
  <c r="AN108" i="4"/>
  <c r="H81" i="2"/>
  <c r="H57" i="2"/>
  <c r="H51" i="2"/>
  <c r="AN142" i="4"/>
  <c r="AM90" i="4"/>
  <c r="AM104" i="4"/>
  <c r="AO137" i="4"/>
  <c r="AN25" i="4"/>
  <c r="AV9" i="4"/>
  <c r="AH106" i="5"/>
  <c r="AS17" i="4"/>
  <c r="AM134" i="4"/>
  <c r="AO61" i="4"/>
  <c r="AR126" i="4"/>
  <c r="AV37" i="4"/>
  <c r="AH109" i="4"/>
  <c r="AO23" i="4"/>
  <c r="AN74" i="4"/>
  <c r="AH20" i="5"/>
  <c r="AP73" i="4"/>
  <c r="AN8" i="4"/>
  <c r="AQ140" i="4"/>
  <c r="AN125" i="4"/>
  <c r="AV61" i="4"/>
  <c r="AM80" i="4"/>
  <c r="AM43" i="4"/>
  <c r="AH166" i="5"/>
  <c r="AH174" i="5"/>
  <c r="AO92" i="4"/>
  <c r="H119" i="2"/>
  <c r="AN56" i="4"/>
  <c r="AP132" i="4"/>
  <c r="H100" i="2"/>
  <c r="AH144" i="5"/>
  <c r="AQ23" i="4"/>
  <c r="AP50" i="4"/>
  <c r="AU83" i="4"/>
  <c r="AT49" i="4"/>
  <c r="AV22" i="4"/>
  <c r="G36" i="3"/>
  <c r="AS99" i="4"/>
  <c r="AH67" i="4"/>
  <c r="AO54" i="4"/>
  <c r="AN130" i="4"/>
  <c r="AO84" i="4"/>
  <c r="AH39" i="4"/>
  <c r="AN119" i="4"/>
  <c r="AU136" i="4"/>
  <c r="AO83" i="4"/>
  <c r="AQ131" i="4"/>
  <c r="AU7" i="4"/>
  <c r="AH80" i="5"/>
  <c r="AR54" i="4"/>
  <c r="AM66" i="4"/>
  <c r="AR131" i="4"/>
  <c r="AV42" i="4"/>
  <c r="AN48" i="4"/>
  <c r="AP131" i="4"/>
  <c r="AS89" i="4"/>
  <c r="AN19" i="4"/>
  <c r="AP117" i="4"/>
  <c r="AR101" i="4"/>
  <c r="AP137" i="4"/>
  <c r="AQ49" i="4"/>
  <c r="AU97" i="4"/>
  <c r="AN118" i="4"/>
  <c r="AO72" i="4"/>
  <c r="AM44" i="4"/>
  <c r="AP59" i="4"/>
  <c r="AU142" i="4"/>
  <c r="AT71" i="4"/>
  <c r="AS83" i="4"/>
  <c r="AH87" i="4"/>
  <c r="AH12" i="4"/>
  <c r="AP135" i="4"/>
  <c r="AV36" i="4"/>
  <c r="AT91" i="4"/>
  <c r="AR46" i="4"/>
  <c r="H58" i="2"/>
  <c r="AN32" i="4"/>
  <c r="AP11" i="4"/>
  <c r="AH8" i="5"/>
  <c r="AN122" i="4"/>
  <c r="AS122" i="4"/>
  <c r="AT130" i="4"/>
  <c r="AH38" i="4"/>
  <c r="AP103" i="4"/>
  <c r="AQ24" i="4"/>
  <c r="AH64" i="5"/>
  <c r="H144" i="2"/>
  <c r="H12" i="2"/>
  <c r="AR21" i="4"/>
  <c r="AS12" i="4"/>
  <c r="AQ123" i="4"/>
  <c r="AS107" i="4"/>
  <c r="AH28" i="4"/>
  <c r="AH10" i="5"/>
  <c r="AO104" i="4"/>
  <c r="AR129" i="4"/>
  <c r="H108" i="2"/>
  <c r="AM83" i="4"/>
  <c r="AR91" i="4"/>
  <c r="AH118" i="5"/>
  <c r="AH38" i="5"/>
  <c r="AR138" i="4"/>
  <c r="AR72" i="4"/>
  <c r="AR96" i="4"/>
  <c r="AH52" i="4"/>
  <c r="AR61" i="4"/>
  <c r="AQ129" i="4"/>
  <c r="G17" i="3"/>
  <c r="AV75" i="4"/>
  <c r="AV142" i="4"/>
  <c r="AN65" i="4"/>
  <c r="AT103" i="4"/>
  <c r="AO36" i="4"/>
  <c r="AH69" i="5"/>
  <c r="AQ91" i="4"/>
  <c r="H54" i="2"/>
  <c r="AP7" i="4"/>
  <c r="AH94" i="5"/>
  <c r="AS73" i="4"/>
  <c r="H97" i="2"/>
  <c r="AR15" i="4"/>
  <c r="AO6" i="4"/>
  <c r="AS65" i="4"/>
  <c r="AV104" i="4"/>
  <c r="AH126" i="4"/>
  <c r="AQ8" i="4"/>
  <c r="AP109" i="4"/>
  <c r="AU44" i="4"/>
  <c r="AQ77" i="4"/>
  <c r="AS19" i="4"/>
  <c r="AH14" i="4"/>
  <c r="AH25" i="4"/>
  <c r="AS85" i="4"/>
  <c r="AH147" i="4"/>
  <c r="AN28" i="4"/>
  <c r="AH127" i="5"/>
  <c r="AN36" i="4"/>
  <c r="AT63" i="4"/>
  <c r="AT19" i="4"/>
  <c r="AM34" i="4"/>
  <c r="AS49" i="4"/>
  <c r="AP34" i="4"/>
  <c r="AT96" i="4"/>
  <c r="H109" i="2"/>
  <c r="AU10" i="4"/>
  <c r="AS128" i="4"/>
  <c r="AV13" i="4"/>
  <c r="AN116" i="4"/>
  <c r="AP8" i="4"/>
  <c r="AR95" i="4"/>
  <c r="H99" i="2"/>
  <c r="G49" i="3"/>
  <c r="AS52" i="4"/>
  <c r="AH25" i="5"/>
  <c r="AO118" i="4"/>
  <c r="AR7" i="4"/>
  <c r="H127" i="2"/>
  <c r="AH60" i="4"/>
  <c r="AS129" i="4"/>
  <c r="AO22" i="4"/>
  <c r="AM27" i="4"/>
  <c r="AT121" i="4"/>
  <c r="AP83" i="4"/>
  <c r="AU128" i="4"/>
  <c r="AS103" i="4"/>
  <c r="AQ57" i="4"/>
  <c r="AU63" i="4"/>
  <c r="AT16" i="4"/>
  <c r="AN10" i="4"/>
  <c r="AH136" i="5"/>
  <c r="AO81" i="4"/>
  <c r="AH103" i="5"/>
  <c r="AV68" i="4"/>
  <c r="AU87" i="4"/>
  <c r="AS31" i="4"/>
  <c r="AN73" i="4"/>
  <c r="AO68" i="4"/>
  <c r="AR104" i="4"/>
  <c r="AQ109" i="4"/>
  <c r="H121" i="2"/>
  <c r="AH55" i="4"/>
  <c r="AQ66" i="4"/>
  <c r="AU126" i="4"/>
  <c r="AV121" i="4"/>
  <c r="AV106" i="4"/>
  <c r="AR59" i="4"/>
  <c r="AO37" i="4"/>
  <c r="AT44" i="4"/>
  <c r="AM89" i="4"/>
  <c r="AN98" i="4"/>
  <c r="AP10" i="4"/>
  <c r="AH41" i="4"/>
  <c r="AN41" i="4"/>
  <c r="AP126" i="4"/>
  <c r="AH95" i="5"/>
  <c r="AO8" i="4"/>
  <c r="AR44" i="4"/>
  <c r="AO80" i="4"/>
  <c r="AO133" i="4"/>
  <c r="AN135" i="4"/>
  <c r="AS142" i="4"/>
  <c r="AP51" i="4"/>
  <c r="AM6" i="4"/>
  <c r="AH68" i="4"/>
  <c r="AM24" i="4"/>
  <c r="AH10" i="4"/>
  <c r="AN76" i="4"/>
  <c r="AQ71" i="4"/>
  <c r="AU105" i="4"/>
  <c r="AR107" i="4"/>
  <c r="AH39" i="5"/>
  <c r="AR105" i="4"/>
  <c r="AM74" i="4"/>
  <c r="AT42" i="4"/>
  <c r="AN37" i="4"/>
  <c r="AH119" i="4"/>
  <c r="AP27" i="4"/>
  <c r="AR64" i="4"/>
  <c r="AT137" i="4"/>
  <c r="AT77" i="4"/>
  <c r="H35" i="2"/>
  <c r="AV7" i="4"/>
  <c r="H43" i="2"/>
  <c r="AV57" i="4"/>
  <c r="AV73" i="4"/>
  <c r="AR24" i="4"/>
  <c r="AP72" i="4"/>
  <c r="H77" i="2"/>
  <c r="AT87" i="4"/>
  <c r="AP125" i="4"/>
  <c r="AT108" i="4"/>
  <c r="AH22" i="4"/>
  <c r="AN138" i="4"/>
  <c r="AU47" i="4"/>
  <c r="AU82" i="4"/>
  <c r="AP9" i="4"/>
  <c r="AQ94" i="4"/>
  <c r="AH84" i="5"/>
  <c r="H103" i="2"/>
  <c r="AM42" i="4"/>
  <c r="AO108" i="4"/>
  <c r="AQ81" i="4"/>
  <c r="AO65" i="4"/>
  <c r="AN80" i="4"/>
  <c r="G48" i="3"/>
  <c r="H124" i="2"/>
  <c r="AP66" i="4"/>
  <c r="AQ6" i="4"/>
  <c r="AH163" i="5"/>
  <c r="AQ104" i="4"/>
  <c r="AT21" i="4"/>
  <c r="AQ46" i="4"/>
  <c r="H85" i="2"/>
  <c r="AQ25" i="4"/>
  <c r="AR50" i="4"/>
  <c r="AU135" i="4"/>
  <c r="AV40" i="4"/>
  <c r="AP43" i="4"/>
  <c r="AO58" i="4"/>
  <c r="AH59" i="4"/>
  <c r="AO56" i="4"/>
  <c r="AU54" i="4"/>
  <c r="AR81" i="4"/>
  <c r="AT51" i="4"/>
  <c r="AH167" i="5"/>
  <c r="AQ55" i="4"/>
  <c r="AO140" i="4"/>
  <c r="AH15" i="4"/>
  <c r="AU67" i="4"/>
  <c r="AR71" i="4"/>
  <c r="AV17" i="4"/>
  <c r="AM16" i="4"/>
  <c r="AU125" i="4"/>
  <c r="AT114" i="4"/>
  <c r="AN107" i="4"/>
  <c r="H29" i="2"/>
  <c r="AP39" i="4"/>
  <c r="AM25" i="4"/>
  <c r="AU91" i="4"/>
  <c r="AT98" i="4"/>
  <c r="AS71" i="4"/>
  <c r="AH93" i="5"/>
  <c r="AN110" i="4"/>
  <c r="AV116" i="4"/>
  <c r="AR20" i="4"/>
  <c r="AO27" i="4"/>
  <c r="AH151" i="5"/>
  <c r="H23" i="2"/>
  <c r="AR88" i="4"/>
  <c r="AS61" i="4"/>
  <c r="AO87" i="4"/>
  <c r="AH75" i="5"/>
  <c r="AO12" i="4"/>
  <c r="AR62" i="4"/>
  <c r="AN124" i="4"/>
  <c r="AH165" i="5"/>
  <c r="AR132" i="4"/>
  <c r="AP107" i="4"/>
  <c r="AU75" i="4"/>
  <c r="AH128" i="5"/>
  <c r="AH80" i="4"/>
  <c r="AS42" i="4"/>
  <c r="G28" i="3"/>
  <c r="AU110" i="4"/>
  <c r="AH113" i="4"/>
  <c r="AO136" i="4"/>
  <c r="AU80" i="4"/>
  <c r="AU65" i="4"/>
  <c r="AU76" i="4"/>
  <c r="AH37" i="5"/>
  <c r="AM137" i="4"/>
  <c r="AT43" i="4"/>
  <c r="AU77" i="4"/>
  <c r="AT55" i="4"/>
  <c r="AH140" i="5"/>
  <c r="AR108" i="4"/>
  <c r="AN93" i="4"/>
  <c r="AH7" i="4"/>
  <c r="AP26" i="4"/>
  <c r="AN97" i="4"/>
  <c r="AU58" i="4"/>
  <c r="AU114" i="4"/>
  <c r="AV67" i="4"/>
  <c r="AH76" i="4"/>
  <c r="AH128" i="4"/>
  <c r="AS105" i="4"/>
  <c r="H101" i="2"/>
  <c r="AH14" i="5"/>
  <c r="AN31" i="4"/>
  <c r="AV53" i="4"/>
  <c r="AQ83" i="4"/>
  <c r="AS97" i="4"/>
  <c r="AH145" i="4"/>
  <c r="AT124" i="4"/>
  <c r="AH150" i="5"/>
  <c r="AT93" i="4"/>
  <c r="AV136" i="4"/>
  <c r="AM68" i="4"/>
  <c r="AV54" i="4"/>
  <c r="AQ102" i="4"/>
  <c r="G5" i="3"/>
  <c r="AU19" i="4"/>
  <c r="AV117" i="4"/>
  <c r="AS59" i="4"/>
  <c r="AP58" i="4"/>
  <c r="AQ13" i="4"/>
  <c r="AQ43" i="4"/>
  <c r="AU41" i="4"/>
  <c r="AT83" i="4"/>
  <c r="AV65" i="4"/>
  <c r="AN117" i="4"/>
  <c r="AN63" i="4"/>
  <c r="H44" i="2"/>
  <c r="AP136" i="4"/>
  <c r="AH20" i="4"/>
  <c r="AT82" i="4"/>
  <c r="AT68" i="4"/>
  <c r="G38" i="3"/>
  <c r="AS96" i="4"/>
  <c r="AN57" i="4"/>
  <c r="AN24" i="4"/>
  <c r="AU50" i="4"/>
  <c r="G24" i="3"/>
  <c r="AO51" i="4"/>
  <c r="AR82" i="4"/>
  <c r="AR93" i="4"/>
  <c r="AH18" i="4"/>
  <c r="AH27" i="5"/>
  <c r="AH171" i="5"/>
  <c r="AS95" i="4"/>
  <c r="H79" i="2"/>
  <c r="AP94" i="4"/>
  <c r="AQ114" i="4"/>
  <c r="AO98" i="4"/>
  <c r="AP75" i="4"/>
  <c r="AQ72" i="4"/>
  <c r="AT110" i="4"/>
  <c r="AH157" i="5"/>
  <c r="AT52" i="4"/>
  <c r="AQ12" i="4"/>
  <c r="H53" i="2"/>
  <c r="AQ95" i="4"/>
  <c r="G16" i="3"/>
  <c r="AO102" i="4"/>
  <c r="AH53" i="4"/>
  <c r="AS62" i="4"/>
  <c r="G34" i="3"/>
  <c r="AT53" i="4"/>
  <c r="AS35" i="4"/>
  <c r="AM141" i="4"/>
  <c r="AU43" i="4"/>
  <c r="AV55" i="4"/>
  <c r="AQ18" i="4"/>
  <c r="H92" i="2"/>
  <c r="AM57" i="4"/>
  <c r="AQ135" i="4"/>
  <c r="G44" i="3"/>
  <c r="AH111" i="4"/>
  <c r="AO88" i="4"/>
  <c r="AP141" i="4"/>
  <c r="AU13" i="4"/>
  <c r="AQ32" i="4"/>
  <c r="AR116" i="4"/>
  <c r="AP49" i="4"/>
  <c r="AO138" i="4"/>
  <c r="AS7" i="4"/>
  <c r="AH11" i="5"/>
  <c r="AR111" i="4"/>
  <c r="AS121" i="4"/>
  <c r="AH22" i="5"/>
  <c r="AO55" i="4"/>
  <c r="H64" i="2"/>
  <c r="AH162" i="5"/>
  <c r="AN137" i="4"/>
  <c r="AO25" i="4"/>
  <c r="AT75" i="4"/>
  <c r="AP54" i="4"/>
  <c r="AM81" i="4"/>
  <c r="AP123" i="4"/>
  <c r="AH144" i="4"/>
  <c r="AQ10" i="4"/>
  <c r="AS123" i="4"/>
  <c r="AP57" i="4"/>
  <c r="AQ64" i="4"/>
  <c r="AM97" i="4"/>
  <c r="AR139" i="4"/>
  <c r="AV95" i="4"/>
  <c r="AV15" i="4"/>
  <c r="AO41" i="4"/>
  <c r="AQ122" i="4"/>
  <c r="AS102" i="4"/>
  <c r="AU53" i="4"/>
  <c r="AH96" i="4"/>
  <c r="AS94" i="4"/>
  <c r="AR22" i="4"/>
  <c r="AN21" i="4"/>
  <c r="AH130" i="5"/>
  <c r="AH99" i="4"/>
  <c r="AP18" i="4"/>
  <c r="AM10" i="4"/>
  <c r="AO139" i="4"/>
  <c r="AN54" i="4"/>
  <c r="AV122" i="4"/>
  <c r="AS132" i="4"/>
  <c r="AP111" i="4"/>
  <c r="AH104" i="4"/>
  <c r="AS51" i="4"/>
  <c r="AM23" i="4"/>
  <c r="AP37" i="4"/>
  <c r="AH139" i="4"/>
  <c r="AR49" i="4"/>
  <c r="AT99" i="4"/>
  <c r="AR48" i="4"/>
  <c r="AU34" i="4"/>
  <c r="AO79" i="4"/>
  <c r="AO16" i="4"/>
  <c r="AH37" i="4"/>
  <c r="AT9" i="4"/>
  <c r="AQ68" i="4"/>
  <c r="AP47" i="4"/>
  <c r="H34" i="2"/>
  <c r="AN26" i="4"/>
  <c r="AH96" i="5"/>
  <c r="AU138" i="4"/>
  <c r="AH143" i="5"/>
  <c r="AH63" i="4"/>
  <c r="AH44" i="5"/>
  <c r="AP71" i="4"/>
  <c r="AQ17" i="4"/>
  <c r="AP44" i="4"/>
  <c r="AQ101" i="4"/>
  <c r="AQ142" i="4"/>
  <c r="AU132" i="4"/>
  <c r="AV118" i="4"/>
  <c r="AQ111" i="4"/>
  <c r="AN35" i="4"/>
  <c r="AQ82" i="4"/>
  <c r="AH86" i="5"/>
  <c r="AT92" i="4"/>
  <c r="AN50" i="4"/>
  <c r="AV79" i="4"/>
  <c r="AP6" i="4"/>
  <c r="AS66" i="4"/>
  <c r="AT18" i="4"/>
  <c r="H66" i="2"/>
  <c r="AH48" i="5"/>
  <c r="AH54" i="4"/>
  <c r="AV128" i="4"/>
  <c r="AU102" i="4"/>
  <c r="AO85" i="4"/>
  <c r="AS101" i="4"/>
  <c r="AN140" i="4"/>
  <c r="AM20" i="4"/>
  <c r="AM118" i="4"/>
  <c r="AM12" i="4"/>
  <c r="G43" i="3"/>
  <c r="AM88" i="4"/>
  <c r="H28" i="2"/>
  <c r="AO134" i="4"/>
  <c r="AH126" i="5"/>
  <c r="AH95" i="4"/>
  <c r="AM116" i="4"/>
  <c r="AH123" i="5"/>
  <c r="AM94" i="4"/>
  <c r="AR30" i="4"/>
  <c r="AQ52" i="4"/>
  <c r="AR142" i="4"/>
  <c r="AQ74" i="4"/>
  <c r="AT62" i="4"/>
  <c r="AR25" i="4"/>
  <c r="AH178" i="5"/>
  <c r="AV30" i="4"/>
  <c r="AR114" i="4"/>
  <c r="AS133" i="4"/>
  <c r="AR10" i="4"/>
  <c r="AR141" i="4"/>
  <c r="AT100" i="4"/>
  <c r="AV129" i="4"/>
  <c r="AT128" i="4"/>
  <c r="AH105" i="4"/>
  <c r="AN66" i="4"/>
  <c r="AR121" i="4"/>
  <c r="AT140" i="4"/>
  <c r="AH135" i="5"/>
  <c r="AN141" i="4"/>
  <c r="H19" i="2"/>
  <c r="AP101" i="4"/>
  <c r="G32" i="3"/>
  <c r="AP42" i="4"/>
  <c r="AH36" i="4"/>
  <c r="AN120" i="4"/>
  <c r="AO30" i="4"/>
  <c r="AT31" i="4"/>
  <c r="AU36" i="4"/>
  <c r="AS124" i="4"/>
  <c r="H135" i="2"/>
  <c r="AR23" i="4"/>
  <c r="G30" i="3"/>
  <c r="AV62" i="4"/>
  <c r="AP55" i="4"/>
  <c r="AN30" i="4"/>
  <c r="AO43" i="4"/>
  <c r="AU23" i="4"/>
  <c r="AR79" i="4"/>
  <c r="AM51" i="4"/>
  <c r="AN12" i="4"/>
  <c r="AH72" i="5"/>
  <c r="AH78" i="4"/>
  <c r="AN91" i="4"/>
  <c r="AQ50" i="4"/>
  <c r="G12" i="3"/>
  <c r="AS13" i="4"/>
  <c r="AM138" i="4"/>
  <c r="AP105" i="4"/>
  <c r="AH46" i="5"/>
  <c r="H82" i="2"/>
  <c r="AN43" i="4"/>
  <c r="AQ15" i="4"/>
  <c r="AQ11" i="4"/>
  <c r="AH102" i="5"/>
  <c r="AM72" i="4"/>
  <c r="AO53" i="4"/>
  <c r="AP61" i="4"/>
  <c r="AU120" i="4"/>
  <c r="AN89" i="4"/>
  <c r="AN68" i="4"/>
  <c r="AQ54" i="4"/>
  <c r="AU22" i="4"/>
  <c r="AM99" i="4"/>
  <c r="AO141" i="4"/>
  <c r="AH84" i="4"/>
  <c r="AQ103" i="4"/>
  <c r="AM115" i="4"/>
  <c r="AV87" i="4"/>
  <c r="AH45" i="5"/>
  <c r="G6" i="3"/>
  <c r="AM108" i="4"/>
  <c r="AM39" i="4"/>
  <c r="AO63" i="4"/>
  <c r="AT11" i="4"/>
  <c r="AP100" i="4"/>
  <c r="AN99" i="4"/>
  <c r="AP36" i="4"/>
  <c r="AU71" i="4"/>
  <c r="AN7" i="4"/>
  <c r="AH19" i="5"/>
  <c r="AT67" i="4"/>
  <c r="H118" i="2"/>
  <c r="AM48" i="4"/>
  <c r="AH141" i="5"/>
  <c r="AH40" i="5"/>
  <c r="AH29" i="4"/>
  <c r="AH104" i="5"/>
  <c r="AN44" i="4"/>
  <c r="AN71" i="4"/>
  <c r="AM109" i="4"/>
  <c r="AU99" i="4"/>
  <c r="AV26" i="4"/>
  <c r="AT20" i="4"/>
  <c r="H114" i="2"/>
  <c r="AP32" i="4"/>
  <c r="AV31" i="4"/>
  <c r="AQ40" i="4"/>
  <c r="AU8" i="4"/>
  <c r="AS76" i="4"/>
  <c r="AN67" i="4"/>
  <c r="AQ44" i="4"/>
  <c r="AS81" i="4"/>
  <c r="AU11" i="4"/>
  <c r="AH58" i="5"/>
  <c r="AS110" i="4"/>
  <c r="AU49" i="4"/>
  <c r="AH149" i="5"/>
  <c r="AH35" i="4"/>
  <c r="AQ79" i="4"/>
  <c r="AR84" i="4"/>
  <c r="AV97" i="4"/>
  <c r="AV81" i="4"/>
  <c r="AQ59" i="4"/>
  <c r="AT69" i="4"/>
  <c r="AQ22" i="4"/>
  <c r="AM11" i="4"/>
  <c r="AO62" i="4"/>
  <c r="AP53" i="4"/>
  <c r="AN46" i="4"/>
  <c r="H60" i="2"/>
  <c r="H143" i="2"/>
  <c r="AT41" i="4"/>
  <c r="AR16" i="4"/>
  <c r="AP140" i="4"/>
  <c r="AU94" i="4"/>
  <c r="AH69" i="4"/>
  <c r="H55" i="2"/>
  <c r="AO44" i="4"/>
  <c r="AT28" i="4"/>
  <c r="AH57" i="5"/>
  <c r="AO31" i="4"/>
  <c r="AR55" i="4"/>
  <c r="AH175" i="5"/>
  <c r="AQ56" i="4"/>
  <c r="H128" i="2"/>
  <c r="AM93" i="4"/>
  <c r="AO39" i="4"/>
  <c r="AH137" i="4"/>
  <c r="AH76" i="5"/>
  <c r="AP99" i="4"/>
  <c r="AQ35" i="4"/>
  <c r="AT136" i="4"/>
  <c r="AM91" i="4"/>
  <c r="AM135" i="4"/>
  <c r="AP108" i="4"/>
  <c r="AU81" i="4"/>
  <c r="H102" i="2"/>
  <c r="AM31" i="4"/>
  <c r="AR77" i="4"/>
  <c r="AT35" i="4"/>
  <c r="H133" i="2"/>
  <c r="AS98" i="4"/>
  <c r="AN82" i="4"/>
  <c r="AS75" i="4"/>
  <c r="AV98" i="4"/>
  <c r="AH54" i="5"/>
  <c r="AN128" i="4"/>
  <c r="AN111" i="4"/>
  <c r="AM75" i="4"/>
  <c r="AS56" i="4"/>
  <c r="AP116" i="4"/>
  <c r="H42" i="2"/>
  <c r="AU123" i="4"/>
  <c r="H62" i="2"/>
  <c r="AM132" i="4"/>
  <c r="AO128" i="4"/>
  <c r="AG170" i="5"/>
  <c r="AG154" i="5"/>
  <c r="AG162" i="5"/>
  <c r="AG174" i="5"/>
  <c r="AG140" i="5"/>
  <c r="AG172" i="5"/>
  <c r="AG138" i="5"/>
  <c r="BA3" i="7"/>
  <c r="AG158" i="5"/>
  <c r="AG146" i="5"/>
  <c r="AG164" i="5"/>
  <c r="AG176" i="5"/>
  <c r="AG144" i="5"/>
  <c r="AG166" i="5"/>
  <c r="AG156" i="5"/>
  <c r="AG160" i="5"/>
  <c r="AG148" i="5"/>
  <c r="AG150" i="5"/>
  <c r="AG142" i="5"/>
  <c r="AG152" i="5"/>
  <c r="AG168" i="5"/>
  <c r="AX100" i="4" l="1"/>
  <c r="AX97" i="4"/>
  <c r="AX131" i="4"/>
  <c r="AX73" i="4"/>
  <c r="AX115" i="4"/>
  <c r="AX132" i="4"/>
  <c r="AX40" i="4"/>
  <c r="AX42" i="4"/>
  <c r="AX106" i="4"/>
  <c r="AX11" i="4"/>
  <c r="AX99" i="4"/>
  <c r="AX79" i="4"/>
  <c r="AX30" i="4"/>
  <c r="AX92" i="4"/>
  <c r="AX72" i="4"/>
  <c r="AX81" i="4"/>
  <c r="AX75" i="4"/>
  <c r="AX74" i="4"/>
  <c r="AX119" i="4"/>
  <c r="AX56" i="4"/>
  <c r="AX133" i="4"/>
  <c r="AX24" i="4"/>
  <c r="AX107" i="4"/>
  <c r="AX6" i="4"/>
  <c r="AX138" i="4"/>
  <c r="AX19" i="4"/>
  <c r="AX114" i="4"/>
  <c r="AX76" i="4"/>
  <c r="AX89" i="4"/>
  <c r="AX51" i="4"/>
  <c r="AX8" i="4"/>
  <c r="AX85" i="4"/>
  <c r="AX68" i="4"/>
  <c r="AX31" i="4"/>
  <c r="AX142" i="4"/>
  <c r="AX46" i="4"/>
  <c r="AX110" i="4"/>
  <c r="AX27" i="4"/>
  <c r="AX135" i="4"/>
  <c r="AX91" i="4"/>
  <c r="AX47" i="4"/>
  <c r="AX34" i="4"/>
  <c r="AX61" i="4"/>
  <c r="AX23" i="4"/>
  <c r="AX103" i="4"/>
  <c r="AX69" i="4"/>
  <c r="AX109" i="4"/>
  <c r="AX57" i="4"/>
  <c r="AX93" i="4"/>
  <c r="AX137" i="4"/>
  <c r="AX37" i="4"/>
  <c r="AX141" i="4"/>
  <c r="AX10" i="4"/>
  <c r="AX136" i="4"/>
  <c r="AX94" i="4"/>
  <c r="AX48" i="4"/>
  <c r="AX116" i="4"/>
  <c r="AX83" i="4"/>
  <c r="AX17" i="4"/>
  <c r="AX88" i="4"/>
  <c r="AX18" i="4"/>
  <c r="AX12" i="4"/>
  <c r="AX118" i="4"/>
  <c r="AX20" i="4"/>
  <c r="AX7" i="4"/>
  <c r="AX80" i="4"/>
  <c r="AX49" i="4"/>
  <c r="AX16" i="4"/>
  <c r="AX44" i="4"/>
  <c r="AX33" i="4"/>
  <c r="AX120" i="4"/>
  <c r="AX95" i="4"/>
  <c r="AX130" i="4"/>
  <c r="AX54" i="4"/>
  <c r="AX102" i="4"/>
  <c r="AX87" i="4"/>
  <c r="AX36" i="4"/>
  <c r="AX64" i="4"/>
  <c r="AX125" i="4"/>
  <c r="AX101" i="4"/>
  <c r="AX134" i="4"/>
  <c r="AX58" i="4"/>
  <c r="AX111" i="4"/>
  <c r="AX50" i="4"/>
  <c r="AX66" i="4"/>
  <c r="AX59" i="4"/>
  <c r="AX41" i="4"/>
  <c r="AX124" i="4"/>
  <c r="AX126" i="4"/>
  <c r="AX15" i="4"/>
  <c r="AX65" i="4"/>
  <c r="AX96" i="4"/>
  <c r="AX123" i="4"/>
  <c r="AX105" i="4"/>
  <c r="AX129" i="4"/>
  <c r="AX104" i="4"/>
  <c r="AX26" i="4"/>
  <c r="AX9" i="4"/>
  <c r="AX90" i="4"/>
  <c r="AX139" i="4"/>
  <c r="AX35" i="4"/>
  <c r="AX67" i="4"/>
  <c r="AX84" i="4"/>
  <c r="AX22" i="4"/>
  <c r="AX63" i="4"/>
  <c r="AX122" i="4"/>
  <c r="AX39" i="4"/>
  <c r="AX62" i="4"/>
  <c r="AX32" i="4"/>
  <c r="AX52" i="4"/>
  <c r="AX13" i="4"/>
  <c r="AX117" i="4"/>
  <c r="AX140" i="4"/>
  <c r="AX28" i="4"/>
  <c r="AX121" i="4"/>
  <c r="AX108" i="4"/>
  <c r="AX128" i="4"/>
  <c r="AX71" i="4"/>
  <c r="AX55" i="4"/>
  <c r="AX77" i="4"/>
  <c r="AX53" i="4"/>
  <c r="AX98" i="4"/>
  <c r="AX82" i="4"/>
  <c r="AX21" i="4"/>
  <c r="AX43" i="4"/>
  <c r="AX25" i="4"/>
  <c r="K128" i="5"/>
  <c r="K61" i="5"/>
  <c r="K19" i="5"/>
  <c r="K111" i="5"/>
  <c r="K97" i="5"/>
  <c r="K47" i="5"/>
  <c r="AV47" i="5" s="1"/>
  <c r="K6" i="5"/>
  <c r="K69" i="5"/>
  <c r="K33" i="5"/>
  <c r="K119" i="5"/>
  <c r="AV119" i="5" s="1"/>
  <c r="K83" i="5"/>
  <c r="M128" i="5"/>
  <c r="M61" i="5"/>
  <c r="M19" i="5"/>
  <c r="M69" i="5"/>
  <c r="M97" i="5"/>
  <c r="M47" i="5"/>
  <c r="M6" i="5"/>
  <c r="AX6" i="5" s="1"/>
  <c r="M33" i="5"/>
  <c r="M119" i="5"/>
  <c r="M83" i="5"/>
  <c r="M111" i="5"/>
  <c r="AX111" i="5" s="1"/>
  <c r="E128" i="5"/>
  <c r="E61" i="5"/>
  <c r="E19" i="5"/>
  <c r="E111" i="5"/>
  <c r="AP111" i="5" s="1"/>
  <c r="E33" i="5"/>
  <c r="E97" i="5"/>
  <c r="E47" i="5"/>
  <c r="E6" i="5"/>
  <c r="E69" i="5"/>
  <c r="E119" i="5"/>
  <c r="E83" i="5"/>
  <c r="L119" i="5"/>
  <c r="AW119" i="5" s="1"/>
  <c r="L83" i="5"/>
  <c r="L111" i="5"/>
  <c r="L69" i="5"/>
  <c r="L33" i="5"/>
  <c r="AW33" i="5" s="1"/>
  <c r="L97" i="5"/>
  <c r="L47" i="5"/>
  <c r="L128" i="5"/>
  <c r="L61" i="5"/>
  <c r="AW61" i="5" s="1"/>
  <c r="L19" i="5"/>
  <c r="L6" i="5"/>
  <c r="EG152" i="8"/>
  <c r="EG144" i="8"/>
  <c r="EG138" i="8"/>
  <c r="EG154" i="8"/>
  <c r="EG150" i="8"/>
  <c r="EG142" i="8"/>
  <c r="EH14" i="8"/>
  <c r="E1" i="8"/>
  <c r="F93" i="4"/>
  <c r="F101" i="4"/>
  <c r="F107" i="4"/>
  <c r="F84" i="4"/>
  <c r="F104" i="4"/>
  <c r="F68" i="4"/>
  <c r="D119" i="5"/>
  <c r="AO119" i="5" s="1"/>
  <c r="D83" i="5"/>
  <c r="AO83" i="5" s="1"/>
  <c r="D47" i="5"/>
  <c r="AO47" i="5" s="1"/>
  <c r="D111" i="5"/>
  <c r="AO111" i="5" s="1"/>
  <c r="D69" i="5"/>
  <c r="AO69" i="5" s="1"/>
  <c r="D33" i="5"/>
  <c r="AO33" i="5" s="1"/>
  <c r="D97" i="5"/>
  <c r="AO97" i="5" s="1"/>
  <c r="D6" i="5"/>
  <c r="AO6" i="5" s="1"/>
  <c r="D128" i="5"/>
  <c r="D61" i="5"/>
  <c r="AO61" i="5" s="1"/>
  <c r="D19" i="5"/>
  <c r="AO19" i="5" s="1"/>
  <c r="DJ68" i="8"/>
  <c r="DH68" i="8"/>
  <c r="BD68" i="8"/>
  <c r="DG68" i="8"/>
  <c r="AM68" i="8"/>
  <c r="CT68" i="8"/>
  <c r="W68" i="8"/>
  <c r="AB68" i="8"/>
  <c r="BC68" i="8"/>
  <c r="BP68" i="8"/>
  <c r="AY68" i="8"/>
  <c r="CA68" i="8"/>
  <c r="CC68" i="8"/>
  <c r="AO68" i="8"/>
  <c r="DM68" i="8"/>
  <c r="BV68" i="8"/>
  <c r="AH68" i="8"/>
  <c r="K68" i="8"/>
  <c r="CG68" i="8"/>
  <c r="AS68" i="8"/>
  <c r="M68" i="8"/>
  <c r="BZ68" i="8"/>
  <c r="AL68" i="8"/>
  <c r="J68" i="8"/>
  <c r="X68" i="8"/>
  <c r="CY68" i="8"/>
  <c r="BS68" i="8"/>
  <c r="DJ60" i="8"/>
  <c r="BK60" i="8"/>
  <c r="CJ60" i="8"/>
  <c r="BH60" i="8"/>
  <c r="M60" i="8"/>
  <c r="AC60" i="8"/>
  <c r="AS60" i="8"/>
  <c r="BR60" i="8"/>
  <c r="CH60" i="8"/>
  <c r="DE60" i="8"/>
  <c r="N60" i="8"/>
  <c r="AD60" i="8"/>
  <c r="AT60" i="8"/>
  <c r="BS60" i="8"/>
  <c r="CI60" i="8"/>
  <c r="DF60" i="8"/>
  <c r="O60" i="8"/>
  <c r="AE60" i="8"/>
  <c r="AU60" i="8"/>
  <c r="BT60" i="8"/>
  <c r="CQ60" i="8"/>
  <c r="DK60" i="8"/>
  <c r="T60" i="8"/>
  <c r="AJ60" i="8"/>
  <c r="AZ60" i="8"/>
  <c r="BY60" i="8"/>
  <c r="CV60" i="8"/>
  <c r="DP60" i="8"/>
  <c r="DG60" i="8"/>
  <c r="BE60" i="8"/>
  <c r="CN60" i="8"/>
  <c r="CL60" i="8"/>
  <c r="BF60" i="8"/>
  <c r="BL60" i="8"/>
  <c r="Q60" i="8"/>
  <c r="AG60" i="8"/>
  <c r="AW60" i="8"/>
  <c r="BV60" i="8"/>
  <c r="CS60" i="8"/>
  <c r="DM60" i="8"/>
  <c r="R60" i="8"/>
  <c r="AH60" i="8"/>
  <c r="AX60" i="8"/>
  <c r="BW60" i="8"/>
  <c r="CT60" i="8"/>
  <c r="DN60" i="8"/>
  <c r="S60" i="8"/>
  <c r="AI60" i="8"/>
  <c r="AY60" i="8"/>
  <c r="BX60" i="8"/>
  <c r="CU60" i="8"/>
  <c r="DO60" i="8"/>
  <c r="X60" i="8"/>
  <c r="AN60" i="8"/>
  <c r="BM60" i="8"/>
  <c r="CC60" i="8"/>
  <c r="CZ60" i="8"/>
  <c r="DI60" i="8"/>
  <c r="DH60" i="8"/>
  <c r="BD60" i="8"/>
  <c r="BJ60" i="8"/>
  <c r="CP60" i="8"/>
  <c r="CK60" i="8"/>
  <c r="CM60" i="8"/>
  <c r="F60" i="8"/>
  <c r="U60" i="8"/>
  <c r="AK60" i="8"/>
  <c r="BA60" i="8"/>
  <c r="BZ60" i="8"/>
  <c r="CW60" i="8"/>
  <c r="G60" i="8"/>
  <c r="V60" i="8"/>
  <c r="AL60" i="8"/>
  <c r="BB60" i="8"/>
  <c r="CA60" i="8"/>
  <c r="CX60" i="8"/>
  <c r="H60" i="8"/>
  <c r="W60" i="8"/>
  <c r="AM60" i="8"/>
  <c r="BC60" i="8"/>
  <c r="CB60" i="8"/>
  <c r="CY60" i="8"/>
  <c r="I60" i="8"/>
  <c r="AB60" i="8"/>
  <c r="AR60" i="8"/>
  <c r="BQ60" i="8"/>
  <c r="CG60" i="8"/>
  <c r="DD60" i="8"/>
  <c r="BI60" i="8"/>
  <c r="BN60" i="8"/>
  <c r="Z60" i="8"/>
  <c r="DB60" i="8"/>
  <c r="BP60" i="8"/>
  <c r="AF60" i="8"/>
  <c r="DL60" i="8"/>
  <c r="BG60" i="8"/>
  <c r="J60" i="8"/>
  <c r="CD60" i="8"/>
  <c r="AP60" i="8"/>
  <c r="L60" i="8"/>
  <c r="CF60" i="8"/>
  <c r="AV60" i="8"/>
  <c r="Y60" i="8"/>
  <c r="DA60" i="8"/>
  <c r="BO60" i="8"/>
  <c r="AA60" i="8"/>
  <c r="DC60" i="8"/>
  <c r="BU60" i="8"/>
  <c r="R26" i="6"/>
  <c r="R93" i="6" s="1"/>
  <c r="L26" i="6"/>
  <c r="L93" i="6" s="1"/>
  <c r="M93" i="6" s="1"/>
  <c r="G41" i="10"/>
  <c r="M98" i="5"/>
  <c r="M102" i="5" s="1"/>
  <c r="M106" i="5" s="1"/>
  <c r="M108" i="5" s="1"/>
  <c r="K98" i="5"/>
  <c r="K102" i="5" s="1"/>
  <c r="K106" i="5" s="1"/>
  <c r="K108" i="5" s="1"/>
  <c r="I98" i="5"/>
  <c r="I102" i="5" s="1"/>
  <c r="I106" i="5" s="1"/>
  <c r="I108" i="5" s="1"/>
  <c r="G98" i="5"/>
  <c r="G102" i="5" s="1"/>
  <c r="G106" i="5" s="1"/>
  <c r="G108" i="5" s="1"/>
  <c r="E98" i="5"/>
  <c r="E102" i="5" s="1"/>
  <c r="E106" i="5" s="1"/>
  <c r="E108" i="5" s="1"/>
  <c r="L98" i="5"/>
  <c r="L102" i="5" s="1"/>
  <c r="L106" i="5" s="1"/>
  <c r="L108" i="5" s="1"/>
  <c r="J98" i="5"/>
  <c r="J102" i="5" s="1"/>
  <c r="J106" i="5" s="1"/>
  <c r="J108" i="5" s="1"/>
  <c r="H98" i="5"/>
  <c r="H102" i="5" s="1"/>
  <c r="H106" i="5" s="1"/>
  <c r="H108" i="5" s="1"/>
  <c r="F98" i="5"/>
  <c r="F102" i="5" s="1"/>
  <c r="F106" i="5" s="1"/>
  <c r="F108" i="5" s="1"/>
  <c r="D98" i="5"/>
  <c r="D102" i="5" s="1"/>
  <c r="A52" i="10"/>
  <c r="A243" i="8"/>
  <c r="A273" i="8"/>
  <c r="A292" i="8"/>
  <c r="A88" i="8"/>
  <c r="A306" i="8"/>
  <c r="A209" i="8"/>
  <c r="A56" i="8"/>
  <c r="A178" i="8"/>
  <c r="A134" i="8"/>
  <c r="A232" i="8"/>
  <c r="DH149" i="8"/>
  <c r="DH150" i="8"/>
  <c r="DH147" i="8"/>
  <c r="DH151" i="8"/>
  <c r="DH153" i="8"/>
  <c r="DH148" i="8"/>
  <c r="DJ151" i="8"/>
  <c r="DJ150" i="8"/>
  <c r="DJ152" i="8"/>
  <c r="DJ153" i="8"/>
  <c r="L34" i="5"/>
  <c r="L38" i="5" s="1"/>
  <c r="L42" i="5" s="1"/>
  <c r="L44" i="5" s="1"/>
  <c r="J34" i="5"/>
  <c r="J38" i="5" s="1"/>
  <c r="J42" i="5" s="1"/>
  <c r="J44" i="5" s="1"/>
  <c r="H34" i="5"/>
  <c r="H38" i="5" s="1"/>
  <c r="H42" i="5" s="1"/>
  <c r="H44" i="5" s="1"/>
  <c r="F34" i="5"/>
  <c r="F38" i="5" s="1"/>
  <c r="F42" i="5" s="1"/>
  <c r="F44" i="5" s="1"/>
  <c r="D34" i="5"/>
  <c r="D38" i="5" s="1"/>
  <c r="D42" i="5" s="1"/>
  <c r="D44" i="5" s="1"/>
  <c r="M34" i="5"/>
  <c r="M38" i="5" s="1"/>
  <c r="M42" i="5" s="1"/>
  <c r="M44" i="5" s="1"/>
  <c r="K34" i="5"/>
  <c r="K38" i="5" s="1"/>
  <c r="K42" i="5" s="1"/>
  <c r="K44" i="5" s="1"/>
  <c r="I34" i="5"/>
  <c r="I38" i="5" s="1"/>
  <c r="I42" i="5" s="1"/>
  <c r="I44" i="5" s="1"/>
  <c r="G34" i="5"/>
  <c r="G38" i="5" s="1"/>
  <c r="G42" i="5" s="1"/>
  <c r="G44" i="5" s="1"/>
  <c r="E34" i="5"/>
  <c r="E38" i="5" s="1"/>
  <c r="E42" i="5" s="1"/>
  <c r="E44" i="5" s="1"/>
  <c r="EG242" i="8"/>
  <c r="EG210" i="8"/>
  <c r="EG178" i="8"/>
  <c r="EG237" i="8"/>
  <c r="EG205" i="8"/>
  <c r="EG173" i="8"/>
  <c r="A224" i="8"/>
  <c r="BD147" i="8"/>
  <c r="BD148" i="8"/>
  <c r="DH152" i="8"/>
  <c r="EG240" i="8"/>
  <c r="EG232" i="8"/>
  <c r="EG224" i="8"/>
  <c r="EG216" i="8"/>
  <c r="EG208" i="8"/>
  <c r="EG200" i="8"/>
  <c r="EG192" i="8"/>
  <c r="EG184" i="8"/>
  <c r="EG176" i="8"/>
  <c r="EG168" i="8"/>
  <c r="EG160" i="8"/>
  <c r="EG243" i="8"/>
  <c r="EG235" i="8"/>
  <c r="EG227" i="8"/>
  <c r="EG219" i="8"/>
  <c r="EG211" i="8"/>
  <c r="EG203" i="8"/>
  <c r="EG195" i="8"/>
  <c r="EG187" i="8"/>
  <c r="EG179" i="8"/>
  <c r="EG171" i="8"/>
  <c r="EG163" i="8"/>
  <c r="DH3" i="8"/>
  <c r="L120" i="5"/>
  <c r="L122" i="5" s="1"/>
  <c r="L124" i="5" s="1"/>
  <c r="M120" i="5"/>
  <c r="M122" i="5" s="1"/>
  <c r="M124" i="5" s="1"/>
  <c r="K120" i="5"/>
  <c r="K122" i="5" s="1"/>
  <c r="K124" i="5" s="1"/>
  <c r="I120" i="5"/>
  <c r="I122" i="5" s="1"/>
  <c r="I124" i="5" s="1"/>
  <c r="G120" i="5"/>
  <c r="G122" i="5" s="1"/>
  <c r="G124" i="5" s="1"/>
  <c r="E120" i="5"/>
  <c r="E122" i="5" s="1"/>
  <c r="E124" i="5" s="1"/>
  <c r="F120" i="5"/>
  <c r="F122" i="5" s="1"/>
  <c r="F124" i="5" s="1"/>
  <c r="J120" i="5"/>
  <c r="J122" i="5" s="1"/>
  <c r="J124" i="5" s="1"/>
  <c r="H120" i="5"/>
  <c r="H122" i="5" s="1"/>
  <c r="H124" i="5" s="1"/>
  <c r="D120" i="5"/>
  <c r="DJ3" i="8"/>
  <c r="EN184" i="6"/>
  <c r="O105" i="4"/>
  <c r="M119" i="10" s="1"/>
  <c r="M105" i="4"/>
  <c r="AW6" i="5"/>
  <c r="AW111" i="5"/>
  <c r="L126" i="10"/>
  <c r="AW47" i="5"/>
  <c r="K119" i="10"/>
  <c r="AV19" i="5"/>
  <c r="AV69" i="5"/>
  <c r="AV97" i="5"/>
  <c r="AV83" i="5"/>
  <c r="AV111" i="5"/>
  <c r="AV33" i="5"/>
  <c r="M103" i="10"/>
  <c r="AA103" i="10" s="1"/>
  <c r="AX61" i="5"/>
  <c r="AX19" i="5"/>
  <c r="AX47" i="5"/>
  <c r="AX69" i="5"/>
  <c r="AP61" i="5"/>
  <c r="AP97" i="5"/>
  <c r="AP47" i="5"/>
  <c r="AP119" i="5"/>
  <c r="AP83" i="5"/>
  <c r="K126" i="10"/>
  <c r="AV61" i="5"/>
  <c r="AP19" i="5"/>
  <c r="L119" i="10"/>
  <c r="AV6" i="5"/>
  <c r="J54" i="10"/>
  <c r="AW19" i="5"/>
  <c r="G59" i="10"/>
  <c r="F59" i="10" s="1"/>
  <c r="H44" i="10"/>
  <c r="F44" i="10" s="1"/>
  <c r="G64" i="10"/>
  <c r="I64" i="10" s="1"/>
  <c r="H43" i="10"/>
  <c r="J59" i="10"/>
  <c r="H74" i="10"/>
  <c r="F74" i="10" s="1"/>
  <c r="H63" i="10"/>
  <c r="J62" i="10"/>
  <c r="I62" i="10" s="1"/>
  <c r="E126" i="10"/>
  <c r="AP69" i="5"/>
  <c r="AP128" i="5"/>
  <c r="J48" i="10"/>
  <c r="H62" i="10"/>
  <c r="F62" i="10" s="1"/>
  <c r="G48" i="10"/>
  <c r="F48" i="10" s="1"/>
  <c r="G54" i="10"/>
  <c r="J44" i="10"/>
  <c r="I44" i="10" s="1"/>
  <c r="D81" i="10"/>
  <c r="U14" i="10"/>
  <c r="T3" i="10" s="1"/>
  <c r="G69" i="10"/>
  <c r="F69" i="10" s="1"/>
  <c r="G63" i="10"/>
  <c r="I63" i="10" s="1"/>
  <c r="H72" i="10"/>
  <c r="W15" i="10"/>
  <c r="X14" i="10"/>
  <c r="K62" i="2"/>
  <c r="K121" i="2"/>
  <c r="K125" i="2"/>
  <c r="K129" i="2"/>
  <c r="K133" i="2"/>
  <c r="K137" i="2"/>
  <c r="K141" i="2"/>
  <c r="K122" i="2"/>
  <c r="K126" i="2"/>
  <c r="K130" i="2"/>
  <c r="K134" i="2"/>
  <c r="K138" i="2"/>
  <c r="K142" i="2"/>
  <c r="K123" i="2"/>
  <c r="K127" i="2"/>
  <c r="K131" i="2"/>
  <c r="K135" i="2"/>
  <c r="K139" i="2"/>
  <c r="K143" i="2"/>
  <c r="K124" i="2"/>
  <c r="K128" i="2"/>
  <c r="K132" i="2"/>
  <c r="K136" i="2"/>
  <c r="K140" i="2"/>
  <c r="J61" i="10"/>
  <c r="G61" i="10"/>
  <c r="F61" i="10" s="1"/>
  <c r="G72" i="10"/>
  <c r="I72" i="10" s="1"/>
  <c r="G43" i="10"/>
  <c r="I43" i="10" s="1"/>
  <c r="G53" i="10"/>
  <c r="I53" i="10" s="1"/>
  <c r="H53" i="10"/>
  <c r="J69" i="10"/>
  <c r="D80" i="10"/>
  <c r="D77" i="10"/>
  <c r="D76" i="10" s="1"/>
  <c r="X7" i="10"/>
  <c r="J58" i="10"/>
  <c r="J41" i="10"/>
  <c r="H64" i="10"/>
  <c r="F64" i="10" s="1"/>
  <c r="G57" i="10"/>
  <c r="F57" i="10" s="1"/>
  <c r="J74" i="10"/>
  <c r="I74" i="10" s="1"/>
  <c r="G75" i="10"/>
  <c r="F75" i="10" s="1"/>
  <c r="J50" i="10"/>
  <c r="I50" i="10" s="1"/>
  <c r="J75" i="10"/>
  <c r="H51" i="10"/>
  <c r="H65" i="10"/>
  <c r="F65" i="10" s="1"/>
  <c r="J65" i="10"/>
  <c r="I65" i="10" s="1"/>
  <c r="H49" i="10"/>
  <c r="J66" i="10"/>
  <c r="I66" i="10" s="1"/>
  <c r="G49" i="10"/>
  <c r="G60" i="10"/>
  <c r="I60" i="10" s="1"/>
  <c r="H47" i="10"/>
  <c r="H46" i="10"/>
  <c r="G55" i="10"/>
  <c r="I55" i="10" s="1"/>
  <c r="J45" i="10"/>
  <c r="I45" i="10" s="1"/>
  <c r="X11" i="10"/>
  <c r="H66" i="10"/>
  <c r="H68" i="10"/>
  <c r="F68" i="10" s="1"/>
  <c r="J57" i="10"/>
  <c r="W13" i="10"/>
  <c r="W12" i="10"/>
  <c r="X9" i="10"/>
  <c r="X6" i="10"/>
  <c r="G58" i="10"/>
  <c r="H55" i="10"/>
  <c r="J42" i="10"/>
  <c r="I42" i="10" s="1"/>
  <c r="H42" i="10"/>
  <c r="F42" i="10" s="1"/>
  <c r="J51" i="10"/>
  <c r="I51" i="10" s="1"/>
  <c r="H50" i="10"/>
  <c r="F50" i="10" s="1"/>
  <c r="G46" i="10"/>
  <c r="I46" i="10" s="1"/>
  <c r="H70" i="10"/>
  <c r="J56" i="10"/>
  <c r="J71" i="10"/>
  <c r="G47" i="10"/>
  <c r="I47" i="10" s="1"/>
  <c r="G70" i="10"/>
  <c r="I70" i="10" s="1"/>
  <c r="G71" i="10"/>
  <c r="F71" i="10" s="1"/>
  <c r="J73" i="10"/>
  <c r="I73" i="10" s="1"/>
  <c r="J67" i="10"/>
  <c r="I67" i="10" s="1"/>
  <c r="G56" i="10"/>
  <c r="F56" i="10" s="1"/>
  <c r="H73" i="10"/>
  <c r="H67" i="10"/>
  <c r="F67" i="10" s="1"/>
  <c r="H60" i="10"/>
  <c r="H45" i="10"/>
  <c r="F45" i="10" s="1"/>
  <c r="J68" i="10"/>
  <c r="I68" i="10" s="1"/>
  <c r="W8" i="10"/>
  <c r="W9" i="10"/>
  <c r="X8" i="10"/>
  <c r="W6" i="10"/>
  <c r="W7" i="10"/>
  <c r="X10" i="10"/>
  <c r="X12" i="10"/>
  <c r="W10" i="10"/>
  <c r="DJ164" i="8"/>
  <c r="DI164" i="8"/>
  <c r="DG164" i="8"/>
  <c r="DH164" i="8"/>
  <c r="BD164" i="8"/>
  <c r="BE164" i="8"/>
  <c r="DK164" i="8"/>
  <c r="Z164" i="8"/>
  <c r="AS164" i="8"/>
  <c r="K164" i="8"/>
  <c r="AL164" i="8"/>
  <c r="AQ164" i="8"/>
  <c r="BB164" i="8"/>
  <c r="BM164" i="8"/>
  <c r="DL164" i="8"/>
  <c r="BZ164" i="8"/>
  <c r="AG164" i="8"/>
  <c r="AN164" i="8"/>
  <c r="CE164" i="8"/>
  <c r="CQ164" i="8"/>
  <c r="CZ164" i="8"/>
  <c r="P164" i="8"/>
  <c r="U164" i="8"/>
  <c r="AD164" i="8"/>
  <c r="AI164" i="8"/>
  <c r="AX164" i="8"/>
  <c r="Y164" i="8"/>
  <c r="DE164" i="8"/>
  <c r="CV164" i="8"/>
  <c r="H164" i="8"/>
  <c r="DN164" i="8"/>
  <c r="M164" i="8"/>
  <c r="J164" i="8"/>
  <c r="BW164" i="8"/>
  <c r="BT164" i="8"/>
  <c r="BU164" i="8"/>
  <c r="CS164" i="8"/>
  <c r="CG164" i="8"/>
  <c r="BA164" i="8"/>
  <c r="R164" i="8"/>
  <c r="BJ164" i="8"/>
  <c r="BI164" i="8"/>
  <c r="CU164" i="8"/>
  <c r="AZ164" i="8"/>
  <c r="T164" i="8"/>
  <c r="CI164" i="8"/>
  <c r="AU164" i="8"/>
  <c r="O164" i="8"/>
  <c r="CH164" i="8"/>
  <c r="AK164" i="8"/>
  <c r="CR164" i="8"/>
  <c r="AF164" i="8"/>
  <c r="CW164" i="8"/>
  <c r="G164" i="8"/>
  <c r="AY164" i="8"/>
  <c r="DD164" i="8"/>
  <c r="AV164" i="8"/>
  <c r="BK164" i="8"/>
  <c r="BG164" i="8"/>
  <c r="CF164" i="8"/>
  <c r="AR164" i="8"/>
  <c r="L164" i="8"/>
  <c r="CA164" i="8"/>
  <c r="AM164" i="8"/>
  <c r="F164" i="8"/>
  <c r="BV164" i="8"/>
  <c r="I164" i="8"/>
  <c r="AW164" i="8"/>
  <c r="DB164" i="8"/>
  <c r="AP164" i="8"/>
  <c r="S164" i="8"/>
  <c r="BQ164" i="8"/>
  <c r="N164" i="8"/>
  <c r="BR164" i="8"/>
  <c r="BH164" i="8"/>
  <c r="DO164" i="8"/>
  <c r="BX164" i="8"/>
  <c r="AJ164" i="8"/>
  <c r="DF164" i="8"/>
  <c r="BS164" i="8"/>
  <c r="AE164" i="8"/>
  <c r="DM164" i="8"/>
  <c r="BL164" i="8"/>
  <c r="Q164" i="8"/>
  <c r="BO164" i="8"/>
  <c r="DP164" i="8"/>
  <c r="BN164" i="8"/>
  <c r="AC164" i="8"/>
  <c r="CC164" i="8"/>
  <c r="X164" i="8"/>
  <c r="CD164" i="8"/>
  <c r="BF164" i="8"/>
  <c r="DC164" i="8"/>
  <c r="BP164" i="8"/>
  <c r="AB164" i="8"/>
  <c r="CX164" i="8"/>
  <c r="BC164" i="8"/>
  <c r="W164" i="8"/>
  <c r="CY164" i="8"/>
  <c r="AT164" i="8"/>
  <c r="AA164" i="8"/>
  <c r="BY164" i="8"/>
  <c r="V164" i="8"/>
  <c r="CB164" i="8"/>
  <c r="AO164" i="8"/>
  <c r="CT164" i="8"/>
  <c r="AH164" i="8"/>
  <c r="DA164" i="8"/>
  <c r="CL164" i="8"/>
  <c r="CO164" i="8"/>
  <c r="CN164" i="8"/>
  <c r="CM164" i="8"/>
  <c r="CP164" i="8"/>
  <c r="CJ164" i="8"/>
  <c r="CK164" i="8"/>
  <c r="N37" i="8"/>
  <c r="DJ37" i="8"/>
  <c r="DG37" i="8"/>
  <c r="DI37" i="8"/>
  <c r="DH37" i="8"/>
  <c r="BD37" i="8"/>
  <c r="BE37" i="8"/>
  <c r="DF37" i="8"/>
  <c r="DM37" i="8"/>
  <c r="BH37" i="8"/>
  <c r="BJ37" i="8"/>
  <c r="CE37" i="8"/>
  <c r="AQ37" i="8"/>
  <c r="DO37" i="8"/>
  <c r="BX37" i="8"/>
  <c r="AJ37" i="8"/>
  <c r="J37" i="8"/>
  <c r="BU37" i="8"/>
  <c r="W37" i="8"/>
  <c r="BZ37" i="8"/>
  <c r="Z37" i="8"/>
  <c r="CR37" i="8"/>
  <c r="AC37" i="8"/>
  <c r="CD37" i="8"/>
  <c r="AF37" i="8"/>
  <c r="CZ37" i="8"/>
  <c r="DE37" i="8"/>
  <c r="G37" i="8"/>
  <c r="U37" i="8"/>
  <c r="X37" i="8"/>
  <c r="BM37" i="8"/>
  <c r="BR37" i="8"/>
  <c r="AH37" i="8"/>
  <c r="AE37" i="8"/>
  <c r="BI37" i="8"/>
  <c r="DN37" i="8"/>
  <c r="BW37" i="8"/>
  <c r="AI37" i="8"/>
  <c r="DC37" i="8"/>
  <c r="BP37" i="8"/>
  <c r="AB37" i="8"/>
  <c r="DL37" i="8"/>
  <c r="BC37" i="8"/>
  <c r="M37" i="8"/>
  <c r="BN37" i="8"/>
  <c r="P37" i="8"/>
  <c r="CA37" i="8"/>
  <c r="Q37" i="8"/>
  <c r="BT37" i="8"/>
  <c r="V37" i="8"/>
  <c r="BY37" i="8"/>
  <c r="CB37" i="8"/>
  <c r="CV37" i="8"/>
  <c r="CY37" i="8"/>
  <c r="H37" i="8"/>
  <c r="AK37" i="8"/>
  <c r="AN37" i="8"/>
  <c r="BL37" i="8"/>
  <c r="BF37" i="8"/>
  <c r="DB37" i="8"/>
  <c r="BO37" i="8"/>
  <c r="AA37" i="8"/>
  <c r="CU37" i="8"/>
  <c r="AZ37" i="8"/>
  <c r="T37" i="8"/>
  <c r="CX37" i="8"/>
  <c r="AS37" i="8"/>
  <c r="DA37" i="8"/>
  <c r="AV37" i="8"/>
  <c r="I37" i="8"/>
  <c r="BQ37" i="8"/>
  <c r="DK37" i="8"/>
  <c r="BB37" i="8"/>
  <c r="F37" i="8"/>
  <c r="AU37" i="8"/>
  <c r="AX37" i="8"/>
  <c r="BS37" i="8"/>
  <c r="BV37" i="8"/>
  <c r="DP37" i="8"/>
  <c r="O37" i="8"/>
  <c r="R37" i="8"/>
  <c r="BA37" i="8"/>
  <c r="CH37" i="8"/>
  <c r="BK37" i="8"/>
  <c r="BG37" i="8"/>
  <c r="CT37" i="8"/>
  <c r="AY37" i="8"/>
  <c r="S37" i="8"/>
  <c r="CF37" i="8"/>
  <c r="AR37" i="8"/>
  <c r="L37" i="8"/>
  <c r="CG37" i="8"/>
  <c r="AG37" i="8"/>
  <c r="CQ37" i="8"/>
  <c r="AL37" i="8"/>
  <c r="DD37" i="8"/>
  <c r="AW37" i="8"/>
  <c r="CW37" i="8"/>
  <c r="AP37" i="8"/>
  <c r="K37" i="8"/>
  <c r="Y37" i="8"/>
  <c r="AD37" i="8"/>
  <c r="AO37" i="8"/>
  <c r="AT37" i="8"/>
  <c r="CI37" i="8"/>
  <c r="CS37" i="8"/>
  <c r="CC37" i="8"/>
  <c r="CO37" i="8"/>
  <c r="CL37" i="8"/>
  <c r="CM37" i="8"/>
  <c r="CP37" i="8"/>
  <c r="CJ37" i="8"/>
  <c r="CK37" i="8"/>
  <c r="CN37" i="8"/>
  <c r="DG84" i="8"/>
  <c r="DJ84" i="8"/>
  <c r="DH84" i="8"/>
  <c r="DI84" i="8"/>
  <c r="BE84" i="8"/>
  <c r="BD84" i="8"/>
  <c r="AB84" i="8"/>
  <c r="S84" i="8"/>
  <c r="DP84" i="8"/>
  <c r="BR84" i="8"/>
  <c r="N84" i="8"/>
  <c r="DC84" i="8"/>
  <c r="U84" i="8"/>
  <c r="CF84" i="8"/>
  <c r="BY84" i="8"/>
  <c r="AD84" i="8"/>
  <c r="DN84" i="8"/>
  <c r="CV84" i="8"/>
  <c r="CT84" i="8"/>
  <c r="AR84" i="8"/>
  <c r="AK84" i="8"/>
  <c r="BA84" i="8"/>
  <c r="AI84" i="8"/>
  <c r="AT84" i="8"/>
  <c r="AY84" i="8"/>
  <c r="L84" i="8"/>
  <c r="DE84" i="8"/>
  <c r="CH84" i="8"/>
  <c r="BP84" i="8"/>
  <c r="BW84" i="8"/>
  <c r="BK84" i="8"/>
  <c r="DL84" i="8"/>
  <c r="BU84" i="8"/>
  <c r="AG84" i="8"/>
  <c r="DA84" i="8"/>
  <c r="BN84" i="8"/>
  <c r="Z84" i="8"/>
  <c r="BI84" i="8"/>
  <c r="CA84" i="8"/>
  <c r="AM84" i="8"/>
  <c r="DK84" i="8"/>
  <c r="BT84" i="8"/>
  <c r="AF84" i="8"/>
  <c r="J84" i="8"/>
  <c r="AS84" i="8"/>
  <c r="BZ84" i="8"/>
  <c r="I84" i="8"/>
  <c r="AQ84" i="8"/>
  <c r="BX84" i="8"/>
  <c r="F84" i="8"/>
  <c r="BH84" i="8"/>
  <c r="CZ84" i="8"/>
  <c r="BM84" i="8"/>
  <c r="Y84" i="8"/>
  <c r="CS84" i="8"/>
  <c r="AX84" i="8"/>
  <c r="R84" i="8"/>
  <c r="DF84" i="8"/>
  <c r="BS84" i="8"/>
  <c r="AE84" i="8"/>
  <c r="CY84" i="8"/>
  <c r="BL84" i="8"/>
  <c r="X84" i="8"/>
  <c r="DD84" i="8"/>
  <c r="AC84" i="8"/>
  <c r="BB84" i="8"/>
  <c r="DB84" i="8"/>
  <c r="AA84" i="8"/>
  <c r="AZ84" i="8"/>
  <c r="BG84" i="8"/>
  <c r="CR84" i="8"/>
  <c r="AW84" i="8"/>
  <c r="Q84" i="8"/>
  <c r="CD84" i="8"/>
  <c r="AP84" i="8"/>
  <c r="H84" i="8"/>
  <c r="CX84" i="8"/>
  <c r="BC84" i="8"/>
  <c r="W84" i="8"/>
  <c r="CQ84" i="8"/>
  <c r="AV84" i="8"/>
  <c r="P84" i="8"/>
  <c r="CG84" i="8"/>
  <c r="M84" i="8"/>
  <c r="AL84" i="8"/>
  <c r="CE84" i="8"/>
  <c r="DO84" i="8"/>
  <c r="AJ84" i="8"/>
  <c r="BJ84" i="8"/>
  <c r="BF84" i="8"/>
  <c r="CC84" i="8"/>
  <c r="AO84" i="8"/>
  <c r="DM84" i="8"/>
  <c r="BV84" i="8"/>
  <c r="AH84" i="8"/>
  <c r="G84" i="8"/>
  <c r="CI84" i="8"/>
  <c r="AU84" i="8"/>
  <c r="O84" i="8"/>
  <c r="CB84" i="8"/>
  <c r="AN84" i="8"/>
  <c r="K84" i="8"/>
  <c r="BQ84" i="8"/>
  <c r="CW84" i="8"/>
  <c r="V84" i="8"/>
  <c r="BO84" i="8"/>
  <c r="CU84" i="8"/>
  <c r="T84" i="8"/>
  <c r="CP84" i="8"/>
  <c r="CM84" i="8"/>
  <c r="CJ84" i="8"/>
  <c r="CK84" i="8"/>
  <c r="CN84" i="8"/>
  <c r="CO84" i="8"/>
  <c r="CL84" i="8"/>
  <c r="DJ200" i="8"/>
  <c r="DG200" i="8"/>
  <c r="DH200" i="8"/>
  <c r="DI200" i="8"/>
  <c r="BE200" i="8"/>
  <c r="BD200" i="8"/>
  <c r="BQ200" i="8"/>
  <c r="N200" i="8"/>
  <c r="AH200" i="8"/>
  <c r="AT200" i="8"/>
  <c r="DD200" i="8"/>
  <c r="BV200" i="8"/>
  <c r="AY200" i="8"/>
  <c r="CT200" i="8"/>
  <c r="DM200" i="8"/>
  <c r="BL200" i="8"/>
  <c r="CH200" i="8"/>
  <c r="CY200" i="8"/>
  <c r="CC200" i="8"/>
  <c r="CU200" i="8"/>
  <c r="AZ200" i="8"/>
  <c r="T200" i="8"/>
  <c r="CI200" i="8"/>
  <c r="AU200" i="8"/>
  <c r="O200" i="8"/>
  <c r="I200" i="8"/>
  <c r="X200" i="8"/>
  <c r="CF200" i="8"/>
  <c r="AR200" i="8"/>
  <c r="L200" i="8"/>
  <c r="CA200" i="8"/>
  <c r="AM200" i="8"/>
  <c r="F200" i="8"/>
  <c r="S200" i="8"/>
  <c r="DO200" i="8"/>
  <c r="BX200" i="8"/>
  <c r="AJ200" i="8"/>
  <c r="DF200" i="8"/>
  <c r="BS200" i="8"/>
  <c r="AE200" i="8"/>
  <c r="AO200" i="8"/>
  <c r="AC200" i="8"/>
  <c r="DC200" i="8"/>
  <c r="BP200" i="8"/>
  <c r="AB200" i="8"/>
  <c r="CX200" i="8"/>
  <c r="BC200" i="8"/>
  <c r="W200" i="8"/>
  <c r="AG200" i="8"/>
  <c r="CE200" i="8"/>
  <c r="Z200" i="8"/>
  <c r="BZ200" i="8"/>
  <c r="K200" i="8"/>
  <c r="AQ200" i="8"/>
  <c r="CV200" i="8"/>
  <c r="AL200" i="8"/>
  <c r="CQ200" i="8"/>
  <c r="J200" i="8"/>
  <c r="BA200" i="8"/>
  <c r="DL200" i="8"/>
  <c r="AV200" i="8"/>
  <c r="DA200" i="8"/>
  <c r="U200" i="8"/>
  <c r="BU200" i="8"/>
  <c r="P200" i="8"/>
  <c r="BN200" i="8"/>
  <c r="H200" i="8"/>
  <c r="AS200" i="8"/>
  <c r="CZ200" i="8"/>
  <c r="AN200" i="8"/>
  <c r="CS200" i="8"/>
  <c r="AA200" i="8"/>
  <c r="BY200" i="8"/>
  <c r="V200" i="8"/>
  <c r="BT200" i="8"/>
  <c r="M200" i="8"/>
  <c r="BM200" i="8"/>
  <c r="DN200" i="8"/>
  <c r="AX200" i="8"/>
  <c r="DE200" i="8"/>
  <c r="AK200" i="8"/>
  <c r="CR200" i="8"/>
  <c r="AF200" i="8"/>
  <c r="CD200" i="8"/>
  <c r="Y200" i="8"/>
  <c r="BW200" i="8"/>
  <c r="R200" i="8"/>
  <c r="BR200" i="8"/>
  <c r="G200" i="8"/>
  <c r="AW200" i="8"/>
  <c r="DB200" i="8"/>
  <c r="AP200" i="8"/>
  <c r="CW200" i="8"/>
  <c r="AI200" i="8"/>
  <c r="CG200" i="8"/>
  <c r="AD200" i="8"/>
  <c r="CB200" i="8"/>
  <c r="Q200" i="8"/>
  <c r="BO200" i="8"/>
  <c r="DP200" i="8"/>
  <c r="BB200" i="8"/>
  <c r="DK200" i="8"/>
  <c r="BJ200" i="8"/>
  <c r="BI200" i="8"/>
  <c r="BH200" i="8"/>
  <c r="BG200" i="8"/>
  <c r="BF200" i="8"/>
  <c r="BK200" i="8"/>
  <c r="CL200" i="8"/>
  <c r="CK200" i="8"/>
  <c r="CJ200" i="8"/>
  <c r="CM200" i="8"/>
  <c r="CN200" i="8"/>
  <c r="CO200" i="8"/>
  <c r="CP200" i="8"/>
  <c r="DJ24" i="8"/>
  <c r="DI24" i="8"/>
  <c r="DG24" i="8"/>
  <c r="DH24" i="8"/>
  <c r="BD24" i="8"/>
  <c r="BE24" i="8"/>
  <c r="V24" i="8"/>
  <c r="BQ24" i="8"/>
  <c r="BG24" i="8"/>
  <c r="CX24" i="8"/>
  <c r="CV24" i="8"/>
  <c r="AW24" i="8"/>
  <c r="Q24" i="8"/>
  <c r="CD24" i="8"/>
  <c r="AP24" i="8"/>
  <c r="G24" i="8"/>
  <c r="CC24" i="8"/>
  <c r="AM24" i="8"/>
  <c r="DK24" i="8"/>
  <c r="BT24" i="8"/>
  <c r="AF24" i="8"/>
  <c r="H24" i="8"/>
  <c r="AK24" i="8"/>
  <c r="BR24" i="8"/>
  <c r="CZ24" i="8"/>
  <c r="S24" i="8"/>
  <c r="AR24" i="8"/>
  <c r="AQ24" i="8"/>
  <c r="I24" i="8"/>
  <c r="CU24" i="8"/>
  <c r="BZ24" i="8"/>
  <c r="BB24" i="8"/>
  <c r="CW24" i="8"/>
  <c r="BJ24" i="8"/>
  <c r="BF24" i="8"/>
  <c r="CI24" i="8"/>
  <c r="CE24" i="8"/>
  <c r="AO24" i="8"/>
  <c r="DM24" i="8"/>
  <c r="BV24" i="8"/>
  <c r="AH24" i="8"/>
  <c r="K24" i="8"/>
  <c r="BS24" i="8"/>
  <c r="AE24" i="8"/>
  <c r="CY24" i="8"/>
  <c r="BL24" i="8"/>
  <c r="X24" i="8"/>
  <c r="DB24" i="8"/>
  <c r="U24" i="8"/>
  <c r="AT24" i="8"/>
  <c r="BW24" i="8"/>
  <c r="DC24" i="8"/>
  <c r="AB24" i="8"/>
  <c r="DO24" i="8"/>
  <c r="DN24" i="8"/>
  <c r="AZ24" i="8"/>
  <c r="J24" i="8"/>
  <c r="CR24" i="8"/>
  <c r="BK24" i="8"/>
  <c r="BI24" i="8"/>
  <c r="CA24" i="8"/>
  <c r="BU24" i="8"/>
  <c r="AG24" i="8"/>
  <c r="DA24" i="8"/>
  <c r="BN24" i="8"/>
  <c r="Z24" i="8"/>
  <c r="DD24" i="8"/>
  <c r="BC24" i="8"/>
  <c r="W24" i="8"/>
  <c r="CQ24" i="8"/>
  <c r="AV24" i="8"/>
  <c r="P24" i="8"/>
  <c r="BY24" i="8"/>
  <c r="DE24" i="8"/>
  <c r="AD24" i="8"/>
  <c r="AY24" i="8"/>
  <c r="CF24" i="8"/>
  <c r="L24" i="8"/>
  <c r="BX24" i="8"/>
  <c r="BO24" i="8"/>
  <c r="T24" i="8"/>
  <c r="DP24" i="8"/>
  <c r="M24" i="8"/>
  <c r="BH24" i="8"/>
  <c r="DF24" i="8"/>
  <c r="DL24" i="8"/>
  <c r="BM24" i="8"/>
  <c r="Y24" i="8"/>
  <c r="CS24" i="8"/>
  <c r="AX24" i="8"/>
  <c r="R24" i="8"/>
  <c r="CT24" i="8"/>
  <c r="AU24" i="8"/>
  <c r="O24" i="8"/>
  <c r="CB24" i="8"/>
  <c r="AN24" i="8"/>
  <c r="F24" i="8"/>
  <c r="BA24" i="8"/>
  <c r="CH24" i="8"/>
  <c r="N24" i="8"/>
  <c r="AI24" i="8"/>
  <c r="BP24" i="8"/>
  <c r="CG24" i="8"/>
  <c r="AJ24" i="8"/>
  <c r="AA24" i="8"/>
  <c r="AS24" i="8"/>
  <c r="AC24" i="8"/>
  <c r="AL24" i="8"/>
  <c r="CN24" i="8"/>
  <c r="CK24" i="8"/>
  <c r="CL24" i="8"/>
  <c r="CO24" i="8"/>
  <c r="CP24" i="8"/>
  <c r="CJ24" i="8"/>
  <c r="CM24" i="8"/>
  <c r="DJ53" i="8"/>
  <c r="DG53" i="8"/>
  <c r="DI53" i="8"/>
  <c r="DH53" i="8"/>
  <c r="BD53" i="8"/>
  <c r="BE53" i="8"/>
  <c r="CG53" i="8"/>
  <c r="AL53" i="8"/>
  <c r="BK53" i="8"/>
  <c r="DF53" i="8"/>
  <c r="BS53" i="8"/>
  <c r="AE53" i="8"/>
  <c r="CY53" i="8"/>
  <c r="BL53" i="8"/>
  <c r="X53" i="8"/>
  <c r="DD53" i="8"/>
  <c r="AY53" i="8"/>
  <c r="DM53" i="8"/>
  <c r="BB53" i="8"/>
  <c r="L53" i="8"/>
  <c r="DB53" i="8"/>
  <c r="AW53" i="8"/>
  <c r="DE53" i="8"/>
  <c r="AZ53" i="8"/>
  <c r="I53" i="8"/>
  <c r="U53" i="8"/>
  <c r="Z53" i="8"/>
  <c r="BA53" i="8"/>
  <c r="BN53" i="8"/>
  <c r="Y53" i="8"/>
  <c r="BM53" i="8"/>
  <c r="AS53" i="8"/>
  <c r="K53" i="8"/>
  <c r="CS53" i="8"/>
  <c r="BH53" i="8"/>
  <c r="CX53" i="8"/>
  <c r="BC53" i="8"/>
  <c r="W53" i="8"/>
  <c r="CQ53" i="8"/>
  <c r="AV53" i="8"/>
  <c r="P53" i="8"/>
  <c r="CT53" i="8"/>
  <c r="AO53" i="8"/>
  <c r="CW53" i="8"/>
  <c r="AR53" i="8"/>
  <c r="F53" i="8"/>
  <c r="CR53" i="8"/>
  <c r="AK53" i="8"/>
  <c r="CU53" i="8"/>
  <c r="AP53" i="8"/>
  <c r="CV53" i="8"/>
  <c r="DA53" i="8"/>
  <c r="J53" i="8"/>
  <c r="AG53" i="8"/>
  <c r="AJ53" i="8"/>
  <c r="BZ53" i="8"/>
  <c r="M53" i="8"/>
  <c r="AX53" i="8"/>
  <c r="BG53" i="8"/>
  <c r="CI53" i="8"/>
  <c r="AU53" i="8"/>
  <c r="O53" i="8"/>
  <c r="CB53" i="8"/>
  <c r="AN53" i="8"/>
  <c r="H53" i="8"/>
  <c r="CC53" i="8"/>
  <c r="AC53" i="8"/>
  <c r="CF53" i="8"/>
  <c r="AH53" i="8"/>
  <c r="BI53" i="8"/>
  <c r="BY53" i="8"/>
  <c r="AA53" i="8"/>
  <c r="CD53" i="8"/>
  <c r="AD53" i="8"/>
  <c r="BU53" i="8"/>
  <c r="BX53" i="8"/>
  <c r="DL53" i="8"/>
  <c r="DO53" i="8"/>
  <c r="N53" i="8"/>
  <c r="AB53" i="8"/>
  <c r="BP53" i="8"/>
  <c r="CZ53" i="8"/>
  <c r="AI53" i="8"/>
  <c r="BJ53" i="8"/>
  <c r="BF53" i="8"/>
  <c r="CA53" i="8"/>
  <c r="AM53" i="8"/>
  <c r="DK53" i="8"/>
  <c r="BT53" i="8"/>
  <c r="AF53" i="8"/>
  <c r="G53" i="8"/>
  <c r="BQ53" i="8"/>
  <c r="S53" i="8"/>
  <c r="BV53" i="8"/>
  <c r="V53" i="8"/>
  <c r="DP53" i="8"/>
  <c r="BO53" i="8"/>
  <c r="Q53" i="8"/>
  <c r="BR53" i="8"/>
  <c r="T53" i="8"/>
  <c r="AQ53" i="8"/>
  <c r="AT53" i="8"/>
  <c r="CE53" i="8"/>
  <c r="CH53" i="8"/>
  <c r="BW53" i="8"/>
  <c r="DN53" i="8"/>
  <c r="R53" i="8"/>
  <c r="DC53" i="8"/>
  <c r="CO53" i="8"/>
  <c r="CL53" i="8"/>
  <c r="CM53" i="8"/>
  <c r="CP53" i="8"/>
  <c r="CJ53" i="8"/>
  <c r="CK53" i="8"/>
  <c r="CN53" i="8"/>
  <c r="DJ126" i="8"/>
  <c r="DG126" i="8"/>
  <c r="DI126" i="8"/>
  <c r="DH126" i="8"/>
  <c r="BD126" i="8"/>
  <c r="BE126" i="8"/>
  <c r="DO126" i="8"/>
  <c r="N126" i="8"/>
  <c r="DL126" i="8"/>
  <c r="BK126" i="8"/>
  <c r="BF126" i="8"/>
  <c r="CA126" i="8"/>
  <c r="AM126" i="8"/>
  <c r="DK126" i="8"/>
  <c r="BT126" i="8"/>
  <c r="AF126" i="8"/>
  <c r="H126" i="8"/>
  <c r="BY126" i="8"/>
  <c r="AA126" i="8"/>
  <c r="CD126" i="8"/>
  <c r="AD126" i="8"/>
  <c r="CZ126" i="8"/>
  <c r="AS126" i="8"/>
  <c r="DC126" i="8"/>
  <c r="AX126" i="8"/>
  <c r="I126" i="8"/>
  <c r="S126" i="8"/>
  <c r="V126" i="8"/>
  <c r="AY126" i="8"/>
  <c r="BB126" i="8"/>
  <c r="AQ126" i="8"/>
  <c r="CE126" i="8"/>
  <c r="BU126" i="8"/>
  <c r="BA126" i="8"/>
  <c r="BH126" i="8"/>
  <c r="DF126" i="8"/>
  <c r="BS126" i="8"/>
  <c r="AE126" i="8"/>
  <c r="CY126" i="8"/>
  <c r="BL126" i="8"/>
  <c r="X126" i="8"/>
  <c r="DP126" i="8"/>
  <c r="BO126" i="8"/>
  <c r="Q126" i="8"/>
  <c r="BR126" i="8"/>
  <c r="T126" i="8"/>
  <c r="CG126" i="8"/>
  <c r="AI126" i="8"/>
  <c r="CS126" i="8"/>
  <c r="AL126" i="8"/>
  <c r="CT126" i="8"/>
  <c r="CW126" i="8"/>
  <c r="K126" i="8"/>
  <c r="AC126" i="8"/>
  <c r="AH126" i="8"/>
  <c r="DA126" i="8"/>
  <c r="AG126" i="8"/>
  <c r="U126" i="8"/>
  <c r="BN126" i="8"/>
  <c r="BI126" i="8"/>
  <c r="CX126" i="8"/>
  <c r="BC126" i="8"/>
  <c r="W126" i="8"/>
  <c r="CQ126" i="8"/>
  <c r="AV126" i="8"/>
  <c r="P126" i="8"/>
  <c r="DB126" i="8"/>
  <c r="AW126" i="8"/>
  <c r="DE126" i="8"/>
  <c r="AZ126" i="8"/>
  <c r="G126" i="8"/>
  <c r="BW126" i="8"/>
  <c r="Y126" i="8"/>
  <c r="BZ126" i="8"/>
  <c r="AB126" i="8"/>
  <c r="BQ126" i="8"/>
  <c r="BV126" i="8"/>
  <c r="DD126" i="8"/>
  <c r="DM126" i="8"/>
  <c r="L126" i="8"/>
  <c r="AT126" i="8"/>
  <c r="CH126" i="8"/>
  <c r="BX126" i="8"/>
  <c r="BJ126" i="8"/>
  <c r="BG126" i="8"/>
  <c r="CI126" i="8"/>
  <c r="AU126" i="8"/>
  <c r="O126" i="8"/>
  <c r="CB126" i="8"/>
  <c r="AN126" i="8"/>
  <c r="F126" i="8"/>
  <c r="CR126" i="8"/>
  <c r="AK126" i="8"/>
  <c r="CU126" i="8"/>
  <c r="AP126" i="8"/>
  <c r="DN126" i="8"/>
  <c r="BM126" i="8"/>
  <c r="M126" i="8"/>
  <c r="BP126" i="8"/>
  <c r="R126" i="8"/>
  <c r="AO126" i="8"/>
  <c r="AR126" i="8"/>
  <c r="CC126" i="8"/>
  <c r="CF126" i="8"/>
  <c r="CV126" i="8"/>
  <c r="J126" i="8"/>
  <c r="AJ126" i="8"/>
  <c r="Z126" i="8"/>
  <c r="CJ126" i="8"/>
  <c r="CK126" i="8"/>
  <c r="CL126" i="8"/>
  <c r="CO126" i="8"/>
  <c r="CP126" i="8"/>
  <c r="CM126" i="8"/>
  <c r="CN126" i="8"/>
  <c r="DJ201" i="8"/>
  <c r="DG201" i="8"/>
  <c r="DI201" i="8"/>
  <c r="DH201" i="8"/>
  <c r="BD201" i="8"/>
  <c r="BE201" i="8"/>
  <c r="BG201" i="8"/>
  <c r="BI201" i="8"/>
  <c r="BZ201" i="8"/>
  <c r="AL201" i="8"/>
  <c r="DL201" i="8"/>
  <c r="BU201" i="8"/>
  <c r="AG201" i="8"/>
  <c r="J201" i="8"/>
  <c r="BX201" i="8"/>
  <c r="Z201" i="8"/>
  <c r="CE201" i="8"/>
  <c r="AE201" i="8"/>
  <c r="CU201" i="8"/>
  <c r="AP201" i="8"/>
  <c r="DB201" i="8"/>
  <c r="AU201" i="8"/>
  <c r="K201" i="8"/>
  <c r="AB201" i="8"/>
  <c r="AI201" i="8"/>
  <c r="AR201" i="8"/>
  <c r="AY201" i="8"/>
  <c r="R201" i="8"/>
  <c r="BL201" i="8"/>
  <c r="CF201" i="8"/>
  <c r="CS201" i="8"/>
  <c r="BF201" i="8"/>
  <c r="DE201" i="8"/>
  <c r="BR201" i="8"/>
  <c r="AD201" i="8"/>
  <c r="CZ201" i="8"/>
  <c r="BM201" i="8"/>
  <c r="Y201" i="8"/>
  <c r="DO201" i="8"/>
  <c r="BN201" i="8"/>
  <c r="P201" i="8"/>
  <c r="BS201" i="8"/>
  <c r="U201" i="8"/>
  <c r="CD201" i="8"/>
  <c r="AF201" i="8"/>
  <c r="CI201" i="8"/>
  <c r="AK201" i="8"/>
  <c r="DC201" i="8"/>
  <c r="DN201" i="8"/>
  <c r="M201" i="8"/>
  <c r="X201" i="8"/>
  <c r="AC201" i="8"/>
  <c r="BW201" i="8"/>
  <c r="L201" i="8"/>
  <c r="CT201" i="8"/>
  <c r="H201" i="8"/>
  <c r="BJ201" i="8"/>
  <c r="CW201" i="8"/>
  <c r="BB201" i="8"/>
  <c r="V201" i="8"/>
  <c r="CR201" i="8"/>
  <c r="AW201" i="8"/>
  <c r="Q201" i="8"/>
  <c r="DA201" i="8"/>
  <c r="AV201" i="8"/>
  <c r="DF201" i="8"/>
  <c r="BA201" i="8"/>
  <c r="G201" i="8"/>
  <c r="BT201" i="8"/>
  <c r="T201" i="8"/>
  <c r="BY201" i="8"/>
  <c r="AA201" i="8"/>
  <c r="CB201" i="8"/>
  <c r="CG201" i="8"/>
  <c r="CY201" i="8"/>
  <c r="DD201" i="8"/>
  <c r="I201" i="8"/>
  <c r="W201" i="8"/>
  <c r="BQ201" i="8"/>
  <c r="AH201" i="8"/>
  <c r="AN201" i="8"/>
  <c r="AS201" i="8"/>
  <c r="BH201" i="8"/>
  <c r="BK201" i="8"/>
  <c r="CH201" i="8"/>
  <c r="AT201" i="8"/>
  <c r="N201" i="8"/>
  <c r="CC201" i="8"/>
  <c r="AO201" i="8"/>
  <c r="F201" i="8"/>
  <c r="CQ201" i="8"/>
  <c r="AJ201" i="8"/>
  <c r="CV201" i="8"/>
  <c r="AQ201" i="8"/>
  <c r="DK201" i="8"/>
  <c r="AZ201" i="8"/>
  <c r="DP201" i="8"/>
  <c r="BO201" i="8"/>
  <c r="O201" i="8"/>
  <c r="AX201" i="8"/>
  <c r="BC201" i="8"/>
  <c r="BV201" i="8"/>
  <c r="CA201" i="8"/>
  <c r="BP201" i="8"/>
  <c r="DM201" i="8"/>
  <c r="S201" i="8"/>
  <c r="AM201" i="8"/>
  <c r="CX201" i="8"/>
  <c r="CL201" i="8"/>
  <c r="CM201" i="8"/>
  <c r="CN201" i="8"/>
  <c r="CO201" i="8"/>
  <c r="CP201" i="8"/>
  <c r="CJ201" i="8"/>
  <c r="CK201" i="8"/>
  <c r="DJ50" i="8"/>
  <c r="DG50" i="8"/>
  <c r="DI50" i="8"/>
  <c r="DH50" i="8"/>
  <c r="BD50" i="8"/>
  <c r="BF50" i="8"/>
  <c r="CO50" i="8"/>
  <c r="CJ50" i="8"/>
  <c r="BK50" i="8"/>
  <c r="CN50" i="8"/>
  <c r="BJ50" i="8"/>
  <c r="BE50" i="8"/>
  <c r="CK50" i="8"/>
  <c r="CL50" i="8"/>
  <c r="CP50" i="8"/>
  <c r="BH50" i="8"/>
  <c r="CM50" i="8"/>
  <c r="BG50" i="8"/>
  <c r="BI50" i="8"/>
  <c r="BL50" i="8"/>
  <c r="R50" i="8"/>
  <c r="CX50" i="8"/>
  <c r="O50" i="8"/>
  <c r="AA50" i="8"/>
  <c r="BP50" i="8"/>
  <c r="M50" i="8"/>
  <c r="U50" i="8"/>
  <c r="Y50" i="8"/>
  <c r="AO50" i="8"/>
  <c r="BV50" i="8"/>
  <c r="CS50" i="8"/>
  <c r="DA50" i="8"/>
  <c r="DM50" i="8"/>
  <c r="BW50" i="8"/>
  <c r="CI50" i="8"/>
  <c r="DB50" i="8"/>
  <c r="H50" i="8"/>
  <c r="L50" i="8"/>
  <c r="W50" i="8"/>
  <c r="AI50" i="8"/>
  <c r="AQ50" i="8"/>
  <c r="F50" i="8"/>
  <c r="AG50" i="8"/>
  <c r="AW50" i="8"/>
  <c r="BN50" i="8"/>
  <c r="AP50" i="8"/>
  <c r="BO50" i="8"/>
  <c r="CE50" i="8"/>
  <c r="CT50" i="8"/>
  <c r="DF50" i="8"/>
  <c r="DN50" i="8"/>
  <c r="S50" i="8"/>
  <c r="AE50" i="8"/>
  <c r="AU50" i="8"/>
  <c r="AY50" i="8"/>
  <c r="CD50" i="8"/>
  <c r="Z50" i="8"/>
  <c r="AH50" i="8"/>
  <c r="AX50" i="8"/>
  <c r="BS50" i="8"/>
  <c r="AM50" i="8"/>
  <c r="BC50" i="8"/>
  <c r="CB50" i="8"/>
  <c r="CU50" i="8"/>
  <c r="DK50" i="8"/>
  <c r="DO50" i="8"/>
  <c r="AC50" i="8"/>
  <c r="AS50" i="8"/>
  <c r="G50" i="8"/>
  <c r="V50" i="8"/>
  <c r="AL50" i="8"/>
  <c r="AN50" i="8"/>
  <c r="AV50" i="8"/>
  <c r="BM50" i="8"/>
  <c r="BY50" i="8"/>
  <c r="CZ50" i="8"/>
  <c r="BT50" i="8"/>
  <c r="CY50" i="8"/>
  <c r="BZ50" i="8"/>
  <c r="I50" i="8"/>
  <c r="X50" i="8"/>
  <c r="BQ50" i="8"/>
  <c r="BU50" i="8"/>
  <c r="CC50" i="8"/>
  <c r="CG50" i="8"/>
  <c r="CR50" i="8"/>
  <c r="DL50" i="8"/>
  <c r="CQ50" i="8"/>
  <c r="AK50" i="8"/>
  <c r="BR50" i="8"/>
  <c r="CW50" i="8"/>
  <c r="DE50" i="8"/>
  <c r="K50" i="8"/>
  <c r="N50" i="8"/>
  <c r="AD50" i="8"/>
  <c r="AT50" i="8"/>
  <c r="CA50" i="8"/>
  <c r="T50" i="8"/>
  <c r="AB50" i="8"/>
  <c r="AZ50" i="8"/>
  <c r="CV50" i="8"/>
  <c r="DD50" i="8"/>
  <c r="BX50" i="8"/>
  <c r="CF50" i="8"/>
  <c r="DC50" i="8"/>
  <c r="J50" i="8"/>
  <c r="Q50" i="8"/>
  <c r="BA50" i="8"/>
  <c r="CH50" i="8"/>
  <c r="BB50" i="8"/>
  <c r="P50" i="8"/>
  <c r="AF50" i="8"/>
  <c r="AJ50" i="8"/>
  <c r="AR50" i="8"/>
  <c r="DP50" i="8"/>
  <c r="DG162" i="8"/>
  <c r="DJ162" i="8"/>
  <c r="DH162" i="8"/>
  <c r="DI162" i="8"/>
  <c r="BD162" i="8"/>
  <c r="BE162" i="8"/>
  <c r="AE162" i="8"/>
  <c r="F162" i="8"/>
  <c r="CE162" i="8"/>
  <c r="DM162" i="8"/>
  <c r="N162" i="8"/>
  <c r="AN162" i="8"/>
  <c r="BZ162" i="8"/>
  <c r="AY162" i="8"/>
  <c r="CU162" i="8"/>
  <c r="AZ162" i="8"/>
  <c r="T162" i="8"/>
  <c r="CI162" i="8"/>
  <c r="CD162" i="8"/>
  <c r="AF162" i="8"/>
  <c r="CR162" i="8"/>
  <c r="AS162" i="8"/>
  <c r="M162" i="8"/>
  <c r="BR162" i="8"/>
  <c r="DL162" i="8"/>
  <c r="AU162" i="8"/>
  <c r="H162" i="8"/>
  <c r="AT162" i="8"/>
  <c r="CG162" i="8"/>
  <c r="AG162" i="8"/>
  <c r="CF162" i="8"/>
  <c r="AR162" i="8"/>
  <c r="L162" i="8"/>
  <c r="CA162" i="8"/>
  <c r="BT162" i="8"/>
  <c r="V162" i="8"/>
  <c r="BY162" i="8"/>
  <c r="AK162" i="8"/>
  <c r="K162" i="8"/>
  <c r="AV162" i="8"/>
  <c r="CT162" i="8"/>
  <c r="AI162" i="8"/>
  <c r="CY162" i="8"/>
  <c r="AD162" i="8"/>
  <c r="BU162" i="8"/>
  <c r="W162" i="8"/>
  <c r="DO162" i="8"/>
  <c r="BX162" i="8"/>
  <c r="AJ162" i="8"/>
  <c r="DF162" i="8"/>
  <c r="DK162" i="8"/>
  <c r="BB162" i="8"/>
  <c r="DP162" i="8"/>
  <c r="BQ162" i="8"/>
  <c r="AC162" i="8"/>
  <c r="DA162" i="8"/>
  <c r="AH162" i="8"/>
  <c r="BW162" i="8"/>
  <c r="Y162" i="8"/>
  <c r="CB162" i="8"/>
  <c r="P162" i="8"/>
  <c r="BC162" i="8"/>
  <c r="G162" i="8"/>
  <c r="DC162" i="8"/>
  <c r="BP162" i="8"/>
  <c r="AB162" i="8"/>
  <c r="CX162" i="8"/>
  <c r="CW162" i="8"/>
  <c r="AP162" i="8"/>
  <c r="DB162" i="8"/>
  <c r="BA162" i="8"/>
  <c r="U162" i="8"/>
  <c r="CH162" i="8"/>
  <c r="R162" i="8"/>
  <c r="BM162" i="8"/>
  <c r="O162" i="8"/>
  <c r="BN162" i="8"/>
  <c r="DD162" i="8"/>
  <c r="AQ162" i="8"/>
  <c r="I162" i="8"/>
  <c r="BO162" i="8"/>
  <c r="CQ162" i="8"/>
  <c r="S162" i="8"/>
  <c r="Z162" i="8"/>
  <c r="AW162" i="8"/>
  <c r="BV162" i="8"/>
  <c r="CV162" i="8"/>
  <c r="AO162" i="8"/>
  <c r="BL162" i="8"/>
  <c r="CC162" i="8"/>
  <c r="DE162" i="8"/>
  <c r="Q162" i="8"/>
  <c r="X162" i="8"/>
  <c r="BS162" i="8"/>
  <c r="CS162" i="8"/>
  <c r="J162" i="8"/>
  <c r="DN162" i="8"/>
  <c r="AM162" i="8"/>
  <c r="AX162" i="8"/>
  <c r="CZ162" i="8"/>
  <c r="AA162" i="8"/>
  <c r="AL162" i="8"/>
  <c r="BG162" i="8"/>
  <c r="BH162" i="8"/>
  <c r="BJ162" i="8"/>
  <c r="BK162" i="8"/>
  <c r="BF162" i="8"/>
  <c r="BI162" i="8"/>
  <c r="CJ162" i="8"/>
  <c r="CK162" i="8"/>
  <c r="CL162" i="8"/>
  <c r="CM162" i="8"/>
  <c r="CN162" i="8"/>
  <c r="CO162" i="8"/>
  <c r="CP162" i="8"/>
  <c r="DI211" i="8"/>
  <c r="DJ211" i="8"/>
  <c r="DG211" i="8"/>
  <c r="DH211" i="8"/>
  <c r="BE211" i="8"/>
  <c r="BD211" i="8"/>
  <c r="CS211" i="8"/>
  <c r="CI211" i="8"/>
  <c r="Z211" i="8"/>
  <c r="AW211" i="8"/>
  <c r="CC211" i="8"/>
  <c r="AE211" i="8"/>
  <c r="CH211" i="8"/>
  <c r="AH211" i="8"/>
  <c r="CZ211" i="8"/>
  <c r="AG211" i="8"/>
  <c r="BT211" i="8"/>
  <c r="H211" i="8"/>
  <c r="BM211" i="8"/>
  <c r="DA211" i="8"/>
  <c r="AF211" i="8"/>
  <c r="DN211" i="8"/>
  <c r="BS211" i="8"/>
  <c r="U211" i="8"/>
  <c r="BV211" i="8"/>
  <c r="X211" i="8"/>
  <c r="CG211" i="8"/>
  <c r="Q211" i="8"/>
  <c r="AX211" i="8"/>
  <c r="DP211" i="8"/>
  <c r="AS211" i="8"/>
  <c r="CD211" i="8"/>
  <c r="R211" i="8"/>
  <c r="W211" i="8"/>
  <c r="DF211" i="8"/>
  <c r="BA211" i="8"/>
  <c r="DM211" i="8"/>
  <c r="BL211" i="8"/>
  <c r="N211" i="8"/>
  <c r="BQ211" i="8"/>
  <c r="DE211" i="8"/>
  <c r="AL211" i="8"/>
  <c r="CX211" i="8"/>
  <c r="AC211" i="8"/>
  <c r="BR211" i="8"/>
  <c r="K211" i="8"/>
  <c r="BB211" i="8"/>
  <c r="CV211" i="8"/>
  <c r="AO211" i="8"/>
  <c r="CY211" i="8"/>
  <c r="AT211" i="8"/>
  <c r="I211" i="8"/>
  <c r="AU211" i="8"/>
  <c r="CQ211" i="8"/>
  <c r="V211" i="8"/>
  <c r="CA211" i="8"/>
  <c r="O211" i="8"/>
  <c r="AV211" i="8"/>
  <c r="AD211" i="8"/>
  <c r="BC211" i="8"/>
  <c r="DK211" i="8"/>
  <c r="AP211" i="8"/>
  <c r="BY211" i="8"/>
  <c r="BN211" i="8"/>
  <c r="CR211" i="8"/>
  <c r="G211" i="8"/>
  <c r="AK211" i="8"/>
  <c r="CB211" i="8"/>
  <c r="DL211" i="8"/>
  <c r="CW211" i="8"/>
  <c r="AN211" i="8"/>
  <c r="BU211" i="8"/>
  <c r="M211" i="8"/>
  <c r="J211" i="8"/>
  <c r="Y211" i="8"/>
  <c r="BZ211" i="8"/>
  <c r="DD211" i="8"/>
  <c r="P211" i="8"/>
  <c r="AM211" i="8"/>
  <c r="T211" i="8"/>
  <c r="AZ211" i="8"/>
  <c r="CU211" i="8"/>
  <c r="AA211" i="8"/>
  <c r="BO211" i="8"/>
  <c r="DB211" i="8"/>
  <c r="AB211" i="8"/>
  <c r="BP211" i="8"/>
  <c r="DC211" i="8"/>
  <c r="AI211" i="8"/>
  <c r="BW211" i="8"/>
  <c r="F211" i="8"/>
  <c r="AJ211" i="8"/>
  <c r="BX211" i="8"/>
  <c r="DO211" i="8"/>
  <c r="AQ211" i="8"/>
  <c r="CE211" i="8"/>
  <c r="L211" i="8"/>
  <c r="AR211" i="8"/>
  <c r="CF211" i="8"/>
  <c r="S211" i="8"/>
  <c r="AY211" i="8"/>
  <c r="CT211" i="8"/>
  <c r="BF211" i="8"/>
  <c r="BG211" i="8"/>
  <c r="BI211" i="8"/>
  <c r="BK211" i="8"/>
  <c r="BJ211" i="8"/>
  <c r="BH211" i="8"/>
  <c r="CN211" i="8"/>
  <c r="CM211" i="8"/>
  <c r="CP211" i="8"/>
  <c r="CJ211" i="8"/>
  <c r="CK211" i="8"/>
  <c r="CL211" i="8"/>
  <c r="CO211" i="8"/>
  <c r="DJ71" i="8"/>
  <c r="DG71" i="8"/>
  <c r="DI71" i="8"/>
  <c r="DH71" i="8"/>
  <c r="BE71" i="8"/>
  <c r="BD71" i="8"/>
  <c r="BG71" i="8"/>
  <c r="DL71" i="8"/>
  <c r="BU71" i="8"/>
  <c r="AG71" i="8"/>
  <c r="DA71" i="8"/>
  <c r="BN71" i="8"/>
  <c r="Z71" i="8"/>
  <c r="DF71" i="8"/>
  <c r="BS71" i="8"/>
  <c r="AE71" i="8"/>
  <c r="CY71" i="8"/>
  <c r="BL71" i="8"/>
  <c r="X71" i="8"/>
  <c r="DD71" i="8"/>
  <c r="AC71" i="8"/>
  <c r="BB71" i="8"/>
  <c r="DB71" i="8"/>
  <c r="AA71" i="8"/>
  <c r="AZ71" i="8"/>
  <c r="DP71" i="8"/>
  <c r="BR71" i="8"/>
  <c r="U71" i="8"/>
  <c r="CT71" i="8"/>
  <c r="CF71" i="8"/>
  <c r="BW71" i="8"/>
  <c r="BK71" i="8"/>
  <c r="CZ71" i="8"/>
  <c r="BM71" i="8"/>
  <c r="Y71" i="8"/>
  <c r="CS71" i="8"/>
  <c r="AX71" i="8"/>
  <c r="R71" i="8"/>
  <c r="CX71" i="8"/>
  <c r="BC71" i="8"/>
  <c r="W71" i="8"/>
  <c r="CQ71" i="8"/>
  <c r="AV71" i="8"/>
  <c r="P71" i="8"/>
  <c r="CG71" i="8"/>
  <c r="M71" i="8"/>
  <c r="AL71" i="8"/>
  <c r="CE71" i="8"/>
  <c r="DO71" i="8"/>
  <c r="AJ71" i="8"/>
  <c r="BY71" i="8"/>
  <c r="AD71" i="8"/>
  <c r="CH71" i="8"/>
  <c r="S71" i="8"/>
  <c r="L71" i="8"/>
  <c r="AB71" i="8"/>
  <c r="BI71" i="8"/>
  <c r="BJ71" i="8"/>
  <c r="CR71" i="8"/>
  <c r="AW71" i="8"/>
  <c r="Q71" i="8"/>
  <c r="CD71" i="8"/>
  <c r="AP71" i="8"/>
  <c r="H71" i="8"/>
  <c r="CI71" i="8"/>
  <c r="AU71" i="8"/>
  <c r="O71" i="8"/>
  <c r="CB71" i="8"/>
  <c r="AN71" i="8"/>
  <c r="K71" i="8"/>
  <c r="BQ71" i="8"/>
  <c r="CW71" i="8"/>
  <c r="V71" i="8"/>
  <c r="BO71" i="8"/>
  <c r="CU71" i="8"/>
  <c r="T71" i="8"/>
  <c r="AK71" i="8"/>
  <c r="CV71" i="8"/>
  <c r="AT71" i="8"/>
  <c r="AR71" i="8"/>
  <c r="DN71" i="8"/>
  <c r="DC71" i="8"/>
  <c r="BF71" i="8"/>
  <c r="BH71" i="8"/>
  <c r="CC71" i="8"/>
  <c r="AO71" i="8"/>
  <c r="DM71" i="8"/>
  <c r="BV71" i="8"/>
  <c r="AH71" i="8"/>
  <c r="I71" i="8"/>
  <c r="CA71" i="8"/>
  <c r="AM71" i="8"/>
  <c r="DK71" i="8"/>
  <c r="BT71" i="8"/>
  <c r="AF71" i="8"/>
  <c r="J71" i="8"/>
  <c r="AS71" i="8"/>
  <c r="BZ71" i="8"/>
  <c r="F71" i="8"/>
  <c r="AQ71" i="8"/>
  <c r="BX71" i="8"/>
  <c r="G71" i="8"/>
  <c r="DE71" i="8"/>
  <c r="BA71" i="8"/>
  <c r="N71" i="8"/>
  <c r="AY71" i="8"/>
  <c r="BP71" i="8"/>
  <c r="AI71" i="8"/>
  <c r="CK71" i="8"/>
  <c r="CN71" i="8"/>
  <c r="CO71" i="8"/>
  <c r="CL71" i="8"/>
  <c r="CP71" i="8"/>
  <c r="CM71" i="8"/>
  <c r="CJ71" i="8"/>
  <c r="DG133" i="8"/>
  <c r="DJ133" i="8"/>
  <c r="DH133" i="8"/>
  <c r="DI133" i="8"/>
  <c r="BD133" i="8"/>
  <c r="BE133" i="8"/>
  <c r="CC133" i="8"/>
  <c r="BZ133" i="8"/>
  <c r="DL133" i="8"/>
  <c r="AG133" i="8"/>
  <c r="CQ133" i="8"/>
  <c r="P133" i="8"/>
  <c r="AQ133" i="8"/>
  <c r="AN133" i="8"/>
  <c r="I133" i="8"/>
  <c r="CZ133" i="8"/>
  <c r="N133" i="8"/>
  <c r="S133" i="8"/>
  <c r="AY133" i="8"/>
  <c r="BB133" i="8"/>
  <c r="CR133" i="8"/>
  <c r="Q133" i="8"/>
  <c r="BT133" i="8"/>
  <c r="DB133" i="8"/>
  <c r="AA133" i="8"/>
  <c r="DN133" i="8"/>
  <c r="DE133" i="8"/>
  <c r="BM133" i="8"/>
  <c r="AO133" i="8"/>
  <c r="AT133" i="8"/>
  <c r="AL133" i="8"/>
  <c r="BU133" i="8"/>
  <c r="J133" i="8"/>
  <c r="AV133" i="8"/>
  <c r="CE133" i="8"/>
  <c r="G133" i="8"/>
  <c r="BW133" i="8"/>
  <c r="BR133" i="8"/>
  <c r="Y133" i="8"/>
  <c r="BL133" i="8"/>
  <c r="H133" i="8"/>
  <c r="CY133" i="8"/>
  <c r="CW133" i="8"/>
  <c r="V133" i="8"/>
  <c r="AW133" i="8"/>
  <c r="DK133" i="8"/>
  <c r="AF133" i="8"/>
  <c r="BO133" i="8"/>
  <c r="CB133" i="8"/>
  <c r="AI133" i="8"/>
  <c r="AD133" i="8"/>
  <c r="CH133" i="8"/>
  <c r="CT133" i="8"/>
  <c r="X133" i="8"/>
  <c r="BI133" i="8"/>
  <c r="CU133" i="8"/>
  <c r="AZ133" i="8"/>
  <c r="T133" i="8"/>
  <c r="CI133" i="8"/>
  <c r="AU133" i="8"/>
  <c r="O133" i="8"/>
  <c r="DA133" i="8"/>
  <c r="BN133" i="8"/>
  <c r="Z133" i="8"/>
  <c r="CV133" i="8"/>
  <c r="BA133" i="8"/>
  <c r="U133" i="8"/>
  <c r="BJ133" i="8"/>
  <c r="BF133" i="8"/>
  <c r="CF133" i="8"/>
  <c r="AR133" i="8"/>
  <c r="L133" i="8"/>
  <c r="CA133" i="8"/>
  <c r="AM133" i="8"/>
  <c r="K133" i="8"/>
  <c r="CS133" i="8"/>
  <c r="AX133" i="8"/>
  <c r="R133" i="8"/>
  <c r="CG133" i="8"/>
  <c r="AS133" i="8"/>
  <c r="M133" i="8"/>
  <c r="BK133" i="8"/>
  <c r="DO133" i="8"/>
  <c r="BX133" i="8"/>
  <c r="AJ133" i="8"/>
  <c r="DF133" i="8"/>
  <c r="BS133" i="8"/>
  <c r="AE133" i="8"/>
  <c r="BG133" i="8"/>
  <c r="CD133" i="8"/>
  <c r="AP133" i="8"/>
  <c r="DP133" i="8"/>
  <c r="BY133" i="8"/>
  <c r="AK133" i="8"/>
  <c r="F133" i="8"/>
  <c r="BH133" i="8"/>
  <c r="DC133" i="8"/>
  <c r="BP133" i="8"/>
  <c r="AB133" i="8"/>
  <c r="CX133" i="8"/>
  <c r="BC133" i="8"/>
  <c r="W133" i="8"/>
  <c r="DM133" i="8"/>
  <c r="BV133" i="8"/>
  <c r="AH133" i="8"/>
  <c r="DD133" i="8"/>
  <c r="BQ133" i="8"/>
  <c r="AC133" i="8"/>
  <c r="CL133" i="8"/>
  <c r="CM133" i="8"/>
  <c r="CP133" i="8"/>
  <c r="CO133" i="8"/>
  <c r="CN133" i="8"/>
  <c r="CJ133" i="8"/>
  <c r="CK133" i="8"/>
  <c r="DG216" i="8"/>
  <c r="DJ216" i="8"/>
  <c r="DI216" i="8"/>
  <c r="DH216" i="8"/>
  <c r="BD216" i="8"/>
  <c r="BE216" i="8"/>
  <c r="M216" i="8"/>
  <c r="CX216" i="8"/>
  <c r="W216" i="8"/>
  <c r="DL216" i="8"/>
  <c r="CG216" i="8"/>
  <c r="Z216" i="8"/>
  <c r="AV216" i="8"/>
  <c r="P216" i="8"/>
  <c r="DA216" i="8"/>
  <c r="BC216" i="8"/>
  <c r="BU216" i="8"/>
  <c r="F216" i="8"/>
  <c r="BZ216" i="8"/>
  <c r="AL216" i="8"/>
  <c r="CT216" i="8"/>
  <c r="AY216" i="8"/>
  <c r="S216" i="8"/>
  <c r="CF216" i="8"/>
  <c r="AR216" i="8"/>
  <c r="L216" i="8"/>
  <c r="BN216" i="8"/>
  <c r="CQ216" i="8"/>
  <c r="CE216" i="8"/>
  <c r="AQ216" i="8"/>
  <c r="DO216" i="8"/>
  <c r="BX216" i="8"/>
  <c r="AJ216" i="8"/>
  <c r="G216" i="8"/>
  <c r="AS216" i="8"/>
  <c r="AG216" i="8"/>
  <c r="DN216" i="8"/>
  <c r="BW216" i="8"/>
  <c r="AI216" i="8"/>
  <c r="DC216" i="8"/>
  <c r="BP216" i="8"/>
  <c r="AB216" i="8"/>
  <c r="DB216" i="8"/>
  <c r="BO216" i="8"/>
  <c r="AA216" i="8"/>
  <c r="CU216" i="8"/>
  <c r="AZ216" i="8"/>
  <c r="T216" i="8"/>
  <c r="R216" i="8"/>
  <c r="BR216" i="8"/>
  <c r="O216" i="8"/>
  <c r="BM216" i="8"/>
  <c r="DP216" i="8"/>
  <c r="AD216" i="8"/>
  <c r="CB216" i="8"/>
  <c r="Y216" i="8"/>
  <c r="BY216" i="8"/>
  <c r="AN216" i="8"/>
  <c r="CS216" i="8"/>
  <c r="AK216" i="8"/>
  <c r="CI216" i="8"/>
  <c r="I216" i="8"/>
  <c r="AX216" i="8"/>
  <c r="DE216" i="8"/>
  <c r="AU216" i="8"/>
  <c r="CZ216" i="8"/>
  <c r="V216" i="8"/>
  <c r="BT216" i="8"/>
  <c r="Q216" i="8"/>
  <c r="BQ216" i="8"/>
  <c r="H216" i="8"/>
  <c r="AT216" i="8"/>
  <c r="CY216" i="8"/>
  <c r="AO216" i="8"/>
  <c r="CV216" i="8"/>
  <c r="AF216" i="8"/>
  <c r="CD216" i="8"/>
  <c r="AC216" i="8"/>
  <c r="CA216" i="8"/>
  <c r="N216" i="8"/>
  <c r="BL216" i="8"/>
  <c r="DM216" i="8"/>
  <c r="BA216" i="8"/>
  <c r="DF216" i="8"/>
  <c r="K216" i="8"/>
  <c r="AP216" i="8"/>
  <c r="CW216" i="8"/>
  <c r="AM216" i="8"/>
  <c r="CR216" i="8"/>
  <c r="X216" i="8"/>
  <c r="BV216" i="8"/>
  <c r="U216" i="8"/>
  <c r="BS216" i="8"/>
  <c r="J216" i="8"/>
  <c r="BB216" i="8"/>
  <c r="DK216" i="8"/>
  <c r="AW216" i="8"/>
  <c r="DD216" i="8"/>
  <c r="AH216" i="8"/>
  <c r="CH216" i="8"/>
  <c r="AE216" i="8"/>
  <c r="CC216" i="8"/>
  <c r="BF216" i="8"/>
  <c r="BJ216" i="8"/>
  <c r="BK216" i="8"/>
  <c r="BH216" i="8"/>
  <c r="BG216" i="8"/>
  <c r="BI216" i="8"/>
  <c r="CN216" i="8"/>
  <c r="CO216" i="8"/>
  <c r="CP216" i="8"/>
  <c r="CL216" i="8"/>
  <c r="CK216" i="8"/>
  <c r="CJ216" i="8"/>
  <c r="CM216" i="8"/>
  <c r="DG29" i="8"/>
  <c r="DJ29" i="8"/>
  <c r="DH29" i="8"/>
  <c r="DI29" i="8"/>
  <c r="BD29" i="8"/>
  <c r="BE29" i="8"/>
  <c r="N29" i="8"/>
  <c r="BN29" i="8"/>
  <c r="CE29" i="8"/>
  <c r="DL29" i="8"/>
  <c r="CH29" i="8"/>
  <c r="BA29" i="8"/>
  <c r="CX29" i="8"/>
  <c r="BC29" i="8"/>
  <c r="W29" i="8"/>
  <c r="CQ29" i="8"/>
  <c r="AV29" i="8"/>
  <c r="P29" i="8"/>
  <c r="DB29" i="8"/>
  <c r="AW29" i="8"/>
  <c r="DE29" i="8"/>
  <c r="AZ29" i="8"/>
  <c r="F29" i="8"/>
  <c r="BW29" i="8"/>
  <c r="Y29" i="8"/>
  <c r="BZ29" i="8"/>
  <c r="AB29" i="8"/>
  <c r="AJ29" i="8"/>
  <c r="CI29" i="8"/>
  <c r="AU29" i="8"/>
  <c r="O29" i="8"/>
  <c r="CB29" i="8"/>
  <c r="AN29" i="8"/>
  <c r="G29" i="8"/>
  <c r="CR29" i="8"/>
  <c r="AK29" i="8"/>
  <c r="CU29" i="8"/>
  <c r="AP29" i="8"/>
  <c r="DN29" i="8"/>
  <c r="BM29" i="8"/>
  <c r="M29" i="8"/>
  <c r="BP29" i="8"/>
  <c r="R29" i="8"/>
  <c r="DO29" i="8"/>
  <c r="BH29" i="8"/>
  <c r="CA29" i="8"/>
  <c r="AM29" i="8"/>
  <c r="DK29" i="8"/>
  <c r="BT29" i="8"/>
  <c r="AF29" i="8"/>
  <c r="I29" i="8"/>
  <c r="BY29" i="8"/>
  <c r="AA29" i="8"/>
  <c r="CD29" i="8"/>
  <c r="AD29" i="8"/>
  <c r="CZ29" i="8"/>
  <c r="AS29" i="8"/>
  <c r="DC29" i="8"/>
  <c r="AX29" i="8"/>
  <c r="J29" i="8"/>
  <c r="AG29" i="8"/>
  <c r="DF29" i="8"/>
  <c r="BS29" i="8"/>
  <c r="AE29" i="8"/>
  <c r="CY29" i="8"/>
  <c r="BL29" i="8"/>
  <c r="X29" i="8"/>
  <c r="DP29" i="8"/>
  <c r="BO29" i="8"/>
  <c r="Q29" i="8"/>
  <c r="BR29" i="8"/>
  <c r="T29" i="8"/>
  <c r="CG29" i="8"/>
  <c r="AI29" i="8"/>
  <c r="CS29" i="8"/>
  <c r="AL29" i="8"/>
  <c r="V29" i="8"/>
  <c r="S29" i="8"/>
  <c r="BX29" i="8"/>
  <c r="BU29" i="8"/>
  <c r="AH29" i="8"/>
  <c r="AC29" i="8"/>
  <c r="AR29" i="8"/>
  <c r="AO29" i="8"/>
  <c r="H29" i="8"/>
  <c r="DA29" i="8"/>
  <c r="CV29" i="8"/>
  <c r="BB29" i="8"/>
  <c r="AY29" i="8"/>
  <c r="BV29" i="8"/>
  <c r="BQ29" i="8"/>
  <c r="Z29" i="8"/>
  <c r="U29" i="8"/>
  <c r="CF29" i="8"/>
  <c r="CC29" i="8"/>
  <c r="K29" i="8"/>
  <c r="CW29" i="8"/>
  <c r="CT29" i="8"/>
  <c r="AT29" i="8"/>
  <c r="AQ29" i="8"/>
  <c r="L29" i="8"/>
  <c r="DM29" i="8"/>
  <c r="DD29" i="8"/>
  <c r="BK29" i="8"/>
  <c r="BJ29" i="8"/>
  <c r="BI29" i="8"/>
  <c r="BF29" i="8"/>
  <c r="BG29" i="8"/>
  <c r="CM29" i="8"/>
  <c r="CP29" i="8"/>
  <c r="CJ29" i="8"/>
  <c r="CK29" i="8"/>
  <c r="CN29" i="8"/>
  <c r="CO29" i="8"/>
  <c r="CL29" i="8"/>
  <c r="DJ64" i="8"/>
  <c r="DG64" i="8"/>
  <c r="DI64" i="8"/>
  <c r="DH64" i="8"/>
  <c r="BE64" i="8"/>
  <c r="BD64" i="8"/>
  <c r="CH64" i="8"/>
  <c r="J64" i="8"/>
  <c r="AL64" i="8"/>
  <c r="AK64" i="8"/>
  <c r="CT64" i="8"/>
  <c r="CG64" i="8"/>
  <c r="S64" i="8"/>
  <c r="BR64" i="8"/>
  <c r="T64" i="8"/>
  <c r="AY64" i="8"/>
  <c r="BZ64" i="8"/>
  <c r="N64" i="8"/>
  <c r="AS64" i="8"/>
  <c r="AV64" i="8"/>
  <c r="BW64" i="8"/>
  <c r="BT64" i="8"/>
  <c r="BQ64" i="8"/>
  <c r="DE64" i="8"/>
  <c r="AZ64" i="8"/>
  <c r="G64" i="8"/>
  <c r="AC64" i="8"/>
  <c r="BL64" i="8"/>
  <c r="H64" i="8"/>
  <c r="Y64" i="8"/>
  <c r="AF64" i="8"/>
  <c r="AO64" i="8"/>
  <c r="AT64" i="8"/>
  <c r="AW64" i="8"/>
  <c r="CU64" i="8"/>
  <c r="AN64" i="8"/>
  <c r="CZ64" i="8"/>
  <c r="M64" i="8"/>
  <c r="AR64" i="8"/>
  <c r="DN64" i="8"/>
  <c r="CY64" i="8"/>
  <c r="L64" i="8"/>
  <c r="Q64" i="8"/>
  <c r="X64" i="8"/>
  <c r="DB64" i="8"/>
  <c r="AI64" i="8"/>
  <c r="CB64" i="8"/>
  <c r="AD64" i="8"/>
  <c r="BY64" i="8"/>
  <c r="CW64" i="8"/>
  <c r="AB64" i="8"/>
  <c r="CC64" i="8"/>
  <c r="BX64" i="8"/>
  <c r="DD64" i="8"/>
  <c r="CQ64" i="8"/>
  <c r="F64" i="8"/>
  <c r="BB64" i="8"/>
  <c r="V64" i="8"/>
  <c r="AJ64" i="8"/>
  <c r="BH64" i="8"/>
  <c r="DC64" i="8"/>
  <c r="BP64" i="8"/>
  <c r="CF64" i="8"/>
  <c r="BM64" i="8"/>
  <c r="DM64" i="8"/>
  <c r="AA64" i="8"/>
  <c r="P64" i="8"/>
  <c r="DP64" i="8"/>
  <c r="BO64" i="8"/>
  <c r="CR64" i="8"/>
  <c r="CV64" i="8"/>
  <c r="AQ64" i="8"/>
  <c r="DA64" i="8"/>
  <c r="BN64" i="8"/>
  <c r="Z64" i="8"/>
  <c r="BG64" i="8"/>
  <c r="CI64" i="8"/>
  <c r="AU64" i="8"/>
  <c r="O64" i="8"/>
  <c r="CE64" i="8"/>
  <c r="AG64" i="8"/>
  <c r="CS64" i="8"/>
  <c r="AX64" i="8"/>
  <c r="R64" i="8"/>
  <c r="BK64" i="8"/>
  <c r="CA64" i="8"/>
  <c r="AM64" i="8"/>
  <c r="DK64" i="8"/>
  <c r="BJ64" i="8"/>
  <c r="BU64" i="8"/>
  <c r="U64" i="8"/>
  <c r="CD64" i="8"/>
  <c r="AP64" i="8"/>
  <c r="I64" i="8"/>
  <c r="DF64" i="8"/>
  <c r="BS64" i="8"/>
  <c r="AE64" i="8"/>
  <c r="DL64" i="8"/>
  <c r="BA64" i="8"/>
  <c r="DO64" i="8"/>
  <c r="BV64" i="8"/>
  <c r="AH64" i="8"/>
  <c r="K64" i="8"/>
  <c r="CX64" i="8"/>
  <c r="BC64" i="8"/>
  <c r="W64" i="8"/>
  <c r="BI64" i="8"/>
  <c r="BF64" i="8"/>
  <c r="CJ64" i="8"/>
  <c r="CK64" i="8"/>
  <c r="CN64" i="8"/>
  <c r="CO64" i="8"/>
  <c r="CL64" i="8"/>
  <c r="CM64" i="8"/>
  <c r="CP64" i="8"/>
  <c r="R130" i="8"/>
  <c r="L130" i="8"/>
  <c r="N130" i="8"/>
  <c r="DJ130" i="8"/>
  <c r="DG130" i="8"/>
  <c r="DI130" i="8"/>
  <c r="DH130" i="8"/>
  <c r="BE130" i="8"/>
  <c r="BD130" i="8"/>
  <c r="CZ130" i="8"/>
  <c r="BQ130" i="8"/>
  <c r="H130" i="8"/>
  <c r="CS130" i="8"/>
  <c r="AG130" i="8"/>
  <c r="Z130" i="8"/>
  <c r="BL130" i="8"/>
  <c r="CU130" i="8"/>
  <c r="AZ130" i="8"/>
  <c r="T130" i="8"/>
  <c r="CA130" i="8"/>
  <c r="AM130" i="8"/>
  <c r="J130" i="8"/>
  <c r="BT130" i="8"/>
  <c r="V130" i="8"/>
  <c r="BY130" i="8"/>
  <c r="AA130" i="8"/>
  <c r="CH130" i="8"/>
  <c r="DL130" i="8"/>
  <c r="AO130" i="8"/>
  <c r="CB130" i="8"/>
  <c r="P130" i="8"/>
  <c r="AY130" i="8"/>
  <c r="CF130" i="8"/>
  <c r="AR130" i="8"/>
  <c r="DF130" i="8"/>
  <c r="BS130" i="8"/>
  <c r="AE130" i="8"/>
  <c r="DK130" i="8"/>
  <c r="BB130" i="8"/>
  <c r="DP130" i="8"/>
  <c r="BO130" i="8"/>
  <c r="Q130" i="8"/>
  <c r="BR130" i="8"/>
  <c r="CT130" i="8"/>
  <c r="Y130" i="8"/>
  <c r="BN130" i="8"/>
  <c r="DD130" i="8"/>
  <c r="AI130" i="8"/>
  <c r="DO130" i="8"/>
  <c r="BX130" i="8"/>
  <c r="AJ130" i="8"/>
  <c r="CX130" i="8"/>
  <c r="BC130" i="8"/>
  <c r="W130" i="8"/>
  <c r="CW130" i="8"/>
  <c r="AP130" i="8"/>
  <c r="DB130" i="8"/>
  <c r="AW130" i="8"/>
  <c r="K130" i="8"/>
  <c r="AV130" i="8"/>
  <c r="BW130" i="8"/>
  <c r="G130" i="8"/>
  <c r="AT130" i="8"/>
  <c r="CG130" i="8"/>
  <c r="U130" i="8"/>
  <c r="DC130" i="8"/>
  <c r="BP130" i="8"/>
  <c r="AB130" i="8"/>
  <c r="CI130" i="8"/>
  <c r="AU130" i="8"/>
  <c r="O130" i="8"/>
  <c r="CD130" i="8"/>
  <c r="AF130" i="8"/>
  <c r="CR130" i="8"/>
  <c r="AK130" i="8"/>
  <c r="DA130" i="8"/>
  <c r="AH130" i="8"/>
  <c r="BA130" i="8"/>
  <c r="CY130" i="8"/>
  <c r="AD130" i="8"/>
  <c r="BU130" i="8"/>
  <c r="F130" i="8"/>
  <c r="M130" i="8"/>
  <c r="AL130" i="8"/>
  <c r="CE130" i="8"/>
  <c r="I130" i="8"/>
  <c r="X130" i="8"/>
  <c r="AQ130" i="8"/>
  <c r="BV130" i="8"/>
  <c r="AN130" i="8"/>
  <c r="AC130" i="8"/>
  <c r="AX130" i="8"/>
  <c r="CC130" i="8"/>
  <c r="DE130" i="8"/>
  <c r="S130" i="8"/>
  <c r="BZ130" i="8"/>
  <c r="BM130" i="8"/>
  <c r="CQ130" i="8"/>
  <c r="DN130" i="8"/>
  <c r="AS130" i="8"/>
  <c r="DM130" i="8"/>
  <c r="CV130" i="8"/>
  <c r="BG130" i="8"/>
  <c r="BH130" i="8"/>
  <c r="BJ130" i="8"/>
  <c r="BK130" i="8"/>
  <c r="BI130" i="8"/>
  <c r="BF130" i="8"/>
  <c r="CJ130" i="8"/>
  <c r="CK130" i="8"/>
  <c r="CL130" i="8"/>
  <c r="CO130" i="8"/>
  <c r="CP130" i="8"/>
  <c r="CM130" i="8"/>
  <c r="CN130" i="8"/>
  <c r="DJ205" i="8"/>
  <c r="DG205" i="8"/>
  <c r="DI205" i="8"/>
  <c r="DH205" i="8"/>
  <c r="BE205" i="8"/>
  <c r="BD205" i="8"/>
  <c r="F205" i="8"/>
  <c r="CC205" i="8"/>
  <c r="CW205" i="8"/>
  <c r="AJ205" i="8"/>
  <c r="BI205" i="8"/>
  <c r="AY205" i="8"/>
  <c r="BP205" i="8"/>
  <c r="AA205" i="8"/>
  <c r="AU205" i="8"/>
  <c r="AL205" i="8"/>
  <c r="CZ205" i="8"/>
  <c r="BB205" i="8"/>
  <c r="CT205" i="8"/>
  <c r="AX205" i="8"/>
  <c r="DF205" i="8"/>
  <c r="AI205" i="8"/>
  <c r="AT205" i="8"/>
  <c r="M205" i="8"/>
  <c r="DM205" i="8"/>
  <c r="V205" i="8"/>
  <c r="BS205" i="8"/>
  <c r="AB205" i="8"/>
  <c r="BM205" i="8"/>
  <c r="Z205" i="8"/>
  <c r="CI205" i="8"/>
  <c r="DA205" i="8"/>
  <c r="AH205" i="8"/>
  <c r="CX205" i="8"/>
  <c r="CH205" i="8"/>
  <c r="Y205" i="8"/>
  <c r="AO205" i="8"/>
  <c r="AC205" i="8"/>
  <c r="DO205" i="8"/>
  <c r="S205" i="8"/>
  <c r="BU205" i="8"/>
  <c r="CF205" i="8"/>
  <c r="R205" i="8"/>
  <c r="BW205" i="8"/>
  <c r="BN205" i="8"/>
  <c r="H205" i="8"/>
  <c r="CS205" i="8"/>
  <c r="I205" i="8"/>
  <c r="BZ205" i="8"/>
  <c r="AR205" i="8"/>
  <c r="L205" i="8"/>
  <c r="BX205" i="8"/>
  <c r="DC205" i="8"/>
  <c r="BV205" i="8"/>
  <c r="BC205" i="8"/>
  <c r="CE205" i="8"/>
  <c r="AQ205" i="8"/>
  <c r="DN205" i="8"/>
  <c r="Q205" i="8"/>
  <c r="DL205" i="8"/>
  <c r="N205" i="8"/>
  <c r="U205" i="8"/>
  <c r="AP205" i="8"/>
  <c r="CU205" i="8"/>
  <c r="BO205" i="8"/>
  <c r="DP205" i="8"/>
  <c r="AG205" i="8"/>
  <c r="AZ205" i="8"/>
  <c r="DE205" i="8"/>
  <c r="CA205" i="8"/>
  <c r="BK205" i="8"/>
  <c r="J205" i="8"/>
  <c r="T205" i="8"/>
  <c r="BR205" i="8"/>
  <c r="AM205" i="8"/>
  <c r="CR205" i="8"/>
  <c r="G205" i="8"/>
  <c r="AD205" i="8"/>
  <c r="CD205" i="8"/>
  <c r="AW205" i="8"/>
  <c r="DB205" i="8"/>
  <c r="CV205" i="8"/>
  <c r="BA205" i="8"/>
  <c r="CY205" i="8"/>
  <c r="BL205" i="8"/>
  <c r="X205" i="8"/>
  <c r="O205" i="8"/>
  <c r="BH205" i="8"/>
  <c r="CG205" i="8"/>
  <c r="AS205" i="8"/>
  <c r="CQ205" i="8"/>
  <c r="AV205" i="8"/>
  <c r="P205" i="8"/>
  <c r="K205" i="8"/>
  <c r="BG205" i="8"/>
  <c r="BF205" i="8"/>
  <c r="BY205" i="8"/>
  <c r="AK205" i="8"/>
  <c r="CB205" i="8"/>
  <c r="AN205" i="8"/>
  <c r="AE205" i="8"/>
  <c r="BJ205" i="8"/>
  <c r="DD205" i="8"/>
  <c r="BQ205" i="8"/>
  <c r="DK205" i="8"/>
  <c r="BT205" i="8"/>
  <c r="AF205" i="8"/>
  <c r="W205" i="8"/>
  <c r="CJ205" i="8"/>
  <c r="CK205" i="8"/>
  <c r="CL205" i="8"/>
  <c r="CM205" i="8"/>
  <c r="CN205" i="8"/>
  <c r="CO205" i="8"/>
  <c r="CP205" i="8"/>
  <c r="DJ58" i="8"/>
  <c r="DG58" i="8"/>
  <c r="DI58" i="8"/>
  <c r="DH58" i="8"/>
  <c r="BE58" i="8"/>
  <c r="BF58" i="8"/>
  <c r="BL58" i="8"/>
  <c r="CM58" i="8"/>
  <c r="BD58" i="8"/>
  <c r="CP58" i="8"/>
  <c r="BI58" i="8"/>
  <c r="BG58" i="8"/>
  <c r="CN58" i="8"/>
  <c r="BJ58" i="8"/>
  <c r="CO58" i="8"/>
  <c r="BK58" i="8"/>
  <c r="CL58" i="8"/>
  <c r="BH58" i="8"/>
  <c r="CJ58" i="8"/>
  <c r="AK58" i="8"/>
  <c r="BA58" i="8"/>
  <c r="BN58" i="8"/>
  <c r="BR58" i="8"/>
  <c r="CH58" i="8"/>
  <c r="DA58" i="8"/>
  <c r="DM58" i="8"/>
  <c r="V58" i="8"/>
  <c r="AP58" i="8"/>
  <c r="AX58" i="8"/>
  <c r="BB58" i="8"/>
  <c r="CE58" i="8"/>
  <c r="DF58" i="8"/>
  <c r="AA58" i="8"/>
  <c r="AM58" i="8"/>
  <c r="CY58" i="8"/>
  <c r="DO58" i="8"/>
  <c r="I58" i="8"/>
  <c r="P58" i="8"/>
  <c r="CK58" i="8"/>
  <c r="J58" i="8"/>
  <c r="AC58" i="8"/>
  <c r="AS58" i="8"/>
  <c r="AW58" i="8"/>
  <c r="BV58" i="8"/>
  <c r="CD58" i="8"/>
  <c r="CW58" i="8"/>
  <c r="G58" i="8"/>
  <c r="K58" i="8"/>
  <c r="CX58" i="8"/>
  <c r="H58" i="8"/>
  <c r="W58" i="8"/>
  <c r="AQ58" i="8"/>
  <c r="AU58" i="8"/>
  <c r="BC58" i="8"/>
  <c r="BP58" i="8"/>
  <c r="BT58" i="8"/>
  <c r="M58" i="8"/>
  <c r="Q58" i="8"/>
  <c r="AG58" i="8"/>
  <c r="BZ58" i="8"/>
  <c r="CS58" i="8"/>
  <c r="N58" i="8"/>
  <c r="Z58" i="8"/>
  <c r="AD58" i="8"/>
  <c r="AH58" i="8"/>
  <c r="BS58" i="8"/>
  <c r="DB58" i="8"/>
  <c r="DN58" i="8"/>
  <c r="L58" i="8"/>
  <c r="S58" i="8"/>
  <c r="AI58" i="8"/>
  <c r="AY58" i="8"/>
  <c r="F58" i="8"/>
  <c r="U58" i="8"/>
  <c r="Y58" i="8"/>
  <c r="AO58" i="8"/>
  <c r="DE58" i="8"/>
  <c r="R58" i="8"/>
  <c r="AL58" i="8"/>
  <c r="AT58" i="8"/>
  <c r="BO58" i="8"/>
  <c r="BW58" i="8"/>
  <c r="CA58" i="8"/>
  <c r="CI58" i="8"/>
  <c r="CT58" i="8"/>
  <c r="O58" i="8"/>
  <c r="AE58" i="8"/>
  <c r="BX58" i="8"/>
  <c r="CB58" i="8"/>
  <c r="CF58" i="8"/>
  <c r="CQ58" i="8"/>
  <c r="DC58" i="8"/>
  <c r="AJ58" i="8"/>
  <c r="AZ58" i="8"/>
  <c r="BM58" i="8"/>
  <c r="BQ58" i="8"/>
  <c r="BU58" i="8"/>
  <c r="DD58" i="8"/>
  <c r="CU58" i="8"/>
  <c r="AF58" i="8"/>
  <c r="AN58" i="8"/>
  <c r="BY58" i="8"/>
  <c r="CV58" i="8"/>
  <c r="DP58" i="8"/>
  <c r="DK58" i="8"/>
  <c r="X58" i="8"/>
  <c r="AB58" i="8"/>
  <c r="CC58" i="8"/>
  <c r="CZ58" i="8"/>
  <c r="T58" i="8"/>
  <c r="AR58" i="8"/>
  <c r="AV58" i="8"/>
  <c r="CG58" i="8"/>
  <c r="CR58" i="8"/>
  <c r="DL58" i="8"/>
  <c r="DI170" i="8"/>
  <c r="DJ170" i="8"/>
  <c r="DG170" i="8"/>
  <c r="DH170" i="8"/>
  <c r="BE170" i="8"/>
  <c r="BD170" i="8"/>
  <c r="DM170" i="8"/>
  <c r="AC170" i="8"/>
  <c r="CR170" i="8"/>
  <c r="BN170" i="8"/>
  <c r="Y170" i="8"/>
  <c r="I170" i="8"/>
  <c r="AD170" i="8"/>
  <c r="BU170" i="8"/>
  <c r="J170" i="8"/>
  <c r="AR170" i="8"/>
  <c r="CG170" i="8"/>
  <c r="Q170" i="8"/>
  <c r="BY170" i="8"/>
  <c r="DP170" i="8"/>
  <c r="CX170" i="8"/>
  <c r="BB170" i="8"/>
  <c r="BC170" i="8"/>
  <c r="BM170" i="8"/>
  <c r="CW170" i="8"/>
  <c r="R170" i="8"/>
  <c r="AW170" i="8"/>
  <c r="DO170" i="8"/>
  <c r="AB170" i="8"/>
  <c r="BQ170" i="8"/>
  <c r="K170" i="8"/>
  <c r="DL170" i="8"/>
  <c r="O170" i="8"/>
  <c r="AL170" i="8"/>
  <c r="T170" i="8"/>
  <c r="V170" i="8"/>
  <c r="BX170" i="8"/>
  <c r="DD170" i="8"/>
  <c r="AK170" i="8"/>
  <c r="CS170" i="8"/>
  <c r="L170" i="8"/>
  <c r="AU170" i="8"/>
  <c r="M170" i="8"/>
  <c r="AH170" i="8"/>
  <c r="AS170" i="8"/>
  <c r="CF170" i="8"/>
  <c r="DA170" i="8"/>
  <c r="AT170" i="8"/>
  <c r="CI170" i="8"/>
  <c r="W170" i="8"/>
  <c r="BP170" i="8"/>
  <c r="CZ170" i="8"/>
  <c r="AG170" i="8"/>
  <c r="AM170" i="8"/>
  <c r="BZ170" i="8"/>
  <c r="CA170" i="8"/>
  <c r="CB170" i="8"/>
  <c r="AN170" i="8"/>
  <c r="BR170" i="8"/>
  <c r="X170" i="8"/>
  <c r="CT170" i="8"/>
  <c r="AY170" i="8"/>
  <c r="S170" i="8"/>
  <c r="U170" i="8"/>
  <c r="BS170" i="8"/>
  <c r="N170" i="8"/>
  <c r="BV170" i="8"/>
  <c r="DK170" i="8"/>
  <c r="BT170" i="8"/>
  <c r="DE170" i="8"/>
  <c r="AZ170" i="8"/>
  <c r="P170" i="8"/>
  <c r="CE170" i="8"/>
  <c r="AQ170" i="8"/>
  <c r="G170" i="8"/>
  <c r="AE170" i="8"/>
  <c r="CC170" i="8"/>
  <c r="Z170" i="8"/>
  <c r="CH170" i="8"/>
  <c r="CY170" i="8"/>
  <c r="BL170" i="8"/>
  <c r="CU170" i="8"/>
  <c r="AP170" i="8"/>
  <c r="DN170" i="8"/>
  <c r="BW170" i="8"/>
  <c r="AI170" i="8"/>
  <c r="H170" i="8"/>
  <c r="AO170" i="8"/>
  <c r="CV170" i="8"/>
  <c r="AJ170" i="8"/>
  <c r="DC170" i="8"/>
  <c r="CQ170" i="8"/>
  <c r="AV170" i="8"/>
  <c r="CD170" i="8"/>
  <c r="AF170" i="8"/>
  <c r="DB170" i="8"/>
  <c r="BO170" i="8"/>
  <c r="AA170" i="8"/>
  <c r="F170" i="8"/>
  <c r="BA170" i="8"/>
  <c r="DF170" i="8"/>
  <c r="AX170" i="8"/>
  <c r="BF170" i="8"/>
  <c r="BH170" i="8"/>
  <c r="CP170" i="8"/>
  <c r="BG170" i="8"/>
  <c r="CJ170" i="8"/>
  <c r="CK170" i="8"/>
  <c r="BK170" i="8"/>
  <c r="CL170" i="8"/>
  <c r="CM170" i="8"/>
  <c r="BI170" i="8"/>
  <c r="BJ170" i="8"/>
  <c r="CN170" i="8"/>
  <c r="CO170" i="8"/>
  <c r="DI227" i="8"/>
  <c r="DG227" i="8"/>
  <c r="DJ227" i="8"/>
  <c r="DH227" i="8"/>
  <c r="BD227" i="8"/>
  <c r="BE227" i="8"/>
  <c r="CF227" i="8"/>
  <c r="AU227" i="8"/>
  <c r="S227" i="8"/>
  <c r="V227" i="8"/>
  <c r="CE227" i="8"/>
  <c r="I227" i="8"/>
  <c r="CG227" i="8"/>
  <c r="AI227" i="8"/>
  <c r="CH227" i="8"/>
  <c r="AJ227" i="8"/>
  <c r="BO227" i="8"/>
  <c r="CW227" i="8"/>
  <c r="AD227" i="8"/>
  <c r="CT227" i="8"/>
  <c r="AA227" i="8"/>
  <c r="BB227" i="8"/>
  <c r="H227" i="8"/>
  <c r="DP227" i="8"/>
  <c r="BW227" i="8"/>
  <c r="W227" i="8"/>
  <c r="BX227" i="8"/>
  <c r="DN227" i="8"/>
  <c r="AQ227" i="8"/>
  <c r="CD227" i="8"/>
  <c r="T227" i="8"/>
  <c r="BY227" i="8"/>
  <c r="DM227" i="8"/>
  <c r="AP227" i="8"/>
  <c r="AX227" i="8"/>
  <c r="DO227" i="8"/>
  <c r="BC227" i="8"/>
  <c r="M227" i="8"/>
  <c r="BN227" i="8"/>
  <c r="CV227" i="8"/>
  <c r="AC227" i="8"/>
  <c r="BP227" i="8"/>
  <c r="F227" i="8"/>
  <c r="BA227" i="8"/>
  <c r="CU227" i="8"/>
  <c r="AB227" i="8"/>
  <c r="CX227" i="8"/>
  <c r="AS227" i="8"/>
  <c r="DA227" i="8"/>
  <c r="AT227" i="8"/>
  <c r="CA227" i="8"/>
  <c r="O227" i="8"/>
  <c r="AR227" i="8"/>
  <c r="DF227" i="8"/>
  <c r="AM227" i="8"/>
  <c r="BZ227" i="8"/>
  <c r="R227" i="8"/>
  <c r="G227" i="8"/>
  <c r="U227" i="8"/>
  <c r="BR227" i="8"/>
  <c r="DB227" i="8"/>
  <c r="N227" i="8"/>
  <c r="AK227" i="8"/>
  <c r="Z227" i="8"/>
  <c r="AY227" i="8"/>
  <c r="DC227" i="8"/>
  <c r="AL227" i="8"/>
  <c r="BS227" i="8"/>
  <c r="AZ227" i="8"/>
  <c r="CI227" i="8"/>
  <c r="L227" i="8"/>
  <c r="AE227" i="8"/>
  <c r="BV227" i="8"/>
  <c r="DD227" i="8"/>
  <c r="CS227" i="8"/>
  <c r="AH227" i="8"/>
  <c r="BQ227" i="8"/>
  <c r="DE227" i="8"/>
  <c r="CR227" i="8"/>
  <c r="AW227" i="8"/>
  <c r="Q227" i="8"/>
  <c r="CB227" i="8"/>
  <c r="AN227" i="8"/>
  <c r="K227" i="8"/>
  <c r="BK227" i="8"/>
  <c r="CC227" i="8"/>
  <c r="AO227" i="8"/>
  <c r="DK227" i="8"/>
  <c r="BT227" i="8"/>
  <c r="AF227" i="8"/>
  <c r="J227" i="8"/>
  <c r="DL227" i="8"/>
  <c r="BU227" i="8"/>
  <c r="AG227" i="8"/>
  <c r="CY227" i="8"/>
  <c r="BL227" i="8"/>
  <c r="X227" i="8"/>
  <c r="CZ227" i="8"/>
  <c r="BM227" i="8"/>
  <c r="Y227" i="8"/>
  <c r="CQ227" i="8"/>
  <c r="AV227" i="8"/>
  <c r="P227" i="8"/>
  <c r="BF227" i="8"/>
  <c r="BI227" i="8"/>
  <c r="BJ227" i="8"/>
  <c r="BG227" i="8"/>
  <c r="BH227" i="8"/>
  <c r="CJ227" i="8"/>
  <c r="CK227" i="8"/>
  <c r="CL227" i="8"/>
  <c r="CM227" i="8"/>
  <c r="CN227" i="8"/>
  <c r="CO227" i="8"/>
  <c r="CP227" i="8"/>
  <c r="DI104" i="8"/>
  <c r="DJ104" i="8"/>
  <c r="DG104" i="8"/>
  <c r="DH104" i="8"/>
  <c r="BE104" i="8"/>
  <c r="BD104" i="8"/>
  <c r="BG104" i="8"/>
  <c r="DP104" i="8"/>
  <c r="BY104" i="8"/>
  <c r="AK104" i="8"/>
  <c r="DE104" i="8"/>
  <c r="BR104" i="8"/>
  <c r="AD104" i="8"/>
  <c r="DN104" i="8"/>
  <c r="BW104" i="8"/>
  <c r="AI104" i="8"/>
  <c r="DC104" i="8"/>
  <c r="BP104" i="8"/>
  <c r="AB104" i="8"/>
  <c r="CZ104" i="8"/>
  <c r="Y104" i="8"/>
  <c r="AX104" i="8"/>
  <c r="DL104" i="8"/>
  <c r="AG104" i="8"/>
  <c r="BN104" i="8"/>
  <c r="DF104" i="8"/>
  <c r="BL104" i="8"/>
  <c r="O104" i="8"/>
  <c r="AM104" i="8"/>
  <c r="W104" i="8"/>
  <c r="BC104" i="8"/>
  <c r="BK104" i="8"/>
  <c r="DD104" i="8"/>
  <c r="BQ104" i="8"/>
  <c r="AC104" i="8"/>
  <c r="CW104" i="8"/>
  <c r="BB104" i="8"/>
  <c r="V104" i="8"/>
  <c r="DB104" i="8"/>
  <c r="BO104" i="8"/>
  <c r="AA104" i="8"/>
  <c r="CU104" i="8"/>
  <c r="AZ104" i="8"/>
  <c r="T104" i="8"/>
  <c r="CC104" i="8"/>
  <c r="DM104" i="8"/>
  <c r="AH104" i="8"/>
  <c r="CR104" i="8"/>
  <c r="Q104" i="8"/>
  <c r="AP104" i="8"/>
  <c r="BS104" i="8"/>
  <c r="X104" i="8"/>
  <c r="CB104" i="8"/>
  <c r="BT104" i="8"/>
  <c r="AV104" i="8"/>
  <c r="P104" i="8"/>
  <c r="BI104" i="8"/>
  <c r="BJ104" i="8"/>
  <c r="CV104" i="8"/>
  <c r="BA104" i="8"/>
  <c r="U104" i="8"/>
  <c r="CH104" i="8"/>
  <c r="AT104" i="8"/>
  <c r="N104" i="8"/>
  <c r="CT104" i="8"/>
  <c r="AY104" i="8"/>
  <c r="S104" i="8"/>
  <c r="CF104" i="8"/>
  <c r="AR104" i="8"/>
  <c r="L104" i="8"/>
  <c r="BM104" i="8"/>
  <c r="CS104" i="8"/>
  <c r="R104" i="8"/>
  <c r="BU104" i="8"/>
  <c r="DA104" i="8"/>
  <c r="Z104" i="8"/>
  <c r="AE104" i="8"/>
  <c r="CI104" i="8"/>
  <c r="AN104" i="8"/>
  <c r="J104" i="8"/>
  <c r="DK104" i="8"/>
  <c r="CA104" i="8"/>
  <c r="BF104" i="8"/>
  <c r="BH104" i="8"/>
  <c r="CG104" i="8"/>
  <c r="AS104" i="8"/>
  <c r="M104" i="8"/>
  <c r="BZ104" i="8"/>
  <c r="AL104" i="8"/>
  <c r="K104" i="8"/>
  <c r="CE104" i="8"/>
  <c r="AQ104" i="8"/>
  <c r="DO104" i="8"/>
  <c r="BX104" i="8"/>
  <c r="AJ104" i="8"/>
  <c r="F104" i="8"/>
  <c r="AO104" i="8"/>
  <c r="BV104" i="8"/>
  <c r="G104" i="8"/>
  <c r="AW104" i="8"/>
  <c r="CD104" i="8"/>
  <c r="I104" i="8"/>
  <c r="CY104" i="8"/>
  <c r="AU104" i="8"/>
  <c r="H104" i="8"/>
  <c r="CX104" i="8"/>
  <c r="CQ104" i="8"/>
  <c r="AF104" i="8"/>
  <c r="CJ104" i="8"/>
  <c r="CK104" i="8"/>
  <c r="CL104" i="8"/>
  <c r="CO104" i="8"/>
  <c r="CP104" i="8"/>
  <c r="CM104" i="8"/>
  <c r="CN104" i="8"/>
  <c r="DI80" i="8"/>
  <c r="DG80" i="8"/>
  <c r="DJ80" i="8"/>
  <c r="DH80" i="8"/>
  <c r="BE80" i="8"/>
  <c r="BD80" i="8"/>
  <c r="R80" i="8"/>
  <c r="AX80" i="8"/>
  <c r="AH80" i="8"/>
  <c r="BA80" i="8"/>
  <c r="CH80" i="8"/>
  <c r="CS80" i="8"/>
  <c r="AO80" i="8"/>
  <c r="DP80" i="8"/>
  <c r="AK80" i="8"/>
  <c r="BR80" i="8"/>
  <c r="Y80" i="8"/>
  <c r="BM80" i="8"/>
  <c r="CC80" i="8"/>
  <c r="BV80" i="8"/>
  <c r="CV80" i="8"/>
  <c r="U80" i="8"/>
  <c r="AT80" i="8"/>
  <c r="CZ80" i="8"/>
  <c r="DM80" i="8"/>
  <c r="H80" i="8"/>
  <c r="BY80" i="8"/>
  <c r="DE80" i="8"/>
  <c r="AD80" i="8"/>
  <c r="CG80" i="8"/>
  <c r="M80" i="8"/>
  <c r="AL80" i="8"/>
  <c r="AW80" i="8"/>
  <c r="G80" i="8"/>
  <c r="DA80" i="8"/>
  <c r="N80" i="8"/>
  <c r="BQ80" i="8"/>
  <c r="CW80" i="8"/>
  <c r="V80" i="8"/>
  <c r="Q80" i="8"/>
  <c r="DL80" i="8"/>
  <c r="BN80" i="8"/>
  <c r="BH80" i="8"/>
  <c r="AS80" i="8"/>
  <c r="BZ80" i="8"/>
  <c r="I80" i="8"/>
  <c r="CD80" i="8"/>
  <c r="BU80" i="8"/>
  <c r="Z80" i="8"/>
  <c r="DD80" i="8"/>
  <c r="AC80" i="8"/>
  <c r="BB80" i="8"/>
  <c r="CR80" i="8"/>
  <c r="AP80" i="8"/>
  <c r="AG80" i="8"/>
  <c r="DF80" i="8"/>
  <c r="BS80" i="8"/>
  <c r="AE80" i="8"/>
  <c r="CY80" i="8"/>
  <c r="BL80" i="8"/>
  <c r="X80" i="8"/>
  <c r="DN80" i="8"/>
  <c r="BW80" i="8"/>
  <c r="AI80" i="8"/>
  <c r="DC80" i="8"/>
  <c r="BP80" i="8"/>
  <c r="AB80" i="8"/>
  <c r="BJ80" i="8"/>
  <c r="CX80" i="8"/>
  <c r="BC80" i="8"/>
  <c r="W80" i="8"/>
  <c r="CQ80" i="8"/>
  <c r="AV80" i="8"/>
  <c r="P80" i="8"/>
  <c r="DB80" i="8"/>
  <c r="BO80" i="8"/>
  <c r="AA80" i="8"/>
  <c r="CU80" i="8"/>
  <c r="AZ80" i="8"/>
  <c r="T80" i="8"/>
  <c r="BK80" i="8"/>
  <c r="CI80" i="8"/>
  <c r="AU80" i="8"/>
  <c r="O80" i="8"/>
  <c r="CB80" i="8"/>
  <c r="AN80" i="8"/>
  <c r="F80" i="8"/>
  <c r="CT80" i="8"/>
  <c r="AY80" i="8"/>
  <c r="S80" i="8"/>
  <c r="CF80" i="8"/>
  <c r="AR80" i="8"/>
  <c r="L80" i="8"/>
  <c r="BI80" i="8"/>
  <c r="BG80" i="8"/>
  <c r="CA80" i="8"/>
  <c r="AM80" i="8"/>
  <c r="DK80" i="8"/>
  <c r="BT80" i="8"/>
  <c r="AF80" i="8"/>
  <c r="J80" i="8"/>
  <c r="CE80" i="8"/>
  <c r="AQ80" i="8"/>
  <c r="DO80" i="8"/>
  <c r="BX80" i="8"/>
  <c r="AJ80" i="8"/>
  <c r="K80" i="8"/>
  <c r="BF80" i="8"/>
  <c r="CM80" i="8"/>
  <c r="CJ80" i="8"/>
  <c r="CK80" i="8"/>
  <c r="CN80" i="8"/>
  <c r="CO80" i="8"/>
  <c r="CL80" i="8"/>
  <c r="CP80" i="8"/>
  <c r="DI72" i="8"/>
  <c r="DJ72" i="8"/>
  <c r="DG72" i="8"/>
  <c r="BE72" i="8"/>
  <c r="DH72" i="8"/>
  <c r="BD72" i="8"/>
  <c r="AO72" i="8"/>
  <c r="K72" i="8"/>
  <c r="DA72" i="8"/>
  <c r="CT72" i="8"/>
  <c r="BW72" i="8"/>
  <c r="AB72" i="8"/>
  <c r="Y72" i="8"/>
  <c r="S72" i="8"/>
  <c r="BU72" i="8"/>
  <c r="CD72" i="8"/>
  <c r="BV72" i="8"/>
  <c r="AR72" i="8"/>
  <c r="Z72" i="8"/>
  <c r="CE72" i="8"/>
  <c r="DO72" i="8"/>
  <c r="AJ72" i="8"/>
  <c r="CR72" i="8"/>
  <c r="CS72" i="8"/>
  <c r="DL72" i="8"/>
  <c r="DM72" i="8"/>
  <c r="L72" i="8"/>
  <c r="AW72" i="8"/>
  <c r="CX72" i="8"/>
  <c r="BC72" i="8"/>
  <c r="W72" i="8"/>
  <c r="CQ72" i="8"/>
  <c r="AV72" i="8"/>
  <c r="P72" i="8"/>
  <c r="DD72" i="8"/>
  <c r="BQ72" i="8"/>
  <c r="AC72" i="8"/>
  <c r="CW72" i="8"/>
  <c r="BB72" i="8"/>
  <c r="V72" i="8"/>
  <c r="BO72" i="8"/>
  <c r="CU72" i="8"/>
  <c r="T72" i="8"/>
  <c r="BM72" i="8"/>
  <c r="BP72" i="8"/>
  <c r="CC72" i="8"/>
  <c r="CF72" i="8"/>
  <c r="I72" i="8"/>
  <c r="CZ72" i="8"/>
  <c r="CI72" i="8"/>
  <c r="AU72" i="8"/>
  <c r="O72" i="8"/>
  <c r="CB72" i="8"/>
  <c r="AN72" i="8"/>
  <c r="G72" i="8"/>
  <c r="CV72" i="8"/>
  <c r="BA72" i="8"/>
  <c r="U72" i="8"/>
  <c r="CH72" i="8"/>
  <c r="AT72" i="8"/>
  <c r="N72" i="8"/>
  <c r="AQ72" i="8"/>
  <c r="BX72" i="8"/>
  <c r="J72" i="8"/>
  <c r="AI72" i="8"/>
  <c r="AP72" i="8"/>
  <c r="AY72" i="8"/>
  <c r="BN72" i="8"/>
  <c r="AX72" i="8"/>
  <c r="CA72" i="8"/>
  <c r="AM72" i="8"/>
  <c r="DK72" i="8"/>
  <c r="BT72" i="8"/>
  <c r="AF72" i="8"/>
  <c r="H72" i="8"/>
  <c r="CG72" i="8"/>
  <c r="AS72" i="8"/>
  <c r="M72" i="8"/>
  <c r="BZ72" i="8"/>
  <c r="AL72" i="8"/>
  <c r="F72" i="8"/>
  <c r="DB72" i="8"/>
  <c r="AA72" i="8"/>
  <c r="AZ72" i="8"/>
  <c r="DN72" i="8"/>
  <c r="Q72" i="8"/>
  <c r="R72" i="8"/>
  <c r="AG72" i="8"/>
  <c r="AH72" i="8"/>
  <c r="DC72" i="8"/>
  <c r="DF72" i="8"/>
  <c r="BS72" i="8"/>
  <c r="AE72" i="8"/>
  <c r="CY72" i="8"/>
  <c r="BL72" i="8"/>
  <c r="X72" i="8"/>
  <c r="DP72" i="8"/>
  <c r="BY72" i="8"/>
  <c r="AK72" i="8"/>
  <c r="DE72" i="8"/>
  <c r="BR72" i="8"/>
  <c r="AD72" i="8"/>
  <c r="BK72" i="8"/>
  <c r="CP72" i="8"/>
  <c r="BI72" i="8"/>
  <c r="BJ72" i="8"/>
  <c r="CJ72" i="8"/>
  <c r="CK72" i="8"/>
  <c r="BF72" i="8"/>
  <c r="BH72" i="8"/>
  <c r="CN72" i="8"/>
  <c r="CO72" i="8"/>
  <c r="BG72" i="8"/>
  <c r="CL72" i="8"/>
  <c r="CM72" i="8"/>
  <c r="DI138" i="8"/>
  <c r="DJ138" i="8"/>
  <c r="DG138" i="8"/>
  <c r="BE138" i="8"/>
  <c r="DH138" i="8"/>
  <c r="BD138" i="8"/>
  <c r="BV138" i="8"/>
  <c r="BU138" i="8"/>
  <c r="AE138" i="8"/>
  <c r="CR138" i="8"/>
  <c r="I138" i="8"/>
  <c r="BA138" i="8"/>
  <c r="DO138" i="8"/>
  <c r="F138" i="8"/>
  <c r="BQ138" i="8"/>
  <c r="CF138" i="8"/>
  <c r="AG138" i="8"/>
  <c r="J138" i="8"/>
  <c r="AW138" i="8"/>
  <c r="W138" i="8"/>
  <c r="DM138" i="8"/>
  <c r="AM138" i="8"/>
  <c r="AH138" i="8"/>
  <c r="Q138" i="8"/>
  <c r="AS138" i="8"/>
  <c r="N138" i="8"/>
  <c r="BS138" i="8"/>
  <c r="BN138" i="8"/>
  <c r="AJ138" i="8"/>
  <c r="U138" i="8"/>
  <c r="CC138" i="8"/>
  <c r="DD138" i="8"/>
  <c r="BR138" i="8"/>
  <c r="T138" i="8"/>
  <c r="DC138" i="8"/>
  <c r="AX138" i="8"/>
  <c r="DL138" i="8"/>
  <c r="BX138" i="8"/>
  <c r="CE138" i="8"/>
  <c r="AQ138" i="8"/>
  <c r="G138" i="8"/>
  <c r="V138" i="8"/>
  <c r="AU138" i="8"/>
  <c r="K138" i="8"/>
  <c r="DE138" i="8"/>
  <c r="AZ138" i="8"/>
  <c r="DP138" i="8"/>
  <c r="CS138" i="8"/>
  <c r="AL138" i="8"/>
  <c r="CX138" i="8"/>
  <c r="AT138" i="8"/>
  <c r="BW138" i="8"/>
  <c r="AI138" i="8"/>
  <c r="H138" i="8"/>
  <c r="CV138" i="8"/>
  <c r="AK138" i="8"/>
  <c r="M138" i="8"/>
  <c r="CA138" i="8"/>
  <c r="CU138" i="8"/>
  <c r="AP138" i="8"/>
  <c r="CZ138" i="8"/>
  <c r="BZ138" i="8"/>
  <c r="AB138" i="8"/>
  <c r="CG138" i="8"/>
  <c r="Z138" i="8"/>
  <c r="BO138" i="8"/>
  <c r="AA138" i="8"/>
  <c r="CH138" i="8"/>
  <c r="BY138" i="8"/>
  <c r="Y138" i="8"/>
  <c r="AC138" i="8"/>
  <c r="L138" i="8"/>
  <c r="CD138" i="8"/>
  <c r="AD138" i="8"/>
  <c r="CI138" i="8"/>
  <c r="BP138" i="8"/>
  <c r="R138" i="8"/>
  <c r="DA138" i="8"/>
  <c r="DF138" i="8"/>
  <c r="AY138" i="8"/>
  <c r="S138" i="8"/>
  <c r="BB138" i="8"/>
  <c r="BM138" i="8"/>
  <c r="O138" i="8"/>
  <c r="AO138" i="8"/>
  <c r="AR138" i="8"/>
  <c r="CW138" i="8"/>
  <c r="CY138" i="8"/>
  <c r="BL138" i="8"/>
  <c r="X138" i="8"/>
  <c r="CT138" i="8"/>
  <c r="CQ138" i="8"/>
  <c r="AV138" i="8"/>
  <c r="P138" i="8"/>
  <c r="CB138" i="8"/>
  <c r="AN138" i="8"/>
  <c r="DN138" i="8"/>
  <c r="BC138" i="8"/>
  <c r="DK138" i="8"/>
  <c r="BT138" i="8"/>
  <c r="AF138" i="8"/>
  <c r="DB138" i="8"/>
  <c r="BF138" i="8"/>
  <c r="BH138" i="8"/>
  <c r="CN138" i="8"/>
  <c r="BG138" i="8"/>
  <c r="CJ138" i="8"/>
  <c r="CK138" i="8"/>
  <c r="BK138" i="8"/>
  <c r="CL138" i="8"/>
  <c r="CO138" i="8"/>
  <c r="BI138" i="8"/>
  <c r="BJ138" i="8"/>
  <c r="CP138" i="8"/>
  <c r="CM138" i="8"/>
  <c r="DI213" i="8"/>
  <c r="DJ213" i="8"/>
  <c r="DG213" i="8"/>
  <c r="BE213" i="8"/>
  <c r="DH213" i="8"/>
  <c r="BD213" i="8"/>
  <c r="R213" i="8"/>
  <c r="O213" i="8"/>
  <c r="AL213" i="8"/>
  <c r="DP213" i="8"/>
  <c r="BC213" i="8"/>
  <c r="CI213" i="8"/>
  <c r="CG213" i="8"/>
  <c r="DN213" i="8"/>
  <c r="BW213" i="8"/>
  <c r="AI213" i="8"/>
  <c r="DC213" i="8"/>
  <c r="BP213" i="8"/>
  <c r="AB213" i="8"/>
  <c r="DF213" i="8"/>
  <c r="BA213" i="8"/>
  <c r="DM213" i="8"/>
  <c r="BL213" i="8"/>
  <c r="N213" i="8"/>
  <c r="CA213" i="8"/>
  <c r="AC213" i="8"/>
  <c r="CD213" i="8"/>
  <c r="AF213" i="8"/>
  <c r="CZ213" i="8"/>
  <c r="DE213" i="8"/>
  <c r="F213" i="8"/>
  <c r="W213" i="8"/>
  <c r="Z213" i="8"/>
  <c r="M213" i="8"/>
  <c r="AK213" i="8"/>
  <c r="CQ213" i="8"/>
  <c r="DB213" i="8"/>
  <c r="BO213" i="8"/>
  <c r="AA213" i="8"/>
  <c r="CU213" i="8"/>
  <c r="AZ213" i="8"/>
  <c r="T213" i="8"/>
  <c r="CV213" i="8"/>
  <c r="AO213" i="8"/>
  <c r="CY213" i="8"/>
  <c r="AT213" i="8"/>
  <c r="I213" i="8"/>
  <c r="BQ213" i="8"/>
  <c r="Q213" i="8"/>
  <c r="BT213" i="8"/>
  <c r="V213" i="8"/>
  <c r="BY213" i="8"/>
  <c r="CB213" i="8"/>
  <c r="CX213" i="8"/>
  <c r="DA213" i="8"/>
  <c r="K213" i="8"/>
  <c r="BN213" i="8"/>
  <c r="CS213" i="8"/>
  <c r="BM213" i="8"/>
  <c r="AG213" i="8"/>
  <c r="CT213" i="8"/>
  <c r="AY213" i="8"/>
  <c r="S213" i="8"/>
  <c r="CF213" i="8"/>
  <c r="AR213" i="8"/>
  <c r="L213" i="8"/>
  <c r="CC213" i="8"/>
  <c r="AE213" i="8"/>
  <c r="CH213" i="8"/>
  <c r="AH213" i="8"/>
  <c r="DD213" i="8"/>
  <c r="AW213" i="8"/>
  <c r="DK213" i="8"/>
  <c r="BB213" i="8"/>
  <c r="G213" i="8"/>
  <c r="AU213" i="8"/>
  <c r="AX213" i="8"/>
  <c r="BU213" i="8"/>
  <c r="BZ213" i="8"/>
  <c r="DL213" i="8"/>
  <c r="P213" i="8"/>
  <c r="AN213" i="8"/>
  <c r="BR213" i="8"/>
  <c r="CE213" i="8"/>
  <c r="AQ213" i="8"/>
  <c r="DO213" i="8"/>
  <c r="BX213" i="8"/>
  <c r="AJ213" i="8"/>
  <c r="H213" i="8"/>
  <c r="BS213" i="8"/>
  <c r="U213" i="8"/>
  <c r="BV213" i="8"/>
  <c r="X213" i="8"/>
  <c r="CR213" i="8"/>
  <c r="AM213" i="8"/>
  <c r="CW213" i="8"/>
  <c r="AP213" i="8"/>
  <c r="J213" i="8"/>
  <c r="Y213" i="8"/>
  <c r="AD213" i="8"/>
  <c r="AS213" i="8"/>
  <c r="AV213" i="8"/>
  <c r="BK213" i="8"/>
  <c r="BG213" i="8"/>
  <c r="BJ213" i="8"/>
  <c r="BH213" i="8"/>
  <c r="BI213" i="8"/>
  <c r="BF213" i="8"/>
  <c r="CP213" i="8"/>
  <c r="CJ213" i="8"/>
  <c r="CK213" i="8"/>
  <c r="CL213" i="8"/>
  <c r="CM213" i="8"/>
  <c r="CN213" i="8"/>
  <c r="CO213" i="8"/>
  <c r="DI62" i="8"/>
  <c r="DJ62" i="8"/>
  <c r="DG62" i="8"/>
  <c r="DH62" i="8"/>
  <c r="BD62" i="8"/>
  <c r="CO62" i="8"/>
  <c r="BI62" i="8"/>
  <c r="BG62" i="8"/>
  <c r="BJ62" i="8"/>
  <c r="BK62" i="8"/>
  <c r="CP62" i="8"/>
  <c r="CM62" i="8"/>
  <c r="BE62" i="8"/>
  <c r="CN62" i="8"/>
  <c r="CL62" i="8"/>
  <c r="BF62" i="8"/>
  <c r="CK62" i="8"/>
  <c r="BL62" i="8"/>
  <c r="F62" i="8"/>
  <c r="Q62" i="8"/>
  <c r="U62" i="8"/>
  <c r="Y62" i="8"/>
  <c r="AG62" i="8"/>
  <c r="AK62" i="8"/>
  <c r="AO62" i="8"/>
  <c r="AW62" i="8"/>
  <c r="BV62" i="8"/>
  <c r="CS62" i="8"/>
  <c r="DM62" i="8"/>
  <c r="R62" i="8"/>
  <c r="AH62" i="8"/>
  <c r="AX62" i="8"/>
  <c r="CA62" i="8"/>
  <c r="CT62" i="8"/>
  <c r="DN62" i="8"/>
  <c r="S62" i="8"/>
  <c r="W62" i="8"/>
  <c r="AI62" i="8"/>
  <c r="AM62" i="8"/>
  <c r="AY62" i="8"/>
  <c r="BC62" i="8"/>
  <c r="BX62" i="8"/>
  <c r="CU62" i="8"/>
  <c r="CY62" i="8"/>
  <c r="DC62" i="8"/>
  <c r="DK62" i="8"/>
  <c r="X62" i="8"/>
  <c r="M62" i="8"/>
  <c r="AC62" i="8"/>
  <c r="BR62" i="8"/>
  <c r="DE62" i="8"/>
  <c r="AD62" i="8"/>
  <c r="AT62" i="8"/>
  <c r="BS62" i="8"/>
  <c r="BW62" i="8"/>
  <c r="DF62" i="8"/>
  <c r="O62" i="8"/>
  <c r="AE62" i="8"/>
  <c r="AU62" i="8"/>
  <c r="BT62" i="8"/>
  <c r="BH62" i="8"/>
  <c r="J62" i="8"/>
  <c r="AS62" i="8"/>
  <c r="BA62" i="8"/>
  <c r="BN62" i="8"/>
  <c r="CD62" i="8"/>
  <c r="N62" i="8"/>
  <c r="Z62" i="8"/>
  <c r="AP62" i="8"/>
  <c r="CE62" i="8"/>
  <c r="CI62" i="8"/>
  <c r="DB62" i="8"/>
  <c r="L62" i="8"/>
  <c r="AA62" i="8"/>
  <c r="AQ62" i="8"/>
  <c r="BP62" i="8"/>
  <c r="CF62" i="8"/>
  <c r="CQ62" i="8"/>
  <c r="CJ62" i="8"/>
  <c r="BZ62" i="8"/>
  <c r="CH62" i="8"/>
  <c r="CW62" i="8"/>
  <c r="DA62" i="8"/>
  <c r="G62" i="8"/>
  <c r="K62" i="8"/>
  <c r="V62" i="8"/>
  <c r="AL62" i="8"/>
  <c r="BB62" i="8"/>
  <c r="BO62" i="8"/>
  <c r="CX62" i="8"/>
  <c r="H62" i="8"/>
  <c r="CB62" i="8"/>
  <c r="T62" i="8"/>
  <c r="AN62" i="8"/>
  <c r="BM62" i="8"/>
  <c r="CC62" i="8"/>
  <c r="CZ62" i="8"/>
  <c r="P62" i="8"/>
  <c r="AJ62" i="8"/>
  <c r="BY62" i="8"/>
  <c r="CV62" i="8"/>
  <c r="DP62" i="8"/>
  <c r="AF62" i="8"/>
  <c r="AV62" i="8"/>
  <c r="CR62" i="8"/>
  <c r="DL62" i="8"/>
  <c r="DO62" i="8"/>
  <c r="I62" i="8"/>
  <c r="AB62" i="8"/>
  <c r="AR62" i="8"/>
  <c r="AZ62" i="8"/>
  <c r="BQ62" i="8"/>
  <c r="BU62" i="8"/>
  <c r="CG62" i="8"/>
  <c r="DD62" i="8"/>
  <c r="DI186" i="8"/>
  <c r="DJ186" i="8"/>
  <c r="DG186" i="8"/>
  <c r="DH186" i="8"/>
  <c r="BD186" i="8"/>
  <c r="BE186" i="8"/>
  <c r="AR186" i="8"/>
  <c r="AU186" i="8"/>
  <c r="CD186" i="8"/>
  <c r="DM186" i="8"/>
  <c r="BV186" i="8"/>
  <c r="DP186" i="8"/>
  <c r="AS186" i="8"/>
  <c r="DC186" i="8"/>
  <c r="AH186" i="8"/>
  <c r="BY186" i="8"/>
  <c r="M186" i="8"/>
  <c r="AG186" i="8"/>
  <c r="BB186" i="8"/>
  <c r="BU186" i="8"/>
  <c r="CW186" i="8"/>
  <c r="BZ186" i="8"/>
  <c r="Q186" i="8"/>
  <c r="AZ186" i="8"/>
  <c r="CX186" i="8"/>
  <c r="AC186" i="8"/>
  <c r="CF186" i="8"/>
  <c r="T186" i="8"/>
  <c r="BC186" i="8"/>
  <c r="BQ186" i="8"/>
  <c r="CU186" i="8"/>
  <c r="DD186" i="8"/>
  <c r="CG186" i="8"/>
  <c r="W186" i="8"/>
  <c r="DE186" i="8"/>
  <c r="AL186" i="8"/>
  <c r="CA186" i="8"/>
  <c r="O186" i="8"/>
  <c r="BR186" i="8"/>
  <c r="DL186" i="8"/>
  <c r="AM186" i="8"/>
  <c r="CZ186" i="8"/>
  <c r="J186" i="8"/>
  <c r="AD186" i="8"/>
  <c r="R186" i="8"/>
  <c r="AW186" i="8"/>
  <c r="L186" i="8"/>
  <c r="AP186" i="8"/>
  <c r="CI186" i="8"/>
  <c r="CS186" i="8"/>
  <c r="V186" i="8"/>
  <c r="BM186" i="8"/>
  <c r="I186" i="8"/>
  <c r="AX186" i="8"/>
  <c r="CR186" i="8"/>
  <c r="Y186" i="8"/>
  <c r="K186" i="8"/>
  <c r="AB186" i="8"/>
  <c r="AK186" i="8"/>
  <c r="BP186" i="8"/>
  <c r="CB186" i="8"/>
  <c r="AN186" i="8"/>
  <c r="DN186" i="8"/>
  <c r="BW186" i="8"/>
  <c r="AI186" i="8"/>
  <c r="F186" i="8"/>
  <c r="AO186" i="8"/>
  <c r="CV186" i="8"/>
  <c r="AJ186" i="8"/>
  <c r="CH186" i="8"/>
  <c r="DK186" i="8"/>
  <c r="BT186" i="8"/>
  <c r="AF186" i="8"/>
  <c r="DB186" i="8"/>
  <c r="BO186" i="8"/>
  <c r="AA186" i="8"/>
  <c r="H186" i="8"/>
  <c r="BA186" i="8"/>
  <c r="DF186" i="8"/>
  <c r="AT186" i="8"/>
  <c r="DA186" i="8"/>
  <c r="CY186" i="8"/>
  <c r="BL186" i="8"/>
  <c r="X186" i="8"/>
  <c r="CT186" i="8"/>
  <c r="AY186" i="8"/>
  <c r="S186" i="8"/>
  <c r="U186" i="8"/>
  <c r="BS186" i="8"/>
  <c r="N186" i="8"/>
  <c r="BN186" i="8"/>
  <c r="DO186" i="8"/>
  <c r="CQ186" i="8"/>
  <c r="AV186" i="8"/>
  <c r="P186" i="8"/>
  <c r="CE186" i="8"/>
  <c r="AQ186" i="8"/>
  <c r="G186" i="8"/>
  <c r="AE186" i="8"/>
  <c r="CC186" i="8"/>
  <c r="Z186" i="8"/>
  <c r="BX186" i="8"/>
  <c r="BF186" i="8"/>
  <c r="CL186" i="8"/>
  <c r="CM186" i="8"/>
  <c r="BI186" i="8"/>
  <c r="BJ186" i="8"/>
  <c r="CN186" i="8"/>
  <c r="CO186" i="8"/>
  <c r="BH186" i="8"/>
  <c r="BK186" i="8"/>
  <c r="CP186" i="8"/>
  <c r="BG186" i="8"/>
  <c r="CJ186" i="8"/>
  <c r="CK186" i="8"/>
  <c r="DI36" i="8"/>
  <c r="DJ36" i="8"/>
  <c r="DG36" i="8"/>
  <c r="DH36" i="8"/>
  <c r="BD36" i="8"/>
  <c r="BE36" i="8"/>
  <c r="CW36" i="8"/>
  <c r="AS36" i="8"/>
  <c r="CB36" i="8"/>
  <c r="AF36" i="8"/>
  <c r="G36" i="8"/>
  <c r="I36" i="8"/>
  <c r="BB36" i="8"/>
  <c r="AC36" i="8"/>
  <c r="O36" i="8"/>
  <c r="DB36" i="8"/>
  <c r="BO36" i="8"/>
  <c r="AA36" i="8"/>
  <c r="CU36" i="8"/>
  <c r="AZ36" i="8"/>
  <c r="CR36" i="8"/>
  <c r="AW36" i="8"/>
  <c r="Q36" i="8"/>
  <c r="CD36" i="8"/>
  <c r="CX36" i="8"/>
  <c r="W36" i="8"/>
  <c r="AV36" i="8"/>
  <c r="N36" i="8"/>
  <c r="BY36" i="8"/>
  <c r="DE36" i="8"/>
  <c r="AJ36" i="8"/>
  <c r="K36" i="8"/>
  <c r="R36" i="8"/>
  <c r="AE36" i="8"/>
  <c r="DD36" i="8"/>
  <c r="Z36" i="8"/>
  <c r="BZ36" i="8"/>
  <c r="AP36" i="8"/>
  <c r="CT36" i="8"/>
  <c r="AY36" i="8"/>
  <c r="S36" i="8"/>
  <c r="CF36" i="8"/>
  <c r="AR36" i="8"/>
  <c r="CC36" i="8"/>
  <c r="AO36" i="8"/>
  <c r="DM36" i="8"/>
  <c r="BV36" i="8"/>
  <c r="CA36" i="8"/>
  <c r="DK36" i="8"/>
  <c r="AL36" i="8"/>
  <c r="J36" i="8"/>
  <c r="BA36" i="8"/>
  <c r="CH36" i="8"/>
  <c r="AB36" i="8"/>
  <c r="AH36" i="8"/>
  <c r="BS36" i="8"/>
  <c r="AU36" i="8"/>
  <c r="F36" i="8"/>
  <c r="X36" i="8"/>
  <c r="P36" i="8"/>
  <c r="AN36" i="8"/>
  <c r="CE36" i="8"/>
  <c r="AQ36" i="8"/>
  <c r="DO36" i="8"/>
  <c r="BX36" i="8"/>
  <c r="DL36" i="8"/>
  <c r="BU36" i="8"/>
  <c r="AG36" i="8"/>
  <c r="DA36" i="8"/>
  <c r="BN36" i="8"/>
  <c r="BC36" i="8"/>
  <c r="CQ36" i="8"/>
  <c r="AD36" i="8"/>
  <c r="DP36" i="8"/>
  <c r="AK36" i="8"/>
  <c r="BR36" i="8"/>
  <c r="T36" i="8"/>
  <c r="BL36" i="8"/>
  <c r="DF36" i="8"/>
  <c r="M36" i="8"/>
  <c r="CI36" i="8"/>
  <c r="CG36" i="8"/>
  <c r="BQ36" i="8"/>
  <c r="DN36" i="8"/>
  <c r="BW36" i="8"/>
  <c r="AI36" i="8"/>
  <c r="DC36" i="8"/>
  <c r="BP36" i="8"/>
  <c r="CZ36" i="8"/>
  <c r="BM36" i="8"/>
  <c r="Y36" i="8"/>
  <c r="CS36" i="8"/>
  <c r="AX36" i="8"/>
  <c r="AM36" i="8"/>
  <c r="BT36" i="8"/>
  <c r="V36" i="8"/>
  <c r="CV36" i="8"/>
  <c r="U36" i="8"/>
  <c r="AT36" i="8"/>
  <c r="L36" i="8"/>
  <c r="H36" i="8"/>
  <c r="CY36" i="8"/>
  <c r="BF36" i="8"/>
  <c r="BK36" i="8"/>
  <c r="CN36" i="8"/>
  <c r="CK36" i="8"/>
  <c r="BG36" i="8"/>
  <c r="CL36" i="8"/>
  <c r="CO36" i="8"/>
  <c r="BH36" i="8"/>
  <c r="CP36" i="8"/>
  <c r="BI36" i="8"/>
  <c r="BJ36" i="8"/>
  <c r="CJ36" i="8"/>
  <c r="CM36" i="8"/>
  <c r="DJ31" i="8"/>
  <c r="DI31" i="8"/>
  <c r="DG31" i="8"/>
  <c r="DH31" i="8"/>
  <c r="BE31" i="8"/>
  <c r="BD31" i="8"/>
  <c r="BX31" i="8"/>
  <c r="AP31" i="8"/>
  <c r="CE31" i="8"/>
  <c r="H31" i="8"/>
  <c r="AW31" i="8"/>
  <c r="CD31" i="8"/>
  <c r="CR31" i="8"/>
  <c r="F31" i="8"/>
  <c r="AJ31" i="8"/>
  <c r="AQ31" i="8"/>
  <c r="Q31" i="8"/>
  <c r="DO31" i="8"/>
  <c r="BK31" i="8"/>
  <c r="BI31" i="8"/>
  <c r="CA31" i="8"/>
  <c r="AM31" i="8"/>
  <c r="DK31" i="8"/>
  <c r="BT31" i="8"/>
  <c r="AF31" i="8"/>
  <c r="J31" i="8"/>
  <c r="CG31" i="8"/>
  <c r="AS31" i="8"/>
  <c r="M31" i="8"/>
  <c r="BZ31" i="8"/>
  <c r="AL31" i="8"/>
  <c r="I31" i="8"/>
  <c r="AO31" i="8"/>
  <c r="BV31" i="8"/>
  <c r="K31" i="8"/>
  <c r="AY31" i="8"/>
  <c r="CF31" i="8"/>
  <c r="L31" i="8"/>
  <c r="DA31" i="8"/>
  <c r="BO31" i="8"/>
  <c r="T31" i="8"/>
  <c r="BH31" i="8"/>
  <c r="DF31" i="8"/>
  <c r="BS31" i="8"/>
  <c r="AE31" i="8"/>
  <c r="CY31" i="8"/>
  <c r="BL31" i="8"/>
  <c r="X31" i="8"/>
  <c r="DP31" i="8"/>
  <c r="BY31" i="8"/>
  <c r="AK31" i="8"/>
  <c r="DE31" i="8"/>
  <c r="BR31" i="8"/>
  <c r="AD31" i="8"/>
  <c r="CZ31" i="8"/>
  <c r="Y31" i="8"/>
  <c r="AX31" i="8"/>
  <c r="DN31" i="8"/>
  <c r="AI31" i="8"/>
  <c r="BP31" i="8"/>
  <c r="DL31" i="8"/>
  <c r="BN31" i="8"/>
  <c r="AA31" i="8"/>
  <c r="BG31" i="8"/>
  <c r="CX31" i="8"/>
  <c r="BC31" i="8"/>
  <c r="W31" i="8"/>
  <c r="CQ31" i="8"/>
  <c r="AV31" i="8"/>
  <c r="P31" i="8"/>
  <c r="DD31" i="8"/>
  <c r="BQ31" i="8"/>
  <c r="AC31" i="8"/>
  <c r="CW31" i="8"/>
  <c r="BB31" i="8"/>
  <c r="V31" i="8"/>
  <c r="CC31" i="8"/>
  <c r="DM31" i="8"/>
  <c r="AH31" i="8"/>
  <c r="CT31" i="8"/>
  <c r="S31" i="8"/>
  <c r="AR31" i="8"/>
  <c r="BU31" i="8"/>
  <c r="Z31" i="8"/>
  <c r="CU31" i="8"/>
  <c r="BJ31" i="8"/>
  <c r="BF31" i="8"/>
  <c r="CI31" i="8"/>
  <c r="AU31" i="8"/>
  <c r="O31" i="8"/>
  <c r="CB31" i="8"/>
  <c r="AN31" i="8"/>
  <c r="G31" i="8"/>
  <c r="CV31" i="8"/>
  <c r="BA31" i="8"/>
  <c r="U31" i="8"/>
  <c r="CH31" i="8"/>
  <c r="AT31" i="8"/>
  <c r="N31" i="8"/>
  <c r="BM31" i="8"/>
  <c r="CS31" i="8"/>
  <c r="R31" i="8"/>
  <c r="BW31" i="8"/>
  <c r="DC31" i="8"/>
  <c r="AB31" i="8"/>
  <c r="AG31" i="8"/>
  <c r="DB31" i="8"/>
  <c r="AZ31" i="8"/>
  <c r="CL31" i="8"/>
  <c r="CM31" i="8"/>
  <c r="CP31" i="8"/>
  <c r="CK31" i="8"/>
  <c r="CJ31" i="8"/>
  <c r="CO31" i="8"/>
  <c r="CN31" i="8"/>
  <c r="DJ114" i="8"/>
  <c r="DI114" i="8"/>
  <c r="DG114" i="8"/>
  <c r="DH114" i="8"/>
  <c r="BE114" i="8"/>
  <c r="BD114" i="8"/>
  <c r="DO114" i="8"/>
  <c r="DL114" i="8"/>
  <c r="AG114" i="8"/>
  <c r="CE114" i="8"/>
  <c r="AJ114" i="8"/>
  <c r="BK114" i="8"/>
  <c r="CA114" i="8"/>
  <c r="AM114" i="8"/>
  <c r="DK114" i="8"/>
  <c r="BT114" i="8"/>
  <c r="AF114" i="8"/>
  <c r="I114" i="8"/>
  <c r="BY114" i="8"/>
  <c r="AA114" i="8"/>
  <c r="CD114" i="8"/>
  <c r="AD114" i="8"/>
  <c r="CZ114" i="8"/>
  <c r="AS114" i="8"/>
  <c r="DC114" i="8"/>
  <c r="AX114" i="8"/>
  <c r="J114" i="8"/>
  <c r="BN114" i="8"/>
  <c r="DF114" i="8"/>
  <c r="BS114" i="8"/>
  <c r="AE114" i="8"/>
  <c r="CY114" i="8"/>
  <c r="BL114" i="8"/>
  <c r="X114" i="8"/>
  <c r="DP114" i="8"/>
  <c r="BO114" i="8"/>
  <c r="Q114" i="8"/>
  <c r="BR114" i="8"/>
  <c r="T114" i="8"/>
  <c r="CG114" i="8"/>
  <c r="AI114" i="8"/>
  <c r="CS114" i="8"/>
  <c r="AL114" i="8"/>
  <c r="N114" i="8"/>
  <c r="CX114" i="8"/>
  <c r="BC114" i="8"/>
  <c r="W114" i="8"/>
  <c r="CQ114" i="8"/>
  <c r="AV114" i="8"/>
  <c r="P114" i="8"/>
  <c r="DB114" i="8"/>
  <c r="AW114" i="8"/>
  <c r="DE114" i="8"/>
  <c r="AZ114" i="8"/>
  <c r="F114" i="8"/>
  <c r="BW114" i="8"/>
  <c r="Y114" i="8"/>
  <c r="BZ114" i="8"/>
  <c r="AB114" i="8"/>
  <c r="CH114" i="8"/>
  <c r="BA114" i="8"/>
  <c r="CI114" i="8"/>
  <c r="AU114" i="8"/>
  <c r="O114" i="8"/>
  <c r="CB114" i="8"/>
  <c r="AN114" i="8"/>
  <c r="G114" i="8"/>
  <c r="CR114" i="8"/>
  <c r="AK114" i="8"/>
  <c r="CU114" i="8"/>
  <c r="AP114" i="8"/>
  <c r="DN114" i="8"/>
  <c r="BM114" i="8"/>
  <c r="M114" i="8"/>
  <c r="BP114" i="8"/>
  <c r="R114" i="8"/>
  <c r="V114" i="8"/>
  <c r="S114" i="8"/>
  <c r="BX114" i="8"/>
  <c r="BU114" i="8"/>
  <c r="AH114" i="8"/>
  <c r="AC114" i="8"/>
  <c r="AR114" i="8"/>
  <c r="AO114" i="8"/>
  <c r="H114" i="8"/>
  <c r="DA114" i="8"/>
  <c r="CV114" i="8"/>
  <c r="BB114" i="8"/>
  <c r="AY114" i="8"/>
  <c r="BV114" i="8"/>
  <c r="BQ114" i="8"/>
  <c r="Z114" i="8"/>
  <c r="U114" i="8"/>
  <c r="CF114" i="8"/>
  <c r="CC114" i="8"/>
  <c r="K114" i="8"/>
  <c r="CW114" i="8"/>
  <c r="CT114" i="8"/>
  <c r="AT114" i="8"/>
  <c r="AQ114" i="8"/>
  <c r="L114" i="8"/>
  <c r="DM114" i="8"/>
  <c r="DD114" i="8"/>
  <c r="BJ114" i="8"/>
  <c r="BG114" i="8"/>
  <c r="BI114" i="8"/>
  <c r="BH114" i="8"/>
  <c r="BF114" i="8"/>
  <c r="CN114" i="8"/>
  <c r="CO114" i="8"/>
  <c r="CP114" i="8"/>
  <c r="CJ114" i="8"/>
  <c r="CK114" i="8"/>
  <c r="CL114" i="8"/>
  <c r="CM114" i="8"/>
  <c r="DJ190" i="8"/>
  <c r="DI190" i="8"/>
  <c r="DG190" i="8"/>
  <c r="DH190" i="8"/>
  <c r="BE190" i="8"/>
  <c r="BD190" i="8"/>
  <c r="DD190" i="8"/>
  <c r="BK190" i="8"/>
  <c r="BH190" i="8"/>
  <c r="BZ190" i="8"/>
  <c r="AL190" i="8"/>
  <c r="CZ190" i="8"/>
  <c r="BM190" i="8"/>
  <c r="Y190" i="8"/>
  <c r="K190" i="8"/>
  <c r="BX190" i="8"/>
  <c r="Z190" i="8"/>
  <c r="BW190" i="8"/>
  <c r="W190" i="8"/>
  <c r="CY190" i="8"/>
  <c r="AR190" i="8"/>
  <c r="CV190" i="8"/>
  <c r="AQ190" i="8"/>
  <c r="I190" i="8"/>
  <c r="DP190" i="8"/>
  <c r="N190" i="8"/>
  <c r="AX190" i="8"/>
  <c r="AU190" i="8"/>
  <c r="AP190" i="8"/>
  <c r="CD190" i="8"/>
  <c r="BT190" i="8"/>
  <c r="O190" i="8"/>
  <c r="AZ190" i="8"/>
  <c r="BF190" i="8"/>
  <c r="DE190" i="8"/>
  <c r="BR190" i="8"/>
  <c r="AD190" i="8"/>
  <c r="CR190" i="8"/>
  <c r="AW190" i="8"/>
  <c r="P190" i="8"/>
  <c r="DO190" i="8"/>
  <c r="BN190" i="8"/>
  <c r="DN190" i="8"/>
  <c r="BC190" i="8"/>
  <c r="L190" i="8"/>
  <c r="CF190" i="8"/>
  <c r="AH190" i="8"/>
  <c r="CE190" i="8"/>
  <c r="AE190" i="8"/>
  <c r="CS190" i="8"/>
  <c r="CI190" i="8"/>
  <c r="H190" i="8"/>
  <c r="AB190" i="8"/>
  <c r="AA190" i="8"/>
  <c r="CT190" i="8"/>
  <c r="AF190" i="8"/>
  <c r="T190" i="8"/>
  <c r="DK190" i="8"/>
  <c r="BI190" i="8"/>
  <c r="CW190" i="8"/>
  <c r="BB190" i="8"/>
  <c r="V190" i="8"/>
  <c r="CC190" i="8"/>
  <c r="AO190" i="8"/>
  <c r="Q190" i="8"/>
  <c r="DA190" i="8"/>
  <c r="AV190" i="8"/>
  <c r="CX190" i="8"/>
  <c r="AS190" i="8"/>
  <c r="F190" i="8"/>
  <c r="BV190" i="8"/>
  <c r="X190" i="8"/>
  <c r="BS190" i="8"/>
  <c r="U190" i="8"/>
  <c r="BP190" i="8"/>
  <c r="BO190" i="8"/>
  <c r="DC190" i="8"/>
  <c r="DB190" i="8"/>
  <c r="M190" i="8"/>
  <c r="AM190" i="8"/>
  <c r="CA190" i="8"/>
  <c r="BQ190" i="8"/>
  <c r="BJ190" i="8"/>
  <c r="BG190" i="8"/>
  <c r="CH190" i="8"/>
  <c r="AT190" i="8"/>
  <c r="DL190" i="8"/>
  <c r="BU190" i="8"/>
  <c r="AG190" i="8"/>
  <c r="G190" i="8"/>
  <c r="CQ190" i="8"/>
  <c r="AJ190" i="8"/>
  <c r="CG190" i="8"/>
  <c r="AI190" i="8"/>
  <c r="DM190" i="8"/>
  <c r="BL190" i="8"/>
  <c r="DF190" i="8"/>
  <c r="BA190" i="8"/>
  <c r="S190" i="8"/>
  <c r="AN190" i="8"/>
  <c r="AK190" i="8"/>
  <c r="CB190" i="8"/>
  <c r="BY190" i="8"/>
  <c r="CU190" i="8"/>
  <c r="J190" i="8"/>
  <c r="AC190" i="8"/>
  <c r="R190" i="8"/>
  <c r="AY190" i="8"/>
  <c r="CJ190" i="8"/>
  <c r="CK190" i="8"/>
  <c r="CL190" i="8"/>
  <c r="CM190" i="8"/>
  <c r="CN190" i="8"/>
  <c r="CO190" i="8"/>
  <c r="CP190" i="8"/>
  <c r="DJ51" i="8"/>
  <c r="DI51" i="8"/>
  <c r="DG51" i="8"/>
  <c r="DH51" i="8"/>
  <c r="BE51" i="8"/>
  <c r="BD51" i="8"/>
  <c r="AH51" i="8"/>
  <c r="AO51" i="8"/>
  <c r="BW51" i="8"/>
  <c r="DC51" i="8"/>
  <c r="AB51" i="8"/>
  <c r="CZ51" i="8"/>
  <c r="DA51" i="8"/>
  <c r="K51" i="8"/>
  <c r="Q51" i="8"/>
  <c r="G51" i="8"/>
  <c r="CD51" i="8"/>
  <c r="AG51" i="8"/>
  <c r="DO51" i="8"/>
  <c r="AY51" i="8"/>
  <c r="CF51" i="8"/>
  <c r="L51" i="8"/>
  <c r="BU51" i="8"/>
  <c r="BX51" i="8"/>
  <c r="BJ51" i="8"/>
  <c r="CS51" i="8"/>
  <c r="DL51" i="8"/>
  <c r="AJ51" i="8"/>
  <c r="BV51" i="8"/>
  <c r="BN51" i="8"/>
  <c r="DN51" i="8"/>
  <c r="AI51" i="8"/>
  <c r="BP51" i="8"/>
  <c r="F51" i="8"/>
  <c r="AQ51" i="8"/>
  <c r="AX51" i="8"/>
  <c r="CE51" i="8"/>
  <c r="AZ51" i="8"/>
  <c r="BO51" i="8"/>
  <c r="I51" i="8"/>
  <c r="R51" i="8"/>
  <c r="H51" i="8"/>
  <c r="CT51" i="8"/>
  <c r="S51" i="8"/>
  <c r="AR51" i="8"/>
  <c r="BG51" i="8"/>
  <c r="Y51" i="8"/>
  <c r="Z51" i="8"/>
  <c r="AW51" i="8"/>
  <c r="T51" i="8"/>
  <c r="AA51" i="8"/>
  <c r="CR51" i="8"/>
  <c r="CC51" i="8"/>
  <c r="AP51" i="8"/>
  <c r="DM51" i="8"/>
  <c r="BM51" i="8"/>
  <c r="CU51" i="8"/>
  <c r="DB51" i="8"/>
  <c r="J51" i="8"/>
  <c r="CX51" i="8"/>
  <c r="BC51" i="8"/>
  <c r="W51" i="8"/>
  <c r="CQ51" i="8"/>
  <c r="AV51" i="8"/>
  <c r="P51" i="8"/>
  <c r="CG51" i="8"/>
  <c r="AS51" i="8"/>
  <c r="M51" i="8"/>
  <c r="BZ51" i="8"/>
  <c r="AL51" i="8"/>
  <c r="BF51" i="8"/>
  <c r="BK51" i="8"/>
  <c r="CI51" i="8"/>
  <c r="AU51" i="8"/>
  <c r="O51" i="8"/>
  <c r="CB51" i="8"/>
  <c r="AN51" i="8"/>
  <c r="DP51" i="8"/>
  <c r="BY51" i="8"/>
  <c r="AK51" i="8"/>
  <c r="DE51" i="8"/>
  <c r="BR51" i="8"/>
  <c r="AD51" i="8"/>
  <c r="BH51" i="8"/>
  <c r="CA51" i="8"/>
  <c r="AM51" i="8"/>
  <c r="DK51" i="8"/>
  <c r="BT51" i="8"/>
  <c r="AF51" i="8"/>
  <c r="DD51" i="8"/>
  <c r="BQ51" i="8"/>
  <c r="AC51" i="8"/>
  <c r="CW51" i="8"/>
  <c r="BB51" i="8"/>
  <c r="V51" i="8"/>
  <c r="DF51" i="8"/>
  <c r="BS51" i="8"/>
  <c r="AE51" i="8"/>
  <c r="CY51" i="8"/>
  <c r="BL51" i="8"/>
  <c r="X51" i="8"/>
  <c r="CV51" i="8"/>
  <c r="BA51" i="8"/>
  <c r="U51" i="8"/>
  <c r="CH51" i="8"/>
  <c r="AT51" i="8"/>
  <c r="N51" i="8"/>
  <c r="BI51" i="8"/>
  <c r="CO51" i="8"/>
  <c r="CN51" i="8"/>
  <c r="CL51" i="8"/>
  <c r="CM51" i="8"/>
  <c r="CP51" i="8"/>
  <c r="CK51" i="8"/>
  <c r="CJ51" i="8"/>
  <c r="DJ124" i="8"/>
  <c r="DG124" i="8"/>
  <c r="DH124" i="8"/>
  <c r="DI124" i="8"/>
  <c r="BE124" i="8"/>
  <c r="BD124" i="8"/>
  <c r="BA124" i="8"/>
  <c r="DL124" i="8"/>
  <c r="AL124" i="8"/>
  <c r="AG124" i="8"/>
  <c r="BN124" i="8"/>
  <c r="CV124" i="8"/>
  <c r="DA124" i="8"/>
  <c r="F124" i="8"/>
  <c r="DP124" i="8"/>
  <c r="Q124" i="8"/>
  <c r="V124" i="8"/>
  <c r="AC124" i="8"/>
  <c r="AD124" i="8"/>
  <c r="BZ124" i="8"/>
  <c r="AT124" i="8"/>
  <c r="CE124" i="8"/>
  <c r="AQ124" i="8"/>
  <c r="DO124" i="8"/>
  <c r="BX124" i="8"/>
  <c r="AJ124" i="8"/>
  <c r="I124" i="8"/>
  <c r="CA124" i="8"/>
  <c r="AM124" i="8"/>
  <c r="DK124" i="8"/>
  <c r="BT124" i="8"/>
  <c r="AF124" i="8"/>
  <c r="H124" i="8"/>
  <c r="R124" i="8"/>
  <c r="CS124" i="8"/>
  <c r="BM124" i="8"/>
  <c r="N124" i="8"/>
  <c r="CR124" i="8"/>
  <c r="CW124" i="8"/>
  <c r="DD124" i="8"/>
  <c r="DE124" i="8"/>
  <c r="J124" i="8"/>
  <c r="Z124" i="8"/>
  <c r="M124" i="8"/>
  <c r="DN124" i="8"/>
  <c r="BW124" i="8"/>
  <c r="AI124" i="8"/>
  <c r="DC124" i="8"/>
  <c r="BP124" i="8"/>
  <c r="AB124" i="8"/>
  <c r="DF124" i="8"/>
  <c r="BS124" i="8"/>
  <c r="AE124" i="8"/>
  <c r="CY124" i="8"/>
  <c r="BL124" i="8"/>
  <c r="X124" i="8"/>
  <c r="AH124" i="8"/>
  <c r="DM124" i="8"/>
  <c r="CC124" i="8"/>
  <c r="CH124" i="8"/>
  <c r="BQ124" i="8"/>
  <c r="BR124" i="8"/>
  <c r="BY124" i="8"/>
  <c r="CD124" i="8"/>
  <c r="BU124" i="8"/>
  <c r="CG124" i="8"/>
  <c r="DB124" i="8"/>
  <c r="BO124" i="8"/>
  <c r="AA124" i="8"/>
  <c r="CU124" i="8"/>
  <c r="AZ124" i="8"/>
  <c r="T124" i="8"/>
  <c r="CX124" i="8"/>
  <c r="BC124" i="8"/>
  <c r="W124" i="8"/>
  <c r="CQ124" i="8"/>
  <c r="AV124" i="8"/>
  <c r="P124" i="8"/>
  <c r="AX124" i="8"/>
  <c r="Y124" i="8"/>
  <c r="CZ124" i="8"/>
  <c r="AS124" i="8"/>
  <c r="AK124" i="8"/>
  <c r="AP124" i="8"/>
  <c r="AW124" i="8"/>
  <c r="BB124" i="8"/>
  <c r="U124" i="8"/>
  <c r="CT124" i="8"/>
  <c r="AY124" i="8"/>
  <c r="S124" i="8"/>
  <c r="CF124" i="8"/>
  <c r="AR124" i="8"/>
  <c r="L124" i="8"/>
  <c r="CI124" i="8"/>
  <c r="AU124" i="8"/>
  <c r="O124" i="8"/>
  <c r="CB124" i="8"/>
  <c r="AN124" i="8"/>
  <c r="G124" i="8"/>
  <c r="K124" i="8"/>
  <c r="BV124" i="8"/>
  <c r="AO124" i="8"/>
  <c r="BI124" i="8"/>
  <c r="BH124" i="8"/>
  <c r="BK124" i="8"/>
  <c r="CN124" i="8"/>
  <c r="CO124" i="8"/>
  <c r="BF124" i="8"/>
  <c r="CP124" i="8"/>
  <c r="BG124" i="8"/>
  <c r="CL124" i="8"/>
  <c r="CK124" i="8"/>
  <c r="BJ124" i="8"/>
  <c r="CJ124" i="8"/>
  <c r="CM124" i="8"/>
  <c r="DJ199" i="8"/>
  <c r="DG199" i="8"/>
  <c r="DH199" i="8"/>
  <c r="DI199" i="8"/>
  <c r="BE199" i="8"/>
  <c r="BD199" i="8"/>
  <c r="N199" i="8"/>
  <c r="BZ199" i="8"/>
  <c r="G199" i="8"/>
  <c r="DA199" i="8"/>
  <c r="BW199" i="8"/>
  <c r="AX199" i="8"/>
  <c r="CV199" i="8"/>
  <c r="AC199" i="8"/>
  <c r="CB199" i="8"/>
  <c r="P199" i="8"/>
  <c r="AY199" i="8"/>
  <c r="CS199" i="8"/>
  <c r="BQ199" i="8"/>
  <c r="BR199" i="8"/>
  <c r="CH199" i="8"/>
  <c r="S199" i="8"/>
  <c r="CU199" i="8"/>
  <c r="AZ199" i="8"/>
  <c r="T199" i="8"/>
  <c r="CI199" i="8"/>
  <c r="AU199" i="8"/>
  <c r="O199" i="8"/>
  <c r="AK199" i="8"/>
  <c r="CR199" i="8"/>
  <c r="AF199" i="8"/>
  <c r="CD199" i="8"/>
  <c r="CT199" i="8"/>
  <c r="DE199" i="8"/>
  <c r="AL199" i="8"/>
  <c r="CC199" i="8"/>
  <c r="M199" i="8"/>
  <c r="BN199" i="8"/>
  <c r="DD199" i="8"/>
  <c r="AI199" i="8"/>
  <c r="BL199" i="8"/>
  <c r="AG199" i="8"/>
  <c r="R199" i="8"/>
  <c r="AN199" i="8"/>
  <c r="AS199" i="8"/>
  <c r="CF199" i="8"/>
  <c r="AR199" i="8"/>
  <c r="L199" i="8"/>
  <c r="CA199" i="8"/>
  <c r="AM199" i="8"/>
  <c r="I199" i="8"/>
  <c r="J199" i="8"/>
  <c r="AW199" i="8"/>
  <c r="DB199" i="8"/>
  <c r="AP199" i="8"/>
  <c r="CW199" i="8"/>
  <c r="AV199" i="8"/>
  <c r="CQ199" i="8"/>
  <c r="X199" i="8"/>
  <c r="BM199" i="8"/>
  <c r="H199" i="8"/>
  <c r="AT199" i="8"/>
  <c r="CG199" i="8"/>
  <c r="U199" i="8"/>
  <c r="Z199" i="8"/>
  <c r="K199" i="8"/>
  <c r="CE199" i="8"/>
  <c r="DL199" i="8"/>
  <c r="AH199" i="8"/>
  <c r="DO199" i="8"/>
  <c r="BX199" i="8"/>
  <c r="AJ199" i="8"/>
  <c r="DF199" i="8"/>
  <c r="BS199" i="8"/>
  <c r="AE199" i="8"/>
  <c r="Q199" i="8"/>
  <c r="BO199" i="8"/>
  <c r="DP199" i="8"/>
  <c r="BB199" i="8"/>
  <c r="DK199" i="8"/>
  <c r="Y199" i="8"/>
  <c r="BV199" i="8"/>
  <c r="DN199" i="8"/>
  <c r="AQ199" i="8"/>
  <c r="CY199" i="8"/>
  <c r="AD199" i="8"/>
  <c r="BU199" i="8"/>
  <c r="F199" i="8"/>
  <c r="CZ199" i="8"/>
  <c r="DM199" i="8"/>
  <c r="AO199" i="8"/>
  <c r="BA199" i="8"/>
  <c r="DC199" i="8"/>
  <c r="BP199" i="8"/>
  <c r="AB199" i="8"/>
  <c r="CX199" i="8"/>
  <c r="BC199" i="8"/>
  <c r="W199" i="8"/>
  <c r="AA199" i="8"/>
  <c r="BY199" i="8"/>
  <c r="V199" i="8"/>
  <c r="BT199" i="8"/>
  <c r="BF199" i="8"/>
  <c r="BJ199" i="8"/>
  <c r="CJ199" i="8"/>
  <c r="CP199" i="8"/>
  <c r="BK199" i="8"/>
  <c r="BG199" i="8"/>
  <c r="CL199" i="8"/>
  <c r="CM199" i="8"/>
  <c r="BH199" i="8"/>
  <c r="CN199" i="8"/>
  <c r="CO199" i="8"/>
  <c r="BI199" i="8"/>
  <c r="CK199" i="8"/>
  <c r="DG49" i="8"/>
  <c r="DJ49" i="8"/>
  <c r="DH49" i="8"/>
  <c r="DI49" i="8"/>
  <c r="BE49" i="8"/>
  <c r="CJ49" i="8"/>
  <c r="BG49" i="8"/>
  <c r="BK49" i="8"/>
  <c r="CN49" i="8"/>
  <c r="BD49" i="8"/>
  <c r="CK49" i="8"/>
  <c r="CL49" i="8"/>
  <c r="CP49" i="8"/>
  <c r="BF49" i="8"/>
  <c r="BI49" i="8"/>
  <c r="BJ49" i="8"/>
  <c r="BL49" i="8"/>
  <c r="BH49" i="8"/>
  <c r="CM49" i="8"/>
  <c r="CO49" i="8"/>
  <c r="M49" i="8"/>
  <c r="U49" i="8"/>
  <c r="CD49" i="8"/>
  <c r="CS49" i="8"/>
  <c r="DM49" i="8"/>
  <c r="CI49" i="8"/>
  <c r="AI49" i="8"/>
  <c r="AQ49" i="8"/>
  <c r="F49" i="8"/>
  <c r="AG49" i="8"/>
  <c r="AW49" i="8"/>
  <c r="R49" i="8"/>
  <c r="Z49" i="8"/>
  <c r="AP49" i="8"/>
  <c r="AX49" i="8"/>
  <c r="BO49" i="8"/>
  <c r="CE49" i="8"/>
  <c r="CT49" i="8"/>
  <c r="S49" i="8"/>
  <c r="AE49" i="8"/>
  <c r="AU49" i="8"/>
  <c r="AY49" i="8"/>
  <c r="BT49" i="8"/>
  <c r="Y49" i="8"/>
  <c r="AO49" i="8"/>
  <c r="AH49" i="8"/>
  <c r="BS49" i="8"/>
  <c r="BW49" i="8"/>
  <c r="DN49" i="8"/>
  <c r="L49" i="8"/>
  <c r="W49" i="8"/>
  <c r="AM49" i="8"/>
  <c r="BC49" i="8"/>
  <c r="BP49" i="8"/>
  <c r="BN49" i="8"/>
  <c r="BV49" i="8"/>
  <c r="DA49" i="8"/>
  <c r="CX49" i="8"/>
  <c r="DB49" i="8"/>
  <c r="DF49" i="8"/>
  <c r="H49" i="8"/>
  <c r="O49" i="8"/>
  <c r="AA49" i="8"/>
  <c r="BX49" i="8"/>
  <c r="CB49" i="8"/>
  <c r="CF49" i="8"/>
  <c r="DC49" i="8"/>
  <c r="CH49" i="8"/>
  <c r="T49" i="8"/>
  <c r="X49" i="8"/>
  <c r="AF49" i="8"/>
  <c r="AZ49" i="8"/>
  <c r="BQ49" i="8"/>
  <c r="BU49" i="8"/>
  <c r="CC49" i="8"/>
  <c r="CG49" i="8"/>
  <c r="CR49" i="8"/>
  <c r="CV49" i="8"/>
  <c r="CZ49" i="8"/>
  <c r="DD49" i="8"/>
  <c r="DL49" i="8"/>
  <c r="DP49" i="8"/>
  <c r="CQ49" i="8"/>
  <c r="CY49" i="8"/>
  <c r="AK49" i="8"/>
  <c r="BR49" i="8"/>
  <c r="CW49" i="8"/>
  <c r="DE49" i="8"/>
  <c r="K49" i="8"/>
  <c r="CA49" i="8"/>
  <c r="P49" i="8"/>
  <c r="AB49" i="8"/>
  <c r="AV49" i="8"/>
  <c r="J49" i="8"/>
  <c r="Q49" i="8"/>
  <c r="BA49" i="8"/>
  <c r="N49" i="8"/>
  <c r="V49" i="8"/>
  <c r="AD49" i="8"/>
  <c r="AL49" i="8"/>
  <c r="AT49" i="8"/>
  <c r="BB49" i="8"/>
  <c r="I49" i="8"/>
  <c r="AJ49" i="8"/>
  <c r="AN49" i="8"/>
  <c r="AR49" i="8"/>
  <c r="CU49" i="8"/>
  <c r="DK49" i="8"/>
  <c r="DO49" i="8"/>
  <c r="AC49" i="8"/>
  <c r="AS49" i="8"/>
  <c r="BZ49" i="8"/>
  <c r="G49" i="8"/>
  <c r="BM49" i="8"/>
  <c r="BY49" i="8"/>
  <c r="DJ144" i="8"/>
  <c r="DG144" i="8"/>
  <c r="DI144" i="8"/>
  <c r="DH144" i="8"/>
  <c r="BE144" i="8"/>
  <c r="BD144" i="8"/>
  <c r="BZ144" i="8"/>
  <c r="BB144" i="8"/>
  <c r="V144" i="8"/>
  <c r="Q144" i="8"/>
  <c r="CR144" i="8"/>
  <c r="AW144" i="8"/>
  <c r="CW144" i="8"/>
  <c r="AC144" i="8"/>
  <c r="BJ144" i="8"/>
  <c r="BG144" i="8"/>
  <c r="CU144" i="8"/>
  <c r="AZ144" i="8"/>
  <c r="T144" i="8"/>
  <c r="CI144" i="8"/>
  <c r="AU144" i="8"/>
  <c r="O144" i="8"/>
  <c r="CQ144" i="8"/>
  <c r="AV144" i="8"/>
  <c r="P144" i="8"/>
  <c r="CE144" i="8"/>
  <c r="AQ144" i="8"/>
  <c r="J144" i="8"/>
  <c r="BR144" i="8"/>
  <c r="CZ144" i="8"/>
  <c r="Y144" i="8"/>
  <c r="BN144" i="8"/>
  <c r="CV144" i="8"/>
  <c r="U144" i="8"/>
  <c r="BQ144" i="8"/>
  <c r="BU144" i="8"/>
  <c r="CG144" i="8"/>
  <c r="DD144" i="8"/>
  <c r="BK144" i="8"/>
  <c r="BF144" i="8"/>
  <c r="CF144" i="8"/>
  <c r="AR144" i="8"/>
  <c r="L144" i="8"/>
  <c r="CA144" i="8"/>
  <c r="AM144" i="8"/>
  <c r="G144" i="8"/>
  <c r="CB144" i="8"/>
  <c r="AN144" i="8"/>
  <c r="DN144" i="8"/>
  <c r="BW144" i="8"/>
  <c r="AI144" i="8"/>
  <c r="K144" i="8"/>
  <c r="AT144" i="8"/>
  <c r="CC144" i="8"/>
  <c r="I144" i="8"/>
  <c r="AP144" i="8"/>
  <c r="BY144" i="8"/>
  <c r="F144" i="8"/>
  <c r="AH144" i="8"/>
  <c r="AL144" i="8"/>
  <c r="R144" i="8"/>
  <c r="BV144" i="8"/>
  <c r="AG144" i="8"/>
  <c r="BH144" i="8"/>
  <c r="DO144" i="8"/>
  <c r="BX144" i="8"/>
  <c r="AJ144" i="8"/>
  <c r="DF144" i="8"/>
  <c r="BS144" i="8"/>
  <c r="AE144" i="8"/>
  <c r="DK144" i="8"/>
  <c r="BT144" i="8"/>
  <c r="AF144" i="8"/>
  <c r="DB144" i="8"/>
  <c r="BO144" i="8"/>
  <c r="AA144" i="8"/>
  <c r="DE144" i="8"/>
  <c r="AD144" i="8"/>
  <c r="BM144" i="8"/>
  <c r="DA144" i="8"/>
  <c r="Z144" i="8"/>
  <c r="BA144" i="8"/>
  <c r="DM144" i="8"/>
  <c r="M144" i="8"/>
  <c r="AX144" i="8"/>
  <c r="DL144" i="8"/>
  <c r="BI144" i="8"/>
  <c r="DC144" i="8"/>
  <c r="BP144" i="8"/>
  <c r="AB144" i="8"/>
  <c r="CX144" i="8"/>
  <c r="BC144" i="8"/>
  <c r="W144" i="8"/>
  <c r="CY144" i="8"/>
  <c r="BL144" i="8"/>
  <c r="X144" i="8"/>
  <c r="CT144" i="8"/>
  <c r="AY144" i="8"/>
  <c r="S144" i="8"/>
  <c r="CH144" i="8"/>
  <c r="N144" i="8"/>
  <c r="AO144" i="8"/>
  <c r="CD144" i="8"/>
  <c r="DP144" i="8"/>
  <c r="AK144" i="8"/>
  <c r="H144" i="8"/>
  <c r="AS144" i="8"/>
  <c r="CS144" i="8"/>
  <c r="CP144" i="8"/>
  <c r="CL144" i="8"/>
  <c r="CM144" i="8"/>
  <c r="CJ144" i="8"/>
  <c r="CK144" i="8"/>
  <c r="CN144" i="8"/>
  <c r="CO144" i="8"/>
  <c r="DJ219" i="8"/>
  <c r="DG219" i="8"/>
  <c r="DI219" i="8"/>
  <c r="DH219" i="8"/>
  <c r="BE219" i="8"/>
  <c r="BD219" i="8"/>
  <c r="F219" i="8"/>
  <c r="CD219" i="8"/>
  <c r="BJ219" i="8"/>
  <c r="BF219" i="8"/>
  <c r="CT219" i="8"/>
  <c r="AY219" i="8"/>
  <c r="S219" i="8"/>
  <c r="CF219" i="8"/>
  <c r="AR219" i="8"/>
  <c r="L219" i="8"/>
  <c r="CI219" i="8"/>
  <c r="AU219" i="8"/>
  <c r="O219" i="8"/>
  <c r="CB219" i="8"/>
  <c r="AN219" i="8"/>
  <c r="G219" i="8"/>
  <c r="BQ219" i="8"/>
  <c r="CW219" i="8"/>
  <c r="V219" i="8"/>
  <c r="BM219" i="8"/>
  <c r="CS219" i="8"/>
  <c r="R219" i="8"/>
  <c r="BY219" i="8"/>
  <c r="DE219" i="8"/>
  <c r="AD219" i="8"/>
  <c r="BG219" i="8"/>
  <c r="BK219" i="8"/>
  <c r="CE219" i="8"/>
  <c r="AQ219" i="8"/>
  <c r="DO219" i="8"/>
  <c r="BX219" i="8"/>
  <c r="AJ219" i="8"/>
  <c r="H219" i="8"/>
  <c r="CA219" i="8"/>
  <c r="AM219" i="8"/>
  <c r="DK219" i="8"/>
  <c r="BT219" i="8"/>
  <c r="AF219" i="8"/>
  <c r="I219" i="8"/>
  <c r="AS219" i="8"/>
  <c r="BZ219" i="8"/>
  <c r="J219" i="8"/>
  <c r="AO219" i="8"/>
  <c r="BV219" i="8"/>
  <c r="K219" i="8"/>
  <c r="BA219" i="8"/>
  <c r="CH219" i="8"/>
  <c r="N219" i="8"/>
  <c r="AW219" i="8"/>
  <c r="BH219" i="8"/>
  <c r="DN219" i="8"/>
  <c r="BW219" i="8"/>
  <c r="AI219" i="8"/>
  <c r="DC219" i="8"/>
  <c r="BP219" i="8"/>
  <c r="AB219" i="8"/>
  <c r="DF219" i="8"/>
  <c r="BS219" i="8"/>
  <c r="AE219" i="8"/>
  <c r="CY219" i="8"/>
  <c r="BL219" i="8"/>
  <c r="X219" i="8"/>
  <c r="DD219" i="8"/>
  <c r="AC219" i="8"/>
  <c r="BB219" i="8"/>
  <c r="CZ219" i="8"/>
  <c r="Y219" i="8"/>
  <c r="AX219" i="8"/>
  <c r="DP219" i="8"/>
  <c r="AK219" i="8"/>
  <c r="BR219" i="8"/>
  <c r="BI219" i="8"/>
  <c r="DB219" i="8"/>
  <c r="BO219" i="8"/>
  <c r="AA219" i="8"/>
  <c r="CU219" i="8"/>
  <c r="AZ219" i="8"/>
  <c r="T219" i="8"/>
  <c r="CX219" i="8"/>
  <c r="BC219" i="8"/>
  <c r="W219" i="8"/>
  <c r="CQ219" i="8"/>
  <c r="AV219" i="8"/>
  <c r="P219" i="8"/>
  <c r="CG219" i="8"/>
  <c r="M219" i="8"/>
  <c r="AL219" i="8"/>
  <c r="CC219" i="8"/>
  <c r="DM219" i="8"/>
  <c r="AH219" i="8"/>
  <c r="CV219" i="8"/>
  <c r="U219" i="8"/>
  <c r="AT219" i="8"/>
  <c r="AP219" i="8"/>
  <c r="BU219" i="8"/>
  <c r="BN219" i="8"/>
  <c r="Q219" i="8"/>
  <c r="AG219" i="8"/>
  <c r="Z219" i="8"/>
  <c r="CR219" i="8"/>
  <c r="DL219" i="8"/>
  <c r="DA219" i="8"/>
  <c r="CL219" i="8"/>
  <c r="CO219" i="8"/>
  <c r="CN219" i="8"/>
  <c r="CM219" i="8"/>
  <c r="CP219" i="8"/>
  <c r="CJ219" i="8"/>
  <c r="CK219" i="8"/>
  <c r="DJ90" i="8"/>
  <c r="DI90" i="8"/>
  <c r="DG90" i="8"/>
  <c r="DH90" i="8"/>
  <c r="BE90" i="8"/>
  <c r="BD90" i="8"/>
  <c r="H90" i="8"/>
  <c r="CD90" i="8"/>
  <c r="AW90" i="8"/>
  <c r="BK90" i="8"/>
  <c r="BG90" i="8"/>
  <c r="CT90" i="8"/>
  <c r="AY90" i="8"/>
  <c r="S90" i="8"/>
  <c r="CF90" i="8"/>
  <c r="AR90" i="8"/>
  <c r="L90" i="8"/>
  <c r="CI90" i="8"/>
  <c r="AU90" i="8"/>
  <c r="O90" i="8"/>
  <c r="CB90" i="8"/>
  <c r="AN90" i="8"/>
  <c r="K90" i="8"/>
  <c r="BQ90" i="8"/>
  <c r="CW90" i="8"/>
  <c r="BH90" i="8"/>
  <c r="BJ90" i="8"/>
  <c r="CE90" i="8"/>
  <c r="AQ90" i="8"/>
  <c r="DO90" i="8"/>
  <c r="BX90" i="8"/>
  <c r="AJ90" i="8"/>
  <c r="F90" i="8"/>
  <c r="CA90" i="8"/>
  <c r="AM90" i="8"/>
  <c r="DK90" i="8"/>
  <c r="BT90" i="8"/>
  <c r="AF90" i="8"/>
  <c r="I90" i="8"/>
  <c r="AS90" i="8"/>
  <c r="BZ90" i="8"/>
  <c r="BI90" i="8"/>
  <c r="DN90" i="8"/>
  <c r="BW90" i="8"/>
  <c r="AI90" i="8"/>
  <c r="DC90" i="8"/>
  <c r="BP90" i="8"/>
  <c r="AB90" i="8"/>
  <c r="DF90" i="8"/>
  <c r="BS90" i="8"/>
  <c r="AE90" i="8"/>
  <c r="CY90" i="8"/>
  <c r="BL90" i="8"/>
  <c r="X90" i="8"/>
  <c r="DD90" i="8"/>
  <c r="AC90" i="8"/>
  <c r="BF90" i="8"/>
  <c r="DB90" i="8"/>
  <c r="BO90" i="8"/>
  <c r="AA90" i="8"/>
  <c r="CU90" i="8"/>
  <c r="AZ90" i="8"/>
  <c r="T90" i="8"/>
  <c r="CX90" i="8"/>
  <c r="BC90" i="8"/>
  <c r="W90" i="8"/>
  <c r="CQ90" i="8"/>
  <c r="AV90" i="8"/>
  <c r="P90" i="8"/>
  <c r="CG90" i="8"/>
  <c r="M90" i="8"/>
  <c r="AL90" i="8"/>
  <c r="CC90" i="8"/>
  <c r="DM90" i="8"/>
  <c r="AH90" i="8"/>
  <c r="CV90" i="8"/>
  <c r="U90" i="8"/>
  <c r="AT90" i="8"/>
  <c r="AP90" i="8"/>
  <c r="Z90" i="8"/>
  <c r="BN90" i="8"/>
  <c r="V90" i="8"/>
  <c r="BM90" i="8"/>
  <c r="CS90" i="8"/>
  <c r="R90" i="8"/>
  <c r="BY90" i="8"/>
  <c r="DE90" i="8"/>
  <c r="AD90" i="8"/>
  <c r="Q90" i="8"/>
  <c r="BU90" i="8"/>
  <c r="AG90" i="8"/>
  <c r="J90" i="8"/>
  <c r="AO90" i="8"/>
  <c r="BV90" i="8"/>
  <c r="G90" i="8"/>
  <c r="BA90" i="8"/>
  <c r="CH90" i="8"/>
  <c r="N90" i="8"/>
  <c r="DA90" i="8"/>
  <c r="CR90" i="8"/>
  <c r="DL90" i="8"/>
  <c r="BB90" i="8"/>
  <c r="CZ90" i="8"/>
  <c r="Y90" i="8"/>
  <c r="AX90" i="8"/>
  <c r="DP90" i="8"/>
  <c r="AK90" i="8"/>
  <c r="BR90" i="8"/>
  <c r="CO90" i="8"/>
  <c r="CP90" i="8"/>
  <c r="CM90" i="8"/>
  <c r="CJ90" i="8"/>
  <c r="CN90" i="8"/>
  <c r="CK90" i="8"/>
  <c r="CL90" i="8"/>
  <c r="DJ166" i="8"/>
  <c r="DI166" i="8"/>
  <c r="DG166" i="8"/>
  <c r="DH166" i="8"/>
  <c r="BE166" i="8"/>
  <c r="BD166" i="8"/>
  <c r="BB166" i="8"/>
  <c r="AO166" i="8"/>
  <c r="CH166" i="8"/>
  <c r="J166" i="8"/>
  <c r="BZ166" i="8"/>
  <c r="F166" i="8"/>
  <c r="AW166" i="8"/>
  <c r="N166" i="8"/>
  <c r="BU166" i="8"/>
  <c r="CR166" i="8"/>
  <c r="V166" i="8"/>
  <c r="CW166" i="8"/>
  <c r="U166" i="8"/>
  <c r="AL166" i="8"/>
  <c r="CC166" i="8"/>
  <c r="AT166" i="8"/>
  <c r="H166" i="8"/>
  <c r="Q166" i="8"/>
  <c r="AG166" i="8"/>
  <c r="DL166" i="8"/>
  <c r="Y166" i="8"/>
  <c r="BN166" i="8"/>
  <c r="CV166" i="8"/>
  <c r="AA166" i="8"/>
  <c r="DM166" i="8"/>
  <c r="AH166" i="8"/>
  <c r="BQ166" i="8"/>
  <c r="O166" i="8"/>
  <c r="AC166" i="8"/>
  <c r="BR166" i="8"/>
  <c r="CF166" i="8"/>
  <c r="AR166" i="8"/>
  <c r="L166" i="8"/>
  <c r="CA166" i="8"/>
  <c r="AM166" i="8"/>
  <c r="CB166" i="8"/>
  <c r="AN166" i="8"/>
  <c r="DN166" i="8"/>
  <c r="BW166" i="8"/>
  <c r="AI166" i="8"/>
  <c r="AP166" i="8"/>
  <c r="BY166" i="8"/>
  <c r="S166" i="8"/>
  <c r="CS166" i="8"/>
  <c r="R166" i="8"/>
  <c r="AS166" i="8"/>
  <c r="I166" i="8"/>
  <c r="BM166" i="8"/>
  <c r="DE166" i="8"/>
  <c r="DO166" i="8"/>
  <c r="BX166" i="8"/>
  <c r="AJ166" i="8"/>
  <c r="DF166" i="8"/>
  <c r="BS166" i="8"/>
  <c r="DK166" i="8"/>
  <c r="BT166" i="8"/>
  <c r="AF166" i="8"/>
  <c r="DB166" i="8"/>
  <c r="BO166" i="8"/>
  <c r="DA166" i="8"/>
  <c r="Z166" i="8"/>
  <c r="BA166" i="8"/>
  <c r="G166" i="8"/>
  <c r="BV166" i="8"/>
  <c r="DD166" i="8"/>
  <c r="AE166" i="8"/>
  <c r="CZ166" i="8"/>
  <c r="DC166" i="8"/>
  <c r="BP166" i="8"/>
  <c r="AB166" i="8"/>
  <c r="CX166" i="8"/>
  <c r="BC166" i="8"/>
  <c r="CY166" i="8"/>
  <c r="BL166" i="8"/>
  <c r="X166" i="8"/>
  <c r="CT166" i="8"/>
  <c r="AY166" i="8"/>
  <c r="CD166" i="8"/>
  <c r="DP166" i="8"/>
  <c r="AK166" i="8"/>
  <c r="K166" i="8"/>
  <c r="AX166" i="8"/>
  <c r="CG166" i="8"/>
  <c r="W166" i="8"/>
  <c r="M166" i="8"/>
  <c r="AD166" i="8"/>
  <c r="CU166" i="8"/>
  <c r="AZ166" i="8"/>
  <c r="T166" i="8"/>
  <c r="CI166" i="8"/>
  <c r="AU166" i="8"/>
  <c r="CQ166" i="8"/>
  <c r="AV166" i="8"/>
  <c r="P166" i="8"/>
  <c r="CE166" i="8"/>
  <c r="AQ166" i="8"/>
  <c r="BJ166" i="8"/>
  <c r="BG166" i="8"/>
  <c r="BH166" i="8"/>
  <c r="BI166" i="8"/>
  <c r="BK166" i="8"/>
  <c r="BF166" i="8"/>
  <c r="CP166" i="8"/>
  <c r="CJ166" i="8"/>
  <c r="CK166" i="8"/>
  <c r="CL166" i="8"/>
  <c r="CM166" i="8"/>
  <c r="CN166" i="8"/>
  <c r="CO166" i="8"/>
  <c r="DJ230" i="8"/>
  <c r="DI230" i="8"/>
  <c r="DG230" i="8"/>
  <c r="DH230" i="8"/>
  <c r="BE230" i="8"/>
  <c r="BD230" i="8"/>
  <c r="O230" i="8"/>
  <c r="DN230" i="8"/>
  <c r="AR230" i="8"/>
  <c r="DF230" i="8"/>
  <c r="BV230" i="8"/>
  <c r="AY230" i="8"/>
  <c r="X230" i="8"/>
  <c r="K230" i="8"/>
  <c r="DB230" i="8"/>
  <c r="AW230" i="8"/>
  <c r="DK230" i="8"/>
  <c r="AZ230" i="8"/>
  <c r="G230" i="8"/>
  <c r="CE230" i="8"/>
  <c r="AG230" i="8"/>
  <c r="CQ230" i="8"/>
  <c r="AJ230" i="8"/>
  <c r="AX230" i="8"/>
  <c r="AU230" i="8"/>
  <c r="CF230" i="8"/>
  <c r="BS230" i="8"/>
  <c r="AN230" i="8"/>
  <c r="S230" i="8"/>
  <c r="CT230" i="8"/>
  <c r="BM230" i="8"/>
  <c r="R230" i="8"/>
  <c r="CR230" i="8"/>
  <c r="AM230" i="8"/>
  <c r="CU230" i="8"/>
  <c r="AP230" i="8"/>
  <c r="H230" i="8"/>
  <c r="BU230" i="8"/>
  <c r="W230" i="8"/>
  <c r="BX230" i="8"/>
  <c r="Z230" i="8"/>
  <c r="CB230" i="8"/>
  <c r="BW230" i="8"/>
  <c r="CC230" i="8"/>
  <c r="AI230" i="8"/>
  <c r="L230" i="8"/>
  <c r="CS230" i="8"/>
  <c r="AE230" i="8"/>
  <c r="CY230" i="8"/>
  <c r="AO230" i="8"/>
  <c r="CA230" i="8"/>
  <c r="AA230" i="8"/>
  <c r="CD230" i="8"/>
  <c r="AF230" i="8"/>
  <c r="DL230" i="8"/>
  <c r="BC230" i="8"/>
  <c r="DO230" i="8"/>
  <c r="BN230" i="8"/>
  <c r="P230" i="8"/>
  <c r="F230" i="8"/>
  <c r="DC230" i="8"/>
  <c r="CZ230" i="8"/>
  <c r="DM230" i="8"/>
  <c r="CI230" i="8"/>
  <c r="BL230" i="8"/>
  <c r="BP230" i="8"/>
  <c r="AH230" i="8"/>
  <c r="BH230" i="8"/>
  <c r="BO230" i="8"/>
  <c r="Q230" i="8"/>
  <c r="BT230" i="8"/>
  <c r="T230" i="8"/>
  <c r="CX230" i="8"/>
  <c r="AQ230" i="8"/>
  <c r="DA230" i="8"/>
  <c r="AV230" i="8"/>
  <c r="J230" i="8"/>
  <c r="AB230" i="8"/>
  <c r="Y230" i="8"/>
  <c r="I230" i="8"/>
  <c r="AL230" i="8"/>
  <c r="BZ230" i="8"/>
  <c r="M230" i="8"/>
  <c r="AS230" i="8"/>
  <c r="CG230" i="8"/>
  <c r="N230" i="8"/>
  <c r="AT230" i="8"/>
  <c r="CH230" i="8"/>
  <c r="U230" i="8"/>
  <c r="BA230" i="8"/>
  <c r="CV230" i="8"/>
  <c r="V230" i="8"/>
  <c r="BB230" i="8"/>
  <c r="CW230" i="8"/>
  <c r="AC230" i="8"/>
  <c r="BQ230" i="8"/>
  <c r="DD230" i="8"/>
  <c r="AD230" i="8"/>
  <c r="BR230" i="8"/>
  <c r="DE230" i="8"/>
  <c r="AK230" i="8"/>
  <c r="BY230" i="8"/>
  <c r="DP230" i="8"/>
  <c r="BG230" i="8"/>
  <c r="BJ230" i="8"/>
  <c r="BK230" i="8"/>
  <c r="BI230" i="8"/>
  <c r="BF230" i="8"/>
  <c r="CK230" i="8"/>
  <c r="CJ230" i="8"/>
  <c r="CP230" i="8"/>
  <c r="CL230" i="8"/>
  <c r="CM230" i="8"/>
  <c r="CN230" i="8"/>
  <c r="CO230" i="8"/>
  <c r="DI99" i="8"/>
  <c r="DJ99" i="8"/>
  <c r="DG99" i="8"/>
  <c r="DH99" i="8"/>
  <c r="BE99" i="8"/>
  <c r="BD99" i="8"/>
  <c r="BN99" i="8"/>
  <c r="DA99" i="8"/>
  <c r="R99" i="8"/>
  <c r="AG99" i="8"/>
  <c r="AX99" i="8"/>
  <c r="Z99" i="8"/>
  <c r="CZ99" i="8"/>
  <c r="DL99" i="8"/>
  <c r="CC99" i="8"/>
  <c r="BM99" i="8"/>
  <c r="Y99" i="8"/>
  <c r="BU99" i="8"/>
  <c r="CS99" i="8"/>
  <c r="AH99" i="8"/>
  <c r="BK99" i="8"/>
  <c r="BG99" i="8"/>
  <c r="CV99" i="8"/>
  <c r="BA99" i="8"/>
  <c r="U99" i="8"/>
  <c r="CH99" i="8"/>
  <c r="AT99" i="8"/>
  <c r="N99" i="8"/>
  <c r="CT99" i="8"/>
  <c r="AY99" i="8"/>
  <c r="S99" i="8"/>
  <c r="CF99" i="8"/>
  <c r="AR99" i="8"/>
  <c r="L99" i="8"/>
  <c r="BC99" i="8"/>
  <c r="CQ99" i="8"/>
  <c r="P99" i="8"/>
  <c r="BS99" i="8"/>
  <c r="CY99" i="8"/>
  <c r="X99" i="8"/>
  <c r="J99" i="8"/>
  <c r="AW99" i="8"/>
  <c r="BV99" i="8"/>
  <c r="BH99" i="8"/>
  <c r="BJ99" i="8"/>
  <c r="CG99" i="8"/>
  <c r="AS99" i="8"/>
  <c r="M99" i="8"/>
  <c r="BZ99" i="8"/>
  <c r="AL99" i="8"/>
  <c r="F99" i="8"/>
  <c r="CE99" i="8"/>
  <c r="AQ99" i="8"/>
  <c r="DO99" i="8"/>
  <c r="BX99" i="8"/>
  <c r="AJ99" i="8"/>
  <c r="I99" i="8"/>
  <c r="AM99" i="8"/>
  <c r="BT99" i="8"/>
  <c r="H99" i="8"/>
  <c r="AU99" i="8"/>
  <c r="CB99" i="8"/>
  <c r="G99" i="8"/>
  <c r="AP99" i="8"/>
  <c r="CR99" i="8"/>
  <c r="DM99" i="8"/>
  <c r="BI99" i="8"/>
  <c r="DP99" i="8"/>
  <c r="BY99" i="8"/>
  <c r="AK99" i="8"/>
  <c r="DE99" i="8"/>
  <c r="BR99" i="8"/>
  <c r="AD99" i="8"/>
  <c r="DN99" i="8"/>
  <c r="BW99" i="8"/>
  <c r="AI99" i="8"/>
  <c r="DC99" i="8"/>
  <c r="BP99" i="8"/>
  <c r="AB99" i="8"/>
  <c r="CX99" i="8"/>
  <c r="W99" i="8"/>
  <c r="AV99" i="8"/>
  <c r="DF99" i="8"/>
  <c r="AE99" i="8"/>
  <c r="BL99" i="8"/>
  <c r="CD99" i="8"/>
  <c r="K99" i="8"/>
  <c r="AO99" i="8"/>
  <c r="BF99" i="8"/>
  <c r="DD99" i="8"/>
  <c r="BQ99" i="8"/>
  <c r="AC99" i="8"/>
  <c r="CW99" i="8"/>
  <c r="BB99" i="8"/>
  <c r="V99" i="8"/>
  <c r="DB99" i="8"/>
  <c r="BO99" i="8"/>
  <c r="AA99" i="8"/>
  <c r="CU99" i="8"/>
  <c r="AZ99" i="8"/>
  <c r="T99" i="8"/>
  <c r="CA99" i="8"/>
  <c r="DK99" i="8"/>
  <c r="AF99" i="8"/>
  <c r="CI99" i="8"/>
  <c r="O99" i="8"/>
  <c r="AN99" i="8"/>
  <c r="Q99" i="8"/>
  <c r="CP99" i="8"/>
  <c r="CM99" i="8"/>
  <c r="CJ99" i="8"/>
  <c r="CK99" i="8"/>
  <c r="CN99" i="8"/>
  <c r="CL99" i="8"/>
  <c r="CO99" i="8"/>
  <c r="DI175" i="8"/>
  <c r="DJ175" i="8"/>
  <c r="DG175" i="8"/>
  <c r="DH175" i="8"/>
  <c r="BE175" i="8"/>
  <c r="BD175" i="8"/>
  <c r="CC175" i="8"/>
  <c r="AN175" i="8"/>
  <c r="Q175" i="8"/>
  <c r="BB175" i="8"/>
  <c r="CZ175" i="8"/>
  <c r="DK175" i="8"/>
  <c r="AE175" i="8"/>
  <c r="BH175" i="8"/>
  <c r="DA175" i="8"/>
  <c r="BN175" i="8"/>
  <c r="Z175" i="8"/>
  <c r="CV175" i="8"/>
  <c r="BA175" i="8"/>
  <c r="U175" i="8"/>
  <c r="CQ175" i="8"/>
  <c r="AL175" i="8"/>
  <c r="CX175" i="8"/>
  <c r="AQ175" i="8"/>
  <c r="K175" i="8"/>
  <c r="AZ175" i="8"/>
  <c r="CT175" i="8"/>
  <c r="AA175" i="8"/>
  <c r="BR175" i="8"/>
  <c r="DF175" i="8"/>
  <c r="AM175" i="8"/>
  <c r="BL175" i="8"/>
  <c r="AI175" i="8"/>
  <c r="AR175" i="8"/>
  <c r="S175" i="8"/>
  <c r="BX175" i="8"/>
  <c r="BO175" i="8"/>
  <c r="BG175" i="8"/>
  <c r="BK175" i="8"/>
  <c r="CS175" i="8"/>
  <c r="AX175" i="8"/>
  <c r="R175" i="8"/>
  <c r="CG175" i="8"/>
  <c r="AS175" i="8"/>
  <c r="M175" i="8"/>
  <c r="BZ175" i="8"/>
  <c r="AB175" i="8"/>
  <c r="CE175" i="8"/>
  <c r="AG175" i="8"/>
  <c r="DE175" i="8"/>
  <c r="AJ175" i="8"/>
  <c r="CA175" i="8"/>
  <c r="O175" i="8"/>
  <c r="AT175" i="8"/>
  <c r="CR175" i="8"/>
  <c r="Y175" i="8"/>
  <c r="AD175" i="8"/>
  <c r="I175" i="8"/>
  <c r="N175" i="8"/>
  <c r="X175" i="8"/>
  <c r="BJ175" i="8"/>
  <c r="BF175" i="8"/>
  <c r="CD175" i="8"/>
  <c r="AP175" i="8"/>
  <c r="DP175" i="8"/>
  <c r="BY175" i="8"/>
  <c r="AK175" i="8"/>
  <c r="J175" i="8"/>
  <c r="BP175" i="8"/>
  <c r="P175" i="8"/>
  <c r="BU175" i="8"/>
  <c r="W175" i="8"/>
  <c r="CH175" i="8"/>
  <c r="V175" i="8"/>
  <c r="BM175" i="8"/>
  <c r="CY175" i="8"/>
  <c r="AF175" i="8"/>
  <c r="BW175" i="8"/>
  <c r="G175" i="8"/>
  <c r="DB175" i="8"/>
  <c r="DO175" i="8"/>
  <c r="CI175" i="8"/>
  <c r="AU175" i="8"/>
  <c r="CU175" i="8"/>
  <c r="BI175" i="8"/>
  <c r="DM175" i="8"/>
  <c r="BV175" i="8"/>
  <c r="AH175" i="8"/>
  <c r="DD175" i="8"/>
  <c r="BQ175" i="8"/>
  <c r="AC175" i="8"/>
  <c r="DC175" i="8"/>
  <c r="AV175" i="8"/>
  <c r="DL175" i="8"/>
  <c r="BC175" i="8"/>
  <c r="F175" i="8"/>
  <c r="BT175" i="8"/>
  <c r="DN175" i="8"/>
  <c r="AO175" i="8"/>
  <c r="CF175" i="8"/>
  <c r="T175" i="8"/>
  <c r="AY175" i="8"/>
  <c r="CW175" i="8"/>
  <c r="BS175" i="8"/>
  <c r="CB175" i="8"/>
  <c r="AW175" i="8"/>
  <c r="L175" i="8"/>
  <c r="H175" i="8"/>
  <c r="CK175" i="8"/>
  <c r="CJ175" i="8"/>
  <c r="CP175" i="8"/>
  <c r="CL175" i="8"/>
  <c r="CM175" i="8"/>
  <c r="CN175" i="8"/>
  <c r="CO175" i="8"/>
  <c r="DI239" i="8"/>
  <c r="DJ239" i="8"/>
  <c r="DG239" i="8"/>
  <c r="DH239" i="8"/>
  <c r="BE239" i="8"/>
  <c r="BD239" i="8"/>
  <c r="CY239" i="8"/>
  <c r="U239" i="8"/>
  <c r="DD239" i="8"/>
  <c r="AH239" i="8"/>
  <c r="F239" i="8"/>
  <c r="AY239" i="8"/>
  <c r="AT239" i="8"/>
  <c r="BI239" i="8"/>
  <c r="BJ239" i="8"/>
  <c r="CU239" i="8"/>
  <c r="AZ239" i="8"/>
  <c r="CR239" i="8"/>
  <c r="AW239" i="8"/>
  <c r="P239" i="8"/>
  <c r="O239" i="8"/>
  <c r="CB239" i="8"/>
  <c r="DB239" i="8"/>
  <c r="AU239" i="8"/>
  <c r="AI239" i="8"/>
  <c r="DK239" i="8"/>
  <c r="DN239" i="8"/>
  <c r="AQ239" i="8"/>
  <c r="Q239" i="8"/>
  <c r="BT239" i="8"/>
  <c r="BW239" i="8"/>
  <c r="AO239" i="8"/>
  <c r="BZ239" i="8"/>
  <c r="R239" i="8"/>
  <c r="CX239" i="8"/>
  <c r="J239" i="8"/>
  <c r="BN239" i="8"/>
  <c r="CG239" i="8"/>
  <c r="BF239" i="8"/>
  <c r="BH239" i="8"/>
  <c r="CF239" i="8"/>
  <c r="AR239" i="8"/>
  <c r="CC239" i="8"/>
  <c r="AN239" i="8"/>
  <c r="AM239" i="8"/>
  <c r="I239" i="8"/>
  <c r="BR239" i="8"/>
  <c r="CI239" i="8"/>
  <c r="AJ239" i="8"/>
  <c r="Y239" i="8"/>
  <c r="CQ239" i="8"/>
  <c r="CV239" i="8"/>
  <c r="AB239" i="8"/>
  <c r="H239" i="8"/>
  <c r="AV239" i="8"/>
  <c r="BA239" i="8"/>
  <c r="AA239" i="8"/>
  <c r="AP239" i="8"/>
  <c r="S239" i="8"/>
  <c r="BQ239" i="8"/>
  <c r="CD239" i="8"/>
  <c r="BG239" i="8"/>
  <c r="DO239" i="8"/>
  <c r="BX239" i="8"/>
  <c r="DL239" i="8"/>
  <c r="BU239" i="8"/>
  <c r="AF239" i="8"/>
  <c r="AE239" i="8"/>
  <c r="DE239" i="8"/>
  <c r="AX239" i="8"/>
  <c r="BY239" i="8"/>
  <c r="Z239" i="8"/>
  <c r="M239" i="8"/>
  <c r="BV239" i="8"/>
  <c r="CA239" i="8"/>
  <c r="L239" i="8"/>
  <c r="DA239" i="8"/>
  <c r="DF239" i="8"/>
  <c r="AL239" i="8"/>
  <c r="G239" i="8"/>
  <c r="CE239" i="8"/>
  <c r="CW239" i="8"/>
  <c r="AD239" i="8"/>
  <c r="AK239" i="8"/>
  <c r="BK239" i="8"/>
  <c r="DC239" i="8"/>
  <c r="BP239" i="8"/>
  <c r="CZ239" i="8"/>
  <c r="BM239" i="8"/>
  <c r="X239" i="8"/>
  <c r="W239" i="8"/>
  <c r="CS239" i="8"/>
  <c r="DP239" i="8"/>
  <c r="BO239" i="8"/>
  <c r="N239" i="8"/>
  <c r="K239" i="8"/>
  <c r="BB239" i="8"/>
  <c r="BC239" i="8"/>
  <c r="AC239" i="8"/>
  <c r="CH239" i="8"/>
  <c r="CT239" i="8"/>
  <c r="V239" i="8"/>
  <c r="DM239" i="8"/>
  <c r="AS239" i="8"/>
  <c r="BL239" i="8"/>
  <c r="AG239" i="8"/>
  <c r="BS239" i="8"/>
  <c r="T239" i="8"/>
  <c r="CP239" i="8"/>
  <c r="CJ239" i="8"/>
  <c r="CK239" i="8"/>
  <c r="CL239" i="8"/>
  <c r="CO239" i="8"/>
  <c r="CN239" i="8"/>
  <c r="CM239" i="8"/>
  <c r="DJ77" i="8"/>
  <c r="BD77" i="8"/>
  <c r="DG77" i="8"/>
  <c r="DH77" i="8"/>
  <c r="BE77" i="8"/>
  <c r="DI77" i="8"/>
  <c r="BI77" i="8"/>
  <c r="CN77" i="8"/>
  <c r="BJ77" i="8"/>
  <c r="CO77" i="8"/>
  <c r="CL77" i="8"/>
  <c r="BH77" i="8"/>
  <c r="CM77" i="8"/>
  <c r="BG77" i="8"/>
  <c r="CJ77" i="8"/>
  <c r="BF77" i="8"/>
  <c r="CK77" i="8"/>
  <c r="BK77" i="8"/>
  <c r="CP77" i="8"/>
  <c r="BL77" i="8"/>
  <c r="Y77" i="8"/>
  <c r="AO77" i="8"/>
  <c r="BA77" i="8"/>
  <c r="BZ77" i="8"/>
  <c r="DA77" i="8"/>
  <c r="J77" i="8"/>
  <c r="Z77" i="8"/>
  <c r="AP77" i="8"/>
  <c r="BO77" i="8"/>
  <c r="CA77" i="8"/>
  <c r="DB77" i="8"/>
  <c r="G77" i="8"/>
  <c r="O77" i="8"/>
  <c r="W77" i="8"/>
  <c r="AE77" i="8"/>
  <c r="AM77" i="8"/>
  <c r="AU77" i="8"/>
  <c r="BC77" i="8"/>
  <c r="BT77" i="8"/>
  <c r="CB77" i="8"/>
  <c r="CQ77" i="8"/>
  <c r="CY77" i="8"/>
  <c r="DK77" i="8"/>
  <c r="I77" i="8"/>
  <c r="U77" i="8"/>
  <c r="AK77" i="8"/>
  <c r="BN77" i="8"/>
  <c r="CD77" i="8"/>
  <c r="CW77" i="8"/>
  <c r="F77" i="8"/>
  <c r="V77" i="8"/>
  <c r="AL77" i="8"/>
  <c r="BB77" i="8"/>
  <c r="CE77" i="8"/>
  <c r="CX77" i="8"/>
  <c r="H77" i="8"/>
  <c r="P77" i="8"/>
  <c r="X77" i="8"/>
  <c r="AF77" i="8"/>
  <c r="AR77" i="8"/>
  <c r="AZ77" i="8"/>
  <c r="BQ77" i="8"/>
  <c r="BY77" i="8"/>
  <c r="CG77" i="8"/>
  <c r="CV77" i="8"/>
  <c r="DD77" i="8"/>
  <c r="DP77" i="8"/>
  <c r="Q77" i="8"/>
  <c r="AG77" i="8"/>
  <c r="AW77" i="8"/>
  <c r="BR77" i="8"/>
  <c r="CS77" i="8"/>
  <c r="DE77" i="8"/>
  <c r="R77" i="8"/>
  <c r="AH77" i="8"/>
  <c r="AT77" i="8"/>
  <c r="BS77" i="8"/>
  <c r="CT77" i="8"/>
  <c r="DN77" i="8"/>
  <c r="K77" i="8"/>
  <c r="S77" i="8"/>
  <c r="AA77" i="8"/>
  <c r="AI77" i="8"/>
  <c r="AQ77" i="8"/>
  <c r="AY77" i="8"/>
  <c r="BP77" i="8"/>
  <c r="BX77" i="8"/>
  <c r="CF77" i="8"/>
  <c r="CU77" i="8"/>
  <c r="DC77" i="8"/>
  <c r="DO77" i="8"/>
  <c r="M77" i="8"/>
  <c r="AC77" i="8"/>
  <c r="AS77" i="8"/>
  <c r="BV77" i="8"/>
  <c r="CH77" i="8"/>
  <c r="DM77" i="8"/>
  <c r="N77" i="8"/>
  <c r="AD77" i="8"/>
  <c r="AX77" i="8"/>
  <c r="BW77" i="8"/>
  <c r="CI77" i="8"/>
  <c r="DF77" i="8"/>
  <c r="L77" i="8"/>
  <c r="T77" i="8"/>
  <c r="AB77" i="8"/>
  <c r="AJ77" i="8"/>
  <c r="AV77" i="8"/>
  <c r="BM77" i="8"/>
  <c r="BU77" i="8"/>
  <c r="CC77" i="8"/>
  <c r="CR77" i="8"/>
  <c r="CZ77" i="8"/>
  <c r="DL77" i="8"/>
  <c r="AN77" i="8"/>
  <c r="DJ46" i="8"/>
  <c r="DI46" i="8"/>
  <c r="DG46" i="8"/>
  <c r="DH46" i="8"/>
  <c r="BE46" i="8"/>
  <c r="BJ46" i="8"/>
  <c r="BH46" i="8"/>
  <c r="BD46" i="8"/>
  <c r="CJ46" i="8"/>
  <c r="BF46" i="8"/>
  <c r="BK46" i="8"/>
  <c r="CP46" i="8"/>
  <c r="BI46" i="8"/>
  <c r="CN46" i="8"/>
  <c r="CO46" i="8"/>
  <c r="CL46" i="8"/>
  <c r="BL46" i="8"/>
  <c r="CK46" i="8"/>
  <c r="BG46" i="8"/>
  <c r="CM46" i="8"/>
  <c r="F46" i="8"/>
  <c r="AO46" i="8"/>
  <c r="CT46" i="8"/>
  <c r="DN46" i="8"/>
  <c r="AQ46" i="8"/>
  <c r="Y46" i="8"/>
  <c r="AW46" i="8"/>
  <c r="BN46" i="8"/>
  <c r="DA46" i="8"/>
  <c r="BS46" i="8"/>
  <c r="CE46" i="8"/>
  <c r="DF46" i="8"/>
  <c r="L46" i="8"/>
  <c r="O46" i="8"/>
  <c r="S46" i="8"/>
  <c r="W46" i="8"/>
  <c r="AE46" i="8"/>
  <c r="AI46" i="8"/>
  <c r="AM46" i="8"/>
  <c r="AU46" i="8"/>
  <c r="BC46" i="8"/>
  <c r="M46" i="8"/>
  <c r="AG46" i="8"/>
  <c r="BV46" i="8"/>
  <c r="CS46" i="8"/>
  <c r="DM46" i="8"/>
  <c r="AH46" i="8"/>
  <c r="AX46" i="8"/>
  <c r="CX46" i="8"/>
  <c r="DB46" i="8"/>
  <c r="H46" i="8"/>
  <c r="U46" i="8"/>
  <c r="CD46" i="8"/>
  <c r="R46" i="8"/>
  <c r="Z46" i="8"/>
  <c r="AP46" i="8"/>
  <c r="BO46" i="8"/>
  <c r="BW46" i="8"/>
  <c r="CI46" i="8"/>
  <c r="AA46" i="8"/>
  <c r="AY46" i="8"/>
  <c r="BP46" i="8"/>
  <c r="CQ46" i="8"/>
  <c r="DK46" i="8"/>
  <c r="DE46" i="8"/>
  <c r="K46" i="8"/>
  <c r="N46" i="8"/>
  <c r="AD46" i="8"/>
  <c r="AT46" i="8"/>
  <c r="CA46" i="8"/>
  <c r="I46" i="8"/>
  <c r="T46" i="8"/>
  <c r="AR46" i="8"/>
  <c r="AV46" i="8"/>
  <c r="AZ46" i="8"/>
  <c r="BM46" i="8"/>
  <c r="BQ46" i="8"/>
  <c r="BU46" i="8"/>
  <c r="CG46" i="8"/>
  <c r="CB46" i="8"/>
  <c r="CF46" i="8"/>
  <c r="CY46" i="8"/>
  <c r="DC46" i="8"/>
  <c r="BZ46" i="8"/>
  <c r="AL46" i="8"/>
  <c r="P46" i="8"/>
  <c r="AB46" i="8"/>
  <c r="AF46" i="8"/>
  <c r="AJ46" i="8"/>
  <c r="AN46" i="8"/>
  <c r="CR46" i="8"/>
  <c r="DD46" i="8"/>
  <c r="DL46" i="8"/>
  <c r="DP46" i="8"/>
  <c r="BT46" i="8"/>
  <c r="BX46" i="8"/>
  <c r="DO46" i="8"/>
  <c r="J46" i="8"/>
  <c r="AC46" i="8"/>
  <c r="AS46" i="8"/>
  <c r="BR46" i="8"/>
  <c r="CH46" i="8"/>
  <c r="CW46" i="8"/>
  <c r="G46" i="8"/>
  <c r="X46" i="8"/>
  <c r="BY46" i="8"/>
  <c r="CV46" i="8"/>
  <c r="CU46" i="8"/>
  <c r="Q46" i="8"/>
  <c r="AK46" i="8"/>
  <c r="BA46" i="8"/>
  <c r="V46" i="8"/>
  <c r="BB46" i="8"/>
  <c r="CC46" i="8"/>
  <c r="CZ46" i="8"/>
  <c r="DJ34" i="8"/>
  <c r="DI34" i="8"/>
  <c r="DG34" i="8"/>
  <c r="DH34" i="8"/>
  <c r="BE34" i="8"/>
  <c r="BD34" i="8"/>
  <c r="AE34" i="8"/>
  <c r="DA34" i="8"/>
  <c r="Q34" i="8"/>
  <c r="AH34" i="8"/>
  <c r="CC34" i="8"/>
  <c r="AQ34" i="8"/>
  <c r="AV34" i="8"/>
  <c r="BT34" i="8"/>
  <c r="DN34" i="8"/>
  <c r="BM34" i="8"/>
  <c r="O34" i="8"/>
  <c r="BP34" i="8"/>
  <c r="R34" i="8"/>
  <c r="T34" i="8"/>
  <c r="CZ34" i="8"/>
  <c r="AU34" i="8"/>
  <c r="DC34" i="8"/>
  <c r="AX34" i="8"/>
  <c r="G34" i="8"/>
  <c r="I34" i="8"/>
  <c r="CF34" i="8"/>
  <c r="CI34" i="8"/>
  <c r="AI34" i="8"/>
  <c r="CS34" i="8"/>
  <c r="AN34" i="8"/>
  <c r="BO34" i="8"/>
  <c r="CX34" i="8"/>
  <c r="BW34" i="8"/>
  <c r="Y34" i="8"/>
  <c r="CB34" i="8"/>
  <c r="AB34" i="8"/>
  <c r="AJ34" i="8"/>
  <c r="DK34" i="8"/>
  <c r="BS34" i="8"/>
  <c r="L34" i="8"/>
  <c r="BX34" i="8"/>
  <c r="AM34" i="8"/>
  <c r="DF34" i="8"/>
  <c r="AF34" i="8"/>
  <c r="CY34" i="8"/>
  <c r="BC34" i="8"/>
  <c r="AZ34" i="8"/>
  <c r="S34" i="8"/>
  <c r="CE34" i="8"/>
  <c r="Z34" i="8"/>
  <c r="CU34" i="8"/>
  <c r="AY34" i="8"/>
  <c r="AR34" i="8"/>
  <c r="DO34" i="8"/>
  <c r="CA34" i="8"/>
  <c r="J34" i="8"/>
  <c r="BV34" i="8"/>
  <c r="AG34" i="8"/>
  <c r="DB34" i="8"/>
  <c r="AP34" i="8"/>
  <c r="DM34" i="8"/>
  <c r="BU34" i="8"/>
  <c r="K34" i="8"/>
  <c r="BN34" i="8"/>
  <c r="AA34" i="8"/>
  <c r="CT34" i="8"/>
  <c r="X34" i="8"/>
  <c r="CQ34" i="8"/>
  <c r="AW34" i="8"/>
  <c r="H34" i="8"/>
  <c r="BL34" i="8"/>
  <c r="W34" i="8"/>
  <c r="CR34" i="8"/>
  <c r="P34" i="8"/>
  <c r="CD34" i="8"/>
  <c r="AO34" i="8"/>
  <c r="DL34" i="8"/>
  <c r="DP34" i="8"/>
  <c r="BY34" i="8"/>
  <c r="AK34" i="8"/>
  <c r="DE34" i="8"/>
  <c r="BR34" i="8"/>
  <c r="AD34" i="8"/>
  <c r="DD34" i="8"/>
  <c r="BQ34" i="8"/>
  <c r="AC34" i="8"/>
  <c r="CW34" i="8"/>
  <c r="BB34" i="8"/>
  <c r="V34" i="8"/>
  <c r="CV34" i="8"/>
  <c r="BA34" i="8"/>
  <c r="U34" i="8"/>
  <c r="CH34" i="8"/>
  <c r="AT34" i="8"/>
  <c r="N34" i="8"/>
  <c r="BH34" i="8"/>
  <c r="CG34" i="8"/>
  <c r="AS34" i="8"/>
  <c r="M34" i="8"/>
  <c r="BZ34" i="8"/>
  <c r="AL34" i="8"/>
  <c r="F34" i="8"/>
  <c r="BF34" i="8"/>
  <c r="BG34" i="8"/>
  <c r="BK34" i="8"/>
  <c r="BJ34" i="8"/>
  <c r="BI34" i="8"/>
  <c r="CJ34" i="8"/>
  <c r="CM34" i="8"/>
  <c r="CN34" i="8"/>
  <c r="CL34" i="8"/>
  <c r="CK34" i="8"/>
  <c r="CP34" i="8"/>
  <c r="CO34" i="8"/>
  <c r="DJ4" i="8"/>
  <c r="DI4" i="8"/>
  <c r="DG4" i="8"/>
  <c r="DH4" i="8"/>
  <c r="BD4" i="8"/>
  <c r="BE4" i="8"/>
  <c r="CE4" i="8"/>
  <c r="AJ4" i="8"/>
  <c r="BO4" i="8"/>
  <c r="CU4" i="8"/>
  <c r="AL4" i="8"/>
  <c r="AZ4" i="8"/>
  <c r="T4" i="8"/>
  <c r="I4" i="8"/>
  <c r="CC4" i="8"/>
  <c r="AO4" i="8"/>
  <c r="DM4" i="8"/>
  <c r="BV4" i="8"/>
  <c r="AH4" i="8"/>
  <c r="G4" i="8"/>
  <c r="CA4" i="8"/>
  <c r="AM4" i="8"/>
  <c r="DK4" i="8"/>
  <c r="BT4" i="8"/>
  <c r="AF4" i="8"/>
  <c r="H4" i="8"/>
  <c r="BA4" i="8"/>
  <c r="CH4" i="8"/>
  <c r="N4" i="8"/>
  <c r="AY4" i="8"/>
  <c r="CF4" i="8"/>
  <c r="K4" i="8"/>
  <c r="AC4" i="8"/>
  <c r="DB4" i="8"/>
  <c r="J4" i="8"/>
  <c r="CG4" i="8"/>
  <c r="DL4" i="8"/>
  <c r="BU4" i="8"/>
  <c r="AG4" i="8"/>
  <c r="DA4" i="8"/>
  <c r="BN4" i="8"/>
  <c r="Z4" i="8"/>
  <c r="DF4" i="8"/>
  <c r="BS4" i="8"/>
  <c r="AE4" i="8"/>
  <c r="CY4" i="8"/>
  <c r="BL4" i="8"/>
  <c r="X4" i="8"/>
  <c r="DP4" i="8"/>
  <c r="AK4" i="8"/>
  <c r="BR4" i="8"/>
  <c r="DN4" i="8"/>
  <c r="AI4" i="8"/>
  <c r="BP4" i="8"/>
  <c r="V4" i="8"/>
  <c r="BQ4" i="8"/>
  <c r="AS4" i="8"/>
  <c r="AQ4" i="8"/>
  <c r="AA4" i="8"/>
  <c r="M4" i="8"/>
  <c r="CZ4" i="8"/>
  <c r="BM4" i="8"/>
  <c r="Y4" i="8"/>
  <c r="CS4" i="8"/>
  <c r="AX4" i="8"/>
  <c r="R4" i="8"/>
  <c r="CX4" i="8"/>
  <c r="BC4" i="8"/>
  <c r="W4" i="8"/>
  <c r="CQ4" i="8"/>
  <c r="AV4" i="8"/>
  <c r="P4" i="8"/>
  <c r="CV4" i="8"/>
  <c r="U4" i="8"/>
  <c r="AT4" i="8"/>
  <c r="CT4" i="8"/>
  <c r="S4" i="8"/>
  <c r="AR4" i="8"/>
  <c r="BB4" i="8"/>
  <c r="DD4" i="8"/>
  <c r="DO4" i="8"/>
  <c r="BZ4" i="8"/>
  <c r="BX4" i="8"/>
  <c r="CR4" i="8"/>
  <c r="AW4" i="8"/>
  <c r="Q4" i="8"/>
  <c r="CD4" i="8"/>
  <c r="AP4" i="8"/>
  <c r="L4" i="8"/>
  <c r="CI4" i="8"/>
  <c r="AU4" i="8"/>
  <c r="O4" i="8"/>
  <c r="CB4" i="8"/>
  <c r="AN4" i="8"/>
  <c r="F4" i="8"/>
  <c r="BY4" i="8"/>
  <c r="DE4" i="8"/>
  <c r="AD4" i="8"/>
  <c r="BW4" i="8"/>
  <c r="DC4" i="8"/>
  <c r="AB4" i="8"/>
  <c r="CW4" i="8"/>
  <c r="BF4" i="8"/>
  <c r="BJ4" i="8"/>
  <c r="BG4" i="8"/>
  <c r="BH4" i="8"/>
  <c r="BI4" i="8"/>
  <c r="BK4" i="8"/>
  <c r="CP4" i="8"/>
  <c r="CJ4" i="8"/>
  <c r="CM4" i="8"/>
  <c r="CN4" i="8"/>
  <c r="CK4" i="8"/>
  <c r="CL4" i="8"/>
  <c r="CO4" i="8"/>
  <c r="DJ18" i="8"/>
  <c r="DI18" i="8"/>
  <c r="DG18" i="8"/>
  <c r="DH18" i="8"/>
  <c r="BD18" i="8"/>
  <c r="BE18" i="8"/>
  <c r="H18" i="8"/>
  <c r="CY18" i="8"/>
  <c r="Y18" i="8"/>
  <c r="BN18" i="8"/>
  <c r="N18" i="8"/>
  <c r="CV18" i="8"/>
  <c r="BC18" i="8"/>
  <c r="BS18" i="8"/>
  <c r="DE18" i="8"/>
  <c r="AN18" i="8"/>
  <c r="DP18" i="8"/>
  <c r="AS18" i="8"/>
  <c r="CH18" i="8"/>
  <c r="Z18" i="8"/>
  <c r="AH18" i="8"/>
  <c r="AU18" i="8"/>
  <c r="CQ18" i="8"/>
  <c r="AD18" i="8"/>
  <c r="CX18" i="8"/>
  <c r="AE18" i="8"/>
  <c r="BR18" i="8"/>
  <c r="P18" i="8"/>
  <c r="CZ18" i="8"/>
  <c r="AG18" i="8"/>
  <c r="BV18" i="8"/>
  <c r="R18" i="8"/>
  <c r="CC18" i="8"/>
  <c r="O18" i="8"/>
  <c r="AV18" i="8"/>
  <c r="CG18" i="8"/>
  <c r="U18" i="8"/>
  <c r="AX18" i="8"/>
  <c r="G18" i="8"/>
  <c r="BM18" i="8"/>
  <c r="DA18" i="8"/>
  <c r="AL18" i="8"/>
  <c r="V18" i="8"/>
  <c r="AK18" i="8"/>
  <c r="CB18" i="8"/>
  <c r="DL18" i="8"/>
  <c r="J18" i="8"/>
  <c r="W18" i="8"/>
  <c r="AP18" i="8"/>
  <c r="BU18" i="8"/>
  <c r="F18" i="8"/>
  <c r="M18" i="8"/>
  <c r="AF18" i="8"/>
  <c r="BA18" i="8"/>
  <c r="BZ18" i="8"/>
  <c r="DF18" i="8"/>
  <c r="X18" i="8"/>
  <c r="AO18" i="8"/>
  <c r="BL18" i="8"/>
  <c r="CI18" i="8"/>
  <c r="K18" i="8"/>
  <c r="DM18" i="8"/>
  <c r="AT18" i="8"/>
  <c r="BY18" i="8"/>
  <c r="CS18" i="8"/>
  <c r="DD18" i="8"/>
  <c r="AW18" i="8"/>
  <c r="DK18" i="8"/>
  <c r="BB18" i="8"/>
  <c r="CR18" i="8"/>
  <c r="AM18" i="8"/>
  <c r="CW18" i="8"/>
  <c r="CA18" i="8"/>
  <c r="AC18" i="8"/>
  <c r="CD18" i="8"/>
  <c r="BQ18" i="8"/>
  <c r="Q18" i="8"/>
  <c r="BT18" i="8"/>
  <c r="BG18" i="8"/>
  <c r="CE18" i="8"/>
  <c r="AQ18" i="8"/>
  <c r="DO18" i="8"/>
  <c r="BX18" i="8"/>
  <c r="AJ18" i="8"/>
  <c r="I18" i="8"/>
  <c r="DN18" i="8"/>
  <c r="BW18" i="8"/>
  <c r="AI18" i="8"/>
  <c r="DC18" i="8"/>
  <c r="BP18" i="8"/>
  <c r="AB18" i="8"/>
  <c r="DB18" i="8"/>
  <c r="BO18" i="8"/>
  <c r="AA18" i="8"/>
  <c r="CU18" i="8"/>
  <c r="AZ18" i="8"/>
  <c r="T18" i="8"/>
  <c r="CT18" i="8"/>
  <c r="AY18" i="8"/>
  <c r="S18" i="8"/>
  <c r="CF18" i="8"/>
  <c r="AR18" i="8"/>
  <c r="L18" i="8"/>
  <c r="BH18" i="8"/>
  <c r="BJ18" i="8"/>
  <c r="BI18" i="8"/>
  <c r="BK18" i="8"/>
  <c r="BF18" i="8"/>
  <c r="CL18" i="8"/>
  <c r="CK18" i="8"/>
  <c r="CP18" i="8"/>
  <c r="CO18" i="8"/>
  <c r="CJ18" i="8"/>
  <c r="CM18" i="8"/>
  <c r="CN18" i="8"/>
  <c r="DJ228" i="8"/>
  <c r="DI228" i="8"/>
  <c r="DG228" i="8"/>
  <c r="DH228" i="8"/>
  <c r="BE228" i="8"/>
  <c r="BD228" i="8"/>
  <c r="DL228" i="8"/>
  <c r="AV228" i="8"/>
  <c r="CZ228" i="8"/>
  <c r="DK228" i="8"/>
  <c r="K228" i="8"/>
  <c r="AO228" i="8"/>
  <c r="G228" i="8"/>
  <c r="CB228" i="8"/>
  <c r="AU228" i="8"/>
  <c r="J228" i="8"/>
  <c r="CD228" i="8"/>
  <c r="AW228" i="8"/>
  <c r="W228" i="8"/>
  <c r="P228" i="8"/>
  <c r="CX228" i="8"/>
  <c r="CQ228" i="8"/>
  <c r="AX228" i="8"/>
  <c r="BT228" i="8"/>
  <c r="R228" i="8"/>
  <c r="AM228" i="8"/>
  <c r="AH228" i="8"/>
  <c r="CC228" i="8"/>
  <c r="X228" i="8"/>
  <c r="CY228" i="8"/>
  <c r="BS228" i="8"/>
  <c r="Z228" i="8"/>
  <c r="DA228" i="8"/>
  <c r="BU228" i="8"/>
  <c r="BC228" i="8"/>
  <c r="Y228" i="8"/>
  <c r="CS228" i="8"/>
  <c r="F228" i="8"/>
  <c r="CA228" i="8"/>
  <c r="BV228" i="8"/>
  <c r="AN228" i="8"/>
  <c r="O228" i="8"/>
  <c r="CI228" i="8"/>
  <c r="AP228" i="8"/>
  <c r="Q228" i="8"/>
  <c r="CR228" i="8"/>
  <c r="BM228" i="8"/>
  <c r="AF228" i="8"/>
  <c r="DM228" i="8"/>
  <c r="BL228" i="8"/>
  <c r="AE228" i="8"/>
  <c r="DF228" i="8"/>
  <c r="BN228" i="8"/>
  <c r="AG228" i="8"/>
  <c r="BG228" i="8"/>
  <c r="BK228" i="8"/>
  <c r="T228" i="8"/>
  <c r="AZ228" i="8"/>
  <c r="CU228" i="8"/>
  <c r="AA228" i="8"/>
  <c r="BO228" i="8"/>
  <c r="DB228" i="8"/>
  <c r="N228" i="8"/>
  <c r="AT228" i="8"/>
  <c r="CH228" i="8"/>
  <c r="U228" i="8"/>
  <c r="BA228" i="8"/>
  <c r="CV228" i="8"/>
  <c r="BJ228" i="8"/>
  <c r="BF228" i="8"/>
  <c r="AB228" i="8"/>
  <c r="BP228" i="8"/>
  <c r="DC228" i="8"/>
  <c r="AI228" i="8"/>
  <c r="BW228" i="8"/>
  <c r="DN228" i="8"/>
  <c r="V228" i="8"/>
  <c r="BB228" i="8"/>
  <c r="CW228" i="8"/>
  <c r="AC228" i="8"/>
  <c r="BQ228" i="8"/>
  <c r="DD228" i="8"/>
  <c r="BI228" i="8"/>
  <c r="I228" i="8"/>
  <c r="AJ228" i="8"/>
  <c r="BX228" i="8"/>
  <c r="DO228" i="8"/>
  <c r="AQ228" i="8"/>
  <c r="CE228" i="8"/>
  <c r="AD228" i="8"/>
  <c r="BR228" i="8"/>
  <c r="DE228" i="8"/>
  <c r="AK228" i="8"/>
  <c r="BY228" i="8"/>
  <c r="DP228" i="8"/>
  <c r="BH228" i="8"/>
  <c r="L228" i="8"/>
  <c r="AR228" i="8"/>
  <c r="CF228" i="8"/>
  <c r="S228" i="8"/>
  <c r="AY228" i="8"/>
  <c r="CT228" i="8"/>
  <c r="H228" i="8"/>
  <c r="AL228" i="8"/>
  <c r="BZ228" i="8"/>
  <c r="M228" i="8"/>
  <c r="AS228" i="8"/>
  <c r="CG228" i="8"/>
  <c r="CL228" i="8"/>
  <c r="CM228" i="8"/>
  <c r="CN228" i="8"/>
  <c r="CO228" i="8"/>
  <c r="CP228" i="8"/>
  <c r="CJ228" i="8"/>
  <c r="CK228" i="8"/>
  <c r="DJ79" i="8"/>
  <c r="DG79" i="8"/>
  <c r="DI79" i="8"/>
  <c r="DH79" i="8"/>
  <c r="BE79" i="8"/>
  <c r="BD79" i="8"/>
  <c r="CA79" i="8"/>
  <c r="BC79" i="8"/>
  <c r="CQ79" i="8"/>
  <c r="AV79" i="8"/>
  <c r="W79" i="8"/>
  <c r="CX79" i="8"/>
  <c r="P79" i="8"/>
  <c r="AB79" i="8"/>
  <c r="AM79" i="8"/>
  <c r="BJ79" i="8"/>
  <c r="BG79" i="8"/>
  <c r="CV79" i="8"/>
  <c r="BA79" i="8"/>
  <c r="U79" i="8"/>
  <c r="CH79" i="8"/>
  <c r="AT79" i="8"/>
  <c r="N79" i="8"/>
  <c r="CR79" i="8"/>
  <c r="AW79" i="8"/>
  <c r="Q79" i="8"/>
  <c r="CD79" i="8"/>
  <c r="AP79" i="8"/>
  <c r="J79" i="8"/>
  <c r="BS79" i="8"/>
  <c r="CY79" i="8"/>
  <c r="X79" i="8"/>
  <c r="BO79" i="8"/>
  <c r="CU79" i="8"/>
  <c r="T79" i="8"/>
  <c r="BP79" i="8"/>
  <c r="CF79" i="8"/>
  <c r="DC79" i="8"/>
  <c r="BK79" i="8"/>
  <c r="BF79" i="8"/>
  <c r="CG79" i="8"/>
  <c r="AS79" i="8"/>
  <c r="M79" i="8"/>
  <c r="BZ79" i="8"/>
  <c r="AL79" i="8"/>
  <c r="F79" i="8"/>
  <c r="CC79" i="8"/>
  <c r="AO79" i="8"/>
  <c r="DM79" i="8"/>
  <c r="BV79" i="8"/>
  <c r="AH79" i="8"/>
  <c r="H79" i="8"/>
  <c r="AU79" i="8"/>
  <c r="CB79" i="8"/>
  <c r="I79" i="8"/>
  <c r="AQ79" i="8"/>
  <c r="BX79" i="8"/>
  <c r="G79" i="8"/>
  <c r="AI79" i="8"/>
  <c r="K79" i="8"/>
  <c r="S79" i="8"/>
  <c r="BW79" i="8"/>
  <c r="AF79" i="8"/>
  <c r="BH79" i="8"/>
  <c r="DP79" i="8"/>
  <c r="BY79" i="8"/>
  <c r="AK79" i="8"/>
  <c r="DE79" i="8"/>
  <c r="BR79" i="8"/>
  <c r="AD79" i="8"/>
  <c r="DL79" i="8"/>
  <c r="BU79" i="8"/>
  <c r="AG79" i="8"/>
  <c r="DA79" i="8"/>
  <c r="BN79" i="8"/>
  <c r="Z79" i="8"/>
  <c r="DF79" i="8"/>
  <c r="AE79" i="8"/>
  <c r="BL79" i="8"/>
  <c r="DB79" i="8"/>
  <c r="AA79" i="8"/>
  <c r="AZ79" i="8"/>
  <c r="DN79" i="8"/>
  <c r="DK79" i="8"/>
  <c r="L79" i="8"/>
  <c r="AY79" i="8"/>
  <c r="BT79" i="8"/>
  <c r="BI79" i="8"/>
  <c r="DD79" i="8"/>
  <c r="BQ79" i="8"/>
  <c r="AC79" i="8"/>
  <c r="CW79" i="8"/>
  <c r="BB79" i="8"/>
  <c r="V79" i="8"/>
  <c r="CZ79" i="8"/>
  <c r="BM79" i="8"/>
  <c r="Y79" i="8"/>
  <c r="CS79" i="8"/>
  <c r="AX79" i="8"/>
  <c r="R79" i="8"/>
  <c r="CI79" i="8"/>
  <c r="O79" i="8"/>
  <c r="AN79" i="8"/>
  <c r="CE79" i="8"/>
  <c r="DO79" i="8"/>
  <c r="AJ79" i="8"/>
  <c r="AR79" i="8"/>
  <c r="CT79" i="8"/>
  <c r="CN79" i="8"/>
  <c r="CL79" i="8"/>
  <c r="CO79" i="8"/>
  <c r="CP79" i="8"/>
  <c r="CM79" i="8"/>
  <c r="CJ79" i="8"/>
  <c r="CK79" i="8"/>
  <c r="DJ225" i="8"/>
  <c r="DI225" i="8"/>
  <c r="DG225" i="8"/>
  <c r="DH225" i="8"/>
  <c r="BE225" i="8"/>
  <c r="BD225" i="8"/>
  <c r="Y225" i="8"/>
  <c r="Q225" i="8"/>
  <c r="AO225" i="8"/>
  <c r="AW225" i="8"/>
  <c r="F225" i="8"/>
  <c r="DB225" i="8"/>
  <c r="BO225" i="8"/>
  <c r="AA225" i="8"/>
  <c r="CU225" i="8"/>
  <c r="AZ225" i="8"/>
  <c r="T225" i="8"/>
  <c r="CX225" i="8"/>
  <c r="BC225" i="8"/>
  <c r="W225" i="8"/>
  <c r="CQ225" i="8"/>
  <c r="AV225" i="8"/>
  <c r="P225" i="8"/>
  <c r="BQ225" i="8"/>
  <c r="CW225" i="8"/>
  <c r="V225" i="8"/>
  <c r="BY225" i="8"/>
  <c r="DE225" i="8"/>
  <c r="AD225" i="8"/>
  <c r="BN225" i="8"/>
  <c r="DL225" i="8"/>
  <c r="CC225" i="8"/>
  <c r="BV225" i="8"/>
  <c r="CS225" i="8"/>
  <c r="AX225" i="8"/>
  <c r="AH225" i="8"/>
  <c r="CT225" i="8"/>
  <c r="AY225" i="8"/>
  <c r="S225" i="8"/>
  <c r="CF225" i="8"/>
  <c r="AR225" i="8"/>
  <c r="L225" i="8"/>
  <c r="CI225" i="8"/>
  <c r="AU225" i="8"/>
  <c r="O225" i="8"/>
  <c r="CB225" i="8"/>
  <c r="AN225" i="8"/>
  <c r="G225" i="8"/>
  <c r="AS225" i="8"/>
  <c r="BZ225" i="8"/>
  <c r="I225" i="8"/>
  <c r="BA225" i="8"/>
  <c r="CH225" i="8"/>
  <c r="N225" i="8"/>
  <c r="DA225" i="8"/>
  <c r="CD225" i="8"/>
  <c r="R225" i="8"/>
  <c r="AP225" i="8"/>
  <c r="CZ225" i="8"/>
  <c r="BF225" i="8"/>
  <c r="CE225" i="8"/>
  <c r="AQ225" i="8"/>
  <c r="DO225" i="8"/>
  <c r="BX225" i="8"/>
  <c r="AJ225" i="8"/>
  <c r="H225" i="8"/>
  <c r="CA225" i="8"/>
  <c r="AM225" i="8"/>
  <c r="DK225" i="8"/>
  <c r="BT225" i="8"/>
  <c r="AF225" i="8"/>
  <c r="DD225" i="8"/>
  <c r="AC225" i="8"/>
  <c r="BB225" i="8"/>
  <c r="DP225" i="8"/>
  <c r="AK225" i="8"/>
  <c r="BR225" i="8"/>
  <c r="J225" i="8"/>
  <c r="AG225" i="8"/>
  <c r="BM225" i="8"/>
  <c r="CR225" i="8"/>
  <c r="K225" i="8"/>
  <c r="DM225" i="8"/>
  <c r="DN225" i="8"/>
  <c r="BW225" i="8"/>
  <c r="AI225" i="8"/>
  <c r="DC225" i="8"/>
  <c r="BP225" i="8"/>
  <c r="AB225" i="8"/>
  <c r="DF225" i="8"/>
  <c r="BS225" i="8"/>
  <c r="AE225" i="8"/>
  <c r="CY225" i="8"/>
  <c r="BL225" i="8"/>
  <c r="X225" i="8"/>
  <c r="CG225" i="8"/>
  <c r="M225" i="8"/>
  <c r="AL225" i="8"/>
  <c r="CV225" i="8"/>
  <c r="U225" i="8"/>
  <c r="AT225" i="8"/>
  <c r="Z225" i="8"/>
  <c r="BU225" i="8"/>
  <c r="BI225" i="8"/>
  <c r="BK225" i="8"/>
  <c r="BG225" i="8"/>
  <c r="BJ225" i="8"/>
  <c r="BH225" i="8"/>
  <c r="CN225" i="8"/>
  <c r="CO225" i="8"/>
  <c r="CP225" i="8"/>
  <c r="CJ225" i="8"/>
  <c r="CK225" i="8"/>
  <c r="CL225" i="8"/>
  <c r="CM225" i="8"/>
  <c r="DJ129" i="8"/>
  <c r="DG129" i="8"/>
  <c r="DI129" i="8"/>
  <c r="DH129" i="8"/>
  <c r="BD129" i="8"/>
  <c r="BE129" i="8"/>
  <c r="AV129" i="8"/>
  <c r="BA129" i="8"/>
  <c r="BY129" i="8"/>
  <c r="V129" i="8"/>
  <c r="BO129" i="8"/>
  <c r="F129" i="8"/>
  <c r="DA129" i="8"/>
  <c r="AG129" i="8"/>
  <c r="DL129" i="8"/>
  <c r="AS129" i="8"/>
  <c r="AN129" i="8"/>
  <c r="CS129" i="8"/>
  <c r="BQ129" i="8"/>
  <c r="S129" i="8"/>
  <c r="N129" i="8"/>
  <c r="DK129" i="8"/>
  <c r="BT129" i="8"/>
  <c r="CU129" i="8"/>
  <c r="CW129" i="8"/>
  <c r="DB129" i="8"/>
  <c r="CH129" i="8"/>
  <c r="CX129" i="8"/>
  <c r="BC129" i="8"/>
  <c r="W129" i="8"/>
  <c r="AB129" i="8"/>
  <c r="I129" i="8"/>
  <c r="AW129" i="8"/>
  <c r="J129" i="8"/>
  <c r="AK129" i="8"/>
  <c r="DD129" i="8"/>
  <c r="BU129" i="8"/>
  <c r="CG129" i="8"/>
  <c r="CR129" i="8"/>
  <c r="AI129" i="8"/>
  <c r="AD129" i="8"/>
  <c r="AZ129" i="8"/>
  <c r="AY129" i="8"/>
  <c r="AT129" i="8"/>
  <c r="K129" i="8"/>
  <c r="CY129" i="8"/>
  <c r="BL129" i="8"/>
  <c r="CF129" i="8"/>
  <c r="BZ129" i="8"/>
  <c r="CT129" i="8"/>
  <c r="BR129" i="8"/>
  <c r="CI129" i="8"/>
  <c r="AU129" i="8"/>
  <c r="O129" i="8"/>
  <c r="T129" i="8"/>
  <c r="AA129" i="8"/>
  <c r="CD129" i="8"/>
  <c r="Q129" i="8"/>
  <c r="AQ129" i="8"/>
  <c r="U129" i="8"/>
  <c r="Z129" i="8"/>
  <c r="BN129" i="8"/>
  <c r="DM129" i="8"/>
  <c r="BW129" i="8"/>
  <c r="Y129" i="8"/>
  <c r="R129" i="8"/>
  <c r="CZ129" i="8"/>
  <c r="AO129" i="8"/>
  <c r="AH129" i="8"/>
  <c r="CQ129" i="8"/>
  <c r="DO129" i="8"/>
  <c r="BX129" i="8"/>
  <c r="BB129" i="8"/>
  <c r="CE129" i="8"/>
  <c r="AX129" i="8"/>
  <c r="CA129" i="8"/>
  <c r="AM129" i="8"/>
  <c r="AR129" i="8"/>
  <c r="L129" i="8"/>
  <c r="DP129" i="8"/>
  <c r="AP129" i="8"/>
  <c r="CV129" i="8"/>
  <c r="AF129" i="8"/>
  <c r="AL129" i="8"/>
  <c r="P129" i="8"/>
  <c r="BV129" i="8"/>
  <c r="BM129" i="8"/>
  <c r="M129" i="8"/>
  <c r="G129" i="8"/>
  <c r="CC129" i="8"/>
  <c r="AC129" i="8"/>
  <c r="X129" i="8"/>
  <c r="CB129" i="8"/>
  <c r="DC129" i="8"/>
  <c r="BP129" i="8"/>
  <c r="DN129" i="8"/>
  <c r="DE129" i="8"/>
  <c r="DF129" i="8"/>
  <c r="BS129" i="8"/>
  <c r="AE129" i="8"/>
  <c r="AJ129" i="8"/>
  <c r="H129" i="8"/>
  <c r="BG129" i="8"/>
  <c r="BH129" i="8"/>
  <c r="BI129" i="8"/>
  <c r="BK129" i="8"/>
  <c r="BF129" i="8"/>
  <c r="BJ129" i="8"/>
  <c r="CP129" i="8"/>
  <c r="CO129" i="8"/>
  <c r="CN129" i="8"/>
  <c r="CJ129" i="8"/>
  <c r="CK129" i="8"/>
  <c r="CL129" i="8"/>
  <c r="CM129" i="8"/>
  <c r="DJ25" i="8"/>
  <c r="DI25" i="8"/>
  <c r="DG25" i="8"/>
  <c r="DH25" i="8"/>
  <c r="BE25" i="8"/>
  <c r="BD25" i="8"/>
  <c r="DN25" i="8"/>
  <c r="BM25" i="8"/>
  <c r="R25" i="8"/>
  <c r="BP25" i="8"/>
  <c r="BF25" i="8"/>
  <c r="CX25" i="8"/>
  <c r="BC25" i="8"/>
  <c r="W25" i="8"/>
  <c r="CQ25" i="8"/>
  <c r="AV25" i="8"/>
  <c r="P25" i="8"/>
  <c r="CT25" i="8"/>
  <c r="AO25" i="8"/>
  <c r="CW25" i="8"/>
  <c r="AR25" i="8"/>
  <c r="H25" i="8"/>
  <c r="BY25" i="8"/>
  <c r="AA25" i="8"/>
  <c r="CD25" i="8"/>
  <c r="AD25" i="8"/>
  <c r="BU25" i="8"/>
  <c r="BX25" i="8"/>
  <c r="DL25" i="8"/>
  <c r="DO25" i="8"/>
  <c r="N25" i="8"/>
  <c r="AX25" i="8"/>
  <c r="CS25" i="8"/>
  <c r="BW25" i="8"/>
  <c r="BG25" i="8"/>
  <c r="BK25" i="8"/>
  <c r="CI25" i="8"/>
  <c r="AU25" i="8"/>
  <c r="O25" i="8"/>
  <c r="CB25" i="8"/>
  <c r="AN25" i="8"/>
  <c r="G25" i="8"/>
  <c r="CC25" i="8"/>
  <c r="AC25" i="8"/>
  <c r="CF25" i="8"/>
  <c r="AH25" i="8"/>
  <c r="DP25" i="8"/>
  <c r="BO25" i="8"/>
  <c r="Q25" i="8"/>
  <c r="BR25" i="8"/>
  <c r="T25" i="8"/>
  <c r="AQ25" i="8"/>
  <c r="AT25" i="8"/>
  <c r="CE25" i="8"/>
  <c r="CH25" i="8"/>
  <c r="CZ25" i="8"/>
  <c r="I25" i="8"/>
  <c r="AL25" i="8"/>
  <c r="BZ25" i="8"/>
  <c r="BJ25" i="8"/>
  <c r="BI25" i="8"/>
  <c r="CA25" i="8"/>
  <c r="AM25" i="8"/>
  <c r="DK25" i="8"/>
  <c r="BT25" i="8"/>
  <c r="AF25" i="8"/>
  <c r="K25" i="8"/>
  <c r="BQ25" i="8"/>
  <c r="S25" i="8"/>
  <c r="BV25" i="8"/>
  <c r="V25" i="8"/>
  <c r="DB25" i="8"/>
  <c r="AW25" i="8"/>
  <c r="DE25" i="8"/>
  <c r="AZ25" i="8"/>
  <c r="F25" i="8"/>
  <c r="U25" i="8"/>
  <c r="Z25" i="8"/>
  <c r="BA25" i="8"/>
  <c r="BN25" i="8"/>
  <c r="AS25" i="8"/>
  <c r="CG25" i="8"/>
  <c r="Y25" i="8"/>
  <c r="BH25" i="8"/>
  <c r="DF25" i="8"/>
  <c r="BS25" i="8"/>
  <c r="AE25" i="8"/>
  <c r="CY25" i="8"/>
  <c r="BL25" i="8"/>
  <c r="X25" i="8"/>
  <c r="DD25" i="8"/>
  <c r="AY25" i="8"/>
  <c r="DM25" i="8"/>
  <c r="BB25" i="8"/>
  <c r="L25" i="8"/>
  <c r="CR25" i="8"/>
  <c r="AK25" i="8"/>
  <c r="CU25" i="8"/>
  <c r="AP25" i="8"/>
  <c r="CV25" i="8"/>
  <c r="DA25" i="8"/>
  <c r="J25" i="8"/>
  <c r="AG25" i="8"/>
  <c r="AJ25" i="8"/>
  <c r="DC25" i="8"/>
  <c r="AI25" i="8"/>
  <c r="AB25" i="8"/>
  <c r="M25" i="8"/>
  <c r="CJ25" i="8"/>
  <c r="CK25" i="8"/>
  <c r="CN25" i="8"/>
  <c r="CO25" i="8"/>
  <c r="CL25" i="8"/>
  <c r="CM25" i="8"/>
  <c r="CP25" i="8"/>
  <c r="DJ121" i="8"/>
  <c r="DI121" i="8"/>
  <c r="DG121" i="8"/>
  <c r="DH121" i="8"/>
  <c r="BE121" i="8"/>
  <c r="BD121" i="8"/>
  <c r="BF121" i="8"/>
  <c r="BJ121" i="8"/>
  <c r="CG121" i="8"/>
  <c r="AS121" i="8"/>
  <c r="M121" i="8"/>
  <c r="BZ121" i="8"/>
  <c r="AL121" i="8"/>
  <c r="I121" i="8"/>
  <c r="CE121" i="8"/>
  <c r="AQ121" i="8"/>
  <c r="DO121" i="8"/>
  <c r="BX121" i="8"/>
  <c r="AJ121" i="8"/>
  <c r="H121" i="8"/>
  <c r="AO121" i="8"/>
  <c r="BV121" i="8"/>
  <c r="K121" i="8"/>
  <c r="AW121" i="8"/>
  <c r="CD121" i="8"/>
  <c r="F121" i="8"/>
  <c r="CY121" i="8"/>
  <c r="AU121" i="8"/>
  <c r="G121" i="8"/>
  <c r="CX121" i="8"/>
  <c r="AF121" i="8"/>
  <c r="DK121" i="8"/>
  <c r="BG121" i="8"/>
  <c r="DP121" i="8"/>
  <c r="BY121" i="8"/>
  <c r="AK121" i="8"/>
  <c r="DE121" i="8"/>
  <c r="BR121" i="8"/>
  <c r="AD121" i="8"/>
  <c r="DN121" i="8"/>
  <c r="BW121" i="8"/>
  <c r="AI121" i="8"/>
  <c r="DC121" i="8"/>
  <c r="BP121" i="8"/>
  <c r="AB121" i="8"/>
  <c r="CZ121" i="8"/>
  <c r="Y121" i="8"/>
  <c r="AX121" i="8"/>
  <c r="DL121" i="8"/>
  <c r="AG121" i="8"/>
  <c r="BN121" i="8"/>
  <c r="DF121" i="8"/>
  <c r="BL121" i="8"/>
  <c r="O121" i="8"/>
  <c r="AM121" i="8"/>
  <c r="W121" i="8"/>
  <c r="BC121" i="8"/>
  <c r="BH121" i="8"/>
  <c r="DD121" i="8"/>
  <c r="BQ121" i="8"/>
  <c r="AC121" i="8"/>
  <c r="CW121" i="8"/>
  <c r="BB121" i="8"/>
  <c r="V121" i="8"/>
  <c r="DB121" i="8"/>
  <c r="BO121" i="8"/>
  <c r="AA121" i="8"/>
  <c r="CU121" i="8"/>
  <c r="AZ121" i="8"/>
  <c r="T121" i="8"/>
  <c r="CC121" i="8"/>
  <c r="DM121" i="8"/>
  <c r="AH121" i="8"/>
  <c r="CR121" i="8"/>
  <c r="Q121" i="8"/>
  <c r="AP121" i="8"/>
  <c r="BS121" i="8"/>
  <c r="X121" i="8"/>
  <c r="CB121" i="8"/>
  <c r="BT121" i="8"/>
  <c r="AV121" i="8"/>
  <c r="P121" i="8"/>
  <c r="BI121" i="8"/>
  <c r="BK121" i="8"/>
  <c r="CV121" i="8"/>
  <c r="BA121" i="8"/>
  <c r="U121" i="8"/>
  <c r="CH121" i="8"/>
  <c r="AT121" i="8"/>
  <c r="N121" i="8"/>
  <c r="CT121" i="8"/>
  <c r="AY121" i="8"/>
  <c r="S121" i="8"/>
  <c r="CF121" i="8"/>
  <c r="AR121" i="8"/>
  <c r="L121" i="8"/>
  <c r="BM121" i="8"/>
  <c r="CS121" i="8"/>
  <c r="R121" i="8"/>
  <c r="BU121" i="8"/>
  <c r="DA121" i="8"/>
  <c r="Z121" i="8"/>
  <c r="AE121" i="8"/>
  <c r="CI121" i="8"/>
  <c r="AN121" i="8"/>
  <c r="J121" i="8"/>
  <c r="CA121" i="8"/>
  <c r="CQ121" i="8"/>
  <c r="CN121" i="8"/>
  <c r="CJ121" i="8"/>
  <c r="CK121" i="8"/>
  <c r="CL121" i="8"/>
  <c r="CM121" i="8"/>
  <c r="CP121" i="8"/>
  <c r="CO121" i="8"/>
  <c r="DJ7" i="8"/>
  <c r="DI7" i="8"/>
  <c r="DG7" i="8"/>
  <c r="DH7" i="8"/>
  <c r="BD7" i="8"/>
  <c r="BE7" i="8"/>
  <c r="U7" i="8"/>
  <c r="BK7" i="8"/>
  <c r="CE7" i="8"/>
  <c r="CH7" i="8"/>
  <c r="BW7" i="8"/>
  <c r="AT7" i="8"/>
  <c r="CY7" i="8"/>
  <c r="AS7" i="8"/>
  <c r="DC7" i="8"/>
  <c r="F7" i="8"/>
  <c r="BA7" i="8"/>
  <c r="BL7" i="8"/>
  <c r="AQ7" i="8"/>
  <c r="P7" i="8"/>
  <c r="AV7" i="8"/>
  <c r="CQ7" i="8"/>
  <c r="X7" i="8"/>
  <c r="AE7" i="8"/>
  <c r="AJ7" i="8"/>
  <c r="M7" i="8"/>
  <c r="CV7" i="8"/>
  <c r="I7" i="8"/>
  <c r="AB7" i="8"/>
  <c r="BC7" i="8"/>
  <c r="DN7" i="8"/>
  <c r="DO7" i="8"/>
  <c r="N7" i="8"/>
  <c r="BZ7" i="8"/>
  <c r="AI7" i="8"/>
  <c r="DF7" i="8"/>
  <c r="BS7" i="8"/>
  <c r="BX7" i="8"/>
  <c r="AL7" i="8"/>
  <c r="CX7" i="8"/>
  <c r="W7" i="8"/>
  <c r="BP7" i="8"/>
  <c r="DD7" i="8"/>
  <c r="AY7" i="8"/>
  <c r="DK7" i="8"/>
  <c r="BB7" i="8"/>
  <c r="L7" i="8"/>
  <c r="DB7" i="8"/>
  <c r="AU7" i="8"/>
  <c r="DE7" i="8"/>
  <c r="AZ7" i="8"/>
  <c r="K7" i="8"/>
  <c r="BF7" i="8"/>
  <c r="CC7" i="8"/>
  <c r="AO7" i="8"/>
  <c r="DM7" i="8"/>
  <c r="BV7" i="8"/>
  <c r="AH7" i="8"/>
  <c r="G7" i="8"/>
  <c r="CT7" i="8"/>
  <c r="AM7" i="8"/>
  <c r="CW7" i="8"/>
  <c r="AR7" i="8"/>
  <c r="J7" i="8"/>
  <c r="CI7" i="8"/>
  <c r="AK7" i="8"/>
  <c r="CU7" i="8"/>
  <c r="AN7" i="8"/>
  <c r="DL7" i="8"/>
  <c r="BU7" i="8"/>
  <c r="AG7" i="8"/>
  <c r="DA7" i="8"/>
  <c r="BN7" i="8"/>
  <c r="Z7" i="8"/>
  <c r="BG7" i="8"/>
  <c r="CA7" i="8"/>
  <c r="AC7" i="8"/>
  <c r="CF7" i="8"/>
  <c r="AF7" i="8"/>
  <c r="BH7" i="8"/>
  <c r="BY7" i="8"/>
  <c r="AA7" i="8"/>
  <c r="CB7" i="8"/>
  <c r="AD7" i="8"/>
  <c r="CZ7" i="8"/>
  <c r="BM7" i="8"/>
  <c r="Y7" i="8"/>
  <c r="CS7" i="8"/>
  <c r="AX7" i="8"/>
  <c r="R7" i="8"/>
  <c r="CG7" i="8"/>
  <c r="BJ7" i="8"/>
  <c r="BQ7" i="8"/>
  <c r="S7" i="8"/>
  <c r="BT7" i="8"/>
  <c r="V7" i="8"/>
  <c r="DP7" i="8"/>
  <c r="BO7" i="8"/>
  <c r="O7" i="8"/>
  <c r="BR7" i="8"/>
  <c r="T7" i="8"/>
  <c r="BI7" i="8"/>
  <c r="CR7" i="8"/>
  <c r="AW7" i="8"/>
  <c r="Q7" i="8"/>
  <c r="CD7" i="8"/>
  <c r="AP7" i="8"/>
  <c r="H7" i="8"/>
  <c r="CO7" i="8"/>
  <c r="CN7" i="8"/>
  <c r="CL7" i="8"/>
  <c r="CM7" i="8"/>
  <c r="CP7" i="8"/>
  <c r="CK7" i="8"/>
  <c r="CJ7" i="8"/>
  <c r="DJ96" i="8"/>
  <c r="DG96" i="8"/>
  <c r="DH96" i="8"/>
  <c r="DI96" i="8"/>
  <c r="BE96" i="8"/>
  <c r="BD96" i="8"/>
  <c r="Z96" i="8"/>
  <c r="I96" i="8"/>
  <c r="BZ96" i="8"/>
  <c r="CQ96" i="8"/>
  <c r="BN96" i="8"/>
  <c r="DP96" i="8"/>
  <c r="BA96" i="8"/>
  <c r="DM96" i="8"/>
  <c r="BL96" i="8"/>
  <c r="N96" i="8"/>
  <c r="BY96" i="8"/>
  <c r="Y96" i="8"/>
  <c r="CB96" i="8"/>
  <c r="AD96" i="8"/>
  <c r="BQ96" i="8"/>
  <c r="BT96" i="8"/>
  <c r="DL96" i="8"/>
  <c r="DK96" i="8"/>
  <c r="F96" i="8"/>
  <c r="AS96" i="8"/>
  <c r="W96" i="8"/>
  <c r="AL96" i="8"/>
  <c r="P96" i="8"/>
  <c r="CV96" i="8"/>
  <c r="AO96" i="8"/>
  <c r="CY96" i="8"/>
  <c r="AT96" i="8"/>
  <c r="K96" i="8"/>
  <c r="BM96" i="8"/>
  <c r="O96" i="8"/>
  <c r="BR96" i="8"/>
  <c r="R96" i="8"/>
  <c r="AM96" i="8"/>
  <c r="AP96" i="8"/>
  <c r="CA96" i="8"/>
  <c r="CD96" i="8"/>
  <c r="CZ96" i="8"/>
  <c r="AV96" i="8"/>
  <c r="CG96" i="8"/>
  <c r="BC96" i="8"/>
  <c r="CC96" i="8"/>
  <c r="AE96" i="8"/>
  <c r="CH96" i="8"/>
  <c r="AH96" i="8"/>
  <c r="DD96" i="8"/>
  <c r="AU96" i="8"/>
  <c r="DE96" i="8"/>
  <c r="AX96" i="8"/>
  <c r="G96" i="8"/>
  <c r="Q96" i="8"/>
  <c r="V96" i="8"/>
  <c r="AW96" i="8"/>
  <c r="BB96" i="8"/>
  <c r="DA96" i="8"/>
  <c r="BU96" i="8"/>
  <c r="AG96" i="8"/>
  <c r="M96" i="8"/>
  <c r="BS96" i="8"/>
  <c r="U96" i="8"/>
  <c r="BV96" i="8"/>
  <c r="X96" i="8"/>
  <c r="CI96" i="8"/>
  <c r="AK96" i="8"/>
  <c r="CS96" i="8"/>
  <c r="AN96" i="8"/>
  <c r="CR96" i="8"/>
  <c r="CW96" i="8"/>
  <c r="J96" i="8"/>
  <c r="AC96" i="8"/>
  <c r="AF96" i="8"/>
  <c r="DF96" i="8"/>
  <c r="CT96" i="8"/>
  <c r="AY96" i="8"/>
  <c r="S96" i="8"/>
  <c r="CF96" i="8"/>
  <c r="AR96" i="8"/>
  <c r="L96" i="8"/>
  <c r="BF96" i="8"/>
  <c r="BK96" i="8"/>
  <c r="CX96" i="8"/>
  <c r="CE96" i="8"/>
  <c r="AQ96" i="8"/>
  <c r="DO96" i="8"/>
  <c r="BX96" i="8"/>
  <c r="AJ96" i="8"/>
  <c r="H96" i="8"/>
  <c r="BJ96" i="8"/>
  <c r="BH96" i="8"/>
  <c r="DN96" i="8"/>
  <c r="BW96" i="8"/>
  <c r="AI96" i="8"/>
  <c r="DC96" i="8"/>
  <c r="BP96" i="8"/>
  <c r="AB96" i="8"/>
  <c r="BG96" i="8"/>
  <c r="DB96" i="8"/>
  <c r="BO96" i="8"/>
  <c r="AA96" i="8"/>
  <c r="CU96" i="8"/>
  <c r="AZ96" i="8"/>
  <c r="T96" i="8"/>
  <c r="BI96" i="8"/>
  <c r="CO96" i="8"/>
  <c r="CP96" i="8"/>
  <c r="CL96" i="8"/>
  <c r="CM96" i="8"/>
  <c r="CJ96" i="8"/>
  <c r="CK96" i="8"/>
  <c r="CN96" i="8"/>
  <c r="DJ76" i="8"/>
  <c r="DI76" i="8"/>
  <c r="DG76" i="8"/>
  <c r="DH76" i="8"/>
  <c r="BE76" i="8"/>
  <c r="BD76" i="8"/>
  <c r="BQ76" i="8"/>
  <c r="V76" i="8"/>
  <c r="BK76" i="8"/>
  <c r="BI76" i="8"/>
  <c r="CC76" i="8"/>
  <c r="AO76" i="8"/>
  <c r="DM76" i="8"/>
  <c r="BV76" i="8"/>
  <c r="AH76" i="8"/>
  <c r="H76" i="8"/>
  <c r="CA76" i="8"/>
  <c r="AM76" i="8"/>
  <c r="DK76" i="8"/>
  <c r="BT76" i="8"/>
  <c r="AF76" i="8"/>
  <c r="K76" i="8"/>
  <c r="BA76" i="8"/>
  <c r="CH76" i="8"/>
  <c r="N76" i="8"/>
  <c r="AY76" i="8"/>
  <c r="CF76" i="8"/>
  <c r="L76" i="8"/>
  <c r="BX76" i="8"/>
  <c r="BO76" i="8"/>
  <c r="T76" i="8"/>
  <c r="DD76" i="8"/>
  <c r="M76" i="8"/>
  <c r="BH76" i="8"/>
  <c r="DL76" i="8"/>
  <c r="BU76" i="8"/>
  <c r="AG76" i="8"/>
  <c r="DA76" i="8"/>
  <c r="BN76" i="8"/>
  <c r="Z76" i="8"/>
  <c r="DF76" i="8"/>
  <c r="BS76" i="8"/>
  <c r="AE76" i="8"/>
  <c r="CY76" i="8"/>
  <c r="BL76" i="8"/>
  <c r="X76" i="8"/>
  <c r="DP76" i="8"/>
  <c r="AK76" i="8"/>
  <c r="BR76" i="8"/>
  <c r="DN76" i="8"/>
  <c r="AI76" i="8"/>
  <c r="BP76" i="8"/>
  <c r="CE76" i="8"/>
  <c r="AJ76" i="8"/>
  <c r="AA76" i="8"/>
  <c r="AS76" i="8"/>
  <c r="AC76" i="8"/>
  <c r="AL76" i="8"/>
  <c r="BG76" i="8"/>
  <c r="CZ76" i="8"/>
  <c r="BM76" i="8"/>
  <c r="Y76" i="8"/>
  <c r="CS76" i="8"/>
  <c r="AX76" i="8"/>
  <c r="R76" i="8"/>
  <c r="CX76" i="8"/>
  <c r="BC76" i="8"/>
  <c r="W76" i="8"/>
  <c r="CQ76" i="8"/>
  <c r="AV76" i="8"/>
  <c r="P76" i="8"/>
  <c r="CV76" i="8"/>
  <c r="U76" i="8"/>
  <c r="AT76" i="8"/>
  <c r="CT76" i="8"/>
  <c r="S76" i="8"/>
  <c r="AR76" i="8"/>
  <c r="AQ76" i="8"/>
  <c r="J76" i="8"/>
  <c r="CU76" i="8"/>
  <c r="BZ76" i="8"/>
  <c r="BB76" i="8"/>
  <c r="CW76" i="8"/>
  <c r="BJ76" i="8"/>
  <c r="BF76" i="8"/>
  <c r="CR76" i="8"/>
  <c r="AW76" i="8"/>
  <c r="Q76" i="8"/>
  <c r="CD76" i="8"/>
  <c r="AP76" i="8"/>
  <c r="G76" i="8"/>
  <c r="CI76" i="8"/>
  <c r="AU76" i="8"/>
  <c r="O76" i="8"/>
  <c r="CB76" i="8"/>
  <c r="AN76" i="8"/>
  <c r="F76" i="8"/>
  <c r="BY76" i="8"/>
  <c r="DE76" i="8"/>
  <c r="AD76" i="8"/>
  <c r="BW76" i="8"/>
  <c r="DC76" i="8"/>
  <c r="AB76" i="8"/>
  <c r="DO76" i="8"/>
  <c r="DB76" i="8"/>
  <c r="AZ76" i="8"/>
  <c r="I76" i="8"/>
  <c r="CG76" i="8"/>
  <c r="CL76" i="8"/>
  <c r="CO76" i="8"/>
  <c r="CP76" i="8"/>
  <c r="CJ76" i="8"/>
  <c r="CM76" i="8"/>
  <c r="CN76" i="8"/>
  <c r="CK76" i="8"/>
  <c r="DJ142" i="8"/>
  <c r="DI142" i="8"/>
  <c r="DG142" i="8"/>
  <c r="DH142" i="8"/>
  <c r="BE142" i="8"/>
  <c r="BD142" i="8"/>
  <c r="AF142" i="8"/>
  <c r="AK142" i="8"/>
  <c r="BG142" i="8"/>
  <c r="CW142" i="8"/>
  <c r="BB142" i="8"/>
  <c r="V142" i="8"/>
  <c r="CR142" i="8"/>
  <c r="AW142" i="8"/>
  <c r="Q142" i="8"/>
  <c r="DA142" i="8"/>
  <c r="AV142" i="8"/>
  <c r="DF142" i="8"/>
  <c r="BA142" i="8"/>
  <c r="G142" i="8"/>
  <c r="BV142" i="8"/>
  <c r="X142" i="8"/>
  <c r="CA142" i="8"/>
  <c r="AC142" i="8"/>
  <c r="BP142" i="8"/>
  <c r="BW142" i="8"/>
  <c r="DC142" i="8"/>
  <c r="DN142" i="8"/>
  <c r="M142" i="8"/>
  <c r="AA142" i="8"/>
  <c r="BO142" i="8"/>
  <c r="DB142" i="8"/>
  <c r="BJ142" i="8"/>
  <c r="BF142" i="8"/>
  <c r="CH142" i="8"/>
  <c r="AT142" i="8"/>
  <c r="N142" i="8"/>
  <c r="CC142" i="8"/>
  <c r="AO142" i="8"/>
  <c r="F142" i="8"/>
  <c r="CQ142" i="8"/>
  <c r="AJ142" i="8"/>
  <c r="CV142" i="8"/>
  <c r="AQ142" i="8"/>
  <c r="DM142" i="8"/>
  <c r="BL142" i="8"/>
  <c r="L142" i="8"/>
  <c r="BQ142" i="8"/>
  <c r="S142" i="8"/>
  <c r="AN142" i="8"/>
  <c r="AS142" i="8"/>
  <c r="CB142" i="8"/>
  <c r="CG142" i="8"/>
  <c r="BT142" i="8"/>
  <c r="DK142" i="8"/>
  <c r="O142" i="8"/>
  <c r="AU142" i="8"/>
  <c r="BK142" i="8"/>
  <c r="BI142" i="8"/>
  <c r="BZ142" i="8"/>
  <c r="AL142" i="8"/>
  <c r="DL142" i="8"/>
  <c r="BU142" i="8"/>
  <c r="AG142" i="8"/>
  <c r="H142" i="8"/>
  <c r="BX142" i="8"/>
  <c r="Z142" i="8"/>
  <c r="CE142" i="8"/>
  <c r="AE142" i="8"/>
  <c r="CY142" i="8"/>
  <c r="AR142" i="8"/>
  <c r="DD142" i="8"/>
  <c r="AY142" i="8"/>
  <c r="I142" i="8"/>
  <c r="R142" i="8"/>
  <c r="W142" i="8"/>
  <c r="AX142" i="8"/>
  <c r="BC142" i="8"/>
  <c r="T142" i="8"/>
  <c r="AZ142" i="8"/>
  <c r="CU142" i="8"/>
  <c r="J142" i="8"/>
  <c r="BH142" i="8"/>
  <c r="DE142" i="8"/>
  <c r="BR142" i="8"/>
  <c r="AD142" i="8"/>
  <c r="CZ142" i="8"/>
  <c r="BM142" i="8"/>
  <c r="Y142" i="8"/>
  <c r="DO142" i="8"/>
  <c r="BN142" i="8"/>
  <c r="P142" i="8"/>
  <c r="BS142" i="8"/>
  <c r="U142" i="8"/>
  <c r="CF142" i="8"/>
  <c r="AH142" i="8"/>
  <c r="CT142" i="8"/>
  <c r="AM142" i="8"/>
  <c r="CS142" i="8"/>
  <c r="CX142" i="8"/>
  <c r="K142" i="8"/>
  <c r="AB142" i="8"/>
  <c r="AI142" i="8"/>
  <c r="BY142" i="8"/>
  <c r="DP142" i="8"/>
  <c r="AP142" i="8"/>
  <c r="CI142" i="8"/>
  <c r="CD142" i="8"/>
  <c r="CP142" i="8"/>
  <c r="CM142" i="8"/>
  <c r="CN142" i="8"/>
  <c r="CJ142" i="8"/>
  <c r="CK142" i="8"/>
  <c r="CL142" i="8"/>
  <c r="CO142" i="8"/>
  <c r="DJ217" i="8"/>
  <c r="DI217" i="8"/>
  <c r="DG217" i="8"/>
  <c r="DH217" i="8"/>
  <c r="BE217" i="8"/>
  <c r="BD217" i="8"/>
  <c r="DK217" i="8"/>
  <c r="BK217" i="8"/>
  <c r="BF217" i="8"/>
  <c r="CV217" i="8"/>
  <c r="BA217" i="8"/>
  <c r="U217" i="8"/>
  <c r="CH217" i="8"/>
  <c r="AT217" i="8"/>
  <c r="N217" i="8"/>
  <c r="CR217" i="8"/>
  <c r="AW217" i="8"/>
  <c r="Q217" i="8"/>
  <c r="CD217" i="8"/>
  <c r="AP217" i="8"/>
  <c r="G217" i="8"/>
  <c r="BS217" i="8"/>
  <c r="CY217" i="8"/>
  <c r="X217" i="8"/>
  <c r="BO217" i="8"/>
  <c r="CU217" i="8"/>
  <c r="T217" i="8"/>
  <c r="W217" i="8"/>
  <c r="CT217" i="8"/>
  <c r="AR217" i="8"/>
  <c r="BP217" i="8"/>
  <c r="BT217" i="8"/>
  <c r="J217" i="8"/>
  <c r="BG217" i="8"/>
  <c r="BJ217" i="8"/>
  <c r="CG217" i="8"/>
  <c r="AS217" i="8"/>
  <c r="M217" i="8"/>
  <c r="BZ217" i="8"/>
  <c r="AL217" i="8"/>
  <c r="I217" i="8"/>
  <c r="CC217" i="8"/>
  <c r="AO217" i="8"/>
  <c r="DM217" i="8"/>
  <c r="BV217" i="8"/>
  <c r="AH217" i="8"/>
  <c r="H217" i="8"/>
  <c r="AU217" i="8"/>
  <c r="CB217" i="8"/>
  <c r="F217" i="8"/>
  <c r="AQ217" i="8"/>
  <c r="BX217" i="8"/>
  <c r="K217" i="8"/>
  <c r="CQ217" i="8"/>
  <c r="AY217" i="8"/>
  <c r="L217" i="8"/>
  <c r="BW217" i="8"/>
  <c r="CA217" i="8"/>
  <c r="BH217" i="8"/>
  <c r="DP217" i="8"/>
  <c r="BY217" i="8"/>
  <c r="AK217" i="8"/>
  <c r="DE217" i="8"/>
  <c r="BR217" i="8"/>
  <c r="AD217" i="8"/>
  <c r="DL217" i="8"/>
  <c r="BU217" i="8"/>
  <c r="AG217" i="8"/>
  <c r="DA217" i="8"/>
  <c r="BN217" i="8"/>
  <c r="Z217" i="8"/>
  <c r="DF217" i="8"/>
  <c r="AE217" i="8"/>
  <c r="BL217" i="8"/>
  <c r="DB217" i="8"/>
  <c r="AA217" i="8"/>
  <c r="AZ217" i="8"/>
  <c r="CX217" i="8"/>
  <c r="AV217" i="8"/>
  <c r="S217" i="8"/>
  <c r="DN217" i="8"/>
  <c r="DC217" i="8"/>
  <c r="AF217" i="8"/>
  <c r="BI217" i="8"/>
  <c r="DD217" i="8"/>
  <c r="BQ217" i="8"/>
  <c r="AC217" i="8"/>
  <c r="CW217" i="8"/>
  <c r="BB217" i="8"/>
  <c r="V217" i="8"/>
  <c r="CZ217" i="8"/>
  <c r="BM217" i="8"/>
  <c r="Y217" i="8"/>
  <c r="CS217" i="8"/>
  <c r="AX217" i="8"/>
  <c r="R217" i="8"/>
  <c r="CI217" i="8"/>
  <c r="O217" i="8"/>
  <c r="AN217" i="8"/>
  <c r="CE217" i="8"/>
  <c r="DO217" i="8"/>
  <c r="AJ217" i="8"/>
  <c r="BC217" i="8"/>
  <c r="P217" i="8"/>
  <c r="CF217" i="8"/>
  <c r="AI217" i="8"/>
  <c r="AB217" i="8"/>
  <c r="AM217" i="8"/>
  <c r="CP217" i="8"/>
  <c r="CJ217" i="8"/>
  <c r="CK217" i="8"/>
  <c r="CL217" i="8"/>
  <c r="CM217" i="8"/>
  <c r="CN217" i="8"/>
  <c r="CO217" i="8"/>
  <c r="DG35" i="8"/>
  <c r="DJ35" i="8"/>
  <c r="DH35" i="8"/>
  <c r="DI35" i="8"/>
  <c r="BD35" i="8"/>
  <c r="BE35" i="8"/>
  <c r="BI35" i="8"/>
  <c r="DF35" i="8"/>
  <c r="BS35" i="8"/>
  <c r="AE35" i="8"/>
  <c r="CY35" i="8"/>
  <c r="BL35" i="8"/>
  <c r="CZ35" i="8"/>
  <c r="AS35" i="8"/>
  <c r="DC35" i="8"/>
  <c r="AX35" i="8"/>
  <c r="R35" i="8"/>
  <c r="CV35" i="8"/>
  <c r="AQ35" i="8"/>
  <c r="DA35" i="8"/>
  <c r="AV35" i="8"/>
  <c r="P35" i="8"/>
  <c r="CC35" i="8"/>
  <c r="CF35" i="8"/>
  <c r="F35" i="8"/>
  <c r="AA35" i="8"/>
  <c r="AJ35" i="8"/>
  <c r="S35" i="8"/>
  <c r="AO35" i="8"/>
  <c r="AK35" i="8"/>
  <c r="L35" i="8"/>
  <c r="BR35" i="8"/>
  <c r="BF35" i="8"/>
  <c r="CX35" i="8"/>
  <c r="BC35" i="8"/>
  <c r="W35" i="8"/>
  <c r="CQ35" i="8"/>
  <c r="BK35" i="8"/>
  <c r="CG35" i="8"/>
  <c r="AI35" i="8"/>
  <c r="CS35" i="8"/>
  <c r="AP35" i="8"/>
  <c r="H35" i="8"/>
  <c r="CE35" i="8"/>
  <c r="AG35" i="8"/>
  <c r="CH35" i="8"/>
  <c r="AN35" i="8"/>
  <c r="K35" i="8"/>
  <c r="AY35" i="8"/>
  <c r="BB35" i="8"/>
  <c r="DB35" i="8"/>
  <c r="DE35" i="8"/>
  <c r="T35" i="8"/>
  <c r="BV35" i="8"/>
  <c r="CW35" i="8"/>
  <c r="AR35" i="8"/>
  <c r="BJ35" i="8"/>
  <c r="AB35" i="8"/>
  <c r="BG35" i="8"/>
  <c r="CI35" i="8"/>
  <c r="AU35" i="8"/>
  <c r="O35" i="8"/>
  <c r="CB35" i="8"/>
  <c r="DP35" i="8"/>
  <c r="BW35" i="8"/>
  <c r="Y35" i="8"/>
  <c r="BZ35" i="8"/>
  <c r="AH35" i="8"/>
  <c r="I35" i="8"/>
  <c r="BU35" i="8"/>
  <c r="U35" i="8"/>
  <c r="BX35" i="8"/>
  <c r="AF35" i="8"/>
  <c r="J35" i="8"/>
  <c r="AC35" i="8"/>
  <c r="AL35" i="8"/>
  <c r="BY35" i="8"/>
  <c r="CD35" i="8"/>
  <c r="G35" i="8"/>
  <c r="AD35" i="8"/>
  <c r="AT35" i="8"/>
  <c r="CR35" i="8"/>
  <c r="BO35" i="8"/>
  <c r="BH35" i="8"/>
  <c r="CA35" i="8"/>
  <c r="AM35" i="8"/>
  <c r="DK35" i="8"/>
  <c r="BT35" i="8"/>
  <c r="DD35" i="8"/>
  <c r="BM35" i="8"/>
  <c r="M35" i="8"/>
  <c r="BP35" i="8"/>
  <c r="Z35" i="8"/>
  <c r="DN35" i="8"/>
  <c r="BA35" i="8"/>
  <c r="DO35" i="8"/>
  <c r="BN35" i="8"/>
  <c r="X35" i="8"/>
  <c r="DL35" i="8"/>
  <c r="DM35" i="8"/>
  <c r="V35" i="8"/>
  <c r="AW35" i="8"/>
  <c r="AZ35" i="8"/>
  <c r="BQ35" i="8"/>
  <c r="CT35" i="8"/>
  <c r="N35" i="8"/>
  <c r="CU35" i="8"/>
  <c r="Q35" i="8"/>
  <c r="CL35" i="8"/>
  <c r="CM35" i="8"/>
  <c r="CP35" i="8"/>
  <c r="CK35" i="8"/>
  <c r="CJ35" i="8"/>
  <c r="CO35" i="8"/>
  <c r="CN35" i="8"/>
  <c r="DG194" i="8"/>
  <c r="DJ194" i="8"/>
  <c r="DH194" i="8"/>
  <c r="DI194" i="8"/>
  <c r="BD194" i="8"/>
  <c r="BE194" i="8"/>
  <c r="AV194" i="8"/>
  <c r="DL194" i="8"/>
  <c r="F194" i="8"/>
  <c r="BZ194" i="8"/>
  <c r="CF194" i="8"/>
  <c r="AR194" i="8"/>
  <c r="L194" i="8"/>
  <c r="CA194" i="8"/>
  <c r="AM194" i="8"/>
  <c r="J194" i="8"/>
  <c r="BT194" i="8"/>
  <c r="V194" i="8"/>
  <c r="BY194" i="8"/>
  <c r="AA194" i="8"/>
  <c r="BA194" i="8"/>
  <c r="DO194" i="8"/>
  <c r="BX194" i="8"/>
  <c r="AJ194" i="8"/>
  <c r="DF194" i="8"/>
  <c r="BS194" i="8"/>
  <c r="AE194" i="8"/>
  <c r="DK194" i="8"/>
  <c r="BB194" i="8"/>
  <c r="DP194" i="8"/>
  <c r="BO194" i="8"/>
  <c r="Z194" i="8"/>
  <c r="CE194" i="8"/>
  <c r="DC194" i="8"/>
  <c r="BP194" i="8"/>
  <c r="AB194" i="8"/>
  <c r="CX194" i="8"/>
  <c r="BC194" i="8"/>
  <c r="W194" i="8"/>
  <c r="CW194" i="8"/>
  <c r="AP194" i="8"/>
  <c r="DB194" i="8"/>
  <c r="AW194" i="8"/>
  <c r="DA194" i="8"/>
  <c r="AG194" i="8"/>
  <c r="CU194" i="8"/>
  <c r="AZ194" i="8"/>
  <c r="T194" i="8"/>
  <c r="CI194" i="8"/>
  <c r="AU194" i="8"/>
  <c r="O194" i="8"/>
  <c r="CD194" i="8"/>
  <c r="AF194" i="8"/>
  <c r="CR194" i="8"/>
  <c r="AK194" i="8"/>
  <c r="Q194" i="8"/>
  <c r="CB194" i="8"/>
  <c r="AD194" i="8"/>
  <c r="CG194" i="8"/>
  <c r="AI194" i="8"/>
  <c r="H194" i="8"/>
  <c r="BR194" i="8"/>
  <c r="R194" i="8"/>
  <c r="BW194" i="8"/>
  <c r="Y194" i="8"/>
  <c r="DE194" i="8"/>
  <c r="AX194" i="8"/>
  <c r="DN194" i="8"/>
  <c r="BM194" i="8"/>
  <c r="M194" i="8"/>
  <c r="CS194" i="8"/>
  <c r="AN194" i="8"/>
  <c r="CZ194" i="8"/>
  <c r="AS194" i="8"/>
  <c r="K194" i="8"/>
  <c r="S194" i="8"/>
  <c r="N194" i="8"/>
  <c r="DM194" i="8"/>
  <c r="AQ194" i="8"/>
  <c r="AL194" i="8"/>
  <c r="G194" i="8"/>
  <c r="DD194" i="8"/>
  <c r="CY194" i="8"/>
  <c r="AO194" i="8"/>
  <c r="AH194" i="8"/>
  <c r="BU194" i="8"/>
  <c r="BN194" i="8"/>
  <c r="AC194" i="8"/>
  <c r="X194" i="8"/>
  <c r="BQ194" i="8"/>
  <c r="BL194" i="8"/>
  <c r="I194" i="8"/>
  <c r="CV194" i="8"/>
  <c r="CQ194" i="8"/>
  <c r="AY194" i="8"/>
  <c r="AT194" i="8"/>
  <c r="CT194" i="8"/>
  <c r="CH194" i="8"/>
  <c r="U194" i="8"/>
  <c r="P194" i="8"/>
  <c r="CC194" i="8"/>
  <c r="BV194" i="8"/>
  <c r="BJ194" i="8"/>
  <c r="BI194" i="8"/>
  <c r="BG194" i="8"/>
  <c r="BK194" i="8"/>
  <c r="BH194" i="8"/>
  <c r="BF194" i="8"/>
  <c r="CJ194" i="8"/>
  <c r="CK194" i="8"/>
  <c r="CL194" i="8"/>
  <c r="CM194" i="8"/>
  <c r="CN194" i="8"/>
  <c r="CO194" i="8"/>
  <c r="CP194" i="8"/>
  <c r="DG55" i="8"/>
  <c r="DJ55" i="8"/>
  <c r="DH55" i="8"/>
  <c r="DI55" i="8"/>
  <c r="BD55" i="8"/>
  <c r="BI55" i="8"/>
  <c r="BE55" i="8"/>
  <c r="BG55" i="8"/>
  <c r="BK55" i="8"/>
  <c r="BH55" i="8"/>
  <c r="BF55" i="8"/>
  <c r="CJ55" i="8"/>
  <c r="CK55" i="8"/>
  <c r="CL55" i="8"/>
  <c r="BL55" i="8"/>
  <c r="BJ55" i="8"/>
  <c r="CN55" i="8"/>
  <c r="CO55" i="8"/>
  <c r="CP55" i="8"/>
  <c r="CM55" i="8"/>
  <c r="F55" i="8"/>
  <c r="M55" i="8"/>
  <c r="U55" i="8"/>
  <c r="Y55" i="8"/>
  <c r="AG55" i="8"/>
  <c r="AO55" i="8"/>
  <c r="AW55" i="8"/>
  <c r="BN55" i="8"/>
  <c r="BV55" i="8"/>
  <c r="CD55" i="8"/>
  <c r="CS55" i="8"/>
  <c r="DA55" i="8"/>
  <c r="DM55" i="8"/>
  <c r="R55" i="8"/>
  <c r="Z55" i="8"/>
  <c r="AH55" i="8"/>
  <c r="AP55" i="8"/>
  <c r="AX55" i="8"/>
  <c r="BO55" i="8"/>
  <c r="BS55" i="8"/>
  <c r="BW55" i="8"/>
  <c r="CE55" i="8"/>
  <c r="CI55" i="8"/>
  <c r="CT55" i="8"/>
  <c r="CX55" i="8"/>
  <c r="DB55" i="8"/>
  <c r="DF55" i="8"/>
  <c r="DN55" i="8"/>
  <c r="H55" i="8"/>
  <c r="L55" i="8"/>
  <c r="O55" i="8"/>
  <c r="S55" i="8"/>
  <c r="W55" i="8"/>
  <c r="AA55" i="8"/>
  <c r="AE55" i="8"/>
  <c r="AI55" i="8"/>
  <c r="AM55" i="8"/>
  <c r="AQ55" i="8"/>
  <c r="AU55" i="8"/>
  <c r="AY55" i="8"/>
  <c r="BC55" i="8"/>
  <c r="BP55" i="8"/>
  <c r="BT55" i="8"/>
  <c r="P55" i="8"/>
  <c r="T55" i="8"/>
  <c r="X55" i="8"/>
  <c r="AB55" i="8"/>
  <c r="AF55" i="8"/>
  <c r="AJ55" i="8"/>
  <c r="J55" i="8"/>
  <c r="I55" i="8"/>
  <c r="Q55" i="8"/>
  <c r="AC55" i="8"/>
  <c r="AK55" i="8"/>
  <c r="AS55" i="8"/>
  <c r="BA55" i="8"/>
  <c r="BR55" i="8"/>
  <c r="BZ55" i="8"/>
  <c r="CH55" i="8"/>
  <c r="CW55" i="8"/>
  <c r="DE55" i="8"/>
  <c r="G55" i="8"/>
  <c r="K55" i="8"/>
  <c r="N55" i="8"/>
  <c r="V55" i="8"/>
  <c r="AD55" i="8"/>
  <c r="AL55" i="8"/>
  <c r="AT55" i="8"/>
  <c r="BB55" i="8"/>
  <c r="CA55" i="8"/>
  <c r="CY55" i="8"/>
  <c r="DC55" i="8"/>
  <c r="DK55" i="8"/>
  <c r="DO55" i="8"/>
  <c r="CU55" i="8"/>
  <c r="AN55" i="8"/>
  <c r="BX55" i="8"/>
  <c r="CB55" i="8"/>
  <c r="CF55" i="8"/>
  <c r="CQ55" i="8"/>
  <c r="AR55" i="8"/>
  <c r="AV55" i="8"/>
  <c r="AZ55" i="8"/>
  <c r="BM55" i="8"/>
  <c r="BQ55" i="8"/>
  <c r="BU55" i="8"/>
  <c r="BY55" i="8"/>
  <c r="CC55" i="8"/>
  <c r="CG55" i="8"/>
  <c r="CR55" i="8"/>
  <c r="CV55" i="8"/>
  <c r="CZ55" i="8"/>
  <c r="DD55" i="8"/>
  <c r="DL55" i="8"/>
  <c r="DP55" i="8"/>
  <c r="DG9" i="8"/>
  <c r="DJ9" i="8"/>
  <c r="DH9" i="8"/>
  <c r="DI9" i="8"/>
  <c r="BD9" i="8"/>
  <c r="BE9" i="8"/>
  <c r="AI9" i="8"/>
  <c r="AL9" i="8"/>
  <c r="CG9" i="8"/>
  <c r="BI9" i="8"/>
  <c r="DF9" i="8"/>
  <c r="BS9" i="8"/>
  <c r="AE9" i="8"/>
  <c r="CY9" i="8"/>
  <c r="BL9" i="8"/>
  <c r="X9" i="8"/>
  <c r="DD9" i="8"/>
  <c r="AY9" i="8"/>
  <c r="DM9" i="8"/>
  <c r="BB9" i="8"/>
  <c r="L9" i="8"/>
  <c r="CR9" i="8"/>
  <c r="AK9" i="8"/>
  <c r="CU9" i="8"/>
  <c r="AP9" i="8"/>
  <c r="CV9" i="8"/>
  <c r="DA9" i="8"/>
  <c r="J9" i="8"/>
  <c r="AG9" i="8"/>
  <c r="AJ9" i="8"/>
  <c r="BZ9" i="8"/>
  <c r="M9" i="8"/>
  <c r="DC9" i="8"/>
  <c r="CS9" i="8"/>
  <c r="BF9" i="8"/>
  <c r="CX9" i="8"/>
  <c r="BC9" i="8"/>
  <c r="W9" i="8"/>
  <c r="CQ9" i="8"/>
  <c r="AV9" i="8"/>
  <c r="P9" i="8"/>
  <c r="CT9" i="8"/>
  <c r="AO9" i="8"/>
  <c r="CW9" i="8"/>
  <c r="AR9" i="8"/>
  <c r="H9" i="8"/>
  <c r="BY9" i="8"/>
  <c r="AA9" i="8"/>
  <c r="CD9" i="8"/>
  <c r="AD9" i="8"/>
  <c r="BU9" i="8"/>
  <c r="BX9" i="8"/>
  <c r="DL9" i="8"/>
  <c r="DO9" i="8"/>
  <c r="N9" i="8"/>
  <c r="AB9" i="8"/>
  <c r="BP9" i="8"/>
  <c r="I9" i="8"/>
  <c r="BK9" i="8"/>
  <c r="BG9" i="8"/>
  <c r="CI9" i="8"/>
  <c r="AU9" i="8"/>
  <c r="O9" i="8"/>
  <c r="CB9" i="8"/>
  <c r="AN9" i="8"/>
  <c r="G9" i="8"/>
  <c r="CC9" i="8"/>
  <c r="AC9" i="8"/>
  <c r="CF9" i="8"/>
  <c r="AH9" i="8"/>
  <c r="DP9" i="8"/>
  <c r="BO9" i="8"/>
  <c r="Q9" i="8"/>
  <c r="BR9" i="8"/>
  <c r="T9" i="8"/>
  <c r="AQ9" i="8"/>
  <c r="AT9" i="8"/>
  <c r="CE9" i="8"/>
  <c r="CH9" i="8"/>
  <c r="BW9" i="8"/>
  <c r="DN9" i="8"/>
  <c r="R9" i="8"/>
  <c r="AS9" i="8"/>
  <c r="BH9" i="8"/>
  <c r="BJ9" i="8"/>
  <c r="CA9" i="8"/>
  <c r="AM9" i="8"/>
  <c r="DK9" i="8"/>
  <c r="BT9" i="8"/>
  <c r="AF9" i="8"/>
  <c r="K9" i="8"/>
  <c r="BQ9" i="8"/>
  <c r="S9" i="8"/>
  <c r="BV9" i="8"/>
  <c r="V9" i="8"/>
  <c r="DB9" i="8"/>
  <c r="AW9" i="8"/>
  <c r="DE9" i="8"/>
  <c r="AZ9" i="8"/>
  <c r="F9" i="8"/>
  <c r="U9" i="8"/>
  <c r="Z9" i="8"/>
  <c r="BA9" i="8"/>
  <c r="BN9" i="8"/>
  <c r="Y9" i="8"/>
  <c r="BM9" i="8"/>
  <c r="CZ9" i="8"/>
  <c r="AX9" i="8"/>
  <c r="CO9" i="8"/>
  <c r="CL9" i="8"/>
  <c r="CM9" i="8"/>
  <c r="CP9" i="8"/>
  <c r="CJ9" i="8"/>
  <c r="CK9" i="8"/>
  <c r="CN9" i="8"/>
  <c r="DG137" i="8"/>
  <c r="DJ137" i="8"/>
  <c r="DH137" i="8"/>
  <c r="DI137" i="8"/>
  <c r="BD137" i="8"/>
  <c r="BE137" i="8"/>
  <c r="BK137" i="8"/>
  <c r="DC137" i="8"/>
  <c r="BP137" i="8"/>
  <c r="AB137" i="8"/>
  <c r="CX137" i="8"/>
  <c r="BC137" i="8"/>
  <c r="W137" i="8"/>
  <c r="DA137" i="8"/>
  <c r="BN137" i="8"/>
  <c r="Z137" i="8"/>
  <c r="CV137" i="8"/>
  <c r="BA137" i="8"/>
  <c r="U137" i="8"/>
  <c r="CB137" i="8"/>
  <c r="DN137" i="8"/>
  <c r="AI137" i="8"/>
  <c r="CQ137" i="8"/>
  <c r="P137" i="8"/>
  <c r="AQ137" i="8"/>
  <c r="BR137" i="8"/>
  <c r="Y137" i="8"/>
  <c r="CC137" i="8"/>
  <c r="BU137" i="8"/>
  <c r="AW137" i="8"/>
  <c r="BB137" i="8"/>
  <c r="BI137" i="8"/>
  <c r="BJ137" i="8"/>
  <c r="CU137" i="8"/>
  <c r="AZ137" i="8"/>
  <c r="T137" i="8"/>
  <c r="CI137" i="8"/>
  <c r="AU137" i="8"/>
  <c r="O137" i="8"/>
  <c r="CS137" i="8"/>
  <c r="AX137" i="8"/>
  <c r="R137" i="8"/>
  <c r="CG137" i="8"/>
  <c r="AS137" i="8"/>
  <c r="M137" i="8"/>
  <c r="BL137" i="8"/>
  <c r="CT137" i="8"/>
  <c r="S137" i="8"/>
  <c r="BT137" i="8"/>
  <c r="DB137" i="8"/>
  <c r="AA137" i="8"/>
  <c r="AD137" i="8"/>
  <c r="CH137" i="8"/>
  <c r="AO137" i="8"/>
  <c r="J137" i="8"/>
  <c r="DL137" i="8"/>
  <c r="AG137" i="8"/>
  <c r="BZ137" i="8"/>
  <c r="BF137" i="8"/>
  <c r="BH137" i="8"/>
  <c r="CF137" i="8"/>
  <c r="AR137" i="8"/>
  <c r="L137" i="8"/>
  <c r="CA137" i="8"/>
  <c r="AM137" i="8"/>
  <c r="I137" i="8"/>
  <c r="CD137" i="8"/>
  <c r="AP137" i="8"/>
  <c r="DP137" i="8"/>
  <c r="BY137" i="8"/>
  <c r="AK137" i="8"/>
  <c r="H137" i="8"/>
  <c r="AN137" i="8"/>
  <c r="BW137" i="8"/>
  <c r="K137" i="8"/>
  <c r="AV137" i="8"/>
  <c r="CE137" i="8"/>
  <c r="F137" i="8"/>
  <c r="CZ137" i="8"/>
  <c r="AT137" i="8"/>
  <c r="G137" i="8"/>
  <c r="CW137" i="8"/>
  <c r="CR137" i="8"/>
  <c r="BG137" i="8"/>
  <c r="DO137" i="8"/>
  <c r="BX137" i="8"/>
  <c r="AJ137" i="8"/>
  <c r="DF137" i="8"/>
  <c r="BS137" i="8"/>
  <c r="AE137" i="8"/>
  <c r="DM137" i="8"/>
  <c r="BV137" i="8"/>
  <c r="AH137" i="8"/>
  <c r="DD137" i="8"/>
  <c r="BQ137" i="8"/>
  <c r="AC137" i="8"/>
  <c r="CY137" i="8"/>
  <c r="X137" i="8"/>
  <c r="AY137" i="8"/>
  <c r="DK137" i="8"/>
  <c r="AF137" i="8"/>
  <c r="BO137" i="8"/>
  <c r="DE137" i="8"/>
  <c r="BM137" i="8"/>
  <c r="N137" i="8"/>
  <c r="AL137" i="8"/>
  <c r="V137" i="8"/>
  <c r="Q137" i="8"/>
  <c r="CL137" i="8"/>
  <c r="CM137" i="8"/>
  <c r="CP137" i="8"/>
  <c r="CO137" i="8"/>
  <c r="CN137" i="8"/>
  <c r="CJ137" i="8"/>
  <c r="CK137" i="8"/>
  <c r="DJ17" i="8"/>
  <c r="DG17" i="8"/>
  <c r="DI17" i="8"/>
  <c r="DH17" i="8"/>
  <c r="BE17" i="8"/>
  <c r="BD17" i="8"/>
  <c r="CW17" i="8"/>
  <c r="BV17" i="8"/>
  <c r="AR17" i="8"/>
  <c r="V17" i="8"/>
  <c r="CT17" i="8"/>
  <c r="AO17" i="8"/>
  <c r="CZ17" i="8"/>
  <c r="AS17" i="8"/>
  <c r="DC17" i="8"/>
  <c r="BY17" i="8"/>
  <c r="CU17" i="8"/>
  <c r="AJ17" i="8"/>
  <c r="CR17" i="8"/>
  <c r="CD17" i="8"/>
  <c r="L17" i="8"/>
  <c r="DO17" i="8"/>
  <c r="AH17" i="8"/>
  <c r="DE17" i="8"/>
  <c r="AL17" i="8"/>
  <c r="R17" i="8"/>
  <c r="AZ17" i="8"/>
  <c r="CV17" i="8"/>
  <c r="CC17" i="8"/>
  <c r="AC17" i="8"/>
  <c r="CG17" i="8"/>
  <c r="AI17" i="8"/>
  <c r="CS17" i="8"/>
  <c r="AW17" i="8"/>
  <c r="BX17" i="8"/>
  <c r="Z17" i="8"/>
  <c r="BA17" i="8"/>
  <c r="BB17" i="8"/>
  <c r="DL17" i="8"/>
  <c r="CH17" i="8"/>
  <c r="T17" i="8"/>
  <c r="BP17" i="8"/>
  <c r="CF17" i="8"/>
  <c r="DP17" i="8"/>
  <c r="AG17" i="8"/>
  <c r="BK17" i="8"/>
  <c r="BQ17" i="8"/>
  <c r="S17" i="8"/>
  <c r="BW17" i="8"/>
  <c r="Y17" i="8"/>
  <c r="BZ17" i="8"/>
  <c r="AA17" i="8"/>
  <c r="BN17" i="8"/>
  <c r="N17" i="8"/>
  <c r="U17" i="8"/>
  <c r="AP17" i="8"/>
  <c r="BU17" i="8"/>
  <c r="BR17" i="8"/>
  <c r="J17" i="8"/>
  <c r="AD17" i="8"/>
  <c r="AQ17" i="8"/>
  <c r="CE17" i="8"/>
  <c r="Q17" i="8"/>
  <c r="F17" i="8"/>
  <c r="DD17" i="8"/>
  <c r="AY17" i="8"/>
  <c r="DN17" i="8"/>
  <c r="BM17" i="8"/>
  <c r="M17" i="8"/>
  <c r="DB17" i="8"/>
  <c r="DM17" i="8"/>
  <c r="AT17" i="8"/>
  <c r="H17" i="8"/>
  <c r="DA17" i="8"/>
  <c r="AB17" i="8"/>
  <c r="AK17" i="8"/>
  <c r="AX17" i="8"/>
  <c r="BO17" i="8"/>
  <c r="K17" i="8"/>
  <c r="I17" i="8"/>
  <c r="AF17" i="8"/>
  <c r="BT17" i="8"/>
  <c r="DK17" i="8"/>
  <c r="AM17" i="8"/>
  <c r="CA17" i="8"/>
  <c r="G17" i="8"/>
  <c r="AN17" i="8"/>
  <c r="CB17" i="8"/>
  <c r="O17" i="8"/>
  <c r="AU17" i="8"/>
  <c r="CI17" i="8"/>
  <c r="P17" i="8"/>
  <c r="AV17" i="8"/>
  <c r="CQ17" i="8"/>
  <c r="W17" i="8"/>
  <c r="BC17" i="8"/>
  <c r="CX17" i="8"/>
  <c r="X17" i="8"/>
  <c r="BL17" i="8"/>
  <c r="CY17" i="8"/>
  <c r="AE17" i="8"/>
  <c r="BS17" i="8"/>
  <c r="DF17" i="8"/>
  <c r="BJ17" i="8"/>
  <c r="CK17" i="8"/>
  <c r="CN17" i="8"/>
  <c r="BI17" i="8"/>
  <c r="CO17" i="8"/>
  <c r="CL17" i="8"/>
  <c r="BH17" i="8"/>
  <c r="CM17" i="8"/>
  <c r="CP17" i="8"/>
  <c r="BG17" i="8"/>
  <c r="BF17" i="8"/>
  <c r="CJ17" i="8"/>
  <c r="DJ15" i="8"/>
  <c r="DG15" i="8"/>
  <c r="DI15" i="8"/>
  <c r="DH15" i="8"/>
  <c r="BE15" i="8"/>
  <c r="BD15" i="8"/>
  <c r="DO15" i="8"/>
  <c r="H15" i="8"/>
  <c r="BX15" i="8"/>
  <c r="AP15" i="8"/>
  <c r="AW15" i="8"/>
  <c r="F15" i="8"/>
  <c r="CD15" i="8"/>
  <c r="CR15" i="8"/>
  <c r="CE15" i="8"/>
  <c r="AQ15" i="8"/>
  <c r="Q15" i="8"/>
  <c r="AJ15" i="8"/>
  <c r="BI15" i="8"/>
  <c r="CA15" i="8"/>
  <c r="AM15" i="8"/>
  <c r="DK15" i="8"/>
  <c r="BT15" i="8"/>
  <c r="AF15" i="8"/>
  <c r="J15" i="8"/>
  <c r="CV15" i="8"/>
  <c r="BA15" i="8"/>
  <c r="U15" i="8"/>
  <c r="CH15" i="8"/>
  <c r="AT15" i="8"/>
  <c r="N15" i="8"/>
  <c r="BM15" i="8"/>
  <c r="CS15" i="8"/>
  <c r="R15" i="8"/>
  <c r="CT15" i="8"/>
  <c r="S15" i="8"/>
  <c r="AR15" i="8"/>
  <c r="BU15" i="8"/>
  <c r="Z15" i="8"/>
  <c r="CU15" i="8"/>
  <c r="BJ15" i="8"/>
  <c r="DF15" i="8"/>
  <c r="BS15" i="8"/>
  <c r="AE15" i="8"/>
  <c r="CY15" i="8"/>
  <c r="BL15" i="8"/>
  <c r="X15" i="8"/>
  <c r="BG15" i="8"/>
  <c r="CG15" i="8"/>
  <c r="AS15" i="8"/>
  <c r="M15" i="8"/>
  <c r="BZ15" i="8"/>
  <c r="AL15" i="8"/>
  <c r="I15" i="8"/>
  <c r="AO15" i="8"/>
  <c r="BV15" i="8"/>
  <c r="G15" i="8"/>
  <c r="BW15" i="8"/>
  <c r="DC15" i="8"/>
  <c r="AB15" i="8"/>
  <c r="AG15" i="8"/>
  <c r="DB15" i="8"/>
  <c r="AZ15" i="8"/>
  <c r="BK15" i="8"/>
  <c r="CX15" i="8"/>
  <c r="BC15" i="8"/>
  <c r="W15" i="8"/>
  <c r="CQ15" i="8"/>
  <c r="AV15" i="8"/>
  <c r="P15" i="8"/>
  <c r="DP15" i="8"/>
  <c r="BY15" i="8"/>
  <c r="AK15" i="8"/>
  <c r="DE15" i="8"/>
  <c r="BR15" i="8"/>
  <c r="AD15" i="8"/>
  <c r="CZ15" i="8"/>
  <c r="Y15" i="8"/>
  <c r="AX15" i="8"/>
  <c r="BF15" i="8"/>
  <c r="AY15" i="8"/>
  <c r="CF15" i="8"/>
  <c r="L15" i="8"/>
  <c r="DA15" i="8"/>
  <c r="BO15" i="8"/>
  <c r="T15" i="8"/>
  <c r="BH15" i="8"/>
  <c r="CI15" i="8"/>
  <c r="AU15" i="8"/>
  <c r="O15" i="8"/>
  <c r="CB15" i="8"/>
  <c r="AN15" i="8"/>
  <c r="K15" i="8"/>
  <c r="DD15" i="8"/>
  <c r="BQ15" i="8"/>
  <c r="AC15" i="8"/>
  <c r="CW15" i="8"/>
  <c r="BB15" i="8"/>
  <c r="V15" i="8"/>
  <c r="CC15" i="8"/>
  <c r="DM15" i="8"/>
  <c r="AH15" i="8"/>
  <c r="DN15" i="8"/>
  <c r="AI15" i="8"/>
  <c r="BP15" i="8"/>
  <c r="DL15" i="8"/>
  <c r="BN15" i="8"/>
  <c r="AA15" i="8"/>
  <c r="CK15" i="8"/>
  <c r="CJ15" i="8"/>
  <c r="CO15" i="8"/>
  <c r="CN15" i="8"/>
  <c r="CL15" i="8"/>
  <c r="CM15" i="8"/>
  <c r="CP15" i="8"/>
  <c r="DJ112" i="8"/>
  <c r="DG112" i="8"/>
  <c r="DI112" i="8"/>
  <c r="DH112" i="8"/>
  <c r="BE112" i="8"/>
  <c r="BD112" i="8"/>
  <c r="CU112" i="8"/>
  <c r="BX112" i="8"/>
  <c r="AJ112" i="8"/>
  <c r="T112" i="8"/>
  <c r="AI112" i="8"/>
  <c r="CT112" i="8"/>
  <c r="AR112" i="8"/>
  <c r="DL112" i="8"/>
  <c r="BU112" i="8"/>
  <c r="AG112" i="8"/>
  <c r="DA112" i="8"/>
  <c r="BN112" i="8"/>
  <c r="Z112" i="8"/>
  <c r="DP112" i="8"/>
  <c r="BY112" i="8"/>
  <c r="AK112" i="8"/>
  <c r="DE112" i="8"/>
  <c r="BR112" i="8"/>
  <c r="AD112" i="8"/>
  <c r="CX112" i="8"/>
  <c r="W112" i="8"/>
  <c r="AV112" i="8"/>
  <c r="DF112" i="8"/>
  <c r="AE112" i="8"/>
  <c r="BL112" i="8"/>
  <c r="H112" i="8"/>
  <c r="DB112" i="8"/>
  <c r="BO112" i="8"/>
  <c r="DC112" i="8"/>
  <c r="AY112" i="8"/>
  <c r="L112" i="8"/>
  <c r="CZ112" i="8"/>
  <c r="BM112" i="8"/>
  <c r="Y112" i="8"/>
  <c r="CS112" i="8"/>
  <c r="AX112" i="8"/>
  <c r="R112" i="8"/>
  <c r="DD112" i="8"/>
  <c r="BQ112" i="8"/>
  <c r="AC112" i="8"/>
  <c r="CW112" i="8"/>
  <c r="BB112" i="8"/>
  <c r="V112" i="8"/>
  <c r="CA112" i="8"/>
  <c r="DK112" i="8"/>
  <c r="AF112" i="8"/>
  <c r="CI112" i="8"/>
  <c r="O112" i="8"/>
  <c r="AN112" i="8"/>
  <c r="CE112" i="8"/>
  <c r="AZ112" i="8"/>
  <c r="DN112" i="8"/>
  <c r="BP112" i="8"/>
  <c r="S112" i="8"/>
  <c r="CR112" i="8"/>
  <c r="AW112" i="8"/>
  <c r="Q112" i="8"/>
  <c r="CD112" i="8"/>
  <c r="AP112" i="8"/>
  <c r="F112" i="8"/>
  <c r="CV112" i="8"/>
  <c r="BA112" i="8"/>
  <c r="U112" i="8"/>
  <c r="CH112" i="8"/>
  <c r="AT112" i="8"/>
  <c r="N112" i="8"/>
  <c r="BC112" i="8"/>
  <c r="CQ112" i="8"/>
  <c r="P112" i="8"/>
  <c r="BS112" i="8"/>
  <c r="CY112" i="8"/>
  <c r="X112" i="8"/>
  <c r="AQ112" i="8"/>
  <c r="DO112" i="8"/>
  <c r="AA112" i="8"/>
  <c r="BW112" i="8"/>
  <c r="AB112" i="8"/>
  <c r="CF112" i="8"/>
  <c r="CC112" i="8"/>
  <c r="AO112" i="8"/>
  <c r="DM112" i="8"/>
  <c r="BV112" i="8"/>
  <c r="AH112" i="8"/>
  <c r="K112" i="8"/>
  <c r="CG112" i="8"/>
  <c r="AS112" i="8"/>
  <c r="M112" i="8"/>
  <c r="BZ112" i="8"/>
  <c r="AL112" i="8"/>
  <c r="I112" i="8"/>
  <c r="AM112" i="8"/>
  <c r="BT112" i="8"/>
  <c r="J112" i="8"/>
  <c r="AU112" i="8"/>
  <c r="CB112" i="8"/>
  <c r="G112" i="8"/>
  <c r="BG112" i="8"/>
  <c r="BI112" i="8"/>
  <c r="BF112" i="8"/>
  <c r="BK112" i="8"/>
  <c r="BJ112" i="8"/>
  <c r="BH112" i="8"/>
  <c r="CJ112" i="8"/>
  <c r="CK112" i="8"/>
  <c r="CL112" i="8"/>
  <c r="CM112" i="8"/>
  <c r="CP112" i="8"/>
  <c r="CO112" i="8"/>
  <c r="CN112" i="8"/>
  <c r="DG81" i="8"/>
  <c r="DJ81" i="8"/>
  <c r="DH81" i="8"/>
  <c r="DI81" i="8"/>
  <c r="BD81" i="8"/>
  <c r="BE81" i="8"/>
  <c r="K81" i="8"/>
  <c r="AC81" i="8"/>
  <c r="CQ81" i="8"/>
  <c r="BW81" i="8"/>
  <c r="AR81" i="8"/>
  <c r="DP81" i="8"/>
  <c r="BO81" i="8"/>
  <c r="O81" i="8"/>
  <c r="BR81" i="8"/>
  <c r="T81" i="8"/>
  <c r="BQ81" i="8"/>
  <c r="DC81" i="8"/>
  <c r="AJ81" i="8"/>
  <c r="CG81" i="8"/>
  <c r="CY81" i="8"/>
  <c r="N81" i="8"/>
  <c r="AI81" i="8"/>
  <c r="AT81" i="8"/>
  <c r="DB81" i="8"/>
  <c r="AU81" i="8"/>
  <c r="DE81" i="8"/>
  <c r="AZ81" i="8"/>
  <c r="F81" i="8"/>
  <c r="AS81" i="8"/>
  <c r="CH81" i="8"/>
  <c r="V81" i="8"/>
  <c r="BC81" i="8"/>
  <c r="BZ81" i="8"/>
  <c r="DD81" i="8"/>
  <c r="M81" i="8"/>
  <c r="AB81" i="8"/>
  <c r="CI81" i="8"/>
  <c r="AK81" i="8"/>
  <c r="CU81" i="8"/>
  <c r="AN81" i="8"/>
  <c r="CX81" i="8"/>
  <c r="AE81" i="8"/>
  <c r="BT81" i="8"/>
  <c r="J81" i="8"/>
  <c r="AM81" i="8"/>
  <c r="BB81" i="8"/>
  <c r="CA81" i="8"/>
  <c r="CW81" i="8"/>
  <c r="L81" i="8"/>
  <c r="BY81" i="8"/>
  <c r="AA81" i="8"/>
  <c r="CB81" i="8"/>
  <c r="AD81" i="8"/>
  <c r="CE81" i="8"/>
  <c r="S81" i="8"/>
  <c r="AV81" i="8"/>
  <c r="DF81" i="8"/>
  <c r="U81" i="8"/>
  <c r="AF81" i="8"/>
  <c r="BA81" i="8"/>
  <c r="BX81" i="8"/>
  <c r="DK81" i="8"/>
  <c r="BP81" i="8"/>
  <c r="CF81" i="8"/>
  <c r="AQ81" i="8"/>
  <c r="DO81" i="8"/>
  <c r="W81" i="8"/>
  <c r="P81" i="8"/>
  <c r="CT81" i="8"/>
  <c r="AY81" i="8"/>
  <c r="I81" i="8"/>
  <c r="BS81" i="8"/>
  <c r="BL81" i="8"/>
  <c r="X81" i="8"/>
  <c r="CV81" i="8"/>
  <c r="AL81" i="8"/>
  <c r="DN81" i="8"/>
  <c r="CR81" i="8"/>
  <c r="AW81" i="8"/>
  <c r="Q81" i="8"/>
  <c r="CD81" i="8"/>
  <c r="AP81" i="8"/>
  <c r="G81" i="8"/>
  <c r="BK81" i="8"/>
  <c r="CC81" i="8"/>
  <c r="AO81" i="8"/>
  <c r="DM81" i="8"/>
  <c r="BV81" i="8"/>
  <c r="AH81" i="8"/>
  <c r="H81" i="8"/>
  <c r="BG81" i="8"/>
  <c r="DL81" i="8"/>
  <c r="BU81" i="8"/>
  <c r="AG81" i="8"/>
  <c r="DA81" i="8"/>
  <c r="BN81" i="8"/>
  <c r="Z81" i="8"/>
  <c r="BH81" i="8"/>
  <c r="CZ81" i="8"/>
  <c r="BM81" i="8"/>
  <c r="Y81" i="8"/>
  <c r="CS81" i="8"/>
  <c r="AX81" i="8"/>
  <c r="R81" i="8"/>
  <c r="BJ81" i="8"/>
  <c r="BF81" i="8"/>
  <c r="BI81" i="8"/>
  <c r="CL81" i="8"/>
  <c r="CM81" i="8"/>
  <c r="CP81" i="8"/>
  <c r="CJ81" i="8"/>
  <c r="CK81" i="8"/>
  <c r="CN81" i="8"/>
  <c r="CO81" i="8"/>
  <c r="DG157" i="8"/>
  <c r="DJ157" i="8"/>
  <c r="DH157" i="8"/>
  <c r="DI157" i="8"/>
  <c r="BD157" i="8"/>
  <c r="BE157" i="8"/>
  <c r="DE157" i="8"/>
  <c r="P157" i="8"/>
  <c r="CC157" i="8"/>
  <c r="AG157" i="8"/>
  <c r="BL157" i="8"/>
  <c r="CF157" i="8"/>
  <c r="AR157" i="8"/>
  <c r="L157" i="8"/>
  <c r="CA157" i="8"/>
  <c r="AM157" i="8"/>
  <c r="H157" i="8"/>
  <c r="BT157" i="8"/>
  <c r="V157" i="8"/>
  <c r="BY157" i="8"/>
  <c r="AA157" i="8"/>
  <c r="CH157" i="8"/>
  <c r="R157" i="8"/>
  <c r="BA157" i="8"/>
  <c r="CY157" i="8"/>
  <c r="N157" i="8"/>
  <c r="AC157" i="8"/>
  <c r="AT157" i="8"/>
  <c r="BQ157" i="8"/>
  <c r="DO157" i="8"/>
  <c r="BX157" i="8"/>
  <c r="AJ157" i="8"/>
  <c r="DF157" i="8"/>
  <c r="BS157" i="8"/>
  <c r="AE157" i="8"/>
  <c r="DK157" i="8"/>
  <c r="BB157" i="8"/>
  <c r="DP157" i="8"/>
  <c r="BO157" i="8"/>
  <c r="Q157" i="8"/>
  <c r="BR157" i="8"/>
  <c r="DL157" i="8"/>
  <c r="AO157" i="8"/>
  <c r="BZ157" i="8"/>
  <c r="CV157" i="8"/>
  <c r="G157" i="8"/>
  <c r="Z157" i="8"/>
  <c r="AQ157" i="8"/>
  <c r="DC157" i="8"/>
  <c r="BP157" i="8"/>
  <c r="AB157" i="8"/>
  <c r="CX157" i="8"/>
  <c r="BC157" i="8"/>
  <c r="W157" i="8"/>
  <c r="CW157" i="8"/>
  <c r="AP157" i="8"/>
  <c r="DB157" i="8"/>
  <c r="AW157" i="8"/>
  <c r="K157" i="8"/>
  <c r="AV157" i="8"/>
  <c r="CT157" i="8"/>
  <c r="Y157" i="8"/>
  <c r="AX157" i="8"/>
  <c r="BU157" i="8"/>
  <c r="CS157" i="8"/>
  <c r="DN157" i="8"/>
  <c r="U157" i="8"/>
  <c r="CU157" i="8"/>
  <c r="AZ157" i="8"/>
  <c r="T157" i="8"/>
  <c r="CI157" i="8"/>
  <c r="AU157" i="8"/>
  <c r="O157" i="8"/>
  <c r="CD157" i="8"/>
  <c r="AF157" i="8"/>
  <c r="CR157" i="8"/>
  <c r="AK157" i="8"/>
  <c r="DA157" i="8"/>
  <c r="AH157" i="8"/>
  <c r="BW157" i="8"/>
  <c r="F157" i="8"/>
  <c r="AD157" i="8"/>
  <c r="AS157" i="8"/>
  <c r="BV157" i="8"/>
  <c r="CG157" i="8"/>
  <c r="I157" i="8"/>
  <c r="J157" i="8"/>
  <c r="BN157" i="8"/>
  <c r="AL157" i="8"/>
  <c r="S157" i="8"/>
  <c r="CQ157" i="8"/>
  <c r="AI157" i="8"/>
  <c r="DM157" i="8"/>
  <c r="M157" i="8"/>
  <c r="CB157" i="8"/>
  <c r="BM157" i="8"/>
  <c r="BK157" i="8"/>
  <c r="CE157" i="8"/>
  <c r="AY157" i="8"/>
  <c r="DD157" i="8"/>
  <c r="BJ157" i="8"/>
  <c r="X157" i="8"/>
  <c r="CZ157" i="8"/>
  <c r="AN157" i="8"/>
  <c r="BG157" i="8"/>
  <c r="BI157" i="8"/>
  <c r="BH157" i="8"/>
  <c r="BF157" i="8"/>
  <c r="CP157" i="8"/>
  <c r="CO157" i="8"/>
  <c r="CN157" i="8"/>
  <c r="CJ157" i="8"/>
  <c r="CK157" i="8"/>
  <c r="CL157" i="8"/>
  <c r="CM157" i="8"/>
  <c r="DG221" i="8"/>
  <c r="DJ221" i="8"/>
  <c r="DH221" i="8"/>
  <c r="DI221" i="8"/>
  <c r="BD221" i="8"/>
  <c r="BE221" i="8"/>
  <c r="BR221" i="8"/>
  <c r="CC221" i="8"/>
  <c r="L221" i="8"/>
  <c r="AA221" i="8"/>
  <c r="BQ221" i="8"/>
  <c r="DE221" i="8"/>
  <c r="AL221" i="8"/>
  <c r="CR221" i="8"/>
  <c r="DC221" i="8"/>
  <c r="R221" i="8"/>
  <c r="M221" i="8"/>
  <c r="I221" i="8"/>
  <c r="DM221" i="8"/>
  <c r="AW221" i="8"/>
  <c r="CS221" i="8"/>
  <c r="V221" i="8"/>
  <c r="BO221" i="8"/>
  <c r="CD221" i="8"/>
  <c r="CZ221" i="8"/>
  <c r="CF221" i="8"/>
  <c r="CT221" i="8"/>
  <c r="BZ221" i="8"/>
  <c r="DB221" i="8"/>
  <c r="AI221" i="8"/>
  <c r="BV221" i="8"/>
  <c r="F221" i="8"/>
  <c r="AO221" i="8"/>
  <c r="BB221" i="8"/>
  <c r="BW221" i="8"/>
  <c r="AX221" i="8"/>
  <c r="BM221" i="8"/>
  <c r="AR221" i="8"/>
  <c r="CG221" i="8"/>
  <c r="S221" i="8"/>
  <c r="AZ221" i="8"/>
  <c r="DN221" i="8"/>
  <c r="Y221" i="8"/>
  <c r="AH221" i="8"/>
  <c r="AK221" i="8"/>
  <c r="AB221" i="8"/>
  <c r="AC221" i="8"/>
  <c r="T221" i="8"/>
  <c r="CU221" i="8"/>
  <c r="AP221" i="8"/>
  <c r="BP221" i="8"/>
  <c r="AS221" i="8"/>
  <c r="CW221" i="8"/>
  <c r="Q221" i="8"/>
  <c r="DD221" i="8"/>
  <c r="AY221" i="8"/>
  <c r="BY221" i="8"/>
  <c r="AD221" i="8"/>
  <c r="DP221" i="8"/>
  <c r="H221" i="8"/>
  <c r="DL221" i="8"/>
  <c r="BA221" i="8"/>
  <c r="DO221" i="8"/>
  <c r="BN221" i="8"/>
  <c r="N221" i="8"/>
  <c r="BK221" i="8"/>
  <c r="CA221" i="8"/>
  <c r="AM221" i="8"/>
  <c r="DK221" i="8"/>
  <c r="BT221" i="8"/>
  <c r="AF221" i="8"/>
  <c r="J221" i="8"/>
  <c r="CV221" i="8"/>
  <c r="AQ221" i="8"/>
  <c r="DA221" i="8"/>
  <c r="AT221" i="8"/>
  <c r="K221" i="8"/>
  <c r="DF221" i="8"/>
  <c r="BS221" i="8"/>
  <c r="AE221" i="8"/>
  <c r="CY221" i="8"/>
  <c r="BL221" i="8"/>
  <c r="X221" i="8"/>
  <c r="CE221" i="8"/>
  <c r="AG221" i="8"/>
  <c r="CH221" i="8"/>
  <c r="AJ221" i="8"/>
  <c r="BG221" i="8"/>
  <c r="CX221" i="8"/>
  <c r="BC221" i="8"/>
  <c r="W221" i="8"/>
  <c r="CQ221" i="8"/>
  <c r="AV221" i="8"/>
  <c r="P221" i="8"/>
  <c r="BJ221" i="8"/>
  <c r="BU221" i="8"/>
  <c r="U221" i="8"/>
  <c r="BX221" i="8"/>
  <c r="Z221" i="8"/>
  <c r="BF221" i="8"/>
  <c r="CI221" i="8"/>
  <c r="AU221" i="8"/>
  <c r="O221" i="8"/>
  <c r="CB221" i="8"/>
  <c r="AN221" i="8"/>
  <c r="G221" i="8"/>
  <c r="BH221" i="8"/>
  <c r="BI221" i="8"/>
  <c r="CN221" i="8"/>
  <c r="CO221" i="8"/>
  <c r="CP221" i="8"/>
  <c r="CJ221" i="8"/>
  <c r="CK221" i="8"/>
  <c r="CL221" i="8"/>
  <c r="CM221" i="8"/>
  <c r="P54" i="8"/>
  <c r="K54" i="8"/>
  <c r="DI54" i="8"/>
  <c r="DJ54" i="8"/>
  <c r="DG54" i="8"/>
  <c r="DH54" i="8"/>
  <c r="BE54" i="8"/>
  <c r="BD54" i="8"/>
  <c r="CX54" i="8"/>
  <c r="BJ54" i="8"/>
  <c r="BG54" i="8"/>
  <c r="CV54" i="8"/>
  <c r="BA54" i="8"/>
  <c r="U54" i="8"/>
  <c r="CH54" i="8"/>
  <c r="AT54" i="8"/>
  <c r="N54" i="8"/>
  <c r="CR54" i="8"/>
  <c r="AW54" i="8"/>
  <c r="Q54" i="8"/>
  <c r="CD54" i="8"/>
  <c r="AP54" i="8"/>
  <c r="J54" i="8"/>
  <c r="BS54" i="8"/>
  <c r="CY54" i="8"/>
  <c r="X54" i="8"/>
  <c r="BO54" i="8"/>
  <c r="CU54" i="8"/>
  <c r="T54" i="8"/>
  <c r="BC54" i="8"/>
  <c r="AV54" i="8"/>
  <c r="BK54" i="8"/>
  <c r="BI54" i="8"/>
  <c r="CG54" i="8"/>
  <c r="AS54" i="8"/>
  <c r="M54" i="8"/>
  <c r="BZ54" i="8"/>
  <c r="AL54" i="8"/>
  <c r="F54" i="8"/>
  <c r="CC54" i="8"/>
  <c r="AO54" i="8"/>
  <c r="DM54" i="8"/>
  <c r="BV54" i="8"/>
  <c r="AH54" i="8"/>
  <c r="H54" i="8"/>
  <c r="AU54" i="8"/>
  <c r="CB54" i="8"/>
  <c r="G54" i="8"/>
  <c r="AQ54" i="8"/>
  <c r="BX54" i="8"/>
  <c r="CQ54" i="8"/>
  <c r="W54" i="8"/>
  <c r="BH54" i="8"/>
  <c r="DP54" i="8"/>
  <c r="BY54" i="8"/>
  <c r="AK54" i="8"/>
  <c r="DE54" i="8"/>
  <c r="BR54" i="8"/>
  <c r="AD54" i="8"/>
  <c r="DL54" i="8"/>
  <c r="BU54" i="8"/>
  <c r="AG54" i="8"/>
  <c r="DA54" i="8"/>
  <c r="BN54" i="8"/>
  <c r="Z54" i="8"/>
  <c r="DF54" i="8"/>
  <c r="AE54" i="8"/>
  <c r="BL54" i="8"/>
  <c r="DB54" i="8"/>
  <c r="AA54" i="8"/>
  <c r="AZ54" i="8"/>
  <c r="BF54" i="8"/>
  <c r="DD54" i="8"/>
  <c r="BQ54" i="8"/>
  <c r="AC54" i="8"/>
  <c r="CW54" i="8"/>
  <c r="BB54" i="8"/>
  <c r="V54" i="8"/>
  <c r="CZ54" i="8"/>
  <c r="BM54" i="8"/>
  <c r="Y54" i="8"/>
  <c r="CS54" i="8"/>
  <c r="AX54" i="8"/>
  <c r="R54" i="8"/>
  <c r="CI54" i="8"/>
  <c r="O54" i="8"/>
  <c r="AN54" i="8"/>
  <c r="CE54" i="8"/>
  <c r="DO54" i="8"/>
  <c r="AJ54" i="8"/>
  <c r="DC54" i="8"/>
  <c r="DK54" i="8"/>
  <c r="AI54" i="8"/>
  <c r="AR54" i="8"/>
  <c r="CT54" i="8"/>
  <c r="BW54" i="8"/>
  <c r="I54" i="8"/>
  <c r="AM54" i="8"/>
  <c r="DN54" i="8"/>
  <c r="CF54" i="8"/>
  <c r="AF54" i="8"/>
  <c r="CA54" i="8"/>
  <c r="S54" i="8"/>
  <c r="AB54" i="8"/>
  <c r="BT54" i="8"/>
  <c r="BP54" i="8"/>
  <c r="AY54" i="8"/>
  <c r="CP54" i="8"/>
  <c r="CM54" i="8"/>
  <c r="CJ54" i="8"/>
  <c r="CO54" i="8"/>
  <c r="CN54" i="8"/>
  <c r="CL54" i="8"/>
  <c r="CK54" i="8"/>
  <c r="DI202" i="8"/>
  <c r="DJ202" i="8"/>
  <c r="DG202" i="8"/>
  <c r="DH202" i="8"/>
  <c r="BE202" i="8"/>
  <c r="BD202" i="8"/>
  <c r="CF202" i="8"/>
  <c r="BM202" i="8"/>
  <c r="L202" i="8"/>
  <c r="DM202" i="8"/>
  <c r="O202" i="8"/>
  <c r="CD202" i="8"/>
  <c r="CR202" i="8"/>
  <c r="CS202" i="8"/>
  <c r="AL202" i="8"/>
  <c r="CX202" i="8"/>
  <c r="AS202" i="8"/>
  <c r="I202" i="8"/>
  <c r="BX202" i="8"/>
  <c r="Z202" i="8"/>
  <c r="CC202" i="8"/>
  <c r="AE202" i="8"/>
  <c r="AU202" i="8"/>
  <c r="AP202" i="8"/>
  <c r="CA202" i="8"/>
  <c r="BV202" i="8"/>
  <c r="BQ202" i="8"/>
  <c r="DP202" i="8"/>
  <c r="AK202" i="8"/>
  <c r="AH202" i="8"/>
  <c r="BZ202" i="8"/>
  <c r="AB202" i="8"/>
  <c r="CG202" i="8"/>
  <c r="AG202" i="8"/>
  <c r="DO202" i="8"/>
  <c r="BN202" i="8"/>
  <c r="N202" i="8"/>
  <c r="BS202" i="8"/>
  <c r="U202" i="8"/>
  <c r="BY202" i="8"/>
  <c r="BR202" i="8"/>
  <c r="J202" i="8"/>
  <c r="DD202" i="8"/>
  <c r="CW202" i="8"/>
  <c r="AZ202" i="8"/>
  <c r="BB202" i="8"/>
  <c r="DE202" i="8"/>
  <c r="CI202" i="8"/>
  <c r="BP202" i="8"/>
  <c r="R202" i="8"/>
  <c r="BU202" i="8"/>
  <c r="W202" i="8"/>
  <c r="DA202" i="8"/>
  <c r="AT202" i="8"/>
  <c r="DF202" i="8"/>
  <c r="BA202" i="8"/>
  <c r="G202" i="8"/>
  <c r="H202" i="8"/>
  <c r="CZ202" i="8"/>
  <c r="CU202" i="8"/>
  <c r="AC202" i="8"/>
  <c r="V202" i="8"/>
  <c r="Q202" i="8"/>
  <c r="AD202" i="8"/>
  <c r="AM202" i="8"/>
  <c r="DC202" i="8"/>
  <c r="AX202" i="8"/>
  <c r="DL202" i="8"/>
  <c r="BC202" i="8"/>
  <c r="M202" i="8"/>
  <c r="CH202" i="8"/>
  <c r="AJ202" i="8"/>
  <c r="CV202" i="8"/>
  <c r="AO202" i="8"/>
  <c r="Y202" i="8"/>
  <c r="T202" i="8"/>
  <c r="AW202" i="8"/>
  <c r="AR202" i="8"/>
  <c r="BI202" i="8"/>
  <c r="CB202" i="8"/>
  <c r="AN202" i="8"/>
  <c r="DN202" i="8"/>
  <c r="BW202" i="8"/>
  <c r="AI202" i="8"/>
  <c r="K202" i="8"/>
  <c r="DK202" i="8"/>
  <c r="BT202" i="8"/>
  <c r="AF202" i="8"/>
  <c r="DB202" i="8"/>
  <c r="BO202" i="8"/>
  <c r="AA202" i="8"/>
  <c r="CY202" i="8"/>
  <c r="BL202" i="8"/>
  <c r="X202" i="8"/>
  <c r="CT202" i="8"/>
  <c r="AY202" i="8"/>
  <c r="S202" i="8"/>
  <c r="CQ202" i="8"/>
  <c r="AV202" i="8"/>
  <c r="P202" i="8"/>
  <c r="CE202" i="8"/>
  <c r="AQ202" i="8"/>
  <c r="F202" i="8"/>
  <c r="BH202" i="8"/>
  <c r="BK202" i="8"/>
  <c r="CK202" i="8"/>
  <c r="BG202" i="8"/>
  <c r="CJ202" i="8"/>
  <c r="CP202" i="8"/>
  <c r="BF202" i="8"/>
  <c r="CN202" i="8"/>
  <c r="CM202" i="8"/>
  <c r="BJ202" i="8"/>
  <c r="CL202" i="8"/>
  <c r="CO202" i="8"/>
  <c r="DI70" i="8"/>
  <c r="DJ70" i="8"/>
  <c r="DG70" i="8"/>
  <c r="DH70" i="8"/>
  <c r="BE70" i="8"/>
  <c r="BD70" i="8"/>
  <c r="R70" i="8"/>
  <c r="DA70" i="8"/>
  <c r="AH70" i="8"/>
  <c r="BP70" i="8"/>
  <c r="CX70" i="8"/>
  <c r="DN70" i="8"/>
  <c r="AE70" i="8"/>
  <c r="BM70" i="8"/>
  <c r="CC70" i="8"/>
  <c r="AQ70" i="8"/>
  <c r="AV70" i="8"/>
  <c r="K70" i="8"/>
  <c r="CA70" i="8"/>
  <c r="AA70" i="8"/>
  <c r="CD70" i="8"/>
  <c r="AF70" i="8"/>
  <c r="O70" i="8"/>
  <c r="BO70" i="8"/>
  <c r="Q70" i="8"/>
  <c r="BT70" i="8"/>
  <c r="T70" i="8"/>
  <c r="CF70" i="8"/>
  <c r="DB70" i="8"/>
  <c r="AW70" i="8"/>
  <c r="DK70" i="8"/>
  <c r="AZ70" i="8"/>
  <c r="J70" i="8"/>
  <c r="CR70" i="8"/>
  <c r="AM70" i="8"/>
  <c r="CU70" i="8"/>
  <c r="AP70" i="8"/>
  <c r="I70" i="8"/>
  <c r="G70" i="8"/>
  <c r="BV70" i="8"/>
  <c r="AG70" i="8"/>
  <c r="CZ70" i="8"/>
  <c r="X70" i="8"/>
  <c r="CQ70" i="8"/>
  <c r="AU70" i="8"/>
  <c r="AJ70" i="8"/>
  <c r="DC70" i="8"/>
  <c r="AX70" i="8"/>
  <c r="S70" i="8"/>
  <c r="BS70" i="8"/>
  <c r="AN70" i="8"/>
  <c r="DM70" i="8"/>
  <c r="BU70" i="8"/>
  <c r="H70" i="8"/>
  <c r="BN70" i="8"/>
  <c r="Y70" i="8"/>
  <c r="CT70" i="8"/>
  <c r="CE70" i="8"/>
  <c r="BL70" i="8"/>
  <c r="W70" i="8"/>
  <c r="CI70" i="8"/>
  <c r="P70" i="8"/>
  <c r="CB70" i="8"/>
  <c r="AO70" i="8"/>
  <c r="DL70" i="8"/>
  <c r="L70" i="8"/>
  <c r="BX70" i="8"/>
  <c r="AI70" i="8"/>
  <c r="DF70" i="8"/>
  <c r="AB70" i="8"/>
  <c r="CY70" i="8"/>
  <c r="BC70" i="8"/>
  <c r="Z70" i="8"/>
  <c r="CS70" i="8"/>
  <c r="AY70" i="8"/>
  <c r="AR70" i="8"/>
  <c r="DO70" i="8"/>
  <c r="BW70" i="8"/>
  <c r="DD70" i="8"/>
  <c r="BQ70" i="8"/>
  <c r="AC70" i="8"/>
  <c r="CW70" i="8"/>
  <c r="BB70" i="8"/>
  <c r="V70" i="8"/>
  <c r="CV70" i="8"/>
  <c r="BA70" i="8"/>
  <c r="U70" i="8"/>
  <c r="CH70" i="8"/>
  <c r="AT70" i="8"/>
  <c r="N70" i="8"/>
  <c r="CG70" i="8"/>
  <c r="AS70" i="8"/>
  <c r="M70" i="8"/>
  <c r="BZ70" i="8"/>
  <c r="AL70" i="8"/>
  <c r="F70" i="8"/>
  <c r="DP70" i="8"/>
  <c r="BY70" i="8"/>
  <c r="AK70" i="8"/>
  <c r="DE70" i="8"/>
  <c r="BR70" i="8"/>
  <c r="AD70" i="8"/>
  <c r="BG70" i="8"/>
  <c r="BI70" i="8"/>
  <c r="BF70" i="8"/>
  <c r="BH70" i="8"/>
  <c r="BK70" i="8"/>
  <c r="BJ70" i="8"/>
  <c r="CL70" i="8"/>
  <c r="CO70" i="8"/>
  <c r="CP70" i="8"/>
  <c r="CM70" i="8"/>
  <c r="CJ70" i="8"/>
  <c r="CK70" i="8"/>
  <c r="CN70" i="8"/>
  <c r="DI100" i="8"/>
  <c r="DJ100" i="8"/>
  <c r="DG100" i="8"/>
  <c r="DH100" i="8"/>
  <c r="BE100" i="8"/>
  <c r="BD100" i="8"/>
  <c r="CB100" i="8"/>
  <c r="AM100" i="8"/>
  <c r="BT100" i="8"/>
  <c r="J100" i="8"/>
  <c r="AW100" i="8"/>
  <c r="CD100" i="8"/>
  <c r="H100" i="8"/>
  <c r="BV100" i="8"/>
  <c r="BS100" i="8"/>
  <c r="X100" i="8"/>
  <c r="BM100" i="8"/>
  <c r="K100" i="8"/>
  <c r="CX100" i="8"/>
  <c r="W100" i="8"/>
  <c r="AV100" i="8"/>
  <c r="DL100" i="8"/>
  <c r="AG100" i="8"/>
  <c r="BN100" i="8"/>
  <c r="CC100" i="8"/>
  <c r="AH100" i="8"/>
  <c r="AE100" i="8"/>
  <c r="CI100" i="8"/>
  <c r="CS100" i="8"/>
  <c r="Y100" i="8"/>
  <c r="AX100" i="8"/>
  <c r="CA100" i="8"/>
  <c r="DK100" i="8"/>
  <c r="AF100" i="8"/>
  <c r="CR100" i="8"/>
  <c r="Q100" i="8"/>
  <c r="AP100" i="8"/>
  <c r="AO100" i="8"/>
  <c r="G100" i="8"/>
  <c r="CY100" i="8"/>
  <c r="O100" i="8"/>
  <c r="R100" i="8"/>
  <c r="CZ100" i="8"/>
  <c r="BC100" i="8"/>
  <c r="CQ100" i="8"/>
  <c r="P100" i="8"/>
  <c r="BU100" i="8"/>
  <c r="DA100" i="8"/>
  <c r="Z100" i="8"/>
  <c r="DM100" i="8"/>
  <c r="DF100" i="8"/>
  <c r="BL100" i="8"/>
  <c r="AN100" i="8"/>
  <c r="AU100" i="8"/>
  <c r="BI100" i="8"/>
  <c r="DD100" i="8"/>
  <c r="BQ100" i="8"/>
  <c r="AC100" i="8"/>
  <c r="CW100" i="8"/>
  <c r="BB100" i="8"/>
  <c r="V100" i="8"/>
  <c r="DB100" i="8"/>
  <c r="BO100" i="8"/>
  <c r="AA100" i="8"/>
  <c r="CU100" i="8"/>
  <c r="AZ100" i="8"/>
  <c r="T100" i="8"/>
  <c r="BJ100" i="8"/>
  <c r="BG100" i="8"/>
  <c r="CV100" i="8"/>
  <c r="BA100" i="8"/>
  <c r="U100" i="8"/>
  <c r="CH100" i="8"/>
  <c r="AT100" i="8"/>
  <c r="N100" i="8"/>
  <c r="CT100" i="8"/>
  <c r="AY100" i="8"/>
  <c r="S100" i="8"/>
  <c r="CF100" i="8"/>
  <c r="AR100" i="8"/>
  <c r="L100" i="8"/>
  <c r="BK100" i="8"/>
  <c r="BF100" i="8"/>
  <c r="CG100" i="8"/>
  <c r="AS100" i="8"/>
  <c r="M100" i="8"/>
  <c r="BZ100" i="8"/>
  <c r="AL100" i="8"/>
  <c r="I100" i="8"/>
  <c r="CE100" i="8"/>
  <c r="AQ100" i="8"/>
  <c r="DO100" i="8"/>
  <c r="BX100" i="8"/>
  <c r="AJ100" i="8"/>
  <c r="F100" i="8"/>
  <c r="BH100" i="8"/>
  <c r="DP100" i="8"/>
  <c r="BY100" i="8"/>
  <c r="AK100" i="8"/>
  <c r="DE100" i="8"/>
  <c r="BR100" i="8"/>
  <c r="AD100" i="8"/>
  <c r="DN100" i="8"/>
  <c r="BW100" i="8"/>
  <c r="AI100" i="8"/>
  <c r="DC100" i="8"/>
  <c r="BP100" i="8"/>
  <c r="AB100" i="8"/>
  <c r="CM100" i="8"/>
  <c r="CO100" i="8"/>
  <c r="CN100" i="8"/>
  <c r="CL100" i="8"/>
  <c r="CK100" i="8"/>
  <c r="CP100" i="8"/>
  <c r="CJ100" i="8"/>
  <c r="DI180" i="8"/>
  <c r="DJ180" i="8"/>
  <c r="DG180" i="8"/>
  <c r="BE180" i="8"/>
  <c r="DH180" i="8"/>
  <c r="BD180" i="8"/>
  <c r="R180" i="8"/>
  <c r="AV180" i="8"/>
  <c r="BR180" i="8"/>
  <c r="DA180" i="8"/>
  <c r="AL180" i="8"/>
  <c r="BA180" i="8"/>
  <c r="DE180" i="8"/>
  <c r="DN180" i="8"/>
  <c r="AE180" i="8"/>
  <c r="Z180" i="8"/>
  <c r="W180" i="8"/>
  <c r="CS180" i="8"/>
  <c r="DK180" i="8"/>
  <c r="P180" i="8"/>
  <c r="AK180" i="8"/>
  <c r="CB180" i="8"/>
  <c r="CI180" i="8"/>
  <c r="O180" i="8"/>
  <c r="M180" i="8"/>
  <c r="BZ180" i="8"/>
  <c r="BC180" i="8"/>
  <c r="BQ180" i="8"/>
  <c r="AC180" i="8"/>
  <c r="CQ180" i="8"/>
  <c r="CV180" i="8"/>
  <c r="U180" i="8"/>
  <c r="AX180" i="8"/>
  <c r="BS180" i="8"/>
  <c r="AS180" i="8"/>
  <c r="CZ180" i="8"/>
  <c r="CA180" i="8"/>
  <c r="F180" i="8"/>
  <c r="DL180" i="8"/>
  <c r="AM180" i="8"/>
  <c r="BN180" i="8"/>
  <c r="BY180" i="8"/>
  <c r="I180" i="8"/>
  <c r="AD180" i="8"/>
  <c r="AU180" i="8"/>
  <c r="CG180" i="8"/>
  <c r="AN180" i="8"/>
  <c r="Y180" i="8"/>
  <c r="BM180" i="8"/>
  <c r="DB180" i="8"/>
  <c r="AP180" i="8"/>
  <c r="CW180" i="8"/>
  <c r="BK180" i="8"/>
  <c r="DC180" i="8"/>
  <c r="BP180" i="8"/>
  <c r="AB180" i="8"/>
  <c r="CX180" i="8"/>
  <c r="J180" i="8"/>
  <c r="AQ180" i="8"/>
  <c r="CE180" i="8"/>
  <c r="X180" i="8"/>
  <c r="BV180" i="8"/>
  <c r="H180" i="8"/>
  <c r="AG180" i="8"/>
  <c r="BU180" i="8"/>
  <c r="DP180" i="8"/>
  <c r="BB180" i="8"/>
  <c r="BI180" i="8"/>
  <c r="BJ180" i="8"/>
  <c r="CU180" i="8"/>
  <c r="AZ180" i="8"/>
  <c r="T180" i="8"/>
  <c r="S180" i="8"/>
  <c r="AY180" i="8"/>
  <c r="CT180" i="8"/>
  <c r="AH180" i="8"/>
  <c r="CH180" i="8"/>
  <c r="G180" i="8"/>
  <c r="AO180" i="8"/>
  <c r="CC180" i="8"/>
  <c r="V180" i="8"/>
  <c r="BT180" i="8"/>
  <c r="BH180" i="8"/>
  <c r="BF180" i="8"/>
  <c r="CF180" i="8"/>
  <c r="AR180" i="8"/>
  <c r="L180" i="8"/>
  <c r="AA180" i="8"/>
  <c r="BO180" i="8"/>
  <c r="DD180" i="8"/>
  <c r="AT180" i="8"/>
  <c r="CY180" i="8"/>
  <c r="Q180" i="8"/>
  <c r="AW180" i="8"/>
  <c r="CR180" i="8"/>
  <c r="AF180" i="8"/>
  <c r="CD180" i="8"/>
  <c r="BG180" i="8"/>
  <c r="DO180" i="8"/>
  <c r="BX180" i="8"/>
  <c r="AJ180" i="8"/>
  <c r="DF180" i="8"/>
  <c r="K180" i="8"/>
  <c r="AI180" i="8"/>
  <c r="BW180" i="8"/>
  <c r="N180" i="8"/>
  <c r="BL180" i="8"/>
  <c r="DM180" i="8"/>
  <c r="CP180" i="8"/>
  <c r="CJ180" i="8"/>
  <c r="CK180" i="8"/>
  <c r="CL180" i="8"/>
  <c r="CO180" i="8"/>
  <c r="CN180" i="8"/>
  <c r="CM180" i="8"/>
  <c r="DI28" i="8"/>
  <c r="DG28" i="8"/>
  <c r="DJ28" i="8"/>
  <c r="DH28" i="8"/>
  <c r="BE28" i="8"/>
  <c r="BD28" i="8"/>
  <c r="DD28" i="8"/>
  <c r="AF28" i="8"/>
  <c r="CS28" i="8"/>
  <c r="AS28" i="8"/>
  <c r="DL28" i="8"/>
  <c r="AM28" i="8"/>
  <c r="CB28" i="8"/>
  <c r="P28" i="8"/>
  <c r="AU28" i="8"/>
  <c r="BR28" i="8"/>
  <c r="CI28" i="8"/>
  <c r="BZ28" i="8"/>
  <c r="CG28" i="8"/>
  <c r="BT28" i="8"/>
  <c r="CR28" i="8"/>
  <c r="Y28" i="8"/>
  <c r="BN28" i="8"/>
  <c r="I28" i="8"/>
  <c r="AC28" i="8"/>
  <c r="AN28" i="8"/>
  <c r="BM28" i="8"/>
  <c r="AV28" i="8"/>
  <c r="AW28" i="8"/>
  <c r="AL28" i="8"/>
  <c r="BY28" i="8"/>
  <c r="M28" i="8"/>
  <c r="AP28" i="8"/>
  <c r="CX28" i="8"/>
  <c r="DK28" i="8"/>
  <c r="V28" i="8"/>
  <c r="AG28" i="8"/>
  <c r="R28" i="8"/>
  <c r="W28" i="8"/>
  <c r="G28" i="8"/>
  <c r="BC28" i="8"/>
  <c r="CW28" i="8"/>
  <c r="AD28" i="8"/>
  <c r="BU28" i="8"/>
  <c r="CQ28" i="8"/>
  <c r="J28" i="8"/>
  <c r="DE28" i="8"/>
  <c r="DP28" i="8"/>
  <c r="DA28" i="8"/>
  <c r="AX28" i="8"/>
  <c r="F28" i="8"/>
  <c r="Z28" i="8"/>
  <c r="O28" i="8"/>
  <c r="BB28" i="8"/>
  <c r="CD28" i="8"/>
  <c r="BQ28" i="8"/>
  <c r="Q28" i="8"/>
  <c r="AK28" i="8"/>
  <c r="CA28" i="8"/>
  <c r="CZ28" i="8"/>
  <c r="DF28" i="8"/>
  <c r="BA28" i="8"/>
  <c r="DM28" i="8"/>
  <c r="BL28" i="8"/>
  <c r="N28" i="8"/>
  <c r="BK28" i="8"/>
  <c r="CT28" i="8"/>
  <c r="AY28" i="8"/>
  <c r="S28" i="8"/>
  <c r="CF28" i="8"/>
  <c r="AR28" i="8"/>
  <c r="L28" i="8"/>
  <c r="CV28" i="8"/>
  <c r="AO28" i="8"/>
  <c r="CY28" i="8"/>
  <c r="AT28" i="8"/>
  <c r="H28" i="8"/>
  <c r="BI28" i="8"/>
  <c r="CE28" i="8"/>
  <c r="AQ28" i="8"/>
  <c r="DO28" i="8"/>
  <c r="BX28" i="8"/>
  <c r="AJ28" i="8"/>
  <c r="K28" i="8"/>
  <c r="CC28" i="8"/>
  <c r="AE28" i="8"/>
  <c r="CH28" i="8"/>
  <c r="AH28" i="8"/>
  <c r="BJ28" i="8"/>
  <c r="DN28" i="8"/>
  <c r="BW28" i="8"/>
  <c r="AI28" i="8"/>
  <c r="DC28" i="8"/>
  <c r="BP28" i="8"/>
  <c r="AB28" i="8"/>
  <c r="BH28" i="8"/>
  <c r="BS28" i="8"/>
  <c r="U28" i="8"/>
  <c r="BV28" i="8"/>
  <c r="X28" i="8"/>
  <c r="BF28" i="8"/>
  <c r="DB28" i="8"/>
  <c r="BO28" i="8"/>
  <c r="AA28" i="8"/>
  <c r="CU28" i="8"/>
  <c r="AZ28" i="8"/>
  <c r="T28" i="8"/>
  <c r="BG28" i="8"/>
  <c r="CL28" i="8"/>
  <c r="CO28" i="8"/>
  <c r="CP28" i="8"/>
  <c r="CJ28" i="8"/>
  <c r="CM28" i="8"/>
  <c r="CN28" i="8"/>
  <c r="CK28" i="8"/>
  <c r="DI67" i="8"/>
  <c r="DJ67" i="8"/>
  <c r="DG67" i="8"/>
  <c r="DH67" i="8"/>
  <c r="BE67" i="8"/>
  <c r="BD67" i="8"/>
  <c r="AT67" i="8"/>
  <c r="CF67" i="8"/>
  <c r="BY67" i="8"/>
  <c r="AD67" i="8"/>
  <c r="DN67" i="8"/>
  <c r="AB67" i="8"/>
  <c r="DC67" i="8"/>
  <c r="CT67" i="8"/>
  <c r="AR67" i="8"/>
  <c r="AK67" i="8"/>
  <c r="BA67" i="8"/>
  <c r="AI67" i="8"/>
  <c r="U67" i="8"/>
  <c r="AY67" i="8"/>
  <c r="L67" i="8"/>
  <c r="DE67" i="8"/>
  <c r="CH67" i="8"/>
  <c r="BP67" i="8"/>
  <c r="CV67" i="8"/>
  <c r="S67" i="8"/>
  <c r="DP67" i="8"/>
  <c r="BR67" i="8"/>
  <c r="N67" i="8"/>
  <c r="BW67" i="8"/>
  <c r="BI67" i="8"/>
  <c r="CZ67" i="8"/>
  <c r="BM67" i="8"/>
  <c r="Y67" i="8"/>
  <c r="CS67" i="8"/>
  <c r="AX67" i="8"/>
  <c r="R67" i="8"/>
  <c r="CX67" i="8"/>
  <c r="BC67" i="8"/>
  <c r="W67" i="8"/>
  <c r="CQ67" i="8"/>
  <c r="AV67" i="8"/>
  <c r="P67" i="8"/>
  <c r="CG67" i="8"/>
  <c r="M67" i="8"/>
  <c r="AL67" i="8"/>
  <c r="CE67" i="8"/>
  <c r="DO67" i="8"/>
  <c r="AJ67" i="8"/>
  <c r="BJ67" i="8"/>
  <c r="BF67" i="8"/>
  <c r="CR67" i="8"/>
  <c r="AW67" i="8"/>
  <c r="Q67" i="8"/>
  <c r="CD67" i="8"/>
  <c r="AP67" i="8"/>
  <c r="H67" i="8"/>
  <c r="CI67" i="8"/>
  <c r="AU67" i="8"/>
  <c r="O67" i="8"/>
  <c r="CB67" i="8"/>
  <c r="AN67" i="8"/>
  <c r="K67" i="8"/>
  <c r="BQ67" i="8"/>
  <c r="CW67" i="8"/>
  <c r="V67" i="8"/>
  <c r="BO67" i="8"/>
  <c r="CU67" i="8"/>
  <c r="T67" i="8"/>
  <c r="BK67" i="8"/>
  <c r="BG67" i="8"/>
  <c r="CC67" i="8"/>
  <c r="AO67" i="8"/>
  <c r="DM67" i="8"/>
  <c r="BV67" i="8"/>
  <c r="AH67" i="8"/>
  <c r="G67" i="8"/>
  <c r="CA67" i="8"/>
  <c r="AM67" i="8"/>
  <c r="DK67" i="8"/>
  <c r="BT67" i="8"/>
  <c r="AF67" i="8"/>
  <c r="J67" i="8"/>
  <c r="AS67" i="8"/>
  <c r="BZ67" i="8"/>
  <c r="I67" i="8"/>
  <c r="AQ67" i="8"/>
  <c r="BX67" i="8"/>
  <c r="F67" i="8"/>
  <c r="BH67" i="8"/>
  <c r="DL67" i="8"/>
  <c r="BU67" i="8"/>
  <c r="AG67" i="8"/>
  <c r="DA67" i="8"/>
  <c r="BN67" i="8"/>
  <c r="Z67" i="8"/>
  <c r="DF67" i="8"/>
  <c r="BS67" i="8"/>
  <c r="AE67" i="8"/>
  <c r="CY67" i="8"/>
  <c r="BL67" i="8"/>
  <c r="X67" i="8"/>
  <c r="DD67" i="8"/>
  <c r="AC67" i="8"/>
  <c r="BB67" i="8"/>
  <c r="DB67" i="8"/>
  <c r="AA67" i="8"/>
  <c r="AZ67" i="8"/>
  <c r="CK67" i="8"/>
  <c r="CN67" i="8"/>
  <c r="CO67" i="8"/>
  <c r="CP67" i="8"/>
  <c r="CL67" i="8"/>
  <c r="CM67" i="8"/>
  <c r="CJ67" i="8"/>
  <c r="DI145" i="8"/>
  <c r="DJ145" i="8"/>
  <c r="DG145" i="8"/>
  <c r="BE145" i="8"/>
  <c r="DH145" i="8"/>
  <c r="BD145" i="8"/>
  <c r="CA145" i="8"/>
  <c r="BP145" i="8"/>
  <c r="BU145" i="8"/>
  <c r="DC145" i="8"/>
  <c r="DL145" i="8"/>
  <c r="F145" i="8"/>
  <c r="BO145" i="8"/>
  <c r="CR145" i="8"/>
  <c r="I145" i="8"/>
  <c r="CH145" i="8"/>
  <c r="AJ145" i="8"/>
  <c r="CT145" i="8"/>
  <c r="AO145" i="8"/>
  <c r="DE145" i="8"/>
  <c r="AZ145" i="8"/>
  <c r="DN145" i="8"/>
  <c r="BM145" i="8"/>
  <c r="O145" i="8"/>
  <c r="DM145" i="8"/>
  <c r="BV145" i="8"/>
  <c r="AH145" i="8"/>
  <c r="DD145" i="8"/>
  <c r="BQ145" i="8"/>
  <c r="AC145" i="8"/>
  <c r="AL145" i="8"/>
  <c r="AQ145" i="8"/>
  <c r="BZ145" i="8"/>
  <c r="CE145" i="8"/>
  <c r="DK145" i="8"/>
  <c r="Q145" i="8"/>
  <c r="AM145" i="8"/>
  <c r="AR145" i="8"/>
  <c r="BT145" i="8"/>
  <c r="BX145" i="8"/>
  <c r="X145" i="8"/>
  <c r="CC145" i="8"/>
  <c r="AE145" i="8"/>
  <c r="CU145" i="8"/>
  <c r="AN145" i="8"/>
  <c r="CZ145" i="8"/>
  <c r="AU145" i="8"/>
  <c r="K145" i="8"/>
  <c r="DA145" i="8"/>
  <c r="BN145" i="8"/>
  <c r="Z145" i="8"/>
  <c r="CV145" i="8"/>
  <c r="BA145" i="8"/>
  <c r="U145" i="8"/>
  <c r="AA145" i="8"/>
  <c r="P145" i="8"/>
  <c r="W145" i="8"/>
  <c r="AV145" i="8"/>
  <c r="BC145" i="8"/>
  <c r="BB145" i="8"/>
  <c r="CF145" i="8"/>
  <c r="CW145" i="8"/>
  <c r="AW145" i="8"/>
  <c r="DO145" i="8"/>
  <c r="BL145" i="8"/>
  <c r="N145" i="8"/>
  <c r="BS145" i="8"/>
  <c r="S145" i="8"/>
  <c r="CB145" i="8"/>
  <c r="AD145" i="8"/>
  <c r="CI145" i="8"/>
  <c r="AI145" i="8"/>
  <c r="CS145" i="8"/>
  <c r="AX145" i="8"/>
  <c r="R145" i="8"/>
  <c r="CG145" i="8"/>
  <c r="AS145" i="8"/>
  <c r="M145" i="8"/>
  <c r="V145" i="8"/>
  <c r="CQ145" i="8"/>
  <c r="CX145" i="8"/>
  <c r="J145" i="8"/>
  <c r="AB145" i="8"/>
  <c r="AG145" i="8"/>
  <c r="L145" i="8"/>
  <c r="AF145" i="8"/>
  <c r="DB145" i="8"/>
  <c r="CY145" i="8"/>
  <c r="AT145" i="8"/>
  <c r="DF145" i="8"/>
  <c r="AY145" i="8"/>
  <c r="G145" i="8"/>
  <c r="BR145" i="8"/>
  <c r="T145" i="8"/>
  <c r="BW145" i="8"/>
  <c r="Y145" i="8"/>
  <c r="CD145" i="8"/>
  <c r="AP145" i="8"/>
  <c r="DP145" i="8"/>
  <c r="BY145" i="8"/>
  <c r="AK145" i="8"/>
  <c r="H145" i="8"/>
  <c r="BG145" i="8"/>
  <c r="BJ145" i="8"/>
  <c r="BK145" i="8"/>
  <c r="BI145" i="8"/>
  <c r="BH145" i="8"/>
  <c r="BF145" i="8"/>
  <c r="CJ145" i="8"/>
  <c r="CK145" i="8"/>
  <c r="CL145" i="8"/>
  <c r="CM145" i="8"/>
  <c r="CP145" i="8"/>
  <c r="CO145" i="8"/>
  <c r="CN145" i="8"/>
  <c r="DI6" i="8"/>
  <c r="DJ6" i="8"/>
  <c r="DG6" i="8"/>
  <c r="BE6" i="8"/>
  <c r="DH6" i="8"/>
  <c r="BD6" i="8"/>
  <c r="W6" i="8"/>
  <c r="DC6" i="8"/>
  <c r="DF6" i="8"/>
  <c r="I6" i="8"/>
  <c r="BQ6" i="8"/>
  <c r="AJ6" i="8"/>
  <c r="N6" i="8"/>
  <c r="CX6" i="8"/>
  <c r="AB6" i="8"/>
  <c r="AR6" i="8"/>
  <c r="DB6" i="8"/>
  <c r="AU6" i="8"/>
  <c r="DE6" i="8"/>
  <c r="AZ6" i="8"/>
  <c r="G6" i="8"/>
  <c r="BC6" i="8"/>
  <c r="CY6" i="8"/>
  <c r="AF6" i="8"/>
  <c r="CG6" i="8"/>
  <c r="U6" i="8"/>
  <c r="BB6" i="8"/>
  <c r="V6" i="8"/>
  <c r="AS6" i="8"/>
  <c r="R6" i="8"/>
  <c r="AX6" i="8"/>
  <c r="CS6" i="8"/>
  <c r="Y6" i="8"/>
  <c r="BM6" i="8"/>
  <c r="CZ6" i="8"/>
  <c r="BA6" i="8"/>
  <c r="BW6" i="8"/>
  <c r="F6" i="8"/>
  <c r="CI6" i="8"/>
  <c r="AK6" i="8"/>
  <c r="CU6" i="8"/>
  <c r="AN6" i="8"/>
  <c r="DN6" i="8"/>
  <c r="AQ6" i="8"/>
  <c r="CF6" i="8"/>
  <c r="P6" i="8"/>
  <c r="BS6" i="8"/>
  <c r="DK6" i="8"/>
  <c r="AL6" i="8"/>
  <c r="AV6" i="8"/>
  <c r="CE6" i="8"/>
  <c r="Z6" i="8"/>
  <c r="BN6" i="8"/>
  <c r="DA6" i="8"/>
  <c r="AG6" i="8"/>
  <c r="BU6" i="8"/>
  <c r="DO6" i="8"/>
  <c r="AE6" i="8"/>
  <c r="AM6" i="8"/>
  <c r="BZ6" i="8"/>
  <c r="DL6" i="8"/>
  <c r="BY6" i="8"/>
  <c r="AA6" i="8"/>
  <c r="CB6" i="8"/>
  <c r="AD6" i="8"/>
  <c r="CV6" i="8"/>
  <c r="AC6" i="8"/>
  <c r="BP6" i="8"/>
  <c r="K6" i="8"/>
  <c r="AY6" i="8"/>
  <c r="CQ6" i="8"/>
  <c r="X6" i="8"/>
  <c r="CH6" i="8"/>
  <c r="H6" i="8"/>
  <c r="AH6" i="8"/>
  <c r="BV6" i="8"/>
  <c r="DM6" i="8"/>
  <c r="AO6" i="8"/>
  <c r="CC6" i="8"/>
  <c r="BT6" i="8"/>
  <c r="CW6" i="8"/>
  <c r="BL6" i="8"/>
  <c r="CT6" i="8"/>
  <c r="DP6" i="8"/>
  <c r="BO6" i="8"/>
  <c r="O6" i="8"/>
  <c r="BR6" i="8"/>
  <c r="T6" i="8"/>
  <c r="CA6" i="8"/>
  <c r="M6" i="8"/>
  <c r="AT6" i="8"/>
  <c r="DD6" i="8"/>
  <c r="AI6" i="8"/>
  <c r="BX6" i="8"/>
  <c r="L6" i="8"/>
  <c r="S6" i="8"/>
  <c r="J6" i="8"/>
  <c r="AP6" i="8"/>
  <c r="CD6" i="8"/>
  <c r="Q6" i="8"/>
  <c r="AW6" i="8"/>
  <c r="CR6" i="8"/>
  <c r="BJ6" i="8"/>
  <c r="CJ6" i="8"/>
  <c r="CM6" i="8"/>
  <c r="BF6" i="8"/>
  <c r="CN6" i="8"/>
  <c r="BK6" i="8"/>
  <c r="BH6" i="8"/>
  <c r="CL6" i="8"/>
  <c r="CK6" i="8"/>
  <c r="BG6" i="8"/>
  <c r="BI6" i="8"/>
  <c r="CP6" i="8"/>
  <c r="CO6" i="8"/>
  <c r="DI89" i="8"/>
  <c r="DJ89" i="8"/>
  <c r="DG89" i="8"/>
  <c r="DH89" i="8"/>
  <c r="BD89" i="8"/>
  <c r="BE89" i="8"/>
  <c r="BW89" i="8"/>
  <c r="DE89" i="8"/>
  <c r="U89" i="8"/>
  <c r="DC89" i="8"/>
  <c r="BX89" i="8"/>
  <c r="AT89" i="8"/>
  <c r="AB89" i="8"/>
  <c r="L89" i="8"/>
  <c r="K89" i="8"/>
  <c r="DB89" i="8"/>
  <c r="CV89" i="8"/>
  <c r="AY89" i="8"/>
  <c r="AQ89" i="8"/>
  <c r="AZ89" i="8"/>
  <c r="AS89" i="8"/>
  <c r="BZ89" i="8"/>
  <c r="J89" i="8"/>
  <c r="AK89" i="8"/>
  <c r="AR89" i="8"/>
  <c r="BA89" i="8"/>
  <c r="BP89" i="8"/>
  <c r="BY89" i="8"/>
  <c r="CZ89" i="8"/>
  <c r="BM89" i="8"/>
  <c r="Y89" i="8"/>
  <c r="CS89" i="8"/>
  <c r="AX89" i="8"/>
  <c r="R89" i="8"/>
  <c r="CX89" i="8"/>
  <c r="BC89" i="8"/>
  <c r="W89" i="8"/>
  <c r="CQ89" i="8"/>
  <c r="AV89" i="8"/>
  <c r="P89" i="8"/>
  <c r="DD89" i="8"/>
  <c r="AC89" i="8"/>
  <c r="BB89" i="8"/>
  <c r="DP89" i="8"/>
  <c r="S89" i="8"/>
  <c r="T89" i="8"/>
  <c r="AI89" i="8"/>
  <c r="AJ89" i="8"/>
  <c r="AD89" i="8"/>
  <c r="CR89" i="8"/>
  <c r="AW89" i="8"/>
  <c r="Q89" i="8"/>
  <c r="CD89" i="8"/>
  <c r="AP89" i="8"/>
  <c r="G89" i="8"/>
  <c r="CI89" i="8"/>
  <c r="AU89" i="8"/>
  <c r="O89" i="8"/>
  <c r="CB89" i="8"/>
  <c r="AN89" i="8"/>
  <c r="F89" i="8"/>
  <c r="CG89" i="8"/>
  <c r="M89" i="8"/>
  <c r="AL89" i="8"/>
  <c r="CT89" i="8"/>
  <c r="CU89" i="8"/>
  <c r="DN89" i="8"/>
  <c r="DO89" i="8"/>
  <c r="N89" i="8"/>
  <c r="CF89" i="8"/>
  <c r="BJ89" i="8"/>
  <c r="CC89" i="8"/>
  <c r="AO89" i="8"/>
  <c r="DM89" i="8"/>
  <c r="BV89" i="8"/>
  <c r="AH89" i="8"/>
  <c r="H89" i="8"/>
  <c r="CA89" i="8"/>
  <c r="AM89" i="8"/>
  <c r="DK89" i="8"/>
  <c r="BT89" i="8"/>
  <c r="AF89" i="8"/>
  <c r="I89" i="8"/>
  <c r="BQ89" i="8"/>
  <c r="CW89" i="8"/>
  <c r="V89" i="8"/>
  <c r="BO89" i="8"/>
  <c r="BR89" i="8"/>
  <c r="CE89" i="8"/>
  <c r="CH89" i="8"/>
  <c r="AA89" i="8"/>
  <c r="DL89" i="8"/>
  <c r="BU89" i="8"/>
  <c r="AG89" i="8"/>
  <c r="DA89" i="8"/>
  <c r="BN89" i="8"/>
  <c r="Z89" i="8"/>
  <c r="DF89" i="8"/>
  <c r="BS89" i="8"/>
  <c r="AE89" i="8"/>
  <c r="CY89" i="8"/>
  <c r="BL89" i="8"/>
  <c r="X89" i="8"/>
  <c r="BI89" i="8"/>
  <c r="BK89" i="8"/>
  <c r="CN89" i="8"/>
  <c r="CK89" i="8"/>
  <c r="BF89" i="8"/>
  <c r="CL89" i="8"/>
  <c r="CO89" i="8"/>
  <c r="BG89" i="8"/>
  <c r="CP89" i="8"/>
  <c r="BH89" i="8"/>
  <c r="CJ89" i="8"/>
  <c r="CM89" i="8"/>
  <c r="DI165" i="8"/>
  <c r="DJ165" i="8"/>
  <c r="DG165" i="8"/>
  <c r="DH165" i="8"/>
  <c r="BE165" i="8"/>
  <c r="BD165" i="8"/>
  <c r="CY165" i="8"/>
  <c r="AF165" i="8"/>
  <c r="U165" i="8"/>
  <c r="CB165" i="8"/>
  <c r="AD165" i="8"/>
  <c r="CW165" i="8"/>
  <c r="Z165" i="8"/>
  <c r="BY165" i="8"/>
  <c r="AA165" i="8"/>
  <c r="CQ165" i="8"/>
  <c r="X165" i="8"/>
  <c r="BW165" i="8"/>
  <c r="Y165" i="8"/>
  <c r="AT165" i="8"/>
  <c r="AO165" i="8"/>
  <c r="AH165" i="8"/>
  <c r="AG165" i="8"/>
  <c r="AY165" i="8"/>
  <c r="AQ165" i="8"/>
  <c r="AC165" i="8"/>
  <c r="BR165" i="8"/>
  <c r="R165" i="8"/>
  <c r="BZ165" i="8"/>
  <c r="N165" i="8"/>
  <c r="BO165" i="8"/>
  <c r="Q165" i="8"/>
  <c r="BV165" i="8"/>
  <c r="DP165" i="8"/>
  <c r="BM165" i="8"/>
  <c r="M165" i="8"/>
  <c r="P165" i="8"/>
  <c r="S165" i="8"/>
  <c r="DL165" i="8"/>
  <c r="F165" i="8"/>
  <c r="G165" i="8"/>
  <c r="J165" i="8"/>
  <c r="CH165" i="8"/>
  <c r="V165" i="8"/>
  <c r="DE165" i="8"/>
  <c r="AX165" i="8"/>
  <c r="DN165" i="8"/>
  <c r="BL165" i="8"/>
  <c r="DB165" i="8"/>
  <c r="AW165" i="8"/>
  <c r="K165" i="8"/>
  <c r="BB165" i="8"/>
  <c r="CZ165" i="8"/>
  <c r="AS165" i="8"/>
  <c r="I165" i="8"/>
  <c r="CT165" i="8"/>
  <c r="DK165" i="8"/>
  <c r="CE165" i="8"/>
  <c r="BN165" i="8"/>
  <c r="AV165" i="8"/>
  <c r="BU165" i="8"/>
  <c r="CC165" i="8"/>
  <c r="CS165" i="8"/>
  <c r="AN165" i="8"/>
  <c r="DA165" i="8"/>
  <c r="AP165" i="8"/>
  <c r="CR165" i="8"/>
  <c r="AK165" i="8"/>
  <c r="DM165" i="8"/>
  <c r="AL165" i="8"/>
  <c r="CG165" i="8"/>
  <c r="AI165" i="8"/>
  <c r="CD165" i="8"/>
  <c r="BQ165" i="8"/>
  <c r="BT165" i="8"/>
  <c r="BA165" i="8"/>
  <c r="DD165" i="8"/>
  <c r="CV165" i="8"/>
  <c r="BH165" i="8"/>
  <c r="DO165" i="8"/>
  <c r="BX165" i="8"/>
  <c r="AJ165" i="8"/>
  <c r="DF165" i="8"/>
  <c r="BS165" i="8"/>
  <c r="AE165" i="8"/>
  <c r="BI165" i="8"/>
  <c r="DC165" i="8"/>
  <c r="BP165" i="8"/>
  <c r="AB165" i="8"/>
  <c r="CX165" i="8"/>
  <c r="BC165" i="8"/>
  <c r="W165" i="8"/>
  <c r="BJ165" i="8"/>
  <c r="BG165" i="8"/>
  <c r="CU165" i="8"/>
  <c r="AZ165" i="8"/>
  <c r="T165" i="8"/>
  <c r="CI165" i="8"/>
  <c r="AU165" i="8"/>
  <c r="O165" i="8"/>
  <c r="BK165" i="8"/>
  <c r="BF165" i="8"/>
  <c r="CF165" i="8"/>
  <c r="AR165" i="8"/>
  <c r="L165" i="8"/>
  <c r="CA165" i="8"/>
  <c r="AM165" i="8"/>
  <c r="H165" i="8"/>
  <c r="CL165" i="8"/>
  <c r="CO165" i="8"/>
  <c r="CP165" i="8"/>
  <c r="CM165" i="8"/>
  <c r="CN165" i="8"/>
  <c r="CJ165" i="8"/>
  <c r="CK165" i="8"/>
  <c r="DI229" i="8"/>
  <c r="DJ229" i="8"/>
  <c r="DG229" i="8"/>
  <c r="DH229" i="8"/>
  <c r="BE229" i="8"/>
  <c r="BD229" i="8"/>
  <c r="P229" i="8"/>
  <c r="BC229" i="8"/>
  <c r="U229" i="8"/>
  <c r="AF229" i="8"/>
  <c r="BT229" i="8"/>
  <c r="W229" i="8"/>
  <c r="BY229" i="8"/>
  <c r="AD229" i="8"/>
  <c r="AV229" i="8"/>
  <c r="CQ229" i="8"/>
  <c r="CH229" i="8"/>
  <c r="DN229" i="8"/>
  <c r="BW229" i="8"/>
  <c r="AI229" i="8"/>
  <c r="DC229" i="8"/>
  <c r="BP229" i="8"/>
  <c r="AB229" i="8"/>
  <c r="DL229" i="8"/>
  <c r="BU229" i="8"/>
  <c r="AG229" i="8"/>
  <c r="DA229" i="8"/>
  <c r="BN229" i="8"/>
  <c r="Z229" i="8"/>
  <c r="DF229" i="8"/>
  <c r="AE229" i="8"/>
  <c r="BL229" i="8"/>
  <c r="DD229" i="8"/>
  <c r="AC229" i="8"/>
  <c r="BB229" i="8"/>
  <c r="AK229" i="8"/>
  <c r="CX229" i="8"/>
  <c r="N229" i="8"/>
  <c r="AT229" i="8"/>
  <c r="CA229" i="8"/>
  <c r="DB229" i="8"/>
  <c r="BO229" i="8"/>
  <c r="AA229" i="8"/>
  <c r="CU229" i="8"/>
  <c r="AZ229" i="8"/>
  <c r="T229" i="8"/>
  <c r="CZ229" i="8"/>
  <c r="BM229" i="8"/>
  <c r="Y229" i="8"/>
  <c r="CS229" i="8"/>
  <c r="AX229" i="8"/>
  <c r="R229" i="8"/>
  <c r="CI229" i="8"/>
  <c r="O229" i="8"/>
  <c r="AN229" i="8"/>
  <c r="CG229" i="8"/>
  <c r="M229" i="8"/>
  <c r="AL229" i="8"/>
  <c r="DE229" i="8"/>
  <c r="BA229" i="8"/>
  <c r="CV229" i="8"/>
  <c r="J229" i="8"/>
  <c r="CT229" i="8"/>
  <c r="AY229" i="8"/>
  <c r="S229" i="8"/>
  <c r="CF229" i="8"/>
  <c r="AR229" i="8"/>
  <c r="L229" i="8"/>
  <c r="CR229" i="8"/>
  <c r="AW229" i="8"/>
  <c r="Q229" i="8"/>
  <c r="CD229" i="8"/>
  <c r="AP229" i="8"/>
  <c r="F229" i="8"/>
  <c r="BS229" i="8"/>
  <c r="CY229" i="8"/>
  <c r="X229" i="8"/>
  <c r="BQ229" i="8"/>
  <c r="CW229" i="8"/>
  <c r="V229" i="8"/>
  <c r="DP229" i="8"/>
  <c r="BR229" i="8"/>
  <c r="DK229" i="8"/>
  <c r="AM229" i="8"/>
  <c r="BF229" i="8"/>
  <c r="CE229" i="8"/>
  <c r="AQ229" i="8"/>
  <c r="DO229" i="8"/>
  <c r="BX229" i="8"/>
  <c r="AJ229" i="8"/>
  <c r="K229" i="8"/>
  <c r="CC229" i="8"/>
  <c r="AO229" i="8"/>
  <c r="DM229" i="8"/>
  <c r="BV229" i="8"/>
  <c r="AH229" i="8"/>
  <c r="I229" i="8"/>
  <c r="AU229" i="8"/>
  <c r="CB229" i="8"/>
  <c r="G229" i="8"/>
  <c r="AS229" i="8"/>
  <c r="BZ229" i="8"/>
  <c r="H229" i="8"/>
  <c r="BK229" i="8"/>
  <c r="BH229" i="8"/>
  <c r="BI229" i="8"/>
  <c r="BJ229" i="8"/>
  <c r="BG229" i="8"/>
  <c r="CL229" i="8"/>
  <c r="CM229" i="8"/>
  <c r="CN229" i="8"/>
  <c r="CO229" i="8"/>
  <c r="CP229" i="8"/>
  <c r="CJ229" i="8"/>
  <c r="CK229" i="8"/>
  <c r="DI78" i="8"/>
  <c r="DG78" i="8"/>
  <c r="DJ78" i="8"/>
  <c r="DH78" i="8"/>
  <c r="BD78" i="8"/>
  <c r="BE78" i="8"/>
  <c r="R78" i="8"/>
  <c r="M78" i="8"/>
  <c r="DN78" i="8"/>
  <c r="BP78" i="8"/>
  <c r="BI78" i="8"/>
  <c r="BK78" i="8"/>
  <c r="CI78" i="8"/>
  <c r="AU78" i="8"/>
  <c r="O78" i="8"/>
  <c r="CB78" i="8"/>
  <c r="AN78" i="8"/>
  <c r="F78" i="8"/>
  <c r="CC78" i="8"/>
  <c r="AC78" i="8"/>
  <c r="CF78" i="8"/>
  <c r="AH78" i="8"/>
  <c r="DP78" i="8"/>
  <c r="BO78" i="8"/>
  <c r="Q78" i="8"/>
  <c r="BR78" i="8"/>
  <c r="T78" i="8"/>
  <c r="AQ78" i="8"/>
  <c r="AT78" i="8"/>
  <c r="CE78" i="8"/>
  <c r="CH78" i="8"/>
  <c r="CZ78" i="8"/>
  <c r="I78" i="8"/>
  <c r="AL78" i="8"/>
  <c r="AB78" i="8"/>
  <c r="BF78" i="8"/>
  <c r="BJ78" i="8"/>
  <c r="CA78" i="8"/>
  <c r="AM78" i="8"/>
  <c r="DK78" i="8"/>
  <c r="BT78" i="8"/>
  <c r="AF78" i="8"/>
  <c r="H78" i="8"/>
  <c r="BQ78" i="8"/>
  <c r="S78" i="8"/>
  <c r="BV78" i="8"/>
  <c r="V78" i="8"/>
  <c r="DB78" i="8"/>
  <c r="AW78" i="8"/>
  <c r="DE78" i="8"/>
  <c r="AZ78" i="8"/>
  <c r="K78" i="8"/>
  <c r="U78" i="8"/>
  <c r="Z78" i="8"/>
  <c r="BA78" i="8"/>
  <c r="BN78" i="8"/>
  <c r="AS78" i="8"/>
  <c r="CG78" i="8"/>
  <c r="BW78" i="8"/>
  <c r="BM78" i="8"/>
  <c r="BG78" i="8"/>
  <c r="DF78" i="8"/>
  <c r="BS78" i="8"/>
  <c r="AE78" i="8"/>
  <c r="CY78" i="8"/>
  <c r="BL78" i="8"/>
  <c r="X78" i="8"/>
  <c r="DD78" i="8"/>
  <c r="AY78" i="8"/>
  <c r="DM78" i="8"/>
  <c r="BB78" i="8"/>
  <c r="L78" i="8"/>
  <c r="CR78" i="8"/>
  <c r="AK78" i="8"/>
  <c r="CU78" i="8"/>
  <c r="AP78" i="8"/>
  <c r="CV78" i="8"/>
  <c r="DA78" i="8"/>
  <c r="J78" i="8"/>
  <c r="AG78" i="8"/>
  <c r="AJ78" i="8"/>
  <c r="DC78" i="8"/>
  <c r="AI78" i="8"/>
  <c r="BZ78" i="8"/>
  <c r="BH78" i="8"/>
  <c r="CX78" i="8"/>
  <c r="BC78" i="8"/>
  <c r="W78" i="8"/>
  <c r="CQ78" i="8"/>
  <c r="AV78" i="8"/>
  <c r="P78" i="8"/>
  <c r="CT78" i="8"/>
  <c r="AO78" i="8"/>
  <c r="CW78" i="8"/>
  <c r="AR78" i="8"/>
  <c r="G78" i="8"/>
  <c r="BY78" i="8"/>
  <c r="AA78" i="8"/>
  <c r="CD78" i="8"/>
  <c r="AD78" i="8"/>
  <c r="BU78" i="8"/>
  <c r="BX78" i="8"/>
  <c r="DL78" i="8"/>
  <c r="DO78" i="8"/>
  <c r="N78" i="8"/>
  <c r="AX78" i="8"/>
  <c r="CS78" i="8"/>
  <c r="Y78" i="8"/>
  <c r="CN78" i="8"/>
  <c r="CK78" i="8"/>
  <c r="CL78" i="8"/>
  <c r="CO78" i="8"/>
  <c r="CP78" i="8"/>
  <c r="CM78" i="8"/>
  <c r="CJ78" i="8"/>
  <c r="DI218" i="8"/>
  <c r="DG218" i="8"/>
  <c r="DJ218" i="8"/>
  <c r="DH218" i="8"/>
  <c r="BD218" i="8"/>
  <c r="BE218" i="8"/>
  <c r="DN218" i="8"/>
  <c r="CH218" i="8"/>
  <c r="AI218" i="8"/>
  <c r="CG218" i="8"/>
  <c r="N218" i="8"/>
  <c r="DF218" i="8"/>
  <c r="BP218" i="8"/>
  <c r="CA218" i="8"/>
  <c r="AC218" i="8"/>
  <c r="CF218" i="8"/>
  <c r="AF218" i="8"/>
  <c r="DP218" i="8"/>
  <c r="BO218" i="8"/>
  <c r="O218" i="8"/>
  <c r="BR218" i="8"/>
  <c r="T218" i="8"/>
  <c r="BX218" i="8"/>
  <c r="BS218" i="8"/>
  <c r="J218" i="8"/>
  <c r="DC218" i="8"/>
  <c r="CX218" i="8"/>
  <c r="CE218" i="8"/>
  <c r="BL218" i="8"/>
  <c r="M218" i="8"/>
  <c r="BQ218" i="8"/>
  <c r="S218" i="8"/>
  <c r="BT218" i="8"/>
  <c r="V218" i="8"/>
  <c r="DB218" i="8"/>
  <c r="AU218" i="8"/>
  <c r="DE218" i="8"/>
  <c r="AZ218" i="8"/>
  <c r="F218" i="8"/>
  <c r="K218" i="8"/>
  <c r="CY218" i="8"/>
  <c r="CV218" i="8"/>
  <c r="AB218" i="8"/>
  <c r="W218" i="8"/>
  <c r="AL218" i="8"/>
  <c r="AJ218" i="8"/>
  <c r="DO218" i="8"/>
  <c r="BC218" i="8"/>
  <c r="DD218" i="8"/>
  <c r="AY218" i="8"/>
  <c r="DK218" i="8"/>
  <c r="BB218" i="8"/>
  <c r="L218" i="8"/>
  <c r="CI218" i="8"/>
  <c r="AK218" i="8"/>
  <c r="CU218" i="8"/>
  <c r="AN218" i="8"/>
  <c r="X218" i="8"/>
  <c r="U218" i="8"/>
  <c r="AV218" i="8"/>
  <c r="AS218" i="8"/>
  <c r="CQ218" i="8"/>
  <c r="AE218" i="8"/>
  <c r="BA218" i="8"/>
  <c r="P218" i="8"/>
  <c r="CT218" i="8"/>
  <c r="AM218" i="8"/>
  <c r="CW218" i="8"/>
  <c r="AR218" i="8"/>
  <c r="I218" i="8"/>
  <c r="BY218" i="8"/>
  <c r="AA218" i="8"/>
  <c r="CB218" i="8"/>
  <c r="AD218" i="8"/>
  <c r="AT218" i="8"/>
  <c r="AQ218" i="8"/>
  <c r="BZ218" i="8"/>
  <c r="BW218" i="8"/>
  <c r="DL218" i="8"/>
  <c r="BU218" i="8"/>
  <c r="AG218" i="8"/>
  <c r="DA218" i="8"/>
  <c r="BN218" i="8"/>
  <c r="Z218" i="8"/>
  <c r="CZ218" i="8"/>
  <c r="BM218" i="8"/>
  <c r="Y218" i="8"/>
  <c r="CS218" i="8"/>
  <c r="AX218" i="8"/>
  <c r="R218" i="8"/>
  <c r="CR218" i="8"/>
  <c r="AW218" i="8"/>
  <c r="Q218" i="8"/>
  <c r="CD218" i="8"/>
  <c r="AP218" i="8"/>
  <c r="G218" i="8"/>
  <c r="CC218" i="8"/>
  <c r="AO218" i="8"/>
  <c r="DM218" i="8"/>
  <c r="BV218" i="8"/>
  <c r="AH218" i="8"/>
  <c r="H218" i="8"/>
  <c r="BK218" i="8"/>
  <c r="CN218" i="8"/>
  <c r="CM218" i="8"/>
  <c r="BJ218" i="8"/>
  <c r="CL218" i="8"/>
  <c r="CO218" i="8"/>
  <c r="BF218" i="8"/>
  <c r="BG218" i="8"/>
  <c r="CK218" i="8"/>
  <c r="BI218" i="8"/>
  <c r="BH218" i="8"/>
  <c r="CJ218" i="8"/>
  <c r="CP218" i="8"/>
  <c r="DI87" i="8"/>
  <c r="DJ87" i="8"/>
  <c r="DG87" i="8"/>
  <c r="DH87" i="8"/>
  <c r="BD87" i="8"/>
  <c r="BE87" i="8"/>
  <c r="I87" i="8"/>
  <c r="R87" i="8"/>
  <c r="BP87" i="8"/>
  <c r="CB87" i="8"/>
  <c r="AX87" i="8"/>
  <c r="BY87" i="8"/>
  <c r="BM87" i="8"/>
  <c r="AB87" i="8"/>
  <c r="CS87" i="8"/>
  <c r="DC87" i="8"/>
  <c r="CT87" i="8"/>
  <c r="DN87" i="8"/>
  <c r="AA87" i="8"/>
  <c r="BH87" i="8"/>
  <c r="BU87" i="8"/>
  <c r="U87" i="8"/>
  <c r="CH87" i="8"/>
  <c r="AT87" i="8"/>
  <c r="N87" i="8"/>
  <c r="O87" i="8"/>
  <c r="DL87" i="8"/>
  <c r="BA87" i="8"/>
  <c r="M87" i="8"/>
  <c r="BZ87" i="8"/>
  <c r="AL87" i="8"/>
  <c r="G87" i="8"/>
  <c r="AN87" i="8"/>
  <c r="CV87" i="8"/>
  <c r="AQ87" i="8"/>
  <c r="DE87" i="8"/>
  <c r="BR87" i="8"/>
  <c r="AD87" i="8"/>
  <c r="AO87" i="8"/>
  <c r="CE87" i="8"/>
  <c r="AG87" i="8"/>
  <c r="CW87" i="8"/>
  <c r="BB87" i="8"/>
  <c r="V87" i="8"/>
  <c r="J87" i="8"/>
  <c r="AZ87" i="8"/>
  <c r="DK87" i="8"/>
  <c r="BO87" i="8"/>
  <c r="T87" i="8"/>
  <c r="BT87" i="8"/>
  <c r="Q87" i="8"/>
  <c r="CC87" i="8"/>
  <c r="AF87" i="8"/>
  <c r="CD87" i="8"/>
  <c r="AC87" i="8"/>
  <c r="CZ87" i="8"/>
  <c r="H87" i="8"/>
  <c r="AP87" i="8"/>
  <c r="CU87" i="8"/>
  <c r="AS87" i="8"/>
  <c r="DP87" i="8"/>
  <c r="X87" i="8"/>
  <c r="BV87" i="8"/>
  <c r="S87" i="8"/>
  <c r="CG87" i="8"/>
  <c r="F87" i="8"/>
  <c r="AV87" i="8"/>
  <c r="DA87" i="8"/>
  <c r="AY87" i="8"/>
  <c r="AH87" i="8"/>
  <c r="CF87" i="8"/>
  <c r="AI87" i="8"/>
  <c r="DB87" i="8"/>
  <c r="P87" i="8"/>
  <c r="BN87" i="8"/>
  <c r="DO87" i="8"/>
  <c r="BW87" i="8"/>
  <c r="K87" i="8"/>
  <c r="AR87" i="8"/>
  <c r="CY87" i="8"/>
  <c r="AW87" i="8"/>
  <c r="Z87" i="8"/>
  <c r="BX87" i="8"/>
  <c r="Y87" i="8"/>
  <c r="CR87" i="8"/>
  <c r="L87" i="8"/>
  <c r="BL87" i="8"/>
  <c r="DM87" i="8"/>
  <c r="BQ87" i="8"/>
  <c r="AJ87" i="8"/>
  <c r="CQ87" i="8"/>
  <c r="AK87" i="8"/>
  <c r="DD87" i="8"/>
  <c r="CA87" i="8"/>
  <c r="AM87" i="8"/>
  <c r="DF87" i="8"/>
  <c r="BS87" i="8"/>
  <c r="AE87" i="8"/>
  <c r="CX87" i="8"/>
  <c r="BC87" i="8"/>
  <c r="W87" i="8"/>
  <c r="CI87" i="8"/>
  <c r="AU87" i="8"/>
  <c r="BG87" i="8"/>
  <c r="BJ87" i="8"/>
  <c r="BK87" i="8"/>
  <c r="BI87" i="8"/>
  <c r="BF87" i="8"/>
  <c r="CJ87" i="8"/>
  <c r="CO87" i="8"/>
  <c r="CN87" i="8"/>
  <c r="CL87" i="8"/>
  <c r="CK87" i="8"/>
  <c r="CP87" i="8"/>
  <c r="CM87" i="8"/>
  <c r="DJ47" i="8"/>
  <c r="DI47" i="8"/>
  <c r="DG47" i="8"/>
  <c r="DH47" i="8"/>
  <c r="BD47" i="8"/>
  <c r="BK47" i="8"/>
  <c r="CP47" i="8"/>
  <c r="CJ47" i="8"/>
  <c r="BF47" i="8"/>
  <c r="BI47" i="8"/>
  <c r="CN47" i="8"/>
  <c r="BE47" i="8"/>
  <c r="BG47" i="8"/>
  <c r="BL47" i="8"/>
  <c r="CK47" i="8"/>
  <c r="BJ47" i="8"/>
  <c r="CL47" i="8"/>
  <c r="CO47" i="8"/>
  <c r="BH47" i="8"/>
  <c r="CM47" i="8"/>
  <c r="BV47" i="8"/>
  <c r="DA47" i="8"/>
  <c r="BS47" i="8"/>
  <c r="CE47" i="8"/>
  <c r="DB47" i="8"/>
  <c r="L47" i="8"/>
  <c r="S47" i="8"/>
  <c r="W47" i="8"/>
  <c r="AA47" i="8"/>
  <c r="AE47" i="8"/>
  <c r="AI47" i="8"/>
  <c r="M47" i="8"/>
  <c r="CD47" i="8"/>
  <c r="Z47" i="8"/>
  <c r="AH47" i="8"/>
  <c r="AP47" i="8"/>
  <c r="AX47" i="8"/>
  <c r="DN47" i="8"/>
  <c r="AM47" i="8"/>
  <c r="AQ47" i="8"/>
  <c r="U47" i="8"/>
  <c r="Y47" i="8"/>
  <c r="BN47" i="8"/>
  <c r="CS47" i="8"/>
  <c r="R47" i="8"/>
  <c r="BW47" i="8"/>
  <c r="CT47" i="8"/>
  <c r="H47" i="8"/>
  <c r="O47" i="8"/>
  <c r="BC47" i="8"/>
  <c r="F47" i="8"/>
  <c r="AG47" i="8"/>
  <c r="AO47" i="8"/>
  <c r="AW47" i="8"/>
  <c r="DM47" i="8"/>
  <c r="BO47" i="8"/>
  <c r="CI47" i="8"/>
  <c r="CX47" i="8"/>
  <c r="DF47" i="8"/>
  <c r="AU47" i="8"/>
  <c r="AY47" i="8"/>
  <c r="BP47" i="8"/>
  <c r="BT47" i="8"/>
  <c r="CY47" i="8"/>
  <c r="DO47" i="8"/>
  <c r="Q47" i="8"/>
  <c r="AS47" i="8"/>
  <c r="BR47" i="8"/>
  <c r="BZ47" i="8"/>
  <c r="CH47" i="8"/>
  <c r="G47" i="8"/>
  <c r="BB47" i="8"/>
  <c r="BY47" i="8"/>
  <c r="CV47" i="8"/>
  <c r="DD47" i="8"/>
  <c r="DP47" i="8"/>
  <c r="BX47" i="8"/>
  <c r="CU47" i="8"/>
  <c r="DK47" i="8"/>
  <c r="AK47" i="8"/>
  <c r="N47" i="8"/>
  <c r="AL47" i="8"/>
  <c r="I47" i="8"/>
  <c r="AV47" i="8"/>
  <c r="BU47" i="8"/>
  <c r="CF47" i="8"/>
  <c r="CQ47" i="8"/>
  <c r="DC47" i="8"/>
  <c r="BA47" i="8"/>
  <c r="CW47" i="8"/>
  <c r="DE47" i="8"/>
  <c r="CA47" i="8"/>
  <c r="P47" i="8"/>
  <c r="X47" i="8"/>
  <c r="AR47" i="8"/>
  <c r="AZ47" i="8"/>
  <c r="BM47" i="8"/>
  <c r="BQ47" i="8"/>
  <c r="CC47" i="8"/>
  <c r="CZ47" i="8"/>
  <c r="DL47" i="8"/>
  <c r="CB47" i="8"/>
  <c r="J47" i="8"/>
  <c r="AC47" i="8"/>
  <c r="K47" i="8"/>
  <c r="V47" i="8"/>
  <c r="AD47" i="8"/>
  <c r="AT47" i="8"/>
  <c r="T47" i="8"/>
  <c r="AB47" i="8"/>
  <c r="AF47" i="8"/>
  <c r="AJ47" i="8"/>
  <c r="AN47" i="8"/>
  <c r="CG47" i="8"/>
  <c r="CR47" i="8"/>
  <c r="DJ65" i="8"/>
  <c r="DI65" i="8"/>
  <c r="DG65" i="8"/>
  <c r="DH65" i="8"/>
  <c r="BD65" i="8"/>
  <c r="BE65" i="8"/>
  <c r="BN65" i="8"/>
  <c r="CH65" i="8"/>
  <c r="DL65" i="8"/>
  <c r="BA65" i="8"/>
  <c r="AG65" i="8"/>
  <c r="DO65" i="8"/>
  <c r="CI65" i="8"/>
  <c r="AU65" i="8"/>
  <c r="O65" i="8"/>
  <c r="CB65" i="8"/>
  <c r="AN65" i="8"/>
  <c r="G65" i="8"/>
  <c r="CR65" i="8"/>
  <c r="AK65" i="8"/>
  <c r="CU65" i="8"/>
  <c r="AP65" i="8"/>
  <c r="DN65" i="8"/>
  <c r="BM65" i="8"/>
  <c r="M65" i="8"/>
  <c r="BP65" i="8"/>
  <c r="R65" i="8"/>
  <c r="CA65" i="8"/>
  <c r="AM65" i="8"/>
  <c r="DK65" i="8"/>
  <c r="BT65" i="8"/>
  <c r="AF65" i="8"/>
  <c r="I65" i="8"/>
  <c r="BY65" i="8"/>
  <c r="AA65" i="8"/>
  <c r="CD65" i="8"/>
  <c r="AD65" i="8"/>
  <c r="CZ65" i="8"/>
  <c r="AS65" i="8"/>
  <c r="DC65" i="8"/>
  <c r="AX65" i="8"/>
  <c r="J65" i="8"/>
  <c r="N65" i="8"/>
  <c r="AJ65" i="8"/>
  <c r="DF65" i="8"/>
  <c r="BS65" i="8"/>
  <c r="AE65" i="8"/>
  <c r="CY65" i="8"/>
  <c r="BL65" i="8"/>
  <c r="X65" i="8"/>
  <c r="DP65" i="8"/>
  <c r="BO65" i="8"/>
  <c r="Q65" i="8"/>
  <c r="BR65" i="8"/>
  <c r="T65" i="8"/>
  <c r="CG65" i="8"/>
  <c r="AI65" i="8"/>
  <c r="CS65" i="8"/>
  <c r="AL65" i="8"/>
  <c r="CE65" i="8"/>
  <c r="CX65" i="8"/>
  <c r="BC65" i="8"/>
  <c r="W65" i="8"/>
  <c r="CQ65" i="8"/>
  <c r="AV65" i="8"/>
  <c r="P65" i="8"/>
  <c r="DB65" i="8"/>
  <c r="AW65" i="8"/>
  <c r="DE65" i="8"/>
  <c r="AZ65" i="8"/>
  <c r="F65" i="8"/>
  <c r="BW65" i="8"/>
  <c r="Y65" i="8"/>
  <c r="BZ65" i="8"/>
  <c r="AB65" i="8"/>
  <c r="AR65" i="8"/>
  <c r="AO65" i="8"/>
  <c r="H65" i="8"/>
  <c r="DA65" i="8"/>
  <c r="CV65" i="8"/>
  <c r="BB65" i="8"/>
  <c r="AY65" i="8"/>
  <c r="BV65" i="8"/>
  <c r="BQ65" i="8"/>
  <c r="Z65" i="8"/>
  <c r="U65" i="8"/>
  <c r="CF65" i="8"/>
  <c r="CC65" i="8"/>
  <c r="K65" i="8"/>
  <c r="CW65" i="8"/>
  <c r="CT65" i="8"/>
  <c r="AT65" i="8"/>
  <c r="AQ65" i="8"/>
  <c r="L65" i="8"/>
  <c r="DM65" i="8"/>
  <c r="DD65" i="8"/>
  <c r="V65" i="8"/>
  <c r="S65" i="8"/>
  <c r="BX65" i="8"/>
  <c r="BU65" i="8"/>
  <c r="AH65" i="8"/>
  <c r="AC65" i="8"/>
  <c r="BK65" i="8"/>
  <c r="BG65" i="8"/>
  <c r="BJ65" i="8"/>
  <c r="BH65" i="8"/>
  <c r="BI65" i="8"/>
  <c r="BF65" i="8"/>
  <c r="CK65" i="8"/>
  <c r="CL65" i="8"/>
  <c r="CO65" i="8"/>
  <c r="CP65" i="8"/>
  <c r="CM65" i="8"/>
  <c r="CN65" i="8"/>
  <c r="CJ65" i="8"/>
  <c r="DJ131" i="8"/>
  <c r="DG131" i="8"/>
  <c r="DI131" i="8"/>
  <c r="DH131" i="8"/>
  <c r="BD131" i="8"/>
  <c r="BE131" i="8"/>
  <c r="CD131" i="8"/>
  <c r="DK131" i="8"/>
  <c r="BO131" i="8"/>
  <c r="AF131" i="8"/>
  <c r="AZ131" i="8"/>
  <c r="CI131" i="8"/>
  <c r="DP131" i="8"/>
  <c r="DE131" i="8"/>
  <c r="BR131" i="8"/>
  <c r="AD131" i="8"/>
  <c r="CZ131" i="8"/>
  <c r="BM131" i="8"/>
  <c r="Y131" i="8"/>
  <c r="DO131" i="8"/>
  <c r="BN131" i="8"/>
  <c r="P131" i="8"/>
  <c r="BS131" i="8"/>
  <c r="U131" i="8"/>
  <c r="CF131" i="8"/>
  <c r="AH131" i="8"/>
  <c r="CT131" i="8"/>
  <c r="AM131" i="8"/>
  <c r="AK131" i="8"/>
  <c r="CW131" i="8"/>
  <c r="BB131" i="8"/>
  <c r="V131" i="8"/>
  <c r="CR131" i="8"/>
  <c r="AW131" i="8"/>
  <c r="Q131" i="8"/>
  <c r="DA131" i="8"/>
  <c r="AV131" i="8"/>
  <c r="DF131" i="8"/>
  <c r="BA131" i="8"/>
  <c r="F131" i="8"/>
  <c r="BV131" i="8"/>
  <c r="X131" i="8"/>
  <c r="CA131" i="8"/>
  <c r="AC131" i="8"/>
  <c r="O131" i="8"/>
  <c r="CH131" i="8"/>
  <c r="AT131" i="8"/>
  <c r="N131" i="8"/>
  <c r="CC131" i="8"/>
  <c r="AO131" i="8"/>
  <c r="G131" i="8"/>
  <c r="CQ131" i="8"/>
  <c r="AJ131" i="8"/>
  <c r="CV131" i="8"/>
  <c r="AQ131" i="8"/>
  <c r="DM131" i="8"/>
  <c r="BL131" i="8"/>
  <c r="L131" i="8"/>
  <c r="BQ131" i="8"/>
  <c r="S131" i="8"/>
  <c r="BZ131" i="8"/>
  <c r="AL131" i="8"/>
  <c r="DL131" i="8"/>
  <c r="BU131" i="8"/>
  <c r="AG131" i="8"/>
  <c r="I131" i="8"/>
  <c r="BX131" i="8"/>
  <c r="Z131" i="8"/>
  <c r="CE131" i="8"/>
  <c r="AE131" i="8"/>
  <c r="CY131" i="8"/>
  <c r="AR131" i="8"/>
  <c r="DD131" i="8"/>
  <c r="AY131" i="8"/>
  <c r="J131" i="8"/>
  <c r="AS131" i="8"/>
  <c r="AN131" i="8"/>
  <c r="H131" i="8"/>
  <c r="DB131" i="8"/>
  <c r="CU131" i="8"/>
  <c r="BC131" i="8"/>
  <c r="AX131" i="8"/>
  <c r="BW131" i="8"/>
  <c r="BP131" i="8"/>
  <c r="AA131" i="8"/>
  <c r="T131" i="8"/>
  <c r="CG131" i="8"/>
  <c r="CB131" i="8"/>
  <c r="K131" i="8"/>
  <c r="CX131" i="8"/>
  <c r="CS131" i="8"/>
  <c r="AU131" i="8"/>
  <c r="AP131" i="8"/>
  <c r="M131" i="8"/>
  <c r="DN131" i="8"/>
  <c r="DC131" i="8"/>
  <c r="W131" i="8"/>
  <c r="R131" i="8"/>
  <c r="BY131" i="8"/>
  <c r="BT131" i="8"/>
  <c r="AI131" i="8"/>
  <c r="AB131" i="8"/>
  <c r="BG131" i="8"/>
  <c r="BJ131" i="8"/>
  <c r="BK131" i="8"/>
  <c r="BI131" i="8"/>
  <c r="BH131" i="8"/>
  <c r="BF131" i="8"/>
  <c r="CJ131" i="8"/>
  <c r="CK131" i="8"/>
  <c r="CL131" i="8"/>
  <c r="CM131" i="8"/>
  <c r="CN131" i="8"/>
  <c r="CO131" i="8"/>
  <c r="CP131" i="8"/>
  <c r="DJ206" i="8"/>
  <c r="DG206" i="8"/>
  <c r="DI206" i="8"/>
  <c r="DH206" i="8"/>
  <c r="BD206" i="8"/>
  <c r="BE206" i="8"/>
  <c r="AX206" i="8"/>
  <c r="AG206" i="8"/>
  <c r="BI206" i="8"/>
  <c r="DF206" i="8"/>
  <c r="BS206" i="8"/>
  <c r="AE206" i="8"/>
  <c r="DP206" i="8"/>
  <c r="BO206" i="8"/>
  <c r="Q206" i="8"/>
  <c r="BZ206" i="8"/>
  <c r="AL206" i="8"/>
  <c r="I206" i="8"/>
  <c r="BW206" i="8"/>
  <c r="Y206" i="8"/>
  <c r="CF206" i="8"/>
  <c r="AR206" i="8"/>
  <c r="L206" i="8"/>
  <c r="AO206" i="8"/>
  <c r="BL206" i="8"/>
  <c r="DD206" i="8"/>
  <c r="DM206" i="8"/>
  <c r="AF206" i="8"/>
  <c r="U206" i="8"/>
  <c r="DL206" i="8"/>
  <c r="AH206" i="8"/>
  <c r="DA206" i="8"/>
  <c r="R206" i="8"/>
  <c r="BF206" i="8"/>
  <c r="CX206" i="8"/>
  <c r="BC206" i="8"/>
  <c r="W206" i="8"/>
  <c r="DB206" i="8"/>
  <c r="AW206" i="8"/>
  <c r="DE206" i="8"/>
  <c r="BR206" i="8"/>
  <c r="AD206" i="8"/>
  <c r="DN206" i="8"/>
  <c r="BM206" i="8"/>
  <c r="M206" i="8"/>
  <c r="BX206" i="8"/>
  <c r="AJ206" i="8"/>
  <c r="J206" i="8"/>
  <c r="S206" i="8"/>
  <c r="AN206" i="8"/>
  <c r="CC206" i="8"/>
  <c r="CQ206" i="8"/>
  <c r="P206" i="8"/>
  <c r="CD206" i="8"/>
  <c r="BA206" i="8"/>
  <c r="H206" i="8"/>
  <c r="BN206" i="8"/>
  <c r="BK206" i="8"/>
  <c r="BG206" i="8"/>
  <c r="CI206" i="8"/>
  <c r="AU206" i="8"/>
  <c r="O206" i="8"/>
  <c r="CR206" i="8"/>
  <c r="AK206" i="8"/>
  <c r="CW206" i="8"/>
  <c r="BB206" i="8"/>
  <c r="V206" i="8"/>
  <c r="CZ206" i="8"/>
  <c r="AS206" i="8"/>
  <c r="DC206" i="8"/>
  <c r="BP206" i="8"/>
  <c r="AB206" i="8"/>
  <c r="CT206" i="8"/>
  <c r="CY206" i="8"/>
  <c r="X206" i="8"/>
  <c r="AY206" i="8"/>
  <c r="BT206" i="8"/>
  <c r="K206" i="8"/>
  <c r="AP206" i="8"/>
  <c r="DO206" i="8"/>
  <c r="CV206" i="8"/>
  <c r="Z206" i="8"/>
  <c r="CS206" i="8"/>
  <c r="BJ206" i="8"/>
  <c r="BH206" i="8"/>
  <c r="CA206" i="8"/>
  <c r="AM206" i="8"/>
  <c r="DK206" i="8"/>
  <c r="BY206" i="8"/>
  <c r="AA206" i="8"/>
  <c r="CH206" i="8"/>
  <c r="AT206" i="8"/>
  <c r="N206" i="8"/>
  <c r="CG206" i="8"/>
  <c r="AI206" i="8"/>
  <c r="CU206" i="8"/>
  <c r="AZ206" i="8"/>
  <c r="T206" i="8"/>
  <c r="BQ206" i="8"/>
  <c r="CB206" i="8"/>
  <c r="G206" i="8"/>
  <c r="AC206" i="8"/>
  <c r="AV206" i="8"/>
  <c r="BU206" i="8"/>
  <c r="F206" i="8"/>
  <c r="BV206" i="8"/>
  <c r="AQ206" i="8"/>
  <c r="CE206" i="8"/>
  <c r="CL206" i="8"/>
  <c r="CO206" i="8"/>
  <c r="CK206" i="8"/>
  <c r="CJ206" i="8"/>
  <c r="CP206" i="8"/>
  <c r="CN206" i="8"/>
  <c r="CM206" i="8"/>
  <c r="DJ74" i="8"/>
  <c r="DG74" i="8"/>
  <c r="DI74" i="8"/>
  <c r="DH74" i="8"/>
  <c r="BD74" i="8"/>
  <c r="BE74" i="8"/>
  <c r="BR74" i="8"/>
  <c r="DP74" i="8"/>
  <c r="BS74" i="8"/>
  <c r="I74" i="8"/>
  <c r="AC74" i="8"/>
  <c r="O74" i="8"/>
  <c r="AK74" i="8"/>
  <c r="CV74" i="8"/>
  <c r="AN74" i="8"/>
  <c r="DL74" i="8"/>
  <c r="BW74" i="8"/>
  <c r="W74" i="8"/>
  <c r="BZ74" i="8"/>
  <c r="AB74" i="8"/>
  <c r="CE74" i="8"/>
  <c r="S74" i="8"/>
  <c r="AZ74" i="8"/>
  <c r="DF74" i="8"/>
  <c r="AM74" i="8"/>
  <c r="CB74" i="8"/>
  <c r="N74" i="8"/>
  <c r="X74" i="8"/>
  <c r="AY74" i="8"/>
  <c r="J74" i="8"/>
  <c r="AP74" i="8"/>
  <c r="CD74" i="8"/>
  <c r="Q74" i="8"/>
  <c r="AW74" i="8"/>
  <c r="CR74" i="8"/>
  <c r="BX74" i="8"/>
  <c r="CY74" i="8"/>
  <c r="DK74" i="8"/>
  <c r="AQ74" i="8"/>
  <c r="DN74" i="8"/>
  <c r="BC74" i="8"/>
  <c r="M74" i="8"/>
  <c r="BP74" i="8"/>
  <c r="P74" i="8"/>
  <c r="BQ74" i="8"/>
  <c r="DE74" i="8"/>
  <c r="AJ74" i="8"/>
  <c r="CT74" i="8"/>
  <c r="AA74" i="8"/>
  <c r="BL74" i="8"/>
  <c r="H74" i="8"/>
  <c r="BB74" i="8"/>
  <c r="CI74" i="8"/>
  <c r="R74" i="8"/>
  <c r="AX74" i="8"/>
  <c r="CS74" i="8"/>
  <c r="Y74" i="8"/>
  <c r="BM74" i="8"/>
  <c r="CZ74" i="8"/>
  <c r="CF74" i="8"/>
  <c r="DD74" i="8"/>
  <c r="AF74" i="8"/>
  <c r="AT74" i="8"/>
  <c r="T74" i="8"/>
  <c r="CX74" i="8"/>
  <c r="AS74" i="8"/>
  <c r="DC74" i="8"/>
  <c r="AV74" i="8"/>
  <c r="F74" i="8"/>
  <c r="AU74" i="8"/>
  <c r="CH74" i="8"/>
  <c r="V74" i="8"/>
  <c r="BY74" i="8"/>
  <c r="DO74" i="8"/>
  <c r="AR74" i="8"/>
  <c r="CU74" i="8"/>
  <c r="Z74" i="8"/>
  <c r="BN74" i="8"/>
  <c r="DA74" i="8"/>
  <c r="AG74" i="8"/>
  <c r="BU74" i="8"/>
  <c r="BO74" i="8"/>
  <c r="CA74" i="8"/>
  <c r="L74" i="8"/>
  <c r="CG74" i="8"/>
  <c r="AI74" i="8"/>
  <c r="CQ74" i="8"/>
  <c r="AL74" i="8"/>
  <c r="DB74" i="8"/>
  <c r="AE74" i="8"/>
  <c r="BT74" i="8"/>
  <c r="G74" i="8"/>
  <c r="BA74" i="8"/>
  <c r="CW74" i="8"/>
  <c r="AD74" i="8"/>
  <c r="U74" i="8"/>
  <c r="K74" i="8"/>
  <c r="AH74" i="8"/>
  <c r="BV74" i="8"/>
  <c r="DM74" i="8"/>
  <c r="AO74" i="8"/>
  <c r="CC74" i="8"/>
  <c r="BI74" i="8"/>
  <c r="BJ74" i="8"/>
  <c r="CL74" i="8"/>
  <c r="CK74" i="8"/>
  <c r="BF74" i="8"/>
  <c r="BH74" i="8"/>
  <c r="CP74" i="8"/>
  <c r="CM74" i="8"/>
  <c r="BG74" i="8"/>
  <c r="CJ74" i="8"/>
  <c r="CO74" i="8"/>
  <c r="BK74" i="8"/>
  <c r="CN74" i="8"/>
  <c r="DJ140" i="8"/>
  <c r="DI140" i="8"/>
  <c r="DG140" i="8"/>
  <c r="DH140" i="8"/>
  <c r="BD140" i="8"/>
  <c r="BE140" i="8"/>
  <c r="BU140" i="8"/>
  <c r="L140" i="8"/>
  <c r="CF140" i="8"/>
  <c r="AV140" i="8"/>
  <c r="AM140" i="8"/>
  <c r="CU140" i="8"/>
  <c r="BC140" i="8"/>
  <c r="W140" i="8"/>
  <c r="Z140" i="8"/>
  <c r="CT140" i="8"/>
  <c r="J140" i="8"/>
  <c r="BX140" i="8"/>
  <c r="H140" i="8"/>
  <c r="AP140" i="8"/>
  <c r="BN140" i="8"/>
  <c r="DD140" i="8"/>
  <c r="AU140" i="8"/>
  <c r="K140" i="8"/>
  <c r="AZ140" i="8"/>
  <c r="CV140" i="8"/>
  <c r="AO140" i="8"/>
  <c r="DA140" i="8"/>
  <c r="CA140" i="8"/>
  <c r="CE140" i="8"/>
  <c r="CW140" i="8"/>
  <c r="BB140" i="8"/>
  <c r="V140" i="8"/>
  <c r="CR140" i="8"/>
  <c r="M140" i="8"/>
  <c r="AS140" i="8"/>
  <c r="CG140" i="8"/>
  <c r="AB140" i="8"/>
  <c r="CB140" i="8"/>
  <c r="AG140" i="8"/>
  <c r="DO140" i="8"/>
  <c r="AR140" i="8"/>
  <c r="CI140" i="8"/>
  <c r="AI140" i="8"/>
  <c r="DK140" i="8"/>
  <c r="AJ140" i="8"/>
  <c r="CC140" i="8"/>
  <c r="AE140" i="8"/>
  <c r="BT140" i="8"/>
  <c r="AW140" i="8"/>
  <c r="T140" i="8"/>
  <c r="CH140" i="8"/>
  <c r="AT140" i="8"/>
  <c r="N140" i="8"/>
  <c r="U140" i="8"/>
  <c r="BA140" i="8"/>
  <c r="CX140" i="8"/>
  <c r="AN140" i="8"/>
  <c r="CS140" i="8"/>
  <c r="BO140" i="8"/>
  <c r="CY140" i="8"/>
  <c r="AF140" i="8"/>
  <c r="BW140" i="8"/>
  <c r="Y140" i="8"/>
  <c r="CQ140" i="8"/>
  <c r="X140" i="8"/>
  <c r="BS140" i="8"/>
  <c r="S140" i="8"/>
  <c r="AH140" i="8"/>
  <c r="AA140" i="8"/>
  <c r="Q140" i="8"/>
  <c r="BL140" i="8"/>
  <c r="BH140" i="8"/>
  <c r="BZ140" i="8"/>
  <c r="AL140" i="8"/>
  <c r="DL140" i="8"/>
  <c r="AC140" i="8"/>
  <c r="BQ140" i="8"/>
  <c r="DN140" i="8"/>
  <c r="AX140" i="8"/>
  <c r="DC140" i="8"/>
  <c r="DB140" i="8"/>
  <c r="CD140" i="8"/>
  <c r="P140" i="8"/>
  <c r="BM140" i="8"/>
  <c r="O140" i="8"/>
  <c r="BV140" i="8"/>
  <c r="DP140" i="8"/>
  <c r="AY140" i="8"/>
  <c r="G140" i="8"/>
  <c r="DF140" i="8"/>
  <c r="F140" i="8"/>
  <c r="AQ140" i="8"/>
  <c r="DM140" i="8"/>
  <c r="DE140" i="8"/>
  <c r="BR140" i="8"/>
  <c r="AD140" i="8"/>
  <c r="CZ140" i="8"/>
  <c r="I140" i="8"/>
  <c r="AK140" i="8"/>
  <c r="BY140" i="8"/>
  <c r="R140" i="8"/>
  <c r="BP140" i="8"/>
  <c r="BF140" i="8"/>
  <c r="CL140" i="8"/>
  <c r="CK140" i="8"/>
  <c r="BG140" i="8"/>
  <c r="CJ140" i="8"/>
  <c r="CM140" i="8"/>
  <c r="BK140" i="8"/>
  <c r="CN140" i="8"/>
  <c r="CO140" i="8"/>
  <c r="BI140" i="8"/>
  <c r="BJ140" i="8"/>
  <c r="CP140" i="8"/>
  <c r="DJ215" i="8"/>
  <c r="DI215" i="8"/>
  <c r="DG215" i="8"/>
  <c r="DH215" i="8"/>
  <c r="BD215" i="8"/>
  <c r="BE215" i="8"/>
  <c r="AB215" i="8"/>
  <c r="O215" i="8"/>
  <c r="N215" i="8"/>
  <c r="AI215" i="8"/>
  <c r="BO215" i="8"/>
  <c r="DC215" i="8"/>
  <c r="AV215" i="8"/>
  <c r="AY215" i="8"/>
  <c r="CW215" i="8"/>
  <c r="AR215" i="8"/>
  <c r="CU215" i="8"/>
  <c r="T215" i="8"/>
  <c r="AA215" i="8"/>
  <c r="P215" i="8"/>
  <c r="DK215" i="8"/>
  <c r="L215" i="8"/>
  <c r="CA215" i="8"/>
  <c r="CG215" i="8"/>
  <c r="AS215" i="8"/>
  <c r="M215" i="8"/>
  <c r="K215" i="8"/>
  <c r="AH215" i="8"/>
  <c r="BV215" i="8"/>
  <c r="DO215" i="8"/>
  <c r="BC215" i="8"/>
  <c r="DL215" i="8"/>
  <c r="DB215" i="8"/>
  <c r="AT215" i="8"/>
  <c r="AU215" i="8"/>
  <c r="CQ215" i="8"/>
  <c r="DF215" i="8"/>
  <c r="AM215" i="8"/>
  <c r="CF215" i="8"/>
  <c r="CI215" i="8"/>
  <c r="BR215" i="8"/>
  <c r="H215" i="8"/>
  <c r="CH215" i="8"/>
  <c r="J215" i="8"/>
  <c r="BX215" i="8"/>
  <c r="I215" i="8"/>
  <c r="DP215" i="8"/>
  <c r="BY215" i="8"/>
  <c r="AK215" i="8"/>
  <c r="DE215" i="8"/>
  <c r="G215" i="8"/>
  <c r="AP215" i="8"/>
  <c r="CD215" i="8"/>
  <c r="W215" i="8"/>
  <c r="BU215" i="8"/>
  <c r="CB215" i="8"/>
  <c r="F215" i="8"/>
  <c r="BM215" i="8"/>
  <c r="CZ215" i="8"/>
  <c r="AE215" i="8"/>
  <c r="BZ215" i="8"/>
  <c r="CR215" i="8"/>
  <c r="Y215" i="8"/>
  <c r="BT215" i="8"/>
  <c r="AW215" i="8"/>
  <c r="AN215" i="8"/>
  <c r="DN215" i="8"/>
  <c r="AZ215" i="8"/>
  <c r="CT215" i="8"/>
  <c r="AL215" i="8"/>
  <c r="AJ215" i="8"/>
  <c r="DD215" i="8"/>
  <c r="BQ215" i="8"/>
  <c r="AC215" i="8"/>
  <c r="R215" i="8"/>
  <c r="AX215" i="8"/>
  <c r="CS215" i="8"/>
  <c r="AG215" i="8"/>
  <c r="CE215" i="8"/>
  <c r="V215" i="8"/>
  <c r="BL215" i="8"/>
  <c r="CC215" i="8"/>
  <c r="Q215" i="8"/>
  <c r="BP215" i="8"/>
  <c r="BW215" i="8"/>
  <c r="DM215" i="8"/>
  <c r="BB215" i="8"/>
  <c r="S215" i="8"/>
  <c r="AD215" i="8"/>
  <c r="BS215" i="8"/>
  <c r="AF215" i="8"/>
  <c r="AO215" i="8"/>
  <c r="X215" i="8"/>
  <c r="CY215" i="8"/>
  <c r="CV215" i="8"/>
  <c r="BA215" i="8"/>
  <c r="U215" i="8"/>
  <c r="Z215" i="8"/>
  <c r="BN215" i="8"/>
  <c r="DA215" i="8"/>
  <c r="AQ215" i="8"/>
  <c r="CX215" i="8"/>
  <c r="BG215" i="8"/>
  <c r="CN215" i="8"/>
  <c r="CO215" i="8"/>
  <c r="BJ215" i="8"/>
  <c r="CP215" i="8"/>
  <c r="BF215" i="8"/>
  <c r="BH215" i="8"/>
  <c r="CJ215" i="8"/>
  <c r="CK215" i="8"/>
  <c r="BK215" i="8"/>
  <c r="BI215" i="8"/>
  <c r="CL215" i="8"/>
  <c r="CM215" i="8"/>
  <c r="DJ63" i="8"/>
  <c r="DG63" i="8"/>
  <c r="DI63" i="8"/>
  <c r="DH63" i="8"/>
  <c r="BD63" i="8"/>
  <c r="CN63" i="8"/>
  <c r="BJ63" i="8"/>
  <c r="BK63" i="8"/>
  <c r="CL63" i="8"/>
  <c r="CP63" i="8"/>
  <c r="CJ63" i="8"/>
  <c r="BH63" i="8"/>
  <c r="CO63" i="8"/>
  <c r="BI63" i="8"/>
  <c r="CK63" i="8"/>
  <c r="BE63" i="8"/>
  <c r="BF63" i="8"/>
  <c r="BG63" i="8"/>
  <c r="BN63" i="8"/>
  <c r="BV63" i="8"/>
  <c r="CW63" i="8"/>
  <c r="G63" i="8"/>
  <c r="V63" i="8"/>
  <c r="AL63" i="8"/>
  <c r="BB63" i="8"/>
  <c r="BO63" i="8"/>
  <c r="DB63" i="8"/>
  <c r="CB63" i="8"/>
  <c r="CF63" i="8"/>
  <c r="CQ63" i="8"/>
  <c r="DC63" i="8"/>
  <c r="DO63" i="8"/>
  <c r="BL63" i="8"/>
  <c r="M63" i="8"/>
  <c r="Q63" i="8"/>
  <c r="U63" i="8"/>
  <c r="AG63" i="8"/>
  <c r="AK63" i="8"/>
  <c r="AW63" i="8"/>
  <c r="BZ63" i="8"/>
  <c r="CS63" i="8"/>
  <c r="DM63" i="8"/>
  <c r="N63" i="8"/>
  <c r="R63" i="8"/>
  <c r="AH63" i="8"/>
  <c r="CT63" i="8"/>
  <c r="S63" i="8"/>
  <c r="AI63" i="8"/>
  <c r="AY63" i="8"/>
  <c r="BX63" i="8"/>
  <c r="Y63" i="8"/>
  <c r="AO63" i="8"/>
  <c r="BR63" i="8"/>
  <c r="DA63" i="8"/>
  <c r="DE63" i="8"/>
  <c r="K63" i="8"/>
  <c r="AD63" i="8"/>
  <c r="AT63" i="8"/>
  <c r="AX63" i="8"/>
  <c r="BS63" i="8"/>
  <c r="BW63" i="8"/>
  <c r="CX63" i="8"/>
  <c r="O63" i="8"/>
  <c r="AE63" i="8"/>
  <c r="AU63" i="8"/>
  <c r="BT63" i="8"/>
  <c r="CM63" i="8"/>
  <c r="F63" i="8"/>
  <c r="J63" i="8"/>
  <c r="AC63" i="8"/>
  <c r="AS63" i="8"/>
  <c r="BA63" i="8"/>
  <c r="CD63" i="8"/>
  <c r="CH63" i="8"/>
  <c r="Z63" i="8"/>
  <c r="AP63" i="8"/>
  <c r="CA63" i="8"/>
  <c r="CE63" i="8"/>
  <c r="CI63" i="8"/>
  <c r="DF63" i="8"/>
  <c r="DN63" i="8"/>
  <c r="H63" i="8"/>
  <c r="L63" i="8"/>
  <c r="W63" i="8"/>
  <c r="AA63" i="8"/>
  <c r="AM63" i="8"/>
  <c r="AQ63" i="8"/>
  <c r="BC63" i="8"/>
  <c r="BP63" i="8"/>
  <c r="CU63" i="8"/>
  <c r="AV63" i="8"/>
  <c r="BQ63" i="8"/>
  <c r="CG63" i="8"/>
  <c r="DD63" i="8"/>
  <c r="DP63" i="8"/>
  <c r="CY63" i="8"/>
  <c r="AB63" i="8"/>
  <c r="AJ63" i="8"/>
  <c r="AR63" i="8"/>
  <c r="AZ63" i="8"/>
  <c r="BM63" i="8"/>
  <c r="CC63" i="8"/>
  <c r="CZ63" i="8"/>
  <c r="DK63" i="8"/>
  <c r="I63" i="8"/>
  <c r="P63" i="8"/>
  <c r="T63" i="8"/>
  <c r="X63" i="8"/>
  <c r="AN63" i="8"/>
  <c r="BU63" i="8"/>
  <c r="BY63" i="8"/>
  <c r="CV63" i="8"/>
  <c r="AF63" i="8"/>
  <c r="CR63" i="8"/>
  <c r="DL63" i="8"/>
  <c r="DG171" i="8"/>
  <c r="DJ171" i="8"/>
  <c r="DI171" i="8"/>
  <c r="DH171" i="8"/>
  <c r="BD171" i="8"/>
  <c r="BE171" i="8"/>
  <c r="CQ171" i="8"/>
  <c r="F171" i="8"/>
  <c r="AV171" i="8"/>
  <c r="CE171" i="8"/>
  <c r="BT171" i="8"/>
  <c r="AQ171" i="8"/>
  <c r="BI171" i="8"/>
  <c r="DM171" i="8"/>
  <c r="BV171" i="8"/>
  <c r="AH171" i="8"/>
  <c r="DD171" i="8"/>
  <c r="BQ171" i="8"/>
  <c r="AC171" i="8"/>
  <c r="DE171" i="8"/>
  <c r="BR171" i="8"/>
  <c r="AD171" i="8"/>
  <c r="CZ171" i="8"/>
  <c r="BM171" i="8"/>
  <c r="Y171" i="8"/>
  <c r="DC171" i="8"/>
  <c r="AB171" i="8"/>
  <c r="BC171" i="8"/>
  <c r="CY171" i="8"/>
  <c r="X171" i="8"/>
  <c r="AY171" i="8"/>
  <c r="DO171" i="8"/>
  <c r="AJ171" i="8"/>
  <c r="BS171" i="8"/>
  <c r="DB171" i="8"/>
  <c r="P171" i="8"/>
  <c r="BF171" i="8"/>
  <c r="DA171" i="8"/>
  <c r="BN171" i="8"/>
  <c r="Z171" i="8"/>
  <c r="CV171" i="8"/>
  <c r="BA171" i="8"/>
  <c r="U171" i="8"/>
  <c r="CW171" i="8"/>
  <c r="BB171" i="8"/>
  <c r="V171" i="8"/>
  <c r="CR171" i="8"/>
  <c r="AW171" i="8"/>
  <c r="Q171" i="8"/>
  <c r="CF171" i="8"/>
  <c r="L171" i="8"/>
  <c r="AM171" i="8"/>
  <c r="CB171" i="8"/>
  <c r="DN171" i="8"/>
  <c r="AI171" i="8"/>
  <c r="CU171" i="8"/>
  <c r="T171" i="8"/>
  <c r="AU171" i="8"/>
  <c r="BO171" i="8"/>
  <c r="BK171" i="8"/>
  <c r="BJ171" i="8"/>
  <c r="CS171" i="8"/>
  <c r="AX171" i="8"/>
  <c r="R171" i="8"/>
  <c r="CG171" i="8"/>
  <c r="AS171" i="8"/>
  <c r="M171" i="8"/>
  <c r="CH171" i="8"/>
  <c r="AT171" i="8"/>
  <c r="N171" i="8"/>
  <c r="CC171" i="8"/>
  <c r="AO171" i="8"/>
  <c r="G171" i="8"/>
  <c r="BP171" i="8"/>
  <c r="CX171" i="8"/>
  <c r="W171" i="8"/>
  <c r="BL171" i="8"/>
  <c r="CT171" i="8"/>
  <c r="S171" i="8"/>
  <c r="BX171" i="8"/>
  <c r="DF171" i="8"/>
  <c r="AE171" i="8"/>
  <c r="AF171" i="8"/>
  <c r="AA171" i="8"/>
  <c r="BH171" i="8"/>
  <c r="BG171" i="8"/>
  <c r="CD171" i="8"/>
  <c r="AP171" i="8"/>
  <c r="DP171" i="8"/>
  <c r="BY171" i="8"/>
  <c r="AK171" i="8"/>
  <c r="H171" i="8"/>
  <c r="BZ171" i="8"/>
  <c r="AL171" i="8"/>
  <c r="DL171" i="8"/>
  <c r="BU171" i="8"/>
  <c r="AG171" i="8"/>
  <c r="I171" i="8"/>
  <c r="AR171" i="8"/>
  <c r="CA171" i="8"/>
  <c r="J171" i="8"/>
  <c r="AN171" i="8"/>
  <c r="BW171" i="8"/>
  <c r="K171" i="8"/>
  <c r="AZ171" i="8"/>
  <c r="CI171" i="8"/>
  <c r="O171" i="8"/>
  <c r="DK171" i="8"/>
  <c r="CK171" i="8"/>
  <c r="CJ171" i="8"/>
  <c r="CP171" i="8"/>
  <c r="CL171" i="8"/>
  <c r="CM171" i="8"/>
  <c r="CN171" i="8"/>
  <c r="CO171" i="8"/>
  <c r="DG235" i="8"/>
  <c r="DJ235" i="8"/>
  <c r="DH235" i="8"/>
  <c r="DI235" i="8"/>
  <c r="BD235" i="8"/>
  <c r="BE235" i="8"/>
  <c r="CQ235" i="8"/>
  <c r="Y235" i="8"/>
  <c r="F235" i="8"/>
  <c r="DB235" i="8"/>
  <c r="BI235" i="8"/>
  <c r="DM235" i="8"/>
  <c r="BV235" i="8"/>
  <c r="CG235" i="8"/>
  <c r="AQ235" i="8"/>
  <c r="BQ235" i="8"/>
  <c r="AB235" i="8"/>
  <c r="DE235" i="8"/>
  <c r="BR235" i="8"/>
  <c r="CC235" i="8"/>
  <c r="AM235" i="8"/>
  <c r="BL235" i="8"/>
  <c r="X235" i="8"/>
  <c r="DC235" i="8"/>
  <c r="CA235" i="8"/>
  <c r="BB235" i="8"/>
  <c r="CY235" i="8"/>
  <c r="BW235" i="8"/>
  <c r="AX235" i="8"/>
  <c r="DO235" i="8"/>
  <c r="CI235" i="8"/>
  <c r="M235" i="8"/>
  <c r="AO235" i="8"/>
  <c r="BF235" i="8"/>
  <c r="DA235" i="8"/>
  <c r="DP235" i="8"/>
  <c r="BY235" i="8"/>
  <c r="AI235" i="8"/>
  <c r="AZ235" i="8"/>
  <c r="T235" i="8"/>
  <c r="CW235" i="8"/>
  <c r="DL235" i="8"/>
  <c r="BU235" i="8"/>
  <c r="AE235" i="8"/>
  <c r="AV235" i="8"/>
  <c r="P235" i="8"/>
  <c r="CF235" i="8"/>
  <c r="BA235" i="8"/>
  <c r="AL235" i="8"/>
  <c r="CB235" i="8"/>
  <c r="AW235" i="8"/>
  <c r="AH235" i="8"/>
  <c r="CU235" i="8"/>
  <c r="BS235" i="8"/>
  <c r="AT235" i="8"/>
  <c r="BN235" i="8"/>
  <c r="AP235" i="8"/>
  <c r="BK235" i="8"/>
  <c r="BJ235" i="8"/>
  <c r="CS235" i="8"/>
  <c r="DD235" i="8"/>
  <c r="BO235" i="8"/>
  <c r="AA235" i="8"/>
  <c r="AR235" i="8"/>
  <c r="L235" i="8"/>
  <c r="CH235" i="8"/>
  <c r="CZ235" i="8"/>
  <c r="BC235" i="8"/>
  <c r="W235" i="8"/>
  <c r="AN235" i="8"/>
  <c r="K235" i="8"/>
  <c r="BP235" i="8"/>
  <c r="AK235" i="8"/>
  <c r="V235" i="8"/>
  <c r="DN235" i="8"/>
  <c r="AG235" i="8"/>
  <c r="R235" i="8"/>
  <c r="BX235" i="8"/>
  <c r="AS235" i="8"/>
  <c r="AD235" i="8"/>
  <c r="Z235" i="8"/>
  <c r="CE235" i="8"/>
  <c r="BM235" i="8"/>
  <c r="BH235" i="8"/>
  <c r="BG235" i="8"/>
  <c r="CD235" i="8"/>
  <c r="CV235" i="8"/>
  <c r="AY235" i="8"/>
  <c r="S235" i="8"/>
  <c r="AJ235" i="8"/>
  <c r="G235" i="8"/>
  <c r="BZ235" i="8"/>
  <c r="CR235" i="8"/>
  <c r="AU235" i="8"/>
  <c r="O235" i="8"/>
  <c r="AF235" i="8"/>
  <c r="J235" i="8"/>
  <c r="CX235" i="8"/>
  <c r="U235" i="8"/>
  <c r="H235" i="8"/>
  <c r="CT235" i="8"/>
  <c r="Q235" i="8"/>
  <c r="I235" i="8"/>
  <c r="DF235" i="8"/>
  <c r="AC235" i="8"/>
  <c r="N235" i="8"/>
  <c r="BT235" i="8"/>
  <c r="DK235" i="8"/>
  <c r="CP235" i="8"/>
  <c r="CJ235" i="8"/>
  <c r="CK235" i="8"/>
  <c r="CL235" i="8"/>
  <c r="CM235" i="8"/>
  <c r="CN235" i="8"/>
  <c r="CO235" i="8"/>
  <c r="DH119" i="8"/>
  <c r="DJ119" i="8"/>
  <c r="BE119" i="8"/>
  <c r="DI119" i="8"/>
  <c r="BD119" i="8"/>
  <c r="DG119" i="8"/>
  <c r="BG119" i="8"/>
  <c r="CJ119" i="8"/>
  <c r="BF119" i="8"/>
  <c r="CK119" i="8"/>
  <c r="BK119" i="8"/>
  <c r="CP119" i="8"/>
  <c r="BL119" i="8"/>
  <c r="BI119" i="8"/>
  <c r="CN119" i="8"/>
  <c r="BJ119" i="8"/>
  <c r="CO119" i="8"/>
  <c r="CL119" i="8"/>
  <c r="BH119" i="8"/>
  <c r="CM119" i="8"/>
  <c r="Y119" i="8"/>
  <c r="AO119" i="8"/>
  <c r="BA119" i="8"/>
  <c r="BZ119" i="8"/>
  <c r="DA119" i="8"/>
  <c r="J119" i="8"/>
  <c r="Z119" i="8"/>
  <c r="AP119" i="8"/>
  <c r="BO119" i="8"/>
  <c r="CA119" i="8"/>
  <c r="DB119" i="8"/>
  <c r="G119" i="8"/>
  <c r="O119" i="8"/>
  <c r="W119" i="8"/>
  <c r="AE119" i="8"/>
  <c r="AM119" i="8"/>
  <c r="AU119" i="8"/>
  <c r="BC119" i="8"/>
  <c r="BT119" i="8"/>
  <c r="CB119" i="8"/>
  <c r="CQ119" i="8"/>
  <c r="CY119" i="8"/>
  <c r="DK119" i="8"/>
  <c r="I119" i="8"/>
  <c r="U119" i="8"/>
  <c r="AK119" i="8"/>
  <c r="BN119" i="8"/>
  <c r="CD119" i="8"/>
  <c r="CW119" i="8"/>
  <c r="F119" i="8"/>
  <c r="V119" i="8"/>
  <c r="AL119" i="8"/>
  <c r="BB119" i="8"/>
  <c r="CE119" i="8"/>
  <c r="CX119" i="8"/>
  <c r="H119" i="8"/>
  <c r="P119" i="8"/>
  <c r="X119" i="8"/>
  <c r="AF119" i="8"/>
  <c r="AR119" i="8"/>
  <c r="AZ119" i="8"/>
  <c r="BQ119" i="8"/>
  <c r="BY119" i="8"/>
  <c r="CG119" i="8"/>
  <c r="CV119" i="8"/>
  <c r="DD119" i="8"/>
  <c r="DP119" i="8"/>
  <c r="AN119" i="8"/>
  <c r="Q119" i="8"/>
  <c r="AG119" i="8"/>
  <c r="AW119" i="8"/>
  <c r="BR119" i="8"/>
  <c r="CS119" i="8"/>
  <c r="DE119" i="8"/>
  <c r="R119" i="8"/>
  <c r="AH119" i="8"/>
  <c r="AT119" i="8"/>
  <c r="BS119" i="8"/>
  <c r="CT119" i="8"/>
  <c r="DN119" i="8"/>
  <c r="K119" i="8"/>
  <c r="S119" i="8"/>
  <c r="AA119" i="8"/>
  <c r="AI119" i="8"/>
  <c r="AQ119" i="8"/>
  <c r="AY119" i="8"/>
  <c r="BP119" i="8"/>
  <c r="BX119" i="8"/>
  <c r="CF119" i="8"/>
  <c r="CU119" i="8"/>
  <c r="DC119" i="8"/>
  <c r="DO119" i="8"/>
  <c r="M119" i="8"/>
  <c r="AC119" i="8"/>
  <c r="AS119" i="8"/>
  <c r="BV119" i="8"/>
  <c r="CH119" i="8"/>
  <c r="DM119" i="8"/>
  <c r="N119" i="8"/>
  <c r="AD119" i="8"/>
  <c r="AX119" i="8"/>
  <c r="BW119" i="8"/>
  <c r="CI119" i="8"/>
  <c r="DF119" i="8"/>
  <c r="L119" i="8"/>
  <c r="T119" i="8"/>
  <c r="AB119" i="8"/>
  <c r="AJ119" i="8"/>
  <c r="AV119" i="8"/>
  <c r="BM119" i="8"/>
  <c r="BU119" i="8"/>
  <c r="CC119" i="8"/>
  <c r="CR119" i="8"/>
  <c r="CZ119" i="8"/>
  <c r="DL119" i="8"/>
  <c r="DJ106" i="8"/>
  <c r="DI106" i="8"/>
  <c r="DG106" i="8"/>
  <c r="DH106" i="8"/>
  <c r="BD106" i="8"/>
  <c r="BE106" i="8"/>
  <c r="CR106" i="8"/>
  <c r="AW106" i="8"/>
  <c r="H106" i="8"/>
  <c r="CD106" i="8"/>
  <c r="BI106" i="8"/>
  <c r="DN106" i="8"/>
  <c r="BW106" i="8"/>
  <c r="AI106" i="8"/>
  <c r="DC106" i="8"/>
  <c r="BP106" i="8"/>
  <c r="AB106" i="8"/>
  <c r="DF106" i="8"/>
  <c r="BS106" i="8"/>
  <c r="AE106" i="8"/>
  <c r="CY106" i="8"/>
  <c r="BL106" i="8"/>
  <c r="X106" i="8"/>
  <c r="DD106" i="8"/>
  <c r="AC106" i="8"/>
  <c r="BB106" i="8"/>
  <c r="CZ106" i="8"/>
  <c r="Y106" i="8"/>
  <c r="AX106" i="8"/>
  <c r="DP106" i="8"/>
  <c r="AK106" i="8"/>
  <c r="BR106" i="8"/>
  <c r="DA106" i="8"/>
  <c r="BF106" i="8"/>
  <c r="DB106" i="8"/>
  <c r="BO106" i="8"/>
  <c r="AA106" i="8"/>
  <c r="CU106" i="8"/>
  <c r="AZ106" i="8"/>
  <c r="T106" i="8"/>
  <c r="CX106" i="8"/>
  <c r="BC106" i="8"/>
  <c r="W106" i="8"/>
  <c r="CQ106" i="8"/>
  <c r="AV106" i="8"/>
  <c r="P106" i="8"/>
  <c r="CG106" i="8"/>
  <c r="M106" i="8"/>
  <c r="AL106" i="8"/>
  <c r="CC106" i="8"/>
  <c r="DM106" i="8"/>
  <c r="AH106" i="8"/>
  <c r="CV106" i="8"/>
  <c r="U106" i="8"/>
  <c r="AT106" i="8"/>
  <c r="BN106" i="8"/>
  <c r="AP106" i="8"/>
  <c r="BK106" i="8"/>
  <c r="BJ106" i="8"/>
  <c r="CT106" i="8"/>
  <c r="AY106" i="8"/>
  <c r="S106" i="8"/>
  <c r="CF106" i="8"/>
  <c r="AR106" i="8"/>
  <c r="L106" i="8"/>
  <c r="CI106" i="8"/>
  <c r="AU106" i="8"/>
  <c r="O106" i="8"/>
  <c r="CB106" i="8"/>
  <c r="AN106" i="8"/>
  <c r="K106" i="8"/>
  <c r="BQ106" i="8"/>
  <c r="CW106" i="8"/>
  <c r="V106" i="8"/>
  <c r="BM106" i="8"/>
  <c r="CS106" i="8"/>
  <c r="R106" i="8"/>
  <c r="BY106" i="8"/>
  <c r="DE106" i="8"/>
  <c r="AD106" i="8"/>
  <c r="Z106" i="8"/>
  <c r="AG106" i="8"/>
  <c r="Q106" i="8"/>
  <c r="BH106" i="8"/>
  <c r="BG106" i="8"/>
  <c r="CE106" i="8"/>
  <c r="AQ106" i="8"/>
  <c r="DO106" i="8"/>
  <c r="BX106" i="8"/>
  <c r="AJ106" i="8"/>
  <c r="F106" i="8"/>
  <c r="CA106" i="8"/>
  <c r="AM106" i="8"/>
  <c r="DK106" i="8"/>
  <c r="BT106" i="8"/>
  <c r="AF106" i="8"/>
  <c r="I106" i="8"/>
  <c r="AS106" i="8"/>
  <c r="BZ106" i="8"/>
  <c r="J106" i="8"/>
  <c r="AO106" i="8"/>
  <c r="BV106" i="8"/>
  <c r="G106" i="8"/>
  <c r="BA106" i="8"/>
  <c r="CH106" i="8"/>
  <c r="N106" i="8"/>
  <c r="BU106" i="8"/>
  <c r="DL106" i="8"/>
  <c r="CP106" i="8"/>
  <c r="CJ106" i="8"/>
  <c r="CK106" i="8"/>
  <c r="CL106" i="8"/>
  <c r="CM106" i="8"/>
  <c r="CN106" i="8"/>
  <c r="CO106" i="8"/>
  <c r="DJ182" i="8"/>
  <c r="DG182" i="8"/>
  <c r="DI182" i="8"/>
  <c r="DH182" i="8"/>
  <c r="BD182" i="8"/>
  <c r="BE182" i="8"/>
  <c r="AI182" i="8"/>
  <c r="CX182" i="8"/>
  <c r="W182" i="8"/>
  <c r="AB182" i="8"/>
  <c r="BL182" i="8"/>
  <c r="BS182" i="8"/>
  <c r="BX182" i="8"/>
  <c r="CA182" i="8"/>
  <c r="DN182" i="8"/>
  <c r="CB182" i="8"/>
  <c r="K182" i="8"/>
  <c r="AJ182" i="8"/>
  <c r="AM182" i="8"/>
  <c r="AR182" i="8"/>
  <c r="AY182" i="8"/>
  <c r="AZ182" i="8"/>
  <c r="AN182" i="8"/>
  <c r="T182" i="8"/>
  <c r="CU182" i="8"/>
  <c r="BP182" i="8"/>
  <c r="DO182" i="8"/>
  <c r="L182" i="8"/>
  <c r="S182" i="8"/>
  <c r="X182" i="8"/>
  <c r="AE182" i="8"/>
  <c r="O182" i="8"/>
  <c r="DC182" i="8"/>
  <c r="CI182" i="8"/>
  <c r="AU182" i="8"/>
  <c r="BW182" i="8"/>
  <c r="CF182" i="8"/>
  <c r="CT182" i="8"/>
  <c r="CY182" i="8"/>
  <c r="DF182" i="8"/>
  <c r="I182" i="8"/>
  <c r="BC182" i="8"/>
  <c r="CH182" i="8"/>
  <c r="AT182" i="8"/>
  <c r="N182" i="8"/>
  <c r="CC182" i="8"/>
  <c r="AO182" i="8"/>
  <c r="H182" i="8"/>
  <c r="CS182" i="8"/>
  <c r="AX182" i="8"/>
  <c r="R182" i="8"/>
  <c r="CG182" i="8"/>
  <c r="AS182" i="8"/>
  <c r="M182" i="8"/>
  <c r="AA182" i="8"/>
  <c r="DB182" i="8"/>
  <c r="BT182" i="8"/>
  <c r="BG182" i="8"/>
  <c r="BZ182" i="8"/>
  <c r="AL182" i="8"/>
  <c r="DL182" i="8"/>
  <c r="BU182" i="8"/>
  <c r="AG182" i="8"/>
  <c r="F182" i="8"/>
  <c r="CD182" i="8"/>
  <c r="AP182" i="8"/>
  <c r="DP182" i="8"/>
  <c r="BY182" i="8"/>
  <c r="AK182" i="8"/>
  <c r="J182" i="8"/>
  <c r="AQ182" i="8"/>
  <c r="P182" i="8"/>
  <c r="CQ182" i="8"/>
  <c r="DE182" i="8"/>
  <c r="BR182" i="8"/>
  <c r="AD182" i="8"/>
  <c r="CZ182" i="8"/>
  <c r="BM182" i="8"/>
  <c r="Y182" i="8"/>
  <c r="DM182" i="8"/>
  <c r="BV182" i="8"/>
  <c r="AH182" i="8"/>
  <c r="DD182" i="8"/>
  <c r="BQ182" i="8"/>
  <c r="AC182" i="8"/>
  <c r="BO182" i="8"/>
  <c r="AF182" i="8"/>
  <c r="DK182" i="8"/>
  <c r="CW182" i="8"/>
  <c r="BB182" i="8"/>
  <c r="V182" i="8"/>
  <c r="CR182" i="8"/>
  <c r="AW182" i="8"/>
  <c r="Q182" i="8"/>
  <c r="DA182" i="8"/>
  <c r="BN182" i="8"/>
  <c r="Z182" i="8"/>
  <c r="CV182" i="8"/>
  <c r="BA182" i="8"/>
  <c r="U182" i="8"/>
  <c r="G182" i="8"/>
  <c r="CE182" i="8"/>
  <c r="AV182" i="8"/>
  <c r="BF182" i="8"/>
  <c r="BH182" i="8"/>
  <c r="BJ182" i="8"/>
  <c r="BK182" i="8"/>
  <c r="BI182" i="8"/>
  <c r="CL182" i="8"/>
  <c r="CM182" i="8"/>
  <c r="CN182" i="8"/>
  <c r="CO182" i="8"/>
  <c r="CP182" i="8"/>
  <c r="CJ182" i="8"/>
  <c r="CK182" i="8"/>
  <c r="DJ32" i="8"/>
  <c r="BD32" i="8"/>
  <c r="S32" i="8"/>
  <c r="BS32" i="8"/>
  <c r="AQ32" i="8"/>
  <c r="CI32" i="8"/>
  <c r="CU32" i="8"/>
  <c r="DB32" i="8"/>
  <c r="CB32" i="8"/>
  <c r="DF32" i="8"/>
  <c r="L32" i="8"/>
  <c r="AJ32" i="8"/>
  <c r="CT32" i="8"/>
  <c r="CV32" i="8"/>
  <c r="BA32" i="8"/>
  <c r="M32" i="8"/>
  <c r="AT32" i="8"/>
  <c r="N32" i="8"/>
  <c r="AG32" i="8"/>
  <c r="CS32" i="8"/>
  <c r="AH32" i="8"/>
  <c r="K32" i="8"/>
  <c r="AV32" i="8"/>
  <c r="W32" i="8"/>
  <c r="X32" i="8"/>
  <c r="BO32" i="8"/>
  <c r="BP32" i="8"/>
  <c r="BW32" i="8"/>
  <c r="AZ32" i="8"/>
  <c r="AY32" i="8"/>
  <c r="CE32" i="8"/>
  <c r="CG32" i="8"/>
  <c r="AK32" i="8"/>
  <c r="DE32" i="8"/>
  <c r="AL32" i="8"/>
  <c r="I32" i="8"/>
  <c r="Q32" i="8"/>
  <c r="CD32" i="8"/>
  <c r="Z32" i="8"/>
  <c r="BT32" i="8"/>
  <c r="CA32" i="8"/>
  <c r="AI32" i="8"/>
  <c r="AN32" i="8"/>
  <c r="AA32" i="8"/>
  <c r="AB32" i="8"/>
  <c r="DO32" i="8"/>
  <c r="AE32" i="8"/>
  <c r="J32" i="8"/>
  <c r="DP32" i="8"/>
  <c r="BY32" i="8"/>
  <c r="AC32" i="8"/>
  <c r="CH32" i="8"/>
  <c r="AD32" i="8"/>
  <c r="BU32" i="8"/>
  <c r="DM32" i="8"/>
  <c r="BV32" i="8"/>
  <c r="R32" i="8"/>
  <c r="CQ32" i="8"/>
  <c r="CX32" i="8"/>
  <c r="BX32" i="8"/>
  <c r="DN32" i="8"/>
  <c r="O32" i="8"/>
  <c r="T32" i="8"/>
  <c r="DC32" i="8"/>
  <c r="F32" i="8"/>
  <c r="BL32" i="8"/>
  <c r="CF32" i="8"/>
  <c r="CY32" i="8"/>
  <c r="DD32" i="8"/>
  <c r="BQ32" i="8"/>
  <c r="U32" i="8"/>
  <c r="BR32" i="8"/>
  <c r="V32" i="8"/>
  <c r="AW32" i="8"/>
  <c r="DA32" i="8"/>
  <c r="BN32" i="8"/>
  <c r="G32" i="8"/>
  <c r="P32" i="8"/>
  <c r="DK32" i="8"/>
  <c r="BG32" i="8"/>
  <c r="BJ32" i="8"/>
  <c r="BK32" i="8"/>
  <c r="BH32" i="8"/>
  <c r="BF32" i="8"/>
  <c r="CN32" i="8"/>
  <c r="CL32" i="8"/>
  <c r="CM32" i="8"/>
  <c r="CJ32" i="8"/>
  <c r="DI115" i="8"/>
  <c r="DG115" i="8"/>
  <c r="DH115" i="8"/>
  <c r="DJ115" i="8"/>
  <c r="BE115" i="8"/>
  <c r="BD115" i="8"/>
  <c r="DL115" i="8"/>
  <c r="CZ115" i="8"/>
  <c r="Z115" i="8"/>
  <c r="AX115" i="8"/>
  <c r="AG115" i="8"/>
  <c r="BM115" i="8"/>
  <c r="BU115" i="8"/>
  <c r="CS115" i="8"/>
  <c r="BN115" i="8"/>
  <c r="DA115" i="8"/>
  <c r="R115" i="8"/>
  <c r="Y115" i="8"/>
  <c r="BI115" i="8"/>
  <c r="DP115" i="8"/>
  <c r="BY115" i="8"/>
  <c r="AK115" i="8"/>
  <c r="DE115" i="8"/>
  <c r="BR115" i="8"/>
  <c r="AD115" i="8"/>
  <c r="DN115" i="8"/>
  <c r="BW115" i="8"/>
  <c r="AI115" i="8"/>
  <c r="DC115" i="8"/>
  <c r="BP115" i="8"/>
  <c r="AB115" i="8"/>
  <c r="CX115" i="8"/>
  <c r="W115" i="8"/>
  <c r="AV115" i="8"/>
  <c r="DF115" i="8"/>
  <c r="AE115" i="8"/>
  <c r="BL115" i="8"/>
  <c r="DM115" i="8"/>
  <c r="CD115" i="8"/>
  <c r="BH115" i="8"/>
  <c r="DD115" i="8"/>
  <c r="BQ115" i="8"/>
  <c r="AC115" i="8"/>
  <c r="CW115" i="8"/>
  <c r="BB115" i="8"/>
  <c r="V115" i="8"/>
  <c r="DB115" i="8"/>
  <c r="BO115" i="8"/>
  <c r="AA115" i="8"/>
  <c r="CU115" i="8"/>
  <c r="AZ115" i="8"/>
  <c r="T115" i="8"/>
  <c r="CA115" i="8"/>
  <c r="DK115" i="8"/>
  <c r="AF115" i="8"/>
  <c r="CI115" i="8"/>
  <c r="O115" i="8"/>
  <c r="AN115" i="8"/>
  <c r="K115" i="8"/>
  <c r="AO115" i="8"/>
  <c r="Q115" i="8"/>
  <c r="BG115" i="8"/>
  <c r="BF115" i="8"/>
  <c r="CV115" i="8"/>
  <c r="BA115" i="8"/>
  <c r="U115" i="8"/>
  <c r="CH115" i="8"/>
  <c r="AT115" i="8"/>
  <c r="N115" i="8"/>
  <c r="CT115" i="8"/>
  <c r="AY115" i="8"/>
  <c r="S115" i="8"/>
  <c r="CF115" i="8"/>
  <c r="AR115" i="8"/>
  <c r="L115" i="8"/>
  <c r="BC115" i="8"/>
  <c r="CQ115" i="8"/>
  <c r="P115" i="8"/>
  <c r="BS115" i="8"/>
  <c r="CY115" i="8"/>
  <c r="X115" i="8"/>
  <c r="AH115" i="8"/>
  <c r="CC115" i="8"/>
  <c r="J115" i="8"/>
  <c r="AW115" i="8"/>
  <c r="BJ115" i="8"/>
  <c r="BK115" i="8"/>
  <c r="CG115" i="8"/>
  <c r="AS115" i="8"/>
  <c r="M115" i="8"/>
  <c r="BZ115" i="8"/>
  <c r="AL115" i="8"/>
  <c r="F115" i="8"/>
  <c r="CE115" i="8"/>
  <c r="AQ115" i="8"/>
  <c r="DO115" i="8"/>
  <c r="BX115" i="8"/>
  <c r="AJ115" i="8"/>
  <c r="I115" i="8"/>
  <c r="AM115" i="8"/>
  <c r="BT115" i="8"/>
  <c r="H115" i="8"/>
  <c r="AU115" i="8"/>
  <c r="CB115" i="8"/>
  <c r="G115" i="8"/>
  <c r="BV115" i="8"/>
  <c r="AP115" i="8"/>
  <c r="CR115" i="8"/>
  <c r="CP115" i="8"/>
  <c r="CL115" i="8"/>
  <c r="CK115" i="8"/>
  <c r="CJ115" i="8"/>
  <c r="CM115" i="8"/>
  <c r="CN115" i="8"/>
  <c r="CO115" i="8"/>
  <c r="DI191" i="8"/>
  <c r="DG191" i="8"/>
  <c r="DJ191" i="8"/>
  <c r="DH191" i="8"/>
  <c r="BE191" i="8"/>
  <c r="BD191" i="8"/>
  <c r="AM191" i="8"/>
  <c r="CY191" i="8"/>
  <c r="T191" i="8"/>
  <c r="DF191" i="8"/>
  <c r="BR191" i="8"/>
  <c r="CF191" i="8"/>
  <c r="AY191" i="8"/>
  <c r="BW191" i="8"/>
  <c r="BI191" i="8"/>
  <c r="DA191" i="8"/>
  <c r="BN191" i="8"/>
  <c r="Z191" i="8"/>
  <c r="CV191" i="8"/>
  <c r="BA191" i="8"/>
  <c r="U191" i="8"/>
  <c r="DC191" i="8"/>
  <c r="AV191" i="8"/>
  <c r="DL191" i="8"/>
  <c r="BC191" i="8"/>
  <c r="G191" i="8"/>
  <c r="CB191" i="8"/>
  <c r="N191" i="8"/>
  <c r="AW191" i="8"/>
  <c r="DK191" i="8"/>
  <c r="AN191" i="8"/>
  <c r="CC191" i="8"/>
  <c r="Q191" i="8"/>
  <c r="V191" i="8"/>
  <c r="DE191" i="8"/>
  <c r="CA191" i="8"/>
  <c r="Y191" i="8"/>
  <c r="AF191" i="8"/>
  <c r="BF191" i="8"/>
  <c r="CS191" i="8"/>
  <c r="AX191" i="8"/>
  <c r="R191" i="8"/>
  <c r="CG191" i="8"/>
  <c r="AS191" i="8"/>
  <c r="M191" i="8"/>
  <c r="CQ191" i="8"/>
  <c r="AL191" i="8"/>
  <c r="CX191" i="8"/>
  <c r="AQ191" i="8"/>
  <c r="H191" i="8"/>
  <c r="BL191" i="8"/>
  <c r="DB191" i="8"/>
  <c r="AI191" i="8"/>
  <c r="CU191" i="8"/>
  <c r="X191" i="8"/>
  <c r="BO191" i="8"/>
  <c r="K191" i="8"/>
  <c r="CT191" i="8"/>
  <c r="BT191" i="8"/>
  <c r="AO191" i="8"/>
  <c r="CR191" i="8"/>
  <c r="BK191" i="8"/>
  <c r="BH191" i="8"/>
  <c r="CD191" i="8"/>
  <c r="AP191" i="8"/>
  <c r="DP191" i="8"/>
  <c r="BY191" i="8"/>
  <c r="AK191" i="8"/>
  <c r="J191" i="8"/>
  <c r="BZ191" i="8"/>
  <c r="AB191" i="8"/>
  <c r="CE191" i="8"/>
  <c r="AG191" i="8"/>
  <c r="DO191" i="8"/>
  <c r="AR191" i="8"/>
  <c r="CI191" i="8"/>
  <c r="S191" i="8"/>
  <c r="BX191" i="8"/>
  <c r="L191" i="8"/>
  <c r="AU191" i="8"/>
  <c r="CH191" i="8"/>
  <c r="BM191" i="8"/>
  <c r="AJ191" i="8"/>
  <c r="O191" i="8"/>
  <c r="AT191" i="8"/>
  <c r="F191" i="8"/>
  <c r="BJ191" i="8"/>
  <c r="DM191" i="8"/>
  <c r="BV191" i="8"/>
  <c r="AH191" i="8"/>
  <c r="DD191" i="8"/>
  <c r="BQ191" i="8"/>
  <c r="AC191" i="8"/>
  <c r="BG191" i="8"/>
  <c r="BP191" i="8"/>
  <c r="P191" i="8"/>
  <c r="BU191" i="8"/>
  <c r="W191" i="8"/>
  <c r="CW191" i="8"/>
  <c r="AD191" i="8"/>
  <c r="BS191" i="8"/>
  <c r="I191" i="8"/>
  <c r="BB191" i="8"/>
  <c r="CZ191" i="8"/>
  <c r="AE191" i="8"/>
  <c r="AZ191" i="8"/>
  <c r="AA191" i="8"/>
  <c r="DN191" i="8"/>
  <c r="CL191" i="8"/>
  <c r="CM191" i="8"/>
  <c r="CN191" i="8"/>
  <c r="CO191" i="8"/>
  <c r="CK191" i="8"/>
  <c r="CJ191" i="8"/>
  <c r="CP191" i="8"/>
  <c r="DI45" i="8"/>
  <c r="DG45" i="8"/>
  <c r="DH45" i="8"/>
  <c r="DJ45" i="8"/>
  <c r="CK45" i="8"/>
  <c r="BG45" i="8"/>
  <c r="CL45" i="8"/>
  <c r="BH45" i="8"/>
  <c r="BE45" i="8"/>
  <c r="BI45" i="8"/>
  <c r="BJ45" i="8"/>
  <c r="BD45" i="8"/>
  <c r="CJ45" i="8"/>
  <c r="BF45" i="8"/>
  <c r="CP45" i="8"/>
  <c r="CN45" i="8"/>
  <c r="CO45" i="8"/>
  <c r="CM45" i="8"/>
  <c r="BK45" i="8"/>
  <c r="BL45" i="8"/>
  <c r="U45" i="8"/>
  <c r="CD45" i="8"/>
  <c r="BO45" i="8"/>
  <c r="BW45" i="8"/>
  <c r="AG45" i="8"/>
  <c r="BS45" i="8"/>
  <c r="CI45" i="8"/>
  <c r="CT45" i="8"/>
  <c r="DB45" i="8"/>
  <c r="AA45" i="8"/>
  <c r="AY45" i="8"/>
  <c r="BP45" i="8"/>
  <c r="F45" i="8"/>
  <c r="DA45" i="8"/>
  <c r="Z45" i="8"/>
  <c r="CX45" i="8"/>
  <c r="DF45" i="8"/>
  <c r="L45" i="8"/>
  <c r="O45" i="8"/>
  <c r="S45" i="8"/>
  <c r="W45" i="8"/>
  <c r="AE45" i="8"/>
  <c r="AI45" i="8"/>
  <c r="AM45" i="8"/>
  <c r="AQ45" i="8"/>
  <c r="AU45" i="8"/>
  <c r="BC45" i="8"/>
  <c r="BT45" i="8"/>
  <c r="M45" i="8"/>
  <c r="Y45" i="8"/>
  <c r="AO45" i="8"/>
  <c r="AW45" i="8"/>
  <c r="BN45" i="8"/>
  <c r="BV45" i="8"/>
  <c r="CS45" i="8"/>
  <c r="DM45" i="8"/>
  <c r="R45" i="8"/>
  <c r="AH45" i="8"/>
  <c r="AP45" i="8"/>
  <c r="AX45" i="8"/>
  <c r="CE45" i="8"/>
  <c r="DN45" i="8"/>
  <c r="H45" i="8"/>
  <c r="CQ45" i="8"/>
  <c r="J45" i="8"/>
  <c r="AC45" i="8"/>
  <c r="BR45" i="8"/>
  <c r="BZ45" i="8"/>
  <c r="CW45" i="8"/>
  <c r="G45" i="8"/>
  <c r="V45" i="8"/>
  <c r="CV45" i="8"/>
  <c r="DL45" i="8"/>
  <c r="BX45" i="8"/>
  <c r="CB45" i="8"/>
  <c r="DC45" i="8"/>
  <c r="DO45" i="8"/>
  <c r="Q45" i="8"/>
  <c r="BA45" i="8"/>
  <c r="T45" i="8"/>
  <c r="AR45" i="8"/>
  <c r="AV45" i="8"/>
  <c r="AZ45" i="8"/>
  <c r="BY45" i="8"/>
  <c r="CC45" i="8"/>
  <c r="CZ45" i="8"/>
  <c r="DD45" i="8"/>
  <c r="CU45" i="8"/>
  <c r="AS45" i="8"/>
  <c r="CH45" i="8"/>
  <c r="DE45" i="8"/>
  <c r="K45" i="8"/>
  <c r="CA45" i="8"/>
  <c r="P45" i="8"/>
  <c r="AF45" i="8"/>
  <c r="AJ45" i="8"/>
  <c r="AN45" i="8"/>
  <c r="BM45" i="8"/>
  <c r="BU45" i="8"/>
  <c r="CG45" i="8"/>
  <c r="CR45" i="8"/>
  <c r="DP45" i="8"/>
  <c r="CF45" i="8"/>
  <c r="CY45" i="8"/>
  <c r="DK45" i="8"/>
  <c r="AK45" i="8"/>
  <c r="N45" i="8"/>
  <c r="AD45" i="8"/>
  <c r="AL45" i="8"/>
  <c r="AT45" i="8"/>
  <c r="BB45" i="8"/>
  <c r="I45" i="8"/>
  <c r="X45" i="8"/>
  <c r="AB45" i="8"/>
  <c r="BQ45" i="8"/>
  <c r="DI179" i="8"/>
  <c r="DJ179" i="8"/>
  <c r="DG179" i="8"/>
  <c r="DH179" i="8"/>
  <c r="BE179" i="8"/>
  <c r="BD179" i="8"/>
  <c r="AP179" i="8"/>
  <c r="BY179" i="8"/>
  <c r="T179" i="8"/>
  <c r="CU179" i="8"/>
  <c r="AU179" i="8"/>
  <c r="CZ179" i="8"/>
  <c r="H179" i="8"/>
  <c r="CY179" i="8"/>
  <c r="BL179" i="8"/>
  <c r="X179" i="8"/>
  <c r="CT179" i="8"/>
  <c r="AY179" i="8"/>
  <c r="S179" i="8"/>
  <c r="CS179" i="8"/>
  <c r="AL179" i="8"/>
  <c r="CX179" i="8"/>
  <c r="AS179" i="8"/>
  <c r="I179" i="8"/>
  <c r="BX179" i="8"/>
  <c r="Z179" i="8"/>
  <c r="CC179" i="8"/>
  <c r="AE179" i="8"/>
  <c r="Y179" i="8"/>
  <c r="CQ179" i="8"/>
  <c r="AV179" i="8"/>
  <c r="P179" i="8"/>
  <c r="CE179" i="8"/>
  <c r="AQ179" i="8"/>
  <c r="F179" i="8"/>
  <c r="BZ179" i="8"/>
  <c r="AB179" i="8"/>
  <c r="CG179" i="8"/>
  <c r="AG179" i="8"/>
  <c r="DO179" i="8"/>
  <c r="BN179" i="8"/>
  <c r="N179" i="8"/>
  <c r="BS179" i="8"/>
  <c r="U179" i="8"/>
  <c r="BR179" i="8"/>
  <c r="CB179" i="8"/>
  <c r="AN179" i="8"/>
  <c r="DN179" i="8"/>
  <c r="BW179" i="8"/>
  <c r="AI179" i="8"/>
  <c r="K179" i="8"/>
  <c r="BP179" i="8"/>
  <c r="R179" i="8"/>
  <c r="BU179" i="8"/>
  <c r="W179" i="8"/>
  <c r="DA179" i="8"/>
  <c r="AT179" i="8"/>
  <c r="DF179" i="8"/>
  <c r="BA179" i="8"/>
  <c r="G179" i="8"/>
  <c r="DK179" i="8"/>
  <c r="BT179" i="8"/>
  <c r="AF179" i="8"/>
  <c r="DB179" i="8"/>
  <c r="BO179" i="8"/>
  <c r="AA179" i="8"/>
  <c r="DC179" i="8"/>
  <c r="AX179" i="8"/>
  <c r="DL179" i="8"/>
  <c r="BC179" i="8"/>
  <c r="M179" i="8"/>
  <c r="CH179" i="8"/>
  <c r="AJ179" i="8"/>
  <c r="CV179" i="8"/>
  <c r="AO179" i="8"/>
  <c r="AC179" i="8"/>
  <c r="V179" i="8"/>
  <c r="CI179" i="8"/>
  <c r="CD179" i="8"/>
  <c r="AM179" i="8"/>
  <c r="AH179" i="8"/>
  <c r="AW179" i="8"/>
  <c r="AR179" i="8"/>
  <c r="O179" i="8"/>
  <c r="DP179" i="8"/>
  <c r="DE179" i="8"/>
  <c r="BQ179" i="8"/>
  <c r="BB179" i="8"/>
  <c r="CA179" i="8"/>
  <c r="BV179" i="8"/>
  <c r="AK179" i="8"/>
  <c r="AD179" i="8"/>
  <c r="CR179" i="8"/>
  <c r="CF179" i="8"/>
  <c r="J179" i="8"/>
  <c r="DD179" i="8"/>
  <c r="CW179" i="8"/>
  <c r="BM179" i="8"/>
  <c r="AZ179" i="8"/>
  <c r="Q179" i="8"/>
  <c r="L179" i="8"/>
  <c r="DM179" i="8"/>
  <c r="BK179" i="8"/>
  <c r="BH179" i="8"/>
  <c r="BJ179" i="8"/>
  <c r="BI179" i="8"/>
  <c r="BF179" i="8"/>
  <c r="BG179" i="8"/>
  <c r="CN179" i="8"/>
  <c r="CO179" i="8"/>
  <c r="CK179" i="8"/>
  <c r="CJ179" i="8"/>
  <c r="CP179" i="8"/>
  <c r="CL179" i="8"/>
  <c r="CM179" i="8"/>
  <c r="DJ21" i="8"/>
  <c r="DI21" i="8"/>
  <c r="DG21" i="8"/>
  <c r="DH21" i="8"/>
  <c r="BD21" i="8"/>
  <c r="BE21" i="8"/>
  <c r="Y21" i="8"/>
  <c r="BH21" i="8"/>
  <c r="BG21" i="8"/>
  <c r="CG21" i="8"/>
  <c r="AS21" i="8"/>
  <c r="M21" i="8"/>
  <c r="BZ21" i="8"/>
  <c r="AL21" i="8"/>
  <c r="K21" i="8"/>
  <c r="CE21" i="8"/>
  <c r="AQ21" i="8"/>
  <c r="DO21" i="8"/>
  <c r="BX21" i="8"/>
  <c r="AJ21" i="8"/>
  <c r="J21" i="8"/>
  <c r="AU21" i="8"/>
  <c r="CB21" i="8"/>
  <c r="H21" i="8"/>
  <c r="AM21" i="8"/>
  <c r="BT21" i="8"/>
  <c r="G21" i="8"/>
  <c r="CD21" i="8"/>
  <c r="AO21" i="8"/>
  <c r="F21" i="8"/>
  <c r="DA21" i="8"/>
  <c r="CZ21" i="8"/>
  <c r="CS21" i="8"/>
  <c r="BI21" i="8"/>
  <c r="DP21" i="8"/>
  <c r="BY21" i="8"/>
  <c r="AK21" i="8"/>
  <c r="DE21" i="8"/>
  <c r="BR21" i="8"/>
  <c r="AD21" i="8"/>
  <c r="DN21" i="8"/>
  <c r="BW21" i="8"/>
  <c r="AI21" i="8"/>
  <c r="DC21" i="8"/>
  <c r="BP21" i="8"/>
  <c r="AB21" i="8"/>
  <c r="DF21" i="8"/>
  <c r="AE21" i="8"/>
  <c r="BL21" i="8"/>
  <c r="CX21" i="8"/>
  <c r="W21" i="8"/>
  <c r="AV21" i="8"/>
  <c r="CR21" i="8"/>
  <c r="AP21" i="8"/>
  <c r="DM21" i="8"/>
  <c r="DL21" i="8"/>
  <c r="BN21" i="8"/>
  <c r="R21" i="8"/>
  <c r="BM21" i="8"/>
  <c r="BF21" i="8"/>
  <c r="DD21" i="8"/>
  <c r="BQ21" i="8"/>
  <c r="AC21" i="8"/>
  <c r="CW21" i="8"/>
  <c r="BB21" i="8"/>
  <c r="V21" i="8"/>
  <c r="DB21" i="8"/>
  <c r="BO21" i="8"/>
  <c r="AA21" i="8"/>
  <c r="CU21" i="8"/>
  <c r="AZ21" i="8"/>
  <c r="T21" i="8"/>
  <c r="CI21" i="8"/>
  <c r="O21" i="8"/>
  <c r="AN21" i="8"/>
  <c r="CA21" i="8"/>
  <c r="DK21" i="8"/>
  <c r="AF21" i="8"/>
  <c r="AW21" i="8"/>
  <c r="I21" i="8"/>
  <c r="BV21" i="8"/>
  <c r="BU21" i="8"/>
  <c r="Z21" i="8"/>
  <c r="BK21" i="8"/>
  <c r="BJ21" i="8"/>
  <c r="CV21" i="8"/>
  <c r="BA21" i="8"/>
  <c r="U21" i="8"/>
  <c r="CH21" i="8"/>
  <c r="AT21" i="8"/>
  <c r="N21" i="8"/>
  <c r="CT21" i="8"/>
  <c r="AY21" i="8"/>
  <c r="S21" i="8"/>
  <c r="CF21" i="8"/>
  <c r="AR21" i="8"/>
  <c r="L21" i="8"/>
  <c r="BS21" i="8"/>
  <c r="CY21" i="8"/>
  <c r="X21" i="8"/>
  <c r="BC21" i="8"/>
  <c r="CQ21" i="8"/>
  <c r="P21" i="8"/>
  <c r="Q21" i="8"/>
  <c r="CC21" i="8"/>
  <c r="AH21" i="8"/>
  <c r="AG21" i="8"/>
  <c r="AX21" i="8"/>
  <c r="CJ21" i="8"/>
  <c r="CK21" i="8"/>
  <c r="CN21" i="8"/>
  <c r="CO21" i="8"/>
  <c r="CL21" i="8"/>
  <c r="CM21" i="8"/>
  <c r="CP21" i="8"/>
  <c r="DJ111" i="8"/>
  <c r="DG111" i="8"/>
  <c r="DI111" i="8"/>
  <c r="DH111" i="8"/>
  <c r="BE111" i="8"/>
  <c r="BD111" i="8"/>
  <c r="CA111" i="8"/>
  <c r="P111" i="8"/>
  <c r="BC111" i="8"/>
  <c r="AV111" i="8"/>
  <c r="CX111" i="8"/>
  <c r="W111" i="8"/>
  <c r="CQ111" i="8"/>
  <c r="DN111" i="8"/>
  <c r="BH111" i="8"/>
  <c r="DP111" i="8"/>
  <c r="BY111" i="8"/>
  <c r="AK111" i="8"/>
  <c r="DE111" i="8"/>
  <c r="BR111" i="8"/>
  <c r="AD111" i="8"/>
  <c r="DL111" i="8"/>
  <c r="BU111" i="8"/>
  <c r="AG111" i="8"/>
  <c r="DA111" i="8"/>
  <c r="BN111" i="8"/>
  <c r="Z111" i="8"/>
  <c r="DF111" i="8"/>
  <c r="AE111" i="8"/>
  <c r="BL111" i="8"/>
  <c r="DB111" i="8"/>
  <c r="AA111" i="8"/>
  <c r="AZ111" i="8"/>
  <c r="BW111" i="8"/>
  <c r="DK111" i="8"/>
  <c r="CF111" i="8"/>
  <c r="H111" i="8"/>
  <c r="BI111" i="8"/>
  <c r="DD111" i="8"/>
  <c r="BQ111" i="8"/>
  <c r="AC111" i="8"/>
  <c r="CW111" i="8"/>
  <c r="BB111" i="8"/>
  <c r="V111" i="8"/>
  <c r="CZ111" i="8"/>
  <c r="BM111" i="8"/>
  <c r="Y111" i="8"/>
  <c r="CS111" i="8"/>
  <c r="AX111" i="8"/>
  <c r="R111" i="8"/>
  <c r="CI111" i="8"/>
  <c r="O111" i="8"/>
  <c r="AN111" i="8"/>
  <c r="CE111" i="8"/>
  <c r="DO111" i="8"/>
  <c r="AJ111" i="8"/>
  <c r="S111" i="8"/>
  <c r="AB111" i="8"/>
  <c r="BT111" i="8"/>
  <c r="BJ111" i="8"/>
  <c r="BG111" i="8"/>
  <c r="CV111" i="8"/>
  <c r="BA111" i="8"/>
  <c r="U111" i="8"/>
  <c r="CH111" i="8"/>
  <c r="AT111" i="8"/>
  <c r="N111" i="8"/>
  <c r="CR111" i="8"/>
  <c r="AW111" i="8"/>
  <c r="Q111" i="8"/>
  <c r="CD111" i="8"/>
  <c r="AP111" i="8"/>
  <c r="J111" i="8"/>
  <c r="BS111" i="8"/>
  <c r="CY111" i="8"/>
  <c r="X111" i="8"/>
  <c r="BO111" i="8"/>
  <c r="CU111" i="8"/>
  <c r="T111" i="8"/>
  <c r="BP111" i="8"/>
  <c r="L111" i="8"/>
  <c r="AY111" i="8"/>
  <c r="AI111" i="8"/>
  <c r="AM111" i="8"/>
  <c r="BK111" i="8"/>
  <c r="BF111" i="8"/>
  <c r="CG111" i="8"/>
  <c r="AS111" i="8"/>
  <c r="M111" i="8"/>
  <c r="BZ111" i="8"/>
  <c r="AL111" i="8"/>
  <c r="G111" i="8"/>
  <c r="CC111" i="8"/>
  <c r="AO111" i="8"/>
  <c r="DM111" i="8"/>
  <c r="BV111" i="8"/>
  <c r="AH111" i="8"/>
  <c r="K111" i="8"/>
  <c r="AU111" i="8"/>
  <c r="CB111" i="8"/>
  <c r="I111" i="8"/>
  <c r="AQ111" i="8"/>
  <c r="BX111" i="8"/>
  <c r="F111" i="8"/>
  <c r="DC111" i="8"/>
  <c r="AF111" i="8"/>
  <c r="AR111" i="8"/>
  <c r="CT111" i="8"/>
  <c r="CP111" i="8"/>
  <c r="CL111" i="8"/>
  <c r="CM111" i="8"/>
  <c r="CJ111" i="8"/>
  <c r="CK111" i="8"/>
  <c r="CN111" i="8"/>
  <c r="CO111" i="8"/>
  <c r="DJ241" i="8"/>
  <c r="DI241" i="8"/>
  <c r="DG241" i="8"/>
  <c r="DH241" i="8"/>
  <c r="BD241" i="8"/>
  <c r="BE241" i="8"/>
  <c r="DK241" i="8"/>
  <c r="CT241" i="8"/>
  <c r="S241" i="8"/>
  <c r="L241" i="8"/>
  <c r="DC241" i="8"/>
  <c r="DN241" i="8"/>
  <c r="G241" i="8"/>
  <c r="P241" i="8"/>
  <c r="W241" i="8"/>
  <c r="DB241" i="8"/>
  <c r="X241" i="8"/>
  <c r="AF241" i="8"/>
  <c r="CS241" i="8"/>
  <c r="AX241" i="8"/>
  <c r="R241" i="8"/>
  <c r="CG241" i="8"/>
  <c r="AS241" i="8"/>
  <c r="M241" i="8"/>
  <c r="CH241" i="8"/>
  <c r="AT241" i="8"/>
  <c r="N241" i="8"/>
  <c r="CC241" i="8"/>
  <c r="AO241" i="8"/>
  <c r="F241" i="8"/>
  <c r="AE241" i="8"/>
  <c r="DF241" i="8"/>
  <c r="BX241" i="8"/>
  <c r="BL241" i="8"/>
  <c r="CB241" i="8"/>
  <c r="CE241" i="8"/>
  <c r="CQ241" i="8"/>
  <c r="CX241" i="8"/>
  <c r="H241" i="8"/>
  <c r="AY241" i="8"/>
  <c r="CA241" i="8"/>
  <c r="CD241" i="8"/>
  <c r="AP241" i="8"/>
  <c r="DP241" i="8"/>
  <c r="BY241" i="8"/>
  <c r="AK241" i="8"/>
  <c r="K241" i="8"/>
  <c r="BZ241" i="8"/>
  <c r="AL241" i="8"/>
  <c r="DL241" i="8"/>
  <c r="BU241" i="8"/>
  <c r="AG241" i="8"/>
  <c r="J241" i="8"/>
  <c r="AU241" i="8"/>
  <c r="T241" i="8"/>
  <c r="CU241" i="8"/>
  <c r="CF241" i="8"/>
  <c r="AV241" i="8"/>
  <c r="BC241" i="8"/>
  <c r="BP241" i="8"/>
  <c r="BW241" i="8"/>
  <c r="CY241" i="8"/>
  <c r="I241" i="8"/>
  <c r="AA241" i="8"/>
  <c r="DM241" i="8"/>
  <c r="BV241" i="8"/>
  <c r="AH241" i="8"/>
  <c r="DD241" i="8"/>
  <c r="BQ241" i="8"/>
  <c r="AC241" i="8"/>
  <c r="DE241" i="8"/>
  <c r="BR241" i="8"/>
  <c r="AD241" i="8"/>
  <c r="CZ241" i="8"/>
  <c r="BM241" i="8"/>
  <c r="Y241" i="8"/>
  <c r="BS241" i="8"/>
  <c r="AJ241" i="8"/>
  <c r="DO241" i="8"/>
  <c r="BO241" i="8"/>
  <c r="AB241" i="8"/>
  <c r="AI241" i="8"/>
  <c r="AN241" i="8"/>
  <c r="AQ241" i="8"/>
  <c r="AR241" i="8"/>
  <c r="BT241" i="8"/>
  <c r="AM241" i="8"/>
  <c r="DA241" i="8"/>
  <c r="BN241" i="8"/>
  <c r="Z241" i="8"/>
  <c r="CV241" i="8"/>
  <c r="BA241" i="8"/>
  <c r="U241" i="8"/>
  <c r="CW241" i="8"/>
  <c r="BB241" i="8"/>
  <c r="V241" i="8"/>
  <c r="CR241" i="8"/>
  <c r="AW241" i="8"/>
  <c r="Q241" i="8"/>
  <c r="O241" i="8"/>
  <c r="CI241" i="8"/>
  <c r="AZ241" i="8"/>
  <c r="BG241" i="8"/>
  <c r="BI241" i="8"/>
  <c r="BK241" i="8"/>
  <c r="BF241" i="8"/>
  <c r="BJ241" i="8"/>
  <c r="BH241" i="8"/>
  <c r="CJ241" i="8"/>
  <c r="CK241" i="8"/>
  <c r="CL241" i="8"/>
  <c r="CM241" i="8"/>
  <c r="CN241" i="8"/>
  <c r="CO241" i="8"/>
  <c r="CP241" i="8"/>
  <c r="DJ204" i="8"/>
  <c r="DI204" i="8"/>
  <c r="DG204" i="8"/>
  <c r="DH204" i="8"/>
  <c r="BE204" i="8"/>
  <c r="BD204" i="8"/>
  <c r="CZ204" i="8"/>
  <c r="AD204" i="8"/>
  <c r="BM204" i="8"/>
  <c r="AI204" i="8"/>
  <c r="CI204" i="8"/>
  <c r="AN204" i="8"/>
  <c r="DM204" i="8"/>
  <c r="O204" i="8"/>
  <c r="AZ204" i="8"/>
  <c r="CU204" i="8"/>
  <c r="H204" i="8"/>
  <c r="DE204" i="8"/>
  <c r="T204" i="8"/>
  <c r="F204" i="8"/>
  <c r="DF204" i="8"/>
  <c r="CY204" i="8"/>
  <c r="CT204" i="8"/>
  <c r="CH204" i="8"/>
  <c r="J204" i="8"/>
  <c r="BC204" i="8"/>
  <c r="DL204" i="8"/>
  <c r="AV204" i="8"/>
  <c r="DC204" i="8"/>
  <c r="AU204" i="8"/>
  <c r="BR204" i="8"/>
  <c r="AE204" i="8"/>
  <c r="X204" i="8"/>
  <c r="S204" i="8"/>
  <c r="N204" i="8"/>
  <c r="DO204" i="8"/>
  <c r="W204" i="8"/>
  <c r="BU204" i="8"/>
  <c r="P204" i="8"/>
  <c r="BP204" i="8"/>
  <c r="DN204" i="8"/>
  <c r="Y204" i="8"/>
  <c r="AY204" i="8"/>
  <c r="AT204" i="8"/>
  <c r="AO204" i="8"/>
  <c r="AJ204" i="8"/>
  <c r="CB204" i="8"/>
  <c r="BW204" i="8"/>
  <c r="CC204" i="8"/>
  <c r="BX204" i="8"/>
  <c r="BS204" i="8"/>
  <c r="BL204" i="8"/>
  <c r="K204" i="8"/>
  <c r="AQ204" i="8"/>
  <c r="CX204" i="8"/>
  <c r="AL204" i="8"/>
  <c r="CQ204" i="8"/>
  <c r="AG204" i="8"/>
  <c r="AM204" i="8"/>
  <c r="CR204" i="8"/>
  <c r="AF204" i="8"/>
  <c r="CF204" i="8"/>
  <c r="AC204" i="8"/>
  <c r="BQ204" i="8"/>
  <c r="DD204" i="8"/>
  <c r="AH204" i="8"/>
  <c r="BV204" i="8"/>
  <c r="CE204" i="8"/>
  <c r="G204" i="8"/>
  <c r="AW204" i="8"/>
  <c r="DB204" i="8"/>
  <c r="AR204" i="8"/>
  <c r="CW204" i="8"/>
  <c r="I204" i="8"/>
  <c r="AK204" i="8"/>
  <c r="BY204" i="8"/>
  <c r="DP204" i="8"/>
  <c r="AP204" i="8"/>
  <c r="CD204" i="8"/>
  <c r="AB204" i="8"/>
  <c r="Q204" i="8"/>
  <c r="BO204" i="8"/>
  <c r="L204" i="8"/>
  <c r="BB204" i="8"/>
  <c r="DK204" i="8"/>
  <c r="M204" i="8"/>
  <c r="AS204" i="8"/>
  <c r="CG204" i="8"/>
  <c r="R204" i="8"/>
  <c r="AX204" i="8"/>
  <c r="CS204" i="8"/>
  <c r="BZ204" i="8"/>
  <c r="AA204" i="8"/>
  <c r="CA204" i="8"/>
  <c r="V204" i="8"/>
  <c r="BT204" i="8"/>
  <c r="U204" i="8"/>
  <c r="BA204" i="8"/>
  <c r="CV204" i="8"/>
  <c r="Z204" i="8"/>
  <c r="BN204" i="8"/>
  <c r="DA204" i="8"/>
  <c r="BF204" i="8"/>
  <c r="CL204" i="8"/>
  <c r="CK204" i="8"/>
  <c r="BJ204" i="8"/>
  <c r="CJ204" i="8"/>
  <c r="CO204" i="8"/>
  <c r="BH204" i="8"/>
  <c r="BK204" i="8"/>
  <c r="CN204" i="8"/>
  <c r="CM204" i="8"/>
  <c r="BG204" i="8"/>
  <c r="BI204" i="8"/>
  <c r="CP204" i="8"/>
  <c r="DJ210" i="8"/>
  <c r="DG210" i="8"/>
  <c r="DI210" i="8"/>
  <c r="DH210" i="8"/>
  <c r="BE210" i="8"/>
  <c r="BD210" i="8"/>
  <c r="BN210" i="8"/>
  <c r="DL210" i="8"/>
  <c r="N210" i="8"/>
  <c r="BA210" i="8"/>
  <c r="BG210" i="8"/>
  <c r="CA210" i="8"/>
  <c r="AM210" i="8"/>
  <c r="DK210" i="8"/>
  <c r="BT210" i="8"/>
  <c r="AF210" i="8"/>
  <c r="I210" i="8"/>
  <c r="BY210" i="8"/>
  <c r="AA210" i="8"/>
  <c r="CD210" i="8"/>
  <c r="AD210" i="8"/>
  <c r="CZ210" i="8"/>
  <c r="AS210" i="8"/>
  <c r="DC210" i="8"/>
  <c r="AX210" i="8"/>
  <c r="J210" i="8"/>
  <c r="DO210" i="8"/>
  <c r="AJ210" i="8"/>
  <c r="AG210" i="8"/>
  <c r="DF210" i="8"/>
  <c r="BS210" i="8"/>
  <c r="AE210" i="8"/>
  <c r="CY210" i="8"/>
  <c r="BL210" i="8"/>
  <c r="X210" i="8"/>
  <c r="DP210" i="8"/>
  <c r="BO210" i="8"/>
  <c r="Q210" i="8"/>
  <c r="BR210" i="8"/>
  <c r="T210" i="8"/>
  <c r="CG210" i="8"/>
  <c r="AI210" i="8"/>
  <c r="CS210" i="8"/>
  <c r="AL210" i="8"/>
  <c r="CE210" i="8"/>
  <c r="CX210" i="8"/>
  <c r="BC210" i="8"/>
  <c r="W210" i="8"/>
  <c r="CQ210" i="8"/>
  <c r="AV210" i="8"/>
  <c r="P210" i="8"/>
  <c r="DB210" i="8"/>
  <c r="AW210" i="8"/>
  <c r="DE210" i="8"/>
  <c r="AZ210" i="8"/>
  <c r="F210" i="8"/>
  <c r="BW210" i="8"/>
  <c r="Y210" i="8"/>
  <c r="BZ210" i="8"/>
  <c r="AB210" i="8"/>
  <c r="CH210" i="8"/>
  <c r="CI210" i="8"/>
  <c r="AU210" i="8"/>
  <c r="O210" i="8"/>
  <c r="CB210" i="8"/>
  <c r="AN210" i="8"/>
  <c r="K210" i="8"/>
  <c r="CR210" i="8"/>
  <c r="AK210" i="8"/>
  <c r="CU210" i="8"/>
  <c r="AP210" i="8"/>
  <c r="DN210" i="8"/>
  <c r="BM210" i="8"/>
  <c r="M210" i="8"/>
  <c r="BP210" i="8"/>
  <c r="R210" i="8"/>
  <c r="V210" i="8"/>
  <c r="S210" i="8"/>
  <c r="BX210" i="8"/>
  <c r="BU210" i="8"/>
  <c r="AH210" i="8"/>
  <c r="AC210" i="8"/>
  <c r="AR210" i="8"/>
  <c r="AO210" i="8"/>
  <c r="H210" i="8"/>
  <c r="DA210" i="8"/>
  <c r="CV210" i="8"/>
  <c r="BB210" i="8"/>
  <c r="AY210" i="8"/>
  <c r="BV210" i="8"/>
  <c r="BQ210" i="8"/>
  <c r="Z210" i="8"/>
  <c r="U210" i="8"/>
  <c r="CF210" i="8"/>
  <c r="CC210" i="8"/>
  <c r="G210" i="8"/>
  <c r="CW210" i="8"/>
  <c r="CT210" i="8"/>
  <c r="AT210" i="8"/>
  <c r="AQ210" i="8"/>
  <c r="L210" i="8"/>
  <c r="DM210" i="8"/>
  <c r="DD210" i="8"/>
  <c r="BF210" i="8"/>
  <c r="BI210" i="8"/>
  <c r="BJ210" i="8"/>
  <c r="BK210" i="8"/>
  <c r="BH210" i="8"/>
  <c r="CL210" i="8"/>
  <c r="CO210" i="8"/>
  <c r="CK210" i="8"/>
  <c r="CJ210" i="8"/>
  <c r="CP210" i="8"/>
  <c r="CN210" i="8"/>
  <c r="CM210" i="8"/>
  <c r="DJ161" i="8"/>
  <c r="DI161" i="8"/>
  <c r="DG161" i="8"/>
  <c r="DH161" i="8"/>
  <c r="BE161" i="8"/>
  <c r="BD161" i="8"/>
  <c r="CR161" i="8"/>
  <c r="V161" i="8"/>
  <c r="AX161" i="8"/>
  <c r="CG161" i="8"/>
  <c r="M161" i="8"/>
  <c r="AP161" i="8"/>
  <c r="BY161" i="8"/>
  <c r="H161" i="8"/>
  <c r="CC161" i="8"/>
  <c r="BR161" i="8"/>
  <c r="Y161" i="8"/>
  <c r="BZ161" i="8"/>
  <c r="CW161" i="8"/>
  <c r="CY161" i="8"/>
  <c r="BL161" i="8"/>
  <c r="X161" i="8"/>
  <c r="CT161" i="8"/>
  <c r="AY161" i="8"/>
  <c r="S161" i="8"/>
  <c r="CU161" i="8"/>
  <c r="AZ161" i="8"/>
  <c r="T161" i="8"/>
  <c r="CI161" i="8"/>
  <c r="AU161" i="8"/>
  <c r="O161" i="8"/>
  <c r="BB161" i="8"/>
  <c r="AH161" i="8"/>
  <c r="BQ161" i="8"/>
  <c r="DC161" i="8"/>
  <c r="Z161" i="8"/>
  <c r="BA161" i="8"/>
  <c r="CH161" i="8"/>
  <c r="AO161" i="8"/>
  <c r="AD161" i="8"/>
  <c r="AL161" i="8"/>
  <c r="DL161" i="8"/>
  <c r="CQ161" i="8"/>
  <c r="AV161" i="8"/>
  <c r="P161" i="8"/>
  <c r="CE161" i="8"/>
  <c r="AQ161" i="8"/>
  <c r="F161" i="8"/>
  <c r="CF161" i="8"/>
  <c r="AR161" i="8"/>
  <c r="L161" i="8"/>
  <c r="CA161" i="8"/>
  <c r="AM161" i="8"/>
  <c r="I161" i="8"/>
  <c r="CS161" i="8"/>
  <c r="R161" i="8"/>
  <c r="AS161" i="8"/>
  <c r="CD161" i="8"/>
  <c r="DP161" i="8"/>
  <c r="AK161" i="8"/>
  <c r="AT161" i="8"/>
  <c r="G161" i="8"/>
  <c r="CZ161" i="8"/>
  <c r="BU161" i="8"/>
  <c r="AG161" i="8"/>
  <c r="CB161" i="8"/>
  <c r="AN161" i="8"/>
  <c r="DN161" i="8"/>
  <c r="BW161" i="8"/>
  <c r="AI161" i="8"/>
  <c r="K161" i="8"/>
  <c r="BX161" i="8"/>
  <c r="AJ161" i="8"/>
  <c r="DF161" i="8"/>
  <c r="BS161" i="8"/>
  <c r="AE161" i="8"/>
  <c r="DM161" i="8"/>
  <c r="Q161" i="8"/>
  <c r="BV161" i="8"/>
  <c r="DD161" i="8"/>
  <c r="AC161" i="8"/>
  <c r="BN161" i="8"/>
  <c r="CV161" i="8"/>
  <c r="U161" i="8"/>
  <c r="N161" i="8"/>
  <c r="DK161" i="8"/>
  <c r="BM161" i="8"/>
  <c r="J161" i="8"/>
  <c r="AW161" i="8"/>
  <c r="DO161" i="8"/>
  <c r="BT161" i="8"/>
  <c r="AF161" i="8"/>
  <c r="DB161" i="8"/>
  <c r="BO161" i="8"/>
  <c r="AA161" i="8"/>
  <c r="DE161" i="8"/>
  <c r="BP161" i="8"/>
  <c r="AB161" i="8"/>
  <c r="CX161" i="8"/>
  <c r="BC161" i="8"/>
  <c r="W161" i="8"/>
  <c r="DA161" i="8"/>
  <c r="BG161" i="8"/>
  <c r="BF161" i="8"/>
  <c r="BK161" i="8"/>
  <c r="BH161" i="8"/>
  <c r="BJ161" i="8"/>
  <c r="BI161" i="8"/>
  <c r="CP161" i="8"/>
  <c r="CM161" i="8"/>
  <c r="CN161" i="8"/>
  <c r="CJ161" i="8"/>
  <c r="CK161" i="8"/>
  <c r="CL161" i="8"/>
  <c r="CO161" i="8"/>
  <c r="DJ20" i="8"/>
  <c r="DI20" i="8"/>
  <c r="DG20" i="8"/>
  <c r="DH20" i="8"/>
  <c r="BD20" i="8"/>
  <c r="BE20" i="8"/>
  <c r="CG20" i="8"/>
  <c r="M20" i="8"/>
  <c r="J20" i="8"/>
  <c r="AZ20" i="8"/>
  <c r="AQ20" i="8"/>
  <c r="K20" i="8"/>
  <c r="AA20" i="8"/>
  <c r="DO20" i="8"/>
  <c r="T20" i="8"/>
  <c r="BX20" i="8"/>
  <c r="CC20" i="8"/>
  <c r="AO20" i="8"/>
  <c r="DM20" i="8"/>
  <c r="BV20" i="8"/>
  <c r="AH20" i="8"/>
  <c r="H20" i="8"/>
  <c r="CA20" i="8"/>
  <c r="AM20" i="8"/>
  <c r="DK20" i="8"/>
  <c r="BT20" i="8"/>
  <c r="AF20" i="8"/>
  <c r="I20" i="8"/>
  <c r="BA20" i="8"/>
  <c r="CH20" i="8"/>
  <c r="N20" i="8"/>
  <c r="AY20" i="8"/>
  <c r="CF20" i="8"/>
  <c r="L20" i="8"/>
  <c r="BB20" i="8"/>
  <c r="DD20" i="8"/>
  <c r="BZ20" i="8"/>
  <c r="AL20" i="8"/>
  <c r="DB20" i="8"/>
  <c r="DL20" i="8"/>
  <c r="BU20" i="8"/>
  <c r="AG20" i="8"/>
  <c r="DA20" i="8"/>
  <c r="BN20" i="8"/>
  <c r="Z20" i="8"/>
  <c r="DF20" i="8"/>
  <c r="BS20" i="8"/>
  <c r="AE20" i="8"/>
  <c r="CY20" i="8"/>
  <c r="BL20" i="8"/>
  <c r="X20" i="8"/>
  <c r="DP20" i="8"/>
  <c r="AK20" i="8"/>
  <c r="BR20" i="8"/>
  <c r="DN20" i="8"/>
  <c r="AI20" i="8"/>
  <c r="BP20" i="8"/>
  <c r="CW20" i="8"/>
  <c r="AJ20" i="8"/>
  <c r="AS20" i="8"/>
  <c r="CZ20" i="8"/>
  <c r="BM20" i="8"/>
  <c r="Y20" i="8"/>
  <c r="CS20" i="8"/>
  <c r="AX20" i="8"/>
  <c r="R20" i="8"/>
  <c r="CX20" i="8"/>
  <c r="BC20" i="8"/>
  <c r="W20" i="8"/>
  <c r="CQ20" i="8"/>
  <c r="AV20" i="8"/>
  <c r="P20" i="8"/>
  <c r="CV20" i="8"/>
  <c r="U20" i="8"/>
  <c r="AT20" i="8"/>
  <c r="CT20" i="8"/>
  <c r="S20" i="8"/>
  <c r="AR20" i="8"/>
  <c r="AC20" i="8"/>
  <c r="CE20" i="8"/>
  <c r="BO20" i="8"/>
  <c r="CU20" i="8"/>
  <c r="CR20" i="8"/>
  <c r="AW20" i="8"/>
  <c r="Q20" i="8"/>
  <c r="CD20" i="8"/>
  <c r="AP20" i="8"/>
  <c r="G20" i="8"/>
  <c r="CI20" i="8"/>
  <c r="AU20" i="8"/>
  <c r="O20" i="8"/>
  <c r="CB20" i="8"/>
  <c r="AN20" i="8"/>
  <c r="F20" i="8"/>
  <c r="BY20" i="8"/>
  <c r="DE20" i="8"/>
  <c r="AD20" i="8"/>
  <c r="BW20" i="8"/>
  <c r="DC20" i="8"/>
  <c r="AB20" i="8"/>
  <c r="V20" i="8"/>
  <c r="BQ20" i="8"/>
  <c r="BK20" i="8"/>
  <c r="CP20" i="8"/>
  <c r="BI20" i="8"/>
  <c r="BJ20" i="8"/>
  <c r="CJ20" i="8"/>
  <c r="CM20" i="8"/>
  <c r="BF20" i="8"/>
  <c r="BH20" i="8"/>
  <c r="CN20" i="8"/>
  <c r="CK20" i="8"/>
  <c r="BG20" i="8"/>
  <c r="CL20" i="8"/>
  <c r="CO20" i="8"/>
  <c r="DJ160" i="8"/>
  <c r="DI160" i="8"/>
  <c r="DG160" i="8"/>
  <c r="DH160" i="8"/>
  <c r="BD160" i="8"/>
  <c r="BE160" i="8"/>
  <c r="CW160" i="8"/>
  <c r="CR160" i="8"/>
  <c r="Q160" i="8"/>
  <c r="BH160" i="8"/>
  <c r="DO160" i="8"/>
  <c r="BX160" i="8"/>
  <c r="AJ160" i="8"/>
  <c r="DF160" i="8"/>
  <c r="BS160" i="8"/>
  <c r="AE160" i="8"/>
  <c r="DK160" i="8"/>
  <c r="BT160" i="8"/>
  <c r="AF160" i="8"/>
  <c r="DB160" i="8"/>
  <c r="BO160" i="8"/>
  <c r="AA160" i="8"/>
  <c r="DE160" i="8"/>
  <c r="AD160" i="8"/>
  <c r="BM160" i="8"/>
  <c r="DA160" i="8"/>
  <c r="Z160" i="8"/>
  <c r="BA160" i="8"/>
  <c r="BB160" i="8"/>
  <c r="V160" i="8"/>
  <c r="BF160" i="8"/>
  <c r="DC160" i="8"/>
  <c r="BP160" i="8"/>
  <c r="AB160" i="8"/>
  <c r="CX160" i="8"/>
  <c r="BC160" i="8"/>
  <c r="W160" i="8"/>
  <c r="CY160" i="8"/>
  <c r="BL160" i="8"/>
  <c r="X160" i="8"/>
  <c r="CT160" i="8"/>
  <c r="AY160" i="8"/>
  <c r="S160" i="8"/>
  <c r="CH160" i="8"/>
  <c r="N160" i="8"/>
  <c r="AO160" i="8"/>
  <c r="CD160" i="8"/>
  <c r="DP160" i="8"/>
  <c r="AK160" i="8"/>
  <c r="BJ160" i="8"/>
  <c r="BI160" i="8"/>
  <c r="CU160" i="8"/>
  <c r="AZ160" i="8"/>
  <c r="T160" i="8"/>
  <c r="CI160" i="8"/>
  <c r="AU160" i="8"/>
  <c r="O160" i="8"/>
  <c r="CQ160" i="8"/>
  <c r="AV160" i="8"/>
  <c r="P160" i="8"/>
  <c r="CE160" i="8"/>
  <c r="AQ160" i="8"/>
  <c r="J160" i="8"/>
  <c r="BR160" i="8"/>
  <c r="CZ160" i="8"/>
  <c r="Y160" i="8"/>
  <c r="BN160" i="8"/>
  <c r="CV160" i="8"/>
  <c r="U160" i="8"/>
  <c r="AW160" i="8"/>
  <c r="BK160" i="8"/>
  <c r="BG160" i="8"/>
  <c r="CF160" i="8"/>
  <c r="AR160" i="8"/>
  <c r="L160" i="8"/>
  <c r="CA160" i="8"/>
  <c r="AM160" i="8"/>
  <c r="G160" i="8"/>
  <c r="CB160" i="8"/>
  <c r="AN160" i="8"/>
  <c r="DN160" i="8"/>
  <c r="BW160" i="8"/>
  <c r="AI160" i="8"/>
  <c r="K160" i="8"/>
  <c r="AT160" i="8"/>
  <c r="CC160" i="8"/>
  <c r="I160" i="8"/>
  <c r="AP160" i="8"/>
  <c r="BY160" i="8"/>
  <c r="F160" i="8"/>
  <c r="DL160" i="8"/>
  <c r="H160" i="8"/>
  <c r="M160" i="8"/>
  <c r="AX160" i="8"/>
  <c r="AC160" i="8"/>
  <c r="BZ160" i="8"/>
  <c r="BQ160" i="8"/>
  <c r="BU160" i="8"/>
  <c r="AS160" i="8"/>
  <c r="CS160" i="8"/>
  <c r="DD160" i="8"/>
  <c r="AH160" i="8"/>
  <c r="AL160" i="8"/>
  <c r="CG160" i="8"/>
  <c r="BV160" i="8"/>
  <c r="AG160" i="8"/>
  <c r="DM160" i="8"/>
  <c r="R160" i="8"/>
  <c r="CL160" i="8"/>
  <c r="CO160" i="8"/>
  <c r="CN160" i="8"/>
  <c r="CM160" i="8"/>
  <c r="CP160" i="8"/>
  <c r="CJ160" i="8"/>
  <c r="CK160" i="8"/>
  <c r="DJ196" i="8"/>
  <c r="DG196" i="8"/>
  <c r="DI196" i="8"/>
  <c r="DH196" i="8"/>
  <c r="BD196" i="8"/>
  <c r="BE196" i="8"/>
  <c r="CF196" i="8"/>
  <c r="AH196" i="8"/>
  <c r="DD196" i="8"/>
  <c r="AC196" i="8"/>
  <c r="AP196" i="8"/>
  <c r="BY196" i="8"/>
  <c r="I196" i="8"/>
  <c r="AZ196" i="8"/>
  <c r="CI196" i="8"/>
  <c r="O196" i="8"/>
  <c r="AS196" i="8"/>
  <c r="CS196" i="8"/>
  <c r="CX196" i="8"/>
  <c r="G196" i="8"/>
  <c r="BV196" i="8"/>
  <c r="AM196" i="8"/>
  <c r="DA196" i="8"/>
  <c r="Z196" i="8"/>
  <c r="BA196" i="8"/>
  <c r="DO196" i="8"/>
  <c r="AJ196" i="8"/>
  <c r="BS196" i="8"/>
  <c r="CG196" i="8"/>
  <c r="AB196" i="8"/>
  <c r="BQ196" i="8"/>
  <c r="AR196" i="8"/>
  <c r="CA196" i="8"/>
  <c r="L196" i="8"/>
  <c r="CD196" i="8"/>
  <c r="DP196" i="8"/>
  <c r="AK196" i="8"/>
  <c r="CU196" i="8"/>
  <c r="T196" i="8"/>
  <c r="AU196" i="8"/>
  <c r="R196" i="8"/>
  <c r="W196" i="8"/>
  <c r="BP196" i="8"/>
  <c r="DM196" i="8"/>
  <c r="BN196" i="8"/>
  <c r="CV196" i="8"/>
  <c r="U196" i="8"/>
  <c r="BX196" i="8"/>
  <c r="DF196" i="8"/>
  <c r="AE196" i="8"/>
  <c r="M196" i="8"/>
  <c r="AX196" i="8"/>
  <c r="BC196" i="8"/>
  <c r="DC196" i="8"/>
  <c r="BG196" i="8"/>
  <c r="Y196" i="8"/>
  <c r="BM196" i="8"/>
  <c r="CZ196" i="8"/>
  <c r="AD196" i="8"/>
  <c r="BR196" i="8"/>
  <c r="DE196" i="8"/>
  <c r="J196" i="8"/>
  <c r="AQ196" i="8"/>
  <c r="CE196" i="8"/>
  <c r="P196" i="8"/>
  <c r="AV196" i="8"/>
  <c r="CQ196" i="8"/>
  <c r="BJ196" i="8"/>
  <c r="K196" i="8"/>
  <c r="AG196" i="8"/>
  <c r="BU196" i="8"/>
  <c r="DL196" i="8"/>
  <c r="AL196" i="8"/>
  <c r="BZ196" i="8"/>
  <c r="S196" i="8"/>
  <c r="AY196" i="8"/>
  <c r="CT196" i="8"/>
  <c r="X196" i="8"/>
  <c r="BL196" i="8"/>
  <c r="CY196" i="8"/>
  <c r="BF196" i="8"/>
  <c r="BH196" i="8"/>
  <c r="F196" i="8"/>
  <c r="AO196" i="8"/>
  <c r="CC196" i="8"/>
  <c r="N196" i="8"/>
  <c r="AT196" i="8"/>
  <c r="CH196" i="8"/>
  <c r="AA196" i="8"/>
  <c r="BO196" i="8"/>
  <c r="DB196" i="8"/>
  <c r="AF196" i="8"/>
  <c r="BT196" i="8"/>
  <c r="DK196" i="8"/>
  <c r="BK196" i="8"/>
  <c r="BI196" i="8"/>
  <c r="Q196" i="8"/>
  <c r="AW196" i="8"/>
  <c r="CR196" i="8"/>
  <c r="V196" i="8"/>
  <c r="BB196" i="8"/>
  <c r="CW196" i="8"/>
  <c r="H196" i="8"/>
  <c r="AI196" i="8"/>
  <c r="BW196" i="8"/>
  <c r="DN196" i="8"/>
  <c r="AN196" i="8"/>
  <c r="CB196" i="8"/>
  <c r="CL196" i="8"/>
  <c r="CO196" i="8"/>
  <c r="CN196" i="8"/>
  <c r="CM196" i="8"/>
  <c r="CP196" i="8"/>
  <c r="CJ196" i="8"/>
  <c r="CK196" i="8"/>
  <c r="DJ52" i="8"/>
  <c r="DI52" i="8"/>
  <c r="DG52" i="8"/>
  <c r="DH52" i="8"/>
  <c r="BE52" i="8"/>
  <c r="BD52" i="8"/>
  <c r="BQ52" i="8"/>
  <c r="CW52" i="8"/>
  <c r="BH52" i="8"/>
  <c r="DL52" i="8"/>
  <c r="BU52" i="8"/>
  <c r="AG52" i="8"/>
  <c r="DA52" i="8"/>
  <c r="BN52" i="8"/>
  <c r="Z52" i="8"/>
  <c r="DF52" i="8"/>
  <c r="BS52" i="8"/>
  <c r="AE52" i="8"/>
  <c r="CY52" i="8"/>
  <c r="BL52" i="8"/>
  <c r="X52" i="8"/>
  <c r="DP52" i="8"/>
  <c r="AK52" i="8"/>
  <c r="BR52" i="8"/>
  <c r="DN52" i="8"/>
  <c r="AI52" i="8"/>
  <c r="BP52" i="8"/>
  <c r="CE52" i="8"/>
  <c r="AJ52" i="8"/>
  <c r="AA52" i="8"/>
  <c r="AS52" i="8"/>
  <c r="AC52" i="8"/>
  <c r="AL52" i="8"/>
  <c r="BI52" i="8"/>
  <c r="CZ52" i="8"/>
  <c r="BM52" i="8"/>
  <c r="Y52" i="8"/>
  <c r="CS52" i="8"/>
  <c r="AX52" i="8"/>
  <c r="R52" i="8"/>
  <c r="CX52" i="8"/>
  <c r="BC52" i="8"/>
  <c r="W52" i="8"/>
  <c r="CQ52" i="8"/>
  <c r="AV52" i="8"/>
  <c r="P52" i="8"/>
  <c r="CV52" i="8"/>
  <c r="U52" i="8"/>
  <c r="AT52" i="8"/>
  <c r="CT52" i="8"/>
  <c r="S52" i="8"/>
  <c r="AR52" i="8"/>
  <c r="AQ52" i="8"/>
  <c r="I52" i="8"/>
  <c r="CU52" i="8"/>
  <c r="BZ52" i="8"/>
  <c r="BB52" i="8"/>
  <c r="BJ52" i="8"/>
  <c r="BG52" i="8"/>
  <c r="CR52" i="8"/>
  <c r="AW52" i="8"/>
  <c r="Q52" i="8"/>
  <c r="CD52" i="8"/>
  <c r="AP52" i="8"/>
  <c r="G52" i="8"/>
  <c r="CI52" i="8"/>
  <c r="AU52" i="8"/>
  <c r="O52" i="8"/>
  <c r="CB52" i="8"/>
  <c r="AN52" i="8"/>
  <c r="F52" i="8"/>
  <c r="BY52" i="8"/>
  <c r="DE52" i="8"/>
  <c r="AD52" i="8"/>
  <c r="BW52" i="8"/>
  <c r="DC52" i="8"/>
  <c r="AB52" i="8"/>
  <c r="DO52" i="8"/>
  <c r="DB52" i="8"/>
  <c r="AZ52" i="8"/>
  <c r="J52" i="8"/>
  <c r="CG52" i="8"/>
  <c r="BK52" i="8"/>
  <c r="BF52" i="8"/>
  <c r="CC52" i="8"/>
  <c r="AO52" i="8"/>
  <c r="DM52" i="8"/>
  <c r="BV52" i="8"/>
  <c r="AH52" i="8"/>
  <c r="K52" i="8"/>
  <c r="CA52" i="8"/>
  <c r="AM52" i="8"/>
  <c r="DK52" i="8"/>
  <c r="BT52" i="8"/>
  <c r="AF52" i="8"/>
  <c r="H52" i="8"/>
  <c r="BA52" i="8"/>
  <c r="CH52" i="8"/>
  <c r="N52" i="8"/>
  <c r="AY52" i="8"/>
  <c r="CF52" i="8"/>
  <c r="L52" i="8"/>
  <c r="BX52" i="8"/>
  <c r="BO52" i="8"/>
  <c r="T52" i="8"/>
  <c r="DD52" i="8"/>
  <c r="M52" i="8"/>
  <c r="V52" i="8"/>
  <c r="CJ52" i="8"/>
  <c r="CM52" i="8"/>
  <c r="CN52" i="8"/>
  <c r="CK52" i="8"/>
  <c r="CL52" i="8"/>
  <c r="CO52" i="8"/>
  <c r="CP52" i="8"/>
  <c r="DJ116" i="8"/>
  <c r="DI116" i="8"/>
  <c r="DG116" i="8"/>
  <c r="DH116" i="8"/>
  <c r="BD116" i="8"/>
  <c r="BE116" i="8"/>
  <c r="AU116" i="8"/>
  <c r="G116" i="8"/>
  <c r="CX116" i="8"/>
  <c r="W116" i="8"/>
  <c r="AV116" i="8"/>
  <c r="DL116" i="8"/>
  <c r="AG116" i="8"/>
  <c r="BN116" i="8"/>
  <c r="CC116" i="8"/>
  <c r="AH116" i="8"/>
  <c r="AE116" i="8"/>
  <c r="CI116" i="8"/>
  <c r="CS116" i="8"/>
  <c r="AX116" i="8"/>
  <c r="Y116" i="8"/>
  <c r="CA116" i="8"/>
  <c r="DK116" i="8"/>
  <c r="AF116" i="8"/>
  <c r="CR116" i="8"/>
  <c r="Q116" i="8"/>
  <c r="AP116" i="8"/>
  <c r="AO116" i="8"/>
  <c r="I116" i="8"/>
  <c r="CY116" i="8"/>
  <c r="O116" i="8"/>
  <c r="R116" i="8"/>
  <c r="BC116" i="8"/>
  <c r="CQ116" i="8"/>
  <c r="P116" i="8"/>
  <c r="BU116" i="8"/>
  <c r="DA116" i="8"/>
  <c r="Z116" i="8"/>
  <c r="DM116" i="8"/>
  <c r="DF116" i="8"/>
  <c r="BL116" i="8"/>
  <c r="AN116" i="8"/>
  <c r="CB116" i="8"/>
  <c r="AM116" i="8"/>
  <c r="BT116" i="8"/>
  <c r="J116" i="8"/>
  <c r="AW116" i="8"/>
  <c r="CD116" i="8"/>
  <c r="F116" i="8"/>
  <c r="BV116" i="8"/>
  <c r="BS116" i="8"/>
  <c r="X116" i="8"/>
  <c r="BM116" i="8"/>
  <c r="CZ116" i="8"/>
  <c r="BK116" i="8"/>
  <c r="BI116" i="8"/>
  <c r="CG116" i="8"/>
  <c r="AS116" i="8"/>
  <c r="M116" i="8"/>
  <c r="BZ116" i="8"/>
  <c r="AL116" i="8"/>
  <c r="H116" i="8"/>
  <c r="CE116" i="8"/>
  <c r="AQ116" i="8"/>
  <c r="DO116" i="8"/>
  <c r="BX116" i="8"/>
  <c r="AJ116" i="8"/>
  <c r="K116" i="8"/>
  <c r="BH116" i="8"/>
  <c r="DP116" i="8"/>
  <c r="BY116" i="8"/>
  <c r="AK116" i="8"/>
  <c r="DE116" i="8"/>
  <c r="BR116" i="8"/>
  <c r="AD116" i="8"/>
  <c r="DN116" i="8"/>
  <c r="BW116" i="8"/>
  <c r="AI116" i="8"/>
  <c r="DC116" i="8"/>
  <c r="BP116" i="8"/>
  <c r="AB116" i="8"/>
  <c r="BG116" i="8"/>
  <c r="DD116" i="8"/>
  <c r="BQ116" i="8"/>
  <c r="AC116" i="8"/>
  <c r="CW116" i="8"/>
  <c r="BB116" i="8"/>
  <c r="V116" i="8"/>
  <c r="DB116" i="8"/>
  <c r="BO116" i="8"/>
  <c r="AA116" i="8"/>
  <c r="CU116" i="8"/>
  <c r="AZ116" i="8"/>
  <c r="T116" i="8"/>
  <c r="BJ116" i="8"/>
  <c r="BF116" i="8"/>
  <c r="CV116" i="8"/>
  <c r="BA116" i="8"/>
  <c r="U116" i="8"/>
  <c r="CH116" i="8"/>
  <c r="AT116" i="8"/>
  <c r="N116" i="8"/>
  <c r="CT116" i="8"/>
  <c r="AY116" i="8"/>
  <c r="S116" i="8"/>
  <c r="CF116" i="8"/>
  <c r="AR116" i="8"/>
  <c r="L116" i="8"/>
  <c r="CN116" i="8"/>
  <c r="CJ116" i="8"/>
  <c r="CK116" i="8"/>
  <c r="CL116" i="8"/>
  <c r="CM116" i="8"/>
  <c r="CP116" i="8"/>
  <c r="CO116" i="8"/>
  <c r="DJ172" i="8"/>
  <c r="DI172" i="8"/>
  <c r="DG172" i="8"/>
  <c r="DH172" i="8"/>
  <c r="BD172" i="8"/>
  <c r="BE172" i="8"/>
  <c r="DL172" i="8"/>
  <c r="J172" i="8"/>
  <c r="AM172" i="8"/>
  <c r="DC172" i="8"/>
  <c r="CW172" i="8"/>
  <c r="CF172" i="8"/>
  <c r="T172" i="8"/>
  <c r="BR172" i="8"/>
  <c r="BW172" i="8"/>
  <c r="AF172" i="8"/>
  <c r="AV172" i="8"/>
  <c r="K172" i="8"/>
  <c r="AB172" i="8"/>
  <c r="L172" i="8"/>
  <c r="AG172" i="8"/>
  <c r="BB172" i="8"/>
  <c r="Q172" i="8"/>
  <c r="AN172" i="8"/>
  <c r="Y172" i="8"/>
  <c r="BO172" i="8"/>
  <c r="CU172" i="8"/>
  <c r="AU172" i="8"/>
  <c r="BZ172" i="8"/>
  <c r="BC172" i="8"/>
  <c r="CR172" i="8"/>
  <c r="CZ172" i="8"/>
  <c r="CE172" i="8"/>
  <c r="DK172" i="8"/>
  <c r="AI172" i="8"/>
  <c r="DB172" i="8"/>
  <c r="BP172" i="8"/>
  <c r="CH172" i="8"/>
  <c r="AJ172" i="8"/>
  <c r="CT172" i="8"/>
  <c r="AO172" i="8"/>
  <c r="AQ172" i="8"/>
  <c r="DN172" i="8"/>
  <c r="BT172" i="8"/>
  <c r="I172" i="8"/>
  <c r="AK172" i="8"/>
  <c r="BY172" i="8"/>
  <c r="DP172" i="8"/>
  <c r="AP172" i="8"/>
  <c r="CD172" i="8"/>
  <c r="AW172" i="8"/>
  <c r="P172" i="8"/>
  <c r="CB172" i="8"/>
  <c r="BJ172" i="8"/>
  <c r="BX172" i="8"/>
  <c r="X172" i="8"/>
  <c r="CC172" i="8"/>
  <c r="AE172" i="8"/>
  <c r="H172" i="8"/>
  <c r="BM172" i="8"/>
  <c r="V172" i="8"/>
  <c r="CQ172" i="8"/>
  <c r="M172" i="8"/>
  <c r="AS172" i="8"/>
  <c r="CG172" i="8"/>
  <c r="R172" i="8"/>
  <c r="AX172" i="8"/>
  <c r="CS172" i="8"/>
  <c r="F172" i="8"/>
  <c r="BU172" i="8"/>
  <c r="AD172" i="8"/>
  <c r="DO172" i="8"/>
  <c r="BL172" i="8"/>
  <c r="N172" i="8"/>
  <c r="BS172" i="8"/>
  <c r="S172" i="8"/>
  <c r="O172" i="8"/>
  <c r="CA172" i="8"/>
  <c r="AL172" i="8"/>
  <c r="DE172" i="8"/>
  <c r="U172" i="8"/>
  <c r="BA172" i="8"/>
  <c r="CV172" i="8"/>
  <c r="Z172" i="8"/>
  <c r="BN172" i="8"/>
  <c r="DA172" i="8"/>
  <c r="W172" i="8"/>
  <c r="CI172" i="8"/>
  <c r="AR172" i="8"/>
  <c r="CY172" i="8"/>
  <c r="AT172" i="8"/>
  <c r="DF172" i="8"/>
  <c r="AY172" i="8"/>
  <c r="G172" i="8"/>
  <c r="AA172" i="8"/>
  <c r="CX172" i="8"/>
  <c r="AZ172" i="8"/>
  <c r="AC172" i="8"/>
  <c r="BQ172" i="8"/>
  <c r="DD172" i="8"/>
  <c r="AH172" i="8"/>
  <c r="BV172" i="8"/>
  <c r="DM172" i="8"/>
  <c r="BI172" i="8"/>
  <c r="BH172" i="8"/>
  <c r="CJ172" i="8"/>
  <c r="CK172" i="8"/>
  <c r="BF172" i="8"/>
  <c r="CL172" i="8"/>
  <c r="CO172" i="8"/>
  <c r="BG172" i="8"/>
  <c r="CN172" i="8"/>
  <c r="CM172" i="8"/>
  <c r="BK172" i="8"/>
  <c r="CP172" i="8"/>
  <c r="DJ10" i="8"/>
  <c r="DG10" i="8"/>
  <c r="DI10" i="8"/>
  <c r="DH10" i="8"/>
  <c r="BD10" i="8"/>
  <c r="BE10" i="8"/>
  <c r="AW10" i="8"/>
  <c r="J10" i="8"/>
  <c r="BI10" i="8"/>
  <c r="DN10" i="8"/>
  <c r="BW10" i="8"/>
  <c r="AI10" i="8"/>
  <c r="DC10" i="8"/>
  <c r="BP10" i="8"/>
  <c r="AB10" i="8"/>
  <c r="DF10" i="8"/>
  <c r="BS10" i="8"/>
  <c r="AE10" i="8"/>
  <c r="CY10" i="8"/>
  <c r="BL10" i="8"/>
  <c r="X10" i="8"/>
  <c r="DD10" i="8"/>
  <c r="AC10" i="8"/>
  <c r="BB10" i="8"/>
  <c r="CZ10" i="8"/>
  <c r="Y10" i="8"/>
  <c r="AX10" i="8"/>
  <c r="DP10" i="8"/>
  <c r="AK10" i="8"/>
  <c r="BR10" i="8"/>
  <c r="BF10" i="8"/>
  <c r="DB10" i="8"/>
  <c r="BO10" i="8"/>
  <c r="AA10" i="8"/>
  <c r="CU10" i="8"/>
  <c r="AZ10" i="8"/>
  <c r="T10" i="8"/>
  <c r="CX10" i="8"/>
  <c r="BC10" i="8"/>
  <c r="W10" i="8"/>
  <c r="CQ10" i="8"/>
  <c r="AV10" i="8"/>
  <c r="P10" i="8"/>
  <c r="CG10" i="8"/>
  <c r="M10" i="8"/>
  <c r="AL10" i="8"/>
  <c r="CC10" i="8"/>
  <c r="DM10" i="8"/>
  <c r="AH10" i="8"/>
  <c r="CV10" i="8"/>
  <c r="U10" i="8"/>
  <c r="AT10" i="8"/>
  <c r="CD10" i="8"/>
  <c r="BK10" i="8"/>
  <c r="BG10" i="8"/>
  <c r="CT10" i="8"/>
  <c r="AY10" i="8"/>
  <c r="S10" i="8"/>
  <c r="CF10" i="8"/>
  <c r="AR10" i="8"/>
  <c r="L10" i="8"/>
  <c r="CI10" i="8"/>
  <c r="AU10" i="8"/>
  <c r="O10" i="8"/>
  <c r="CB10" i="8"/>
  <c r="AN10" i="8"/>
  <c r="G10" i="8"/>
  <c r="BQ10" i="8"/>
  <c r="CW10" i="8"/>
  <c r="V10" i="8"/>
  <c r="BM10" i="8"/>
  <c r="CS10" i="8"/>
  <c r="R10" i="8"/>
  <c r="BY10" i="8"/>
  <c r="DE10" i="8"/>
  <c r="AD10" i="8"/>
  <c r="BH10" i="8"/>
  <c r="BJ10" i="8"/>
  <c r="CE10" i="8"/>
  <c r="AQ10" i="8"/>
  <c r="DO10" i="8"/>
  <c r="BX10" i="8"/>
  <c r="AJ10" i="8"/>
  <c r="K10" i="8"/>
  <c r="CA10" i="8"/>
  <c r="AM10" i="8"/>
  <c r="DK10" i="8"/>
  <c r="BT10" i="8"/>
  <c r="AF10" i="8"/>
  <c r="I10" i="8"/>
  <c r="AS10" i="8"/>
  <c r="BZ10" i="8"/>
  <c r="F10" i="8"/>
  <c r="AO10" i="8"/>
  <c r="BV10" i="8"/>
  <c r="H10" i="8"/>
  <c r="BA10" i="8"/>
  <c r="CH10" i="8"/>
  <c r="N10" i="8"/>
  <c r="DA10" i="8"/>
  <c r="Q10" i="8"/>
  <c r="Z10" i="8"/>
  <c r="DL10" i="8"/>
  <c r="CR10" i="8"/>
  <c r="BU10" i="8"/>
  <c r="BN10" i="8"/>
  <c r="AP10" i="8"/>
  <c r="AG10" i="8"/>
  <c r="CP10" i="8"/>
  <c r="CO10" i="8"/>
  <c r="CJ10" i="8"/>
  <c r="CM10" i="8"/>
  <c r="CN10" i="8"/>
  <c r="CL10" i="8"/>
  <c r="CK10" i="8"/>
  <c r="DJ93" i="8"/>
  <c r="DG93" i="8"/>
  <c r="DI93" i="8"/>
  <c r="DH93" i="8"/>
  <c r="BD93" i="8"/>
  <c r="BE93" i="8"/>
  <c r="CW93" i="8"/>
  <c r="BJ93" i="8"/>
  <c r="BF93" i="8"/>
  <c r="CR93" i="8"/>
  <c r="AW93" i="8"/>
  <c r="Q93" i="8"/>
  <c r="CD93" i="8"/>
  <c r="AP93" i="8"/>
  <c r="G93" i="8"/>
  <c r="CI93" i="8"/>
  <c r="AU93" i="8"/>
  <c r="O93" i="8"/>
  <c r="CB93" i="8"/>
  <c r="AN93" i="8"/>
  <c r="F93" i="8"/>
  <c r="BY93" i="8"/>
  <c r="DE93" i="8"/>
  <c r="AD93" i="8"/>
  <c r="BW93" i="8"/>
  <c r="DC93" i="8"/>
  <c r="AB93" i="8"/>
  <c r="DO93" i="8"/>
  <c r="DB93" i="8"/>
  <c r="AZ93" i="8"/>
  <c r="I93" i="8"/>
  <c r="CG93" i="8"/>
  <c r="BK93" i="8"/>
  <c r="BG93" i="8"/>
  <c r="CC93" i="8"/>
  <c r="AO93" i="8"/>
  <c r="DM93" i="8"/>
  <c r="BV93" i="8"/>
  <c r="AH93" i="8"/>
  <c r="K93" i="8"/>
  <c r="CA93" i="8"/>
  <c r="AM93" i="8"/>
  <c r="DK93" i="8"/>
  <c r="BT93" i="8"/>
  <c r="AF93" i="8"/>
  <c r="H93" i="8"/>
  <c r="BA93" i="8"/>
  <c r="CH93" i="8"/>
  <c r="N93" i="8"/>
  <c r="AY93" i="8"/>
  <c r="CF93" i="8"/>
  <c r="L93" i="8"/>
  <c r="BX93" i="8"/>
  <c r="BO93" i="8"/>
  <c r="T93" i="8"/>
  <c r="DD93" i="8"/>
  <c r="M93" i="8"/>
  <c r="V93" i="8"/>
  <c r="BH93" i="8"/>
  <c r="DL93" i="8"/>
  <c r="BU93" i="8"/>
  <c r="AG93" i="8"/>
  <c r="DA93" i="8"/>
  <c r="BN93" i="8"/>
  <c r="Z93" i="8"/>
  <c r="DF93" i="8"/>
  <c r="BS93" i="8"/>
  <c r="AE93" i="8"/>
  <c r="CY93" i="8"/>
  <c r="BL93" i="8"/>
  <c r="X93" i="8"/>
  <c r="DP93" i="8"/>
  <c r="AK93" i="8"/>
  <c r="BR93" i="8"/>
  <c r="DN93" i="8"/>
  <c r="AI93" i="8"/>
  <c r="BP93" i="8"/>
  <c r="CE93" i="8"/>
  <c r="AJ93" i="8"/>
  <c r="AA93" i="8"/>
  <c r="AS93" i="8"/>
  <c r="AC93" i="8"/>
  <c r="AL93" i="8"/>
  <c r="BQ93" i="8"/>
  <c r="BI93" i="8"/>
  <c r="CZ93" i="8"/>
  <c r="BM93" i="8"/>
  <c r="Y93" i="8"/>
  <c r="CS93" i="8"/>
  <c r="AX93" i="8"/>
  <c r="R93" i="8"/>
  <c r="CX93" i="8"/>
  <c r="BC93" i="8"/>
  <c r="W93" i="8"/>
  <c r="CQ93" i="8"/>
  <c r="AV93" i="8"/>
  <c r="P93" i="8"/>
  <c r="CV93" i="8"/>
  <c r="U93" i="8"/>
  <c r="AT93" i="8"/>
  <c r="CT93" i="8"/>
  <c r="S93" i="8"/>
  <c r="AR93" i="8"/>
  <c r="AQ93" i="8"/>
  <c r="J93" i="8"/>
  <c r="CU93" i="8"/>
  <c r="BZ93" i="8"/>
  <c r="BB93" i="8"/>
  <c r="CJ93" i="8"/>
  <c r="CK93" i="8"/>
  <c r="CN93" i="8"/>
  <c r="CO93" i="8"/>
  <c r="CL93" i="8"/>
  <c r="CM93" i="8"/>
  <c r="CP93" i="8"/>
  <c r="DJ169" i="8"/>
  <c r="DG169" i="8"/>
  <c r="DI169" i="8"/>
  <c r="DH169" i="8"/>
  <c r="BD169" i="8"/>
  <c r="BE169" i="8"/>
  <c r="BI169" i="8"/>
  <c r="BJ169" i="8"/>
  <c r="CF169" i="8"/>
  <c r="AR169" i="8"/>
  <c r="L169" i="8"/>
  <c r="CA169" i="8"/>
  <c r="AM169" i="8"/>
  <c r="CS169" i="8"/>
  <c r="AN169" i="8"/>
  <c r="CZ169" i="8"/>
  <c r="AS169" i="8"/>
  <c r="G169" i="8"/>
  <c r="BZ169" i="8"/>
  <c r="N169" i="8"/>
  <c r="AW169" i="8"/>
  <c r="DA169" i="8"/>
  <c r="AH169" i="8"/>
  <c r="BY169" i="8"/>
  <c r="O169" i="8"/>
  <c r="AF169" i="8"/>
  <c r="M169" i="8"/>
  <c r="CV169" i="8"/>
  <c r="AT169" i="8"/>
  <c r="AL169" i="8"/>
  <c r="AQ169" i="8"/>
  <c r="AY169" i="8"/>
  <c r="BF169" i="8"/>
  <c r="DO169" i="8"/>
  <c r="BX169" i="8"/>
  <c r="AJ169" i="8"/>
  <c r="DF169" i="8"/>
  <c r="BS169" i="8"/>
  <c r="AE169" i="8"/>
  <c r="CB169" i="8"/>
  <c r="AD169" i="8"/>
  <c r="CG169" i="8"/>
  <c r="AI169" i="8"/>
  <c r="J169" i="8"/>
  <c r="BL169" i="8"/>
  <c r="DB169" i="8"/>
  <c r="AG169" i="8"/>
  <c r="CH169" i="8"/>
  <c r="V169" i="8"/>
  <c r="BA169" i="8"/>
  <c r="H169" i="8"/>
  <c r="DD169" i="8"/>
  <c r="CQ169" i="8"/>
  <c r="BO169" i="8"/>
  <c r="CR169" i="8"/>
  <c r="CC169" i="8"/>
  <c r="DP169" i="8"/>
  <c r="BG169" i="8"/>
  <c r="DC169" i="8"/>
  <c r="BP169" i="8"/>
  <c r="AB169" i="8"/>
  <c r="CX169" i="8"/>
  <c r="BC169" i="8"/>
  <c r="BH169" i="8"/>
  <c r="BR169" i="8"/>
  <c r="R169" i="8"/>
  <c r="BW169" i="8"/>
  <c r="Y169" i="8"/>
  <c r="DM169" i="8"/>
  <c r="AP169" i="8"/>
  <c r="CE169" i="8"/>
  <c r="U169" i="8"/>
  <c r="BT169" i="8"/>
  <c r="DL169" i="8"/>
  <c r="AO169" i="8"/>
  <c r="CY169" i="8"/>
  <c r="BU169" i="8"/>
  <c r="BB169" i="8"/>
  <c r="AC169" i="8"/>
  <c r="W169" i="8"/>
  <c r="S169" i="8"/>
  <c r="CD169" i="8"/>
  <c r="K169" i="8"/>
  <c r="BK169" i="8"/>
  <c r="CU169" i="8"/>
  <c r="AZ169" i="8"/>
  <c r="T169" i="8"/>
  <c r="CI169" i="8"/>
  <c r="AU169" i="8"/>
  <c r="DE169" i="8"/>
  <c r="AX169" i="8"/>
  <c r="DN169" i="8"/>
  <c r="BM169" i="8"/>
  <c r="Q169" i="8"/>
  <c r="CW169" i="8"/>
  <c r="Z169" i="8"/>
  <c r="BQ169" i="8"/>
  <c r="F169" i="8"/>
  <c r="AV169" i="8"/>
  <c r="CT169" i="8"/>
  <c r="AA169" i="8"/>
  <c r="BN169" i="8"/>
  <c r="AK169" i="8"/>
  <c r="X169" i="8"/>
  <c r="I169" i="8"/>
  <c r="DK169" i="8"/>
  <c r="BV169" i="8"/>
  <c r="P169" i="8"/>
  <c r="CL169" i="8"/>
  <c r="CO169" i="8"/>
  <c r="CP169" i="8"/>
  <c r="CM169" i="8"/>
  <c r="CN169" i="8"/>
  <c r="CJ169" i="8"/>
  <c r="CK169" i="8"/>
  <c r="DJ233" i="8"/>
  <c r="DG233" i="8"/>
  <c r="DI233" i="8"/>
  <c r="DH233" i="8"/>
  <c r="BD233" i="8"/>
  <c r="BE233" i="8"/>
  <c r="AF233" i="8"/>
  <c r="BI233" i="8"/>
  <c r="BJ233" i="8"/>
  <c r="CV233" i="8"/>
  <c r="BA233" i="8"/>
  <c r="U233" i="8"/>
  <c r="CH233" i="8"/>
  <c r="AT233" i="8"/>
  <c r="N233" i="8"/>
  <c r="CR233" i="8"/>
  <c r="AW233" i="8"/>
  <c r="Q233" i="8"/>
  <c r="CD233" i="8"/>
  <c r="AP233" i="8"/>
  <c r="F233" i="8"/>
  <c r="BS233" i="8"/>
  <c r="CY233" i="8"/>
  <c r="X233" i="8"/>
  <c r="BO233" i="8"/>
  <c r="CU233" i="8"/>
  <c r="T233" i="8"/>
  <c r="W233" i="8"/>
  <c r="CT233" i="8"/>
  <c r="AR233" i="8"/>
  <c r="BP233" i="8"/>
  <c r="AM233" i="8"/>
  <c r="BF233" i="8"/>
  <c r="BH233" i="8"/>
  <c r="CG233" i="8"/>
  <c r="AS233" i="8"/>
  <c r="M233" i="8"/>
  <c r="BZ233" i="8"/>
  <c r="AL233" i="8"/>
  <c r="I233" i="8"/>
  <c r="CC233" i="8"/>
  <c r="AO233" i="8"/>
  <c r="DM233" i="8"/>
  <c r="BV233" i="8"/>
  <c r="AH233" i="8"/>
  <c r="K233" i="8"/>
  <c r="AU233" i="8"/>
  <c r="CB233" i="8"/>
  <c r="G233" i="8"/>
  <c r="AQ233" i="8"/>
  <c r="BX233" i="8"/>
  <c r="H233" i="8"/>
  <c r="CQ233" i="8"/>
  <c r="AY233" i="8"/>
  <c r="L233" i="8"/>
  <c r="BW233" i="8"/>
  <c r="J233" i="8"/>
  <c r="CA233" i="8"/>
  <c r="BG233" i="8"/>
  <c r="DP233" i="8"/>
  <c r="BY233" i="8"/>
  <c r="AK233" i="8"/>
  <c r="DE233" i="8"/>
  <c r="BR233" i="8"/>
  <c r="AD233" i="8"/>
  <c r="DL233" i="8"/>
  <c r="BU233" i="8"/>
  <c r="AG233" i="8"/>
  <c r="DA233" i="8"/>
  <c r="BN233" i="8"/>
  <c r="Z233" i="8"/>
  <c r="DF233" i="8"/>
  <c r="AE233" i="8"/>
  <c r="BL233" i="8"/>
  <c r="DB233" i="8"/>
  <c r="AA233" i="8"/>
  <c r="AZ233" i="8"/>
  <c r="CX233" i="8"/>
  <c r="AV233" i="8"/>
  <c r="S233" i="8"/>
  <c r="DN233" i="8"/>
  <c r="DC233" i="8"/>
  <c r="DK233" i="8"/>
  <c r="BK233" i="8"/>
  <c r="DD233" i="8"/>
  <c r="BQ233" i="8"/>
  <c r="AC233" i="8"/>
  <c r="CW233" i="8"/>
  <c r="BB233" i="8"/>
  <c r="V233" i="8"/>
  <c r="CZ233" i="8"/>
  <c r="BM233" i="8"/>
  <c r="Y233" i="8"/>
  <c r="CS233" i="8"/>
  <c r="AX233" i="8"/>
  <c r="R233" i="8"/>
  <c r="CI233" i="8"/>
  <c r="O233" i="8"/>
  <c r="AN233" i="8"/>
  <c r="CE233" i="8"/>
  <c r="DO233" i="8"/>
  <c r="AJ233" i="8"/>
  <c r="BC233" i="8"/>
  <c r="P233" i="8"/>
  <c r="CF233" i="8"/>
  <c r="AI233" i="8"/>
  <c r="AB233" i="8"/>
  <c r="BT233" i="8"/>
  <c r="CL233" i="8"/>
  <c r="CM233" i="8"/>
  <c r="CN233" i="8"/>
  <c r="CO233" i="8"/>
  <c r="CP233" i="8"/>
  <c r="CJ233" i="8"/>
  <c r="CK233" i="8"/>
  <c r="DG86" i="8"/>
  <c r="DJ86" i="8"/>
  <c r="DI86" i="8"/>
  <c r="DH86" i="8"/>
  <c r="BD86" i="8"/>
  <c r="BE86" i="8"/>
  <c r="AO86" i="8"/>
  <c r="DP86" i="8"/>
  <c r="DM86" i="8"/>
  <c r="CG86" i="8"/>
  <c r="BB86" i="8"/>
  <c r="AH86" i="8"/>
  <c r="F86" i="8"/>
  <c r="CH86" i="8"/>
  <c r="CX86" i="8"/>
  <c r="BC86" i="8"/>
  <c r="W86" i="8"/>
  <c r="CQ86" i="8"/>
  <c r="AV86" i="8"/>
  <c r="P86" i="8"/>
  <c r="DB86" i="8"/>
  <c r="BO86" i="8"/>
  <c r="AA86" i="8"/>
  <c r="CU86" i="8"/>
  <c r="AZ86" i="8"/>
  <c r="T86" i="8"/>
  <c r="CR86" i="8"/>
  <c r="Q86" i="8"/>
  <c r="AP86" i="8"/>
  <c r="AX86" i="8"/>
  <c r="AS86" i="8"/>
  <c r="DD86" i="8"/>
  <c r="BV86" i="8"/>
  <c r="BA86" i="8"/>
  <c r="V86" i="8"/>
  <c r="CV86" i="8"/>
  <c r="M86" i="8"/>
  <c r="CI86" i="8"/>
  <c r="AU86" i="8"/>
  <c r="O86" i="8"/>
  <c r="CB86" i="8"/>
  <c r="AN86" i="8"/>
  <c r="K86" i="8"/>
  <c r="CT86" i="8"/>
  <c r="AY86" i="8"/>
  <c r="S86" i="8"/>
  <c r="CF86" i="8"/>
  <c r="AR86" i="8"/>
  <c r="L86" i="8"/>
  <c r="BU86" i="8"/>
  <c r="DA86" i="8"/>
  <c r="Z86" i="8"/>
  <c r="BZ86" i="8"/>
  <c r="BY86" i="8"/>
  <c r="BQ86" i="8"/>
  <c r="AL86" i="8"/>
  <c r="U86" i="8"/>
  <c r="BM86" i="8"/>
  <c r="AC86" i="8"/>
  <c r="CC86" i="8"/>
  <c r="AT86" i="8"/>
  <c r="CA86" i="8"/>
  <c r="AM86" i="8"/>
  <c r="DK86" i="8"/>
  <c r="BT86" i="8"/>
  <c r="AF86" i="8"/>
  <c r="G86" i="8"/>
  <c r="CE86" i="8"/>
  <c r="AQ86" i="8"/>
  <c r="DO86" i="8"/>
  <c r="BX86" i="8"/>
  <c r="AJ86" i="8"/>
  <c r="J86" i="8"/>
  <c r="AW86" i="8"/>
  <c r="CD86" i="8"/>
  <c r="H86" i="8"/>
  <c r="I86" i="8"/>
  <c r="DE86" i="8"/>
  <c r="CZ86" i="8"/>
  <c r="AK86" i="8"/>
  <c r="N86" i="8"/>
  <c r="CS86" i="8"/>
  <c r="CW86" i="8"/>
  <c r="BR86" i="8"/>
  <c r="R86" i="8"/>
  <c r="DF86" i="8"/>
  <c r="BS86" i="8"/>
  <c r="AE86" i="8"/>
  <c r="CY86" i="8"/>
  <c r="BL86" i="8"/>
  <c r="X86" i="8"/>
  <c r="DN86" i="8"/>
  <c r="BW86" i="8"/>
  <c r="AI86" i="8"/>
  <c r="DC86" i="8"/>
  <c r="BP86" i="8"/>
  <c r="AB86" i="8"/>
  <c r="DL86" i="8"/>
  <c r="AG86" i="8"/>
  <c r="BN86" i="8"/>
  <c r="AD86" i="8"/>
  <c r="Y86" i="8"/>
  <c r="BF86" i="8"/>
  <c r="CM86" i="8"/>
  <c r="CN86" i="8"/>
  <c r="BK86" i="8"/>
  <c r="CJ86" i="8"/>
  <c r="BG86" i="8"/>
  <c r="BI86" i="8"/>
  <c r="CK86" i="8"/>
  <c r="CL86" i="8"/>
  <c r="BJ86" i="8"/>
  <c r="BH86" i="8"/>
  <c r="CO86" i="8"/>
  <c r="CP86" i="8"/>
  <c r="DG226" i="8"/>
  <c r="DJ226" i="8"/>
  <c r="DI226" i="8"/>
  <c r="DH226" i="8"/>
  <c r="BD226" i="8"/>
  <c r="BE226" i="8"/>
  <c r="BN226" i="8"/>
  <c r="CH226" i="8"/>
  <c r="BA226" i="8"/>
  <c r="N226" i="8"/>
  <c r="CE226" i="8"/>
  <c r="DF226" i="8"/>
  <c r="BS226" i="8"/>
  <c r="AE226" i="8"/>
  <c r="CY226" i="8"/>
  <c r="BL226" i="8"/>
  <c r="X226" i="8"/>
  <c r="DP226" i="8"/>
  <c r="BO226" i="8"/>
  <c r="Q226" i="8"/>
  <c r="BR226" i="8"/>
  <c r="T226" i="8"/>
  <c r="CG226" i="8"/>
  <c r="AI226" i="8"/>
  <c r="CS226" i="8"/>
  <c r="AL226" i="8"/>
  <c r="AG226" i="8"/>
  <c r="CX226" i="8"/>
  <c r="BC226" i="8"/>
  <c r="W226" i="8"/>
  <c r="CQ226" i="8"/>
  <c r="AV226" i="8"/>
  <c r="P226" i="8"/>
  <c r="DB226" i="8"/>
  <c r="AW226" i="8"/>
  <c r="DE226" i="8"/>
  <c r="AZ226" i="8"/>
  <c r="G226" i="8"/>
  <c r="BW226" i="8"/>
  <c r="Y226" i="8"/>
  <c r="BZ226" i="8"/>
  <c r="AB226" i="8"/>
  <c r="DL226" i="8"/>
  <c r="CI226" i="8"/>
  <c r="AU226" i="8"/>
  <c r="O226" i="8"/>
  <c r="CB226" i="8"/>
  <c r="AN226" i="8"/>
  <c r="F226" i="8"/>
  <c r="CR226" i="8"/>
  <c r="AK226" i="8"/>
  <c r="CU226" i="8"/>
  <c r="AP226" i="8"/>
  <c r="DN226" i="8"/>
  <c r="BM226" i="8"/>
  <c r="M226" i="8"/>
  <c r="BP226" i="8"/>
  <c r="R226" i="8"/>
  <c r="DO226" i="8"/>
  <c r="AJ226" i="8"/>
  <c r="BF226" i="8"/>
  <c r="CA226" i="8"/>
  <c r="AM226" i="8"/>
  <c r="DK226" i="8"/>
  <c r="BT226" i="8"/>
  <c r="AF226" i="8"/>
  <c r="I226" i="8"/>
  <c r="BY226" i="8"/>
  <c r="AA226" i="8"/>
  <c r="CD226" i="8"/>
  <c r="AD226" i="8"/>
  <c r="CZ226" i="8"/>
  <c r="AS226" i="8"/>
  <c r="DC226" i="8"/>
  <c r="AX226" i="8"/>
  <c r="J226" i="8"/>
  <c r="AR226" i="8"/>
  <c r="AO226" i="8"/>
  <c r="K226" i="8"/>
  <c r="DA226" i="8"/>
  <c r="CV226" i="8"/>
  <c r="BB226" i="8"/>
  <c r="AY226" i="8"/>
  <c r="BV226" i="8"/>
  <c r="BQ226" i="8"/>
  <c r="Z226" i="8"/>
  <c r="U226" i="8"/>
  <c r="CF226" i="8"/>
  <c r="CC226" i="8"/>
  <c r="H226" i="8"/>
  <c r="CW226" i="8"/>
  <c r="CT226" i="8"/>
  <c r="AT226" i="8"/>
  <c r="AQ226" i="8"/>
  <c r="L226" i="8"/>
  <c r="DM226" i="8"/>
  <c r="DD226" i="8"/>
  <c r="V226" i="8"/>
  <c r="S226" i="8"/>
  <c r="BX226" i="8"/>
  <c r="BU226" i="8"/>
  <c r="AH226" i="8"/>
  <c r="AC226" i="8"/>
  <c r="BJ226" i="8"/>
  <c r="BI226" i="8"/>
  <c r="BK226" i="8"/>
  <c r="BG226" i="8"/>
  <c r="BH226" i="8"/>
  <c r="CJ226" i="8"/>
  <c r="CP226" i="8"/>
  <c r="CL226" i="8"/>
  <c r="CM226" i="8"/>
  <c r="CN226" i="8"/>
  <c r="CO226" i="8"/>
  <c r="CK226" i="8"/>
  <c r="DG95" i="8"/>
  <c r="DJ95" i="8"/>
  <c r="DH95" i="8"/>
  <c r="DI95" i="8"/>
  <c r="BD95" i="8"/>
  <c r="BE95" i="8"/>
  <c r="CX95" i="8"/>
  <c r="BC95" i="8"/>
  <c r="BH95" i="8"/>
  <c r="DP95" i="8"/>
  <c r="BY95" i="8"/>
  <c r="AK95" i="8"/>
  <c r="DE95" i="8"/>
  <c r="BR95" i="8"/>
  <c r="AD95" i="8"/>
  <c r="DL95" i="8"/>
  <c r="BU95" i="8"/>
  <c r="AG95" i="8"/>
  <c r="DA95" i="8"/>
  <c r="BN95" i="8"/>
  <c r="Z95" i="8"/>
  <c r="DF95" i="8"/>
  <c r="AE95" i="8"/>
  <c r="BL95" i="8"/>
  <c r="DB95" i="8"/>
  <c r="AA95" i="8"/>
  <c r="AZ95" i="8"/>
  <c r="CQ95" i="8"/>
  <c r="BF95" i="8"/>
  <c r="DD95" i="8"/>
  <c r="BQ95" i="8"/>
  <c r="AC95" i="8"/>
  <c r="CW95" i="8"/>
  <c r="BB95" i="8"/>
  <c r="V95" i="8"/>
  <c r="CZ95" i="8"/>
  <c r="BM95" i="8"/>
  <c r="Y95" i="8"/>
  <c r="CS95" i="8"/>
  <c r="AX95" i="8"/>
  <c r="R95" i="8"/>
  <c r="CI95" i="8"/>
  <c r="O95" i="8"/>
  <c r="AN95" i="8"/>
  <c r="CE95" i="8"/>
  <c r="DO95" i="8"/>
  <c r="AJ95" i="8"/>
  <c r="BJ95" i="8"/>
  <c r="BI95" i="8"/>
  <c r="CV95" i="8"/>
  <c r="BA95" i="8"/>
  <c r="U95" i="8"/>
  <c r="CH95" i="8"/>
  <c r="AT95" i="8"/>
  <c r="N95" i="8"/>
  <c r="CR95" i="8"/>
  <c r="AW95" i="8"/>
  <c r="Q95" i="8"/>
  <c r="CD95" i="8"/>
  <c r="AP95" i="8"/>
  <c r="J95" i="8"/>
  <c r="BS95" i="8"/>
  <c r="CY95" i="8"/>
  <c r="X95" i="8"/>
  <c r="BO95" i="8"/>
  <c r="CU95" i="8"/>
  <c r="T95" i="8"/>
  <c r="P95" i="8"/>
  <c r="W95" i="8"/>
  <c r="AV95" i="8"/>
  <c r="BK95" i="8"/>
  <c r="BG95" i="8"/>
  <c r="CG95" i="8"/>
  <c r="AS95" i="8"/>
  <c r="M95" i="8"/>
  <c r="BZ95" i="8"/>
  <c r="AL95" i="8"/>
  <c r="G95" i="8"/>
  <c r="CC95" i="8"/>
  <c r="AO95" i="8"/>
  <c r="DM95" i="8"/>
  <c r="BV95" i="8"/>
  <c r="AH95" i="8"/>
  <c r="K95" i="8"/>
  <c r="AU95" i="8"/>
  <c r="CB95" i="8"/>
  <c r="I95" i="8"/>
  <c r="AQ95" i="8"/>
  <c r="BX95" i="8"/>
  <c r="F95" i="8"/>
  <c r="BT95" i="8"/>
  <c r="AM95" i="8"/>
  <c r="L95" i="8"/>
  <c r="AY95" i="8"/>
  <c r="AB95" i="8"/>
  <c r="CA95" i="8"/>
  <c r="BP95" i="8"/>
  <c r="H95" i="8"/>
  <c r="AR95" i="8"/>
  <c r="CT95" i="8"/>
  <c r="DC95" i="8"/>
  <c r="AI95" i="8"/>
  <c r="AF95" i="8"/>
  <c r="CF95" i="8"/>
  <c r="BW95" i="8"/>
  <c r="DN95" i="8"/>
  <c r="DK95" i="8"/>
  <c r="S95" i="8"/>
  <c r="CP95" i="8"/>
  <c r="CM95" i="8"/>
  <c r="CJ95" i="8"/>
  <c r="CO95" i="8"/>
  <c r="CN95" i="8"/>
  <c r="CL95" i="8"/>
  <c r="CK95" i="8"/>
  <c r="DG61" i="8"/>
  <c r="DJ61" i="8"/>
  <c r="DI61" i="8"/>
  <c r="DH61" i="8"/>
  <c r="BK61" i="8"/>
  <c r="BE61" i="8"/>
  <c r="CN61" i="8"/>
  <c r="CO61" i="8"/>
  <c r="BI61" i="8"/>
  <c r="CJ61" i="8"/>
  <c r="BH61" i="8"/>
  <c r="BD61" i="8"/>
  <c r="BJ61" i="8"/>
  <c r="CL61" i="8"/>
  <c r="CP61" i="8"/>
  <c r="BG61" i="8"/>
  <c r="BL61" i="8"/>
  <c r="BF61" i="8"/>
  <c r="J61" i="8"/>
  <c r="AO61" i="8"/>
  <c r="AS61" i="8"/>
  <c r="DA61" i="8"/>
  <c r="DE61" i="8"/>
  <c r="G61" i="8"/>
  <c r="Z61" i="8"/>
  <c r="BO61" i="8"/>
  <c r="BS61" i="8"/>
  <c r="BW61" i="8"/>
  <c r="CE61" i="8"/>
  <c r="CI61" i="8"/>
  <c r="CX61" i="8"/>
  <c r="DB61" i="8"/>
  <c r="H61" i="8"/>
  <c r="L61" i="8"/>
  <c r="W61" i="8"/>
  <c r="AA61" i="8"/>
  <c r="AQ61" i="8"/>
  <c r="CB61" i="8"/>
  <c r="CF61" i="8"/>
  <c r="CU61" i="8"/>
  <c r="I61" i="8"/>
  <c r="T61" i="8"/>
  <c r="CM61" i="8"/>
  <c r="F61" i="8"/>
  <c r="U61" i="8"/>
  <c r="AK61" i="8"/>
  <c r="CS61" i="8"/>
  <c r="DM61" i="8"/>
  <c r="N61" i="8"/>
  <c r="AD61" i="8"/>
  <c r="AH61" i="8"/>
  <c r="AL61" i="8"/>
  <c r="AT61" i="8"/>
  <c r="CA61" i="8"/>
  <c r="DF61" i="8"/>
  <c r="O61" i="8"/>
  <c r="AI61" i="8"/>
  <c r="AM61" i="8"/>
  <c r="AY61" i="8"/>
  <c r="BX61" i="8"/>
  <c r="Q61" i="8"/>
  <c r="AG61" i="8"/>
  <c r="AW61" i="8"/>
  <c r="CD61" i="8"/>
  <c r="CH61" i="8"/>
  <c r="K61" i="8"/>
  <c r="R61" i="8"/>
  <c r="AP61" i="8"/>
  <c r="AX61" i="8"/>
  <c r="CT61" i="8"/>
  <c r="DN61" i="8"/>
  <c r="AE61" i="8"/>
  <c r="CK61" i="8"/>
  <c r="M61" i="8"/>
  <c r="Y61" i="8"/>
  <c r="AC61" i="8"/>
  <c r="BA61" i="8"/>
  <c r="BN61" i="8"/>
  <c r="BR61" i="8"/>
  <c r="BV61" i="8"/>
  <c r="BZ61" i="8"/>
  <c r="CW61" i="8"/>
  <c r="V61" i="8"/>
  <c r="BB61" i="8"/>
  <c r="S61" i="8"/>
  <c r="AU61" i="8"/>
  <c r="BC61" i="8"/>
  <c r="BP61" i="8"/>
  <c r="BT61" i="8"/>
  <c r="DK61" i="8"/>
  <c r="DO61" i="8"/>
  <c r="P61" i="8"/>
  <c r="AB61" i="8"/>
  <c r="AR61" i="8"/>
  <c r="CQ61" i="8"/>
  <c r="X61" i="8"/>
  <c r="BU61" i="8"/>
  <c r="CG61" i="8"/>
  <c r="CR61" i="8"/>
  <c r="CZ61" i="8"/>
  <c r="DL61" i="8"/>
  <c r="DC61" i="8"/>
  <c r="AN61" i="8"/>
  <c r="AV61" i="8"/>
  <c r="BM61" i="8"/>
  <c r="BQ61" i="8"/>
  <c r="CY61" i="8"/>
  <c r="AF61" i="8"/>
  <c r="AJ61" i="8"/>
  <c r="AZ61" i="8"/>
  <c r="BY61" i="8"/>
  <c r="CC61" i="8"/>
  <c r="CV61" i="8"/>
  <c r="DD61" i="8"/>
  <c r="DP61" i="8"/>
  <c r="DJ208" i="8"/>
  <c r="DG208" i="8"/>
  <c r="DI208" i="8"/>
  <c r="DH208" i="8"/>
  <c r="BE208" i="8"/>
  <c r="BD208" i="8"/>
  <c r="DF208" i="8"/>
  <c r="CI208" i="8"/>
  <c r="BM208" i="8"/>
  <c r="O208" i="8"/>
  <c r="AU208" i="8"/>
  <c r="BW208" i="8"/>
  <c r="CS208" i="8"/>
  <c r="DN208" i="8"/>
  <c r="I208" i="8"/>
  <c r="CZ208" i="8"/>
  <c r="AB208" i="8"/>
  <c r="AI208" i="8"/>
  <c r="AX208" i="8"/>
  <c r="CB208" i="8"/>
  <c r="AN208" i="8"/>
  <c r="BP208" i="8"/>
  <c r="R208" i="8"/>
  <c r="DC208" i="8"/>
  <c r="Y208" i="8"/>
  <c r="CD208" i="8"/>
  <c r="CA208" i="8"/>
  <c r="H208" i="8"/>
  <c r="DM208" i="8"/>
  <c r="BI208" i="8"/>
  <c r="DP208" i="8"/>
  <c r="BY208" i="8"/>
  <c r="AK208" i="8"/>
  <c r="DE208" i="8"/>
  <c r="BR208" i="8"/>
  <c r="AD208" i="8"/>
  <c r="T208" i="8"/>
  <c r="AA208" i="8"/>
  <c r="DB208" i="8"/>
  <c r="L208" i="8"/>
  <c r="CY208" i="8"/>
  <c r="CC208" i="8"/>
  <c r="P208" i="8"/>
  <c r="BN208" i="8"/>
  <c r="DO208" i="8"/>
  <c r="BC208" i="8"/>
  <c r="DL208" i="8"/>
  <c r="J208" i="8"/>
  <c r="CU208" i="8"/>
  <c r="X208" i="8"/>
  <c r="AO208" i="8"/>
  <c r="BH208" i="8"/>
  <c r="DD208" i="8"/>
  <c r="BQ208" i="8"/>
  <c r="AC208" i="8"/>
  <c r="CW208" i="8"/>
  <c r="BB208" i="8"/>
  <c r="V208" i="8"/>
  <c r="AP208" i="8"/>
  <c r="AW208" i="8"/>
  <c r="AH208" i="8"/>
  <c r="S208" i="8"/>
  <c r="Z208" i="8"/>
  <c r="BX208" i="8"/>
  <c r="W208" i="8"/>
  <c r="BU208" i="8"/>
  <c r="AF208" i="8"/>
  <c r="Q208" i="8"/>
  <c r="AR208" i="8"/>
  <c r="BS208" i="8"/>
  <c r="BK208" i="8"/>
  <c r="BF208" i="8"/>
  <c r="CV208" i="8"/>
  <c r="BA208" i="8"/>
  <c r="U208" i="8"/>
  <c r="CH208" i="8"/>
  <c r="AT208" i="8"/>
  <c r="N208" i="8"/>
  <c r="BT208" i="8"/>
  <c r="BO208" i="8"/>
  <c r="BL208" i="8"/>
  <c r="AE208" i="8"/>
  <c r="AJ208" i="8"/>
  <c r="CQ208" i="8"/>
  <c r="AG208" i="8"/>
  <c r="CE208" i="8"/>
  <c r="AZ208" i="8"/>
  <c r="AM208" i="8"/>
  <c r="BV208" i="8"/>
  <c r="CT208" i="8"/>
  <c r="BJ208" i="8"/>
  <c r="BG208" i="8"/>
  <c r="CG208" i="8"/>
  <c r="AS208" i="8"/>
  <c r="M208" i="8"/>
  <c r="BZ208" i="8"/>
  <c r="AL208" i="8"/>
  <c r="F208" i="8"/>
  <c r="K208" i="8"/>
  <c r="DK208" i="8"/>
  <c r="CR208" i="8"/>
  <c r="CF208" i="8"/>
  <c r="AY208" i="8"/>
  <c r="G208" i="8"/>
  <c r="AV208" i="8"/>
  <c r="DA208" i="8"/>
  <c r="AQ208" i="8"/>
  <c r="CX208" i="8"/>
  <c r="CP208" i="8"/>
  <c r="CL208" i="8"/>
  <c r="CK208" i="8"/>
  <c r="CJ208" i="8"/>
  <c r="CM208" i="8"/>
  <c r="CN208" i="8"/>
  <c r="CO208" i="8"/>
  <c r="DJ212" i="8"/>
  <c r="DG212" i="8"/>
  <c r="DI212" i="8"/>
  <c r="DH212" i="8"/>
  <c r="BE212" i="8"/>
  <c r="BD212" i="8"/>
  <c r="CV212" i="8"/>
  <c r="BA212" i="8"/>
  <c r="U212" i="8"/>
  <c r="DD212" i="8"/>
  <c r="AC212" i="8"/>
  <c r="BB212" i="8"/>
  <c r="CX212" i="8"/>
  <c r="W212" i="8"/>
  <c r="AV212" i="8"/>
  <c r="F212" i="8"/>
  <c r="AE212" i="8"/>
  <c r="AF212" i="8"/>
  <c r="BY212" i="8"/>
  <c r="CH212" i="8"/>
  <c r="CG212" i="8"/>
  <c r="M212" i="8"/>
  <c r="AL212" i="8"/>
  <c r="CA212" i="8"/>
  <c r="DK212" i="8"/>
  <c r="AD212" i="8"/>
  <c r="BS212" i="8"/>
  <c r="BR212" i="8"/>
  <c r="DP212" i="8"/>
  <c r="P212" i="8"/>
  <c r="AU212" i="8"/>
  <c r="AN212" i="8"/>
  <c r="K212" i="8"/>
  <c r="BQ212" i="8"/>
  <c r="CW212" i="8"/>
  <c r="V212" i="8"/>
  <c r="BC212" i="8"/>
  <c r="CQ212" i="8"/>
  <c r="BL212" i="8"/>
  <c r="DF212" i="8"/>
  <c r="DE212" i="8"/>
  <c r="CB212" i="8"/>
  <c r="X212" i="8"/>
  <c r="CI212" i="8"/>
  <c r="O212" i="8"/>
  <c r="AT212" i="8"/>
  <c r="DL212" i="8"/>
  <c r="AS212" i="8"/>
  <c r="BZ212" i="8"/>
  <c r="G212" i="8"/>
  <c r="AM212" i="8"/>
  <c r="BT212" i="8"/>
  <c r="CY212" i="8"/>
  <c r="N212" i="8"/>
  <c r="AK212" i="8"/>
  <c r="R212" i="8"/>
  <c r="AX212" i="8"/>
  <c r="CS212" i="8"/>
  <c r="Y212" i="8"/>
  <c r="BM212" i="8"/>
  <c r="CZ212" i="8"/>
  <c r="BI212" i="8"/>
  <c r="BK212" i="8"/>
  <c r="L212" i="8"/>
  <c r="AR212" i="8"/>
  <c r="CF212" i="8"/>
  <c r="S212" i="8"/>
  <c r="AY212" i="8"/>
  <c r="CT212" i="8"/>
  <c r="Z212" i="8"/>
  <c r="BN212" i="8"/>
  <c r="DA212" i="8"/>
  <c r="AG212" i="8"/>
  <c r="BU212" i="8"/>
  <c r="BH212" i="8"/>
  <c r="T212" i="8"/>
  <c r="AZ212" i="8"/>
  <c r="CU212" i="8"/>
  <c r="AA212" i="8"/>
  <c r="BO212" i="8"/>
  <c r="DB212" i="8"/>
  <c r="H212" i="8"/>
  <c r="AH212" i="8"/>
  <c r="BV212" i="8"/>
  <c r="DM212" i="8"/>
  <c r="AO212" i="8"/>
  <c r="CC212" i="8"/>
  <c r="BG212" i="8"/>
  <c r="AB212" i="8"/>
  <c r="BP212" i="8"/>
  <c r="DC212" i="8"/>
  <c r="AI212" i="8"/>
  <c r="BW212" i="8"/>
  <c r="DN212" i="8"/>
  <c r="J212" i="8"/>
  <c r="AP212" i="8"/>
  <c r="CD212" i="8"/>
  <c r="Q212" i="8"/>
  <c r="AW212" i="8"/>
  <c r="CR212" i="8"/>
  <c r="BJ212" i="8"/>
  <c r="BF212" i="8"/>
  <c r="I212" i="8"/>
  <c r="AJ212" i="8"/>
  <c r="BX212" i="8"/>
  <c r="DO212" i="8"/>
  <c r="AQ212" i="8"/>
  <c r="CE212" i="8"/>
  <c r="CP212" i="8"/>
  <c r="CL212" i="8"/>
  <c r="CK212" i="8"/>
  <c r="CJ212" i="8"/>
  <c r="CO212" i="8"/>
  <c r="CN212" i="8"/>
  <c r="CM212" i="8"/>
  <c r="DG75" i="8"/>
  <c r="DJ75" i="8"/>
  <c r="DH75" i="8"/>
  <c r="DI75" i="8"/>
  <c r="BD75" i="8"/>
  <c r="BE75" i="8"/>
  <c r="BN75" i="8"/>
  <c r="CC75" i="8"/>
  <c r="N75" i="8"/>
  <c r="W75" i="8"/>
  <c r="DN75" i="8"/>
  <c r="BW75" i="8"/>
  <c r="AI75" i="8"/>
  <c r="DC75" i="8"/>
  <c r="BP75" i="8"/>
  <c r="AB75" i="8"/>
  <c r="DP75" i="8"/>
  <c r="BM75" i="8"/>
  <c r="O75" i="8"/>
  <c r="BR75" i="8"/>
  <c r="R75" i="8"/>
  <c r="BS75" i="8"/>
  <c r="DK75" i="8"/>
  <c r="AL75" i="8"/>
  <c r="CX75" i="8"/>
  <c r="M75" i="8"/>
  <c r="Z75" i="8"/>
  <c r="AO75" i="8"/>
  <c r="AF75" i="8"/>
  <c r="AM75" i="8"/>
  <c r="V75" i="8"/>
  <c r="DB75" i="8"/>
  <c r="BO75" i="8"/>
  <c r="AA75" i="8"/>
  <c r="CU75" i="8"/>
  <c r="AZ75" i="8"/>
  <c r="T75" i="8"/>
  <c r="CZ75" i="8"/>
  <c r="AU75" i="8"/>
  <c r="DE75" i="8"/>
  <c r="AX75" i="8"/>
  <c r="G75" i="8"/>
  <c r="AW75" i="8"/>
  <c r="CQ75" i="8"/>
  <c r="X75" i="8"/>
  <c r="CA75" i="8"/>
  <c r="CW75" i="8"/>
  <c r="H75" i="8"/>
  <c r="Q75" i="8"/>
  <c r="I75" i="8"/>
  <c r="DM75" i="8"/>
  <c r="J75" i="8"/>
  <c r="CT75" i="8"/>
  <c r="AY75" i="8"/>
  <c r="S75" i="8"/>
  <c r="CF75" i="8"/>
  <c r="AR75" i="8"/>
  <c r="L75" i="8"/>
  <c r="CI75" i="8"/>
  <c r="AK75" i="8"/>
  <c r="CS75" i="8"/>
  <c r="AN75" i="8"/>
  <c r="DD75" i="8"/>
  <c r="AG75" i="8"/>
  <c r="BV75" i="8"/>
  <c r="F75" i="8"/>
  <c r="BA75" i="8"/>
  <c r="BT75" i="8"/>
  <c r="DF75" i="8"/>
  <c r="CH75" i="8"/>
  <c r="CV75" i="8"/>
  <c r="CD75" i="8"/>
  <c r="BG75" i="8"/>
  <c r="CE75" i="8"/>
  <c r="AQ75" i="8"/>
  <c r="DO75" i="8"/>
  <c r="BX75" i="8"/>
  <c r="AJ75" i="8"/>
  <c r="K75" i="8"/>
  <c r="BY75" i="8"/>
  <c r="Y75" i="8"/>
  <c r="CB75" i="8"/>
  <c r="AD75" i="8"/>
  <c r="CG75" i="8"/>
  <c r="U75" i="8"/>
  <c r="BB75" i="8"/>
  <c r="BH75" i="8"/>
  <c r="AE75" i="8"/>
  <c r="AT75" i="8"/>
  <c r="BU75" i="8"/>
  <c r="BL75" i="8"/>
  <c r="BQ75" i="8"/>
  <c r="AV75" i="8"/>
  <c r="P75" i="8"/>
  <c r="DL75" i="8"/>
  <c r="AP75" i="8"/>
  <c r="BZ75" i="8"/>
  <c r="AH75" i="8"/>
  <c r="DA75" i="8"/>
  <c r="AC75" i="8"/>
  <c r="CY75" i="8"/>
  <c r="BC75" i="8"/>
  <c r="CR75" i="8"/>
  <c r="AS75" i="8"/>
  <c r="BI75" i="8"/>
  <c r="BF75" i="8"/>
  <c r="BJ75" i="8"/>
  <c r="BK75" i="8"/>
  <c r="CM75" i="8"/>
  <c r="CJ75" i="8"/>
  <c r="CK75" i="8"/>
  <c r="CN75" i="8"/>
  <c r="CO75" i="8"/>
  <c r="CP75" i="8"/>
  <c r="CL75" i="8"/>
  <c r="DG176" i="8"/>
  <c r="DJ176" i="8"/>
  <c r="DH176" i="8"/>
  <c r="DI176" i="8"/>
  <c r="BD176" i="8"/>
  <c r="BE176" i="8"/>
  <c r="CQ176" i="8"/>
  <c r="H176" i="8"/>
  <c r="BZ176" i="8"/>
  <c r="Z176" i="8"/>
  <c r="DA176" i="8"/>
  <c r="BA176" i="8"/>
  <c r="Q176" i="8"/>
  <c r="AV176" i="8"/>
  <c r="CE176" i="8"/>
  <c r="AG176" i="8"/>
  <c r="DL176" i="8"/>
  <c r="CH176" i="8"/>
  <c r="U176" i="8"/>
  <c r="BJ176" i="8"/>
  <c r="BG176" i="8"/>
  <c r="CU176" i="8"/>
  <c r="AZ176" i="8"/>
  <c r="T176" i="8"/>
  <c r="CI176" i="8"/>
  <c r="AU176" i="8"/>
  <c r="O176" i="8"/>
  <c r="CD176" i="8"/>
  <c r="AF176" i="8"/>
  <c r="CR176" i="8"/>
  <c r="AK176" i="8"/>
  <c r="CB176" i="8"/>
  <c r="AD176" i="8"/>
  <c r="CG176" i="8"/>
  <c r="AI176" i="8"/>
  <c r="AO176" i="8"/>
  <c r="DM176" i="8"/>
  <c r="AQ176" i="8"/>
  <c r="AC176" i="8"/>
  <c r="X176" i="8"/>
  <c r="S176" i="8"/>
  <c r="BU176" i="8"/>
  <c r="BK176" i="8"/>
  <c r="BH176" i="8"/>
  <c r="CF176" i="8"/>
  <c r="AR176" i="8"/>
  <c r="L176" i="8"/>
  <c r="CA176" i="8"/>
  <c r="AM176" i="8"/>
  <c r="G176" i="8"/>
  <c r="BT176" i="8"/>
  <c r="V176" i="8"/>
  <c r="BY176" i="8"/>
  <c r="AA176" i="8"/>
  <c r="BR176" i="8"/>
  <c r="R176" i="8"/>
  <c r="BW176" i="8"/>
  <c r="Y176" i="8"/>
  <c r="CT176" i="8"/>
  <c r="CV176" i="8"/>
  <c r="AY176" i="8"/>
  <c r="AT176" i="8"/>
  <c r="BQ176" i="8"/>
  <c r="AL176" i="8"/>
  <c r="BF176" i="8"/>
  <c r="DO176" i="8"/>
  <c r="BX176" i="8"/>
  <c r="AJ176" i="8"/>
  <c r="DF176" i="8"/>
  <c r="BS176" i="8"/>
  <c r="AE176" i="8"/>
  <c r="DK176" i="8"/>
  <c r="BB176" i="8"/>
  <c r="DP176" i="8"/>
  <c r="BO176" i="8"/>
  <c r="DE176" i="8"/>
  <c r="AX176" i="8"/>
  <c r="DN176" i="8"/>
  <c r="BM176" i="8"/>
  <c r="M176" i="8"/>
  <c r="AH176" i="8"/>
  <c r="P176" i="8"/>
  <c r="CC176" i="8"/>
  <c r="BV176" i="8"/>
  <c r="N176" i="8"/>
  <c r="BI176" i="8"/>
  <c r="DC176" i="8"/>
  <c r="BP176" i="8"/>
  <c r="AB176" i="8"/>
  <c r="CX176" i="8"/>
  <c r="BC176" i="8"/>
  <c r="W176" i="8"/>
  <c r="CW176" i="8"/>
  <c r="AP176" i="8"/>
  <c r="DB176" i="8"/>
  <c r="AW176" i="8"/>
  <c r="CS176" i="8"/>
  <c r="AN176" i="8"/>
  <c r="CZ176" i="8"/>
  <c r="AS176" i="8"/>
  <c r="K176" i="8"/>
  <c r="F176" i="8"/>
  <c r="BL176" i="8"/>
  <c r="I176" i="8"/>
  <c r="BN176" i="8"/>
  <c r="J176" i="8"/>
  <c r="DD176" i="8"/>
  <c r="CY176" i="8"/>
  <c r="CP176" i="8"/>
  <c r="CJ176" i="8"/>
  <c r="CK176" i="8"/>
  <c r="CL176" i="8"/>
  <c r="CO176" i="8"/>
  <c r="CN176" i="8"/>
  <c r="CM176" i="8"/>
  <c r="DG188" i="8"/>
  <c r="DJ188" i="8"/>
  <c r="DH188" i="8"/>
  <c r="DI188" i="8"/>
  <c r="BD188" i="8"/>
  <c r="BE188" i="8"/>
  <c r="AI188" i="8"/>
  <c r="DK188" i="8"/>
  <c r="DE188" i="8"/>
  <c r="AB188" i="8"/>
  <c r="O188" i="8"/>
  <c r="BO188" i="8"/>
  <c r="AN188" i="8"/>
  <c r="CE188" i="8"/>
  <c r="BB188" i="8"/>
  <c r="Y188" i="8"/>
  <c r="L188" i="8"/>
  <c r="CR188" i="8"/>
  <c r="BW188" i="8"/>
  <c r="DC188" i="8"/>
  <c r="AG188" i="8"/>
  <c r="CZ188" i="8"/>
  <c r="BZ188" i="8"/>
  <c r="F188" i="8"/>
  <c r="T188" i="8"/>
  <c r="DL188" i="8"/>
  <c r="K188" i="8"/>
  <c r="AQ188" i="8"/>
  <c r="CU188" i="8"/>
  <c r="H188" i="8"/>
  <c r="AE188" i="8"/>
  <c r="AV188" i="8"/>
  <c r="S188" i="8"/>
  <c r="AF188" i="8"/>
  <c r="AU188" i="8"/>
  <c r="BC188" i="8"/>
  <c r="CF188" i="8"/>
  <c r="AO188" i="8"/>
  <c r="BR188" i="8"/>
  <c r="W188" i="8"/>
  <c r="J188" i="8"/>
  <c r="DN188" i="8"/>
  <c r="BT188" i="8"/>
  <c r="CY188" i="8"/>
  <c r="AT188" i="8"/>
  <c r="DF188" i="8"/>
  <c r="AY188" i="8"/>
  <c r="Q188" i="8"/>
  <c r="BU188" i="8"/>
  <c r="AD188" i="8"/>
  <c r="CW188" i="8"/>
  <c r="I188" i="8"/>
  <c r="AK188" i="8"/>
  <c r="BY188" i="8"/>
  <c r="DP188" i="8"/>
  <c r="AP188" i="8"/>
  <c r="CD188" i="8"/>
  <c r="BM188" i="8"/>
  <c r="V188" i="8"/>
  <c r="CQ188" i="8"/>
  <c r="CH188" i="8"/>
  <c r="AJ188" i="8"/>
  <c r="CT188" i="8"/>
  <c r="AA188" i="8"/>
  <c r="CI188" i="8"/>
  <c r="AR188" i="8"/>
  <c r="M188" i="8"/>
  <c r="AS188" i="8"/>
  <c r="CG188" i="8"/>
  <c r="R188" i="8"/>
  <c r="AX188" i="8"/>
  <c r="CS188" i="8"/>
  <c r="CA188" i="8"/>
  <c r="AL188" i="8"/>
  <c r="BK188" i="8"/>
  <c r="BX188" i="8"/>
  <c r="X188" i="8"/>
  <c r="CC188" i="8"/>
  <c r="AM188" i="8"/>
  <c r="DB188" i="8"/>
  <c r="BP188" i="8"/>
  <c r="U188" i="8"/>
  <c r="BA188" i="8"/>
  <c r="CV188" i="8"/>
  <c r="Z188" i="8"/>
  <c r="BN188" i="8"/>
  <c r="DA188" i="8"/>
  <c r="CX188" i="8"/>
  <c r="AZ188" i="8"/>
  <c r="DO188" i="8"/>
  <c r="BL188" i="8"/>
  <c r="N188" i="8"/>
  <c r="BS188" i="8"/>
  <c r="G188" i="8"/>
  <c r="AW188" i="8"/>
  <c r="P188" i="8"/>
  <c r="CB188" i="8"/>
  <c r="AC188" i="8"/>
  <c r="BQ188" i="8"/>
  <c r="DD188" i="8"/>
  <c r="AH188" i="8"/>
  <c r="BV188" i="8"/>
  <c r="DM188" i="8"/>
  <c r="BH188" i="8"/>
  <c r="CN188" i="8"/>
  <c r="CM188" i="8"/>
  <c r="BG188" i="8"/>
  <c r="CP188" i="8"/>
  <c r="BJ188" i="8"/>
  <c r="CJ188" i="8"/>
  <c r="CK188" i="8"/>
  <c r="BI188" i="8"/>
  <c r="BF188" i="8"/>
  <c r="CL188" i="8"/>
  <c r="CO188" i="8"/>
  <c r="DJ14" i="8"/>
  <c r="DG14" i="8"/>
  <c r="DI14" i="8"/>
  <c r="DH14" i="8"/>
  <c r="BE14" i="8"/>
  <c r="BD14" i="8"/>
  <c r="BC14" i="8"/>
  <c r="CR14" i="8"/>
  <c r="AB14" i="8"/>
  <c r="DO14" i="8"/>
  <c r="AP14" i="8"/>
  <c r="CU14" i="8"/>
  <c r="BW14" i="8"/>
  <c r="BN14" i="8"/>
  <c r="BH14" i="8"/>
  <c r="DP14" i="8"/>
  <c r="BY14" i="8"/>
  <c r="AK14" i="8"/>
  <c r="DE14" i="8"/>
  <c r="BR14" i="8"/>
  <c r="AD14" i="8"/>
  <c r="DF14" i="8"/>
  <c r="AY14" i="8"/>
  <c r="DM14" i="8"/>
  <c r="BL14" i="8"/>
  <c r="L14" i="8"/>
  <c r="BO14" i="8"/>
  <c r="DC14" i="8"/>
  <c r="AJ14" i="8"/>
  <c r="CX14" i="8"/>
  <c r="AA14" i="8"/>
  <c r="BP14" i="8"/>
  <c r="I14" i="8"/>
  <c r="DK14" i="8"/>
  <c r="CI14" i="8"/>
  <c r="AZ14" i="8"/>
  <c r="CB14" i="8"/>
  <c r="Y14" i="8"/>
  <c r="BG14" i="8"/>
  <c r="DD14" i="8"/>
  <c r="BQ14" i="8"/>
  <c r="AC14" i="8"/>
  <c r="CW14" i="8"/>
  <c r="BB14" i="8"/>
  <c r="V14" i="8"/>
  <c r="CT14" i="8"/>
  <c r="AO14" i="8"/>
  <c r="CY14" i="8"/>
  <c r="AR14" i="8"/>
  <c r="K14" i="8"/>
  <c r="AU14" i="8"/>
  <c r="CQ14" i="8"/>
  <c r="T14" i="8"/>
  <c r="CA14" i="8"/>
  <c r="O14" i="8"/>
  <c r="AV14" i="8"/>
  <c r="DB14" i="8"/>
  <c r="BX14" i="8"/>
  <c r="AW14" i="8"/>
  <c r="Z14" i="8"/>
  <c r="AM14" i="8"/>
  <c r="BJ14" i="8"/>
  <c r="BF14" i="8"/>
  <c r="CV14" i="8"/>
  <c r="BA14" i="8"/>
  <c r="U14" i="8"/>
  <c r="CH14" i="8"/>
  <c r="AT14" i="8"/>
  <c r="N14" i="8"/>
  <c r="CC14" i="8"/>
  <c r="AE14" i="8"/>
  <c r="CF14" i="8"/>
  <c r="AH14" i="8"/>
  <c r="CZ14" i="8"/>
  <c r="AG14" i="8"/>
  <c r="BT14" i="8"/>
  <c r="G14" i="8"/>
  <c r="BM14" i="8"/>
  <c r="DA14" i="8"/>
  <c r="AF14" i="8"/>
  <c r="BU14" i="8"/>
  <c r="AN14" i="8"/>
  <c r="W14" i="8"/>
  <c r="DL14" i="8"/>
  <c r="H14" i="8"/>
  <c r="BK14" i="8"/>
  <c r="BI14" i="8"/>
  <c r="CG14" i="8"/>
  <c r="AS14" i="8"/>
  <c r="M14" i="8"/>
  <c r="BZ14" i="8"/>
  <c r="AL14" i="8"/>
  <c r="F14" i="8"/>
  <c r="BS14" i="8"/>
  <c r="S14" i="8"/>
  <c r="BV14" i="8"/>
  <c r="X14" i="8"/>
  <c r="CE14" i="8"/>
  <c r="Q14" i="8"/>
  <c r="AX14" i="8"/>
  <c r="DN14" i="8"/>
  <c r="AQ14" i="8"/>
  <c r="CD14" i="8"/>
  <c r="R14" i="8"/>
  <c r="AI14" i="8"/>
  <c r="J14" i="8"/>
  <c r="CS14" i="8"/>
  <c r="P14" i="8"/>
  <c r="CP14" i="8"/>
  <c r="CO14" i="8"/>
  <c r="CJ14" i="8"/>
  <c r="CM14" i="8"/>
  <c r="CN14" i="8"/>
  <c r="CL14" i="8"/>
  <c r="CK14" i="8"/>
  <c r="DJ97" i="8"/>
  <c r="DG97" i="8"/>
  <c r="DI97" i="8"/>
  <c r="DH97" i="8"/>
  <c r="BE97" i="8"/>
  <c r="BD97" i="8"/>
  <c r="CQ97" i="8"/>
  <c r="AT97" i="8"/>
  <c r="J97" i="8"/>
  <c r="AE97" i="8"/>
  <c r="CA97" i="8"/>
  <c r="DP97" i="8"/>
  <c r="BO97" i="8"/>
  <c r="O97" i="8"/>
  <c r="BR97" i="8"/>
  <c r="T97" i="8"/>
  <c r="BW97" i="8"/>
  <c r="DO97" i="8"/>
  <c r="AR97" i="8"/>
  <c r="DN97" i="8"/>
  <c r="U97" i="8"/>
  <c r="AJ97" i="8"/>
  <c r="BC97" i="8"/>
  <c r="BX97" i="8"/>
  <c r="DB97" i="8"/>
  <c r="AU97" i="8"/>
  <c r="DE97" i="8"/>
  <c r="AZ97" i="8"/>
  <c r="F97" i="8"/>
  <c r="BA97" i="8"/>
  <c r="CW97" i="8"/>
  <c r="AB97" i="8"/>
  <c r="CG97" i="8"/>
  <c r="DC97" i="8"/>
  <c r="P97" i="8"/>
  <c r="AI97" i="8"/>
  <c r="AV97" i="8"/>
  <c r="CI97" i="8"/>
  <c r="AK97" i="8"/>
  <c r="CU97" i="8"/>
  <c r="AN97" i="8"/>
  <c r="DF97" i="8"/>
  <c r="AM97" i="8"/>
  <c r="BZ97" i="8"/>
  <c r="N97" i="8"/>
  <c r="BQ97" i="8"/>
  <c r="CF97" i="8"/>
  <c r="DD97" i="8"/>
  <c r="S97" i="8"/>
  <c r="AF97" i="8"/>
  <c r="BY97" i="8"/>
  <c r="AA97" i="8"/>
  <c r="CB97" i="8"/>
  <c r="AD97" i="8"/>
  <c r="CT97" i="8"/>
  <c r="W97" i="8"/>
  <c r="BL97" i="8"/>
  <c r="I97" i="8"/>
  <c r="AQ97" i="8"/>
  <c r="BB97" i="8"/>
  <c r="CE97" i="8"/>
  <c r="CY97" i="8"/>
  <c r="L97" i="8"/>
  <c r="AS97" i="8"/>
  <c r="M97" i="8"/>
  <c r="AC97" i="8"/>
  <c r="V97" i="8"/>
  <c r="CV97" i="8"/>
  <c r="AY97" i="8"/>
  <c r="K97" i="8"/>
  <c r="BS97" i="8"/>
  <c r="BP97" i="8"/>
  <c r="X97" i="8"/>
  <c r="CX97" i="8"/>
  <c r="AL97" i="8"/>
  <c r="DK97" i="8"/>
  <c r="BT97" i="8"/>
  <c r="CH97" i="8"/>
  <c r="CR97" i="8"/>
  <c r="AW97" i="8"/>
  <c r="Q97" i="8"/>
  <c r="CD97" i="8"/>
  <c r="AP97" i="8"/>
  <c r="G97" i="8"/>
  <c r="BK97" i="8"/>
  <c r="BH97" i="8"/>
  <c r="CC97" i="8"/>
  <c r="AO97" i="8"/>
  <c r="DM97" i="8"/>
  <c r="BV97" i="8"/>
  <c r="AH97" i="8"/>
  <c r="H97" i="8"/>
  <c r="BG97" i="8"/>
  <c r="DL97" i="8"/>
  <c r="BU97" i="8"/>
  <c r="AG97" i="8"/>
  <c r="DA97" i="8"/>
  <c r="BN97" i="8"/>
  <c r="Z97" i="8"/>
  <c r="BJ97" i="8"/>
  <c r="CZ97" i="8"/>
  <c r="BM97" i="8"/>
  <c r="Y97" i="8"/>
  <c r="CS97" i="8"/>
  <c r="AX97" i="8"/>
  <c r="R97" i="8"/>
  <c r="BF97" i="8"/>
  <c r="BI97" i="8"/>
  <c r="CJ97" i="8"/>
  <c r="CM97" i="8"/>
  <c r="CN97" i="8"/>
  <c r="CK97" i="8"/>
  <c r="CL97" i="8"/>
  <c r="CO97" i="8"/>
  <c r="CP97" i="8"/>
  <c r="DJ173" i="8"/>
  <c r="DG173" i="8"/>
  <c r="DI173" i="8"/>
  <c r="DH173" i="8"/>
  <c r="BE173" i="8"/>
  <c r="BD173" i="8"/>
  <c r="R173" i="8"/>
  <c r="DE173" i="8"/>
  <c r="CC173" i="8"/>
  <c r="AI173" i="8"/>
  <c r="BN173" i="8"/>
  <c r="DO173" i="8"/>
  <c r="BX173" i="8"/>
  <c r="AJ173" i="8"/>
  <c r="DF173" i="8"/>
  <c r="BS173" i="8"/>
  <c r="AE173" i="8"/>
  <c r="BH173" i="8"/>
  <c r="BT173" i="8"/>
  <c r="V173" i="8"/>
  <c r="BY173" i="8"/>
  <c r="AA173" i="8"/>
  <c r="CS173" i="8"/>
  <c r="Z173" i="8"/>
  <c r="BQ173" i="8"/>
  <c r="I173" i="8"/>
  <c r="AH173" i="8"/>
  <c r="AY173" i="8"/>
  <c r="BV173" i="8"/>
  <c r="CT173" i="8"/>
  <c r="G173" i="8"/>
  <c r="DC173" i="8"/>
  <c r="BP173" i="8"/>
  <c r="AB173" i="8"/>
  <c r="CX173" i="8"/>
  <c r="BC173" i="8"/>
  <c r="W173" i="8"/>
  <c r="DK173" i="8"/>
  <c r="BB173" i="8"/>
  <c r="DP173" i="8"/>
  <c r="BO173" i="8"/>
  <c r="Q173" i="8"/>
  <c r="BZ173" i="8"/>
  <c r="N173" i="8"/>
  <c r="AS173" i="8"/>
  <c r="DA173" i="8"/>
  <c r="P173" i="8"/>
  <c r="AC173" i="8"/>
  <c r="AV173" i="8"/>
  <c r="BU173" i="8"/>
  <c r="CU173" i="8"/>
  <c r="AZ173" i="8"/>
  <c r="T173" i="8"/>
  <c r="CI173" i="8"/>
  <c r="AU173" i="8"/>
  <c r="O173" i="8"/>
  <c r="CW173" i="8"/>
  <c r="AP173" i="8"/>
  <c r="DB173" i="8"/>
  <c r="AW173" i="8"/>
  <c r="K173" i="8"/>
  <c r="BL173" i="8"/>
  <c r="CZ173" i="8"/>
  <c r="AG173" i="8"/>
  <c r="CB173" i="8"/>
  <c r="CV173" i="8"/>
  <c r="F173" i="8"/>
  <c r="AD173" i="8"/>
  <c r="AQ173" i="8"/>
  <c r="BG173" i="8"/>
  <c r="CF173" i="8"/>
  <c r="AR173" i="8"/>
  <c r="L173" i="8"/>
  <c r="CA173" i="8"/>
  <c r="AM173" i="8"/>
  <c r="H173" i="8"/>
  <c r="CD173" i="8"/>
  <c r="AF173" i="8"/>
  <c r="CR173" i="8"/>
  <c r="AK173" i="8"/>
  <c r="DM173" i="8"/>
  <c r="AN173" i="8"/>
  <c r="CE173" i="8"/>
  <c r="S173" i="8"/>
  <c r="AX173" i="8"/>
  <c r="BW173" i="8"/>
  <c r="CY173" i="8"/>
  <c r="DN173" i="8"/>
  <c r="Y173" i="8"/>
  <c r="AO173" i="8"/>
  <c r="M173" i="8"/>
  <c r="CH173" i="8"/>
  <c r="BM173" i="8"/>
  <c r="CG173" i="8"/>
  <c r="BA173" i="8"/>
  <c r="DL173" i="8"/>
  <c r="X173" i="8"/>
  <c r="DD173" i="8"/>
  <c r="AT173" i="8"/>
  <c r="J173" i="8"/>
  <c r="BR173" i="8"/>
  <c r="AL173" i="8"/>
  <c r="U173" i="8"/>
  <c r="CQ173" i="8"/>
  <c r="BK173" i="8"/>
  <c r="BJ173" i="8"/>
  <c r="BF173" i="8"/>
  <c r="BI173" i="8"/>
  <c r="CJ173" i="8"/>
  <c r="CK173" i="8"/>
  <c r="CL173" i="8"/>
  <c r="CO173" i="8"/>
  <c r="CP173" i="8"/>
  <c r="CM173" i="8"/>
  <c r="CN173" i="8"/>
  <c r="DJ237" i="8"/>
  <c r="DG237" i="8"/>
  <c r="DI237" i="8"/>
  <c r="DH237" i="8"/>
  <c r="BE237" i="8"/>
  <c r="BD237" i="8"/>
  <c r="H237" i="8"/>
  <c r="P237" i="8"/>
  <c r="BA237" i="8"/>
  <c r="BV237" i="8"/>
  <c r="CS237" i="8"/>
  <c r="Z237" i="8"/>
  <c r="BQ237" i="8"/>
  <c r="I237" i="8"/>
  <c r="AR237" i="8"/>
  <c r="BC237" i="8"/>
  <c r="AX237" i="8"/>
  <c r="AQ237" i="8"/>
  <c r="AV237" i="8"/>
  <c r="AI237" i="8"/>
  <c r="BX237" i="8"/>
  <c r="L237" i="8"/>
  <c r="AS237" i="8"/>
  <c r="DO237" i="8"/>
  <c r="X237" i="8"/>
  <c r="AM237" i="8"/>
  <c r="AB237" i="8"/>
  <c r="M237" i="8"/>
  <c r="R237" i="8"/>
  <c r="F237" i="8"/>
  <c r="BL237" i="8"/>
  <c r="CX237" i="8"/>
  <c r="AE237" i="8"/>
  <c r="CQ237" i="8"/>
  <c r="DF237" i="8"/>
  <c r="U237" i="8"/>
  <c r="DD237" i="8"/>
  <c r="DC237" i="8"/>
  <c r="CV237" i="8"/>
  <c r="DM237" i="8"/>
  <c r="AN237" i="8"/>
  <c r="CE237" i="8"/>
  <c r="S237" i="8"/>
  <c r="BP237" i="8"/>
  <c r="CG237" i="8"/>
  <c r="CF237" i="8"/>
  <c r="BW237" i="8"/>
  <c r="CB237" i="8"/>
  <c r="BS237" i="8"/>
  <c r="CA237" i="8"/>
  <c r="AC237" i="8"/>
  <c r="AY237" i="8"/>
  <c r="AH237" i="8"/>
  <c r="CT237" i="8"/>
  <c r="DN237" i="8"/>
  <c r="CY237" i="8"/>
  <c r="AJ237" i="8"/>
  <c r="BN237" i="8"/>
  <c r="W237" i="8"/>
  <c r="DA237" i="8"/>
  <c r="BT237" i="8"/>
  <c r="T237" i="8"/>
  <c r="BY237" i="8"/>
  <c r="AA237" i="8"/>
  <c r="BK237" i="8"/>
  <c r="BZ237" i="8"/>
  <c r="AL237" i="8"/>
  <c r="DL237" i="8"/>
  <c r="BU237" i="8"/>
  <c r="AG237" i="8"/>
  <c r="J237" i="8"/>
  <c r="DK237" i="8"/>
  <c r="AZ237" i="8"/>
  <c r="DP237" i="8"/>
  <c r="BO237" i="8"/>
  <c r="O237" i="8"/>
  <c r="BJ237" i="8"/>
  <c r="DE237" i="8"/>
  <c r="BR237" i="8"/>
  <c r="AD237" i="8"/>
  <c r="CZ237" i="8"/>
  <c r="BM237" i="8"/>
  <c r="Y237" i="8"/>
  <c r="BI237" i="8"/>
  <c r="CU237" i="8"/>
  <c r="AP237" i="8"/>
  <c r="DB237" i="8"/>
  <c r="AU237" i="8"/>
  <c r="K237" i="8"/>
  <c r="BG237" i="8"/>
  <c r="CW237" i="8"/>
  <c r="BB237" i="8"/>
  <c r="V237" i="8"/>
  <c r="CR237" i="8"/>
  <c r="AW237" i="8"/>
  <c r="Q237" i="8"/>
  <c r="CD237" i="8"/>
  <c r="AF237" i="8"/>
  <c r="CI237" i="8"/>
  <c r="AK237" i="8"/>
  <c r="BF237" i="8"/>
  <c r="CH237" i="8"/>
  <c r="AT237" i="8"/>
  <c r="N237" i="8"/>
  <c r="CC237" i="8"/>
  <c r="AO237" i="8"/>
  <c r="G237" i="8"/>
  <c r="BH237" i="8"/>
  <c r="CJ237" i="8"/>
  <c r="CK237" i="8"/>
  <c r="CL237" i="8"/>
  <c r="CM237" i="8"/>
  <c r="CN237" i="8"/>
  <c r="CO237" i="8"/>
  <c r="CP237" i="8"/>
  <c r="DI94" i="8"/>
  <c r="DJ94" i="8"/>
  <c r="DG94" i="8"/>
  <c r="DH94" i="8"/>
  <c r="BE94" i="8"/>
  <c r="BD94" i="8"/>
  <c r="AK94" i="8"/>
  <c r="R94" i="8"/>
  <c r="O94" i="8"/>
  <c r="AN94" i="8"/>
  <c r="BF94" i="8"/>
  <c r="CI94" i="8"/>
  <c r="DD94" i="8"/>
  <c r="AY94" i="8"/>
  <c r="S94" i="8"/>
  <c r="CF94" i="8"/>
  <c r="AR94" i="8"/>
  <c r="L94" i="8"/>
  <c r="BU94" i="8"/>
  <c r="Q94" i="8"/>
  <c r="BT94" i="8"/>
  <c r="V94" i="8"/>
  <c r="DN94" i="8"/>
  <c r="AS94" i="8"/>
  <c r="DA94" i="8"/>
  <c r="AV94" i="8"/>
  <c r="I94" i="8"/>
  <c r="DM94" i="8"/>
  <c r="N94" i="8"/>
  <c r="Y94" i="8"/>
  <c r="AD94" i="8"/>
  <c r="CY94" i="8"/>
  <c r="U94" i="8"/>
  <c r="CZ94" i="8"/>
  <c r="BG94" i="8"/>
  <c r="BI94" i="8"/>
  <c r="CA94" i="8"/>
  <c r="CT94" i="8"/>
  <c r="AQ94" i="8"/>
  <c r="DO94" i="8"/>
  <c r="BX94" i="8"/>
  <c r="AJ94" i="8"/>
  <c r="J94" i="8"/>
  <c r="AW94" i="8"/>
  <c r="DK94" i="8"/>
  <c r="BB94" i="8"/>
  <c r="F94" i="8"/>
  <c r="CV94" i="8"/>
  <c r="AG94" i="8"/>
  <c r="CQ94" i="8"/>
  <c r="AL94" i="8"/>
  <c r="CR94" i="8"/>
  <c r="CH94" i="8"/>
  <c r="DP94" i="8"/>
  <c r="DE94" i="8"/>
  <c r="G94" i="8"/>
  <c r="AT94" i="8"/>
  <c r="BV94" i="8"/>
  <c r="BJ94" i="8"/>
  <c r="DF94" i="8"/>
  <c r="BS94" i="8"/>
  <c r="CC94" i="8"/>
  <c r="AI94" i="8"/>
  <c r="DC94" i="8"/>
  <c r="BP94" i="8"/>
  <c r="AB94" i="8"/>
  <c r="DB94" i="8"/>
  <c r="AM94" i="8"/>
  <c r="CW94" i="8"/>
  <c r="AP94" i="8"/>
  <c r="K94" i="8"/>
  <c r="BY94" i="8"/>
  <c r="W94" i="8"/>
  <c r="BZ94" i="8"/>
  <c r="Z94" i="8"/>
  <c r="BA94" i="8"/>
  <c r="BL94" i="8"/>
  <c r="CE94" i="8"/>
  <c r="CB94" i="8"/>
  <c r="DL94" i="8"/>
  <c r="H94" i="8"/>
  <c r="X94" i="8"/>
  <c r="BR94" i="8"/>
  <c r="BH94" i="8"/>
  <c r="CX94" i="8"/>
  <c r="BC94" i="8"/>
  <c r="BQ94" i="8"/>
  <c r="AA94" i="8"/>
  <c r="CU94" i="8"/>
  <c r="AZ94" i="8"/>
  <c r="T94" i="8"/>
  <c r="CG94" i="8"/>
  <c r="AC94" i="8"/>
  <c r="CD94" i="8"/>
  <c r="AF94" i="8"/>
  <c r="BK94" i="8"/>
  <c r="BM94" i="8"/>
  <c r="M94" i="8"/>
  <c r="BN94" i="8"/>
  <c r="P94" i="8"/>
  <c r="AE94" i="8"/>
  <c r="AH94" i="8"/>
  <c r="AU94" i="8"/>
  <c r="AX94" i="8"/>
  <c r="AO94" i="8"/>
  <c r="BW94" i="8"/>
  <c r="BO94" i="8"/>
  <c r="CS94" i="8"/>
  <c r="CO94" i="8"/>
  <c r="CP94" i="8"/>
  <c r="CM94" i="8"/>
  <c r="CN94" i="8"/>
  <c r="CJ94" i="8"/>
  <c r="CK94" i="8"/>
  <c r="CL94" i="8"/>
  <c r="DI234" i="8"/>
  <c r="DJ234" i="8"/>
  <c r="DG234" i="8"/>
  <c r="DH234" i="8"/>
  <c r="BE234" i="8"/>
  <c r="BD234" i="8"/>
  <c r="DP234" i="8"/>
  <c r="CG234" i="8"/>
  <c r="BA234" i="8"/>
  <c r="CQ234" i="8"/>
  <c r="BL234" i="8"/>
  <c r="DF234" i="8"/>
  <c r="AL234" i="8"/>
  <c r="M234" i="8"/>
  <c r="AE234" i="8"/>
  <c r="X234" i="8"/>
  <c r="U234" i="8"/>
  <c r="AV234" i="8"/>
  <c r="AS234" i="8"/>
  <c r="F234" i="8"/>
  <c r="AZ234" i="8"/>
  <c r="DE234" i="8"/>
  <c r="AU234" i="8"/>
  <c r="DB234" i="8"/>
  <c r="V234" i="8"/>
  <c r="BT234" i="8"/>
  <c r="S234" i="8"/>
  <c r="BQ234" i="8"/>
  <c r="AI234" i="8"/>
  <c r="BC234" i="8"/>
  <c r="CE234" i="8"/>
  <c r="AT234" i="8"/>
  <c r="AQ234" i="8"/>
  <c r="BZ234" i="8"/>
  <c r="BW234" i="8"/>
  <c r="T234" i="8"/>
  <c r="BR234" i="8"/>
  <c r="O234" i="8"/>
  <c r="BO234" i="8"/>
  <c r="AF234" i="8"/>
  <c r="CF234" i="8"/>
  <c r="AC234" i="8"/>
  <c r="CA234" i="8"/>
  <c r="N234" i="8"/>
  <c r="P234" i="8"/>
  <c r="DN234" i="8"/>
  <c r="AJ234" i="8"/>
  <c r="BX234" i="8"/>
  <c r="BS234" i="8"/>
  <c r="J234" i="8"/>
  <c r="DC234" i="8"/>
  <c r="CX234" i="8"/>
  <c r="AD234" i="8"/>
  <c r="CB234" i="8"/>
  <c r="AA234" i="8"/>
  <c r="BY234" i="8"/>
  <c r="H234" i="8"/>
  <c r="AR234" i="8"/>
  <c r="CW234" i="8"/>
  <c r="AM234" i="8"/>
  <c r="CT234" i="8"/>
  <c r="DO234" i="8"/>
  <c r="BP234" i="8"/>
  <c r="CH234" i="8"/>
  <c r="K234" i="8"/>
  <c r="CY234" i="8"/>
  <c r="CV234" i="8"/>
  <c r="AB234" i="8"/>
  <c r="W234" i="8"/>
  <c r="I234" i="8"/>
  <c r="AN234" i="8"/>
  <c r="CU234" i="8"/>
  <c r="AK234" i="8"/>
  <c r="CI234" i="8"/>
  <c r="L234" i="8"/>
  <c r="BB234" i="8"/>
  <c r="DK234" i="8"/>
  <c r="AY234" i="8"/>
  <c r="DD234" i="8"/>
  <c r="CC234" i="8"/>
  <c r="AO234" i="8"/>
  <c r="DM234" i="8"/>
  <c r="BV234" i="8"/>
  <c r="AH234" i="8"/>
  <c r="DL234" i="8"/>
  <c r="BU234" i="8"/>
  <c r="AG234" i="8"/>
  <c r="DA234" i="8"/>
  <c r="BN234" i="8"/>
  <c r="Z234" i="8"/>
  <c r="CZ234" i="8"/>
  <c r="BM234" i="8"/>
  <c r="Y234" i="8"/>
  <c r="CS234" i="8"/>
  <c r="AX234" i="8"/>
  <c r="R234" i="8"/>
  <c r="CR234" i="8"/>
  <c r="AW234" i="8"/>
  <c r="Q234" i="8"/>
  <c r="CD234" i="8"/>
  <c r="AP234" i="8"/>
  <c r="G234" i="8"/>
  <c r="BG234" i="8"/>
  <c r="BK234" i="8"/>
  <c r="CK234" i="8"/>
  <c r="BI234" i="8"/>
  <c r="BH234" i="8"/>
  <c r="CJ234" i="8"/>
  <c r="CP234" i="8"/>
  <c r="BJ234" i="8"/>
  <c r="CL234" i="8"/>
  <c r="CM234" i="8"/>
  <c r="BF234" i="8"/>
  <c r="CN234" i="8"/>
  <c r="CO234" i="8"/>
  <c r="DI103" i="8"/>
  <c r="DJ103" i="8"/>
  <c r="DG103" i="8"/>
  <c r="DH103" i="8"/>
  <c r="BE103" i="8"/>
  <c r="BD103" i="8"/>
  <c r="AR103" i="8"/>
  <c r="AY103" i="8"/>
  <c r="CF103" i="8"/>
  <c r="CC103" i="8"/>
  <c r="BQ103" i="8"/>
  <c r="L103" i="8"/>
  <c r="DM103" i="8"/>
  <c r="V103" i="8"/>
  <c r="K103" i="8"/>
  <c r="BB103" i="8"/>
  <c r="CW103" i="8"/>
  <c r="S103" i="8"/>
  <c r="DF103" i="8"/>
  <c r="BS103" i="8"/>
  <c r="AE103" i="8"/>
  <c r="CY103" i="8"/>
  <c r="BL103" i="8"/>
  <c r="X103" i="8"/>
  <c r="BV103" i="8"/>
  <c r="CT103" i="8"/>
  <c r="CX103" i="8"/>
  <c r="BC103" i="8"/>
  <c r="W103" i="8"/>
  <c r="CQ103" i="8"/>
  <c r="AV103" i="8"/>
  <c r="P103" i="8"/>
  <c r="DD103" i="8"/>
  <c r="CI103" i="8"/>
  <c r="AU103" i="8"/>
  <c r="O103" i="8"/>
  <c r="CB103" i="8"/>
  <c r="AN103" i="8"/>
  <c r="I103" i="8"/>
  <c r="AC103" i="8"/>
  <c r="AO103" i="8"/>
  <c r="AH103" i="8"/>
  <c r="CA103" i="8"/>
  <c r="AM103" i="8"/>
  <c r="DK103" i="8"/>
  <c r="BT103" i="8"/>
  <c r="AF103" i="8"/>
  <c r="H103" i="8"/>
  <c r="AJ103" i="8"/>
  <c r="CH103" i="8"/>
  <c r="AG103" i="8"/>
  <c r="CE103" i="8"/>
  <c r="F103" i="8"/>
  <c r="AT103" i="8"/>
  <c r="DA103" i="8"/>
  <c r="AQ103" i="8"/>
  <c r="CV103" i="8"/>
  <c r="N103" i="8"/>
  <c r="BN103" i="8"/>
  <c r="DO103" i="8"/>
  <c r="BA103" i="8"/>
  <c r="DL103" i="8"/>
  <c r="Z103" i="8"/>
  <c r="BX103" i="8"/>
  <c r="U103" i="8"/>
  <c r="BU103" i="8"/>
  <c r="G103" i="8"/>
  <c r="AX103" i="8"/>
  <c r="DC103" i="8"/>
  <c r="AS103" i="8"/>
  <c r="CZ103" i="8"/>
  <c r="AD103" i="8"/>
  <c r="CD103" i="8"/>
  <c r="AA103" i="8"/>
  <c r="BY103" i="8"/>
  <c r="R103" i="8"/>
  <c r="BP103" i="8"/>
  <c r="M103" i="8"/>
  <c r="BM103" i="8"/>
  <c r="DN103" i="8"/>
  <c r="AP103" i="8"/>
  <c r="CU103" i="8"/>
  <c r="AK103" i="8"/>
  <c r="CR103" i="8"/>
  <c r="AB103" i="8"/>
  <c r="BZ103" i="8"/>
  <c r="Y103" i="8"/>
  <c r="BW103" i="8"/>
  <c r="J103" i="8"/>
  <c r="AZ103" i="8"/>
  <c r="DE103" i="8"/>
  <c r="AW103" i="8"/>
  <c r="DB103" i="8"/>
  <c r="AL103" i="8"/>
  <c r="CS103" i="8"/>
  <c r="AI103" i="8"/>
  <c r="CG103" i="8"/>
  <c r="T103" i="8"/>
  <c r="BR103" i="8"/>
  <c r="Q103" i="8"/>
  <c r="BO103" i="8"/>
  <c r="DP103" i="8"/>
  <c r="BK103" i="8"/>
  <c r="BJ103" i="8"/>
  <c r="BG103" i="8"/>
  <c r="BI103" i="8"/>
  <c r="BH103" i="8"/>
  <c r="BF103" i="8"/>
  <c r="CP103" i="8"/>
  <c r="CK103" i="8"/>
  <c r="CL103" i="8"/>
  <c r="CO103" i="8"/>
  <c r="CM103" i="8"/>
  <c r="CJ103" i="8"/>
  <c r="CN103" i="8"/>
  <c r="DI5" i="8"/>
  <c r="DG5" i="8"/>
  <c r="DJ5" i="8"/>
  <c r="DH5" i="8"/>
  <c r="BD5" i="8"/>
  <c r="BE5" i="8"/>
  <c r="CZ5" i="8"/>
  <c r="AX5" i="8"/>
  <c r="BH5" i="8"/>
  <c r="BG5" i="8"/>
  <c r="CG5" i="8"/>
  <c r="AS5" i="8"/>
  <c r="M5" i="8"/>
  <c r="BZ5" i="8"/>
  <c r="AL5" i="8"/>
  <c r="J5" i="8"/>
  <c r="CE5" i="8"/>
  <c r="AQ5" i="8"/>
  <c r="DO5" i="8"/>
  <c r="BX5" i="8"/>
  <c r="AJ5" i="8"/>
  <c r="H5" i="8"/>
  <c r="AU5" i="8"/>
  <c r="CB5" i="8"/>
  <c r="G5" i="8"/>
  <c r="AM5" i="8"/>
  <c r="BT5" i="8"/>
  <c r="I5" i="8"/>
  <c r="CD5" i="8"/>
  <c r="AO5" i="8"/>
  <c r="K5" i="8"/>
  <c r="DA5" i="8"/>
  <c r="BJ5" i="8"/>
  <c r="DP5" i="8"/>
  <c r="BY5" i="8"/>
  <c r="AK5" i="8"/>
  <c r="DE5" i="8"/>
  <c r="BR5" i="8"/>
  <c r="AD5" i="8"/>
  <c r="DN5" i="8"/>
  <c r="BW5" i="8"/>
  <c r="AI5" i="8"/>
  <c r="DC5" i="8"/>
  <c r="BP5" i="8"/>
  <c r="AB5" i="8"/>
  <c r="DF5" i="8"/>
  <c r="AE5" i="8"/>
  <c r="BL5" i="8"/>
  <c r="CX5" i="8"/>
  <c r="W5" i="8"/>
  <c r="AV5" i="8"/>
  <c r="CR5" i="8"/>
  <c r="AP5" i="8"/>
  <c r="DM5" i="8"/>
  <c r="DL5" i="8"/>
  <c r="BN5" i="8"/>
  <c r="Y5" i="8"/>
  <c r="R5" i="8"/>
  <c r="BF5" i="8"/>
  <c r="DD5" i="8"/>
  <c r="BQ5" i="8"/>
  <c r="AC5" i="8"/>
  <c r="CW5" i="8"/>
  <c r="BB5" i="8"/>
  <c r="V5" i="8"/>
  <c r="DB5" i="8"/>
  <c r="BO5" i="8"/>
  <c r="AA5" i="8"/>
  <c r="CU5" i="8"/>
  <c r="AZ5" i="8"/>
  <c r="T5" i="8"/>
  <c r="CI5" i="8"/>
  <c r="O5" i="8"/>
  <c r="AN5" i="8"/>
  <c r="CA5" i="8"/>
  <c r="DK5" i="8"/>
  <c r="AF5" i="8"/>
  <c r="AW5" i="8"/>
  <c r="F5" i="8"/>
  <c r="BV5" i="8"/>
  <c r="BU5" i="8"/>
  <c r="Z5" i="8"/>
  <c r="CS5" i="8"/>
  <c r="BM5" i="8"/>
  <c r="BK5" i="8"/>
  <c r="BI5" i="8"/>
  <c r="CV5" i="8"/>
  <c r="BA5" i="8"/>
  <c r="U5" i="8"/>
  <c r="CH5" i="8"/>
  <c r="AT5" i="8"/>
  <c r="N5" i="8"/>
  <c r="CT5" i="8"/>
  <c r="AY5" i="8"/>
  <c r="S5" i="8"/>
  <c r="CF5" i="8"/>
  <c r="AR5" i="8"/>
  <c r="L5" i="8"/>
  <c r="BS5" i="8"/>
  <c r="CY5" i="8"/>
  <c r="X5" i="8"/>
  <c r="BC5" i="8"/>
  <c r="CQ5" i="8"/>
  <c r="P5" i="8"/>
  <c r="Q5" i="8"/>
  <c r="CC5" i="8"/>
  <c r="AH5" i="8"/>
  <c r="AG5" i="8"/>
  <c r="CO5" i="8"/>
  <c r="CL5" i="8"/>
  <c r="CM5" i="8"/>
  <c r="CP5" i="8"/>
  <c r="CJ5" i="8"/>
  <c r="CK5" i="8"/>
  <c r="CN5" i="8"/>
  <c r="DI244" i="8"/>
  <c r="DG244" i="8"/>
  <c r="DH244" i="8"/>
  <c r="DJ244" i="8"/>
  <c r="BD244" i="8"/>
  <c r="BE244" i="8"/>
  <c r="DM244" i="8"/>
  <c r="CR244" i="8"/>
  <c r="BB244" i="8"/>
  <c r="CY244" i="8"/>
  <c r="BZ244" i="8"/>
  <c r="BL244" i="8"/>
  <c r="BU244" i="8"/>
  <c r="BW244" i="8"/>
  <c r="F244" i="8"/>
  <c r="CC244" i="8"/>
  <c r="AT244" i="8"/>
  <c r="J244" i="8"/>
  <c r="CE244" i="8"/>
  <c r="AV244" i="8"/>
  <c r="CW244" i="8"/>
  <c r="AW244" i="8"/>
  <c r="S244" i="8"/>
  <c r="AL244" i="8"/>
  <c r="DN244" i="8"/>
  <c r="Y244" i="8"/>
  <c r="CZ244" i="8"/>
  <c r="BR244" i="8"/>
  <c r="AA244" i="8"/>
  <c r="DB244" i="8"/>
  <c r="BT244" i="8"/>
  <c r="CT244" i="8"/>
  <c r="AG244" i="8"/>
  <c r="H244" i="8"/>
  <c r="AN244" i="8"/>
  <c r="AO244" i="8"/>
  <c r="N244" i="8"/>
  <c r="CH244" i="8"/>
  <c r="AQ244" i="8"/>
  <c r="P244" i="8"/>
  <c r="CQ244" i="8"/>
  <c r="V244" i="8"/>
  <c r="Q244" i="8"/>
  <c r="X244" i="8"/>
  <c r="DL244" i="8"/>
  <c r="AY244" i="8"/>
  <c r="K244" i="8"/>
  <c r="AI244" i="8"/>
  <c r="CB244" i="8"/>
  <c r="BM244" i="8"/>
  <c r="AD244" i="8"/>
  <c r="DE244" i="8"/>
  <c r="BO244" i="8"/>
  <c r="AF244" i="8"/>
  <c r="DK244" i="8"/>
  <c r="M244" i="8"/>
  <c r="AS244" i="8"/>
  <c r="CG244" i="8"/>
  <c r="R244" i="8"/>
  <c r="AX244" i="8"/>
  <c r="CS244" i="8"/>
  <c r="BK244" i="8"/>
  <c r="O244" i="8"/>
  <c r="AU244" i="8"/>
  <c r="CI244" i="8"/>
  <c r="T244" i="8"/>
  <c r="AZ244" i="8"/>
  <c r="CU244" i="8"/>
  <c r="U244" i="8"/>
  <c r="BA244" i="8"/>
  <c r="CV244" i="8"/>
  <c r="Z244" i="8"/>
  <c r="BN244" i="8"/>
  <c r="DA244" i="8"/>
  <c r="BG244" i="8"/>
  <c r="BI244" i="8"/>
  <c r="W244" i="8"/>
  <c r="BC244" i="8"/>
  <c r="CX244" i="8"/>
  <c r="AB244" i="8"/>
  <c r="BP244" i="8"/>
  <c r="DC244" i="8"/>
  <c r="AC244" i="8"/>
  <c r="BQ244" i="8"/>
  <c r="DD244" i="8"/>
  <c r="AH244" i="8"/>
  <c r="BV244" i="8"/>
  <c r="BJ244" i="8"/>
  <c r="BH244" i="8"/>
  <c r="AE244" i="8"/>
  <c r="BS244" i="8"/>
  <c r="DF244" i="8"/>
  <c r="AJ244" i="8"/>
  <c r="BX244" i="8"/>
  <c r="DO244" i="8"/>
  <c r="I244" i="8"/>
  <c r="AK244" i="8"/>
  <c r="BY244" i="8"/>
  <c r="DP244" i="8"/>
  <c r="AP244" i="8"/>
  <c r="CD244" i="8"/>
  <c r="BF244" i="8"/>
  <c r="G244" i="8"/>
  <c r="AM244" i="8"/>
  <c r="CA244" i="8"/>
  <c r="L244" i="8"/>
  <c r="AR244" i="8"/>
  <c r="CF244" i="8"/>
  <c r="CP244" i="8"/>
  <c r="CJ244" i="8"/>
  <c r="CK244" i="8"/>
  <c r="CL244" i="8"/>
  <c r="CM244" i="8"/>
  <c r="CN244" i="8"/>
  <c r="CO244" i="8"/>
  <c r="O108" i="8"/>
  <c r="L108" i="8"/>
  <c r="G108" i="8"/>
  <c r="R108" i="8"/>
  <c r="DI108" i="8"/>
  <c r="DJ108" i="8"/>
  <c r="DG108" i="8"/>
  <c r="DH108" i="8"/>
  <c r="BE108" i="8"/>
  <c r="BD108" i="8"/>
  <c r="AO108" i="8"/>
  <c r="CD108" i="8"/>
  <c r="V108" i="8"/>
  <c r="DN108" i="8"/>
  <c r="BM108" i="8"/>
  <c r="DD108" i="8"/>
  <c r="AK108" i="8"/>
  <c r="CH108" i="8"/>
  <c r="AJ108" i="8"/>
  <c r="DP108" i="8"/>
  <c r="AA108" i="8"/>
  <c r="BB108" i="8"/>
  <c r="BA108" i="8"/>
  <c r="BP108" i="8"/>
  <c r="DL108" i="8"/>
  <c r="BV108" i="8"/>
  <c r="S108" i="8"/>
  <c r="F108" i="8"/>
  <c r="CZ108" i="8"/>
  <c r="AS108" i="8"/>
  <c r="CR108" i="8"/>
  <c r="U108" i="8"/>
  <c r="BX108" i="8"/>
  <c r="Z108" i="8"/>
  <c r="CT108" i="8"/>
  <c r="DM108" i="8"/>
  <c r="AP108" i="8"/>
  <c r="AC108" i="8"/>
  <c r="AL108" i="8"/>
  <c r="BY108" i="8"/>
  <c r="AR108" i="8"/>
  <c r="CW108" i="8"/>
  <c r="CG108" i="8"/>
  <c r="AI108" i="8"/>
  <c r="BU108" i="8"/>
  <c r="DO108" i="8"/>
  <c r="BN108" i="8"/>
  <c r="N108" i="8"/>
  <c r="BQ108" i="8"/>
  <c r="CU108" i="8"/>
  <c r="AB108" i="8"/>
  <c r="DE108" i="8"/>
  <c r="T108" i="8"/>
  <c r="AG108" i="8"/>
  <c r="DB108" i="8"/>
  <c r="BR108" i="8"/>
  <c r="BW108" i="8"/>
  <c r="Y108" i="8"/>
  <c r="AY108" i="8"/>
  <c r="DA108" i="8"/>
  <c r="AT108" i="8"/>
  <c r="K108" i="8"/>
  <c r="AQ108" i="8"/>
  <c r="BZ108" i="8"/>
  <c r="CE108" i="8"/>
  <c r="CF108" i="8"/>
  <c r="I108" i="8"/>
  <c r="DC108" i="8"/>
  <c r="BO108" i="8"/>
  <c r="AH108" i="8"/>
  <c r="AW108" i="8"/>
  <c r="M108" i="8"/>
  <c r="CV108" i="8"/>
  <c r="CX108" i="8"/>
  <c r="BC108" i="8"/>
  <c r="W108" i="8"/>
  <c r="CB108" i="8"/>
  <c r="AN108" i="8"/>
  <c r="J108" i="8"/>
  <c r="CC108" i="8"/>
  <c r="H108" i="8"/>
  <c r="BF108" i="8"/>
  <c r="CI108" i="8"/>
  <c r="AU108" i="8"/>
  <c r="DK108" i="8"/>
  <c r="BT108" i="8"/>
  <c r="AF108" i="8"/>
  <c r="AD108" i="8"/>
  <c r="AZ108" i="8"/>
  <c r="BK108" i="8"/>
  <c r="CA108" i="8"/>
  <c r="AM108" i="8"/>
  <c r="CY108" i="8"/>
  <c r="BL108" i="8"/>
  <c r="X108" i="8"/>
  <c r="CS108" i="8"/>
  <c r="AX108" i="8"/>
  <c r="Q108" i="8"/>
  <c r="DF108" i="8"/>
  <c r="BS108" i="8"/>
  <c r="AE108" i="8"/>
  <c r="CQ108" i="8"/>
  <c r="AV108" i="8"/>
  <c r="P108" i="8"/>
  <c r="BJ108" i="8"/>
  <c r="BH108" i="8"/>
  <c r="BI108" i="8"/>
  <c r="BG108" i="8"/>
  <c r="CJ108" i="8"/>
  <c r="CK108" i="8"/>
  <c r="CL108" i="8"/>
  <c r="CM108" i="8"/>
  <c r="CP108" i="8"/>
  <c r="CO108" i="8"/>
  <c r="CN108" i="8"/>
  <c r="DI240" i="8"/>
  <c r="DJ240" i="8"/>
  <c r="DG240" i="8"/>
  <c r="DH240" i="8"/>
  <c r="BE240" i="8"/>
  <c r="BD240" i="8"/>
  <c r="DE240" i="8"/>
  <c r="AO240" i="8"/>
  <c r="CH240" i="8"/>
  <c r="DM240" i="8"/>
  <c r="BL240" i="8"/>
  <c r="I240" i="8"/>
  <c r="CY240" i="8"/>
  <c r="BV240" i="8"/>
  <c r="AY240" i="8"/>
  <c r="AC240" i="8"/>
  <c r="CT240" i="8"/>
  <c r="S240" i="8"/>
  <c r="DD240" i="8"/>
  <c r="CC240" i="8"/>
  <c r="AH240" i="8"/>
  <c r="N240" i="8"/>
  <c r="BQ240" i="8"/>
  <c r="AT240" i="8"/>
  <c r="X240" i="8"/>
  <c r="J240" i="8"/>
  <c r="DL240" i="8"/>
  <c r="AS240" i="8"/>
  <c r="AX240" i="8"/>
  <c r="BJ240" i="8"/>
  <c r="BG240" i="8"/>
  <c r="CU240" i="8"/>
  <c r="AZ240" i="8"/>
  <c r="T240" i="8"/>
  <c r="CI240" i="8"/>
  <c r="AU240" i="8"/>
  <c r="O240" i="8"/>
  <c r="K240" i="8"/>
  <c r="CV240" i="8"/>
  <c r="BZ240" i="8"/>
  <c r="AI240" i="8"/>
  <c r="R240" i="8"/>
  <c r="Q240" i="8"/>
  <c r="BO240" i="8"/>
  <c r="DP240" i="8"/>
  <c r="BB240" i="8"/>
  <c r="DK240" i="8"/>
  <c r="AG240" i="8"/>
  <c r="Z240" i="8"/>
  <c r="BW240" i="8"/>
  <c r="BR240" i="8"/>
  <c r="BK240" i="8"/>
  <c r="BF240" i="8"/>
  <c r="CF240" i="8"/>
  <c r="AR240" i="8"/>
  <c r="L240" i="8"/>
  <c r="CA240" i="8"/>
  <c r="AM240" i="8"/>
  <c r="F240" i="8"/>
  <c r="U240" i="8"/>
  <c r="P240" i="8"/>
  <c r="CQ240" i="8"/>
  <c r="BM240" i="8"/>
  <c r="AN240" i="8"/>
  <c r="AA240" i="8"/>
  <c r="BY240" i="8"/>
  <c r="V240" i="8"/>
  <c r="BT240" i="8"/>
  <c r="BA240" i="8"/>
  <c r="BN240" i="8"/>
  <c r="H240" i="8"/>
  <c r="DN240" i="8"/>
  <c r="CS240" i="8"/>
  <c r="BH240" i="8"/>
  <c r="DO240" i="8"/>
  <c r="BX240" i="8"/>
  <c r="AJ240" i="8"/>
  <c r="DF240" i="8"/>
  <c r="BS240" i="8"/>
  <c r="AE240" i="8"/>
  <c r="AQ240" i="8"/>
  <c r="AL240" i="8"/>
  <c r="DA240" i="8"/>
  <c r="CG240" i="8"/>
  <c r="CB240" i="8"/>
  <c r="AK240" i="8"/>
  <c r="CR240" i="8"/>
  <c r="AF240" i="8"/>
  <c r="CD240" i="8"/>
  <c r="CE240" i="8"/>
  <c r="Y240" i="8"/>
  <c r="AD240" i="8"/>
  <c r="BI240" i="8"/>
  <c r="DC240" i="8"/>
  <c r="BP240" i="8"/>
  <c r="AB240" i="8"/>
  <c r="CX240" i="8"/>
  <c r="BC240" i="8"/>
  <c r="W240" i="8"/>
  <c r="BU240" i="8"/>
  <c r="AV240" i="8"/>
  <c r="M240" i="8"/>
  <c r="CZ240" i="8"/>
  <c r="G240" i="8"/>
  <c r="AW240" i="8"/>
  <c r="DB240" i="8"/>
  <c r="AP240" i="8"/>
  <c r="CW240" i="8"/>
  <c r="CP240" i="8"/>
  <c r="CJ240" i="8"/>
  <c r="CK240" i="8"/>
  <c r="CL240" i="8"/>
  <c r="CM240" i="8"/>
  <c r="CN240" i="8"/>
  <c r="CO240" i="8"/>
  <c r="DI220" i="8"/>
  <c r="DJ220" i="8"/>
  <c r="DG220" i="8"/>
  <c r="DH220" i="8"/>
  <c r="BD220" i="8"/>
  <c r="BE220" i="8"/>
  <c r="BS220" i="8"/>
  <c r="AQ220" i="8"/>
  <c r="CF220" i="8"/>
  <c r="CC220" i="8"/>
  <c r="DN220" i="8"/>
  <c r="AH220" i="8"/>
  <c r="U220" i="8"/>
  <c r="BA220" i="8"/>
  <c r="X220" i="8"/>
  <c r="BT220" i="8"/>
  <c r="DF220" i="8"/>
  <c r="DK220" i="8"/>
  <c r="AD220" i="8"/>
  <c r="CQ220" i="8"/>
  <c r="R220" i="8"/>
  <c r="BZ220" i="8"/>
  <c r="DP220" i="8"/>
  <c r="AF220" i="8"/>
  <c r="AM220" i="8"/>
  <c r="CU220" i="8"/>
  <c r="CA220" i="8"/>
  <c r="N220" i="8"/>
  <c r="K220" i="8"/>
  <c r="CV220" i="8"/>
  <c r="O220" i="8"/>
  <c r="AU220" i="8"/>
  <c r="AN220" i="8"/>
  <c r="DC220" i="8"/>
  <c r="H220" i="8"/>
  <c r="AP220" i="8"/>
  <c r="AZ220" i="8"/>
  <c r="DE220" i="8"/>
  <c r="CR220" i="8"/>
  <c r="AE220" i="8"/>
  <c r="AT220" i="8"/>
  <c r="AK220" i="8"/>
  <c r="BY220" i="8"/>
  <c r="AA220" i="8"/>
  <c r="BM220" i="8"/>
  <c r="J220" i="8"/>
  <c r="S220" i="8"/>
  <c r="BR220" i="8"/>
  <c r="AW220" i="8"/>
  <c r="DD220" i="8"/>
  <c r="CW220" i="8"/>
  <c r="BB220" i="8"/>
  <c r="G220" i="8"/>
  <c r="BP220" i="8"/>
  <c r="CZ220" i="8"/>
  <c r="AV220" i="8"/>
  <c r="CI220" i="8"/>
  <c r="V220" i="8"/>
  <c r="AC220" i="8"/>
  <c r="CB220" i="8"/>
  <c r="BQ220" i="8"/>
  <c r="P220" i="8"/>
  <c r="W220" i="8"/>
  <c r="BX220" i="8"/>
  <c r="BC220" i="8"/>
  <c r="DL220" i="8"/>
  <c r="T220" i="8"/>
  <c r="Q220" i="8"/>
  <c r="AX220" i="8"/>
  <c r="CS220" i="8"/>
  <c r="BO220" i="8"/>
  <c r="DB220" i="8"/>
  <c r="Z220" i="8"/>
  <c r="AI220" i="8"/>
  <c r="CH220" i="8"/>
  <c r="BU220" i="8"/>
  <c r="AB220" i="8"/>
  <c r="Y220" i="8"/>
  <c r="BN220" i="8"/>
  <c r="DA220" i="8"/>
  <c r="BW220" i="8"/>
  <c r="AL220" i="8"/>
  <c r="AS220" i="8"/>
  <c r="CY220" i="8"/>
  <c r="CG220" i="8"/>
  <c r="I220" i="8"/>
  <c r="AJ220" i="8"/>
  <c r="AG220" i="8"/>
  <c r="BV220" i="8"/>
  <c r="DM220" i="8"/>
  <c r="CE220" i="8"/>
  <c r="F220" i="8"/>
  <c r="M220" i="8"/>
  <c r="BL220" i="8"/>
  <c r="DO220" i="8"/>
  <c r="CX220" i="8"/>
  <c r="L220" i="8"/>
  <c r="AR220" i="8"/>
  <c r="AO220" i="8"/>
  <c r="CD220" i="8"/>
  <c r="AY220" i="8"/>
  <c r="CT220" i="8"/>
  <c r="BH220" i="8"/>
  <c r="BK220" i="8"/>
  <c r="CN220" i="8"/>
  <c r="CO220" i="8"/>
  <c r="BG220" i="8"/>
  <c r="BJ220" i="8"/>
  <c r="CP220" i="8"/>
  <c r="BF220" i="8"/>
  <c r="CL220" i="8"/>
  <c r="CK220" i="8"/>
  <c r="BI220" i="8"/>
  <c r="CJ220" i="8"/>
  <c r="CM220" i="8"/>
  <c r="DI22" i="8"/>
  <c r="DG22" i="8"/>
  <c r="DJ22" i="8"/>
  <c r="DH22" i="8"/>
  <c r="BE22" i="8"/>
  <c r="BD22" i="8"/>
  <c r="U22" i="8"/>
  <c r="CF22" i="8"/>
  <c r="DP22" i="8"/>
  <c r="AQ22" i="8"/>
  <c r="AF22" i="8"/>
  <c r="AY22" i="8"/>
  <c r="CA22" i="8"/>
  <c r="F22" i="8"/>
  <c r="BB22" i="8"/>
  <c r="BJ22" i="8"/>
  <c r="BW22" i="8"/>
  <c r="W22" i="8"/>
  <c r="BZ22" i="8"/>
  <c r="AB22" i="8"/>
  <c r="CE22" i="8"/>
  <c r="S22" i="8"/>
  <c r="AZ22" i="8"/>
  <c r="DF22" i="8"/>
  <c r="AM22" i="8"/>
  <c r="CB22" i="8"/>
  <c r="N22" i="8"/>
  <c r="DK22" i="8"/>
  <c r="R22" i="8"/>
  <c r="AX22" i="8"/>
  <c r="CS22" i="8"/>
  <c r="Y22" i="8"/>
  <c r="BM22" i="8"/>
  <c r="CZ22" i="8"/>
  <c r="O22" i="8"/>
  <c r="AC22" i="8"/>
  <c r="CI22" i="8"/>
  <c r="BO22" i="8"/>
  <c r="DN22" i="8"/>
  <c r="BC22" i="8"/>
  <c r="M22" i="8"/>
  <c r="BP22" i="8"/>
  <c r="P22" i="8"/>
  <c r="BQ22" i="8"/>
  <c r="DE22" i="8"/>
  <c r="AJ22" i="8"/>
  <c r="CT22" i="8"/>
  <c r="AA22" i="8"/>
  <c r="BL22" i="8"/>
  <c r="H22" i="8"/>
  <c r="L22" i="8"/>
  <c r="AK22" i="8"/>
  <c r="Z22" i="8"/>
  <c r="BN22" i="8"/>
  <c r="DA22" i="8"/>
  <c r="AG22" i="8"/>
  <c r="BU22" i="8"/>
  <c r="DL22" i="8"/>
  <c r="BR22" i="8"/>
  <c r="CU22" i="8"/>
  <c r="CY22" i="8"/>
  <c r="CX22" i="8"/>
  <c r="AS22" i="8"/>
  <c r="DC22" i="8"/>
  <c r="AV22" i="8"/>
  <c r="G22" i="8"/>
  <c r="AU22" i="8"/>
  <c r="CH22" i="8"/>
  <c r="V22" i="8"/>
  <c r="BY22" i="8"/>
  <c r="DO22" i="8"/>
  <c r="AR22" i="8"/>
  <c r="AN22" i="8"/>
  <c r="BS22" i="8"/>
  <c r="K22" i="8"/>
  <c r="AH22" i="8"/>
  <c r="BV22" i="8"/>
  <c r="DM22" i="8"/>
  <c r="AO22" i="8"/>
  <c r="CC22" i="8"/>
  <c r="CV22" i="8"/>
  <c r="X22" i="8"/>
  <c r="AT22" i="8"/>
  <c r="T22" i="8"/>
  <c r="CG22" i="8"/>
  <c r="AI22" i="8"/>
  <c r="CQ22" i="8"/>
  <c r="AL22" i="8"/>
  <c r="DB22" i="8"/>
  <c r="AE22" i="8"/>
  <c r="BT22" i="8"/>
  <c r="I22" i="8"/>
  <c r="BA22" i="8"/>
  <c r="CW22" i="8"/>
  <c r="AD22" i="8"/>
  <c r="BX22" i="8"/>
  <c r="DD22" i="8"/>
  <c r="J22" i="8"/>
  <c r="AP22" i="8"/>
  <c r="CD22" i="8"/>
  <c r="Q22" i="8"/>
  <c r="AW22" i="8"/>
  <c r="CR22" i="8"/>
  <c r="BG22" i="8"/>
  <c r="CL22" i="8"/>
  <c r="CK22" i="8"/>
  <c r="BK22" i="8"/>
  <c r="CP22" i="8"/>
  <c r="CO22" i="8"/>
  <c r="BI22" i="8"/>
  <c r="BH22" i="8"/>
  <c r="CJ22" i="8"/>
  <c r="CM22" i="8"/>
  <c r="BF22" i="8"/>
  <c r="CN22" i="8"/>
  <c r="DI105" i="8"/>
  <c r="DJ105" i="8"/>
  <c r="DG105" i="8"/>
  <c r="BE105" i="8"/>
  <c r="DH105" i="8"/>
  <c r="BD105" i="8"/>
  <c r="DB105" i="8"/>
  <c r="BA105" i="8"/>
  <c r="AJ105" i="8"/>
  <c r="U105" i="8"/>
  <c r="CV105" i="8"/>
  <c r="AB105" i="8"/>
  <c r="AZ105" i="8"/>
  <c r="K105" i="8"/>
  <c r="AY105" i="8"/>
  <c r="CE105" i="8"/>
  <c r="L105" i="8"/>
  <c r="AA105" i="8"/>
  <c r="DE105" i="8"/>
  <c r="AI105" i="8"/>
  <c r="BW105" i="8"/>
  <c r="AD105" i="8"/>
  <c r="BP105" i="8"/>
  <c r="DC105" i="8"/>
  <c r="CH105" i="8"/>
  <c r="DD105" i="8"/>
  <c r="AC105" i="8"/>
  <c r="BB105" i="8"/>
  <c r="DP105" i="8"/>
  <c r="S105" i="8"/>
  <c r="T105" i="8"/>
  <c r="CF105" i="8"/>
  <c r="DN105" i="8"/>
  <c r="CR105" i="8"/>
  <c r="AW105" i="8"/>
  <c r="Q105" i="8"/>
  <c r="CD105" i="8"/>
  <c r="AP105" i="8"/>
  <c r="G105" i="8"/>
  <c r="CI105" i="8"/>
  <c r="AU105" i="8"/>
  <c r="O105" i="8"/>
  <c r="CB105" i="8"/>
  <c r="AN105" i="8"/>
  <c r="F105" i="8"/>
  <c r="BX105" i="8"/>
  <c r="CG105" i="8"/>
  <c r="M105" i="8"/>
  <c r="AL105" i="8"/>
  <c r="CT105" i="8"/>
  <c r="CU105" i="8"/>
  <c r="DO105" i="8"/>
  <c r="CC105" i="8"/>
  <c r="AO105" i="8"/>
  <c r="DM105" i="8"/>
  <c r="BV105" i="8"/>
  <c r="AH105" i="8"/>
  <c r="H105" i="8"/>
  <c r="CA105" i="8"/>
  <c r="AM105" i="8"/>
  <c r="DK105" i="8"/>
  <c r="BT105" i="8"/>
  <c r="AF105" i="8"/>
  <c r="I105" i="8"/>
  <c r="BQ105" i="8"/>
  <c r="CW105" i="8"/>
  <c r="V105" i="8"/>
  <c r="BO105" i="8"/>
  <c r="BR105" i="8"/>
  <c r="N105" i="8"/>
  <c r="AQ105" i="8"/>
  <c r="DL105" i="8"/>
  <c r="BU105" i="8"/>
  <c r="AG105" i="8"/>
  <c r="DA105" i="8"/>
  <c r="BN105" i="8"/>
  <c r="Z105" i="8"/>
  <c r="DF105" i="8"/>
  <c r="BS105" i="8"/>
  <c r="AE105" i="8"/>
  <c r="CY105" i="8"/>
  <c r="BL105" i="8"/>
  <c r="X105" i="8"/>
  <c r="AS105" i="8"/>
  <c r="BZ105" i="8"/>
  <c r="J105" i="8"/>
  <c r="AK105" i="8"/>
  <c r="AR105" i="8"/>
  <c r="AT105" i="8"/>
  <c r="BY105" i="8"/>
  <c r="CZ105" i="8"/>
  <c r="BM105" i="8"/>
  <c r="Y105" i="8"/>
  <c r="CS105" i="8"/>
  <c r="AX105" i="8"/>
  <c r="R105" i="8"/>
  <c r="CX105" i="8"/>
  <c r="BC105" i="8"/>
  <c r="W105" i="8"/>
  <c r="CQ105" i="8"/>
  <c r="AV105" i="8"/>
  <c r="P105" i="8"/>
  <c r="BG105" i="8"/>
  <c r="CO105" i="8"/>
  <c r="BK105" i="8"/>
  <c r="CN105" i="8"/>
  <c r="CP105" i="8"/>
  <c r="BI105" i="8"/>
  <c r="BJ105" i="8"/>
  <c r="CJ105" i="8"/>
  <c r="CM105" i="8"/>
  <c r="BF105" i="8"/>
  <c r="BH105" i="8"/>
  <c r="CK105" i="8"/>
  <c r="CL105" i="8"/>
  <c r="DI181" i="8"/>
  <c r="DJ181" i="8"/>
  <c r="BE181" i="8"/>
  <c r="DG181" i="8"/>
  <c r="DH181" i="8"/>
  <c r="BD181" i="8"/>
  <c r="DC181" i="8"/>
  <c r="CR181" i="8"/>
  <c r="BC181" i="8"/>
  <c r="BP181" i="8"/>
  <c r="Q181" i="8"/>
  <c r="CS181" i="8"/>
  <c r="AX181" i="8"/>
  <c r="R181" i="8"/>
  <c r="CG181" i="8"/>
  <c r="AS181" i="8"/>
  <c r="M181" i="8"/>
  <c r="CQ181" i="8"/>
  <c r="AV181" i="8"/>
  <c r="P181" i="8"/>
  <c r="CE181" i="8"/>
  <c r="AQ181" i="8"/>
  <c r="F181" i="8"/>
  <c r="BX181" i="8"/>
  <c r="DF181" i="8"/>
  <c r="AE181" i="8"/>
  <c r="BR181" i="8"/>
  <c r="CZ181" i="8"/>
  <c r="Y181" i="8"/>
  <c r="L181" i="8"/>
  <c r="BZ181" i="8"/>
  <c r="AG181" i="8"/>
  <c r="CW181" i="8"/>
  <c r="CX181" i="8"/>
  <c r="AB181" i="8"/>
  <c r="CD181" i="8"/>
  <c r="AP181" i="8"/>
  <c r="DP181" i="8"/>
  <c r="BY181" i="8"/>
  <c r="AK181" i="8"/>
  <c r="G181" i="8"/>
  <c r="CB181" i="8"/>
  <c r="AN181" i="8"/>
  <c r="DN181" i="8"/>
  <c r="BW181" i="8"/>
  <c r="AI181" i="8"/>
  <c r="I181" i="8"/>
  <c r="AZ181" i="8"/>
  <c r="CI181" i="8"/>
  <c r="O181" i="8"/>
  <c r="AT181" i="8"/>
  <c r="CC181" i="8"/>
  <c r="K181" i="8"/>
  <c r="CA181" i="8"/>
  <c r="AL181" i="8"/>
  <c r="J181" i="8"/>
  <c r="V181" i="8"/>
  <c r="W181" i="8"/>
  <c r="DM181" i="8"/>
  <c r="BV181" i="8"/>
  <c r="AH181" i="8"/>
  <c r="DD181" i="8"/>
  <c r="BQ181" i="8"/>
  <c r="AC181" i="8"/>
  <c r="DK181" i="8"/>
  <c r="BT181" i="8"/>
  <c r="AF181" i="8"/>
  <c r="DB181" i="8"/>
  <c r="BO181" i="8"/>
  <c r="AA181" i="8"/>
  <c r="DO181" i="8"/>
  <c r="AJ181" i="8"/>
  <c r="BS181" i="8"/>
  <c r="DE181" i="8"/>
  <c r="AD181" i="8"/>
  <c r="BM181" i="8"/>
  <c r="CF181" i="8"/>
  <c r="AM181" i="8"/>
  <c r="DL181" i="8"/>
  <c r="AW181" i="8"/>
  <c r="BB181" i="8"/>
  <c r="DA181" i="8"/>
  <c r="BN181" i="8"/>
  <c r="Z181" i="8"/>
  <c r="CV181" i="8"/>
  <c r="BA181" i="8"/>
  <c r="U181" i="8"/>
  <c r="CY181" i="8"/>
  <c r="BL181" i="8"/>
  <c r="X181" i="8"/>
  <c r="CT181" i="8"/>
  <c r="AY181" i="8"/>
  <c r="S181" i="8"/>
  <c r="CU181" i="8"/>
  <c r="T181" i="8"/>
  <c r="AU181" i="8"/>
  <c r="CH181" i="8"/>
  <c r="N181" i="8"/>
  <c r="AO181" i="8"/>
  <c r="AR181" i="8"/>
  <c r="H181" i="8"/>
  <c r="BU181" i="8"/>
  <c r="BH181" i="8"/>
  <c r="BF181" i="8"/>
  <c r="BK181" i="8"/>
  <c r="BI181" i="8"/>
  <c r="BJ181" i="8"/>
  <c r="BG181" i="8"/>
  <c r="CN181" i="8"/>
  <c r="CJ181" i="8"/>
  <c r="CK181" i="8"/>
  <c r="CL181" i="8"/>
  <c r="CO181" i="8"/>
  <c r="CP181" i="8"/>
  <c r="CM181" i="8"/>
  <c r="BE245" i="8"/>
  <c r="BD245" i="8"/>
  <c r="AZ245" i="8"/>
  <c r="G245" i="8"/>
  <c r="AX245" i="8"/>
  <c r="BC245" i="8"/>
  <c r="AU245" i="8"/>
  <c r="AV245" i="8"/>
  <c r="I245" i="8"/>
  <c r="BL245" i="8"/>
  <c r="K245" i="8"/>
  <c r="H245" i="8"/>
  <c r="BN245" i="8"/>
  <c r="BM245" i="8"/>
  <c r="J245" i="8"/>
  <c r="AY245" i="8"/>
  <c r="F245" i="8"/>
  <c r="AW245" i="8"/>
  <c r="BB245" i="8"/>
  <c r="BA245" i="8"/>
  <c r="L245" i="8"/>
  <c r="BG245" i="8"/>
  <c r="BJ245" i="8"/>
  <c r="BF245" i="8"/>
  <c r="BK245" i="8"/>
  <c r="BI245" i="8"/>
  <c r="BH245" i="8"/>
  <c r="DI40" i="8"/>
  <c r="DG40" i="8"/>
  <c r="DJ40" i="8"/>
  <c r="BE40" i="8"/>
  <c r="DH40" i="8"/>
  <c r="BD40" i="8"/>
  <c r="BF40" i="8"/>
  <c r="BG40" i="8"/>
  <c r="BI40" i="8"/>
  <c r="CK40" i="8"/>
  <c r="BK40" i="8"/>
  <c r="BJ40" i="8"/>
  <c r="CO40" i="8"/>
  <c r="CJ40" i="8"/>
  <c r="CL40" i="8"/>
  <c r="CP40" i="8"/>
  <c r="CN40" i="8"/>
  <c r="BH40" i="8"/>
  <c r="BL40" i="8"/>
  <c r="CM40" i="8"/>
  <c r="Y40" i="8"/>
  <c r="AG40" i="8"/>
  <c r="Z40" i="8"/>
  <c r="BO40" i="8"/>
  <c r="CX40" i="8"/>
  <c r="H40" i="8"/>
  <c r="W40" i="8"/>
  <c r="AY40" i="8"/>
  <c r="BC40" i="8"/>
  <c r="F40" i="8"/>
  <c r="M40" i="8"/>
  <c r="AO40" i="8"/>
  <c r="BV40" i="8"/>
  <c r="CD40" i="8"/>
  <c r="DA40" i="8"/>
  <c r="DM40" i="8"/>
  <c r="BW40" i="8"/>
  <c r="DB40" i="8"/>
  <c r="DF40" i="8"/>
  <c r="L40" i="8"/>
  <c r="AA40" i="8"/>
  <c r="U40" i="8"/>
  <c r="AW40" i="8"/>
  <c r="R40" i="8"/>
  <c r="AH40" i="8"/>
  <c r="AX40" i="8"/>
  <c r="BS40" i="8"/>
  <c r="CE40" i="8"/>
  <c r="CI40" i="8"/>
  <c r="O40" i="8"/>
  <c r="AI40" i="8"/>
  <c r="AM40" i="8"/>
  <c r="AU40" i="8"/>
  <c r="BP40" i="8"/>
  <c r="BN40" i="8"/>
  <c r="CS40" i="8"/>
  <c r="AP40" i="8"/>
  <c r="CT40" i="8"/>
  <c r="DN40" i="8"/>
  <c r="S40" i="8"/>
  <c r="AE40" i="8"/>
  <c r="AQ40" i="8"/>
  <c r="BX40" i="8"/>
  <c r="CB40" i="8"/>
  <c r="CF40" i="8"/>
  <c r="DK40" i="8"/>
  <c r="J40" i="8"/>
  <c r="Q40" i="8"/>
  <c r="AK40" i="8"/>
  <c r="BA40" i="8"/>
  <c r="V40" i="8"/>
  <c r="BB40" i="8"/>
  <c r="AJ40" i="8"/>
  <c r="AN40" i="8"/>
  <c r="AR40" i="8"/>
  <c r="CC40" i="8"/>
  <c r="CR40" i="8"/>
  <c r="DL40" i="8"/>
  <c r="DP40" i="8"/>
  <c r="CQ40" i="8"/>
  <c r="CU40" i="8"/>
  <c r="DO40" i="8"/>
  <c r="CH40" i="8"/>
  <c r="I40" i="8"/>
  <c r="T40" i="8"/>
  <c r="X40" i="8"/>
  <c r="AZ40" i="8"/>
  <c r="BM40" i="8"/>
  <c r="BQ40" i="8"/>
  <c r="CV40" i="8"/>
  <c r="CY40" i="8"/>
  <c r="AC40" i="8"/>
  <c r="BR40" i="8"/>
  <c r="BZ40" i="8"/>
  <c r="G40" i="8"/>
  <c r="N40" i="8"/>
  <c r="AD40" i="8"/>
  <c r="AL40" i="8"/>
  <c r="AT40" i="8"/>
  <c r="P40" i="8"/>
  <c r="AB40" i="8"/>
  <c r="AV40" i="8"/>
  <c r="BU40" i="8"/>
  <c r="CG40" i="8"/>
  <c r="CZ40" i="8"/>
  <c r="BT40" i="8"/>
  <c r="DC40" i="8"/>
  <c r="AS40" i="8"/>
  <c r="CW40" i="8"/>
  <c r="DE40" i="8"/>
  <c r="K40" i="8"/>
  <c r="CA40" i="8"/>
  <c r="AF40" i="8"/>
  <c r="BY40" i="8"/>
  <c r="DD40" i="8"/>
  <c r="DI110" i="8"/>
  <c r="DJ110" i="8"/>
  <c r="DG110" i="8"/>
  <c r="DH110" i="8"/>
  <c r="BD110" i="8"/>
  <c r="BE110" i="8"/>
  <c r="AN110" i="8"/>
  <c r="AK110" i="8"/>
  <c r="BM110" i="8"/>
  <c r="BR110" i="8"/>
  <c r="CI110" i="8"/>
  <c r="BH110" i="8"/>
  <c r="BJ110" i="8"/>
  <c r="CE110" i="8"/>
  <c r="AQ110" i="8"/>
  <c r="DO110" i="8"/>
  <c r="BX110" i="8"/>
  <c r="AJ110" i="8"/>
  <c r="J110" i="8"/>
  <c r="BQ110" i="8"/>
  <c r="Q110" i="8"/>
  <c r="BT110" i="8"/>
  <c r="V110" i="8"/>
  <c r="CX110" i="8"/>
  <c r="AS110" i="8"/>
  <c r="DA110" i="8"/>
  <c r="AV110" i="8"/>
  <c r="I110" i="8"/>
  <c r="AE110" i="8"/>
  <c r="AH110" i="8"/>
  <c r="AU110" i="8"/>
  <c r="AX110" i="8"/>
  <c r="U110" i="8"/>
  <c r="AO110" i="8"/>
  <c r="R110" i="8"/>
  <c r="CS110" i="8"/>
  <c r="BI110" i="8"/>
  <c r="DN110" i="8"/>
  <c r="BW110" i="8"/>
  <c r="AI110" i="8"/>
  <c r="DC110" i="8"/>
  <c r="BP110" i="8"/>
  <c r="AB110" i="8"/>
  <c r="DD110" i="8"/>
  <c r="AW110" i="8"/>
  <c r="DK110" i="8"/>
  <c r="BB110" i="8"/>
  <c r="F110" i="8"/>
  <c r="CG110" i="8"/>
  <c r="AG110" i="8"/>
  <c r="CQ110" i="8"/>
  <c r="AL110" i="8"/>
  <c r="DF110" i="8"/>
  <c r="DM110" i="8"/>
  <c r="N110" i="8"/>
  <c r="Y110" i="8"/>
  <c r="AD110" i="8"/>
  <c r="BV110" i="8"/>
  <c r="CY110" i="8"/>
  <c r="O110" i="8"/>
  <c r="BF110" i="8"/>
  <c r="DB110" i="8"/>
  <c r="BO110" i="8"/>
  <c r="AA110" i="8"/>
  <c r="CU110" i="8"/>
  <c r="AZ110" i="8"/>
  <c r="T110" i="8"/>
  <c r="CR110" i="8"/>
  <c r="AM110" i="8"/>
  <c r="CW110" i="8"/>
  <c r="AP110" i="8"/>
  <c r="K110" i="8"/>
  <c r="BU110" i="8"/>
  <c r="W110" i="8"/>
  <c r="BZ110" i="8"/>
  <c r="Z110" i="8"/>
  <c r="CC110" i="8"/>
  <c r="CH110" i="8"/>
  <c r="CZ110" i="8"/>
  <c r="DE110" i="8"/>
  <c r="G110" i="8"/>
  <c r="X110" i="8"/>
  <c r="AT110" i="8"/>
  <c r="DP110" i="8"/>
  <c r="BK110" i="8"/>
  <c r="BG110" i="8"/>
  <c r="CT110" i="8"/>
  <c r="AY110" i="8"/>
  <c r="S110" i="8"/>
  <c r="CF110" i="8"/>
  <c r="AR110" i="8"/>
  <c r="L110" i="8"/>
  <c r="CA110" i="8"/>
  <c r="AC110" i="8"/>
  <c r="CD110" i="8"/>
  <c r="AF110" i="8"/>
  <c r="DL110" i="8"/>
  <c r="BC110" i="8"/>
  <c r="M110" i="8"/>
  <c r="BN110" i="8"/>
  <c r="P110" i="8"/>
  <c r="BA110" i="8"/>
  <c r="BL110" i="8"/>
  <c r="BY110" i="8"/>
  <c r="CB110" i="8"/>
  <c r="BS110" i="8"/>
  <c r="CV110" i="8"/>
  <c r="H110" i="8"/>
  <c r="CP110" i="8"/>
  <c r="CJ110" i="8"/>
  <c r="CK110" i="8"/>
  <c r="CL110" i="8"/>
  <c r="CM110" i="8"/>
  <c r="CN110" i="8"/>
  <c r="CO110" i="8"/>
  <c r="DI120" i="8"/>
  <c r="DJ120" i="8"/>
  <c r="DG120" i="8"/>
  <c r="DH120" i="8"/>
  <c r="BD120" i="8"/>
  <c r="BE120" i="8"/>
  <c r="AT120" i="8"/>
  <c r="AQ120" i="8"/>
  <c r="X120" i="8"/>
  <c r="DO120" i="8"/>
  <c r="U120" i="8"/>
  <c r="BS120" i="8"/>
  <c r="CH120" i="8"/>
  <c r="CY120" i="8"/>
  <c r="AJ120" i="8"/>
  <c r="BL120" i="8"/>
  <c r="CE120" i="8"/>
  <c r="DF120" i="8"/>
  <c r="N120" i="8"/>
  <c r="BX120" i="8"/>
  <c r="DL120" i="8"/>
  <c r="BU120" i="8"/>
  <c r="AG120" i="8"/>
  <c r="DA120" i="8"/>
  <c r="BN120" i="8"/>
  <c r="Z120" i="8"/>
  <c r="BA120" i="8"/>
  <c r="AE120" i="8"/>
  <c r="CZ120" i="8"/>
  <c r="BM120" i="8"/>
  <c r="Y120" i="8"/>
  <c r="CS120" i="8"/>
  <c r="AX120" i="8"/>
  <c r="R120" i="8"/>
  <c r="CV120" i="8"/>
  <c r="CR120" i="8"/>
  <c r="AW120" i="8"/>
  <c r="Q120" i="8"/>
  <c r="CD120" i="8"/>
  <c r="AP120" i="8"/>
  <c r="J120" i="8"/>
  <c r="F120" i="8"/>
  <c r="BG120" i="8"/>
  <c r="CC120" i="8"/>
  <c r="AO120" i="8"/>
  <c r="DM120" i="8"/>
  <c r="BV120" i="8"/>
  <c r="AH120" i="8"/>
  <c r="K120" i="8"/>
  <c r="P120" i="8"/>
  <c r="BP120" i="8"/>
  <c r="M120" i="8"/>
  <c r="BC120" i="8"/>
  <c r="DN120" i="8"/>
  <c r="AB120" i="8"/>
  <c r="BZ120" i="8"/>
  <c r="W120" i="8"/>
  <c r="BW120" i="8"/>
  <c r="AL120" i="8"/>
  <c r="CQ120" i="8"/>
  <c r="AI120" i="8"/>
  <c r="CG120" i="8"/>
  <c r="G120" i="8"/>
  <c r="AV120" i="8"/>
  <c r="DC120" i="8"/>
  <c r="AS120" i="8"/>
  <c r="CX120" i="8"/>
  <c r="AD120" i="8"/>
  <c r="CB120" i="8"/>
  <c r="AA120" i="8"/>
  <c r="BY120" i="8"/>
  <c r="H120" i="8"/>
  <c r="AR120" i="8"/>
  <c r="CW120" i="8"/>
  <c r="AM120" i="8"/>
  <c r="CT120" i="8"/>
  <c r="AN120" i="8"/>
  <c r="CU120" i="8"/>
  <c r="AK120" i="8"/>
  <c r="CI120" i="8"/>
  <c r="L120" i="8"/>
  <c r="BB120" i="8"/>
  <c r="DK120" i="8"/>
  <c r="AY120" i="8"/>
  <c r="DD120" i="8"/>
  <c r="I120" i="8"/>
  <c r="AZ120" i="8"/>
  <c r="DE120" i="8"/>
  <c r="AU120" i="8"/>
  <c r="DB120" i="8"/>
  <c r="V120" i="8"/>
  <c r="BT120" i="8"/>
  <c r="S120" i="8"/>
  <c r="BQ120" i="8"/>
  <c r="T120" i="8"/>
  <c r="BR120" i="8"/>
  <c r="O120" i="8"/>
  <c r="BO120" i="8"/>
  <c r="DP120" i="8"/>
  <c r="AF120" i="8"/>
  <c r="CF120" i="8"/>
  <c r="AC120" i="8"/>
  <c r="CA120" i="8"/>
  <c r="BH120" i="8"/>
  <c r="BF120" i="8"/>
  <c r="BJ120" i="8"/>
  <c r="BK120" i="8"/>
  <c r="BI120" i="8"/>
  <c r="CN120" i="8"/>
  <c r="CO120" i="8"/>
  <c r="CP120" i="8"/>
  <c r="CL120" i="8"/>
  <c r="CM120" i="8"/>
  <c r="CJ120" i="8"/>
  <c r="CK120" i="8"/>
  <c r="DJ82" i="8"/>
  <c r="DG82" i="8"/>
  <c r="DH82" i="8"/>
  <c r="DI82" i="8"/>
  <c r="BE82" i="8"/>
  <c r="BD82" i="8"/>
  <c r="DL82" i="8"/>
  <c r="N82" i="8"/>
  <c r="BN82" i="8"/>
  <c r="DO82" i="8"/>
  <c r="AG82" i="8"/>
  <c r="BA82" i="8"/>
  <c r="AJ82" i="8"/>
  <c r="CI82" i="8"/>
  <c r="AU82" i="8"/>
  <c r="O82" i="8"/>
  <c r="CB82" i="8"/>
  <c r="AN82" i="8"/>
  <c r="G82" i="8"/>
  <c r="CR82" i="8"/>
  <c r="AK82" i="8"/>
  <c r="CU82" i="8"/>
  <c r="AP82" i="8"/>
  <c r="DN82" i="8"/>
  <c r="BM82" i="8"/>
  <c r="M82" i="8"/>
  <c r="BP82" i="8"/>
  <c r="R82" i="8"/>
  <c r="CE82" i="8"/>
  <c r="CH82" i="8"/>
  <c r="BG82" i="8"/>
  <c r="CA82" i="8"/>
  <c r="AM82" i="8"/>
  <c r="DK82" i="8"/>
  <c r="BT82" i="8"/>
  <c r="AF82" i="8"/>
  <c r="I82" i="8"/>
  <c r="BY82" i="8"/>
  <c r="AA82" i="8"/>
  <c r="CD82" i="8"/>
  <c r="AD82" i="8"/>
  <c r="CZ82" i="8"/>
  <c r="AS82" i="8"/>
  <c r="DC82" i="8"/>
  <c r="AX82" i="8"/>
  <c r="J82" i="8"/>
  <c r="DF82" i="8"/>
  <c r="BS82" i="8"/>
  <c r="AE82" i="8"/>
  <c r="CY82" i="8"/>
  <c r="BL82" i="8"/>
  <c r="X82" i="8"/>
  <c r="DP82" i="8"/>
  <c r="BO82" i="8"/>
  <c r="Q82" i="8"/>
  <c r="BR82" i="8"/>
  <c r="T82" i="8"/>
  <c r="CG82" i="8"/>
  <c r="AI82" i="8"/>
  <c r="CS82" i="8"/>
  <c r="AL82" i="8"/>
  <c r="CX82" i="8"/>
  <c r="BC82" i="8"/>
  <c r="W82" i="8"/>
  <c r="CQ82" i="8"/>
  <c r="AV82" i="8"/>
  <c r="P82" i="8"/>
  <c r="DB82" i="8"/>
  <c r="AW82" i="8"/>
  <c r="DE82" i="8"/>
  <c r="AZ82" i="8"/>
  <c r="F82" i="8"/>
  <c r="BW82" i="8"/>
  <c r="Y82" i="8"/>
  <c r="BZ82" i="8"/>
  <c r="AB82" i="8"/>
  <c r="BV82" i="8"/>
  <c r="BQ82" i="8"/>
  <c r="Z82" i="8"/>
  <c r="U82" i="8"/>
  <c r="CF82" i="8"/>
  <c r="CC82" i="8"/>
  <c r="K82" i="8"/>
  <c r="CW82" i="8"/>
  <c r="CT82" i="8"/>
  <c r="AT82" i="8"/>
  <c r="AQ82" i="8"/>
  <c r="L82" i="8"/>
  <c r="DM82" i="8"/>
  <c r="DD82" i="8"/>
  <c r="V82" i="8"/>
  <c r="S82" i="8"/>
  <c r="BX82" i="8"/>
  <c r="BU82" i="8"/>
  <c r="AH82" i="8"/>
  <c r="AC82" i="8"/>
  <c r="AR82" i="8"/>
  <c r="AO82" i="8"/>
  <c r="H82" i="8"/>
  <c r="DA82" i="8"/>
  <c r="CV82" i="8"/>
  <c r="BB82" i="8"/>
  <c r="AY82" i="8"/>
  <c r="BF82" i="8"/>
  <c r="BK82" i="8"/>
  <c r="BJ82" i="8"/>
  <c r="BH82" i="8"/>
  <c r="BI82" i="8"/>
  <c r="CM82" i="8"/>
  <c r="CN82" i="8"/>
  <c r="CJ82" i="8"/>
  <c r="CK82" i="8"/>
  <c r="CL82" i="8"/>
  <c r="CO82" i="8"/>
  <c r="CP82" i="8"/>
  <c r="DJ158" i="8"/>
  <c r="DG158" i="8"/>
  <c r="DI158" i="8"/>
  <c r="DH158" i="8"/>
  <c r="BE158" i="8"/>
  <c r="BD158" i="8"/>
  <c r="BO158" i="8"/>
  <c r="BJ158" i="8"/>
  <c r="BF158" i="8"/>
  <c r="CH158" i="8"/>
  <c r="AT158" i="8"/>
  <c r="N158" i="8"/>
  <c r="CC158" i="8"/>
  <c r="AO158" i="8"/>
  <c r="F158" i="8"/>
  <c r="CQ158" i="8"/>
  <c r="AJ158" i="8"/>
  <c r="CV158" i="8"/>
  <c r="AQ158" i="8"/>
  <c r="DM158" i="8"/>
  <c r="BL158" i="8"/>
  <c r="L158" i="8"/>
  <c r="BQ158" i="8"/>
  <c r="S158" i="8"/>
  <c r="AN158" i="8"/>
  <c r="AS158" i="8"/>
  <c r="CB158" i="8"/>
  <c r="CG158" i="8"/>
  <c r="CU158" i="8"/>
  <c r="J158" i="8"/>
  <c r="AK158" i="8"/>
  <c r="AA158" i="8"/>
  <c r="BK158" i="8"/>
  <c r="BG158" i="8"/>
  <c r="BZ158" i="8"/>
  <c r="AL158" i="8"/>
  <c r="DL158" i="8"/>
  <c r="BU158" i="8"/>
  <c r="AG158" i="8"/>
  <c r="H158" i="8"/>
  <c r="BX158" i="8"/>
  <c r="Z158" i="8"/>
  <c r="CE158" i="8"/>
  <c r="AE158" i="8"/>
  <c r="CY158" i="8"/>
  <c r="AR158" i="8"/>
  <c r="DD158" i="8"/>
  <c r="AY158" i="8"/>
  <c r="I158" i="8"/>
  <c r="R158" i="8"/>
  <c r="W158" i="8"/>
  <c r="AX158" i="8"/>
  <c r="BC158" i="8"/>
  <c r="AP158" i="8"/>
  <c r="CD158" i="8"/>
  <c r="BT158" i="8"/>
  <c r="O158" i="8"/>
  <c r="BH158" i="8"/>
  <c r="DE158" i="8"/>
  <c r="BR158" i="8"/>
  <c r="AD158" i="8"/>
  <c r="CZ158" i="8"/>
  <c r="BM158" i="8"/>
  <c r="Y158" i="8"/>
  <c r="DO158" i="8"/>
  <c r="BN158" i="8"/>
  <c r="P158" i="8"/>
  <c r="BS158" i="8"/>
  <c r="U158" i="8"/>
  <c r="CF158" i="8"/>
  <c r="AH158" i="8"/>
  <c r="CT158" i="8"/>
  <c r="AM158" i="8"/>
  <c r="CS158" i="8"/>
  <c r="CX158" i="8"/>
  <c r="K158" i="8"/>
  <c r="AB158" i="8"/>
  <c r="AI158" i="8"/>
  <c r="DB158" i="8"/>
  <c r="AF158" i="8"/>
  <c r="T158" i="8"/>
  <c r="AZ158" i="8"/>
  <c r="DP158" i="8"/>
  <c r="DK158" i="8"/>
  <c r="BI158" i="8"/>
  <c r="CW158" i="8"/>
  <c r="BB158" i="8"/>
  <c r="V158" i="8"/>
  <c r="CR158" i="8"/>
  <c r="AW158" i="8"/>
  <c r="Q158" i="8"/>
  <c r="DA158" i="8"/>
  <c r="AV158" i="8"/>
  <c r="DF158" i="8"/>
  <c r="BA158" i="8"/>
  <c r="G158" i="8"/>
  <c r="BV158" i="8"/>
  <c r="X158" i="8"/>
  <c r="CA158" i="8"/>
  <c r="AC158" i="8"/>
  <c r="BP158" i="8"/>
  <c r="BW158" i="8"/>
  <c r="DC158" i="8"/>
  <c r="DN158" i="8"/>
  <c r="M158" i="8"/>
  <c r="AU158" i="8"/>
  <c r="CI158" i="8"/>
  <c r="BY158" i="8"/>
  <c r="CJ158" i="8"/>
  <c r="CN158" i="8"/>
  <c r="CL158" i="8"/>
  <c r="CM158" i="8"/>
  <c r="CP158" i="8"/>
  <c r="CO158" i="8"/>
  <c r="CK158" i="8"/>
  <c r="DJ222" i="8"/>
  <c r="DG222" i="8"/>
  <c r="DH222" i="8"/>
  <c r="DI222" i="8"/>
  <c r="BE222" i="8"/>
  <c r="BD222" i="8"/>
  <c r="CZ222" i="8"/>
  <c r="AX222" i="8"/>
  <c r="BK222" i="8"/>
  <c r="BG222" i="8"/>
  <c r="CG222" i="8"/>
  <c r="AS222" i="8"/>
  <c r="M222" i="8"/>
  <c r="BZ222" i="8"/>
  <c r="AL222" i="8"/>
  <c r="I222" i="8"/>
  <c r="CE222" i="8"/>
  <c r="AQ222" i="8"/>
  <c r="DO222" i="8"/>
  <c r="BX222" i="8"/>
  <c r="AJ222" i="8"/>
  <c r="J222" i="8"/>
  <c r="AU222" i="8"/>
  <c r="CB222" i="8"/>
  <c r="F222" i="8"/>
  <c r="AM222" i="8"/>
  <c r="BT222" i="8"/>
  <c r="H222" i="8"/>
  <c r="CD222" i="8"/>
  <c r="AO222" i="8"/>
  <c r="K222" i="8"/>
  <c r="DA222" i="8"/>
  <c r="CS222" i="8"/>
  <c r="R222" i="8"/>
  <c r="BF222" i="8"/>
  <c r="DP222" i="8"/>
  <c r="BY222" i="8"/>
  <c r="AK222" i="8"/>
  <c r="DE222" i="8"/>
  <c r="BR222" i="8"/>
  <c r="AD222" i="8"/>
  <c r="DN222" i="8"/>
  <c r="BW222" i="8"/>
  <c r="AI222" i="8"/>
  <c r="DC222" i="8"/>
  <c r="BP222" i="8"/>
  <c r="AB222" i="8"/>
  <c r="DF222" i="8"/>
  <c r="AE222" i="8"/>
  <c r="BL222" i="8"/>
  <c r="CX222" i="8"/>
  <c r="W222" i="8"/>
  <c r="AV222" i="8"/>
  <c r="CR222" i="8"/>
  <c r="AP222" i="8"/>
  <c r="DM222" i="8"/>
  <c r="DL222" i="8"/>
  <c r="BN222" i="8"/>
  <c r="BM222" i="8"/>
  <c r="BI222" i="8"/>
  <c r="DD222" i="8"/>
  <c r="BQ222" i="8"/>
  <c r="AC222" i="8"/>
  <c r="CW222" i="8"/>
  <c r="BB222" i="8"/>
  <c r="V222" i="8"/>
  <c r="DB222" i="8"/>
  <c r="BO222" i="8"/>
  <c r="AA222" i="8"/>
  <c r="CU222" i="8"/>
  <c r="AZ222" i="8"/>
  <c r="T222" i="8"/>
  <c r="CI222" i="8"/>
  <c r="O222" i="8"/>
  <c r="AN222" i="8"/>
  <c r="CA222" i="8"/>
  <c r="DK222" i="8"/>
  <c r="AF222" i="8"/>
  <c r="AW222" i="8"/>
  <c r="G222" i="8"/>
  <c r="BV222" i="8"/>
  <c r="BU222" i="8"/>
  <c r="Z222" i="8"/>
  <c r="BJ222" i="8"/>
  <c r="BH222" i="8"/>
  <c r="CV222" i="8"/>
  <c r="BA222" i="8"/>
  <c r="U222" i="8"/>
  <c r="CH222" i="8"/>
  <c r="AT222" i="8"/>
  <c r="N222" i="8"/>
  <c r="CT222" i="8"/>
  <c r="AY222" i="8"/>
  <c r="S222" i="8"/>
  <c r="CF222" i="8"/>
  <c r="AR222" i="8"/>
  <c r="L222" i="8"/>
  <c r="BS222" i="8"/>
  <c r="CY222" i="8"/>
  <c r="X222" i="8"/>
  <c r="BC222" i="8"/>
  <c r="CQ222" i="8"/>
  <c r="P222" i="8"/>
  <c r="Q222" i="8"/>
  <c r="CC222" i="8"/>
  <c r="AH222" i="8"/>
  <c r="AG222" i="8"/>
  <c r="Y222" i="8"/>
  <c r="CJ222" i="8"/>
  <c r="CK222" i="8"/>
  <c r="CL222" i="8"/>
  <c r="CM222" i="8"/>
  <c r="CN222" i="8"/>
  <c r="CO222" i="8"/>
  <c r="CP222" i="8"/>
  <c r="DG91" i="8"/>
  <c r="DJ91" i="8"/>
  <c r="DI91" i="8"/>
  <c r="DH91" i="8"/>
  <c r="BE91" i="8"/>
  <c r="BD91" i="8"/>
  <c r="AV91" i="8"/>
  <c r="AI91" i="8"/>
  <c r="AY91" i="8"/>
  <c r="CS91" i="8"/>
  <c r="BL91" i="8"/>
  <c r="W91" i="8"/>
  <c r="O91" i="8"/>
  <c r="CR91" i="8"/>
  <c r="AM91" i="8"/>
  <c r="CU91" i="8"/>
  <c r="AP91" i="8"/>
  <c r="H91" i="8"/>
  <c r="AU91" i="8"/>
  <c r="CQ91" i="8"/>
  <c r="X91" i="8"/>
  <c r="BW91" i="8"/>
  <c r="DO91" i="8"/>
  <c r="AR91" i="8"/>
  <c r="DA91" i="8"/>
  <c r="F91" i="8"/>
  <c r="AL91" i="8"/>
  <c r="BZ91" i="8"/>
  <c r="M91" i="8"/>
  <c r="AS91" i="8"/>
  <c r="CG91" i="8"/>
  <c r="L91" i="8"/>
  <c r="CI91" i="8"/>
  <c r="R91" i="8"/>
  <c r="CF91" i="8"/>
  <c r="Z91" i="8"/>
  <c r="CA91" i="8"/>
  <c r="AA91" i="8"/>
  <c r="CD91" i="8"/>
  <c r="AF91" i="8"/>
  <c r="CZ91" i="8"/>
  <c r="AG91" i="8"/>
  <c r="BV91" i="8"/>
  <c r="G91" i="8"/>
  <c r="BC91" i="8"/>
  <c r="CY91" i="8"/>
  <c r="AB91" i="8"/>
  <c r="I91" i="8"/>
  <c r="AE91" i="8"/>
  <c r="N91" i="8"/>
  <c r="AT91" i="8"/>
  <c r="CH91" i="8"/>
  <c r="U91" i="8"/>
  <c r="BA91" i="8"/>
  <c r="CV91" i="8"/>
  <c r="AQ91" i="8"/>
  <c r="DN91" i="8"/>
  <c r="AN91" i="8"/>
  <c r="BX91" i="8"/>
  <c r="DP91" i="8"/>
  <c r="BO91" i="8"/>
  <c r="Q91" i="8"/>
  <c r="BT91" i="8"/>
  <c r="T91" i="8"/>
  <c r="CE91" i="8"/>
  <c r="S91" i="8"/>
  <c r="AX91" i="8"/>
  <c r="DL91" i="8"/>
  <c r="AO91" i="8"/>
  <c r="CB91" i="8"/>
  <c r="P91" i="8"/>
  <c r="AH91" i="8"/>
  <c r="BM91" i="8"/>
  <c r="V91" i="8"/>
  <c r="BB91" i="8"/>
  <c r="CW91" i="8"/>
  <c r="AC91" i="8"/>
  <c r="BQ91" i="8"/>
  <c r="DD91" i="8"/>
  <c r="DM91" i="8"/>
  <c r="BU91" i="8"/>
  <c r="DF91" i="8"/>
  <c r="CC91" i="8"/>
  <c r="DB91" i="8"/>
  <c r="AW91" i="8"/>
  <c r="DK91" i="8"/>
  <c r="AZ91" i="8"/>
  <c r="J91" i="8"/>
  <c r="BS91" i="8"/>
  <c r="DC91" i="8"/>
  <c r="AJ91" i="8"/>
  <c r="CT91" i="8"/>
  <c r="Y91" i="8"/>
  <c r="BN91" i="8"/>
  <c r="K91" i="8"/>
  <c r="BP91" i="8"/>
  <c r="CX91" i="8"/>
  <c r="AD91" i="8"/>
  <c r="BR91" i="8"/>
  <c r="DE91" i="8"/>
  <c r="AK91" i="8"/>
  <c r="BY91" i="8"/>
  <c r="BG91" i="8"/>
  <c r="CJ91" i="8"/>
  <c r="CK91" i="8"/>
  <c r="BJ91" i="8"/>
  <c r="CN91" i="8"/>
  <c r="BI91" i="8"/>
  <c r="BH91" i="8"/>
  <c r="CL91" i="8"/>
  <c r="CO91" i="8"/>
  <c r="BF91" i="8"/>
  <c r="BK91" i="8"/>
  <c r="CP91" i="8"/>
  <c r="CM91" i="8"/>
  <c r="DG167" i="8"/>
  <c r="DJ167" i="8"/>
  <c r="DI167" i="8"/>
  <c r="DH167" i="8"/>
  <c r="BE167" i="8"/>
  <c r="BD167" i="8"/>
  <c r="Y167" i="8"/>
  <c r="P167" i="8"/>
  <c r="AN167" i="8"/>
  <c r="CE167" i="8"/>
  <c r="AV167" i="8"/>
  <c r="CT167" i="8"/>
  <c r="X167" i="8"/>
  <c r="AC167" i="8"/>
  <c r="AL167" i="8"/>
  <c r="AI167" i="8"/>
  <c r="DD167" i="8"/>
  <c r="CG167" i="8"/>
  <c r="F167" i="8"/>
  <c r="DA167" i="8"/>
  <c r="BN167" i="8"/>
  <c r="CF167" i="8"/>
  <c r="AJ167" i="8"/>
  <c r="DF167" i="8"/>
  <c r="BS167" i="8"/>
  <c r="AE167" i="8"/>
  <c r="AK167" i="8"/>
  <c r="CR167" i="8"/>
  <c r="AF167" i="8"/>
  <c r="CU167" i="8"/>
  <c r="AT167" i="8"/>
  <c r="DE167" i="8"/>
  <c r="Z167" i="8"/>
  <c r="BQ167" i="8"/>
  <c r="AH167" i="8"/>
  <c r="BW167" i="8"/>
  <c r="CV167" i="8"/>
  <c r="M167" i="8"/>
  <c r="DN167" i="8"/>
  <c r="U167" i="8"/>
  <c r="AS167" i="8"/>
  <c r="AG167" i="8"/>
  <c r="CS167" i="8"/>
  <c r="AX167" i="8"/>
  <c r="BT167" i="8"/>
  <c r="AB167" i="8"/>
  <c r="CX167" i="8"/>
  <c r="BC167" i="8"/>
  <c r="W167" i="8"/>
  <c r="J167" i="8"/>
  <c r="AW167" i="8"/>
  <c r="DB167" i="8"/>
  <c r="AP167" i="8"/>
  <c r="DO167" i="8"/>
  <c r="H167" i="8"/>
  <c r="CH167" i="8"/>
  <c r="N167" i="8"/>
  <c r="CY167" i="8"/>
  <c r="R167" i="8"/>
  <c r="DC167" i="8"/>
  <c r="BM167" i="8"/>
  <c r="K167" i="8"/>
  <c r="CC167" i="8"/>
  <c r="G167" i="8"/>
  <c r="S167" i="8"/>
  <c r="AD167" i="8"/>
  <c r="AO167" i="8"/>
  <c r="CD167" i="8"/>
  <c r="DK167" i="8"/>
  <c r="BB167" i="8"/>
  <c r="T167" i="8"/>
  <c r="CI167" i="8"/>
  <c r="AU167" i="8"/>
  <c r="O167" i="8"/>
  <c r="Q167" i="8"/>
  <c r="BO167" i="8"/>
  <c r="DP167" i="8"/>
  <c r="BL167" i="8"/>
  <c r="BU167" i="8"/>
  <c r="BP167" i="8"/>
  <c r="CZ167" i="8"/>
  <c r="BX167" i="8"/>
  <c r="DL167" i="8"/>
  <c r="AZ167" i="8"/>
  <c r="AQ167" i="8"/>
  <c r="CB167" i="8"/>
  <c r="AY167" i="8"/>
  <c r="BR167" i="8"/>
  <c r="CQ167" i="8"/>
  <c r="BA167" i="8"/>
  <c r="DM167" i="8"/>
  <c r="BV167" i="8"/>
  <c r="CW167" i="8"/>
  <c r="AR167" i="8"/>
  <c r="L167" i="8"/>
  <c r="CA167" i="8"/>
  <c r="AM167" i="8"/>
  <c r="I167" i="8"/>
  <c r="AA167" i="8"/>
  <c r="BY167" i="8"/>
  <c r="V167" i="8"/>
  <c r="BZ167" i="8"/>
  <c r="BJ167" i="8"/>
  <c r="CJ167" i="8"/>
  <c r="CP167" i="8"/>
  <c r="BI167" i="8"/>
  <c r="CL167" i="8"/>
  <c r="CM167" i="8"/>
  <c r="BH167" i="8"/>
  <c r="CN167" i="8"/>
  <c r="CO167" i="8"/>
  <c r="BG167" i="8"/>
  <c r="BF167" i="8"/>
  <c r="BK167" i="8"/>
  <c r="CK167" i="8"/>
  <c r="DG231" i="8"/>
  <c r="DJ231" i="8"/>
  <c r="DH231" i="8"/>
  <c r="DI231" i="8"/>
  <c r="BE231" i="8"/>
  <c r="BD231" i="8"/>
  <c r="S231" i="8"/>
  <c r="AM231" i="8"/>
  <c r="AV231" i="8"/>
  <c r="BQ231" i="8"/>
  <c r="CX231" i="8"/>
  <c r="V231" i="8"/>
  <c r="AR231" i="8"/>
  <c r="N231" i="8"/>
  <c r="BZ231" i="8"/>
  <c r="DL231" i="8"/>
  <c r="BY231" i="8"/>
  <c r="AA231" i="8"/>
  <c r="CB231" i="8"/>
  <c r="AD231" i="8"/>
  <c r="CG231" i="8"/>
  <c r="U231" i="8"/>
  <c r="BB231" i="8"/>
  <c r="DN231" i="8"/>
  <c r="AQ231" i="8"/>
  <c r="CF231" i="8"/>
  <c r="P231" i="8"/>
  <c r="BL231" i="8"/>
  <c r="CT231" i="8"/>
  <c r="Z231" i="8"/>
  <c r="BN231" i="8"/>
  <c r="DA231" i="8"/>
  <c r="AG231" i="8"/>
  <c r="BU231" i="8"/>
  <c r="AJ231" i="8"/>
  <c r="AS231" i="8"/>
  <c r="BW231" i="8"/>
  <c r="I231" i="8"/>
  <c r="DF231" i="8"/>
  <c r="DP231" i="8"/>
  <c r="BO231" i="8"/>
  <c r="O231" i="8"/>
  <c r="BR231" i="8"/>
  <c r="T231" i="8"/>
  <c r="BS231" i="8"/>
  <c r="DK231" i="8"/>
  <c r="AL231" i="8"/>
  <c r="CV231" i="8"/>
  <c r="AC231" i="8"/>
  <c r="BP231" i="8"/>
  <c r="J231" i="8"/>
  <c r="CW231" i="8"/>
  <c r="H231" i="8"/>
  <c r="AH231" i="8"/>
  <c r="BV231" i="8"/>
  <c r="DM231" i="8"/>
  <c r="AO231" i="8"/>
  <c r="CC231" i="8"/>
  <c r="DO231" i="8"/>
  <c r="AE231" i="8"/>
  <c r="CE231" i="8"/>
  <c r="DB231" i="8"/>
  <c r="AU231" i="8"/>
  <c r="DE231" i="8"/>
  <c r="AZ231" i="8"/>
  <c r="K231" i="8"/>
  <c r="AY231" i="8"/>
  <c r="CQ231" i="8"/>
  <c r="X231" i="8"/>
  <c r="CA231" i="8"/>
  <c r="M231" i="8"/>
  <c r="AT231" i="8"/>
  <c r="G231" i="8"/>
  <c r="W231" i="8"/>
  <c r="F231" i="8"/>
  <c r="AP231" i="8"/>
  <c r="CD231" i="8"/>
  <c r="Q231" i="8"/>
  <c r="AW231" i="8"/>
  <c r="CR231" i="8"/>
  <c r="BT231" i="8"/>
  <c r="CH231" i="8"/>
  <c r="DC231" i="8"/>
  <c r="CI231" i="8"/>
  <c r="AK231" i="8"/>
  <c r="CU231" i="8"/>
  <c r="AN231" i="8"/>
  <c r="DD231" i="8"/>
  <c r="AI231" i="8"/>
  <c r="BX231" i="8"/>
  <c r="L231" i="8"/>
  <c r="BC231" i="8"/>
  <c r="CY231" i="8"/>
  <c r="AF231" i="8"/>
  <c r="AB231" i="8"/>
  <c r="BA231" i="8"/>
  <c r="R231" i="8"/>
  <c r="AX231" i="8"/>
  <c r="CS231" i="8"/>
  <c r="Y231" i="8"/>
  <c r="BM231" i="8"/>
  <c r="CZ231" i="8"/>
  <c r="BG231" i="8"/>
  <c r="BF231" i="8"/>
  <c r="CJ231" i="8"/>
  <c r="CK231" i="8"/>
  <c r="BJ231" i="8"/>
  <c r="BK231" i="8"/>
  <c r="CL231" i="8"/>
  <c r="CO231" i="8"/>
  <c r="BI231" i="8"/>
  <c r="CN231" i="8"/>
  <c r="CM231" i="8"/>
  <c r="BH231" i="8"/>
  <c r="CP231" i="8"/>
  <c r="DJ187" i="8"/>
  <c r="DG187" i="8"/>
  <c r="DI187" i="8"/>
  <c r="DH187" i="8"/>
  <c r="BE187" i="8"/>
  <c r="BD187" i="8"/>
  <c r="AV187" i="8"/>
  <c r="BI187" i="8"/>
  <c r="DM187" i="8"/>
  <c r="BV187" i="8"/>
  <c r="AH187" i="8"/>
  <c r="DD187" i="8"/>
  <c r="BQ187" i="8"/>
  <c r="AC187" i="8"/>
  <c r="DE187" i="8"/>
  <c r="BR187" i="8"/>
  <c r="AD187" i="8"/>
  <c r="CZ187" i="8"/>
  <c r="BM187" i="8"/>
  <c r="Y187" i="8"/>
  <c r="DC187" i="8"/>
  <c r="AB187" i="8"/>
  <c r="BC187" i="8"/>
  <c r="CY187" i="8"/>
  <c r="X187" i="8"/>
  <c r="AY187" i="8"/>
  <c r="DO187" i="8"/>
  <c r="AJ187" i="8"/>
  <c r="BS187" i="8"/>
  <c r="BF187" i="8"/>
  <c r="DA187" i="8"/>
  <c r="BN187" i="8"/>
  <c r="Z187" i="8"/>
  <c r="CV187" i="8"/>
  <c r="BA187" i="8"/>
  <c r="U187" i="8"/>
  <c r="CW187" i="8"/>
  <c r="BB187" i="8"/>
  <c r="V187" i="8"/>
  <c r="CR187" i="8"/>
  <c r="AW187" i="8"/>
  <c r="Q187" i="8"/>
  <c r="CF187" i="8"/>
  <c r="L187" i="8"/>
  <c r="AM187" i="8"/>
  <c r="CB187" i="8"/>
  <c r="DN187" i="8"/>
  <c r="AI187" i="8"/>
  <c r="CU187" i="8"/>
  <c r="T187" i="8"/>
  <c r="AU187" i="8"/>
  <c r="BK187" i="8"/>
  <c r="BG187" i="8"/>
  <c r="CS187" i="8"/>
  <c r="AX187" i="8"/>
  <c r="R187" i="8"/>
  <c r="CG187" i="8"/>
  <c r="AS187" i="8"/>
  <c r="M187" i="8"/>
  <c r="CH187" i="8"/>
  <c r="AT187" i="8"/>
  <c r="N187" i="8"/>
  <c r="CC187" i="8"/>
  <c r="AO187" i="8"/>
  <c r="G187" i="8"/>
  <c r="BP187" i="8"/>
  <c r="CX187" i="8"/>
  <c r="W187" i="8"/>
  <c r="BL187" i="8"/>
  <c r="CT187" i="8"/>
  <c r="S187" i="8"/>
  <c r="BX187" i="8"/>
  <c r="DF187" i="8"/>
  <c r="AE187" i="8"/>
  <c r="CE187" i="8"/>
  <c r="F187" i="8"/>
  <c r="BJ187" i="8"/>
  <c r="BH187" i="8"/>
  <c r="CD187" i="8"/>
  <c r="AP187" i="8"/>
  <c r="DP187" i="8"/>
  <c r="BY187" i="8"/>
  <c r="AK187" i="8"/>
  <c r="H187" i="8"/>
  <c r="BZ187" i="8"/>
  <c r="AL187" i="8"/>
  <c r="DL187" i="8"/>
  <c r="BU187" i="8"/>
  <c r="AG187" i="8"/>
  <c r="I187" i="8"/>
  <c r="AR187" i="8"/>
  <c r="CA187" i="8"/>
  <c r="J187" i="8"/>
  <c r="AN187" i="8"/>
  <c r="BW187" i="8"/>
  <c r="K187" i="8"/>
  <c r="AZ187" i="8"/>
  <c r="CI187" i="8"/>
  <c r="O187" i="8"/>
  <c r="DK187" i="8"/>
  <c r="AQ187" i="8"/>
  <c r="DB187" i="8"/>
  <c r="P187" i="8"/>
  <c r="AA187" i="8"/>
  <c r="BO187" i="8"/>
  <c r="CQ187" i="8"/>
  <c r="BT187" i="8"/>
  <c r="AF187" i="8"/>
  <c r="CL187" i="8"/>
  <c r="CM187" i="8"/>
  <c r="CN187" i="8"/>
  <c r="CO187" i="8"/>
  <c r="CK187" i="8"/>
  <c r="CJ187" i="8"/>
  <c r="CP187" i="8"/>
  <c r="DJ43" i="8"/>
  <c r="DG43" i="8"/>
  <c r="DI43" i="8"/>
  <c r="DH43" i="8"/>
  <c r="BE43" i="8"/>
  <c r="CJ43" i="8"/>
  <c r="BF43" i="8"/>
  <c r="BD43" i="8"/>
  <c r="CP43" i="8"/>
  <c r="CN43" i="8"/>
  <c r="CO43" i="8"/>
  <c r="BG43" i="8"/>
  <c r="CL43" i="8"/>
  <c r="BI43" i="8"/>
  <c r="CK43" i="8"/>
  <c r="BJ43" i="8"/>
  <c r="BL43" i="8"/>
  <c r="BH43" i="8"/>
  <c r="BK43" i="8"/>
  <c r="CM43" i="8"/>
  <c r="DA43" i="8"/>
  <c r="DM43" i="8"/>
  <c r="CT43" i="8"/>
  <c r="DB43" i="8"/>
  <c r="DF43" i="8"/>
  <c r="DN43" i="8"/>
  <c r="L43" i="8"/>
  <c r="AM43" i="8"/>
  <c r="BT43" i="8"/>
  <c r="F43" i="8"/>
  <c r="U43" i="8"/>
  <c r="AO43" i="8"/>
  <c r="BN43" i="8"/>
  <c r="BV43" i="8"/>
  <c r="CS43" i="8"/>
  <c r="AH43" i="8"/>
  <c r="BW43" i="8"/>
  <c r="H43" i="8"/>
  <c r="O43" i="8"/>
  <c r="AU43" i="8"/>
  <c r="BC43" i="8"/>
  <c r="CD43" i="8"/>
  <c r="R43" i="8"/>
  <c r="AP43" i="8"/>
  <c r="AX43" i="8"/>
  <c r="BO43" i="8"/>
  <c r="CI43" i="8"/>
  <c r="CX43" i="8"/>
  <c r="S43" i="8"/>
  <c r="AA43" i="8"/>
  <c r="AY43" i="8"/>
  <c r="M43" i="8"/>
  <c r="Y43" i="8"/>
  <c r="AG43" i="8"/>
  <c r="AW43" i="8"/>
  <c r="Z43" i="8"/>
  <c r="BS43" i="8"/>
  <c r="CE43" i="8"/>
  <c r="W43" i="8"/>
  <c r="AE43" i="8"/>
  <c r="AI43" i="8"/>
  <c r="AQ43" i="8"/>
  <c r="BP43" i="8"/>
  <c r="CY43" i="8"/>
  <c r="DC43" i="8"/>
  <c r="Q43" i="8"/>
  <c r="BA43" i="8"/>
  <c r="BR43" i="8"/>
  <c r="CH43" i="8"/>
  <c r="DE43" i="8"/>
  <c r="K43" i="8"/>
  <c r="CA43" i="8"/>
  <c r="AJ43" i="8"/>
  <c r="AN43" i="8"/>
  <c r="AZ43" i="8"/>
  <c r="BM43" i="8"/>
  <c r="BQ43" i="8"/>
  <c r="CZ43" i="8"/>
  <c r="CQ43" i="8"/>
  <c r="CU43" i="8"/>
  <c r="DK43" i="8"/>
  <c r="DO43" i="8"/>
  <c r="CW43" i="8"/>
  <c r="N43" i="8"/>
  <c r="AD43" i="8"/>
  <c r="AT43" i="8"/>
  <c r="P43" i="8"/>
  <c r="T43" i="8"/>
  <c r="X43" i="8"/>
  <c r="AB43" i="8"/>
  <c r="AF43" i="8"/>
  <c r="CG43" i="8"/>
  <c r="CV43" i="8"/>
  <c r="BX43" i="8"/>
  <c r="CF43" i="8"/>
  <c r="AC43" i="8"/>
  <c r="AK43" i="8"/>
  <c r="V43" i="8"/>
  <c r="AL43" i="8"/>
  <c r="BB43" i="8"/>
  <c r="I43" i="8"/>
  <c r="BY43" i="8"/>
  <c r="DD43" i="8"/>
  <c r="CB43" i="8"/>
  <c r="J43" i="8"/>
  <c r="AS43" i="8"/>
  <c r="BZ43" i="8"/>
  <c r="G43" i="8"/>
  <c r="AR43" i="8"/>
  <c r="AV43" i="8"/>
  <c r="BU43" i="8"/>
  <c r="CC43" i="8"/>
  <c r="CR43" i="8"/>
  <c r="DL43" i="8"/>
  <c r="DP43" i="8"/>
  <c r="DJ39" i="8"/>
  <c r="DI39" i="8"/>
  <c r="DG39" i="8"/>
  <c r="DH39" i="8"/>
  <c r="BE39" i="8"/>
  <c r="BD39" i="8"/>
  <c r="CF39" i="8"/>
  <c r="DP39" i="8"/>
  <c r="CI39" i="8"/>
  <c r="U39" i="8"/>
  <c r="T39" i="8"/>
  <c r="AY39" i="8"/>
  <c r="CA39" i="8"/>
  <c r="L39" i="8"/>
  <c r="CX39" i="8"/>
  <c r="AS39" i="8"/>
  <c r="DC39" i="8"/>
  <c r="AV39" i="8"/>
  <c r="G39" i="8"/>
  <c r="BA39" i="8"/>
  <c r="CW39" i="8"/>
  <c r="AD39" i="8"/>
  <c r="CE39" i="8"/>
  <c r="S39" i="8"/>
  <c r="AZ39" i="8"/>
  <c r="BR39" i="8"/>
  <c r="CV39" i="8"/>
  <c r="R39" i="8"/>
  <c r="AX39" i="8"/>
  <c r="CS39" i="8"/>
  <c r="Y39" i="8"/>
  <c r="BM39" i="8"/>
  <c r="CZ39" i="8"/>
  <c r="O39" i="8"/>
  <c r="AK39" i="8"/>
  <c r="AQ39" i="8"/>
  <c r="CG39" i="8"/>
  <c r="AI39" i="8"/>
  <c r="CQ39" i="8"/>
  <c r="AL39" i="8"/>
  <c r="DF39" i="8"/>
  <c r="AM39" i="8"/>
  <c r="CB39" i="8"/>
  <c r="N39" i="8"/>
  <c r="BQ39" i="8"/>
  <c r="DE39" i="8"/>
  <c r="AJ39" i="8"/>
  <c r="CY39" i="8"/>
  <c r="Z39" i="8"/>
  <c r="BN39" i="8"/>
  <c r="DA39" i="8"/>
  <c r="AG39" i="8"/>
  <c r="BU39" i="8"/>
  <c r="DL39" i="8"/>
  <c r="BX39" i="8"/>
  <c r="CU39" i="8"/>
  <c r="BB39" i="8"/>
  <c r="AN39" i="8"/>
  <c r="BK39" i="8"/>
  <c r="BW39" i="8"/>
  <c r="W39" i="8"/>
  <c r="BZ39" i="8"/>
  <c r="AB39" i="8"/>
  <c r="CT39" i="8"/>
  <c r="AA39" i="8"/>
  <c r="BL39" i="8"/>
  <c r="H39" i="8"/>
  <c r="AU39" i="8"/>
  <c r="CH39" i="8"/>
  <c r="V39" i="8"/>
  <c r="F39" i="8"/>
  <c r="AC39" i="8"/>
  <c r="K39" i="8"/>
  <c r="AH39" i="8"/>
  <c r="BV39" i="8"/>
  <c r="DM39" i="8"/>
  <c r="AO39" i="8"/>
  <c r="CC39" i="8"/>
  <c r="DK39" i="8"/>
  <c r="DD39" i="8"/>
  <c r="X39" i="8"/>
  <c r="AT39" i="8"/>
  <c r="BS39" i="8"/>
  <c r="DN39" i="8"/>
  <c r="BC39" i="8"/>
  <c r="M39" i="8"/>
  <c r="BP39" i="8"/>
  <c r="P39" i="8"/>
  <c r="BY39" i="8"/>
  <c r="DO39" i="8"/>
  <c r="AR39" i="8"/>
  <c r="DB39" i="8"/>
  <c r="AE39" i="8"/>
  <c r="BT39" i="8"/>
  <c r="I39" i="8"/>
  <c r="AF39" i="8"/>
  <c r="BO39" i="8"/>
  <c r="J39" i="8"/>
  <c r="AP39" i="8"/>
  <c r="CD39" i="8"/>
  <c r="Q39" i="8"/>
  <c r="AW39" i="8"/>
  <c r="CR39" i="8"/>
  <c r="BJ39" i="8"/>
  <c r="CJ39" i="8"/>
  <c r="CM39" i="8"/>
  <c r="BI39" i="8"/>
  <c r="BH39" i="8"/>
  <c r="CN39" i="8"/>
  <c r="BF39" i="8"/>
  <c r="CL39" i="8"/>
  <c r="CK39" i="8"/>
  <c r="BG39" i="8"/>
  <c r="CP39" i="8"/>
  <c r="CO39" i="8"/>
  <c r="DJ123" i="8"/>
  <c r="DI123" i="8"/>
  <c r="DG123" i="8"/>
  <c r="DH123" i="8"/>
  <c r="BE123" i="8"/>
  <c r="BD123" i="8"/>
  <c r="AW123" i="8"/>
  <c r="BI123" i="8"/>
  <c r="DN123" i="8"/>
  <c r="BW123" i="8"/>
  <c r="AI123" i="8"/>
  <c r="DC123" i="8"/>
  <c r="BP123" i="8"/>
  <c r="AB123" i="8"/>
  <c r="DF123" i="8"/>
  <c r="BS123" i="8"/>
  <c r="AE123" i="8"/>
  <c r="CY123" i="8"/>
  <c r="BL123" i="8"/>
  <c r="X123" i="8"/>
  <c r="DD123" i="8"/>
  <c r="AC123" i="8"/>
  <c r="BB123" i="8"/>
  <c r="CZ123" i="8"/>
  <c r="Y123" i="8"/>
  <c r="AX123" i="8"/>
  <c r="DP123" i="8"/>
  <c r="AK123" i="8"/>
  <c r="BR123" i="8"/>
  <c r="CD123" i="8"/>
  <c r="BF123" i="8"/>
  <c r="DB123" i="8"/>
  <c r="BO123" i="8"/>
  <c r="AA123" i="8"/>
  <c r="CU123" i="8"/>
  <c r="AZ123" i="8"/>
  <c r="T123" i="8"/>
  <c r="CX123" i="8"/>
  <c r="BC123" i="8"/>
  <c r="W123" i="8"/>
  <c r="CQ123" i="8"/>
  <c r="AV123" i="8"/>
  <c r="P123" i="8"/>
  <c r="CG123" i="8"/>
  <c r="M123" i="8"/>
  <c r="AL123" i="8"/>
  <c r="CC123" i="8"/>
  <c r="DM123" i="8"/>
  <c r="AH123" i="8"/>
  <c r="CV123" i="8"/>
  <c r="U123" i="8"/>
  <c r="AT123" i="8"/>
  <c r="F123" i="8"/>
  <c r="BK123" i="8"/>
  <c r="BG123" i="8"/>
  <c r="CT123" i="8"/>
  <c r="AY123" i="8"/>
  <c r="S123" i="8"/>
  <c r="CF123" i="8"/>
  <c r="AR123" i="8"/>
  <c r="L123" i="8"/>
  <c r="CI123" i="8"/>
  <c r="AU123" i="8"/>
  <c r="O123" i="8"/>
  <c r="CB123" i="8"/>
  <c r="AN123" i="8"/>
  <c r="G123" i="8"/>
  <c r="BQ123" i="8"/>
  <c r="CW123" i="8"/>
  <c r="V123" i="8"/>
  <c r="BM123" i="8"/>
  <c r="CS123" i="8"/>
  <c r="R123" i="8"/>
  <c r="BY123" i="8"/>
  <c r="DE123" i="8"/>
  <c r="AD123" i="8"/>
  <c r="BH123" i="8"/>
  <c r="BJ123" i="8"/>
  <c r="CE123" i="8"/>
  <c r="AQ123" i="8"/>
  <c r="DO123" i="8"/>
  <c r="BX123" i="8"/>
  <c r="AJ123" i="8"/>
  <c r="H123" i="8"/>
  <c r="CA123" i="8"/>
  <c r="AM123" i="8"/>
  <c r="DK123" i="8"/>
  <c r="BT123" i="8"/>
  <c r="AF123" i="8"/>
  <c r="I123" i="8"/>
  <c r="AS123" i="8"/>
  <c r="BZ123" i="8"/>
  <c r="J123" i="8"/>
  <c r="AO123" i="8"/>
  <c r="BV123" i="8"/>
  <c r="K123" i="8"/>
  <c r="BA123" i="8"/>
  <c r="CH123" i="8"/>
  <c r="N123" i="8"/>
  <c r="BU123" i="8"/>
  <c r="Q123" i="8"/>
  <c r="DL123" i="8"/>
  <c r="CR123" i="8"/>
  <c r="DA123" i="8"/>
  <c r="BN123" i="8"/>
  <c r="Z123" i="8"/>
  <c r="AP123" i="8"/>
  <c r="AG123" i="8"/>
  <c r="CL123" i="8"/>
  <c r="CM123" i="8"/>
  <c r="CN123" i="8"/>
  <c r="CO123" i="8"/>
  <c r="CP123" i="8"/>
  <c r="CJ123" i="8"/>
  <c r="CK123" i="8"/>
  <c r="DJ198" i="8"/>
  <c r="DI198" i="8"/>
  <c r="DG198" i="8"/>
  <c r="DH198" i="8"/>
  <c r="BE198" i="8"/>
  <c r="BD198" i="8"/>
  <c r="CS198" i="8"/>
  <c r="AI198" i="8"/>
  <c r="Y198" i="8"/>
  <c r="AO198" i="8"/>
  <c r="AX198" i="8"/>
  <c r="AH198" i="8"/>
  <c r="BC198" i="8"/>
  <c r="F198" i="8"/>
  <c r="AT198" i="8"/>
  <c r="BO198" i="8"/>
  <c r="Q198" i="8"/>
  <c r="G198" i="8"/>
  <c r="AD198" i="8"/>
  <c r="H198" i="8"/>
  <c r="BR198" i="8"/>
  <c r="DE198" i="8"/>
  <c r="O198" i="8"/>
  <c r="AU198" i="8"/>
  <c r="R198" i="8"/>
  <c r="DM198" i="8"/>
  <c r="N198" i="8"/>
  <c r="AQ198" i="8"/>
  <c r="K198" i="8"/>
  <c r="V198" i="8"/>
  <c r="AW198" i="8"/>
  <c r="I198" i="8"/>
  <c r="AE198" i="8"/>
  <c r="BZ198" i="8"/>
  <c r="BS198" i="8"/>
  <c r="DL198" i="8"/>
  <c r="AL198" i="8"/>
  <c r="CZ198" i="8"/>
  <c r="CH198" i="8"/>
  <c r="CR198" i="8"/>
  <c r="AG198" i="8"/>
  <c r="CW198" i="8"/>
  <c r="DD198" i="8"/>
  <c r="AM198" i="8"/>
  <c r="AY198" i="8"/>
  <c r="BM198" i="8"/>
  <c r="BY198" i="8"/>
  <c r="S198" i="8"/>
  <c r="BB198" i="8"/>
  <c r="BU198" i="8"/>
  <c r="W198" i="8"/>
  <c r="BV198" i="8"/>
  <c r="CC198" i="8"/>
  <c r="AA198" i="8"/>
  <c r="CG198" i="8"/>
  <c r="CU198" i="8"/>
  <c r="AZ198" i="8"/>
  <c r="T198" i="8"/>
  <c r="CI198" i="8"/>
  <c r="CB198" i="8"/>
  <c r="AN198" i="8"/>
  <c r="DN198" i="8"/>
  <c r="BW198" i="8"/>
  <c r="M198" i="8"/>
  <c r="AS198" i="8"/>
  <c r="CV198" i="8"/>
  <c r="BN198" i="8"/>
  <c r="BI198" i="8"/>
  <c r="CF198" i="8"/>
  <c r="AR198" i="8"/>
  <c r="L198" i="8"/>
  <c r="DK198" i="8"/>
  <c r="BT198" i="8"/>
  <c r="AF198" i="8"/>
  <c r="DB198" i="8"/>
  <c r="U198" i="8"/>
  <c r="BA198" i="8"/>
  <c r="DP198" i="8"/>
  <c r="CD198" i="8"/>
  <c r="DO198" i="8"/>
  <c r="BX198" i="8"/>
  <c r="AJ198" i="8"/>
  <c r="DF198" i="8"/>
  <c r="CY198" i="8"/>
  <c r="BL198" i="8"/>
  <c r="X198" i="8"/>
  <c r="CT198" i="8"/>
  <c r="AC198" i="8"/>
  <c r="BQ198" i="8"/>
  <c r="Z198" i="8"/>
  <c r="DA198" i="8"/>
  <c r="DC198" i="8"/>
  <c r="BP198" i="8"/>
  <c r="AB198" i="8"/>
  <c r="CX198" i="8"/>
  <c r="CQ198" i="8"/>
  <c r="AV198" i="8"/>
  <c r="P198" i="8"/>
  <c r="CE198" i="8"/>
  <c r="J198" i="8"/>
  <c r="AK198" i="8"/>
  <c r="CA198" i="8"/>
  <c r="AP198" i="8"/>
  <c r="BH198" i="8"/>
  <c r="BF198" i="8"/>
  <c r="BG198" i="8"/>
  <c r="BJ198" i="8"/>
  <c r="BK198" i="8"/>
  <c r="CP198" i="8"/>
  <c r="CJ198" i="8"/>
  <c r="CK198" i="8"/>
  <c r="CL198" i="8"/>
  <c r="CM198" i="8"/>
  <c r="CN198" i="8"/>
  <c r="CO198" i="8"/>
  <c r="DI66" i="8"/>
  <c r="DJ66" i="8"/>
  <c r="DG66" i="8"/>
  <c r="DH66" i="8"/>
  <c r="BE66" i="8"/>
  <c r="BD66" i="8"/>
  <c r="AY66" i="8"/>
  <c r="H66" i="8"/>
  <c r="DD66" i="8"/>
  <c r="DE66" i="8"/>
  <c r="BQ66" i="8"/>
  <c r="CT66" i="8"/>
  <c r="CF66" i="8"/>
  <c r="AF66" i="8"/>
  <c r="S66" i="8"/>
  <c r="AR66" i="8"/>
  <c r="CC66" i="8"/>
  <c r="BG66" i="8"/>
  <c r="DL66" i="8"/>
  <c r="CY66" i="8"/>
  <c r="BC66" i="8"/>
  <c r="W66" i="8"/>
  <c r="BN66" i="8"/>
  <c r="Z66" i="8"/>
  <c r="DN66" i="8"/>
  <c r="CG66" i="8"/>
  <c r="AI66" i="8"/>
  <c r="BP66" i="8"/>
  <c r="P66" i="8"/>
  <c r="DM66" i="8"/>
  <c r="BA66" i="8"/>
  <c r="CH66" i="8"/>
  <c r="AJ66" i="8"/>
  <c r="DP66" i="8"/>
  <c r="AK66" i="8"/>
  <c r="T66" i="8"/>
  <c r="AW66" i="8"/>
  <c r="AD66" i="8"/>
  <c r="BT66" i="8"/>
  <c r="L66" i="8"/>
  <c r="BH66" i="8"/>
  <c r="CZ66" i="8"/>
  <c r="CQ66" i="8"/>
  <c r="AU66" i="8"/>
  <c r="O66" i="8"/>
  <c r="AX66" i="8"/>
  <c r="R66" i="8"/>
  <c r="CX66" i="8"/>
  <c r="BW66" i="8"/>
  <c r="Y66" i="8"/>
  <c r="AV66" i="8"/>
  <c r="F66" i="8"/>
  <c r="CW66" i="8"/>
  <c r="AQ66" i="8"/>
  <c r="BX66" i="8"/>
  <c r="X66" i="8"/>
  <c r="CI66" i="8"/>
  <c r="Q66" i="8"/>
  <c r="DB66" i="8"/>
  <c r="AA66" i="8"/>
  <c r="G66" i="8"/>
  <c r="AO66" i="8"/>
  <c r="BB66" i="8"/>
  <c r="BI66" i="8"/>
  <c r="BK66" i="8"/>
  <c r="CR66" i="8"/>
  <c r="CA66" i="8"/>
  <c r="AM66" i="8"/>
  <c r="CD66" i="8"/>
  <c r="AP66" i="8"/>
  <c r="J66" i="8"/>
  <c r="DO66" i="8"/>
  <c r="BM66" i="8"/>
  <c r="M66" i="8"/>
  <c r="AL66" i="8"/>
  <c r="DF66" i="8"/>
  <c r="CE66" i="8"/>
  <c r="AG66" i="8"/>
  <c r="BL66" i="8"/>
  <c r="N66" i="8"/>
  <c r="CS66" i="8"/>
  <c r="BR66" i="8"/>
  <c r="DC66" i="8"/>
  <c r="CB66" i="8"/>
  <c r="CU66" i="8"/>
  <c r="AC66" i="8"/>
  <c r="BF66" i="8"/>
  <c r="BJ66" i="8"/>
  <c r="DK66" i="8"/>
  <c r="BS66" i="8"/>
  <c r="AE66" i="8"/>
  <c r="BV66" i="8"/>
  <c r="AH66" i="8"/>
  <c r="K66" i="8"/>
  <c r="DA66" i="8"/>
  <c r="AS66" i="8"/>
  <c r="BZ66" i="8"/>
  <c r="AB66" i="8"/>
  <c r="CV66" i="8"/>
  <c r="BU66" i="8"/>
  <c r="U66" i="8"/>
  <c r="AT66" i="8"/>
  <c r="I66" i="8"/>
  <c r="BO66" i="8"/>
  <c r="AN66" i="8"/>
  <c r="BY66" i="8"/>
  <c r="AZ66" i="8"/>
  <c r="V66" i="8"/>
  <c r="CP66" i="8"/>
  <c r="CM66" i="8"/>
  <c r="CJ66" i="8"/>
  <c r="CO66" i="8"/>
  <c r="CN66" i="8"/>
  <c r="CL66" i="8"/>
  <c r="CK66" i="8"/>
  <c r="DI132" i="8"/>
  <c r="DJ132" i="8"/>
  <c r="DG132" i="8"/>
  <c r="DH132" i="8"/>
  <c r="BE132" i="8"/>
  <c r="BD132" i="8"/>
  <c r="DO132" i="8"/>
  <c r="N132" i="8"/>
  <c r="CT132" i="8"/>
  <c r="CI132" i="8"/>
  <c r="O132" i="8"/>
  <c r="AO132" i="8"/>
  <c r="AI132" i="8"/>
  <c r="BS132" i="8"/>
  <c r="DN132" i="8"/>
  <c r="BM132" i="8"/>
  <c r="S132" i="8"/>
  <c r="CH132" i="8"/>
  <c r="CB132" i="8"/>
  <c r="BL132" i="8"/>
  <c r="DE132" i="8"/>
  <c r="AZ132" i="8"/>
  <c r="AJ132" i="8"/>
  <c r="AD132" i="8"/>
  <c r="BJ132" i="8"/>
  <c r="BG132" i="8"/>
  <c r="CS132" i="8"/>
  <c r="AX132" i="8"/>
  <c r="R132" i="8"/>
  <c r="CG132" i="8"/>
  <c r="AS132" i="8"/>
  <c r="M132" i="8"/>
  <c r="BZ132" i="8"/>
  <c r="AB132" i="8"/>
  <c r="CE132" i="8"/>
  <c r="AG132" i="8"/>
  <c r="DK132" i="8"/>
  <c r="BB132" i="8"/>
  <c r="L132" i="8"/>
  <c r="BO132" i="8"/>
  <c r="Q132" i="8"/>
  <c r="H132" i="8"/>
  <c r="CZ132" i="8"/>
  <c r="CU132" i="8"/>
  <c r="CC132" i="8"/>
  <c r="BX132" i="8"/>
  <c r="BK132" i="8"/>
  <c r="BF132" i="8"/>
  <c r="CD132" i="8"/>
  <c r="AP132" i="8"/>
  <c r="DP132" i="8"/>
  <c r="BY132" i="8"/>
  <c r="AK132" i="8"/>
  <c r="I132" i="8"/>
  <c r="BP132" i="8"/>
  <c r="P132" i="8"/>
  <c r="BU132" i="8"/>
  <c r="W132" i="8"/>
  <c r="CW132" i="8"/>
  <c r="AR132" i="8"/>
  <c r="DB132" i="8"/>
  <c r="AW132" i="8"/>
  <c r="K132" i="8"/>
  <c r="Y132" i="8"/>
  <c r="T132" i="8"/>
  <c r="F132" i="8"/>
  <c r="DF132" i="8"/>
  <c r="CY132" i="8"/>
  <c r="BH132" i="8"/>
  <c r="DM132" i="8"/>
  <c r="BV132" i="8"/>
  <c r="AH132" i="8"/>
  <c r="DD132" i="8"/>
  <c r="BQ132" i="8"/>
  <c r="AC132" i="8"/>
  <c r="DC132" i="8"/>
  <c r="AV132" i="8"/>
  <c r="DL132" i="8"/>
  <c r="BC132" i="8"/>
  <c r="J132" i="8"/>
  <c r="CF132" i="8"/>
  <c r="AF132" i="8"/>
  <c r="CR132" i="8"/>
  <c r="AM132" i="8"/>
  <c r="AU132" i="8"/>
  <c r="AN132" i="8"/>
  <c r="AE132" i="8"/>
  <c r="X132" i="8"/>
  <c r="BI132" i="8"/>
  <c r="DA132" i="8"/>
  <c r="BN132" i="8"/>
  <c r="Z132" i="8"/>
  <c r="CV132" i="8"/>
  <c r="BA132" i="8"/>
  <c r="U132" i="8"/>
  <c r="CQ132" i="8"/>
  <c r="AL132" i="8"/>
  <c r="CX132" i="8"/>
  <c r="AQ132" i="8"/>
  <c r="G132" i="8"/>
  <c r="BT132" i="8"/>
  <c r="V132" i="8"/>
  <c r="CA132" i="8"/>
  <c r="AA132" i="8"/>
  <c r="BW132" i="8"/>
  <c r="BR132" i="8"/>
  <c r="AY132" i="8"/>
  <c r="AT132" i="8"/>
  <c r="CJ132" i="8"/>
  <c r="CM132" i="8"/>
  <c r="CN132" i="8"/>
  <c r="CO132" i="8"/>
  <c r="CP132" i="8"/>
  <c r="CL132" i="8"/>
  <c r="CK132" i="8"/>
  <c r="DI207" i="8"/>
  <c r="DJ207" i="8"/>
  <c r="DG207" i="8"/>
  <c r="DH207" i="8"/>
  <c r="BE207" i="8"/>
  <c r="BD207" i="8"/>
  <c r="DL207" i="8"/>
  <c r="H207" i="8"/>
  <c r="CV207" i="8"/>
  <c r="Y207" i="8"/>
  <c r="BN207" i="8"/>
  <c r="AO207" i="8"/>
  <c r="P207" i="8"/>
  <c r="CB207" i="8"/>
  <c r="BJ207" i="8"/>
  <c r="DB207" i="8"/>
  <c r="BO207" i="8"/>
  <c r="AA207" i="8"/>
  <c r="CU207" i="8"/>
  <c r="AZ207" i="8"/>
  <c r="T207" i="8"/>
  <c r="CR207" i="8"/>
  <c r="AM207" i="8"/>
  <c r="CW207" i="8"/>
  <c r="AP207" i="8"/>
  <c r="J207" i="8"/>
  <c r="BA207" i="8"/>
  <c r="CS207" i="8"/>
  <c r="Z207" i="8"/>
  <c r="BS207" i="8"/>
  <c r="DE207" i="8"/>
  <c r="AL207" i="8"/>
  <c r="CC207" i="8"/>
  <c r="AV207" i="8"/>
  <c r="AE207" i="8"/>
  <c r="I207" i="8"/>
  <c r="AD207" i="8"/>
  <c r="BF207" i="8"/>
  <c r="BH207" i="8"/>
  <c r="CT207" i="8"/>
  <c r="AY207" i="8"/>
  <c r="S207" i="8"/>
  <c r="CF207" i="8"/>
  <c r="AR207" i="8"/>
  <c r="L207" i="8"/>
  <c r="CA207" i="8"/>
  <c r="AC207" i="8"/>
  <c r="CD207" i="8"/>
  <c r="AF207" i="8"/>
  <c r="DF207" i="8"/>
  <c r="AK207" i="8"/>
  <c r="BZ207" i="8"/>
  <c r="N207" i="8"/>
  <c r="AU207" i="8"/>
  <c r="CQ207" i="8"/>
  <c r="X207" i="8"/>
  <c r="AS207" i="8"/>
  <c r="R207" i="8"/>
  <c r="DA207" i="8"/>
  <c r="CY207" i="8"/>
  <c r="AT207" i="8"/>
  <c r="BK207" i="8"/>
  <c r="BI207" i="8"/>
  <c r="CE207" i="8"/>
  <c r="AQ207" i="8"/>
  <c r="DO207" i="8"/>
  <c r="BX207" i="8"/>
  <c r="AJ207" i="8"/>
  <c r="K207" i="8"/>
  <c r="BQ207" i="8"/>
  <c r="Q207" i="8"/>
  <c r="BT207" i="8"/>
  <c r="V207" i="8"/>
  <c r="CI207" i="8"/>
  <c r="W207" i="8"/>
  <c r="BL207" i="8"/>
  <c r="CZ207" i="8"/>
  <c r="AG207" i="8"/>
  <c r="BV207" i="8"/>
  <c r="F207" i="8"/>
  <c r="O207" i="8"/>
  <c r="CX207" i="8"/>
  <c r="BR207" i="8"/>
  <c r="BC207" i="8"/>
  <c r="M207" i="8"/>
  <c r="BG207" i="8"/>
  <c r="DN207" i="8"/>
  <c r="BW207" i="8"/>
  <c r="AI207" i="8"/>
  <c r="DC207" i="8"/>
  <c r="BP207" i="8"/>
  <c r="AB207" i="8"/>
  <c r="DD207" i="8"/>
  <c r="AW207" i="8"/>
  <c r="DK207" i="8"/>
  <c r="BB207" i="8"/>
  <c r="G207" i="8"/>
  <c r="BU207" i="8"/>
  <c r="DM207" i="8"/>
  <c r="AN207" i="8"/>
  <c r="CG207" i="8"/>
  <c r="U207" i="8"/>
  <c r="AX207" i="8"/>
  <c r="DP207" i="8"/>
  <c r="CH207" i="8"/>
  <c r="BM207" i="8"/>
  <c r="AH207" i="8"/>
  <c r="BY207" i="8"/>
  <c r="CP207" i="8"/>
  <c r="CJ207" i="8"/>
  <c r="CK207" i="8"/>
  <c r="CL207" i="8"/>
  <c r="CM207" i="8"/>
  <c r="CN207" i="8"/>
  <c r="CO207" i="8"/>
  <c r="DI59" i="8"/>
  <c r="DJ59" i="8"/>
  <c r="DG59" i="8"/>
  <c r="DH59" i="8"/>
  <c r="BE59" i="8"/>
  <c r="CP59" i="8"/>
  <c r="BD59" i="8"/>
  <c r="BJ59" i="8"/>
  <c r="BK59" i="8"/>
  <c r="CL59" i="8"/>
  <c r="BG59" i="8"/>
  <c r="BL59" i="8"/>
  <c r="CN59" i="8"/>
  <c r="CO59" i="8"/>
  <c r="CJ59" i="8"/>
  <c r="BF59" i="8"/>
  <c r="CK59" i="8"/>
  <c r="BI59" i="8"/>
  <c r="CM59" i="8"/>
  <c r="AG59" i="8"/>
  <c r="AW59" i="8"/>
  <c r="CD59" i="8"/>
  <c r="CS59" i="8"/>
  <c r="CW59" i="8"/>
  <c r="K59" i="8"/>
  <c r="BW59" i="8"/>
  <c r="CT59" i="8"/>
  <c r="DN59" i="8"/>
  <c r="AU59" i="8"/>
  <c r="AY59" i="8"/>
  <c r="BC59" i="8"/>
  <c r="BP59" i="8"/>
  <c r="F59" i="8"/>
  <c r="Q59" i="8"/>
  <c r="BA59" i="8"/>
  <c r="BZ59" i="8"/>
  <c r="CH59" i="8"/>
  <c r="R59" i="8"/>
  <c r="Z59" i="8"/>
  <c r="AX59" i="8"/>
  <c r="BB59" i="8"/>
  <c r="BS59" i="8"/>
  <c r="CA59" i="8"/>
  <c r="CX59" i="8"/>
  <c r="H59" i="8"/>
  <c r="AE59" i="8"/>
  <c r="CB59" i="8"/>
  <c r="Y59" i="8"/>
  <c r="AC59" i="8"/>
  <c r="AK59" i="8"/>
  <c r="AO59" i="8"/>
  <c r="AS59" i="8"/>
  <c r="BN59" i="8"/>
  <c r="BR59" i="8"/>
  <c r="BV59" i="8"/>
  <c r="DA59" i="8"/>
  <c r="DM59" i="8"/>
  <c r="G59" i="8"/>
  <c r="V59" i="8"/>
  <c r="AH59" i="8"/>
  <c r="AL59" i="8"/>
  <c r="BO59" i="8"/>
  <c r="CI59" i="8"/>
  <c r="S59" i="8"/>
  <c r="W59" i="8"/>
  <c r="AA59" i="8"/>
  <c r="AI59" i="8"/>
  <c r="AM59" i="8"/>
  <c r="BX59" i="8"/>
  <c r="CF59" i="8"/>
  <c r="BH59" i="8"/>
  <c r="J59" i="8"/>
  <c r="M59" i="8"/>
  <c r="U59" i="8"/>
  <c r="DE59" i="8"/>
  <c r="N59" i="8"/>
  <c r="AD59" i="8"/>
  <c r="AP59" i="8"/>
  <c r="AT59" i="8"/>
  <c r="CE59" i="8"/>
  <c r="DB59" i="8"/>
  <c r="DF59" i="8"/>
  <c r="L59" i="8"/>
  <c r="O59" i="8"/>
  <c r="AQ59" i="8"/>
  <c r="BT59" i="8"/>
  <c r="CU59" i="8"/>
  <c r="CY59" i="8"/>
  <c r="DC59" i="8"/>
  <c r="I59" i="8"/>
  <c r="AB59" i="8"/>
  <c r="AR59" i="8"/>
  <c r="BY59" i="8"/>
  <c r="CV59" i="8"/>
  <c r="DL59" i="8"/>
  <c r="DK59" i="8"/>
  <c r="P59" i="8"/>
  <c r="AV59" i="8"/>
  <c r="AZ59" i="8"/>
  <c r="CG59" i="8"/>
  <c r="DD59" i="8"/>
  <c r="DO59" i="8"/>
  <c r="AF59" i="8"/>
  <c r="AJ59" i="8"/>
  <c r="BM59" i="8"/>
  <c r="BU59" i="8"/>
  <c r="CC59" i="8"/>
  <c r="CR59" i="8"/>
  <c r="CZ59" i="8"/>
  <c r="DP59" i="8"/>
  <c r="CQ59" i="8"/>
  <c r="T59" i="8"/>
  <c r="X59" i="8"/>
  <c r="AN59" i="8"/>
  <c r="BQ59" i="8"/>
  <c r="DJ193" i="8"/>
  <c r="DI193" i="8"/>
  <c r="DG193" i="8"/>
  <c r="DH193" i="8"/>
  <c r="BE193" i="8"/>
  <c r="BD193" i="8"/>
  <c r="AK193" i="8"/>
  <c r="AP193" i="8"/>
  <c r="BN193" i="8"/>
  <c r="K193" i="8"/>
  <c r="CQ193" i="8"/>
  <c r="AV193" i="8"/>
  <c r="P193" i="8"/>
  <c r="CE193" i="8"/>
  <c r="AQ193" i="8"/>
  <c r="G193" i="8"/>
  <c r="CU193" i="8"/>
  <c r="AZ193" i="8"/>
  <c r="T193" i="8"/>
  <c r="CI193" i="8"/>
  <c r="AU193" i="8"/>
  <c r="O193" i="8"/>
  <c r="BB193" i="8"/>
  <c r="CR193" i="8"/>
  <c r="Q193" i="8"/>
  <c r="BR193" i="8"/>
  <c r="CZ193" i="8"/>
  <c r="Y193" i="8"/>
  <c r="AH193" i="8"/>
  <c r="CS193" i="8"/>
  <c r="AS193" i="8"/>
  <c r="DA193" i="8"/>
  <c r="BY193" i="8"/>
  <c r="BJ193" i="8"/>
  <c r="CB193" i="8"/>
  <c r="AN193" i="8"/>
  <c r="DN193" i="8"/>
  <c r="BW193" i="8"/>
  <c r="AI193" i="8"/>
  <c r="H193" i="8"/>
  <c r="CF193" i="8"/>
  <c r="AR193" i="8"/>
  <c r="L193" i="8"/>
  <c r="CA193" i="8"/>
  <c r="AM193" i="8"/>
  <c r="I193" i="8"/>
  <c r="AL193" i="8"/>
  <c r="BU193" i="8"/>
  <c r="J193" i="8"/>
  <c r="AT193" i="8"/>
  <c r="CC193" i="8"/>
  <c r="F193" i="8"/>
  <c r="DD193" i="8"/>
  <c r="AX193" i="8"/>
  <c r="M193" i="8"/>
  <c r="DP193" i="8"/>
  <c r="CV193" i="8"/>
  <c r="DK193" i="8"/>
  <c r="BT193" i="8"/>
  <c r="AF193" i="8"/>
  <c r="DB193" i="8"/>
  <c r="BO193" i="8"/>
  <c r="AA193" i="8"/>
  <c r="DO193" i="8"/>
  <c r="BX193" i="8"/>
  <c r="AJ193" i="8"/>
  <c r="DF193" i="8"/>
  <c r="BS193" i="8"/>
  <c r="AE193" i="8"/>
  <c r="CW193" i="8"/>
  <c r="V193" i="8"/>
  <c r="AW193" i="8"/>
  <c r="DE193" i="8"/>
  <c r="AD193" i="8"/>
  <c r="BM193" i="8"/>
  <c r="DM193" i="8"/>
  <c r="BQ193" i="8"/>
  <c r="R193" i="8"/>
  <c r="BA193" i="8"/>
  <c r="U193" i="8"/>
  <c r="CD193" i="8"/>
  <c r="CY193" i="8"/>
  <c r="BL193" i="8"/>
  <c r="X193" i="8"/>
  <c r="CT193" i="8"/>
  <c r="AY193" i="8"/>
  <c r="S193" i="8"/>
  <c r="DC193" i="8"/>
  <c r="BP193" i="8"/>
  <c r="AB193" i="8"/>
  <c r="CX193" i="8"/>
  <c r="BC193" i="8"/>
  <c r="W193" i="8"/>
  <c r="BZ193" i="8"/>
  <c r="DL193" i="8"/>
  <c r="AG193" i="8"/>
  <c r="CH193" i="8"/>
  <c r="N193" i="8"/>
  <c r="AO193" i="8"/>
  <c r="BV193" i="8"/>
  <c r="AC193" i="8"/>
  <c r="CG193" i="8"/>
  <c r="Z193" i="8"/>
  <c r="BK193" i="8"/>
  <c r="BI193" i="8"/>
  <c r="BF193" i="8"/>
  <c r="BG193" i="8"/>
  <c r="BH193" i="8"/>
  <c r="CP193" i="8"/>
  <c r="CM193" i="8"/>
  <c r="CN193" i="8"/>
  <c r="CJ193" i="8"/>
  <c r="CK193" i="8"/>
  <c r="CL193" i="8"/>
  <c r="CO193" i="8"/>
  <c r="DJ13" i="8"/>
  <c r="DI13" i="8"/>
  <c r="DG13" i="8"/>
  <c r="DH13" i="8"/>
  <c r="BD13" i="8"/>
  <c r="BE13" i="8"/>
  <c r="AG13" i="8"/>
  <c r="BA13" i="8"/>
  <c r="DL13" i="8"/>
  <c r="CH13" i="8"/>
  <c r="BN13" i="8"/>
  <c r="N13" i="8"/>
  <c r="CE13" i="8"/>
  <c r="CX13" i="8"/>
  <c r="BC13" i="8"/>
  <c r="W13" i="8"/>
  <c r="CQ13" i="8"/>
  <c r="AV13" i="8"/>
  <c r="P13" i="8"/>
  <c r="DB13" i="8"/>
  <c r="AW13" i="8"/>
  <c r="DE13" i="8"/>
  <c r="AZ13" i="8"/>
  <c r="H13" i="8"/>
  <c r="BW13" i="8"/>
  <c r="Y13" i="8"/>
  <c r="BZ13" i="8"/>
  <c r="AB13" i="8"/>
  <c r="AJ13" i="8"/>
  <c r="DO13" i="8"/>
  <c r="CI13" i="8"/>
  <c r="AU13" i="8"/>
  <c r="O13" i="8"/>
  <c r="CB13" i="8"/>
  <c r="AN13" i="8"/>
  <c r="K13" i="8"/>
  <c r="CR13" i="8"/>
  <c r="AK13" i="8"/>
  <c r="CU13" i="8"/>
  <c r="AP13" i="8"/>
  <c r="DN13" i="8"/>
  <c r="BM13" i="8"/>
  <c r="M13" i="8"/>
  <c r="BP13" i="8"/>
  <c r="R13" i="8"/>
  <c r="CA13" i="8"/>
  <c r="AM13" i="8"/>
  <c r="DK13" i="8"/>
  <c r="BT13" i="8"/>
  <c r="AF13" i="8"/>
  <c r="G13" i="8"/>
  <c r="BY13" i="8"/>
  <c r="AA13" i="8"/>
  <c r="CD13" i="8"/>
  <c r="AD13" i="8"/>
  <c r="CZ13" i="8"/>
  <c r="AS13" i="8"/>
  <c r="DC13" i="8"/>
  <c r="AX13" i="8"/>
  <c r="J13" i="8"/>
  <c r="DF13" i="8"/>
  <c r="BS13" i="8"/>
  <c r="AE13" i="8"/>
  <c r="CY13" i="8"/>
  <c r="BL13" i="8"/>
  <c r="X13" i="8"/>
  <c r="DP13" i="8"/>
  <c r="BO13" i="8"/>
  <c r="Q13" i="8"/>
  <c r="BR13" i="8"/>
  <c r="T13" i="8"/>
  <c r="CG13" i="8"/>
  <c r="AI13" i="8"/>
  <c r="CS13" i="8"/>
  <c r="AL13" i="8"/>
  <c r="F13" i="8"/>
  <c r="CW13" i="8"/>
  <c r="CT13" i="8"/>
  <c r="AT13" i="8"/>
  <c r="AQ13" i="8"/>
  <c r="L13" i="8"/>
  <c r="DM13" i="8"/>
  <c r="DD13" i="8"/>
  <c r="V13" i="8"/>
  <c r="S13" i="8"/>
  <c r="BX13" i="8"/>
  <c r="BU13" i="8"/>
  <c r="AH13" i="8"/>
  <c r="AC13" i="8"/>
  <c r="AR13" i="8"/>
  <c r="AO13" i="8"/>
  <c r="I13" i="8"/>
  <c r="DA13" i="8"/>
  <c r="CV13" i="8"/>
  <c r="BB13" i="8"/>
  <c r="AY13" i="8"/>
  <c r="BV13" i="8"/>
  <c r="BQ13" i="8"/>
  <c r="Z13" i="8"/>
  <c r="U13" i="8"/>
  <c r="CF13" i="8"/>
  <c r="CC13" i="8"/>
  <c r="BI13" i="8"/>
  <c r="BH13" i="8"/>
  <c r="BF13" i="8"/>
  <c r="BK13" i="8"/>
  <c r="BG13" i="8"/>
  <c r="BJ13" i="8"/>
  <c r="CK13" i="8"/>
  <c r="CN13" i="8"/>
  <c r="CO13" i="8"/>
  <c r="CL13" i="8"/>
  <c r="CM13" i="8"/>
  <c r="CP13" i="8"/>
  <c r="CJ13" i="8"/>
  <c r="DJ242" i="8"/>
  <c r="DG242" i="8"/>
  <c r="DI242" i="8"/>
  <c r="DH242" i="8"/>
  <c r="BE242" i="8"/>
  <c r="BD242" i="8"/>
  <c r="O242" i="8"/>
  <c r="AZ242" i="8"/>
  <c r="DP242" i="8"/>
  <c r="CD242" i="8"/>
  <c r="DK242" i="8"/>
  <c r="CW242" i="8"/>
  <c r="BB242" i="8"/>
  <c r="V242" i="8"/>
  <c r="CR242" i="8"/>
  <c r="AW242" i="8"/>
  <c r="Q242" i="8"/>
  <c r="DA242" i="8"/>
  <c r="AV242" i="8"/>
  <c r="DF242" i="8"/>
  <c r="BA242" i="8"/>
  <c r="F242" i="8"/>
  <c r="BV242" i="8"/>
  <c r="X242" i="8"/>
  <c r="CA242" i="8"/>
  <c r="AC242" i="8"/>
  <c r="CI242" i="8"/>
  <c r="CH242" i="8"/>
  <c r="AT242" i="8"/>
  <c r="N242" i="8"/>
  <c r="CC242" i="8"/>
  <c r="AO242" i="8"/>
  <c r="G242" i="8"/>
  <c r="CQ242" i="8"/>
  <c r="AJ242" i="8"/>
  <c r="CV242" i="8"/>
  <c r="AQ242" i="8"/>
  <c r="DM242" i="8"/>
  <c r="BL242" i="8"/>
  <c r="L242" i="8"/>
  <c r="BQ242" i="8"/>
  <c r="S242" i="8"/>
  <c r="AF242" i="8"/>
  <c r="BO242" i="8"/>
  <c r="BZ242" i="8"/>
  <c r="AL242" i="8"/>
  <c r="DL242" i="8"/>
  <c r="BU242" i="8"/>
  <c r="AG242" i="8"/>
  <c r="I242" i="8"/>
  <c r="BX242" i="8"/>
  <c r="Z242" i="8"/>
  <c r="CE242" i="8"/>
  <c r="AE242" i="8"/>
  <c r="CY242" i="8"/>
  <c r="AR242" i="8"/>
  <c r="DD242" i="8"/>
  <c r="AY242" i="8"/>
  <c r="J242" i="8"/>
  <c r="AK242" i="8"/>
  <c r="DE242" i="8"/>
  <c r="BR242" i="8"/>
  <c r="AD242" i="8"/>
  <c r="CZ242" i="8"/>
  <c r="BM242" i="8"/>
  <c r="Y242" i="8"/>
  <c r="DO242" i="8"/>
  <c r="BN242" i="8"/>
  <c r="P242" i="8"/>
  <c r="BS242" i="8"/>
  <c r="U242" i="8"/>
  <c r="CF242" i="8"/>
  <c r="AH242" i="8"/>
  <c r="CT242" i="8"/>
  <c r="AM242" i="8"/>
  <c r="BW242" i="8"/>
  <c r="BP242" i="8"/>
  <c r="AA242" i="8"/>
  <c r="T242" i="8"/>
  <c r="CG242" i="8"/>
  <c r="CB242" i="8"/>
  <c r="K242" i="8"/>
  <c r="CX242" i="8"/>
  <c r="CS242" i="8"/>
  <c r="AU242" i="8"/>
  <c r="AP242" i="8"/>
  <c r="M242" i="8"/>
  <c r="DN242" i="8"/>
  <c r="DC242" i="8"/>
  <c r="W242" i="8"/>
  <c r="R242" i="8"/>
  <c r="BY242" i="8"/>
  <c r="BT242" i="8"/>
  <c r="AI242" i="8"/>
  <c r="AB242" i="8"/>
  <c r="AS242" i="8"/>
  <c r="AN242" i="8"/>
  <c r="H242" i="8"/>
  <c r="DB242" i="8"/>
  <c r="CU242" i="8"/>
  <c r="BC242" i="8"/>
  <c r="AX242" i="8"/>
  <c r="BJ242" i="8"/>
  <c r="BH242" i="8"/>
  <c r="BI242" i="8"/>
  <c r="BG242" i="8"/>
  <c r="BK242" i="8"/>
  <c r="BF242" i="8"/>
  <c r="CN242" i="8"/>
  <c r="CO242" i="8"/>
  <c r="CK242" i="8"/>
  <c r="CJ242" i="8"/>
  <c r="CP242" i="8"/>
  <c r="CL242" i="8"/>
  <c r="CM242" i="8"/>
  <c r="DJ177" i="8"/>
  <c r="DI177" i="8"/>
  <c r="DG177" i="8"/>
  <c r="DH177" i="8"/>
  <c r="BD177" i="8"/>
  <c r="BE177" i="8"/>
  <c r="DP177" i="8"/>
  <c r="AK177" i="8"/>
  <c r="BV177" i="8"/>
  <c r="P177" i="8"/>
  <c r="CE177" i="8"/>
  <c r="AQ177" i="8"/>
  <c r="F177" i="8"/>
  <c r="BN177" i="8"/>
  <c r="L177" i="8"/>
  <c r="CA177" i="8"/>
  <c r="AM177" i="8"/>
  <c r="I177" i="8"/>
  <c r="DL177" i="8"/>
  <c r="AG177" i="8"/>
  <c r="BR177" i="8"/>
  <c r="CC177" i="8"/>
  <c r="G177" i="8"/>
  <c r="AC177" i="8"/>
  <c r="AS177" i="8"/>
  <c r="CB177" i="8"/>
  <c r="AN177" i="8"/>
  <c r="CU177" i="8"/>
  <c r="AZ177" i="8"/>
  <c r="CV177" i="8"/>
  <c r="BY177" i="8"/>
  <c r="AX177" i="8"/>
  <c r="DN177" i="8"/>
  <c r="BW177" i="8"/>
  <c r="AI177" i="8"/>
  <c r="K177" i="8"/>
  <c r="AP177" i="8"/>
  <c r="DF177" i="8"/>
  <c r="BS177" i="8"/>
  <c r="AE177" i="8"/>
  <c r="CH177" i="8"/>
  <c r="CR177" i="8"/>
  <c r="Q177" i="8"/>
  <c r="AD177" i="8"/>
  <c r="BM177" i="8"/>
  <c r="AL177" i="8"/>
  <c r="BZ177" i="8"/>
  <c r="M177" i="8"/>
  <c r="BA177" i="8"/>
  <c r="DK177" i="8"/>
  <c r="BT177" i="8"/>
  <c r="AF177" i="8"/>
  <c r="CF177" i="8"/>
  <c r="AR177" i="8"/>
  <c r="H177" i="8"/>
  <c r="CW177" i="8"/>
  <c r="DM177" i="8"/>
  <c r="AH177" i="8"/>
  <c r="DB177" i="8"/>
  <c r="BO177" i="8"/>
  <c r="AA177" i="8"/>
  <c r="DA177" i="8"/>
  <c r="AB177" i="8"/>
  <c r="CX177" i="8"/>
  <c r="BC177" i="8"/>
  <c r="W177" i="8"/>
  <c r="AT177" i="8"/>
  <c r="BU177" i="8"/>
  <c r="J177" i="8"/>
  <c r="N177" i="8"/>
  <c r="AO177" i="8"/>
  <c r="DD177" i="8"/>
  <c r="R177" i="8"/>
  <c r="Z177" i="8"/>
  <c r="CY177" i="8"/>
  <c r="BL177" i="8"/>
  <c r="DO177" i="8"/>
  <c r="BX177" i="8"/>
  <c r="AJ177" i="8"/>
  <c r="BB177" i="8"/>
  <c r="U177" i="8"/>
  <c r="CS177" i="8"/>
  <c r="X177" i="8"/>
  <c r="CT177" i="8"/>
  <c r="AY177" i="8"/>
  <c r="S177" i="8"/>
  <c r="CD177" i="8"/>
  <c r="T177" i="8"/>
  <c r="CI177" i="8"/>
  <c r="AU177" i="8"/>
  <c r="O177" i="8"/>
  <c r="V177" i="8"/>
  <c r="AW177" i="8"/>
  <c r="DE177" i="8"/>
  <c r="CZ177" i="8"/>
  <c r="Y177" i="8"/>
  <c r="BQ177" i="8"/>
  <c r="CG177" i="8"/>
  <c r="CQ177" i="8"/>
  <c r="AV177" i="8"/>
  <c r="DC177" i="8"/>
  <c r="BP177" i="8"/>
  <c r="BI177" i="8"/>
  <c r="BJ177" i="8"/>
  <c r="BF177" i="8"/>
  <c r="BK177" i="8"/>
  <c r="BH177" i="8"/>
  <c r="BG177" i="8"/>
  <c r="CJ177" i="8"/>
  <c r="CK177" i="8"/>
  <c r="CL177" i="8"/>
  <c r="CO177" i="8"/>
  <c r="CP177" i="8"/>
  <c r="CM177" i="8"/>
  <c r="CN177" i="8"/>
  <c r="DJ192" i="8"/>
  <c r="DI192" i="8"/>
  <c r="DG192" i="8"/>
  <c r="DH192" i="8"/>
  <c r="BE192" i="8"/>
  <c r="BD192" i="8"/>
  <c r="CY192" i="8"/>
  <c r="BL192" i="8"/>
  <c r="S192" i="8"/>
  <c r="X192" i="8"/>
  <c r="AT192" i="8"/>
  <c r="BK192" i="8"/>
  <c r="BI192" i="8"/>
  <c r="CU192" i="8"/>
  <c r="AZ192" i="8"/>
  <c r="T192" i="8"/>
  <c r="CI192" i="8"/>
  <c r="AU192" i="8"/>
  <c r="O192" i="8"/>
  <c r="AO192" i="8"/>
  <c r="BV192" i="8"/>
  <c r="I192" i="8"/>
  <c r="BF192" i="8"/>
  <c r="DO192" i="8"/>
  <c r="CF192" i="8"/>
  <c r="AR192" i="8"/>
  <c r="L192" i="8"/>
  <c r="CA192" i="8"/>
  <c r="AM192" i="8"/>
  <c r="F192" i="8"/>
  <c r="BQ192" i="8"/>
  <c r="AH192" i="8"/>
  <c r="CT192" i="8"/>
  <c r="AC192" i="8"/>
  <c r="AY192" i="8"/>
  <c r="BH192" i="8"/>
  <c r="DC192" i="8"/>
  <c r="BX192" i="8"/>
  <c r="AJ192" i="8"/>
  <c r="DF192" i="8"/>
  <c r="BS192" i="8"/>
  <c r="AE192" i="8"/>
  <c r="N192" i="8"/>
  <c r="CH192" i="8"/>
  <c r="CC192" i="8"/>
  <c r="DD192" i="8"/>
  <c r="BJ192" i="8"/>
  <c r="BG192" i="8"/>
  <c r="DE192" i="8"/>
  <c r="BP192" i="8"/>
  <c r="AB192" i="8"/>
  <c r="CX192" i="8"/>
  <c r="BC192" i="8"/>
  <c r="W192" i="8"/>
  <c r="CV192" i="8"/>
  <c r="CQ192" i="8"/>
  <c r="H192" i="8"/>
  <c r="R192" i="8"/>
  <c r="BU192" i="8"/>
  <c r="AV192" i="8"/>
  <c r="BW192" i="8"/>
  <c r="AX192" i="8"/>
  <c r="AK192" i="8"/>
  <c r="CR192" i="8"/>
  <c r="AF192" i="8"/>
  <c r="CD192" i="8"/>
  <c r="J192" i="8"/>
  <c r="P192" i="8"/>
  <c r="Y192" i="8"/>
  <c r="AN192" i="8"/>
  <c r="K192" i="8"/>
  <c r="CE192" i="8"/>
  <c r="BZ192" i="8"/>
  <c r="M192" i="8"/>
  <c r="CZ192" i="8"/>
  <c r="CB192" i="8"/>
  <c r="G192" i="8"/>
  <c r="AW192" i="8"/>
  <c r="DB192" i="8"/>
  <c r="AP192" i="8"/>
  <c r="CW192" i="8"/>
  <c r="AG192" i="8"/>
  <c r="AL192" i="8"/>
  <c r="AS192" i="8"/>
  <c r="BR192" i="8"/>
  <c r="U192" i="8"/>
  <c r="DL192" i="8"/>
  <c r="DA192" i="8"/>
  <c r="AI192" i="8"/>
  <c r="DN192" i="8"/>
  <c r="DK192" i="8"/>
  <c r="Q192" i="8"/>
  <c r="BO192" i="8"/>
  <c r="DP192" i="8"/>
  <c r="BB192" i="8"/>
  <c r="DM192" i="8"/>
  <c r="BA192" i="8"/>
  <c r="BN192" i="8"/>
  <c r="CG192" i="8"/>
  <c r="CS192" i="8"/>
  <c r="AQ192" i="8"/>
  <c r="Z192" i="8"/>
  <c r="BM192" i="8"/>
  <c r="AD192" i="8"/>
  <c r="AA192" i="8"/>
  <c r="BY192" i="8"/>
  <c r="V192" i="8"/>
  <c r="BT192" i="8"/>
  <c r="CL192" i="8"/>
  <c r="CO192" i="8"/>
  <c r="CN192" i="8"/>
  <c r="CM192" i="8"/>
  <c r="CP192" i="8"/>
  <c r="CJ192" i="8"/>
  <c r="CK192" i="8"/>
  <c r="EF6" i="8"/>
  <c r="DJ69" i="8"/>
  <c r="DG69" i="8"/>
  <c r="DI69" i="8"/>
  <c r="DH69" i="8"/>
  <c r="BE69" i="8"/>
  <c r="BD69" i="8"/>
  <c r="DC69" i="8"/>
  <c r="AT69" i="8"/>
  <c r="DK69" i="8"/>
  <c r="BQ69" i="8"/>
  <c r="W69" i="8"/>
  <c r="AM69" i="8"/>
  <c r="CZ69" i="8"/>
  <c r="BM69" i="8"/>
  <c r="Y69" i="8"/>
  <c r="CS69" i="8"/>
  <c r="DF69" i="8"/>
  <c r="BA69" i="8"/>
  <c r="DO69" i="8"/>
  <c r="BL69" i="8"/>
  <c r="X69" i="8"/>
  <c r="DP69" i="8"/>
  <c r="BO69" i="8"/>
  <c r="O69" i="8"/>
  <c r="BR69" i="8"/>
  <c r="AB69" i="8"/>
  <c r="DN69" i="8"/>
  <c r="M69" i="8"/>
  <c r="Z69" i="8"/>
  <c r="AD69" i="8"/>
  <c r="AS69" i="8"/>
  <c r="BW69" i="8"/>
  <c r="R69" i="8"/>
  <c r="BT69" i="8"/>
  <c r="BZ69" i="8"/>
  <c r="AL69" i="8"/>
  <c r="BB69" i="8"/>
  <c r="CR69" i="8"/>
  <c r="AW69" i="8"/>
  <c r="Q69" i="8"/>
  <c r="CD69" i="8"/>
  <c r="CV69" i="8"/>
  <c r="AQ69" i="8"/>
  <c r="CY69" i="8"/>
  <c r="AV69" i="8"/>
  <c r="P69" i="8"/>
  <c r="DB69" i="8"/>
  <c r="AU69" i="8"/>
  <c r="DE69" i="8"/>
  <c r="AZ69" i="8"/>
  <c r="T69" i="8"/>
  <c r="CG69" i="8"/>
  <c r="CQ69" i="8"/>
  <c r="F69" i="8"/>
  <c r="AX69" i="8"/>
  <c r="CA69" i="8"/>
  <c r="AC69" i="8"/>
  <c r="CX69" i="8"/>
  <c r="AH69" i="8"/>
  <c r="N69" i="8"/>
  <c r="CT69" i="8"/>
  <c r="CC69" i="8"/>
  <c r="AO69" i="8"/>
  <c r="DM69" i="8"/>
  <c r="BV69" i="8"/>
  <c r="CE69" i="8"/>
  <c r="AE69" i="8"/>
  <c r="CH69" i="8"/>
  <c r="AN69" i="8"/>
  <c r="G69" i="8"/>
  <c r="CI69" i="8"/>
  <c r="AK69" i="8"/>
  <c r="CU69" i="8"/>
  <c r="AR69" i="8"/>
  <c r="L69" i="8"/>
  <c r="BC69" i="8"/>
  <c r="BP69" i="8"/>
  <c r="CF69" i="8"/>
  <c r="CW69" i="8"/>
  <c r="AY69" i="8"/>
  <c r="H69" i="8"/>
  <c r="DD69" i="8"/>
  <c r="V69" i="8"/>
  <c r="DL69" i="8"/>
  <c r="BU69" i="8"/>
  <c r="AG69" i="8"/>
  <c r="DA69" i="8"/>
  <c r="BN69" i="8"/>
  <c r="BS69" i="8"/>
  <c r="U69" i="8"/>
  <c r="BX69" i="8"/>
  <c r="AF69" i="8"/>
  <c r="K69" i="8"/>
  <c r="BY69" i="8"/>
  <c r="AA69" i="8"/>
  <c r="CB69" i="8"/>
  <c r="AJ69" i="8"/>
  <c r="J69" i="8"/>
  <c r="AI69" i="8"/>
  <c r="AP69" i="8"/>
  <c r="I69" i="8"/>
  <c r="S69" i="8"/>
  <c r="BI69" i="8"/>
  <c r="BK69" i="8"/>
  <c r="CK69" i="8"/>
  <c r="CL69" i="8"/>
  <c r="BG69" i="8"/>
  <c r="BF69" i="8"/>
  <c r="CO69" i="8"/>
  <c r="CP69" i="8"/>
  <c r="BJ69" i="8"/>
  <c r="CM69" i="8"/>
  <c r="CJ69" i="8"/>
  <c r="BH69" i="8"/>
  <c r="CN69" i="8"/>
  <c r="DJ85" i="8"/>
  <c r="DI85" i="8"/>
  <c r="DG85" i="8"/>
  <c r="DH85" i="8"/>
  <c r="BE85" i="8"/>
  <c r="BD85" i="8"/>
  <c r="AD85" i="8"/>
  <c r="BY85" i="8"/>
  <c r="U85" i="8"/>
  <c r="DE85" i="8"/>
  <c r="DL85" i="8"/>
  <c r="AG85" i="8"/>
  <c r="BN85" i="8"/>
  <c r="CZ85" i="8"/>
  <c r="Y85" i="8"/>
  <c r="AX85" i="8"/>
  <c r="DD85" i="8"/>
  <c r="BB85" i="8"/>
  <c r="M85" i="8"/>
  <c r="CT85" i="8"/>
  <c r="AY85" i="8"/>
  <c r="S85" i="8"/>
  <c r="CF85" i="8"/>
  <c r="AR85" i="8"/>
  <c r="L85" i="8"/>
  <c r="CI85" i="8"/>
  <c r="AU85" i="8"/>
  <c r="O85" i="8"/>
  <c r="CB85" i="8"/>
  <c r="AN85" i="8"/>
  <c r="F85" i="8"/>
  <c r="DP85" i="8"/>
  <c r="AK85" i="8"/>
  <c r="CR85" i="8"/>
  <c r="Q85" i="8"/>
  <c r="AP85" i="8"/>
  <c r="CC85" i="8"/>
  <c r="DM85" i="8"/>
  <c r="AH85" i="8"/>
  <c r="BQ85" i="8"/>
  <c r="V85" i="8"/>
  <c r="BZ85" i="8"/>
  <c r="N85" i="8"/>
  <c r="BG85" i="8"/>
  <c r="CE85" i="8"/>
  <c r="AQ85" i="8"/>
  <c r="DO85" i="8"/>
  <c r="BX85" i="8"/>
  <c r="AJ85" i="8"/>
  <c r="J85" i="8"/>
  <c r="CA85" i="8"/>
  <c r="AM85" i="8"/>
  <c r="DK85" i="8"/>
  <c r="BT85" i="8"/>
  <c r="AF85" i="8"/>
  <c r="H85" i="8"/>
  <c r="AT85" i="8"/>
  <c r="BU85" i="8"/>
  <c r="DA85" i="8"/>
  <c r="Z85" i="8"/>
  <c r="BM85" i="8"/>
  <c r="CS85" i="8"/>
  <c r="R85" i="8"/>
  <c r="AC85" i="8"/>
  <c r="CG85" i="8"/>
  <c r="AL85" i="8"/>
  <c r="CH85" i="8"/>
  <c r="DN85" i="8"/>
  <c r="BW85" i="8"/>
  <c r="AI85" i="8"/>
  <c r="DC85" i="8"/>
  <c r="BP85" i="8"/>
  <c r="AB85" i="8"/>
  <c r="DF85" i="8"/>
  <c r="BS85" i="8"/>
  <c r="AE85" i="8"/>
  <c r="CY85" i="8"/>
  <c r="BL85" i="8"/>
  <c r="X85" i="8"/>
  <c r="BR85" i="8"/>
  <c r="CV85" i="8"/>
  <c r="AW85" i="8"/>
  <c r="CD85" i="8"/>
  <c r="G85" i="8"/>
  <c r="AO85" i="8"/>
  <c r="BV85" i="8"/>
  <c r="K85" i="8"/>
  <c r="CW85" i="8"/>
  <c r="AS85" i="8"/>
  <c r="I85" i="8"/>
  <c r="BA85" i="8"/>
  <c r="DB85" i="8"/>
  <c r="BO85" i="8"/>
  <c r="AA85" i="8"/>
  <c r="CU85" i="8"/>
  <c r="AZ85" i="8"/>
  <c r="T85" i="8"/>
  <c r="CX85" i="8"/>
  <c r="BC85" i="8"/>
  <c r="W85" i="8"/>
  <c r="CQ85" i="8"/>
  <c r="AV85" i="8"/>
  <c r="P85" i="8"/>
  <c r="BI85" i="8"/>
  <c r="BH85" i="8"/>
  <c r="BF85" i="8"/>
  <c r="BK85" i="8"/>
  <c r="BJ85" i="8"/>
  <c r="CN85" i="8"/>
  <c r="CO85" i="8"/>
  <c r="CL85" i="8"/>
  <c r="CM85" i="8"/>
  <c r="CP85" i="8"/>
  <c r="CJ85" i="8"/>
  <c r="CK85" i="8"/>
  <c r="DJ23" i="8"/>
  <c r="DG23" i="8"/>
  <c r="DI23" i="8"/>
  <c r="DH23" i="8"/>
  <c r="BD23" i="8"/>
  <c r="BE23" i="8"/>
  <c r="AP23" i="8"/>
  <c r="CG23" i="8"/>
  <c r="BG23" i="8"/>
  <c r="AK23" i="8"/>
  <c r="AR23" i="8"/>
  <c r="BY23" i="8"/>
  <c r="AX23" i="8"/>
  <c r="AU23" i="8"/>
  <c r="K23" i="8"/>
  <c r="AJ23" i="8"/>
  <c r="BC23" i="8"/>
  <c r="DP23" i="8"/>
  <c r="O23" i="8"/>
  <c r="AB23" i="8"/>
  <c r="AS23" i="8"/>
  <c r="Z23" i="8"/>
  <c r="DE23" i="8"/>
  <c r="CZ23" i="8"/>
  <c r="BU23" i="8"/>
  <c r="BZ23" i="8"/>
  <c r="CI23" i="8"/>
  <c r="CS23" i="8"/>
  <c r="L23" i="8"/>
  <c r="M23" i="8"/>
  <c r="H23" i="8"/>
  <c r="BN23" i="8"/>
  <c r="AG23" i="8"/>
  <c r="DA23" i="8"/>
  <c r="R23" i="8"/>
  <c r="BK23" i="8"/>
  <c r="BM23" i="8"/>
  <c r="BR23" i="8"/>
  <c r="DL23" i="8"/>
  <c r="CB23" i="8"/>
  <c r="CX23" i="8"/>
  <c r="AH23" i="8"/>
  <c r="CQ23" i="8"/>
  <c r="T23" i="8"/>
  <c r="F23" i="8"/>
  <c r="AZ23" i="8"/>
  <c r="Y23" i="8"/>
  <c r="W23" i="8"/>
  <c r="BI23" i="8"/>
  <c r="CC23" i="8"/>
  <c r="AE23" i="8"/>
  <c r="CH23" i="8"/>
  <c r="AN23" i="8"/>
  <c r="G23" i="8"/>
  <c r="CR23" i="8"/>
  <c r="AM23" i="8"/>
  <c r="CW23" i="8"/>
  <c r="AT23" i="8"/>
  <c r="N23" i="8"/>
  <c r="CT23" i="8"/>
  <c r="AY23" i="8"/>
  <c r="S23" i="8"/>
  <c r="CF23" i="8"/>
  <c r="BH23" i="8"/>
  <c r="BS23" i="8"/>
  <c r="U23" i="8"/>
  <c r="BV23" i="8"/>
  <c r="AF23" i="8"/>
  <c r="J23" i="8"/>
  <c r="CA23" i="8"/>
  <c r="AC23" i="8"/>
  <c r="CD23" i="8"/>
  <c r="AL23" i="8"/>
  <c r="I23" i="8"/>
  <c r="BJ23" i="8"/>
  <c r="CE23" i="8"/>
  <c r="AQ23" i="8"/>
  <c r="DO23" i="8"/>
  <c r="BX23" i="8"/>
  <c r="DF23" i="8"/>
  <c r="BA23" i="8"/>
  <c r="DM23" i="8"/>
  <c r="BL23" i="8"/>
  <c r="X23" i="8"/>
  <c r="BF23" i="8"/>
  <c r="BQ23" i="8"/>
  <c r="Q23" i="8"/>
  <c r="BT23" i="8"/>
  <c r="AD23" i="8"/>
  <c r="DN23" i="8"/>
  <c r="BW23" i="8"/>
  <c r="AI23" i="8"/>
  <c r="DC23" i="8"/>
  <c r="BP23" i="8"/>
  <c r="CV23" i="8"/>
  <c r="AO23" i="8"/>
  <c r="CY23" i="8"/>
  <c r="AV23" i="8"/>
  <c r="P23" i="8"/>
  <c r="DD23" i="8"/>
  <c r="AW23" i="8"/>
  <c r="DK23" i="8"/>
  <c r="BB23" i="8"/>
  <c r="V23" i="8"/>
  <c r="DB23" i="8"/>
  <c r="BO23" i="8"/>
  <c r="AA23" i="8"/>
  <c r="CU23" i="8"/>
  <c r="CM23" i="8"/>
  <c r="CP23" i="8"/>
  <c r="CK23" i="8"/>
  <c r="CJ23" i="8"/>
  <c r="CO23" i="8"/>
  <c r="CN23" i="8"/>
  <c r="CL23" i="8"/>
  <c r="DJ11" i="8"/>
  <c r="DG11" i="8"/>
  <c r="DH11" i="8"/>
  <c r="DI11" i="8"/>
  <c r="BE11" i="8"/>
  <c r="BD11" i="8"/>
  <c r="BQ11" i="8"/>
  <c r="BB11" i="8"/>
  <c r="CW11" i="8"/>
  <c r="AC11" i="8"/>
  <c r="V11" i="8"/>
  <c r="CH11" i="8"/>
  <c r="BY11" i="8"/>
  <c r="AD11" i="8"/>
  <c r="CT11" i="8"/>
  <c r="DN11" i="8"/>
  <c r="AT11" i="8"/>
  <c r="AK11" i="8"/>
  <c r="AS11" i="8"/>
  <c r="M11" i="8"/>
  <c r="BA11" i="8"/>
  <c r="N11" i="8"/>
  <c r="DE11" i="8"/>
  <c r="BZ11" i="8"/>
  <c r="AL11" i="8"/>
  <c r="U11" i="8"/>
  <c r="BK11" i="8"/>
  <c r="BR11" i="8"/>
  <c r="H11" i="8"/>
  <c r="DF11" i="8"/>
  <c r="AY11" i="8"/>
  <c r="S11" i="8"/>
  <c r="CF11" i="8"/>
  <c r="AR11" i="8"/>
  <c r="L11" i="8"/>
  <c r="BS11" i="8"/>
  <c r="AE11" i="8"/>
  <c r="CY11" i="8"/>
  <c r="BL11" i="8"/>
  <c r="X11" i="8"/>
  <c r="BH11" i="8"/>
  <c r="AG11" i="8"/>
  <c r="BN11" i="8"/>
  <c r="CE11" i="8"/>
  <c r="DM11" i="8"/>
  <c r="AH11" i="8"/>
  <c r="BF11" i="8"/>
  <c r="CC11" i="8"/>
  <c r="CV11" i="8"/>
  <c r="CI11" i="8"/>
  <c r="AQ11" i="8"/>
  <c r="DO11" i="8"/>
  <c r="BX11" i="8"/>
  <c r="AJ11" i="8"/>
  <c r="K11" i="8"/>
  <c r="BC11" i="8"/>
  <c r="W11" i="8"/>
  <c r="CQ11" i="8"/>
  <c r="AV11" i="8"/>
  <c r="P11" i="8"/>
  <c r="DB11" i="8"/>
  <c r="Q11" i="8"/>
  <c r="AP11" i="8"/>
  <c r="BM11" i="8"/>
  <c r="CS11" i="8"/>
  <c r="R11" i="8"/>
  <c r="DL11" i="8"/>
  <c r="BJ11" i="8"/>
  <c r="CG11" i="8"/>
  <c r="BW11" i="8"/>
  <c r="AI11" i="8"/>
  <c r="DC11" i="8"/>
  <c r="BP11" i="8"/>
  <c r="AB11" i="8"/>
  <c r="CX11" i="8"/>
  <c r="AU11" i="8"/>
  <c r="O11" i="8"/>
  <c r="CB11" i="8"/>
  <c r="AN11" i="8"/>
  <c r="G11" i="8"/>
  <c r="BU11" i="8"/>
  <c r="DA11" i="8"/>
  <c r="Z11" i="8"/>
  <c r="AO11" i="8"/>
  <c r="BV11" i="8"/>
  <c r="I11" i="8"/>
  <c r="CZ11" i="8"/>
  <c r="DP11" i="8"/>
  <c r="BG11" i="8"/>
  <c r="BO11" i="8"/>
  <c r="AA11" i="8"/>
  <c r="CU11" i="8"/>
  <c r="AZ11" i="8"/>
  <c r="T11" i="8"/>
  <c r="CA11" i="8"/>
  <c r="AM11" i="8"/>
  <c r="DK11" i="8"/>
  <c r="BT11" i="8"/>
  <c r="AF11" i="8"/>
  <c r="J11" i="8"/>
  <c r="AW11" i="8"/>
  <c r="CD11" i="8"/>
  <c r="F11" i="8"/>
  <c r="Y11" i="8"/>
  <c r="AX11" i="8"/>
  <c r="BI11" i="8"/>
  <c r="CR11" i="8"/>
  <c r="DD11" i="8"/>
  <c r="CO11" i="8"/>
  <c r="CN11" i="8"/>
  <c r="CL11" i="8"/>
  <c r="CM11" i="8"/>
  <c r="CP11" i="8"/>
  <c r="CK11" i="8"/>
  <c r="CJ11" i="8"/>
  <c r="DJ125" i="8"/>
  <c r="DG125" i="8"/>
  <c r="DI125" i="8"/>
  <c r="DH125" i="8"/>
  <c r="BD125" i="8"/>
  <c r="BE125" i="8"/>
  <c r="Y125" i="8"/>
  <c r="L125" i="8"/>
  <c r="BV125" i="8"/>
  <c r="CG125" i="8"/>
  <c r="CE125" i="8"/>
  <c r="AG125" i="8"/>
  <c r="CH125" i="8"/>
  <c r="AJ125" i="8"/>
  <c r="DP125" i="8"/>
  <c r="AS125" i="8"/>
  <c r="CF125" i="8"/>
  <c r="T125" i="8"/>
  <c r="AW125" i="8"/>
  <c r="BP125" i="8"/>
  <c r="BK125" i="8"/>
  <c r="S125" i="8"/>
  <c r="F125" i="8"/>
  <c r="M125" i="8"/>
  <c r="BU125" i="8"/>
  <c r="U125" i="8"/>
  <c r="BX125" i="8"/>
  <c r="Z125" i="8"/>
  <c r="CZ125" i="8"/>
  <c r="AC125" i="8"/>
  <c r="BR125" i="8"/>
  <c r="H125" i="8"/>
  <c r="AA125" i="8"/>
  <c r="AP125" i="8"/>
  <c r="DD125" i="8"/>
  <c r="CU125" i="8"/>
  <c r="DB125" i="8"/>
  <c r="CD125" i="8"/>
  <c r="DL125" i="8"/>
  <c r="BA125" i="8"/>
  <c r="DO125" i="8"/>
  <c r="BN125" i="8"/>
  <c r="N125" i="8"/>
  <c r="CC125" i="8"/>
  <c r="Q125" i="8"/>
  <c r="AX125" i="8"/>
  <c r="CT125" i="8"/>
  <c r="DM125" i="8"/>
  <c r="V125" i="8"/>
  <c r="BY125" i="8"/>
  <c r="BB125" i="8"/>
  <c r="BQ125" i="8"/>
  <c r="AZ125" i="8"/>
  <c r="CV125" i="8"/>
  <c r="AQ125" i="8"/>
  <c r="DA125" i="8"/>
  <c r="AT125" i="8"/>
  <c r="K125" i="8"/>
  <c r="BO125" i="8"/>
  <c r="DC125" i="8"/>
  <c r="AH125" i="8"/>
  <c r="BW125" i="8"/>
  <c r="CS125" i="8"/>
  <c r="I125" i="8"/>
  <c r="AO125" i="8"/>
  <c r="AD125" i="8"/>
  <c r="AK125" i="8"/>
  <c r="AB125" i="8"/>
  <c r="AI125" i="8"/>
  <c r="CW125" i="8"/>
  <c r="BM125" i="8"/>
  <c r="CA125" i="8"/>
  <c r="AM125" i="8"/>
  <c r="DK125" i="8"/>
  <c r="BT125" i="8"/>
  <c r="AF125" i="8"/>
  <c r="J125" i="8"/>
  <c r="CR125" i="8"/>
  <c r="AY125" i="8"/>
  <c r="DF125" i="8"/>
  <c r="BS125" i="8"/>
  <c r="AE125" i="8"/>
  <c r="CY125" i="8"/>
  <c r="BL125" i="8"/>
  <c r="X125" i="8"/>
  <c r="R125" i="8"/>
  <c r="DN125" i="8"/>
  <c r="AR125" i="8"/>
  <c r="CX125" i="8"/>
  <c r="BC125" i="8"/>
  <c r="W125" i="8"/>
  <c r="CQ125" i="8"/>
  <c r="AV125" i="8"/>
  <c r="P125" i="8"/>
  <c r="BZ125" i="8"/>
  <c r="AL125" i="8"/>
  <c r="DE125" i="8"/>
  <c r="CI125" i="8"/>
  <c r="AU125" i="8"/>
  <c r="O125" i="8"/>
  <c r="CB125" i="8"/>
  <c r="AN125" i="8"/>
  <c r="G125" i="8"/>
  <c r="BH125" i="8"/>
  <c r="BF125" i="8"/>
  <c r="BJ125" i="8"/>
  <c r="BG125" i="8"/>
  <c r="BI125" i="8"/>
  <c r="CP125" i="8"/>
  <c r="CO125" i="8"/>
  <c r="CN125" i="8"/>
  <c r="CJ125" i="8"/>
  <c r="CK125" i="8"/>
  <c r="CL125" i="8"/>
  <c r="CM125" i="8"/>
  <c r="DG12" i="8"/>
  <c r="DJ12" i="8"/>
  <c r="DI12" i="8"/>
  <c r="DH12" i="8"/>
  <c r="BE12" i="8"/>
  <c r="BD12" i="8"/>
  <c r="AP12" i="8"/>
  <c r="DA12" i="8"/>
  <c r="BC12" i="8"/>
  <c r="CZ12" i="8"/>
  <c r="AG12" i="8"/>
  <c r="BT12" i="8"/>
  <c r="G12" i="8"/>
  <c r="AS12" i="8"/>
  <c r="BN12" i="8"/>
  <c r="DD12" i="8"/>
  <c r="CS12" i="8"/>
  <c r="CX12" i="8"/>
  <c r="CB12" i="8"/>
  <c r="CG12" i="8"/>
  <c r="Q12" i="8"/>
  <c r="AX12" i="8"/>
  <c r="DP12" i="8"/>
  <c r="Y12" i="8"/>
  <c r="AN12" i="8"/>
  <c r="BY12" i="8"/>
  <c r="BB12" i="8"/>
  <c r="BM12" i="8"/>
  <c r="AV12" i="8"/>
  <c r="BQ12" i="8"/>
  <c r="DE12" i="8"/>
  <c r="AL12" i="8"/>
  <c r="CR12" i="8"/>
  <c r="DK12" i="8"/>
  <c r="R12" i="8"/>
  <c r="AM12" i="8"/>
  <c r="AD12" i="8"/>
  <c r="AK12" i="8"/>
  <c r="Z12" i="8"/>
  <c r="BG12" i="8"/>
  <c r="AU12" i="8"/>
  <c r="CQ12" i="8"/>
  <c r="V12" i="8"/>
  <c r="BU12" i="8"/>
  <c r="CD12" i="8"/>
  <c r="H12" i="8"/>
  <c r="O12" i="8"/>
  <c r="F12" i="8"/>
  <c r="M12" i="8"/>
  <c r="BR12" i="8"/>
  <c r="P12" i="8"/>
  <c r="AF12" i="8"/>
  <c r="W12" i="8"/>
  <c r="BZ12" i="8"/>
  <c r="CW12" i="8"/>
  <c r="CA12" i="8"/>
  <c r="AC12" i="8"/>
  <c r="AW12" i="8"/>
  <c r="I12" i="8"/>
  <c r="CI12" i="8"/>
  <c r="DL12" i="8"/>
  <c r="CV12" i="8"/>
  <c r="AO12" i="8"/>
  <c r="CY12" i="8"/>
  <c r="AT12" i="8"/>
  <c r="K12" i="8"/>
  <c r="BH12" i="8"/>
  <c r="CE12" i="8"/>
  <c r="AQ12" i="8"/>
  <c r="DO12" i="8"/>
  <c r="BX12" i="8"/>
  <c r="AJ12" i="8"/>
  <c r="J12" i="8"/>
  <c r="CC12" i="8"/>
  <c r="AE12" i="8"/>
  <c r="CH12" i="8"/>
  <c r="AH12" i="8"/>
  <c r="DN12" i="8"/>
  <c r="BW12" i="8"/>
  <c r="AI12" i="8"/>
  <c r="DC12" i="8"/>
  <c r="BP12" i="8"/>
  <c r="AB12" i="8"/>
  <c r="BK12" i="8"/>
  <c r="BS12" i="8"/>
  <c r="U12" i="8"/>
  <c r="BV12" i="8"/>
  <c r="X12" i="8"/>
  <c r="DB12" i="8"/>
  <c r="BO12" i="8"/>
  <c r="AA12" i="8"/>
  <c r="CU12" i="8"/>
  <c r="AZ12" i="8"/>
  <c r="T12" i="8"/>
  <c r="DF12" i="8"/>
  <c r="BA12" i="8"/>
  <c r="DM12" i="8"/>
  <c r="BL12" i="8"/>
  <c r="N12" i="8"/>
  <c r="BJ12" i="8"/>
  <c r="CT12" i="8"/>
  <c r="AY12" i="8"/>
  <c r="S12" i="8"/>
  <c r="CF12" i="8"/>
  <c r="AR12" i="8"/>
  <c r="L12" i="8"/>
  <c r="BF12" i="8"/>
  <c r="BI12" i="8"/>
  <c r="CL12" i="8"/>
  <c r="CO12" i="8"/>
  <c r="CP12" i="8"/>
  <c r="CJ12" i="8"/>
  <c r="CM12" i="8"/>
  <c r="CN12" i="8"/>
  <c r="CK12" i="8"/>
  <c r="DG236" i="8"/>
  <c r="DJ236" i="8"/>
  <c r="DI236" i="8"/>
  <c r="DH236" i="8"/>
  <c r="BE236" i="8"/>
  <c r="BD236" i="8"/>
  <c r="CZ236" i="8"/>
  <c r="DE236" i="8"/>
  <c r="K236" i="8"/>
  <c r="CI236" i="8"/>
  <c r="O236" i="8"/>
  <c r="AZ236" i="8"/>
  <c r="BJ236" i="8"/>
  <c r="AU236" i="8"/>
  <c r="AD236" i="8"/>
  <c r="BM236" i="8"/>
  <c r="CB236" i="8"/>
  <c r="DN236" i="8"/>
  <c r="CU236" i="8"/>
  <c r="AN236" i="8"/>
  <c r="AI236" i="8"/>
  <c r="BR236" i="8"/>
  <c r="AY236" i="8"/>
  <c r="AT236" i="8"/>
  <c r="AO236" i="8"/>
  <c r="AJ236" i="8"/>
  <c r="J236" i="8"/>
  <c r="BC236" i="8"/>
  <c r="DL236" i="8"/>
  <c r="AV236" i="8"/>
  <c r="DC236" i="8"/>
  <c r="Y236" i="8"/>
  <c r="CC236" i="8"/>
  <c r="BX236" i="8"/>
  <c r="BS236" i="8"/>
  <c r="BL236" i="8"/>
  <c r="W236" i="8"/>
  <c r="BU236" i="8"/>
  <c r="P236" i="8"/>
  <c r="BP236" i="8"/>
  <c r="BW236" i="8"/>
  <c r="G236" i="8"/>
  <c r="DF236" i="8"/>
  <c r="CY236" i="8"/>
  <c r="CT236" i="8"/>
  <c r="CH236" i="8"/>
  <c r="AG236" i="8"/>
  <c r="CE236" i="8"/>
  <c r="AB236" i="8"/>
  <c r="BZ236" i="8"/>
  <c r="T236" i="8"/>
  <c r="AE236" i="8"/>
  <c r="X236" i="8"/>
  <c r="S236" i="8"/>
  <c r="N236" i="8"/>
  <c r="DO236" i="8"/>
  <c r="F236" i="8"/>
  <c r="AQ236" i="8"/>
  <c r="CX236" i="8"/>
  <c r="AL236" i="8"/>
  <c r="CQ236" i="8"/>
  <c r="AM236" i="8"/>
  <c r="CR236" i="8"/>
  <c r="AF236" i="8"/>
  <c r="CF236" i="8"/>
  <c r="U236" i="8"/>
  <c r="BA236" i="8"/>
  <c r="CV236" i="8"/>
  <c r="Z236" i="8"/>
  <c r="BN236" i="8"/>
  <c r="DA236" i="8"/>
  <c r="H236" i="8"/>
  <c r="AW236" i="8"/>
  <c r="DB236" i="8"/>
  <c r="AR236" i="8"/>
  <c r="CW236" i="8"/>
  <c r="AC236" i="8"/>
  <c r="BQ236" i="8"/>
  <c r="DD236" i="8"/>
  <c r="AH236" i="8"/>
  <c r="BV236" i="8"/>
  <c r="DM236" i="8"/>
  <c r="Q236" i="8"/>
  <c r="BO236" i="8"/>
  <c r="L236" i="8"/>
  <c r="BB236" i="8"/>
  <c r="DK236" i="8"/>
  <c r="I236" i="8"/>
  <c r="AK236" i="8"/>
  <c r="BY236" i="8"/>
  <c r="DP236" i="8"/>
  <c r="AP236" i="8"/>
  <c r="CD236" i="8"/>
  <c r="AA236" i="8"/>
  <c r="CA236" i="8"/>
  <c r="V236" i="8"/>
  <c r="BT236" i="8"/>
  <c r="M236" i="8"/>
  <c r="AS236" i="8"/>
  <c r="CG236" i="8"/>
  <c r="R236" i="8"/>
  <c r="AX236" i="8"/>
  <c r="CS236" i="8"/>
  <c r="BF236" i="8"/>
  <c r="CJ236" i="8"/>
  <c r="CK236" i="8"/>
  <c r="BG236" i="8"/>
  <c r="CL236" i="8"/>
  <c r="CM236" i="8"/>
  <c r="BK236" i="8"/>
  <c r="CN236" i="8"/>
  <c r="CO236" i="8"/>
  <c r="BI236" i="8"/>
  <c r="BH236" i="8"/>
  <c r="CP236" i="8"/>
  <c r="DJ26" i="8"/>
  <c r="DG26" i="8"/>
  <c r="DH26" i="8"/>
  <c r="DI26" i="8"/>
  <c r="BE26" i="8"/>
  <c r="BD26" i="8"/>
  <c r="CH26" i="8"/>
  <c r="BI26" i="8"/>
  <c r="DB26" i="8"/>
  <c r="BO26" i="8"/>
  <c r="AA26" i="8"/>
  <c r="CU26" i="8"/>
  <c r="AZ26" i="8"/>
  <c r="T26" i="8"/>
  <c r="CX26" i="8"/>
  <c r="BC26" i="8"/>
  <c r="W26" i="8"/>
  <c r="CQ26" i="8"/>
  <c r="AV26" i="8"/>
  <c r="P26" i="8"/>
  <c r="CG26" i="8"/>
  <c r="M26" i="8"/>
  <c r="AL26" i="8"/>
  <c r="CC26" i="8"/>
  <c r="DM26" i="8"/>
  <c r="AH26" i="8"/>
  <c r="CV26" i="8"/>
  <c r="U26" i="8"/>
  <c r="AT26" i="8"/>
  <c r="BJ26" i="8"/>
  <c r="BG26" i="8"/>
  <c r="CT26" i="8"/>
  <c r="AY26" i="8"/>
  <c r="S26" i="8"/>
  <c r="CF26" i="8"/>
  <c r="AR26" i="8"/>
  <c r="L26" i="8"/>
  <c r="CI26" i="8"/>
  <c r="AU26" i="8"/>
  <c r="O26" i="8"/>
  <c r="CB26" i="8"/>
  <c r="AN26" i="8"/>
  <c r="G26" i="8"/>
  <c r="BQ26" i="8"/>
  <c r="CW26" i="8"/>
  <c r="V26" i="8"/>
  <c r="BM26" i="8"/>
  <c r="CS26" i="8"/>
  <c r="R26" i="8"/>
  <c r="BY26" i="8"/>
  <c r="DE26" i="8"/>
  <c r="BK26" i="8"/>
  <c r="BF26" i="8"/>
  <c r="CE26" i="8"/>
  <c r="AQ26" i="8"/>
  <c r="DO26" i="8"/>
  <c r="BX26" i="8"/>
  <c r="AJ26" i="8"/>
  <c r="I26" i="8"/>
  <c r="CA26" i="8"/>
  <c r="AM26" i="8"/>
  <c r="DK26" i="8"/>
  <c r="BT26" i="8"/>
  <c r="AF26" i="8"/>
  <c r="H26" i="8"/>
  <c r="AS26" i="8"/>
  <c r="BZ26" i="8"/>
  <c r="F26" i="8"/>
  <c r="AO26" i="8"/>
  <c r="BV26" i="8"/>
  <c r="K26" i="8"/>
  <c r="BA26" i="8"/>
  <c r="AW26" i="8"/>
  <c r="N26" i="8"/>
  <c r="BH26" i="8"/>
  <c r="DN26" i="8"/>
  <c r="BW26" i="8"/>
  <c r="AI26" i="8"/>
  <c r="DC26" i="8"/>
  <c r="BP26" i="8"/>
  <c r="AB26" i="8"/>
  <c r="DF26" i="8"/>
  <c r="BS26" i="8"/>
  <c r="AE26" i="8"/>
  <c r="CY26" i="8"/>
  <c r="BL26" i="8"/>
  <c r="X26" i="8"/>
  <c r="DD26" i="8"/>
  <c r="AC26" i="8"/>
  <c r="BB26" i="8"/>
  <c r="CZ26" i="8"/>
  <c r="Y26" i="8"/>
  <c r="AX26" i="8"/>
  <c r="DP26" i="8"/>
  <c r="AK26" i="8"/>
  <c r="BR26" i="8"/>
  <c r="AG26" i="8"/>
  <c r="Q26" i="8"/>
  <c r="J26" i="8"/>
  <c r="DL26" i="8"/>
  <c r="BN26" i="8"/>
  <c r="CR26" i="8"/>
  <c r="Z26" i="8"/>
  <c r="AP26" i="8"/>
  <c r="BU26" i="8"/>
  <c r="AD26" i="8"/>
  <c r="DA26" i="8"/>
  <c r="CD26" i="8"/>
  <c r="CN26" i="8"/>
  <c r="CL26" i="8"/>
  <c r="CK26" i="8"/>
  <c r="CP26" i="8"/>
  <c r="CO26" i="8"/>
  <c r="CJ26" i="8"/>
  <c r="CM26" i="8"/>
  <c r="DJ109" i="8"/>
  <c r="DG109" i="8"/>
  <c r="DI109" i="8"/>
  <c r="DH109" i="8"/>
  <c r="BE109" i="8"/>
  <c r="BD109" i="8"/>
  <c r="CE109" i="8"/>
  <c r="BG109" i="8"/>
  <c r="CX109" i="8"/>
  <c r="BC109" i="8"/>
  <c r="W109" i="8"/>
  <c r="CQ109" i="8"/>
  <c r="AV109" i="8"/>
  <c r="P109" i="8"/>
  <c r="DB109" i="8"/>
  <c r="AW109" i="8"/>
  <c r="DE109" i="8"/>
  <c r="AZ109" i="8"/>
  <c r="G109" i="8"/>
  <c r="BW109" i="8"/>
  <c r="Y109" i="8"/>
  <c r="BZ109" i="8"/>
  <c r="AB109" i="8"/>
  <c r="BQ109" i="8"/>
  <c r="BV109" i="8"/>
  <c r="DD109" i="8"/>
  <c r="DM109" i="8"/>
  <c r="L109" i="8"/>
  <c r="Z109" i="8"/>
  <c r="BN109" i="8"/>
  <c r="DA109" i="8"/>
  <c r="AJ109" i="8"/>
  <c r="BJ109" i="8"/>
  <c r="BF109" i="8"/>
  <c r="CI109" i="8"/>
  <c r="AU109" i="8"/>
  <c r="O109" i="8"/>
  <c r="CB109" i="8"/>
  <c r="AN109" i="8"/>
  <c r="F109" i="8"/>
  <c r="CR109" i="8"/>
  <c r="AK109" i="8"/>
  <c r="CU109" i="8"/>
  <c r="AP109" i="8"/>
  <c r="DN109" i="8"/>
  <c r="BM109" i="8"/>
  <c r="M109" i="8"/>
  <c r="BP109" i="8"/>
  <c r="R109" i="8"/>
  <c r="AO109" i="8"/>
  <c r="AR109" i="8"/>
  <c r="CC109" i="8"/>
  <c r="CF109" i="8"/>
  <c r="BU109" i="8"/>
  <c r="DL109" i="8"/>
  <c r="N109" i="8"/>
  <c r="AT109" i="8"/>
  <c r="AG109" i="8"/>
  <c r="BK109" i="8"/>
  <c r="BI109" i="8"/>
  <c r="CA109" i="8"/>
  <c r="AM109" i="8"/>
  <c r="DK109" i="8"/>
  <c r="BT109" i="8"/>
  <c r="AF109" i="8"/>
  <c r="H109" i="8"/>
  <c r="BY109" i="8"/>
  <c r="AA109" i="8"/>
  <c r="CD109" i="8"/>
  <c r="AD109" i="8"/>
  <c r="CZ109" i="8"/>
  <c r="AS109" i="8"/>
  <c r="DC109" i="8"/>
  <c r="AX109" i="8"/>
  <c r="I109" i="8"/>
  <c r="S109" i="8"/>
  <c r="V109" i="8"/>
  <c r="AY109" i="8"/>
  <c r="BB109" i="8"/>
  <c r="U109" i="8"/>
  <c r="BA109" i="8"/>
  <c r="CV109" i="8"/>
  <c r="J109" i="8"/>
  <c r="BH109" i="8"/>
  <c r="DF109" i="8"/>
  <c r="BS109" i="8"/>
  <c r="AE109" i="8"/>
  <c r="CY109" i="8"/>
  <c r="BL109" i="8"/>
  <c r="X109" i="8"/>
  <c r="DP109" i="8"/>
  <c r="BO109" i="8"/>
  <c r="Q109" i="8"/>
  <c r="BR109" i="8"/>
  <c r="T109" i="8"/>
  <c r="CG109" i="8"/>
  <c r="AI109" i="8"/>
  <c r="CS109" i="8"/>
  <c r="AL109" i="8"/>
  <c r="CT109" i="8"/>
  <c r="CW109" i="8"/>
  <c r="K109" i="8"/>
  <c r="AC109" i="8"/>
  <c r="AH109" i="8"/>
  <c r="BX109" i="8"/>
  <c r="DO109" i="8"/>
  <c r="AQ109" i="8"/>
  <c r="CH109" i="8"/>
  <c r="CP109" i="8"/>
  <c r="CM109" i="8"/>
  <c r="CN109" i="8"/>
  <c r="CJ109" i="8"/>
  <c r="CK109" i="8"/>
  <c r="CL109" i="8"/>
  <c r="CO109" i="8"/>
  <c r="DJ185" i="8"/>
  <c r="DG185" i="8"/>
  <c r="DH185" i="8"/>
  <c r="DI185" i="8"/>
  <c r="BE185" i="8"/>
  <c r="BD185" i="8"/>
  <c r="W185" i="8"/>
  <c r="BJ185" i="8"/>
  <c r="CW185" i="8"/>
  <c r="BB185" i="8"/>
  <c r="V185" i="8"/>
  <c r="CR185" i="8"/>
  <c r="AW185" i="8"/>
  <c r="Q185" i="8"/>
  <c r="DA185" i="8"/>
  <c r="AV185" i="8"/>
  <c r="DF185" i="8"/>
  <c r="BA185" i="8"/>
  <c r="F185" i="8"/>
  <c r="BT185" i="8"/>
  <c r="T185" i="8"/>
  <c r="BY185" i="8"/>
  <c r="AA185" i="8"/>
  <c r="CB185" i="8"/>
  <c r="CG185" i="8"/>
  <c r="CY185" i="8"/>
  <c r="DD185" i="8"/>
  <c r="I185" i="8"/>
  <c r="AS185" i="8"/>
  <c r="CT185" i="8"/>
  <c r="DM185" i="8"/>
  <c r="R185" i="8"/>
  <c r="BI185" i="8"/>
  <c r="BK185" i="8"/>
  <c r="CH185" i="8"/>
  <c r="AT185" i="8"/>
  <c r="N185" i="8"/>
  <c r="CC185" i="8"/>
  <c r="AO185" i="8"/>
  <c r="K185" i="8"/>
  <c r="CQ185" i="8"/>
  <c r="AJ185" i="8"/>
  <c r="CV185" i="8"/>
  <c r="AQ185" i="8"/>
  <c r="DK185" i="8"/>
  <c r="AZ185" i="8"/>
  <c r="DP185" i="8"/>
  <c r="BO185" i="8"/>
  <c r="O185" i="8"/>
  <c r="AX185" i="8"/>
  <c r="BC185" i="8"/>
  <c r="BV185" i="8"/>
  <c r="CA185" i="8"/>
  <c r="CS185" i="8"/>
  <c r="G185" i="8"/>
  <c r="AM185" i="8"/>
  <c r="L185" i="8"/>
  <c r="BW185" i="8"/>
  <c r="BF185" i="8"/>
  <c r="BH185" i="8"/>
  <c r="BZ185" i="8"/>
  <c r="AL185" i="8"/>
  <c r="DL185" i="8"/>
  <c r="BU185" i="8"/>
  <c r="AG185" i="8"/>
  <c r="J185" i="8"/>
  <c r="BX185" i="8"/>
  <c r="Z185" i="8"/>
  <c r="CE185" i="8"/>
  <c r="AE185" i="8"/>
  <c r="CU185" i="8"/>
  <c r="AP185" i="8"/>
  <c r="DB185" i="8"/>
  <c r="AU185" i="8"/>
  <c r="H185" i="8"/>
  <c r="AB185" i="8"/>
  <c r="AI185" i="8"/>
  <c r="AR185" i="8"/>
  <c r="AY185" i="8"/>
  <c r="AN185" i="8"/>
  <c r="CF185" i="8"/>
  <c r="BL185" i="8"/>
  <c r="S185" i="8"/>
  <c r="BG185" i="8"/>
  <c r="DE185" i="8"/>
  <c r="BR185" i="8"/>
  <c r="AD185" i="8"/>
  <c r="CZ185" i="8"/>
  <c r="BM185" i="8"/>
  <c r="Y185" i="8"/>
  <c r="DO185" i="8"/>
  <c r="BN185" i="8"/>
  <c r="P185" i="8"/>
  <c r="BS185" i="8"/>
  <c r="U185" i="8"/>
  <c r="CD185" i="8"/>
  <c r="AF185" i="8"/>
  <c r="CI185" i="8"/>
  <c r="AK185" i="8"/>
  <c r="DC185" i="8"/>
  <c r="DN185" i="8"/>
  <c r="M185" i="8"/>
  <c r="X185" i="8"/>
  <c r="AC185" i="8"/>
  <c r="CX185" i="8"/>
  <c r="AH185" i="8"/>
  <c r="BQ185" i="8"/>
  <c r="BP185" i="8"/>
  <c r="CN185" i="8"/>
  <c r="CJ185" i="8"/>
  <c r="CK185" i="8"/>
  <c r="CL185" i="8"/>
  <c r="CO185" i="8"/>
  <c r="CP185" i="8"/>
  <c r="CM185" i="8"/>
  <c r="DJ42" i="8"/>
  <c r="DG42" i="8"/>
  <c r="DI42" i="8"/>
  <c r="DH42" i="8"/>
  <c r="BE42" i="8"/>
  <c r="CK42" i="8"/>
  <c r="CL42" i="8"/>
  <c r="CN42" i="8"/>
  <c r="CO42" i="8"/>
  <c r="BD42" i="8"/>
  <c r="BG42" i="8"/>
  <c r="CJ42" i="8"/>
  <c r="BF42" i="8"/>
  <c r="BK42" i="8"/>
  <c r="BJ42" i="8"/>
  <c r="CP42" i="8"/>
  <c r="BI42" i="8"/>
  <c r="BL42" i="8"/>
  <c r="BH42" i="8"/>
  <c r="CM42" i="8"/>
  <c r="AG42" i="8"/>
  <c r="AO42" i="8"/>
  <c r="AW42" i="8"/>
  <c r="BN42" i="8"/>
  <c r="BS42" i="8"/>
  <c r="BW42" i="8"/>
  <c r="DF42" i="8"/>
  <c r="AE42" i="8"/>
  <c r="DM42" i="8"/>
  <c r="R42" i="8"/>
  <c r="AH42" i="8"/>
  <c r="AX42" i="8"/>
  <c r="BO42" i="8"/>
  <c r="CE42" i="8"/>
  <c r="M42" i="8"/>
  <c r="CD42" i="8"/>
  <c r="CS42" i="8"/>
  <c r="DA42" i="8"/>
  <c r="Z42" i="8"/>
  <c r="AP42" i="8"/>
  <c r="CI42" i="8"/>
  <c r="CT42" i="8"/>
  <c r="AA42" i="8"/>
  <c r="AY42" i="8"/>
  <c r="BP42" i="8"/>
  <c r="F42" i="8"/>
  <c r="U42" i="8"/>
  <c r="Y42" i="8"/>
  <c r="BV42" i="8"/>
  <c r="CX42" i="8"/>
  <c r="DB42" i="8"/>
  <c r="DN42" i="8"/>
  <c r="H42" i="8"/>
  <c r="L42" i="8"/>
  <c r="O42" i="8"/>
  <c r="S42" i="8"/>
  <c r="W42" i="8"/>
  <c r="AI42" i="8"/>
  <c r="AM42" i="8"/>
  <c r="AQ42" i="8"/>
  <c r="AU42" i="8"/>
  <c r="BC42" i="8"/>
  <c r="N42" i="8"/>
  <c r="CA42" i="8"/>
  <c r="P42" i="8"/>
  <c r="AB42" i="8"/>
  <c r="AR42" i="8"/>
  <c r="AV42" i="8"/>
  <c r="CC42" i="8"/>
  <c r="CR42" i="8"/>
  <c r="CF42" i="8"/>
  <c r="J42" i="8"/>
  <c r="Q42" i="8"/>
  <c r="AC42" i="8"/>
  <c r="AS42" i="8"/>
  <c r="BA42" i="8"/>
  <c r="BR42" i="8"/>
  <c r="CH42" i="8"/>
  <c r="K42" i="8"/>
  <c r="AD42" i="8"/>
  <c r="AT42" i="8"/>
  <c r="AF42" i="8"/>
  <c r="AJ42" i="8"/>
  <c r="AZ42" i="8"/>
  <c r="BQ42" i="8"/>
  <c r="BU42" i="8"/>
  <c r="BY42" i="8"/>
  <c r="CG42" i="8"/>
  <c r="CV42" i="8"/>
  <c r="CZ42" i="8"/>
  <c r="BT42" i="8"/>
  <c r="BX42" i="8"/>
  <c r="CB42" i="8"/>
  <c r="DC42" i="8"/>
  <c r="DK42" i="8"/>
  <c r="DO42" i="8"/>
  <c r="AK42" i="8"/>
  <c r="BZ42" i="8"/>
  <c r="BB42" i="8"/>
  <c r="T42" i="8"/>
  <c r="AN42" i="8"/>
  <c r="BM42" i="8"/>
  <c r="DD42" i="8"/>
  <c r="DL42" i="8"/>
  <c r="DP42" i="8"/>
  <c r="CQ42" i="8"/>
  <c r="CU42" i="8"/>
  <c r="CY42" i="8"/>
  <c r="CW42" i="8"/>
  <c r="DE42" i="8"/>
  <c r="G42" i="8"/>
  <c r="V42" i="8"/>
  <c r="AL42" i="8"/>
  <c r="I42" i="8"/>
  <c r="X42" i="8"/>
  <c r="DG118" i="8"/>
  <c r="DJ118" i="8"/>
  <c r="DH118" i="8"/>
  <c r="DI118" i="8"/>
  <c r="BD118" i="8"/>
  <c r="BE118" i="8"/>
  <c r="BR118" i="8"/>
  <c r="CG118" i="8"/>
  <c r="BB118" i="8"/>
  <c r="AK118" i="8"/>
  <c r="N118" i="8"/>
  <c r="R118" i="8"/>
  <c r="BM118" i="8"/>
  <c r="H118" i="8"/>
  <c r="CX118" i="8"/>
  <c r="BC118" i="8"/>
  <c r="W118" i="8"/>
  <c r="CQ118" i="8"/>
  <c r="AV118" i="8"/>
  <c r="P118" i="8"/>
  <c r="DB118" i="8"/>
  <c r="BO118" i="8"/>
  <c r="AA118" i="8"/>
  <c r="CU118" i="8"/>
  <c r="AZ118" i="8"/>
  <c r="T118" i="8"/>
  <c r="CR118" i="8"/>
  <c r="Q118" i="8"/>
  <c r="AP118" i="8"/>
  <c r="I118" i="8"/>
  <c r="DE118" i="8"/>
  <c r="CZ118" i="8"/>
  <c r="BA118" i="8"/>
  <c r="V118" i="8"/>
  <c r="DM118" i="8"/>
  <c r="DP118" i="8"/>
  <c r="CC118" i="8"/>
  <c r="AH118" i="8"/>
  <c r="AC118" i="8"/>
  <c r="CI118" i="8"/>
  <c r="AU118" i="8"/>
  <c r="O118" i="8"/>
  <c r="CB118" i="8"/>
  <c r="AN118" i="8"/>
  <c r="G118" i="8"/>
  <c r="CT118" i="8"/>
  <c r="AY118" i="8"/>
  <c r="S118" i="8"/>
  <c r="CF118" i="8"/>
  <c r="AR118" i="8"/>
  <c r="L118" i="8"/>
  <c r="BU118" i="8"/>
  <c r="DA118" i="8"/>
  <c r="Z118" i="8"/>
  <c r="AD118" i="8"/>
  <c r="Y118" i="8"/>
  <c r="U118" i="8"/>
  <c r="DD118" i="8"/>
  <c r="BV118" i="8"/>
  <c r="AO118" i="8"/>
  <c r="M118" i="8"/>
  <c r="CW118" i="8"/>
  <c r="BH118" i="8"/>
  <c r="CA118" i="8"/>
  <c r="AM118" i="8"/>
  <c r="DK118" i="8"/>
  <c r="BT118" i="8"/>
  <c r="AF118" i="8"/>
  <c r="K118" i="8"/>
  <c r="CE118" i="8"/>
  <c r="AQ118" i="8"/>
  <c r="DO118" i="8"/>
  <c r="BX118" i="8"/>
  <c r="AJ118" i="8"/>
  <c r="J118" i="8"/>
  <c r="AW118" i="8"/>
  <c r="CD118" i="8"/>
  <c r="F118" i="8"/>
  <c r="AX118" i="8"/>
  <c r="AS118" i="8"/>
  <c r="CS118" i="8"/>
  <c r="BQ118" i="8"/>
  <c r="AL118" i="8"/>
  <c r="CH118" i="8"/>
  <c r="AT118" i="8"/>
  <c r="CV118" i="8"/>
  <c r="DF118" i="8"/>
  <c r="BS118" i="8"/>
  <c r="AE118" i="8"/>
  <c r="CY118" i="8"/>
  <c r="BL118" i="8"/>
  <c r="X118" i="8"/>
  <c r="DN118" i="8"/>
  <c r="BW118" i="8"/>
  <c r="AI118" i="8"/>
  <c r="DC118" i="8"/>
  <c r="BP118" i="8"/>
  <c r="AB118" i="8"/>
  <c r="DL118" i="8"/>
  <c r="AG118" i="8"/>
  <c r="BN118" i="8"/>
  <c r="BZ118" i="8"/>
  <c r="BY118" i="8"/>
  <c r="BJ118" i="8"/>
  <c r="CN118" i="8"/>
  <c r="CO118" i="8"/>
  <c r="BF118" i="8"/>
  <c r="CP118" i="8"/>
  <c r="BK118" i="8"/>
  <c r="CJ118" i="8"/>
  <c r="CK118" i="8"/>
  <c r="BG118" i="8"/>
  <c r="BI118" i="8"/>
  <c r="CL118" i="8"/>
  <c r="CM118" i="8"/>
  <c r="DI136" i="8"/>
  <c r="DJ136" i="8"/>
  <c r="DG136" i="8"/>
  <c r="DH136" i="8"/>
  <c r="BE136" i="8"/>
  <c r="BD136" i="8"/>
  <c r="AF136" i="8"/>
  <c r="CF136" i="8"/>
  <c r="DK136" i="8"/>
  <c r="CA136" i="8"/>
  <c r="AW136" i="8"/>
  <c r="BB136" i="8"/>
  <c r="V136" i="8"/>
  <c r="CW136" i="8"/>
  <c r="F136" i="8"/>
  <c r="AR136" i="8"/>
  <c r="AA136" i="8"/>
  <c r="DB136" i="8"/>
  <c r="AM136" i="8"/>
  <c r="DA136" i="8"/>
  <c r="BN136" i="8"/>
  <c r="Z136" i="8"/>
  <c r="CV136" i="8"/>
  <c r="BA136" i="8"/>
  <c r="U136" i="8"/>
  <c r="Q136" i="8"/>
  <c r="L136" i="8"/>
  <c r="CS136" i="8"/>
  <c r="AX136" i="8"/>
  <c r="R136" i="8"/>
  <c r="CG136" i="8"/>
  <c r="AS136" i="8"/>
  <c r="M136" i="8"/>
  <c r="CR136" i="8"/>
  <c r="BT136" i="8"/>
  <c r="CD136" i="8"/>
  <c r="AP136" i="8"/>
  <c r="DP136" i="8"/>
  <c r="BY136" i="8"/>
  <c r="AK136" i="8"/>
  <c r="K136" i="8"/>
  <c r="BO136" i="8"/>
  <c r="DM136" i="8"/>
  <c r="BV136" i="8"/>
  <c r="AH136" i="8"/>
  <c r="DD136" i="8"/>
  <c r="BQ136" i="8"/>
  <c r="AC136" i="8"/>
  <c r="AO136" i="8"/>
  <c r="CT136" i="8"/>
  <c r="AJ136" i="8"/>
  <c r="CH136" i="8"/>
  <c r="I136" i="8"/>
  <c r="AY136" i="8"/>
  <c r="DF136" i="8"/>
  <c r="AT136" i="8"/>
  <c r="CY136" i="8"/>
  <c r="S136" i="8"/>
  <c r="BS136" i="8"/>
  <c r="N136" i="8"/>
  <c r="BL136" i="8"/>
  <c r="DO136" i="8"/>
  <c r="AE136" i="8"/>
  <c r="CC136" i="8"/>
  <c r="X136" i="8"/>
  <c r="BX136" i="8"/>
  <c r="G136" i="8"/>
  <c r="AQ136" i="8"/>
  <c r="CX136" i="8"/>
  <c r="AL136" i="8"/>
  <c r="CQ136" i="8"/>
  <c r="Y136" i="8"/>
  <c r="BW136" i="8"/>
  <c r="T136" i="8"/>
  <c r="BR136" i="8"/>
  <c r="J136" i="8"/>
  <c r="BC136" i="8"/>
  <c r="DL136" i="8"/>
  <c r="AV136" i="8"/>
  <c r="DC136" i="8"/>
  <c r="AI136" i="8"/>
  <c r="CI136" i="8"/>
  <c r="AD136" i="8"/>
  <c r="CB136" i="8"/>
  <c r="W136" i="8"/>
  <c r="BU136" i="8"/>
  <c r="P136" i="8"/>
  <c r="BP136" i="8"/>
  <c r="H136" i="8"/>
  <c r="AU136" i="8"/>
  <c r="CZ136" i="8"/>
  <c r="AN136" i="8"/>
  <c r="CU136" i="8"/>
  <c r="AG136" i="8"/>
  <c r="CE136" i="8"/>
  <c r="AB136" i="8"/>
  <c r="BZ136" i="8"/>
  <c r="O136" i="8"/>
  <c r="BM136" i="8"/>
  <c r="DN136" i="8"/>
  <c r="AZ136" i="8"/>
  <c r="DE136" i="8"/>
  <c r="BG136" i="8"/>
  <c r="BI136" i="8"/>
  <c r="BH136" i="8"/>
  <c r="BF136" i="8"/>
  <c r="BK136" i="8"/>
  <c r="BJ136" i="8"/>
  <c r="CL136" i="8"/>
  <c r="CM136" i="8"/>
  <c r="CJ136" i="8"/>
  <c r="CK136" i="8"/>
  <c r="CN136" i="8"/>
  <c r="CO136" i="8"/>
  <c r="CP136" i="8"/>
  <c r="DG16" i="8"/>
  <c r="DJ16" i="8"/>
  <c r="DI16" i="8"/>
  <c r="DH16" i="8"/>
  <c r="BD16" i="8"/>
  <c r="BE16" i="8"/>
  <c r="CT16" i="8"/>
  <c r="AI16" i="8"/>
  <c r="AN16" i="8"/>
  <c r="AU16" i="8"/>
  <c r="AZ16" i="8"/>
  <c r="AE16" i="8"/>
  <c r="AY16" i="8"/>
  <c r="CV16" i="8"/>
  <c r="BA16" i="8"/>
  <c r="U16" i="8"/>
  <c r="CH16" i="8"/>
  <c r="AT16" i="8"/>
  <c r="N16" i="8"/>
  <c r="CR16" i="8"/>
  <c r="AW16" i="8"/>
  <c r="Q16" i="8"/>
  <c r="CD16" i="8"/>
  <c r="AP16" i="8"/>
  <c r="G16" i="8"/>
  <c r="P16" i="8"/>
  <c r="CQ16" i="8"/>
  <c r="BC16" i="8"/>
  <c r="AR16" i="8"/>
  <c r="DN16" i="8"/>
  <c r="O16" i="8"/>
  <c r="T16" i="8"/>
  <c r="AA16" i="8"/>
  <c r="AB16" i="8"/>
  <c r="CF16" i="8"/>
  <c r="DO16" i="8"/>
  <c r="BX16" i="8"/>
  <c r="BK16" i="8"/>
  <c r="CG16" i="8"/>
  <c r="AS16" i="8"/>
  <c r="M16" i="8"/>
  <c r="BZ16" i="8"/>
  <c r="AL16" i="8"/>
  <c r="J16" i="8"/>
  <c r="CC16" i="8"/>
  <c r="AO16" i="8"/>
  <c r="DM16" i="8"/>
  <c r="BV16" i="8"/>
  <c r="AH16" i="8"/>
  <c r="K16" i="8"/>
  <c r="AF16" i="8"/>
  <c r="DK16" i="8"/>
  <c r="CA16" i="8"/>
  <c r="CY16" i="8"/>
  <c r="S16" i="8"/>
  <c r="CI16" i="8"/>
  <c r="CU16" i="8"/>
  <c r="DB16" i="8"/>
  <c r="DC16" i="8"/>
  <c r="F16" i="8"/>
  <c r="AJ16" i="8"/>
  <c r="BL16" i="8"/>
  <c r="BS16" i="8"/>
  <c r="DP16" i="8"/>
  <c r="BY16" i="8"/>
  <c r="AK16" i="8"/>
  <c r="DE16" i="8"/>
  <c r="BR16" i="8"/>
  <c r="AD16" i="8"/>
  <c r="DL16" i="8"/>
  <c r="BU16" i="8"/>
  <c r="AG16" i="8"/>
  <c r="DA16" i="8"/>
  <c r="BN16" i="8"/>
  <c r="Z16" i="8"/>
  <c r="AV16" i="8"/>
  <c r="W16" i="8"/>
  <c r="CX16" i="8"/>
  <c r="X16" i="8"/>
  <c r="AQ16" i="8"/>
  <c r="I16" i="8"/>
  <c r="BO16" i="8"/>
  <c r="BP16" i="8"/>
  <c r="BW16" i="8"/>
  <c r="CB16" i="8"/>
  <c r="CE16" i="8"/>
  <c r="DF16" i="8"/>
  <c r="L16" i="8"/>
  <c r="DD16" i="8"/>
  <c r="BQ16" i="8"/>
  <c r="AC16" i="8"/>
  <c r="CW16" i="8"/>
  <c r="BB16" i="8"/>
  <c r="V16" i="8"/>
  <c r="CZ16" i="8"/>
  <c r="BM16" i="8"/>
  <c r="Y16" i="8"/>
  <c r="CS16" i="8"/>
  <c r="AX16" i="8"/>
  <c r="R16" i="8"/>
  <c r="H16" i="8"/>
  <c r="BT16" i="8"/>
  <c r="AM16" i="8"/>
  <c r="BG16" i="8"/>
  <c r="BI16" i="8"/>
  <c r="BH16" i="8"/>
  <c r="BF16" i="8"/>
  <c r="BJ16" i="8"/>
  <c r="CL16" i="8"/>
  <c r="CO16" i="8"/>
  <c r="CP16" i="8"/>
  <c r="CJ16" i="8"/>
  <c r="CM16" i="8"/>
  <c r="CN16" i="8"/>
  <c r="CK16" i="8"/>
  <c r="DJ141" i="8"/>
  <c r="DG141" i="8"/>
  <c r="DI141" i="8"/>
  <c r="DH141" i="8"/>
  <c r="BE141" i="8"/>
  <c r="BD141" i="8"/>
  <c r="BP141" i="8"/>
  <c r="AC141" i="8"/>
  <c r="P141" i="8"/>
  <c r="BW141" i="8"/>
  <c r="BK141" i="8"/>
  <c r="BT141" i="8"/>
  <c r="T141" i="8"/>
  <c r="CI141" i="8"/>
  <c r="AU141" i="8"/>
  <c r="O141" i="8"/>
  <c r="BV141" i="8"/>
  <c r="DP141" i="8"/>
  <c r="BO141" i="8"/>
  <c r="Q141" i="8"/>
  <c r="AV141" i="8"/>
  <c r="CE141" i="8"/>
  <c r="S141" i="8"/>
  <c r="AH141" i="8"/>
  <c r="AQ141" i="8"/>
  <c r="DO141" i="8"/>
  <c r="DL141" i="8"/>
  <c r="U141" i="8"/>
  <c r="DK141" i="8"/>
  <c r="AZ141" i="8"/>
  <c r="L141" i="8"/>
  <c r="CA141" i="8"/>
  <c r="AM141" i="8"/>
  <c r="H141" i="8"/>
  <c r="AX141" i="8"/>
  <c r="DB141" i="8"/>
  <c r="AW141" i="8"/>
  <c r="K141" i="8"/>
  <c r="AB141" i="8"/>
  <c r="BQ141" i="8"/>
  <c r="I141" i="8"/>
  <c r="DN141" i="8"/>
  <c r="Y141" i="8"/>
  <c r="CF141" i="8"/>
  <c r="CG141" i="8"/>
  <c r="J141" i="8"/>
  <c r="CU141" i="8"/>
  <c r="AP141" i="8"/>
  <c r="DF141" i="8"/>
  <c r="BS141" i="8"/>
  <c r="AE141" i="8"/>
  <c r="DC141" i="8"/>
  <c r="AJ141" i="8"/>
  <c r="CR141" i="8"/>
  <c r="AK141" i="8"/>
  <c r="CY141" i="8"/>
  <c r="N141" i="8"/>
  <c r="AS141" i="8"/>
  <c r="CS141" i="8"/>
  <c r="CT141" i="8"/>
  <c r="G141" i="8"/>
  <c r="BL141" i="8"/>
  <c r="BM141" i="8"/>
  <c r="CD141" i="8"/>
  <c r="AF141" i="8"/>
  <c r="CX141" i="8"/>
  <c r="BC141" i="8"/>
  <c r="W141" i="8"/>
  <c r="CQ141" i="8"/>
  <c r="X141" i="8"/>
  <c r="BY141" i="8"/>
  <c r="AA141" i="8"/>
  <c r="BX141" i="8"/>
  <c r="CZ141" i="8"/>
  <c r="AG141" i="8"/>
  <c r="BN141" i="8"/>
  <c r="BU141" i="8"/>
  <c r="BI141" i="8"/>
  <c r="Z141" i="8"/>
  <c r="AO141" i="8"/>
  <c r="R141" i="8"/>
  <c r="CV141" i="8"/>
  <c r="AR141" i="8"/>
  <c r="CW141" i="8"/>
  <c r="BB141" i="8"/>
  <c r="V141" i="8"/>
  <c r="CB141" i="8"/>
  <c r="AN141" i="8"/>
  <c r="M141" i="8"/>
  <c r="DM141" i="8"/>
  <c r="CH141" i="8"/>
  <c r="AT141" i="8"/>
  <c r="AI141" i="8"/>
  <c r="F141" i="8"/>
  <c r="DA141" i="8"/>
  <c r="BA141" i="8"/>
  <c r="BZ141" i="8"/>
  <c r="AL141" i="8"/>
  <c r="CC141" i="8"/>
  <c r="AY141" i="8"/>
  <c r="DD141" i="8"/>
  <c r="DE141" i="8"/>
  <c r="BR141" i="8"/>
  <c r="AD141" i="8"/>
  <c r="BH141" i="8"/>
  <c r="BG141" i="8"/>
  <c r="BF141" i="8"/>
  <c r="BJ141" i="8"/>
  <c r="CJ141" i="8"/>
  <c r="CK141" i="8"/>
  <c r="CL141" i="8"/>
  <c r="CM141" i="8"/>
  <c r="CP141" i="8"/>
  <c r="CO141" i="8"/>
  <c r="CN141" i="8"/>
  <c r="DJ8" i="8"/>
  <c r="DG8" i="8"/>
  <c r="DI8" i="8"/>
  <c r="DH8" i="8"/>
  <c r="BE8" i="8"/>
  <c r="BD8" i="8"/>
  <c r="AK8" i="8"/>
  <c r="AP8" i="8"/>
  <c r="BJ8" i="8"/>
  <c r="BF8" i="8"/>
  <c r="CI8" i="8"/>
  <c r="AU8" i="8"/>
  <c r="O8" i="8"/>
  <c r="CB8" i="8"/>
  <c r="AN8" i="8"/>
  <c r="G8" i="8"/>
  <c r="CE8" i="8"/>
  <c r="AG8" i="8"/>
  <c r="CH8" i="8"/>
  <c r="AJ8" i="8"/>
  <c r="DD8" i="8"/>
  <c r="AY8" i="8"/>
  <c r="DM8" i="8"/>
  <c r="BB8" i="8"/>
  <c r="L8" i="8"/>
  <c r="AW8" i="8"/>
  <c r="AZ8" i="8"/>
  <c r="BW8" i="8"/>
  <c r="BZ8" i="8"/>
  <c r="DN8" i="8"/>
  <c r="R8" i="8"/>
  <c r="AL8" i="8"/>
  <c r="CR8" i="8"/>
  <c r="BK8" i="8"/>
  <c r="BG8" i="8"/>
  <c r="CA8" i="8"/>
  <c r="AM8" i="8"/>
  <c r="DK8" i="8"/>
  <c r="BT8" i="8"/>
  <c r="AF8" i="8"/>
  <c r="H8" i="8"/>
  <c r="BU8" i="8"/>
  <c r="U8" i="8"/>
  <c r="BX8" i="8"/>
  <c r="Z8" i="8"/>
  <c r="CT8" i="8"/>
  <c r="AO8" i="8"/>
  <c r="CW8" i="8"/>
  <c r="AR8" i="8"/>
  <c r="K8" i="8"/>
  <c r="AA8" i="8"/>
  <c r="AD8" i="8"/>
  <c r="AS8" i="8"/>
  <c r="AX8" i="8"/>
  <c r="BM8" i="8"/>
  <c r="CG8" i="8"/>
  <c r="DP8" i="8"/>
  <c r="CU8" i="8"/>
  <c r="BH8" i="8"/>
  <c r="DF8" i="8"/>
  <c r="BS8" i="8"/>
  <c r="AE8" i="8"/>
  <c r="CY8" i="8"/>
  <c r="BL8" i="8"/>
  <c r="X8" i="8"/>
  <c r="DL8" i="8"/>
  <c r="BA8" i="8"/>
  <c r="DO8" i="8"/>
  <c r="BN8" i="8"/>
  <c r="N8" i="8"/>
  <c r="CC8" i="8"/>
  <c r="AC8" i="8"/>
  <c r="CF8" i="8"/>
  <c r="AH8" i="8"/>
  <c r="DB8" i="8"/>
  <c r="DE8" i="8"/>
  <c r="I8" i="8"/>
  <c r="Y8" i="8"/>
  <c r="AB8" i="8"/>
  <c r="M8" i="8"/>
  <c r="AI8" i="8"/>
  <c r="Q8" i="8"/>
  <c r="BO8" i="8"/>
  <c r="BI8" i="8"/>
  <c r="CX8" i="8"/>
  <c r="BC8" i="8"/>
  <c r="W8" i="8"/>
  <c r="CQ8" i="8"/>
  <c r="AV8" i="8"/>
  <c r="P8" i="8"/>
  <c r="CV8" i="8"/>
  <c r="AQ8" i="8"/>
  <c r="DA8" i="8"/>
  <c r="AT8" i="8"/>
  <c r="J8" i="8"/>
  <c r="BQ8" i="8"/>
  <c r="S8" i="8"/>
  <c r="BV8" i="8"/>
  <c r="V8" i="8"/>
  <c r="BY8" i="8"/>
  <c r="CD8" i="8"/>
  <c r="CZ8" i="8"/>
  <c r="DC8" i="8"/>
  <c r="F8" i="8"/>
  <c r="BP8" i="8"/>
  <c r="CS8" i="8"/>
  <c r="T8" i="8"/>
  <c r="BR8" i="8"/>
  <c r="CP8" i="8"/>
  <c r="CJ8" i="8"/>
  <c r="CM8" i="8"/>
  <c r="CN8" i="8"/>
  <c r="CK8" i="8"/>
  <c r="CL8" i="8"/>
  <c r="CO8" i="8"/>
  <c r="DG30" i="8"/>
  <c r="DJ30" i="8"/>
  <c r="DI30" i="8"/>
  <c r="DH30" i="8"/>
  <c r="BD30" i="8"/>
  <c r="BE30" i="8"/>
  <c r="AC30" i="8"/>
  <c r="AO30" i="8"/>
  <c r="N30" i="8"/>
  <c r="CZ30" i="8"/>
  <c r="AJ30" i="8"/>
  <c r="R30" i="8"/>
  <c r="V30" i="8"/>
  <c r="G30" i="8"/>
  <c r="CH30" i="8"/>
  <c r="P30" i="8"/>
  <c r="CE30" i="8"/>
  <c r="S30" i="8"/>
  <c r="AY30" i="8"/>
  <c r="BX30" i="8"/>
  <c r="Z30" i="8"/>
  <c r="BI30" i="8"/>
  <c r="DD30" i="8"/>
  <c r="BG30" i="8"/>
  <c r="BS30" i="8"/>
  <c r="AE30" i="8"/>
  <c r="CQ30" i="8"/>
  <c r="AV30" i="8"/>
  <c r="F30" i="8"/>
  <c r="BM30" i="8"/>
  <c r="DE30" i="8"/>
  <c r="AZ30" i="8"/>
  <c r="DB30" i="8"/>
  <c r="AQ30" i="8"/>
  <c r="CS30" i="8"/>
  <c r="AL30" i="8"/>
  <c r="BO30" i="8"/>
  <c r="BB30" i="8"/>
  <c r="AW30" i="8"/>
  <c r="AR30" i="8"/>
  <c r="J30" i="8"/>
  <c r="BN30" i="8"/>
  <c r="Q30" i="8"/>
  <c r="AT30" i="8"/>
  <c r="BF30" i="8"/>
  <c r="CV30" i="8"/>
  <c r="DF30" i="8"/>
  <c r="BC30" i="8"/>
  <c r="W30" i="8"/>
  <c r="CB30" i="8"/>
  <c r="AN30" i="8"/>
  <c r="DL30" i="8"/>
  <c r="AS30" i="8"/>
  <c r="CU30" i="8"/>
  <c r="AP30" i="8"/>
  <c r="CI30" i="8"/>
  <c r="AG30" i="8"/>
  <c r="BZ30" i="8"/>
  <c r="AB30" i="8"/>
  <c r="AK30" i="8"/>
  <c r="AH30" i="8"/>
  <c r="AA30" i="8"/>
  <c r="T30" i="8"/>
  <c r="O30" i="8"/>
  <c r="DO30" i="8"/>
  <c r="K30" i="8"/>
  <c r="DA30" i="8"/>
  <c r="BK30" i="8"/>
  <c r="BJ30" i="8"/>
  <c r="CG30" i="8"/>
  <c r="CT30" i="8"/>
  <c r="AU30" i="8"/>
  <c r="DK30" i="8"/>
  <c r="BT30" i="8"/>
  <c r="AF30" i="8"/>
  <c r="CR30" i="8"/>
  <c r="AI30" i="8"/>
  <c r="CD30" i="8"/>
  <c r="AD30" i="8"/>
  <c r="BU30" i="8"/>
  <c r="M30" i="8"/>
  <c r="BP30" i="8"/>
  <c r="I30" i="8"/>
  <c r="DM30" i="8"/>
  <c r="DN30" i="8"/>
  <c r="CW30" i="8"/>
  <c r="U30" i="8"/>
  <c r="BQ30" i="8"/>
  <c r="BH30" i="8"/>
  <c r="DP30" i="8"/>
  <c r="BY30" i="8"/>
  <c r="CC30" i="8"/>
  <c r="AM30" i="8"/>
  <c r="CY30" i="8"/>
  <c r="BL30" i="8"/>
  <c r="X30" i="8"/>
  <c r="BW30" i="8"/>
  <c r="Y30" i="8"/>
  <c r="BR30" i="8"/>
  <c r="L30" i="8"/>
  <c r="BA30" i="8"/>
  <c r="DC30" i="8"/>
  <c r="AX30" i="8"/>
  <c r="CX30" i="8"/>
  <c r="CF30" i="8"/>
  <c r="CA30" i="8"/>
  <c r="BV30" i="8"/>
  <c r="H30" i="8"/>
  <c r="CN30" i="8"/>
  <c r="CL30" i="8"/>
  <c r="CK30" i="8"/>
  <c r="CP30" i="8"/>
  <c r="CO30" i="8"/>
  <c r="CJ30" i="8"/>
  <c r="CM30" i="8"/>
  <c r="DG113" i="8"/>
  <c r="DJ113" i="8"/>
  <c r="DH113" i="8"/>
  <c r="DI113" i="8"/>
  <c r="BD113" i="8"/>
  <c r="BE113" i="8"/>
  <c r="DK113" i="8"/>
  <c r="G113" i="8"/>
  <c r="BV113" i="8"/>
  <c r="AN113" i="8"/>
  <c r="AI113" i="8"/>
  <c r="CA113" i="8"/>
  <c r="DP113" i="8"/>
  <c r="BM113" i="8"/>
  <c r="U113" i="8"/>
  <c r="CH113" i="8"/>
  <c r="AT113" i="8"/>
  <c r="N113" i="8"/>
  <c r="BQ113" i="8"/>
  <c r="DO113" i="8"/>
  <c r="BN113" i="8"/>
  <c r="P113" i="8"/>
  <c r="BS113" i="8"/>
  <c r="CY113" i="8"/>
  <c r="AF113" i="8"/>
  <c r="CG113" i="8"/>
  <c r="DM113" i="8"/>
  <c r="AP113" i="8"/>
  <c r="CZ113" i="8"/>
  <c r="AU113" i="8"/>
  <c r="M113" i="8"/>
  <c r="BZ113" i="8"/>
  <c r="AL113" i="8"/>
  <c r="J113" i="8"/>
  <c r="AS113" i="8"/>
  <c r="DA113" i="8"/>
  <c r="AV113" i="8"/>
  <c r="K113" i="8"/>
  <c r="AO113" i="8"/>
  <c r="CD113" i="8"/>
  <c r="R113" i="8"/>
  <c r="BC113" i="8"/>
  <c r="CU113" i="8"/>
  <c r="AB113" i="8"/>
  <c r="CI113" i="8"/>
  <c r="AK113" i="8"/>
  <c r="DE113" i="8"/>
  <c r="BR113" i="8"/>
  <c r="AD113" i="8"/>
  <c r="CX113" i="8"/>
  <c r="AG113" i="8"/>
  <c r="CQ113" i="8"/>
  <c r="AJ113" i="8"/>
  <c r="DL113" i="8"/>
  <c r="AA113" i="8"/>
  <c r="BP113" i="8"/>
  <c r="H113" i="8"/>
  <c r="AM113" i="8"/>
  <c r="CB113" i="8"/>
  <c r="L113" i="8"/>
  <c r="BY113" i="8"/>
  <c r="AC113" i="8"/>
  <c r="CW113" i="8"/>
  <c r="BB113" i="8"/>
  <c r="V113" i="8"/>
  <c r="CC113" i="8"/>
  <c r="W113" i="8"/>
  <c r="BX113" i="8"/>
  <c r="Z113" i="8"/>
  <c r="CR113" i="8"/>
  <c r="O113" i="8"/>
  <c r="AR113" i="8"/>
  <c r="DF113" i="8"/>
  <c r="Y113" i="8"/>
  <c r="BL113" i="8"/>
  <c r="I113" i="8"/>
  <c r="AX113" i="8"/>
  <c r="CV113" i="8"/>
  <c r="X113" i="8"/>
  <c r="BA113" i="8"/>
  <c r="AH113" i="8"/>
  <c r="BU113" i="8"/>
  <c r="CF113" i="8"/>
  <c r="AZ113" i="8"/>
  <c r="DD113" i="8"/>
  <c r="BT113" i="8"/>
  <c r="Q113" i="8"/>
  <c r="CS113" i="8"/>
  <c r="DC113" i="8"/>
  <c r="T113" i="8"/>
  <c r="AW113" i="8"/>
  <c r="S113" i="8"/>
  <c r="F113" i="8"/>
  <c r="AE113" i="8"/>
  <c r="BI113" i="8"/>
  <c r="CE113" i="8"/>
  <c r="AQ113" i="8"/>
  <c r="DN113" i="8"/>
  <c r="BW113" i="8"/>
  <c r="BJ113" i="8"/>
  <c r="DB113" i="8"/>
  <c r="BO113" i="8"/>
  <c r="BG113" i="8"/>
  <c r="CT113" i="8"/>
  <c r="AY113" i="8"/>
  <c r="BH113" i="8"/>
  <c r="BF113" i="8"/>
  <c r="BK113" i="8"/>
  <c r="CP113" i="8"/>
  <c r="CM113" i="8"/>
  <c r="CN113" i="8"/>
  <c r="CJ113" i="8"/>
  <c r="CK113" i="8"/>
  <c r="CL113" i="8"/>
  <c r="CO113" i="8"/>
  <c r="DG189" i="8"/>
  <c r="DJ189" i="8"/>
  <c r="DI189" i="8"/>
  <c r="DH189" i="8"/>
  <c r="BD189" i="8"/>
  <c r="BE189" i="8"/>
  <c r="DB189" i="8"/>
  <c r="AP189" i="8"/>
  <c r="DK189" i="8"/>
  <c r="G189" i="8"/>
  <c r="AY189" i="8"/>
  <c r="DM189" i="8"/>
  <c r="BL189" i="8"/>
  <c r="N189" i="8"/>
  <c r="AX189" i="8"/>
  <c r="CZ189" i="8"/>
  <c r="AS189" i="8"/>
  <c r="I189" i="8"/>
  <c r="AD189" i="8"/>
  <c r="BO189" i="8"/>
  <c r="J189" i="8"/>
  <c r="P189" i="8"/>
  <c r="AA189" i="8"/>
  <c r="AF189" i="8"/>
  <c r="AO189" i="8"/>
  <c r="CY189" i="8"/>
  <c r="AT189" i="8"/>
  <c r="DE189" i="8"/>
  <c r="AL189" i="8"/>
  <c r="CG189" i="8"/>
  <c r="AI189" i="8"/>
  <c r="CW189" i="8"/>
  <c r="DP189" i="8"/>
  <c r="AQ189" i="8"/>
  <c r="DA189" i="8"/>
  <c r="CT189" i="8"/>
  <c r="F189" i="8"/>
  <c r="DL189" i="8"/>
  <c r="U189" i="8"/>
  <c r="CH189" i="8"/>
  <c r="AH189" i="8"/>
  <c r="CQ189" i="8"/>
  <c r="V189" i="8"/>
  <c r="BW189" i="8"/>
  <c r="Y189" i="8"/>
  <c r="BZ189" i="8"/>
  <c r="CV189" i="8"/>
  <c r="AC189" i="8"/>
  <c r="BR189" i="8"/>
  <c r="BU189" i="8"/>
  <c r="CS189" i="8"/>
  <c r="CR189" i="8"/>
  <c r="H189" i="8"/>
  <c r="BH189" i="8"/>
  <c r="BV189" i="8"/>
  <c r="X189" i="8"/>
  <c r="BT189" i="8"/>
  <c r="DN189" i="8"/>
  <c r="BM189" i="8"/>
  <c r="M189" i="8"/>
  <c r="AV189" i="8"/>
  <c r="CC189" i="8"/>
  <c r="Q189" i="8"/>
  <c r="AN189" i="8"/>
  <c r="AW189" i="8"/>
  <c r="BN189" i="8"/>
  <c r="BQ189" i="8"/>
  <c r="BA189" i="8"/>
  <c r="AG189" i="8"/>
  <c r="CE189" i="8"/>
  <c r="DD189" i="8"/>
  <c r="BY189" i="8"/>
  <c r="Z189" i="8"/>
  <c r="BB189" i="8"/>
  <c r="R189" i="8"/>
  <c r="CD189" i="8"/>
  <c r="S189" i="8"/>
  <c r="CB189" i="8"/>
  <c r="AK189" i="8"/>
  <c r="O189" i="8"/>
  <c r="AU189" i="8"/>
  <c r="CI189" i="8"/>
  <c r="T189" i="8"/>
  <c r="AZ189" i="8"/>
  <c r="CU189" i="8"/>
  <c r="BK189" i="8"/>
  <c r="BF189" i="8"/>
  <c r="W189" i="8"/>
  <c r="BC189" i="8"/>
  <c r="CX189" i="8"/>
  <c r="AB189" i="8"/>
  <c r="BP189" i="8"/>
  <c r="DC189" i="8"/>
  <c r="BG189" i="8"/>
  <c r="BJ189" i="8"/>
  <c r="AE189" i="8"/>
  <c r="BS189" i="8"/>
  <c r="DF189" i="8"/>
  <c r="AJ189" i="8"/>
  <c r="BX189" i="8"/>
  <c r="DO189" i="8"/>
  <c r="K189" i="8"/>
  <c r="AM189" i="8"/>
  <c r="CA189" i="8"/>
  <c r="L189" i="8"/>
  <c r="AR189" i="8"/>
  <c r="CF189" i="8"/>
  <c r="BI189" i="8"/>
  <c r="CP189" i="8"/>
  <c r="CM189" i="8"/>
  <c r="CN189" i="8"/>
  <c r="CJ189" i="8"/>
  <c r="CK189" i="8"/>
  <c r="CL189" i="8"/>
  <c r="CO189" i="8"/>
  <c r="DG44" i="8"/>
  <c r="DJ44" i="8"/>
  <c r="DH44" i="8"/>
  <c r="DI44" i="8"/>
  <c r="BD44" i="8"/>
  <c r="CK44" i="8"/>
  <c r="CP44" i="8"/>
  <c r="BJ44" i="8"/>
  <c r="BG44" i="8"/>
  <c r="CO44" i="8"/>
  <c r="BE44" i="8"/>
  <c r="BK44" i="8"/>
  <c r="BH44" i="8"/>
  <c r="BI44" i="8"/>
  <c r="CL44" i="8"/>
  <c r="BF44" i="8"/>
  <c r="CN44" i="8"/>
  <c r="BL44" i="8"/>
  <c r="CM44" i="8"/>
  <c r="CJ44" i="8"/>
  <c r="AH44" i="8"/>
  <c r="AP44" i="8"/>
  <c r="CI44" i="8"/>
  <c r="S44" i="8"/>
  <c r="AM44" i="8"/>
  <c r="AU44" i="8"/>
  <c r="Y44" i="8"/>
  <c r="AG44" i="8"/>
  <c r="AW44" i="8"/>
  <c r="BN44" i="8"/>
  <c r="CS44" i="8"/>
  <c r="Z44" i="8"/>
  <c r="BS44" i="8"/>
  <c r="CT44" i="8"/>
  <c r="CX44" i="8"/>
  <c r="H44" i="8"/>
  <c r="O44" i="8"/>
  <c r="AA44" i="8"/>
  <c r="AI44" i="8"/>
  <c r="AQ44" i="8"/>
  <c r="BP44" i="8"/>
  <c r="F44" i="8"/>
  <c r="M44" i="8"/>
  <c r="U44" i="8"/>
  <c r="BV44" i="8"/>
  <c r="CD44" i="8"/>
  <c r="CE44" i="8"/>
  <c r="DB44" i="8"/>
  <c r="DF44" i="8"/>
  <c r="DN44" i="8"/>
  <c r="L44" i="8"/>
  <c r="AO44" i="8"/>
  <c r="DA44" i="8"/>
  <c r="DM44" i="8"/>
  <c r="R44" i="8"/>
  <c r="AX44" i="8"/>
  <c r="BO44" i="8"/>
  <c r="BW44" i="8"/>
  <c r="W44" i="8"/>
  <c r="AE44" i="8"/>
  <c r="AY44" i="8"/>
  <c r="BC44" i="8"/>
  <c r="CU44" i="8"/>
  <c r="J44" i="8"/>
  <c r="AC44" i="8"/>
  <c r="AK44" i="8"/>
  <c r="AS44" i="8"/>
  <c r="DE44" i="8"/>
  <c r="I44" i="8"/>
  <c r="AB44" i="8"/>
  <c r="DD44" i="8"/>
  <c r="BT44" i="8"/>
  <c r="BX44" i="8"/>
  <c r="CB44" i="8"/>
  <c r="CF44" i="8"/>
  <c r="DC44" i="8"/>
  <c r="DK44" i="8"/>
  <c r="G44" i="8"/>
  <c r="V44" i="8"/>
  <c r="BB44" i="8"/>
  <c r="AN44" i="8"/>
  <c r="AR44" i="8"/>
  <c r="BM44" i="8"/>
  <c r="CC44" i="8"/>
  <c r="CR44" i="8"/>
  <c r="CZ44" i="8"/>
  <c r="DL44" i="8"/>
  <c r="Q44" i="8"/>
  <c r="BA44" i="8"/>
  <c r="CH44" i="8"/>
  <c r="K44" i="8"/>
  <c r="T44" i="8"/>
  <c r="X44" i="8"/>
  <c r="AF44" i="8"/>
  <c r="AJ44" i="8"/>
  <c r="AZ44" i="8"/>
  <c r="BQ44" i="8"/>
  <c r="BU44" i="8"/>
  <c r="BY44" i="8"/>
  <c r="DP44" i="8"/>
  <c r="CQ44" i="8"/>
  <c r="CY44" i="8"/>
  <c r="DO44" i="8"/>
  <c r="BR44" i="8"/>
  <c r="BZ44" i="8"/>
  <c r="CW44" i="8"/>
  <c r="N44" i="8"/>
  <c r="AD44" i="8"/>
  <c r="AL44" i="8"/>
  <c r="AT44" i="8"/>
  <c r="CA44" i="8"/>
  <c r="P44" i="8"/>
  <c r="AV44" i="8"/>
  <c r="CG44" i="8"/>
  <c r="CV44" i="8"/>
  <c r="DI127" i="8"/>
  <c r="DJ127" i="8"/>
  <c r="DG127" i="8"/>
  <c r="DH127" i="8"/>
  <c r="BE127" i="8"/>
  <c r="BD127" i="8"/>
  <c r="CI127" i="8"/>
  <c r="BM127" i="8"/>
  <c r="BV127" i="8"/>
  <c r="G127" i="8"/>
  <c r="CS127" i="8"/>
  <c r="DP127" i="8"/>
  <c r="X127" i="8"/>
  <c r="O127" i="8"/>
  <c r="BI127" i="8"/>
  <c r="BJ127" i="8"/>
  <c r="CT127" i="8"/>
  <c r="AY127" i="8"/>
  <c r="S127" i="8"/>
  <c r="CF127" i="8"/>
  <c r="AR127" i="8"/>
  <c r="L127" i="8"/>
  <c r="CA127" i="8"/>
  <c r="AC127" i="8"/>
  <c r="CD127" i="8"/>
  <c r="AF127" i="8"/>
  <c r="DL127" i="8"/>
  <c r="BC127" i="8"/>
  <c r="M127" i="8"/>
  <c r="CC127" i="8"/>
  <c r="CH127" i="8"/>
  <c r="R127" i="8"/>
  <c r="AU127" i="8"/>
  <c r="BN127" i="8"/>
  <c r="H127" i="8"/>
  <c r="BL127" i="8"/>
  <c r="BZ127" i="8"/>
  <c r="BF127" i="8"/>
  <c r="BH127" i="8"/>
  <c r="CE127" i="8"/>
  <c r="AQ127" i="8"/>
  <c r="DO127" i="8"/>
  <c r="BX127" i="8"/>
  <c r="AJ127" i="8"/>
  <c r="J127" i="8"/>
  <c r="BQ127" i="8"/>
  <c r="Q127" i="8"/>
  <c r="BT127" i="8"/>
  <c r="V127" i="8"/>
  <c r="CX127" i="8"/>
  <c r="AS127" i="8"/>
  <c r="DA127" i="8"/>
  <c r="BA127" i="8"/>
  <c r="BR127" i="8"/>
  <c r="I127" i="8"/>
  <c r="Y127" i="8"/>
  <c r="AT127" i="8"/>
  <c r="CV127" i="8"/>
  <c r="Z127" i="8"/>
  <c r="AN127" i="8"/>
  <c r="BG127" i="8"/>
  <c r="DN127" i="8"/>
  <c r="BW127" i="8"/>
  <c r="AI127" i="8"/>
  <c r="DC127" i="8"/>
  <c r="BP127" i="8"/>
  <c r="AB127" i="8"/>
  <c r="DD127" i="8"/>
  <c r="AW127" i="8"/>
  <c r="DK127" i="8"/>
  <c r="BB127" i="8"/>
  <c r="F127" i="8"/>
  <c r="CG127" i="8"/>
  <c r="AG127" i="8"/>
  <c r="CQ127" i="8"/>
  <c r="AE127" i="8"/>
  <c r="AV127" i="8"/>
  <c r="CZ127" i="8"/>
  <c r="DE127" i="8"/>
  <c r="AD127" i="8"/>
  <c r="AO127" i="8"/>
  <c r="BS127" i="8"/>
  <c r="N127" i="8"/>
  <c r="AX127" i="8"/>
  <c r="AL127" i="8"/>
  <c r="BK127" i="8"/>
  <c r="DB127" i="8"/>
  <c r="BO127" i="8"/>
  <c r="AA127" i="8"/>
  <c r="CU127" i="8"/>
  <c r="AZ127" i="8"/>
  <c r="T127" i="8"/>
  <c r="CR127" i="8"/>
  <c r="AM127" i="8"/>
  <c r="CW127" i="8"/>
  <c r="AP127" i="8"/>
  <c r="K127" i="8"/>
  <c r="BU127" i="8"/>
  <c r="W127" i="8"/>
  <c r="DF127" i="8"/>
  <c r="DM127" i="8"/>
  <c r="AH127" i="8"/>
  <c r="BY127" i="8"/>
  <c r="CB127" i="8"/>
  <c r="P127" i="8"/>
  <c r="CY127" i="8"/>
  <c r="U127" i="8"/>
  <c r="AK127" i="8"/>
  <c r="CL127" i="8"/>
  <c r="CM127" i="8"/>
  <c r="CN127" i="8"/>
  <c r="CO127" i="8"/>
  <c r="CP127" i="8"/>
  <c r="CJ127" i="8"/>
  <c r="CK127" i="8"/>
  <c r="DI163" i="8"/>
  <c r="DJ163" i="8"/>
  <c r="DG163" i="8"/>
  <c r="DH163" i="8"/>
  <c r="BD163" i="8"/>
  <c r="BE163" i="8"/>
  <c r="Y163" i="8"/>
  <c r="H163" i="8"/>
  <c r="CZ163" i="8"/>
  <c r="BR163" i="8"/>
  <c r="AU163" i="8"/>
  <c r="CU163" i="8"/>
  <c r="BY163" i="8"/>
  <c r="DK163" i="8"/>
  <c r="BT163" i="8"/>
  <c r="AF163" i="8"/>
  <c r="DB163" i="8"/>
  <c r="BO163" i="8"/>
  <c r="AA163" i="8"/>
  <c r="DC163" i="8"/>
  <c r="AX163" i="8"/>
  <c r="DL163" i="8"/>
  <c r="BC163" i="8"/>
  <c r="M163" i="8"/>
  <c r="CH163" i="8"/>
  <c r="AJ163" i="8"/>
  <c r="CV163" i="8"/>
  <c r="AO163" i="8"/>
  <c r="T163" i="8"/>
  <c r="CY163" i="8"/>
  <c r="BL163" i="8"/>
  <c r="X163" i="8"/>
  <c r="CT163" i="8"/>
  <c r="AY163" i="8"/>
  <c r="S163" i="8"/>
  <c r="CS163" i="8"/>
  <c r="AL163" i="8"/>
  <c r="CX163" i="8"/>
  <c r="AS163" i="8"/>
  <c r="I163" i="8"/>
  <c r="BX163" i="8"/>
  <c r="Z163" i="8"/>
  <c r="CC163" i="8"/>
  <c r="AE163" i="8"/>
  <c r="CQ163" i="8"/>
  <c r="AV163" i="8"/>
  <c r="P163" i="8"/>
  <c r="CE163" i="8"/>
  <c r="AQ163" i="8"/>
  <c r="F163" i="8"/>
  <c r="BZ163" i="8"/>
  <c r="AB163" i="8"/>
  <c r="CG163" i="8"/>
  <c r="AG163" i="8"/>
  <c r="DO163" i="8"/>
  <c r="BN163" i="8"/>
  <c r="N163" i="8"/>
  <c r="BS163" i="8"/>
  <c r="U163" i="8"/>
  <c r="AP163" i="8"/>
  <c r="BG163" i="8"/>
  <c r="CB163" i="8"/>
  <c r="AN163" i="8"/>
  <c r="DN163" i="8"/>
  <c r="BW163" i="8"/>
  <c r="AI163" i="8"/>
  <c r="K163" i="8"/>
  <c r="BP163" i="8"/>
  <c r="R163" i="8"/>
  <c r="BU163" i="8"/>
  <c r="W163" i="8"/>
  <c r="DA163" i="8"/>
  <c r="AT163" i="8"/>
  <c r="DF163" i="8"/>
  <c r="BA163" i="8"/>
  <c r="G163" i="8"/>
  <c r="J163" i="8"/>
  <c r="DD163" i="8"/>
  <c r="CW163" i="8"/>
  <c r="BM163" i="8"/>
  <c r="AZ163" i="8"/>
  <c r="Q163" i="8"/>
  <c r="L163" i="8"/>
  <c r="DM163" i="8"/>
  <c r="AC163" i="8"/>
  <c r="V163" i="8"/>
  <c r="CI163" i="8"/>
  <c r="CD163" i="8"/>
  <c r="AM163" i="8"/>
  <c r="AH163" i="8"/>
  <c r="AW163" i="8"/>
  <c r="AR163" i="8"/>
  <c r="O163" i="8"/>
  <c r="DP163" i="8"/>
  <c r="DE163" i="8"/>
  <c r="BQ163" i="8"/>
  <c r="BB163" i="8"/>
  <c r="CA163" i="8"/>
  <c r="BV163" i="8"/>
  <c r="AK163" i="8"/>
  <c r="AD163" i="8"/>
  <c r="CR163" i="8"/>
  <c r="CF163" i="8"/>
  <c r="BI163" i="8"/>
  <c r="BF163" i="8"/>
  <c r="BH163" i="8"/>
  <c r="BK163" i="8"/>
  <c r="BJ163" i="8"/>
  <c r="CJ163" i="8"/>
  <c r="CP163" i="8"/>
  <c r="CL163" i="8"/>
  <c r="CM163" i="8"/>
  <c r="CN163" i="8"/>
  <c r="CO163" i="8"/>
  <c r="CK163" i="8"/>
  <c r="DI27" i="8"/>
  <c r="DJ27" i="8"/>
  <c r="DG27" i="8"/>
  <c r="DH27" i="8"/>
  <c r="BE27" i="8"/>
  <c r="BD27" i="8"/>
  <c r="BQ27" i="8"/>
  <c r="BB27" i="8"/>
  <c r="CW27" i="8"/>
  <c r="AC27" i="8"/>
  <c r="V27" i="8"/>
  <c r="DD27" i="8"/>
  <c r="U27" i="8"/>
  <c r="DP27" i="8"/>
  <c r="BR27" i="8"/>
  <c r="BZ27" i="8"/>
  <c r="AL27" i="8"/>
  <c r="CH27" i="8"/>
  <c r="BY27" i="8"/>
  <c r="AD27" i="8"/>
  <c r="F27" i="8"/>
  <c r="CV27" i="8"/>
  <c r="AT27" i="8"/>
  <c r="AK27" i="8"/>
  <c r="BG27" i="8"/>
  <c r="CG27" i="8"/>
  <c r="BA27" i="8"/>
  <c r="N27" i="8"/>
  <c r="DE27" i="8"/>
  <c r="AS27" i="8"/>
  <c r="M27" i="8"/>
  <c r="CX27" i="8"/>
  <c r="BC27" i="8"/>
  <c r="W27" i="8"/>
  <c r="CQ27" i="8"/>
  <c r="AV27" i="8"/>
  <c r="P27" i="8"/>
  <c r="DB27" i="8"/>
  <c r="BO27" i="8"/>
  <c r="AA27" i="8"/>
  <c r="CU27" i="8"/>
  <c r="AZ27" i="8"/>
  <c r="T27" i="8"/>
  <c r="CC27" i="8"/>
  <c r="DM27" i="8"/>
  <c r="AH27" i="8"/>
  <c r="CR27" i="8"/>
  <c r="Q27" i="8"/>
  <c r="AP27" i="8"/>
  <c r="BI27" i="8"/>
  <c r="BH27" i="8"/>
  <c r="CI27" i="8"/>
  <c r="AU27" i="8"/>
  <c r="O27" i="8"/>
  <c r="CB27" i="8"/>
  <c r="AN27" i="8"/>
  <c r="K27" i="8"/>
  <c r="CT27" i="8"/>
  <c r="AY27" i="8"/>
  <c r="S27" i="8"/>
  <c r="CF27" i="8"/>
  <c r="AR27" i="8"/>
  <c r="L27" i="8"/>
  <c r="BM27" i="8"/>
  <c r="CS27" i="8"/>
  <c r="R27" i="8"/>
  <c r="BU27" i="8"/>
  <c r="DA27" i="8"/>
  <c r="Z27" i="8"/>
  <c r="BF27" i="8"/>
  <c r="BK27" i="8"/>
  <c r="CA27" i="8"/>
  <c r="AM27" i="8"/>
  <c r="DK27" i="8"/>
  <c r="BT27" i="8"/>
  <c r="AF27" i="8"/>
  <c r="J27" i="8"/>
  <c r="CE27" i="8"/>
  <c r="AQ27" i="8"/>
  <c r="DO27" i="8"/>
  <c r="BX27" i="8"/>
  <c r="AJ27" i="8"/>
  <c r="G27" i="8"/>
  <c r="AO27" i="8"/>
  <c r="BV27" i="8"/>
  <c r="I27" i="8"/>
  <c r="AW27" i="8"/>
  <c r="CD27" i="8"/>
  <c r="H27" i="8"/>
  <c r="BJ27" i="8"/>
  <c r="DF27" i="8"/>
  <c r="BS27" i="8"/>
  <c r="AE27" i="8"/>
  <c r="CY27" i="8"/>
  <c r="BL27" i="8"/>
  <c r="X27" i="8"/>
  <c r="DN27" i="8"/>
  <c r="BW27" i="8"/>
  <c r="AI27" i="8"/>
  <c r="DC27" i="8"/>
  <c r="BP27" i="8"/>
  <c r="AB27" i="8"/>
  <c r="CZ27" i="8"/>
  <c r="Y27" i="8"/>
  <c r="AX27" i="8"/>
  <c r="DL27" i="8"/>
  <c r="AG27" i="8"/>
  <c r="BN27" i="8"/>
  <c r="CM27" i="8"/>
  <c r="CP27" i="8"/>
  <c r="CK27" i="8"/>
  <c r="CJ27" i="8"/>
  <c r="CO27" i="8"/>
  <c r="CN27" i="8"/>
  <c r="CL27" i="8"/>
  <c r="DI33" i="8"/>
  <c r="DJ33" i="8"/>
  <c r="DG33" i="8"/>
  <c r="DH33" i="8"/>
  <c r="BE33" i="8"/>
  <c r="BD33" i="8"/>
  <c r="AI33" i="8"/>
  <c r="BP33" i="8"/>
  <c r="CW33" i="8"/>
  <c r="DE33" i="8"/>
  <c r="CV33" i="8"/>
  <c r="AQ33" i="8"/>
  <c r="DA33" i="8"/>
  <c r="AT33" i="8"/>
  <c r="I33" i="8"/>
  <c r="BO33" i="8"/>
  <c r="DC33" i="8"/>
  <c r="AH33" i="8"/>
  <c r="CR33" i="8"/>
  <c r="Y33" i="8"/>
  <c r="BB33" i="8"/>
  <c r="CG33" i="8"/>
  <c r="AZ33" i="8"/>
  <c r="CD33" i="8"/>
  <c r="H33" i="8"/>
  <c r="AD33" i="8"/>
  <c r="CT33" i="8"/>
  <c r="CE33" i="8"/>
  <c r="AG33" i="8"/>
  <c r="CH33" i="8"/>
  <c r="AJ33" i="8"/>
  <c r="DP33" i="8"/>
  <c r="AS33" i="8"/>
  <c r="CF33" i="8"/>
  <c r="T33" i="8"/>
  <c r="BW33" i="8"/>
  <c r="DM33" i="8"/>
  <c r="AP33" i="8"/>
  <c r="AW33" i="8"/>
  <c r="V33" i="8"/>
  <c r="AA33" i="8"/>
  <c r="BY33" i="8"/>
  <c r="DB33" i="8"/>
  <c r="BM33" i="8"/>
  <c r="BV33" i="8"/>
  <c r="BI33" i="8"/>
  <c r="BU33" i="8"/>
  <c r="U33" i="8"/>
  <c r="BX33" i="8"/>
  <c r="Z33" i="8"/>
  <c r="CZ33" i="8"/>
  <c r="AC33" i="8"/>
  <c r="BR33" i="8"/>
  <c r="J33" i="8"/>
  <c r="AY33" i="8"/>
  <c r="CU33" i="8"/>
  <c r="AB33" i="8"/>
  <c r="S33" i="8"/>
  <c r="F33" i="8"/>
  <c r="BQ33" i="8"/>
  <c r="M33" i="8"/>
  <c r="AO33" i="8"/>
  <c r="AR33" i="8"/>
  <c r="R33" i="8"/>
  <c r="DL33" i="8"/>
  <c r="BA33" i="8"/>
  <c r="DO33" i="8"/>
  <c r="BN33" i="8"/>
  <c r="N33" i="8"/>
  <c r="CC33" i="8"/>
  <c r="Q33" i="8"/>
  <c r="AX33" i="8"/>
  <c r="DD33" i="8"/>
  <c r="AK33" i="8"/>
  <c r="BZ33" i="8"/>
  <c r="L33" i="8"/>
  <c r="CS33" i="8"/>
  <c r="AL33" i="8"/>
  <c r="DN33" i="8"/>
  <c r="G33" i="8"/>
  <c r="AF33" i="8"/>
  <c r="BT33" i="8"/>
  <c r="DK33" i="8"/>
  <c r="AM33" i="8"/>
  <c r="CA33" i="8"/>
  <c r="K33" i="8"/>
  <c r="AN33" i="8"/>
  <c r="CB33" i="8"/>
  <c r="O33" i="8"/>
  <c r="AU33" i="8"/>
  <c r="CI33" i="8"/>
  <c r="P33" i="8"/>
  <c r="AV33" i="8"/>
  <c r="CQ33" i="8"/>
  <c r="W33" i="8"/>
  <c r="BC33" i="8"/>
  <c r="CX33" i="8"/>
  <c r="X33" i="8"/>
  <c r="BL33" i="8"/>
  <c r="CY33" i="8"/>
  <c r="AE33" i="8"/>
  <c r="BS33" i="8"/>
  <c r="DF33" i="8"/>
  <c r="BF33" i="8"/>
  <c r="CM33" i="8"/>
  <c r="CP33" i="8"/>
  <c r="BK33" i="8"/>
  <c r="CJ33" i="8"/>
  <c r="BG33" i="8"/>
  <c r="BH33" i="8"/>
  <c r="CK33" i="8"/>
  <c r="CN33" i="8"/>
  <c r="BJ33" i="8"/>
  <c r="CO33" i="8"/>
  <c r="CL33" i="8"/>
  <c r="DI184" i="8"/>
  <c r="DG184" i="8"/>
  <c r="DJ184" i="8"/>
  <c r="DH184" i="8"/>
  <c r="BD184" i="8"/>
  <c r="BE184" i="8"/>
  <c r="BL184" i="8"/>
  <c r="CY184" i="8"/>
  <c r="AO184" i="8"/>
  <c r="CH184" i="8"/>
  <c r="DM184" i="8"/>
  <c r="BQ184" i="8"/>
  <c r="X184" i="8"/>
  <c r="AH184" i="8"/>
  <c r="S184" i="8"/>
  <c r="CC184" i="8"/>
  <c r="AT184" i="8"/>
  <c r="AC184" i="8"/>
  <c r="CT184" i="8"/>
  <c r="N184" i="8"/>
  <c r="DC184" i="8"/>
  <c r="BP184" i="8"/>
  <c r="AB184" i="8"/>
  <c r="CX184" i="8"/>
  <c r="BC184" i="8"/>
  <c r="W184" i="8"/>
  <c r="BV184" i="8"/>
  <c r="CU184" i="8"/>
  <c r="AZ184" i="8"/>
  <c r="T184" i="8"/>
  <c r="CI184" i="8"/>
  <c r="AU184" i="8"/>
  <c r="O184" i="8"/>
  <c r="I184" i="8"/>
  <c r="BK184" i="8"/>
  <c r="CF184" i="8"/>
  <c r="AR184" i="8"/>
  <c r="L184" i="8"/>
  <c r="CA184" i="8"/>
  <c r="AM184" i="8"/>
  <c r="G184" i="8"/>
  <c r="DD184" i="8"/>
  <c r="AY184" i="8"/>
  <c r="DO184" i="8"/>
  <c r="BX184" i="8"/>
  <c r="AJ184" i="8"/>
  <c r="DF184" i="8"/>
  <c r="BS184" i="8"/>
  <c r="AE184" i="8"/>
  <c r="J184" i="8"/>
  <c r="BA184" i="8"/>
  <c r="DL184" i="8"/>
  <c r="AV184" i="8"/>
  <c r="DA184" i="8"/>
  <c r="U184" i="8"/>
  <c r="BU184" i="8"/>
  <c r="P184" i="8"/>
  <c r="BN184" i="8"/>
  <c r="AG184" i="8"/>
  <c r="CE184" i="8"/>
  <c r="Z184" i="8"/>
  <c r="BZ184" i="8"/>
  <c r="H184" i="8"/>
  <c r="AQ184" i="8"/>
  <c r="CV184" i="8"/>
  <c r="AL184" i="8"/>
  <c r="CQ184" i="8"/>
  <c r="Y184" i="8"/>
  <c r="BW184" i="8"/>
  <c r="R184" i="8"/>
  <c r="BR184" i="8"/>
  <c r="F184" i="8"/>
  <c r="AW184" i="8"/>
  <c r="DB184" i="8"/>
  <c r="AP184" i="8"/>
  <c r="CW184" i="8"/>
  <c r="AI184" i="8"/>
  <c r="CG184" i="8"/>
  <c r="AD184" i="8"/>
  <c r="CB184" i="8"/>
  <c r="Q184" i="8"/>
  <c r="BO184" i="8"/>
  <c r="DP184" i="8"/>
  <c r="BB184" i="8"/>
  <c r="DK184" i="8"/>
  <c r="K184" i="8"/>
  <c r="AS184" i="8"/>
  <c r="CZ184" i="8"/>
  <c r="AN184" i="8"/>
  <c r="CS184" i="8"/>
  <c r="AA184" i="8"/>
  <c r="BY184" i="8"/>
  <c r="V184" i="8"/>
  <c r="BT184" i="8"/>
  <c r="M184" i="8"/>
  <c r="BM184" i="8"/>
  <c r="DN184" i="8"/>
  <c r="AX184" i="8"/>
  <c r="DE184" i="8"/>
  <c r="AK184" i="8"/>
  <c r="CR184" i="8"/>
  <c r="AF184" i="8"/>
  <c r="CD184" i="8"/>
  <c r="BG184" i="8"/>
  <c r="BH184" i="8"/>
  <c r="BF184" i="8"/>
  <c r="BJ184" i="8"/>
  <c r="BI184" i="8"/>
  <c r="CN184" i="8"/>
  <c r="CM184" i="8"/>
  <c r="CP184" i="8"/>
  <c r="CJ184" i="8"/>
  <c r="CK184" i="8"/>
  <c r="CL184" i="8"/>
  <c r="CO184" i="8"/>
  <c r="DI19" i="8"/>
  <c r="DJ19" i="8"/>
  <c r="DG19" i="8"/>
  <c r="DH19" i="8"/>
  <c r="BD19" i="8"/>
  <c r="BE19" i="8"/>
  <c r="BG19" i="8"/>
  <c r="CX19" i="8"/>
  <c r="BC19" i="8"/>
  <c r="W19" i="8"/>
  <c r="CQ19" i="8"/>
  <c r="AV19" i="8"/>
  <c r="P19" i="8"/>
  <c r="DD19" i="8"/>
  <c r="BQ19" i="8"/>
  <c r="AC19" i="8"/>
  <c r="CW19" i="8"/>
  <c r="BB19" i="8"/>
  <c r="V19" i="8"/>
  <c r="CC19" i="8"/>
  <c r="DM19" i="8"/>
  <c r="AH19" i="8"/>
  <c r="CT19" i="8"/>
  <c r="S19" i="8"/>
  <c r="AR19" i="8"/>
  <c r="BU19" i="8"/>
  <c r="Z19" i="8"/>
  <c r="AA19" i="8"/>
  <c r="AW19" i="8"/>
  <c r="Q19" i="8"/>
  <c r="DO19" i="8"/>
  <c r="BK19" i="8"/>
  <c r="CI19" i="8"/>
  <c r="AU19" i="8"/>
  <c r="O19" i="8"/>
  <c r="CB19" i="8"/>
  <c r="AN19" i="8"/>
  <c r="K19" i="8"/>
  <c r="CV19" i="8"/>
  <c r="BA19" i="8"/>
  <c r="U19" i="8"/>
  <c r="CH19" i="8"/>
  <c r="AT19" i="8"/>
  <c r="N19" i="8"/>
  <c r="BM19" i="8"/>
  <c r="CS19" i="8"/>
  <c r="R19" i="8"/>
  <c r="BW19" i="8"/>
  <c r="DC19" i="8"/>
  <c r="AB19" i="8"/>
  <c r="AG19" i="8"/>
  <c r="BH19" i="8"/>
  <c r="CU19" i="8"/>
  <c r="CD19" i="8"/>
  <c r="AP19" i="8"/>
  <c r="AQ19" i="8"/>
  <c r="BI19" i="8"/>
  <c r="BJ19" i="8"/>
  <c r="CA19" i="8"/>
  <c r="AM19" i="8"/>
  <c r="DK19" i="8"/>
  <c r="BT19" i="8"/>
  <c r="AF19" i="8"/>
  <c r="J19" i="8"/>
  <c r="CG19" i="8"/>
  <c r="AS19" i="8"/>
  <c r="M19" i="8"/>
  <c r="BZ19" i="8"/>
  <c r="AL19" i="8"/>
  <c r="F19" i="8"/>
  <c r="AO19" i="8"/>
  <c r="BV19" i="8"/>
  <c r="I19" i="8"/>
  <c r="AY19" i="8"/>
  <c r="CF19" i="8"/>
  <c r="L19" i="8"/>
  <c r="DA19" i="8"/>
  <c r="DB19" i="8"/>
  <c r="AZ19" i="8"/>
  <c r="H19" i="8"/>
  <c r="CE19" i="8"/>
  <c r="G19" i="8"/>
  <c r="BF19" i="8"/>
  <c r="DF19" i="8"/>
  <c r="BS19" i="8"/>
  <c r="AE19" i="8"/>
  <c r="CY19" i="8"/>
  <c r="BL19" i="8"/>
  <c r="X19" i="8"/>
  <c r="DP19" i="8"/>
  <c r="BY19" i="8"/>
  <c r="AK19" i="8"/>
  <c r="DE19" i="8"/>
  <c r="BR19" i="8"/>
  <c r="AD19" i="8"/>
  <c r="CZ19" i="8"/>
  <c r="Y19" i="8"/>
  <c r="AX19" i="8"/>
  <c r="DN19" i="8"/>
  <c r="AI19" i="8"/>
  <c r="BP19" i="8"/>
  <c r="DL19" i="8"/>
  <c r="BN19" i="8"/>
  <c r="BO19" i="8"/>
  <c r="T19" i="8"/>
  <c r="CR19" i="8"/>
  <c r="AJ19" i="8"/>
  <c r="BX19" i="8"/>
  <c r="CK19" i="8"/>
  <c r="CJ19" i="8"/>
  <c r="CO19" i="8"/>
  <c r="CN19" i="8"/>
  <c r="CL19" i="8"/>
  <c r="CM19" i="8"/>
  <c r="CP19" i="8"/>
  <c r="DI38" i="8"/>
  <c r="DJ38" i="8"/>
  <c r="DG38" i="8"/>
  <c r="BE38" i="8"/>
  <c r="DH38" i="8"/>
  <c r="BD38" i="8"/>
  <c r="CJ38" i="8"/>
  <c r="CK38" i="8"/>
  <c r="CL38" i="8"/>
  <c r="BL38" i="8"/>
  <c r="BI38" i="8"/>
  <c r="BK38" i="8"/>
  <c r="BF38" i="8"/>
  <c r="BH38" i="8"/>
  <c r="CN38" i="8"/>
  <c r="CO38" i="8"/>
  <c r="CP38" i="8"/>
  <c r="CM38" i="8"/>
  <c r="BJ38" i="8"/>
  <c r="BG38" i="8"/>
  <c r="Y38" i="8"/>
  <c r="BN38" i="8"/>
  <c r="DA38" i="8"/>
  <c r="V38" i="8"/>
  <c r="AX38" i="8"/>
  <c r="CT38" i="8"/>
  <c r="L38" i="8"/>
  <c r="AA38" i="8"/>
  <c r="AQ38" i="8"/>
  <c r="BP38" i="8"/>
  <c r="CF38" i="8"/>
  <c r="DK38" i="8"/>
  <c r="M38" i="8"/>
  <c r="AS38" i="8"/>
  <c r="CH38" i="8"/>
  <c r="R38" i="8"/>
  <c r="BB38" i="8"/>
  <c r="CX38" i="8"/>
  <c r="X38" i="8"/>
  <c r="AR38" i="8"/>
  <c r="BQ38" i="8"/>
  <c r="CG38" i="8"/>
  <c r="DD38" i="8"/>
  <c r="CU38" i="8"/>
  <c r="AN38" i="8"/>
  <c r="AG38" i="8"/>
  <c r="BV38" i="8"/>
  <c r="DM38" i="8"/>
  <c r="AD38" i="8"/>
  <c r="BO38" i="8"/>
  <c r="DB38" i="8"/>
  <c r="O38" i="8"/>
  <c r="AE38" i="8"/>
  <c r="AU38" i="8"/>
  <c r="BT38" i="8"/>
  <c r="CQ38" i="8"/>
  <c r="U38" i="8"/>
  <c r="BA38" i="8"/>
  <c r="CW38" i="8"/>
  <c r="Z38" i="8"/>
  <c r="BS38" i="8"/>
  <c r="DF38" i="8"/>
  <c r="AB38" i="8"/>
  <c r="AV38" i="8"/>
  <c r="BU38" i="8"/>
  <c r="CR38" i="8"/>
  <c r="DL38" i="8"/>
  <c r="AO38" i="8"/>
  <c r="CD38" i="8"/>
  <c r="K38" i="8"/>
  <c r="AH38" i="8"/>
  <c r="BW38" i="8"/>
  <c r="DN38" i="8"/>
  <c r="S38" i="8"/>
  <c r="AI38" i="8"/>
  <c r="AY38" i="8"/>
  <c r="BX38" i="8"/>
  <c r="CY38" i="8"/>
  <c r="DO38" i="8"/>
  <c r="AC38" i="8"/>
  <c r="BR38" i="8"/>
  <c r="DE38" i="8"/>
  <c r="AL38" i="8"/>
  <c r="CA38" i="8"/>
  <c r="P38" i="8"/>
  <c r="AF38" i="8"/>
  <c r="AZ38" i="8"/>
  <c r="BY38" i="8"/>
  <c r="CV38" i="8"/>
  <c r="J38" i="8"/>
  <c r="I38" i="8"/>
  <c r="Q38" i="8"/>
  <c r="AW38" i="8"/>
  <c r="CS38" i="8"/>
  <c r="N38" i="8"/>
  <c r="AP38" i="8"/>
  <c r="CE38" i="8"/>
  <c r="H38" i="8"/>
  <c r="W38" i="8"/>
  <c r="AM38" i="8"/>
  <c r="BC38" i="8"/>
  <c r="CB38" i="8"/>
  <c r="DC38" i="8"/>
  <c r="F38" i="8"/>
  <c r="AK38" i="8"/>
  <c r="BZ38" i="8"/>
  <c r="G38" i="8"/>
  <c r="AT38" i="8"/>
  <c r="CI38" i="8"/>
  <c r="T38" i="8"/>
  <c r="AJ38" i="8"/>
  <c r="BM38" i="8"/>
  <c r="CC38" i="8"/>
  <c r="CZ38" i="8"/>
  <c r="DP38" i="8"/>
  <c r="DI122" i="8"/>
  <c r="DJ122" i="8"/>
  <c r="DG122" i="8"/>
  <c r="DH122" i="8"/>
  <c r="BE122" i="8"/>
  <c r="BD122" i="8"/>
  <c r="BV122" i="8"/>
  <c r="BB122" i="8"/>
  <c r="DL122" i="8"/>
  <c r="AA122" i="8"/>
  <c r="CI122" i="8"/>
  <c r="DE122" i="8"/>
  <c r="AJ122" i="8"/>
  <c r="AC122" i="8"/>
  <c r="V122" i="8"/>
  <c r="S122" i="8"/>
  <c r="AT122" i="8"/>
  <c r="CR122" i="8"/>
  <c r="CW122" i="8"/>
  <c r="AB122" i="8"/>
  <c r="M122" i="8"/>
  <c r="AU122" i="8"/>
  <c r="CZ122" i="8"/>
  <c r="DC122" i="8"/>
  <c r="AH122" i="8"/>
  <c r="BQ122" i="8"/>
  <c r="BZ122" i="8"/>
  <c r="N122" i="8"/>
  <c r="BX122" i="8"/>
  <c r="CS122" i="8"/>
  <c r="Z122" i="8"/>
  <c r="BU122" i="8"/>
  <c r="CF122" i="8"/>
  <c r="R122" i="8"/>
  <c r="AI122" i="8"/>
  <c r="BN122" i="8"/>
  <c r="H122" i="8"/>
  <c r="AL122" i="8"/>
  <c r="AX122" i="8"/>
  <c r="CH122" i="8"/>
  <c r="AM122" i="8"/>
  <c r="BP122" i="8"/>
  <c r="K122" i="8"/>
  <c r="O122" i="8"/>
  <c r="AR122" i="8"/>
  <c r="AW122" i="8"/>
  <c r="L122" i="8"/>
  <c r="J122" i="8"/>
  <c r="BY122" i="8"/>
  <c r="BS122" i="8"/>
  <c r="Y122" i="8"/>
  <c r="DP122" i="8"/>
  <c r="AS122" i="8"/>
  <c r="CY122" i="8"/>
  <c r="BL122" i="8"/>
  <c r="X122" i="8"/>
  <c r="G122" i="8"/>
  <c r="AZ122" i="8"/>
  <c r="DK122" i="8"/>
  <c r="CG122" i="8"/>
  <c r="CT122" i="8"/>
  <c r="AY122" i="8"/>
  <c r="DF122" i="8"/>
  <c r="BA122" i="8"/>
  <c r="Q122" i="8"/>
  <c r="CX122" i="8"/>
  <c r="AE122" i="8"/>
  <c r="CQ122" i="8"/>
  <c r="AV122" i="8"/>
  <c r="P122" i="8"/>
  <c r="T122" i="8"/>
  <c r="BR122" i="8"/>
  <c r="W122" i="8"/>
  <c r="DD122" i="8"/>
  <c r="CE122" i="8"/>
  <c r="AQ122" i="8"/>
  <c r="CV122" i="8"/>
  <c r="AO122" i="8"/>
  <c r="DM122" i="8"/>
  <c r="CA122" i="8"/>
  <c r="U122" i="8"/>
  <c r="CB122" i="8"/>
  <c r="AN122" i="8"/>
  <c r="F122" i="8"/>
  <c r="AD122" i="8"/>
  <c r="CD122" i="8"/>
  <c r="AK122" i="8"/>
  <c r="DN122" i="8"/>
  <c r="BW122" i="8"/>
  <c r="CC122" i="8"/>
  <c r="AG122" i="8"/>
  <c r="DA122" i="8"/>
  <c r="BM122" i="8"/>
  <c r="DO122" i="8"/>
  <c r="BT122" i="8"/>
  <c r="AF122" i="8"/>
  <c r="I122" i="8"/>
  <c r="AP122" i="8"/>
  <c r="CU122" i="8"/>
  <c r="BC122" i="8"/>
  <c r="DB122" i="8"/>
  <c r="BO122" i="8"/>
  <c r="BH122" i="8"/>
  <c r="BK122" i="8"/>
  <c r="CL122" i="8"/>
  <c r="CO122" i="8"/>
  <c r="BI122" i="8"/>
  <c r="BJ122" i="8"/>
  <c r="CP122" i="8"/>
  <c r="CM122" i="8"/>
  <c r="BF122" i="8"/>
  <c r="CN122" i="8"/>
  <c r="BG122" i="8"/>
  <c r="CJ122" i="8"/>
  <c r="CK122" i="8"/>
  <c r="DI197" i="8"/>
  <c r="DJ197" i="8"/>
  <c r="DG197" i="8"/>
  <c r="DH197" i="8"/>
  <c r="BE197" i="8"/>
  <c r="BD197" i="8"/>
  <c r="Q197" i="8"/>
  <c r="N197" i="8"/>
  <c r="BP197" i="8"/>
  <c r="CR197" i="8"/>
  <c r="BO197" i="8"/>
  <c r="CS197" i="8"/>
  <c r="AX197" i="8"/>
  <c r="R197" i="8"/>
  <c r="CG197" i="8"/>
  <c r="AS197" i="8"/>
  <c r="M197" i="8"/>
  <c r="CQ197" i="8"/>
  <c r="DO197" i="8"/>
  <c r="AN197" i="8"/>
  <c r="CZ197" i="8"/>
  <c r="AU197" i="8"/>
  <c r="I197" i="8"/>
  <c r="AV197" i="8"/>
  <c r="DL197" i="8"/>
  <c r="BC197" i="8"/>
  <c r="G197" i="8"/>
  <c r="X197" i="8"/>
  <c r="AE197" i="8"/>
  <c r="V197" i="8"/>
  <c r="AA197" i="8"/>
  <c r="AO197" i="8"/>
  <c r="L197" i="8"/>
  <c r="S197" i="8"/>
  <c r="CD197" i="8"/>
  <c r="AP197" i="8"/>
  <c r="DP197" i="8"/>
  <c r="BY197" i="8"/>
  <c r="AK197" i="8"/>
  <c r="H197" i="8"/>
  <c r="CB197" i="8"/>
  <c r="CU197" i="8"/>
  <c r="AD197" i="8"/>
  <c r="CI197" i="8"/>
  <c r="AI197" i="8"/>
  <c r="DE197" i="8"/>
  <c r="AL197" i="8"/>
  <c r="CX197" i="8"/>
  <c r="AQ197" i="8"/>
  <c r="J197" i="8"/>
  <c r="DF197" i="8"/>
  <c r="F197" i="8"/>
  <c r="DB197" i="8"/>
  <c r="K197" i="8"/>
  <c r="CT197" i="8"/>
  <c r="AM197" i="8"/>
  <c r="BS197" i="8"/>
  <c r="DM197" i="8"/>
  <c r="BV197" i="8"/>
  <c r="AH197" i="8"/>
  <c r="DD197" i="8"/>
  <c r="BQ197" i="8"/>
  <c r="AC197" i="8"/>
  <c r="DK197" i="8"/>
  <c r="BT197" i="8"/>
  <c r="BX197" i="8"/>
  <c r="T197" i="8"/>
  <c r="BW197" i="8"/>
  <c r="Y197" i="8"/>
  <c r="CH197" i="8"/>
  <c r="AB197" i="8"/>
  <c r="CE197" i="8"/>
  <c r="AG197" i="8"/>
  <c r="CF197" i="8"/>
  <c r="CC197" i="8"/>
  <c r="BZ197" i="8"/>
  <c r="CA197" i="8"/>
  <c r="AJ197" i="8"/>
  <c r="BB197" i="8"/>
  <c r="CW197" i="8"/>
  <c r="AF197" i="8"/>
  <c r="DA197" i="8"/>
  <c r="BN197" i="8"/>
  <c r="Z197" i="8"/>
  <c r="CV197" i="8"/>
  <c r="BA197" i="8"/>
  <c r="U197" i="8"/>
  <c r="CY197" i="8"/>
  <c r="BL197" i="8"/>
  <c r="AZ197" i="8"/>
  <c r="DN197" i="8"/>
  <c r="BM197" i="8"/>
  <c r="O197" i="8"/>
  <c r="BR197" i="8"/>
  <c r="P197" i="8"/>
  <c r="BU197" i="8"/>
  <c r="W197" i="8"/>
  <c r="AT197" i="8"/>
  <c r="AY197" i="8"/>
  <c r="AR197" i="8"/>
  <c r="AW197" i="8"/>
  <c r="DC197" i="8"/>
  <c r="BI197" i="8"/>
  <c r="BH197" i="8"/>
  <c r="BK197" i="8"/>
  <c r="BG197" i="8"/>
  <c r="BJ197" i="8"/>
  <c r="BF197" i="8"/>
  <c r="CL197" i="8"/>
  <c r="CO197" i="8"/>
  <c r="CP197" i="8"/>
  <c r="CM197" i="8"/>
  <c r="CN197" i="8"/>
  <c r="CJ197" i="8"/>
  <c r="CK197" i="8"/>
  <c r="DI48" i="8"/>
  <c r="DJ48" i="8"/>
  <c r="BE48" i="8"/>
  <c r="DG48" i="8"/>
  <c r="DH48" i="8"/>
  <c r="CJ48" i="8"/>
  <c r="CL48" i="8"/>
  <c r="BI48" i="8"/>
  <c r="CN48" i="8"/>
  <c r="BJ48" i="8"/>
  <c r="BH48" i="8"/>
  <c r="BD48" i="8"/>
  <c r="BF48" i="8"/>
  <c r="BG48" i="8"/>
  <c r="CK48" i="8"/>
  <c r="CP48" i="8"/>
  <c r="CO48" i="8"/>
  <c r="BL48" i="8"/>
  <c r="CM48" i="8"/>
  <c r="BK48" i="8"/>
  <c r="AX48" i="8"/>
  <c r="CE48" i="8"/>
  <c r="AY48" i="8"/>
  <c r="BP48" i="8"/>
  <c r="R48" i="8"/>
  <c r="AP48" i="8"/>
  <c r="CI48" i="8"/>
  <c r="CX48" i="8"/>
  <c r="DF48" i="8"/>
  <c r="DN48" i="8"/>
  <c r="W48" i="8"/>
  <c r="AE48" i="8"/>
  <c r="AM48" i="8"/>
  <c r="BC48" i="8"/>
  <c r="Y48" i="8"/>
  <c r="AG48" i="8"/>
  <c r="AO48" i="8"/>
  <c r="AW48" i="8"/>
  <c r="BN48" i="8"/>
  <c r="BV48" i="8"/>
  <c r="DM48" i="8"/>
  <c r="Z48" i="8"/>
  <c r="BO48" i="8"/>
  <c r="BS48" i="8"/>
  <c r="BW48" i="8"/>
  <c r="DB48" i="8"/>
  <c r="H48" i="8"/>
  <c r="AA48" i="8"/>
  <c r="AQ48" i="8"/>
  <c r="F48" i="8"/>
  <c r="M48" i="8"/>
  <c r="U48" i="8"/>
  <c r="CD48" i="8"/>
  <c r="CS48" i="8"/>
  <c r="DA48" i="8"/>
  <c r="AH48" i="8"/>
  <c r="CT48" i="8"/>
  <c r="L48" i="8"/>
  <c r="O48" i="8"/>
  <c r="S48" i="8"/>
  <c r="AI48" i="8"/>
  <c r="AU48" i="8"/>
  <c r="BT48" i="8"/>
  <c r="BX48" i="8"/>
  <c r="CY48" i="8"/>
  <c r="DO48" i="8"/>
  <c r="BZ48" i="8"/>
  <c r="CW48" i="8"/>
  <c r="K48" i="8"/>
  <c r="AD48" i="8"/>
  <c r="AL48" i="8"/>
  <c r="AT48" i="8"/>
  <c r="BB48" i="8"/>
  <c r="BY48" i="8"/>
  <c r="DE48" i="8"/>
  <c r="G48" i="8"/>
  <c r="AJ48" i="8"/>
  <c r="AN48" i="8"/>
  <c r="AR48" i="8"/>
  <c r="BM48" i="8"/>
  <c r="DD48" i="8"/>
  <c r="DP48" i="8"/>
  <c r="CB48" i="8"/>
  <c r="CF48" i="8"/>
  <c r="CQ48" i="8"/>
  <c r="CU48" i="8"/>
  <c r="DK48" i="8"/>
  <c r="J48" i="8"/>
  <c r="AS48" i="8"/>
  <c r="V48" i="8"/>
  <c r="I48" i="8"/>
  <c r="AF48" i="8"/>
  <c r="AV48" i="8"/>
  <c r="BQ48" i="8"/>
  <c r="CC48" i="8"/>
  <c r="CG48" i="8"/>
  <c r="CR48" i="8"/>
  <c r="CV48" i="8"/>
  <c r="CZ48" i="8"/>
  <c r="DC48" i="8"/>
  <c r="Q48" i="8"/>
  <c r="AC48" i="8"/>
  <c r="AK48" i="8"/>
  <c r="BA48" i="8"/>
  <c r="BR48" i="8"/>
  <c r="CH48" i="8"/>
  <c r="N48" i="8"/>
  <c r="CA48" i="8"/>
  <c r="P48" i="8"/>
  <c r="T48" i="8"/>
  <c r="X48" i="8"/>
  <c r="AB48" i="8"/>
  <c r="AZ48" i="8"/>
  <c r="BU48" i="8"/>
  <c r="DL48" i="8"/>
  <c r="DI143" i="8"/>
  <c r="DG143" i="8"/>
  <c r="DH143" i="8"/>
  <c r="DJ143" i="8"/>
  <c r="BD143" i="8"/>
  <c r="BE143" i="8"/>
  <c r="BB143" i="8"/>
  <c r="L143" i="8"/>
  <c r="CZ143" i="8"/>
  <c r="BX143" i="8"/>
  <c r="AU143" i="8"/>
  <c r="AE143" i="8"/>
  <c r="BI143" i="8"/>
  <c r="CS143" i="8"/>
  <c r="AX143" i="8"/>
  <c r="R143" i="8"/>
  <c r="CG143" i="8"/>
  <c r="AS143" i="8"/>
  <c r="M143" i="8"/>
  <c r="CQ143" i="8"/>
  <c r="AL143" i="8"/>
  <c r="CX143" i="8"/>
  <c r="AQ143" i="8"/>
  <c r="K143" i="8"/>
  <c r="AZ143" i="8"/>
  <c r="CT143" i="8"/>
  <c r="AA143" i="8"/>
  <c r="BR143" i="8"/>
  <c r="DF143" i="8"/>
  <c r="AM143" i="8"/>
  <c r="CB143" i="8"/>
  <c r="AW143" i="8"/>
  <c r="AD143" i="8"/>
  <c r="I143" i="8"/>
  <c r="BO143" i="8"/>
  <c r="AN143" i="8"/>
  <c r="BJ143" i="8"/>
  <c r="BG143" i="8"/>
  <c r="CD143" i="8"/>
  <c r="AP143" i="8"/>
  <c r="DP143" i="8"/>
  <c r="BY143" i="8"/>
  <c r="AK143" i="8"/>
  <c r="J143" i="8"/>
  <c r="BZ143" i="8"/>
  <c r="AB143" i="8"/>
  <c r="CE143" i="8"/>
  <c r="AG143" i="8"/>
  <c r="DE143" i="8"/>
  <c r="AJ143" i="8"/>
  <c r="CA143" i="8"/>
  <c r="O143" i="8"/>
  <c r="AT143" i="8"/>
  <c r="CR143" i="8"/>
  <c r="Y143" i="8"/>
  <c r="AR143" i="8"/>
  <c r="S143" i="8"/>
  <c r="DB143" i="8"/>
  <c r="X143" i="8"/>
  <c r="DK143" i="8"/>
  <c r="BK143" i="8"/>
  <c r="DM143" i="8"/>
  <c r="BV143" i="8"/>
  <c r="AH143" i="8"/>
  <c r="DD143" i="8"/>
  <c r="BQ143" i="8"/>
  <c r="AC143" i="8"/>
  <c r="BF143" i="8"/>
  <c r="BP143" i="8"/>
  <c r="P143" i="8"/>
  <c r="BU143" i="8"/>
  <c r="W143" i="8"/>
  <c r="CH143" i="8"/>
  <c r="V143" i="8"/>
  <c r="BM143" i="8"/>
  <c r="CY143" i="8"/>
  <c r="AF143" i="8"/>
  <c r="BW143" i="8"/>
  <c r="G143" i="8"/>
  <c r="N143" i="8"/>
  <c r="CW143" i="8"/>
  <c r="BS143" i="8"/>
  <c r="CU143" i="8"/>
  <c r="Q143" i="8"/>
  <c r="BH143" i="8"/>
  <c r="DA143" i="8"/>
  <c r="BN143" i="8"/>
  <c r="Z143" i="8"/>
  <c r="CV143" i="8"/>
  <c r="BA143" i="8"/>
  <c r="U143" i="8"/>
  <c r="DC143" i="8"/>
  <c r="AV143" i="8"/>
  <c r="DL143" i="8"/>
  <c r="BC143" i="8"/>
  <c r="F143" i="8"/>
  <c r="BT143" i="8"/>
  <c r="DN143" i="8"/>
  <c r="AO143" i="8"/>
  <c r="CF143" i="8"/>
  <c r="T143" i="8"/>
  <c r="AY143" i="8"/>
  <c r="DO143" i="8"/>
  <c r="CI143" i="8"/>
  <c r="BL143" i="8"/>
  <c r="AI143" i="8"/>
  <c r="H143" i="8"/>
  <c r="CC143" i="8"/>
  <c r="CP143" i="8"/>
  <c r="CJ143" i="8"/>
  <c r="CK143" i="8"/>
  <c r="CL143" i="8"/>
  <c r="CM143" i="8"/>
  <c r="CN143" i="8"/>
  <c r="CO143" i="8"/>
  <c r="DI195" i="8"/>
  <c r="DJ195" i="8"/>
  <c r="DG195" i="8"/>
  <c r="DH195" i="8"/>
  <c r="BD195" i="8"/>
  <c r="BE195" i="8"/>
  <c r="K195" i="8"/>
  <c r="AU195" i="8"/>
  <c r="CZ195" i="8"/>
  <c r="T195" i="8"/>
  <c r="CU195" i="8"/>
  <c r="Y195" i="8"/>
  <c r="BY195" i="8"/>
  <c r="CY195" i="8"/>
  <c r="BL195" i="8"/>
  <c r="X195" i="8"/>
  <c r="CT195" i="8"/>
  <c r="AY195" i="8"/>
  <c r="S195" i="8"/>
  <c r="CS195" i="8"/>
  <c r="AL195" i="8"/>
  <c r="CX195" i="8"/>
  <c r="AS195" i="8"/>
  <c r="I195" i="8"/>
  <c r="BX195" i="8"/>
  <c r="Z195" i="8"/>
  <c r="CC195" i="8"/>
  <c r="AE195" i="8"/>
  <c r="CQ195" i="8"/>
  <c r="AV195" i="8"/>
  <c r="P195" i="8"/>
  <c r="CE195" i="8"/>
  <c r="AQ195" i="8"/>
  <c r="G195" i="8"/>
  <c r="BZ195" i="8"/>
  <c r="AB195" i="8"/>
  <c r="CG195" i="8"/>
  <c r="AG195" i="8"/>
  <c r="DO195" i="8"/>
  <c r="BN195" i="8"/>
  <c r="N195" i="8"/>
  <c r="BS195" i="8"/>
  <c r="U195" i="8"/>
  <c r="CB195" i="8"/>
  <c r="AN195" i="8"/>
  <c r="DN195" i="8"/>
  <c r="BW195" i="8"/>
  <c r="AI195" i="8"/>
  <c r="H195" i="8"/>
  <c r="BP195" i="8"/>
  <c r="R195" i="8"/>
  <c r="BU195" i="8"/>
  <c r="W195" i="8"/>
  <c r="DA195" i="8"/>
  <c r="AT195" i="8"/>
  <c r="DF195" i="8"/>
  <c r="BA195" i="8"/>
  <c r="F195" i="8"/>
  <c r="AP195" i="8"/>
  <c r="BR195" i="8"/>
  <c r="DK195" i="8"/>
  <c r="BT195" i="8"/>
  <c r="AF195" i="8"/>
  <c r="DB195" i="8"/>
  <c r="BO195" i="8"/>
  <c r="AA195" i="8"/>
  <c r="DC195" i="8"/>
  <c r="AX195" i="8"/>
  <c r="DL195" i="8"/>
  <c r="BC195" i="8"/>
  <c r="M195" i="8"/>
  <c r="CH195" i="8"/>
  <c r="AJ195" i="8"/>
  <c r="CV195" i="8"/>
  <c r="AO195" i="8"/>
  <c r="AW195" i="8"/>
  <c r="AR195" i="8"/>
  <c r="O195" i="8"/>
  <c r="DP195" i="8"/>
  <c r="DE195" i="8"/>
  <c r="BQ195" i="8"/>
  <c r="BB195" i="8"/>
  <c r="CA195" i="8"/>
  <c r="BV195" i="8"/>
  <c r="AK195" i="8"/>
  <c r="AD195" i="8"/>
  <c r="CR195" i="8"/>
  <c r="CF195" i="8"/>
  <c r="J195" i="8"/>
  <c r="DD195" i="8"/>
  <c r="CW195" i="8"/>
  <c r="BM195" i="8"/>
  <c r="AZ195" i="8"/>
  <c r="Q195" i="8"/>
  <c r="L195" i="8"/>
  <c r="DM195" i="8"/>
  <c r="AC195" i="8"/>
  <c r="V195" i="8"/>
  <c r="CI195" i="8"/>
  <c r="CD195" i="8"/>
  <c r="AM195" i="8"/>
  <c r="AH195" i="8"/>
  <c r="BJ195" i="8"/>
  <c r="BI195" i="8"/>
  <c r="BK195" i="8"/>
  <c r="BF195" i="8"/>
  <c r="BH195" i="8"/>
  <c r="BG195" i="8"/>
  <c r="CJ195" i="8"/>
  <c r="CP195" i="8"/>
  <c r="CL195" i="8"/>
  <c r="CM195" i="8"/>
  <c r="CN195" i="8"/>
  <c r="CO195" i="8"/>
  <c r="CK195" i="8"/>
  <c r="DJ98" i="8"/>
  <c r="DG98" i="8"/>
  <c r="DI98" i="8"/>
  <c r="DH98" i="8"/>
  <c r="BD98" i="8"/>
  <c r="BE98" i="8"/>
  <c r="CH98" i="8"/>
  <c r="N98" i="8"/>
  <c r="BA98" i="8"/>
  <c r="CE98" i="8"/>
  <c r="DL98" i="8"/>
  <c r="BN98" i="8"/>
  <c r="AJ98" i="8"/>
  <c r="AG98" i="8"/>
  <c r="DO98" i="8"/>
  <c r="CA98" i="8"/>
  <c r="AM98" i="8"/>
  <c r="DK98" i="8"/>
  <c r="BT98" i="8"/>
  <c r="AF98" i="8"/>
  <c r="I98" i="8"/>
  <c r="BY98" i="8"/>
  <c r="AA98" i="8"/>
  <c r="CD98" i="8"/>
  <c r="AD98" i="8"/>
  <c r="CZ98" i="8"/>
  <c r="AS98" i="8"/>
  <c r="DC98" i="8"/>
  <c r="AX98" i="8"/>
  <c r="J98" i="8"/>
  <c r="DF98" i="8"/>
  <c r="BS98" i="8"/>
  <c r="AE98" i="8"/>
  <c r="CY98" i="8"/>
  <c r="BL98" i="8"/>
  <c r="X98" i="8"/>
  <c r="DP98" i="8"/>
  <c r="BO98" i="8"/>
  <c r="Q98" i="8"/>
  <c r="BR98" i="8"/>
  <c r="T98" i="8"/>
  <c r="CG98" i="8"/>
  <c r="AI98" i="8"/>
  <c r="CS98" i="8"/>
  <c r="AL98" i="8"/>
  <c r="CX98" i="8"/>
  <c r="BC98" i="8"/>
  <c r="W98" i="8"/>
  <c r="CQ98" i="8"/>
  <c r="AV98" i="8"/>
  <c r="P98" i="8"/>
  <c r="DB98" i="8"/>
  <c r="AW98" i="8"/>
  <c r="DE98" i="8"/>
  <c r="AZ98" i="8"/>
  <c r="H98" i="8"/>
  <c r="BW98" i="8"/>
  <c r="Y98" i="8"/>
  <c r="BZ98" i="8"/>
  <c r="AB98" i="8"/>
  <c r="CI98" i="8"/>
  <c r="AU98" i="8"/>
  <c r="O98" i="8"/>
  <c r="CB98" i="8"/>
  <c r="AN98" i="8"/>
  <c r="K98" i="8"/>
  <c r="CR98" i="8"/>
  <c r="AK98" i="8"/>
  <c r="CU98" i="8"/>
  <c r="AP98" i="8"/>
  <c r="DN98" i="8"/>
  <c r="BM98" i="8"/>
  <c r="M98" i="8"/>
  <c r="BP98" i="8"/>
  <c r="R98" i="8"/>
  <c r="G98" i="8"/>
  <c r="CW98" i="8"/>
  <c r="CT98" i="8"/>
  <c r="AT98" i="8"/>
  <c r="AQ98" i="8"/>
  <c r="L98" i="8"/>
  <c r="DM98" i="8"/>
  <c r="DD98" i="8"/>
  <c r="V98" i="8"/>
  <c r="S98" i="8"/>
  <c r="BX98" i="8"/>
  <c r="BU98" i="8"/>
  <c r="AH98" i="8"/>
  <c r="AC98" i="8"/>
  <c r="AR98" i="8"/>
  <c r="AO98" i="8"/>
  <c r="F98" i="8"/>
  <c r="DA98" i="8"/>
  <c r="CV98" i="8"/>
  <c r="BB98" i="8"/>
  <c r="AY98" i="8"/>
  <c r="BV98" i="8"/>
  <c r="BQ98" i="8"/>
  <c r="Z98" i="8"/>
  <c r="U98" i="8"/>
  <c r="CF98" i="8"/>
  <c r="CC98" i="8"/>
  <c r="BG98" i="8"/>
  <c r="BI98" i="8"/>
  <c r="BK98" i="8"/>
  <c r="BF98" i="8"/>
  <c r="BH98" i="8"/>
  <c r="BJ98" i="8"/>
  <c r="CK98" i="8"/>
  <c r="CL98" i="8"/>
  <c r="CO98" i="8"/>
  <c r="CP98" i="8"/>
  <c r="CM98" i="8"/>
  <c r="CJ98" i="8"/>
  <c r="CN98" i="8"/>
  <c r="DJ174" i="8"/>
  <c r="DG174" i="8"/>
  <c r="DI174" i="8"/>
  <c r="DH174" i="8"/>
  <c r="BD174" i="8"/>
  <c r="BE174" i="8"/>
  <c r="CD174" i="8"/>
  <c r="CI174" i="8"/>
  <c r="BK174" i="8"/>
  <c r="BI174" i="8"/>
  <c r="BZ174" i="8"/>
  <c r="AL174" i="8"/>
  <c r="DL174" i="8"/>
  <c r="BU174" i="8"/>
  <c r="AG174" i="8"/>
  <c r="H174" i="8"/>
  <c r="BX174" i="8"/>
  <c r="Z174" i="8"/>
  <c r="CE174" i="8"/>
  <c r="AE174" i="8"/>
  <c r="CY174" i="8"/>
  <c r="AR174" i="8"/>
  <c r="DD174" i="8"/>
  <c r="AY174" i="8"/>
  <c r="I174" i="8"/>
  <c r="R174" i="8"/>
  <c r="W174" i="8"/>
  <c r="AX174" i="8"/>
  <c r="BC174" i="8"/>
  <c r="T174" i="8"/>
  <c r="AZ174" i="8"/>
  <c r="CU174" i="8"/>
  <c r="J174" i="8"/>
  <c r="AK174" i="8"/>
  <c r="BH174" i="8"/>
  <c r="DE174" i="8"/>
  <c r="BR174" i="8"/>
  <c r="AD174" i="8"/>
  <c r="CZ174" i="8"/>
  <c r="BM174" i="8"/>
  <c r="Y174" i="8"/>
  <c r="DO174" i="8"/>
  <c r="BN174" i="8"/>
  <c r="P174" i="8"/>
  <c r="BS174" i="8"/>
  <c r="U174" i="8"/>
  <c r="CF174" i="8"/>
  <c r="AH174" i="8"/>
  <c r="CT174" i="8"/>
  <c r="AM174" i="8"/>
  <c r="CS174" i="8"/>
  <c r="CX174" i="8"/>
  <c r="K174" i="8"/>
  <c r="AB174" i="8"/>
  <c r="AI174" i="8"/>
  <c r="BY174" i="8"/>
  <c r="DP174" i="8"/>
  <c r="AP174" i="8"/>
  <c r="AF174" i="8"/>
  <c r="BG174" i="8"/>
  <c r="CW174" i="8"/>
  <c r="BB174" i="8"/>
  <c r="V174" i="8"/>
  <c r="CR174" i="8"/>
  <c r="AW174" i="8"/>
  <c r="Q174" i="8"/>
  <c r="DA174" i="8"/>
  <c r="AV174" i="8"/>
  <c r="DF174" i="8"/>
  <c r="BA174" i="8"/>
  <c r="G174" i="8"/>
  <c r="BV174" i="8"/>
  <c r="X174" i="8"/>
  <c r="CA174" i="8"/>
  <c r="AC174" i="8"/>
  <c r="BP174" i="8"/>
  <c r="BW174" i="8"/>
  <c r="DC174" i="8"/>
  <c r="DN174" i="8"/>
  <c r="M174" i="8"/>
  <c r="AA174" i="8"/>
  <c r="BO174" i="8"/>
  <c r="DB174" i="8"/>
  <c r="BJ174" i="8"/>
  <c r="BF174" i="8"/>
  <c r="CH174" i="8"/>
  <c r="AT174" i="8"/>
  <c r="N174" i="8"/>
  <c r="CC174" i="8"/>
  <c r="AO174" i="8"/>
  <c r="F174" i="8"/>
  <c r="CQ174" i="8"/>
  <c r="AJ174" i="8"/>
  <c r="CV174" i="8"/>
  <c r="AQ174" i="8"/>
  <c r="DM174" i="8"/>
  <c r="BL174" i="8"/>
  <c r="L174" i="8"/>
  <c r="BQ174" i="8"/>
  <c r="S174" i="8"/>
  <c r="AN174" i="8"/>
  <c r="AS174" i="8"/>
  <c r="CB174" i="8"/>
  <c r="CG174" i="8"/>
  <c r="BT174" i="8"/>
  <c r="DK174" i="8"/>
  <c r="O174" i="8"/>
  <c r="AU174" i="8"/>
  <c r="CN174" i="8"/>
  <c r="CO174" i="8"/>
  <c r="CP174" i="8"/>
  <c r="CJ174" i="8"/>
  <c r="CK174" i="8"/>
  <c r="CL174" i="8"/>
  <c r="CM174" i="8"/>
  <c r="DJ238" i="8"/>
  <c r="DG238" i="8"/>
  <c r="DI238" i="8"/>
  <c r="DH238" i="8"/>
  <c r="BD238" i="8"/>
  <c r="BE238" i="8"/>
  <c r="CY238" i="8"/>
  <c r="X238" i="8"/>
  <c r="BI238" i="8"/>
  <c r="DC238" i="8"/>
  <c r="BP238" i="8"/>
  <c r="AB238" i="8"/>
  <c r="CX238" i="8"/>
  <c r="BC238" i="8"/>
  <c r="W238" i="8"/>
  <c r="DM238" i="8"/>
  <c r="BV238" i="8"/>
  <c r="AH238" i="8"/>
  <c r="DD238" i="8"/>
  <c r="BQ238" i="8"/>
  <c r="AC238" i="8"/>
  <c r="DE238" i="8"/>
  <c r="AD238" i="8"/>
  <c r="BM238" i="8"/>
  <c r="CW238" i="8"/>
  <c r="V238" i="8"/>
  <c r="AW238" i="8"/>
  <c r="CQ238" i="8"/>
  <c r="AQ238" i="8"/>
  <c r="DN238" i="8"/>
  <c r="DK238" i="8"/>
  <c r="BO238" i="8"/>
  <c r="BG238" i="8"/>
  <c r="CU238" i="8"/>
  <c r="AZ238" i="8"/>
  <c r="T238" i="8"/>
  <c r="CI238" i="8"/>
  <c r="AU238" i="8"/>
  <c r="O238" i="8"/>
  <c r="DA238" i="8"/>
  <c r="BN238" i="8"/>
  <c r="Z238" i="8"/>
  <c r="CV238" i="8"/>
  <c r="BA238" i="8"/>
  <c r="U238" i="8"/>
  <c r="CH238" i="8"/>
  <c r="N238" i="8"/>
  <c r="AO238" i="8"/>
  <c r="BZ238" i="8"/>
  <c r="DL238" i="8"/>
  <c r="AG238" i="8"/>
  <c r="AV238" i="8"/>
  <c r="F238" i="8"/>
  <c r="BW238" i="8"/>
  <c r="BT238" i="8"/>
  <c r="AA238" i="8"/>
  <c r="AY238" i="8"/>
  <c r="BK238" i="8"/>
  <c r="BJ238" i="8"/>
  <c r="CF238" i="8"/>
  <c r="AR238" i="8"/>
  <c r="L238" i="8"/>
  <c r="CA238" i="8"/>
  <c r="AM238" i="8"/>
  <c r="I238" i="8"/>
  <c r="CS238" i="8"/>
  <c r="AX238" i="8"/>
  <c r="R238" i="8"/>
  <c r="CG238" i="8"/>
  <c r="AS238" i="8"/>
  <c r="M238" i="8"/>
  <c r="BR238" i="8"/>
  <c r="CZ238" i="8"/>
  <c r="Y238" i="8"/>
  <c r="BB238" i="8"/>
  <c r="CR238" i="8"/>
  <c r="Q238" i="8"/>
  <c r="P238" i="8"/>
  <c r="CB238" i="8"/>
  <c r="AI238" i="8"/>
  <c r="AF238" i="8"/>
  <c r="S238" i="8"/>
  <c r="BL238" i="8"/>
  <c r="BH238" i="8"/>
  <c r="DO238" i="8"/>
  <c r="BX238" i="8"/>
  <c r="AJ238" i="8"/>
  <c r="DF238" i="8"/>
  <c r="BS238" i="8"/>
  <c r="AE238" i="8"/>
  <c r="BF238" i="8"/>
  <c r="CD238" i="8"/>
  <c r="AP238" i="8"/>
  <c r="DP238" i="8"/>
  <c r="BY238" i="8"/>
  <c r="AK238" i="8"/>
  <c r="J238" i="8"/>
  <c r="AT238" i="8"/>
  <c r="CC238" i="8"/>
  <c r="G238" i="8"/>
  <c r="AL238" i="8"/>
  <c r="BU238" i="8"/>
  <c r="K238" i="8"/>
  <c r="CE238" i="8"/>
  <c r="AN238" i="8"/>
  <c r="H238" i="8"/>
  <c r="DB238" i="8"/>
  <c r="CT238" i="8"/>
  <c r="CN238" i="8"/>
  <c r="CO238" i="8"/>
  <c r="CK238" i="8"/>
  <c r="CJ238" i="8"/>
  <c r="CP238" i="8"/>
  <c r="CL238" i="8"/>
  <c r="CM238" i="8"/>
  <c r="DJ107" i="8"/>
  <c r="DI107" i="8"/>
  <c r="DG107" i="8"/>
  <c r="DH107" i="8"/>
  <c r="BD107" i="8"/>
  <c r="BE107" i="8"/>
  <c r="AK107" i="8"/>
  <c r="CD107" i="8"/>
  <c r="AL107" i="8"/>
  <c r="N107" i="8"/>
  <c r="DL107" i="8"/>
  <c r="AA107" i="8"/>
  <c r="BA107" i="8"/>
  <c r="BN107" i="8"/>
  <c r="AG107" i="8"/>
  <c r="V107" i="8"/>
  <c r="Q107" i="8"/>
  <c r="J107" i="8"/>
  <c r="F107" i="8"/>
  <c r="CU107" i="8"/>
  <c r="CI107" i="8"/>
  <c r="AU107" i="8"/>
  <c r="O107" i="8"/>
  <c r="CB107" i="8"/>
  <c r="CG107" i="8"/>
  <c r="AI107" i="8"/>
  <c r="CS107" i="8"/>
  <c r="AR107" i="8"/>
  <c r="L107" i="8"/>
  <c r="CC107" i="8"/>
  <c r="AC107" i="8"/>
  <c r="CF107" i="8"/>
  <c r="AN107" i="8"/>
  <c r="G107" i="8"/>
  <c r="R107" i="8"/>
  <c r="DA107" i="8"/>
  <c r="CV107" i="8"/>
  <c r="DE107" i="8"/>
  <c r="DP107" i="8"/>
  <c r="CH107" i="8"/>
  <c r="BY107" i="8"/>
  <c r="CR107" i="8"/>
  <c r="BJ107" i="8"/>
  <c r="CA107" i="8"/>
  <c r="AM107" i="8"/>
  <c r="DK107" i="8"/>
  <c r="BT107" i="8"/>
  <c r="BW107" i="8"/>
  <c r="Y107" i="8"/>
  <c r="BZ107" i="8"/>
  <c r="AJ107" i="8"/>
  <c r="I107" i="8"/>
  <c r="BQ107" i="8"/>
  <c r="S107" i="8"/>
  <c r="BV107" i="8"/>
  <c r="AF107" i="8"/>
  <c r="H107" i="8"/>
  <c r="AH107" i="8"/>
  <c r="U107" i="8"/>
  <c r="DB107" i="8"/>
  <c r="BR107" i="8"/>
  <c r="CE107" i="8"/>
  <c r="BB107" i="8"/>
  <c r="DO107" i="8"/>
  <c r="DF107" i="8"/>
  <c r="BS107" i="8"/>
  <c r="AE107" i="8"/>
  <c r="CY107" i="8"/>
  <c r="DN107" i="8"/>
  <c r="BM107" i="8"/>
  <c r="M107" i="8"/>
  <c r="BP107" i="8"/>
  <c r="AB107" i="8"/>
  <c r="DD107" i="8"/>
  <c r="AY107" i="8"/>
  <c r="DM107" i="8"/>
  <c r="BL107" i="8"/>
  <c r="X107" i="8"/>
  <c r="AX107" i="8"/>
  <c r="AQ107" i="8"/>
  <c r="BO107" i="8"/>
  <c r="AP107" i="8"/>
  <c r="AW107" i="8"/>
  <c r="AD107" i="8"/>
  <c r="AT107" i="8"/>
  <c r="Z107" i="8"/>
  <c r="CX107" i="8"/>
  <c r="BC107" i="8"/>
  <c r="W107" i="8"/>
  <c r="CQ107" i="8"/>
  <c r="CZ107" i="8"/>
  <c r="AS107" i="8"/>
  <c r="DC107" i="8"/>
  <c r="AZ107" i="8"/>
  <c r="T107" i="8"/>
  <c r="CT107" i="8"/>
  <c r="AO107" i="8"/>
  <c r="CW107" i="8"/>
  <c r="AV107" i="8"/>
  <c r="P107" i="8"/>
  <c r="K107" i="8"/>
  <c r="BX107" i="8"/>
  <c r="BU107" i="8"/>
  <c r="BK107" i="8"/>
  <c r="CL107" i="8"/>
  <c r="CK107" i="8"/>
  <c r="BI107" i="8"/>
  <c r="BH107" i="8"/>
  <c r="CJ107" i="8"/>
  <c r="CM107" i="8"/>
  <c r="BF107" i="8"/>
  <c r="CN107" i="8"/>
  <c r="CO107" i="8"/>
  <c r="BG107" i="8"/>
  <c r="CP107" i="8"/>
  <c r="DJ183" i="8"/>
  <c r="DI183" i="8"/>
  <c r="DG183" i="8"/>
  <c r="DH183" i="8"/>
  <c r="BD183" i="8"/>
  <c r="BE183" i="8"/>
  <c r="CS183" i="8"/>
  <c r="Z183" i="8"/>
  <c r="BQ183" i="8"/>
  <c r="AT183" i="8"/>
  <c r="CG183" i="8"/>
  <c r="U183" i="8"/>
  <c r="BV183" i="8"/>
  <c r="DN183" i="8"/>
  <c r="AQ183" i="8"/>
  <c r="DA183" i="8"/>
  <c r="BW183" i="8"/>
  <c r="BL183" i="8"/>
  <c r="CH183" i="8"/>
  <c r="S183" i="8"/>
  <c r="CT183" i="8"/>
  <c r="DC183" i="8"/>
  <c r="BP183" i="8"/>
  <c r="AB183" i="8"/>
  <c r="CX183" i="8"/>
  <c r="BC183" i="8"/>
  <c r="W183" i="8"/>
  <c r="Q183" i="8"/>
  <c r="BO183" i="8"/>
  <c r="DP183" i="8"/>
  <c r="BB183" i="8"/>
  <c r="DK183" i="8"/>
  <c r="N183" i="8"/>
  <c r="CY183" i="8"/>
  <c r="AD183" i="8"/>
  <c r="BU183" i="8"/>
  <c r="G183" i="8"/>
  <c r="AX183" i="8"/>
  <c r="CV183" i="8"/>
  <c r="AC183" i="8"/>
  <c r="BR183" i="8"/>
  <c r="AO183" i="8"/>
  <c r="R183" i="8"/>
  <c r="AN183" i="8"/>
  <c r="BZ183" i="8"/>
  <c r="CU183" i="8"/>
  <c r="AZ183" i="8"/>
  <c r="T183" i="8"/>
  <c r="CI183" i="8"/>
  <c r="AU183" i="8"/>
  <c r="O183" i="8"/>
  <c r="AA183" i="8"/>
  <c r="BY183" i="8"/>
  <c r="V183" i="8"/>
  <c r="BT183" i="8"/>
  <c r="AV183" i="8"/>
  <c r="CB183" i="8"/>
  <c r="P183" i="8"/>
  <c r="AY183" i="8"/>
  <c r="DE183" i="8"/>
  <c r="AL183" i="8"/>
  <c r="CC183" i="8"/>
  <c r="M183" i="8"/>
  <c r="AH183" i="8"/>
  <c r="F183" i="8"/>
  <c r="CE183" i="8"/>
  <c r="CZ183" i="8"/>
  <c r="BI183" i="8"/>
  <c r="CF183" i="8"/>
  <c r="AR183" i="8"/>
  <c r="L183" i="8"/>
  <c r="CA183" i="8"/>
  <c r="AM183" i="8"/>
  <c r="I183" i="8"/>
  <c r="AK183" i="8"/>
  <c r="CR183" i="8"/>
  <c r="AF183" i="8"/>
  <c r="CD183" i="8"/>
  <c r="AS183" i="8"/>
  <c r="Y183" i="8"/>
  <c r="BN183" i="8"/>
  <c r="DD183" i="8"/>
  <c r="AI183" i="8"/>
  <c r="CQ183" i="8"/>
  <c r="X183" i="8"/>
  <c r="BM183" i="8"/>
  <c r="K183" i="8"/>
  <c r="DL183" i="8"/>
  <c r="DM183" i="8"/>
  <c r="AG183" i="8"/>
  <c r="BA183" i="8"/>
  <c r="H183" i="8"/>
  <c r="DO183" i="8"/>
  <c r="BX183" i="8"/>
  <c r="AJ183" i="8"/>
  <c r="DF183" i="8"/>
  <c r="BS183" i="8"/>
  <c r="AE183" i="8"/>
  <c r="J183" i="8"/>
  <c r="AW183" i="8"/>
  <c r="DB183" i="8"/>
  <c r="AP183" i="8"/>
  <c r="CW183" i="8"/>
  <c r="BF183" i="8"/>
  <c r="CN183" i="8"/>
  <c r="CO183" i="8"/>
  <c r="BK183" i="8"/>
  <c r="CK183" i="8"/>
  <c r="BG183" i="8"/>
  <c r="BJ183" i="8"/>
  <c r="CJ183" i="8"/>
  <c r="CP183" i="8"/>
  <c r="BH183" i="8"/>
  <c r="CL183" i="8"/>
  <c r="CM183" i="8"/>
  <c r="DJ41" i="8"/>
  <c r="DG41" i="8"/>
  <c r="DI41" i="8"/>
  <c r="DH41" i="8"/>
  <c r="BD41" i="8"/>
  <c r="BK41" i="8"/>
  <c r="CO41" i="8"/>
  <c r="CK41" i="8"/>
  <c r="CL41" i="8"/>
  <c r="BI41" i="8"/>
  <c r="BE41" i="8"/>
  <c r="BG41" i="8"/>
  <c r="BJ41" i="8"/>
  <c r="BH41" i="8"/>
  <c r="CM41" i="8"/>
  <c r="BF41" i="8"/>
  <c r="CN41" i="8"/>
  <c r="CJ41" i="8"/>
  <c r="CP41" i="8"/>
  <c r="BL41" i="8"/>
  <c r="F41" i="8"/>
  <c r="M41" i="8"/>
  <c r="Y41" i="8"/>
  <c r="AW41" i="8"/>
  <c r="BN41" i="8"/>
  <c r="BV41" i="8"/>
  <c r="CS41" i="8"/>
  <c r="R41" i="8"/>
  <c r="Z41" i="8"/>
  <c r="AH41" i="8"/>
  <c r="AP41" i="8"/>
  <c r="AX41" i="8"/>
  <c r="H41" i="8"/>
  <c r="O41" i="8"/>
  <c r="AU41" i="8"/>
  <c r="BC41" i="8"/>
  <c r="U41" i="8"/>
  <c r="CD41" i="8"/>
  <c r="BO41" i="8"/>
  <c r="CX41" i="8"/>
  <c r="DN41" i="8"/>
  <c r="S41" i="8"/>
  <c r="AY41" i="8"/>
  <c r="BP41" i="8"/>
  <c r="AO41" i="8"/>
  <c r="DA41" i="8"/>
  <c r="DM41" i="8"/>
  <c r="W41" i="8"/>
  <c r="AE41" i="8"/>
  <c r="AI41" i="8"/>
  <c r="AQ41" i="8"/>
  <c r="AG41" i="8"/>
  <c r="BS41" i="8"/>
  <c r="BW41" i="8"/>
  <c r="CE41" i="8"/>
  <c r="CI41" i="8"/>
  <c r="CT41" i="8"/>
  <c r="DB41" i="8"/>
  <c r="DF41" i="8"/>
  <c r="L41" i="8"/>
  <c r="AA41" i="8"/>
  <c r="AM41" i="8"/>
  <c r="BT41" i="8"/>
  <c r="CF41" i="8"/>
  <c r="CQ41" i="8"/>
  <c r="CU41" i="8"/>
  <c r="DC41" i="8"/>
  <c r="AK41" i="8"/>
  <c r="BA41" i="8"/>
  <c r="CW41" i="8"/>
  <c r="N41" i="8"/>
  <c r="AD41" i="8"/>
  <c r="AL41" i="8"/>
  <c r="AT41" i="8"/>
  <c r="P41" i="8"/>
  <c r="X41" i="8"/>
  <c r="AF41" i="8"/>
  <c r="BU41" i="8"/>
  <c r="CG41" i="8"/>
  <c r="J41" i="8"/>
  <c r="AC41" i="8"/>
  <c r="AS41" i="8"/>
  <c r="V41" i="8"/>
  <c r="BB41" i="8"/>
  <c r="CA41" i="8"/>
  <c r="BY41" i="8"/>
  <c r="DP41" i="8"/>
  <c r="CB41" i="8"/>
  <c r="CY41" i="8"/>
  <c r="Q41" i="8"/>
  <c r="BZ41" i="8"/>
  <c r="G41" i="8"/>
  <c r="AB41" i="8"/>
  <c r="AR41" i="8"/>
  <c r="AV41" i="8"/>
  <c r="CC41" i="8"/>
  <c r="CR41" i="8"/>
  <c r="DL41" i="8"/>
  <c r="BX41" i="8"/>
  <c r="DK41" i="8"/>
  <c r="DO41" i="8"/>
  <c r="BR41" i="8"/>
  <c r="CH41" i="8"/>
  <c r="DE41" i="8"/>
  <c r="K41" i="8"/>
  <c r="I41" i="8"/>
  <c r="T41" i="8"/>
  <c r="AJ41" i="8"/>
  <c r="AN41" i="8"/>
  <c r="AZ41" i="8"/>
  <c r="BM41" i="8"/>
  <c r="BQ41" i="8"/>
  <c r="CV41" i="8"/>
  <c r="CZ41" i="8"/>
  <c r="DD41" i="8"/>
  <c r="DG128" i="8"/>
  <c r="DJ128" i="8"/>
  <c r="DH128" i="8"/>
  <c r="DI128" i="8"/>
  <c r="BD128" i="8"/>
  <c r="BE128" i="8"/>
  <c r="CX128" i="8"/>
  <c r="W128" i="8"/>
  <c r="BH128" i="8"/>
  <c r="BJ128" i="8"/>
  <c r="CV128" i="8"/>
  <c r="BA128" i="8"/>
  <c r="U128" i="8"/>
  <c r="CH128" i="8"/>
  <c r="AT128" i="8"/>
  <c r="N128" i="8"/>
  <c r="CR128" i="8"/>
  <c r="AW128" i="8"/>
  <c r="Q128" i="8"/>
  <c r="CD128" i="8"/>
  <c r="AP128" i="8"/>
  <c r="J128" i="8"/>
  <c r="BS128" i="8"/>
  <c r="CY128" i="8"/>
  <c r="X128" i="8"/>
  <c r="BO128" i="8"/>
  <c r="CU128" i="8"/>
  <c r="T128" i="8"/>
  <c r="CQ128" i="8"/>
  <c r="AV128" i="8"/>
  <c r="BK128" i="8"/>
  <c r="BI128" i="8"/>
  <c r="CG128" i="8"/>
  <c r="AS128" i="8"/>
  <c r="M128" i="8"/>
  <c r="BZ128" i="8"/>
  <c r="AL128" i="8"/>
  <c r="G128" i="8"/>
  <c r="CC128" i="8"/>
  <c r="AO128" i="8"/>
  <c r="DM128" i="8"/>
  <c r="BV128" i="8"/>
  <c r="AH128" i="8"/>
  <c r="K128" i="8"/>
  <c r="AU128" i="8"/>
  <c r="CB128" i="8"/>
  <c r="I128" i="8"/>
  <c r="AQ128" i="8"/>
  <c r="BX128" i="8"/>
  <c r="F128" i="8"/>
  <c r="BC128" i="8"/>
  <c r="P128" i="8"/>
  <c r="BG128" i="8"/>
  <c r="DP128" i="8"/>
  <c r="BY128" i="8"/>
  <c r="AK128" i="8"/>
  <c r="DE128" i="8"/>
  <c r="BR128" i="8"/>
  <c r="AD128" i="8"/>
  <c r="DL128" i="8"/>
  <c r="BU128" i="8"/>
  <c r="AG128" i="8"/>
  <c r="DA128" i="8"/>
  <c r="BN128" i="8"/>
  <c r="Z128" i="8"/>
  <c r="DF128" i="8"/>
  <c r="AE128" i="8"/>
  <c r="BL128" i="8"/>
  <c r="DB128" i="8"/>
  <c r="AA128" i="8"/>
  <c r="AZ128" i="8"/>
  <c r="BF128" i="8"/>
  <c r="DD128" i="8"/>
  <c r="BQ128" i="8"/>
  <c r="AC128" i="8"/>
  <c r="CW128" i="8"/>
  <c r="BB128" i="8"/>
  <c r="V128" i="8"/>
  <c r="CZ128" i="8"/>
  <c r="BM128" i="8"/>
  <c r="Y128" i="8"/>
  <c r="CS128" i="8"/>
  <c r="AX128" i="8"/>
  <c r="R128" i="8"/>
  <c r="CI128" i="8"/>
  <c r="O128" i="8"/>
  <c r="AN128" i="8"/>
  <c r="CE128" i="8"/>
  <c r="DO128" i="8"/>
  <c r="AJ128" i="8"/>
  <c r="AI128" i="8"/>
  <c r="BT128" i="8"/>
  <c r="DC128" i="8"/>
  <c r="DK128" i="8"/>
  <c r="L128" i="8"/>
  <c r="AY128" i="8"/>
  <c r="DN128" i="8"/>
  <c r="BW128" i="8"/>
  <c r="AM128" i="8"/>
  <c r="AR128" i="8"/>
  <c r="CT128" i="8"/>
  <c r="H128" i="8"/>
  <c r="CA128" i="8"/>
  <c r="CF128" i="8"/>
  <c r="BP128" i="8"/>
  <c r="AB128" i="8"/>
  <c r="AF128" i="8"/>
  <c r="S128" i="8"/>
  <c r="CJ128" i="8"/>
  <c r="CK128" i="8"/>
  <c r="CN128" i="8"/>
  <c r="CO128" i="8"/>
  <c r="CP128" i="8"/>
  <c r="CL128" i="8"/>
  <c r="CM128" i="8"/>
  <c r="DG203" i="8"/>
  <c r="DJ203" i="8"/>
  <c r="DH203" i="8"/>
  <c r="DI203" i="8"/>
  <c r="BD203" i="8"/>
  <c r="BE203" i="8"/>
  <c r="CQ203" i="8"/>
  <c r="AV203" i="8"/>
  <c r="CE203" i="8"/>
  <c r="G203" i="8"/>
  <c r="AA203" i="8"/>
  <c r="P203" i="8"/>
  <c r="BJ203" i="8"/>
  <c r="BK203" i="8"/>
  <c r="CS203" i="8"/>
  <c r="AX203" i="8"/>
  <c r="R203" i="8"/>
  <c r="CG203" i="8"/>
  <c r="AS203" i="8"/>
  <c r="M203" i="8"/>
  <c r="CH203" i="8"/>
  <c r="AT203" i="8"/>
  <c r="N203" i="8"/>
  <c r="CC203" i="8"/>
  <c r="AO203" i="8"/>
  <c r="F203" i="8"/>
  <c r="BP203" i="8"/>
  <c r="CX203" i="8"/>
  <c r="W203" i="8"/>
  <c r="BL203" i="8"/>
  <c r="CT203" i="8"/>
  <c r="S203" i="8"/>
  <c r="BX203" i="8"/>
  <c r="DF203" i="8"/>
  <c r="AE203" i="8"/>
  <c r="AF203" i="8"/>
  <c r="BT203" i="8"/>
  <c r="BI203" i="8"/>
  <c r="BF203" i="8"/>
  <c r="CD203" i="8"/>
  <c r="AP203" i="8"/>
  <c r="DP203" i="8"/>
  <c r="BY203" i="8"/>
  <c r="AK203" i="8"/>
  <c r="K203" i="8"/>
  <c r="BZ203" i="8"/>
  <c r="AL203" i="8"/>
  <c r="DL203" i="8"/>
  <c r="BU203" i="8"/>
  <c r="AG203" i="8"/>
  <c r="I203" i="8"/>
  <c r="AR203" i="8"/>
  <c r="CA203" i="8"/>
  <c r="J203" i="8"/>
  <c r="AN203" i="8"/>
  <c r="BW203" i="8"/>
  <c r="H203" i="8"/>
  <c r="AZ203" i="8"/>
  <c r="CI203" i="8"/>
  <c r="O203" i="8"/>
  <c r="DB203" i="8"/>
  <c r="DK203" i="8"/>
  <c r="BH203" i="8"/>
  <c r="DM203" i="8"/>
  <c r="BV203" i="8"/>
  <c r="AH203" i="8"/>
  <c r="DD203" i="8"/>
  <c r="BQ203" i="8"/>
  <c r="AC203" i="8"/>
  <c r="DE203" i="8"/>
  <c r="BR203" i="8"/>
  <c r="AD203" i="8"/>
  <c r="CZ203" i="8"/>
  <c r="BM203" i="8"/>
  <c r="Y203" i="8"/>
  <c r="DC203" i="8"/>
  <c r="AB203" i="8"/>
  <c r="BC203" i="8"/>
  <c r="CY203" i="8"/>
  <c r="X203" i="8"/>
  <c r="AY203" i="8"/>
  <c r="DO203" i="8"/>
  <c r="AJ203" i="8"/>
  <c r="BS203" i="8"/>
  <c r="AQ203" i="8"/>
  <c r="BG203" i="8"/>
  <c r="DA203" i="8"/>
  <c r="BN203" i="8"/>
  <c r="Z203" i="8"/>
  <c r="CV203" i="8"/>
  <c r="BA203" i="8"/>
  <c r="U203" i="8"/>
  <c r="CW203" i="8"/>
  <c r="BB203" i="8"/>
  <c r="V203" i="8"/>
  <c r="CR203" i="8"/>
  <c r="AW203" i="8"/>
  <c r="Q203" i="8"/>
  <c r="CF203" i="8"/>
  <c r="L203" i="8"/>
  <c r="AM203" i="8"/>
  <c r="CB203" i="8"/>
  <c r="DN203" i="8"/>
  <c r="AI203" i="8"/>
  <c r="CU203" i="8"/>
  <c r="T203" i="8"/>
  <c r="AU203" i="8"/>
  <c r="BO203" i="8"/>
  <c r="CP203" i="8"/>
  <c r="CJ203" i="8"/>
  <c r="CK203" i="8"/>
  <c r="CL203" i="8"/>
  <c r="CO203" i="8"/>
  <c r="CN203" i="8"/>
  <c r="CM203" i="8"/>
  <c r="DG57" i="8"/>
  <c r="DJ57" i="8"/>
  <c r="DH57" i="8"/>
  <c r="DI57" i="8"/>
  <c r="BD57" i="8"/>
  <c r="BK57" i="8"/>
  <c r="CL57" i="8"/>
  <c r="CN57" i="8"/>
  <c r="BH57" i="8"/>
  <c r="BL57" i="8"/>
  <c r="CM57" i="8"/>
  <c r="BE57" i="8"/>
  <c r="BJ57" i="8"/>
  <c r="CO57" i="8"/>
  <c r="CP57" i="8"/>
  <c r="BI57" i="8"/>
  <c r="CJ57" i="8"/>
  <c r="CK57" i="8"/>
  <c r="BG57" i="8"/>
  <c r="J57" i="8"/>
  <c r="M57" i="8"/>
  <c r="BZ57" i="8"/>
  <c r="K57" i="8"/>
  <c r="N57" i="8"/>
  <c r="Z57" i="8"/>
  <c r="AD57" i="8"/>
  <c r="AP57" i="8"/>
  <c r="AT57" i="8"/>
  <c r="CX57" i="8"/>
  <c r="H57" i="8"/>
  <c r="O57" i="8"/>
  <c r="AI57" i="8"/>
  <c r="BP57" i="8"/>
  <c r="BT57" i="8"/>
  <c r="Y57" i="8"/>
  <c r="AO57" i="8"/>
  <c r="AS57" i="8"/>
  <c r="BA57" i="8"/>
  <c r="BV57" i="8"/>
  <c r="CW57" i="8"/>
  <c r="DE57" i="8"/>
  <c r="V57" i="8"/>
  <c r="AL57" i="8"/>
  <c r="AX57" i="8"/>
  <c r="BW57" i="8"/>
  <c r="CE57" i="8"/>
  <c r="CI57" i="8"/>
  <c r="CT57" i="8"/>
  <c r="DN57" i="8"/>
  <c r="L57" i="8"/>
  <c r="S57" i="8"/>
  <c r="BC57" i="8"/>
  <c r="BF57" i="8"/>
  <c r="F57" i="8"/>
  <c r="U57" i="8"/>
  <c r="AC57" i="8"/>
  <c r="CH57" i="8"/>
  <c r="CS57" i="8"/>
  <c r="DM57" i="8"/>
  <c r="R57" i="8"/>
  <c r="BB57" i="8"/>
  <c r="BO57" i="8"/>
  <c r="CA57" i="8"/>
  <c r="DF57" i="8"/>
  <c r="AQ57" i="8"/>
  <c r="AY57" i="8"/>
  <c r="BX57" i="8"/>
  <c r="CB57" i="8"/>
  <c r="Q57" i="8"/>
  <c r="AG57" i="8"/>
  <c r="AK57" i="8"/>
  <c r="AW57" i="8"/>
  <c r="BN57" i="8"/>
  <c r="BR57" i="8"/>
  <c r="CD57" i="8"/>
  <c r="DA57" i="8"/>
  <c r="G57" i="8"/>
  <c r="AH57" i="8"/>
  <c r="BS57" i="8"/>
  <c r="DB57" i="8"/>
  <c r="W57" i="8"/>
  <c r="AA57" i="8"/>
  <c r="AE57" i="8"/>
  <c r="AM57" i="8"/>
  <c r="AU57" i="8"/>
  <c r="CF57" i="8"/>
  <c r="CQ57" i="8"/>
  <c r="DC57" i="8"/>
  <c r="CY57" i="8"/>
  <c r="AF57" i="8"/>
  <c r="CC57" i="8"/>
  <c r="CG57" i="8"/>
  <c r="CR57" i="8"/>
  <c r="DL57" i="8"/>
  <c r="DK57" i="8"/>
  <c r="DO57" i="8"/>
  <c r="I57" i="8"/>
  <c r="T57" i="8"/>
  <c r="X57" i="8"/>
  <c r="AB57" i="8"/>
  <c r="AN57" i="8"/>
  <c r="AR57" i="8"/>
  <c r="BM57" i="8"/>
  <c r="BQ57" i="8"/>
  <c r="DD57" i="8"/>
  <c r="P57" i="8"/>
  <c r="AZ57" i="8"/>
  <c r="CU57" i="8"/>
  <c r="AJ57" i="8"/>
  <c r="AV57" i="8"/>
  <c r="BU57" i="8"/>
  <c r="BY57" i="8"/>
  <c r="CV57" i="8"/>
  <c r="CZ57" i="8"/>
  <c r="DP57" i="8"/>
  <c r="DJ73" i="8"/>
  <c r="DI73" i="8"/>
  <c r="DG73" i="8"/>
  <c r="DH73" i="8"/>
  <c r="BD73" i="8"/>
  <c r="BE73" i="8"/>
  <c r="CR73" i="8"/>
  <c r="CD73" i="8"/>
  <c r="F73" i="8"/>
  <c r="AW73" i="8"/>
  <c r="Q73" i="8"/>
  <c r="BK73" i="8"/>
  <c r="BJ73" i="8"/>
  <c r="CT73" i="8"/>
  <c r="AY73" i="8"/>
  <c r="S73" i="8"/>
  <c r="CF73" i="8"/>
  <c r="AR73" i="8"/>
  <c r="L73" i="8"/>
  <c r="CI73" i="8"/>
  <c r="AU73" i="8"/>
  <c r="O73" i="8"/>
  <c r="CB73" i="8"/>
  <c r="AN73" i="8"/>
  <c r="G73" i="8"/>
  <c r="BQ73" i="8"/>
  <c r="CW73" i="8"/>
  <c r="V73" i="8"/>
  <c r="BM73" i="8"/>
  <c r="CS73" i="8"/>
  <c r="R73" i="8"/>
  <c r="BY73" i="8"/>
  <c r="DE73" i="8"/>
  <c r="AD73" i="8"/>
  <c r="AG73" i="8"/>
  <c r="BH73" i="8"/>
  <c r="BG73" i="8"/>
  <c r="CE73" i="8"/>
  <c r="AQ73" i="8"/>
  <c r="DO73" i="8"/>
  <c r="BX73" i="8"/>
  <c r="AJ73" i="8"/>
  <c r="H73" i="8"/>
  <c r="CA73" i="8"/>
  <c r="AM73" i="8"/>
  <c r="DK73" i="8"/>
  <c r="BT73" i="8"/>
  <c r="AF73" i="8"/>
  <c r="I73" i="8"/>
  <c r="AS73" i="8"/>
  <c r="BZ73" i="8"/>
  <c r="J73" i="8"/>
  <c r="AO73" i="8"/>
  <c r="BV73" i="8"/>
  <c r="K73" i="8"/>
  <c r="BA73" i="8"/>
  <c r="CH73" i="8"/>
  <c r="N73" i="8"/>
  <c r="DL73" i="8"/>
  <c r="BI73" i="8"/>
  <c r="DN73" i="8"/>
  <c r="BW73" i="8"/>
  <c r="AI73" i="8"/>
  <c r="DC73" i="8"/>
  <c r="BP73" i="8"/>
  <c r="AB73" i="8"/>
  <c r="DF73" i="8"/>
  <c r="BS73" i="8"/>
  <c r="AE73" i="8"/>
  <c r="CY73" i="8"/>
  <c r="BL73" i="8"/>
  <c r="X73" i="8"/>
  <c r="DD73" i="8"/>
  <c r="AC73" i="8"/>
  <c r="BB73" i="8"/>
  <c r="CZ73" i="8"/>
  <c r="Y73" i="8"/>
  <c r="AX73" i="8"/>
  <c r="DP73" i="8"/>
  <c r="AK73" i="8"/>
  <c r="BR73" i="8"/>
  <c r="Z73" i="8"/>
  <c r="DA73" i="8"/>
  <c r="AP73" i="8"/>
  <c r="BF73" i="8"/>
  <c r="DB73" i="8"/>
  <c r="BO73" i="8"/>
  <c r="AA73" i="8"/>
  <c r="CU73" i="8"/>
  <c r="AZ73" i="8"/>
  <c r="T73" i="8"/>
  <c r="CX73" i="8"/>
  <c r="BC73" i="8"/>
  <c r="W73" i="8"/>
  <c r="CQ73" i="8"/>
  <c r="AV73" i="8"/>
  <c r="P73" i="8"/>
  <c r="CG73" i="8"/>
  <c r="M73" i="8"/>
  <c r="AL73" i="8"/>
  <c r="CC73" i="8"/>
  <c r="DM73" i="8"/>
  <c r="AH73" i="8"/>
  <c r="CV73" i="8"/>
  <c r="U73" i="8"/>
  <c r="AT73" i="8"/>
  <c r="BU73" i="8"/>
  <c r="BN73" i="8"/>
  <c r="CJ73" i="8"/>
  <c r="CK73" i="8"/>
  <c r="CL73" i="8"/>
  <c r="CO73" i="8"/>
  <c r="CP73" i="8"/>
  <c r="CM73" i="8"/>
  <c r="CN73" i="8"/>
  <c r="DJ139" i="8"/>
  <c r="DI139" i="8"/>
  <c r="DG139" i="8"/>
  <c r="DH139" i="8"/>
  <c r="BD139" i="8"/>
  <c r="BE139" i="8"/>
  <c r="CQ139" i="8"/>
  <c r="AV139" i="8"/>
  <c r="F139" i="8"/>
  <c r="CE139" i="8"/>
  <c r="BK139" i="8"/>
  <c r="BJ139" i="8"/>
  <c r="CS139" i="8"/>
  <c r="AX139" i="8"/>
  <c r="R139" i="8"/>
  <c r="CG139" i="8"/>
  <c r="AS139" i="8"/>
  <c r="M139" i="8"/>
  <c r="CH139" i="8"/>
  <c r="AT139" i="8"/>
  <c r="N139" i="8"/>
  <c r="CC139" i="8"/>
  <c r="AO139" i="8"/>
  <c r="G139" i="8"/>
  <c r="BP139" i="8"/>
  <c r="CX139" i="8"/>
  <c r="W139" i="8"/>
  <c r="BL139" i="8"/>
  <c r="CT139" i="8"/>
  <c r="S139" i="8"/>
  <c r="BX139" i="8"/>
  <c r="DF139" i="8"/>
  <c r="AE139" i="8"/>
  <c r="BT139" i="8"/>
  <c r="AF139" i="8"/>
  <c r="AQ139" i="8"/>
  <c r="BH139" i="8"/>
  <c r="BG139" i="8"/>
  <c r="CD139" i="8"/>
  <c r="AP139" i="8"/>
  <c r="DP139" i="8"/>
  <c r="BY139" i="8"/>
  <c r="AK139" i="8"/>
  <c r="H139" i="8"/>
  <c r="BZ139" i="8"/>
  <c r="AL139" i="8"/>
  <c r="DL139" i="8"/>
  <c r="BU139" i="8"/>
  <c r="AG139" i="8"/>
  <c r="I139" i="8"/>
  <c r="AR139" i="8"/>
  <c r="CA139" i="8"/>
  <c r="J139" i="8"/>
  <c r="AN139" i="8"/>
  <c r="BW139" i="8"/>
  <c r="K139" i="8"/>
  <c r="AZ139" i="8"/>
  <c r="CI139" i="8"/>
  <c r="O139" i="8"/>
  <c r="DK139" i="8"/>
  <c r="DB139" i="8"/>
  <c r="P139" i="8"/>
  <c r="BI139" i="8"/>
  <c r="DM139" i="8"/>
  <c r="BV139" i="8"/>
  <c r="AH139" i="8"/>
  <c r="DD139" i="8"/>
  <c r="BQ139" i="8"/>
  <c r="AC139" i="8"/>
  <c r="DE139" i="8"/>
  <c r="BR139" i="8"/>
  <c r="AD139" i="8"/>
  <c r="CZ139" i="8"/>
  <c r="BM139" i="8"/>
  <c r="Y139" i="8"/>
  <c r="DC139" i="8"/>
  <c r="AB139" i="8"/>
  <c r="BC139" i="8"/>
  <c r="CY139" i="8"/>
  <c r="X139" i="8"/>
  <c r="AY139" i="8"/>
  <c r="DO139" i="8"/>
  <c r="AJ139" i="8"/>
  <c r="BS139" i="8"/>
  <c r="BF139" i="8"/>
  <c r="DA139" i="8"/>
  <c r="BN139" i="8"/>
  <c r="Z139" i="8"/>
  <c r="CV139" i="8"/>
  <c r="BA139" i="8"/>
  <c r="U139" i="8"/>
  <c r="CW139" i="8"/>
  <c r="BB139" i="8"/>
  <c r="V139" i="8"/>
  <c r="CR139" i="8"/>
  <c r="AW139" i="8"/>
  <c r="Q139" i="8"/>
  <c r="CF139" i="8"/>
  <c r="L139" i="8"/>
  <c r="AM139" i="8"/>
  <c r="CB139" i="8"/>
  <c r="DN139" i="8"/>
  <c r="AI139" i="8"/>
  <c r="CU139" i="8"/>
  <c r="T139" i="8"/>
  <c r="AU139" i="8"/>
  <c r="AA139" i="8"/>
  <c r="BO139" i="8"/>
  <c r="CP139" i="8"/>
  <c r="CJ139" i="8"/>
  <c r="CK139" i="8"/>
  <c r="CL139" i="8"/>
  <c r="CM139" i="8"/>
  <c r="CN139" i="8"/>
  <c r="CO139" i="8"/>
  <c r="DJ214" i="8"/>
  <c r="DI214" i="8"/>
  <c r="DG214" i="8"/>
  <c r="DH214" i="8"/>
  <c r="BD214" i="8"/>
  <c r="BE214" i="8"/>
  <c r="CS214" i="8"/>
  <c r="S214" i="8"/>
  <c r="DN214" i="8"/>
  <c r="CF214" i="8"/>
  <c r="BM214" i="8"/>
  <c r="AH214" i="8"/>
  <c r="AN214" i="8"/>
  <c r="L214" i="8"/>
  <c r="CI214" i="8"/>
  <c r="DP214" i="8"/>
  <c r="BO214" i="8"/>
  <c r="Q214" i="8"/>
  <c r="BT214" i="8"/>
  <c r="T214" i="8"/>
  <c r="CX214" i="8"/>
  <c r="AQ214" i="8"/>
  <c r="DA214" i="8"/>
  <c r="AV214" i="8"/>
  <c r="J214" i="8"/>
  <c r="AB214" i="8"/>
  <c r="Y214" i="8"/>
  <c r="AY214" i="8"/>
  <c r="CC214" i="8"/>
  <c r="AR214" i="8"/>
  <c r="AE214" i="8"/>
  <c r="H214" i="8"/>
  <c r="DF214" i="8"/>
  <c r="DB214" i="8"/>
  <c r="AW214" i="8"/>
  <c r="DK214" i="8"/>
  <c r="AZ214" i="8"/>
  <c r="F214" i="8"/>
  <c r="CE214" i="8"/>
  <c r="AG214" i="8"/>
  <c r="CQ214" i="8"/>
  <c r="AJ214" i="8"/>
  <c r="AX214" i="8"/>
  <c r="AU214" i="8"/>
  <c r="AO214" i="8"/>
  <c r="R214" i="8"/>
  <c r="CY214" i="8"/>
  <c r="BS214" i="8"/>
  <c r="AI214" i="8"/>
  <c r="CR214" i="8"/>
  <c r="AM214" i="8"/>
  <c r="CU214" i="8"/>
  <c r="AP214" i="8"/>
  <c r="G214" i="8"/>
  <c r="BU214" i="8"/>
  <c r="W214" i="8"/>
  <c r="BX214" i="8"/>
  <c r="Z214" i="8"/>
  <c r="CB214" i="8"/>
  <c r="BW214" i="8"/>
  <c r="X214" i="8"/>
  <c r="O214" i="8"/>
  <c r="CT214" i="8"/>
  <c r="BP214" i="8"/>
  <c r="DM214" i="8"/>
  <c r="BV214" i="8"/>
  <c r="BL214" i="8"/>
  <c r="CA214" i="8"/>
  <c r="AA214" i="8"/>
  <c r="CD214" i="8"/>
  <c r="AF214" i="8"/>
  <c r="DL214" i="8"/>
  <c r="BC214" i="8"/>
  <c r="DO214" i="8"/>
  <c r="BN214" i="8"/>
  <c r="P214" i="8"/>
  <c r="K214" i="8"/>
  <c r="DC214" i="8"/>
  <c r="CZ214" i="8"/>
  <c r="I214" i="8"/>
  <c r="AL214" i="8"/>
  <c r="BZ214" i="8"/>
  <c r="M214" i="8"/>
  <c r="AS214" i="8"/>
  <c r="CG214" i="8"/>
  <c r="N214" i="8"/>
  <c r="AT214" i="8"/>
  <c r="CH214" i="8"/>
  <c r="U214" i="8"/>
  <c r="BA214" i="8"/>
  <c r="CV214" i="8"/>
  <c r="V214" i="8"/>
  <c r="BB214" i="8"/>
  <c r="CW214" i="8"/>
  <c r="AC214" i="8"/>
  <c r="BQ214" i="8"/>
  <c r="DD214" i="8"/>
  <c r="AD214" i="8"/>
  <c r="BR214" i="8"/>
  <c r="DE214" i="8"/>
  <c r="AK214" i="8"/>
  <c r="BY214" i="8"/>
  <c r="BF214" i="8"/>
  <c r="BH214" i="8"/>
  <c r="BI214" i="8"/>
  <c r="BG214" i="8"/>
  <c r="BJ214" i="8"/>
  <c r="BK214" i="8"/>
  <c r="CN214" i="8"/>
  <c r="CM214" i="8"/>
  <c r="CL214" i="8"/>
  <c r="CO214" i="8"/>
  <c r="CK214" i="8"/>
  <c r="CJ214" i="8"/>
  <c r="CP214" i="8"/>
  <c r="DI83" i="8"/>
  <c r="DG83" i="8"/>
  <c r="DH83" i="8"/>
  <c r="DJ83" i="8"/>
  <c r="BE83" i="8"/>
  <c r="BD83" i="8"/>
  <c r="CC83" i="8"/>
  <c r="X83" i="8"/>
  <c r="BV83" i="8"/>
  <c r="AE83" i="8"/>
  <c r="CH83" i="8"/>
  <c r="AH83" i="8"/>
  <c r="BS83" i="8"/>
  <c r="U83" i="8"/>
  <c r="BJ83" i="8"/>
  <c r="BF83" i="8"/>
  <c r="CE83" i="8"/>
  <c r="AQ83" i="8"/>
  <c r="DO83" i="8"/>
  <c r="BX83" i="8"/>
  <c r="AJ83" i="8"/>
  <c r="I83" i="8"/>
  <c r="CI83" i="8"/>
  <c r="AK83" i="8"/>
  <c r="CS83" i="8"/>
  <c r="AN83" i="8"/>
  <c r="DL83" i="8"/>
  <c r="BC83" i="8"/>
  <c r="M83" i="8"/>
  <c r="BN83" i="8"/>
  <c r="P83" i="8"/>
  <c r="AM83" i="8"/>
  <c r="AP83" i="8"/>
  <c r="CA83" i="8"/>
  <c r="CD83" i="8"/>
  <c r="K83" i="8"/>
  <c r="CV83" i="8"/>
  <c r="DM83" i="8"/>
  <c r="BK83" i="8"/>
  <c r="DN83" i="8"/>
  <c r="BW83" i="8"/>
  <c r="AI83" i="8"/>
  <c r="DC83" i="8"/>
  <c r="BP83" i="8"/>
  <c r="AB83" i="8"/>
  <c r="BG83" i="8"/>
  <c r="BY83" i="8"/>
  <c r="Y83" i="8"/>
  <c r="CB83" i="8"/>
  <c r="AD83" i="8"/>
  <c r="CX83" i="8"/>
  <c r="AS83" i="8"/>
  <c r="DA83" i="8"/>
  <c r="AV83" i="8"/>
  <c r="F83" i="8"/>
  <c r="Q83" i="8"/>
  <c r="V83" i="8"/>
  <c r="AW83" i="8"/>
  <c r="BB83" i="8"/>
  <c r="AT83" i="8"/>
  <c r="BA83" i="8"/>
  <c r="BH83" i="8"/>
  <c r="DB83" i="8"/>
  <c r="BO83" i="8"/>
  <c r="AA83" i="8"/>
  <c r="CU83" i="8"/>
  <c r="AZ83" i="8"/>
  <c r="T83" i="8"/>
  <c r="DP83" i="8"/>
  <c r="BM83" i="8"/>
  <c r="O83" i="8"/>
  <c r="BR83" i="8"/>
  <c r="R83" i="8"/>
  <c r="CG83" i="8"/>
  <c r="AG83" i="8"/>
  <c r="CQ83" i="8"/>
  <c r="AL83" i="8"/>
  <c r="CR83" i="8"/>
  <c r="CW83" i="8"/>
  <c r="H83" i="8"/>
  <c r="AC83" i="8"/>
  <c r="AF83" i="8"/>
  <c r="CY83" i="8"/>
  <c r="N83" i="8"/>
  <c r="DF83" i="8"/>
  <c r="BI83" i="8"/>
  <c r="CT83" i="8"/>
  <c r="AY83" i="8"/>
  <c r="S83" i="8"/>
  <c r="CF83" i="8"/>
  <c r="AR83" i="8"/>
  <c r="L83" i="8"/>
  <c r="CZ83" i="8"/>
  <c r="AU83" i="8"/>
  <c r="DE83" i="8"/>
  <c r="AX83" i="8"/>
  <c r="G83" i="8"/>
  <c r="BU83" i="8"/>
  <c r="W83" i="8"/>
  <c r="BZ83" i="8"/>
  <c r="Z83" i="8"/>
  <c r="BQ83" i="8"/>
  <c r="BT83" i="8"/>
  <c r="DD83" i="8"/>
  <c r="DK83" i="8"/>
  <c r="J83" i="8"/>
  <c r="AO83" i="8"/>
  <c r="BL83" i="8"/>
  <c r="CN83" i="8"/>
  <c r="CL83" i="8"/>
  <c r="CK83" i="8"/>
  <c r="CP83" i="8"/>
  <c r="CM83" i="8"/>
  <c r="CJ83" i="8"/>
  <c r="CO83" i="8"/>
  <c r="DI159" i="8"/>
  <c r="DJ159" i="8"/>
  <c r="DG159" i="8"/>
  <c r="DH159" i="8"/>
  <c r="BE159" i="8"/>
  <c r="BD159" i="8"/>
  <c r="BW159" i="8"/>
  <c r="DN159" i="8"/>
  <c r="AY159" i="8"/>
  <c r="AP159" i="8"/>
  <c r="BB159" i="8"/>
  <c r="CY159" i="8"/>
  <c r="BX159" i="8"/>
  <c r="G159" i="8"/>
  <c r="BF159" i="8"/>
  <c r="DM159" i="8"/>
  <c r="CZ159" i="8"/>
  <c r="BL159" i="8"/>
  <c r="X159" i="8"/>
  <c r="BQ159" i="8"/>
  <c r="AC159" i="8"/>
  <c r="BK159" i="8"/>
  <c r="CT159" i="8"/>
  <c r="AL159" i="8"/>
  <c r="BU159" i="8"/>
  <c r="W159" i="8"/>
  <c r="CW159" i="8"/>
  <c r="AZ159" i="8"/>
  <c r="BS159" i="8"/>
  <c r="I159" i="8"/>
  <c r="CF159" i="8"/>
  <c r="T159" i="8"/>
  <c r="AE159" i="8"/>
  <c r="CX159" i="8"/>
  <c r="AO159" i="8"/>
  <c r="AR159" i="8"/>
  <c r="Z159" i="8"/>
  <c r="Y159" i="8"/>
  <c r="BG159" i="8"/>
  <c r="DA159" i="8"/>
  <c r="CR159" i="8"/>
  <c r="AV159" i="8"/>
  <c r="P159" i="8"/>
  <c r="BA159" i="8"/>
  <c r="U159" i="8"/>
  <c r="DC159" i="8"/>
  <c r="BZ159" i="8"/>
  <c r="AB159" i="8"/>
  <c r="BC159" i="8"/>
  <c r="F159" i="8"/>
  <c r="DF159" i="8"/>
  <c r="AJ159" i="8"/>
  <c r="AW159" i="8"/>
  <c r="DK159" i="8"/>
  <c r="BR159" i="8"/>
  <c r="CC159" i="8"/>
  <c r="Q159" i="8"/>
  <c r="BN159" i="8"/>
  <c r="O159" i="8"/>
  <c r="N159" i="8"/>
  <c r="CV159" i="8"/>
  <c r="L159" i="8"/>
  <c r="BJ159" i="8"/>
  <c r="CS159" i="8"/>
  <c r="CB159" i="8"/>
  <c r="AN159" i="8"/>
  <c r="CG159" i="8"/>
  <c r="AS159" i="8"/>
  <c r="M159" i="8"/>
  <c r="CQ159" i="8"/>
  <c r="BP159" i="8"/>
  <c r="R159" i="8"/>
  <c r="AQ159" i="8"/>
  <c r="K159" i="8"/>
  <c r="CH159" i="8"/>
  <c r="V159" i="8"/>
  <c r="AI159" i="8"/>
  <c r="CU159" i="8"/>
  <c r="AT159" i="8"/>
  <c r="BO159" i="8"/>
  <c r="H159" i="8"/>
  <c r="AD159" i="8"/>
  <c r="DP159" i="8"/>
  <c r="BM159" i="8"/>
  <c r="BI159" i="8"/>
  <c r="BH159" i="8"/>
  <c r="DL159" i="8"/>
  <c r="BT159" i="8"/>
  <c r="AF159" i="8"/>
  <c r="BY159" i="8"/>
  <c r="AK159" i="8"/>
  <c r="J159" i="8"/>
  <c r="DD159" i="8"/>
  <c r="AX159" i="8"/>
  <c r="CE159" i="8"/>
  <c r="AG159" i="8"/>
  <c r="DO159" i="8"/>
  <c r="BV159" i="8"/>
  <c r="CI159" i="8"/>
  <c r="S159" i="8"/>
  <c r="DB159" i="8"/>
  <c r="AH159" i="8"/>
  <c r="AU159" i="8"/>
  <c r="DE159" i="8"/>
  <c r="CA159" i="8"/>
  <c r="CD159" i="8"/>
  <c r="AA159" i="8"/>
  <c r="AM159" i="8"/>
  <c r="CL159" i="8"/>
  <c r="CM159" i="8"/>
  <c r="CN159" i="8"/>
  <c r="CO159" i="8"/>
  <c r="CK159" i="8"/>
  <c r="CJ159" i="8"/>
  <c r="CP159" i="8"/>
  <c r="DI223" i="8"/>
  <c r="DG223" i="8"/>
  <c r="DH223" i="8"/>
  <c r="DJ223" i="8"/>
  <c r="BE223" i="8"/>
  <c r="BD223" i="8"/>
  <c r="J223" i="8"/>
  <c r="CR223" i="8"/>
  <c r="BN223" i="8"/>
  <c r="BW223" i="8"/>
  <c r="DO223" i="8"/>
  <c r="DL223" i="8"/>
  <c r="AP223" i="8"/>
  <c r="Y223" i="8"/>
  <c r="BH223" i="8"/>
  <c r="DD223" i="8"/>
  <c r="BQ223" i="8"/>
  <c r="AC223" i="8"/>
  <c r="CW223" i="8"/>
  <c r="BB223" i="8"/>
  <c r="V223" i="8"/>
  <c r="CT223" i="8"/>
  <c r="AO223" i="8"/>
  <c r="CY223" i="8"/>
  <c r="AR223" i="8"/>
  <c r="K223" i="8"/>
  <c r="BO223" i="8"/>
  <c r="DC223" i="8"/>
  <c r="AJ223" i="8"/>
  <c r="CX223" i="8"/>
  <c r="AA223" i="8"/>
  <c r="BP223" i="8"/>
  <c r="H223" i="8"/>
  <c r="CS223" i="8"/>
  <c r="BU223" i="8"/>
  <c r="AN223" i="8"/>
  <c r="BC223" i="8"/>
  <c r="P223" i="8"/>
  <c r="BI223" i="8"/>
  <c r="CV223" i="8"/>
  <c r="BA223" i="8"/>
  <c r="U223" i="8"/>
  <c r="CH223" i="8"/>
  <c r="AT223" i="8"/>
  <c r="N223" i="8"/>
  <c r="CC223" i="8"/>
  <c r="AE223" i="8"/>
  <c r="CF223" i="8"/>
  <c r="AH223" i="8"/>
  <c r="BK223" i="8"/>
  <c r="AU223" i="8"/>
  <c r="CQ223" i="8"/>
  <c r="T223" i="8"/>
  <c r="CA223" i="8"/>
  <c r="O223" i="8"/>
  <c r="AV223" i="8"/>
  <c r="CI223" i="8"/>
  <c r="AZ223" i="8"/>
  <c r="AI223" i="8"/>
  <c r="F223" i="8"/>
  <c r="CB223" i="8"/>
  <c r="BJ223" i="8"/>
  <c r="BF223" i="8"/>
  <c r="CG223" i="8"/>
  <c r="AS223" i="8"/>
  <c r="M223" i="8"/>
  <c r="BZ223" i="8"/>
  <c r="AL223" i="8"/>
  <c r="I223" i="8"/>
  <c r="BS223" i="8"/>
  <c r="S223" i="8"/>
  <c r="BV223" i="8"/>
  <c r="X223" i="8"/>
  <c r="CZ223" i="8"/>
  <c r="AG223" i="8"/>
  <c r="BT223" i="8"/>
  <c r="G223" i="8"/>
  <c r="BM223" i="8"/>
  <c r="DA223" i="8"/>
  <c r="AF223" i="8"/>
  <c r="AW223" i="8"/>
  <c r="Z223" i="8"/>
  <c r="DK223" i="8"/>
  <c r="AB223" i="8"/>
  <c r="AM223" i="8"/>
  <c r="BG223" i="8"/>
  <c r="DP223" i="8"/>
  <c r="BY223" i="8"/>
  <c r="AK223" i="8"/>
  <c r="DE223" i="8"/>
  <c r="BR223" i="8"/>
  <c r="AD223" i="8"/>
  <c r="DF223" i="8"/>
  <c r="AY223" i="8"/>
  <c r="DM223" i="8"/>
  <c r="BL223" i="8"/>
  <c r="L223" i="8"/>
  <c r="CE223" i="8"/>
  <c r="Q223" i="8"/>
  <c r="AX223" i="8"/>
  <c r="DN223" i="8"/>
  <c r="AQ223" i="8"/>
  <c r="CD223" i="8"/>
  <c r="R223" i="8"/>
  <c r="W223" i="8"/>
  <c r="DB223" i="8"/>
  <c r="BX223" i="8"/>
  <c r="CU223" i="8"/>
  <c r="CL223" i="8"/>
  <c r="CM223" i="8"/>
  <c r="CN223" i="8"/>
  <c r="CO223" i="8"/>
  <c r="CK223" i="8"/>
  <c r="CJ223" i="8"/>
  <c r="CP223" i="8"/>
  <c r="O135" i="8"/>
  <c r="G135" i="8"/>
  <c r="S135" i="8"/>
  <c r="DJ135" i="8"/>
  <c r="DG135" i="8"/>
  <c r="DI135" i="8"/>
  <c r="DH135" i="8"/>
  <c r="BE135" i="8"/>
  <c r="BD135" i="8"/>
  <c r="CT135" i="8"/>
  <c r="CF135" i="8"/>
  <c r="AN135" i="8"/>
  <c r="CU135" i="8"/>
  <c r="BS135" i="8"/>
  <c r="DN135" i="8"/>
  <c r="BW135" i="8"/>
  <c r="W135" i="8"/>
  <c r="CW135" i="8"/>
  <c r="BB135" i="8"/>
  <c r="V135" i="8"/>
  <c r="CR135" i="8"/>
  <c r="AW135" i="8"/>
  <c r="Q135" i="8"/>
  <c r="DA135" i="8"/>
  <c r="BN135" i="8"/>
  <c r="Z135" i="8"/>
  <c r="CV135" i="8"/>
  <c r="BA135" i="8"/>
  <c r="U135" i="8"/>
  <c r="CQ135" i="8"/>
  <c r="P135" i="8"/>
  <c r="AQ135" i="8"/>
  <c r="AE135" i="8"/>
  <c r="X135" i="8"/>
  <c r="L135" i="8"/>
  <c r="BL135" i="8"/>
  <c r="AI135" i="8"/>
  <c r="AM135" i="8"/>
  <c r="T135" i="8"/>
  <c r="CH135" i="8"/>
  <c r="AT135" i="8"/>
  <c r="N135" i="8"/>
  <c r="CC135" i="8"/>
  <c r="AO135" i="8"/>
  <c r="F135" i="8"/>
  <c r="CS135" i="8"/>
  <c r="AX135" i="8"/>
  <c r="R135" i="8"/>
  <c r="CG135" i="8"/>
  <c r="AS135" i="8"/>
  <c r="M135" i="8"/>
  <c r="BT135" i="8"/>
  <c r="DB135" i="8"/>
  <c r="AA135" i="8"/>
  <c r="AY135" i="8"/>
  <c r="AR135" i="8"/>
  <c r="DO135" i="8"/>
  <c r="CI135" i="8"/>
  <c r="AB135" i="8"/>
  <c r="K135" i="8"/>
  <c r="DC135" i="8"/>
  <c r="AZ135" i="8"/>
  <c r="BF135" i="8"/>
  <c r="BZ135" i="8"/>
  <c r="AL135" i="8"/>
  <c r="DL135" i="8"/>
  <c r="BU135" i="8"/>
  <c r="AG135" i="8"/>
  <c r="H135" i="8"/>
  <c r="CD135" i="8"/>
  <c r="AP135" i="8"/>
  <c r="DP135" i="8"/>
  <c r="BY135" i="8"/>
  <c r="AK135" i="8"/>
  <c r="J135" i="8"/>
  <c r="AV135" i="8"/>
  <c r="CE135" i="8"/>
  <c r="CA135" i="8"/>
  <c r="BX135" i="8"/>
  <c r="CB135" i="8"/>
  <c r="AU135" i="8"/>
  <c r="CX135" i="8"/>
  <c r="BP135" i="8"/>
  <c r="AJ135" i="8"/>
  <c r="BC135" i="8"/>
  <c r="DE135" i="8"/>
  <c r="BR135" i="8"/>
  <c r="AD135" i="8"/>
  <c r="CZ135" i="8"/>
  <c r="BM135" i="8"/>
  <c r="Y135" i="8"/>
  <c r="DM135" i="8"/>
  <c r="BV135" i="8"/>
  <c r="AH135" i="8"/>
  <c r="DD135" i="8"/>
  <c r="BQ135" i="8"/>
  <c r="AC135" i="8"/>
  <c r="DK135" i="8"/>
  <c r="AF135" i="8"/>
  <c r="BO135" i="8"/>
  <c r="I135" i="8"/>
  <c r="DF135" i="8"/>
  <c r="CY135" i="8"/>
  <c r="BI135" i="8"/>
  <c r="CJ135" i="8"/>
  <c r="CK135" i="8"/>
  <c r="BH135" i="8"/>
  <c r="CL135" i="8"/>
  <c r="CM135" i="8"/>
  <c r="BG135" i="8"/>
  <c r="BK135" i="8"/>
  <c r="CN135" i="8"/>
  <c r="CO135" i="8"/>
  <c r="BJ135" i="8"/>
  <c r="CP135" i="8"/>
  <c r="DJ117" i="8"/>
  <c r="DI117" i="8"/>
  <c r="DG117" i="8"/>
  <c r="DH117" i="8"/>
  <c r="BE117" i="8"/>
  <c r="BD117" i="8"/>
  <c r="AC117" i="8"/>
  <c r="AH117" i="8"/>
  <c r="BB117" i="8"/>
  <c r="G117" i="8"/>
  <c r="DM117" i="8"/>
  <c r="DD117" i="8"/>
  <c r="AW117" i="8"/>
  <c r="V117" i="8"/>
  <c r="AP117" i="8"/>
  <c r="CC117" i="8"/>
  <c r="CZ117" i="8"/>
  <c r="DA117" i="8"/>
  <c r="I117" i="8"/>
  <c r="AG117" i="8"/>
  <c r="AL117" i="8"/>
  <c r="CT117" i="8"/>
  <c r="AY117" i="8"/>
  <c r="S117" i="8"/>
  <c r="CF117" i="8"/>
  <c r="AR117" i="8"/>
  <c r="L117" i="8"/>
  <c r="CI117" i="8"/>
  <c r="AU117" i="8"/>
  <c r="O117" i="8"/>
  <c r="CB117" i="8"/>
  <c r="AN117" i="8"/>
  <c r="F117" i="8"/>
  <c r="AD117" i="8"/>
  <c r="DE117" i="8"/>
  <c r="BY117" i="8"/>
  <c r="BQ117" i="8"/>
  <c r="CR117" i="8"/>
  <c r="K117" i="8"/>
  <c r="BU117" i="8"/>
  <c r="BZ117" i="8"/>
  <c r="DL117" i="8"/>
  <c r="M117" i="8"/>
  <c r="R117" i="8"/>
  <c r="CE117" i="8"/>
  <c r="AQ117" i="8"/>
  <c r="DO117" i="8"/>
  <c r="BX117" i="8"/>
  <c r="AJ117" i="8"/>
  <c r="J117" i="8"/>
  <c r="CA117" i="8"/>
  <c r="AM117" i="8"/>
  <c r="DK117" i="8"/>
  <c r="BT117" i="8"/>
  <c r="AF117" i="8"/>
  <c r="H117" i="8"/>
  <c r="AT117" i="8"/>
  <c r="U117" i="8"/>
  <c r="CV117" i="8"/>
  <c r="Q117" i="8"/>
  <c r="AO117" i="8"/>
  <c r="AS117" i="8"/>
  <c r="AX117" i="8"/>
  <c r="CG117" i="8"/>
  <c r="CS117" i="8"/>
  <c r="DN117" i="8"/>
  <c r="BW117" i="8"/>
  <c r="AI117" i="8"/>
  <c r="DC117" i="8"/>
  <c r="BP117" i="8"/>
  <c r="AB117" i="8"/>
  <c r="DF117" i="8"/>
  <c r="BS117" i="8"/>
  <c r="AE117" i="8"/>
  <c r="CY117" i="8"/>
  <c r="BL117" i="8"/>
  <c r="X117" i="8"/>
  <c r="BR117" i="8"/>
  <c r="AK117" i="8"/>
  <c r="DP117" i="8"/>
  <c r="BV117" i="8"/>
  <c r="CW117" i="8"/>
  <c r="CD117" i="8"/>
  <c r="Y117" i="8"/>
  <c r="Z117" i="8"/>
  <c r="BM117" i="8"/>
  <c r="BN117" i="8"/>
  <c r="DB117" i="8"/>
  <c r="BO117" i="8"/>
  <c r="AA117" i="8"/>
  <c r="CU117" i="8"/>
  <c r="AZ117" i="8"/>
  <c r="T117" i="8"/>
  <c r="CX117" i="8"/>
  <c r="BC117" i="8"/>
  <c r="W117" i="8"/>
  <c r="CQ117" i="8"/>
  <c r="AV117" i="8"/>
  <c r="P117" i="8"/>
  <c r="N117" i="8"/>
  <c r="CH117" i="8"/>
  <c r="BA117" i="8"/>
  <c r="BF117" i="8"/>
  <c r="BK117" i="8"/>
  <c r="BJ117" i="8"/>
  <c r="BG117" i="8"/>
  <c r="BH117" i="8"/>
  <c r="BI117" i="8"/>
  <c r="CL117" i="8"/>
  <c r="CO117" i="8"/>
  <c r="CP117" i="8"/>
  <c r="CM117" i="8"/>
  <c r="CN117" i="8"/>
  <c r="CJ117" i="8"/>
  <c r="CK117" i="8"/>
  <c r="DJ168" i="8"/>
  <c r="DI168" i="8"/>
  <c r="DG168" i="8"/>
  <c r="DH168" i="8"/>
  <c r="BD168" i="8"/>
  <c r="BE168" i="8"/>
  <c r="AH168" i="8"/>
  <c r="BV168" i="8"/>
  <c r="X168" i="8"/>
  <c r="BL168" i="8"/>
  <c r="CY168" i="8"/>
  <c r="I168" i="8"/>
  <c r="N168" i="8"/>
  <c r="DD168" i="8"/>
  <c r="BQ168" i="8"/>
  <c r="CC168" i="8"/>
  <c r="CH168" i="8"/>
  <c r="AT168" i="8"/>
  <c r="DC168" i="8"/>
  <c r="BP168" i="8"/>
  <c r="AB168" i="8"/>
  <c r="CX168" i="8"/>
  <c r="BC168" i="8"/>
  <c r="W168" i="8"/>
  <c r="AO168" i="8"/>
  <c r="DM168" i="8"/>
  <c r="CU168" i="8"/>
  <c r="AZ168" i="8"/>
  <c r="T168" i="8"/>
  <c r="CI168" i="8"/>
  <c r="AU168" i="8"/>
  <c r="O168" i="8"/>
  <c r="AY168" i="8"/>
  <c r="S168" i="8"/>
  <c r="AC168" i="8"/>
  <c r="CF168" i="8"/>
  <c r="AR168" i="8"/>
  <c r="L168" i="8"/>
  <c r="CA168" i="8"/>
  <c r="AM168" i="8"/>
  <c r="G168" i="8"/>
  <c r="CT168" i="8"/>
  <c r="DO168" i="8"/>
  <c r="BX168" i="8"/>
  <c r="AJ168" i="8"/>
  <c r="DF168" i="8"/>
  <c r="BS168" i="8"/>
  <c r="AE168" i="8"/>
  <c r="AG168" i="8"/>
  <c r="CE168" i="8"/>
  <c r="Z168" i="8"/>
  <c r="BZ168" i="8"/>
  <c r="H168" i="8"/>
  <c r="AQ168" i="8"/>
  <c r="CV168" i="8"/>
  <c r="AL168" i="8"/>
  <c r="CQ168" i="8"/>
  <c r="J168" i="8"/>
  <c r="BA168" i="8"/>
  <c r="DL168" i="8"/>
  <c r="AV168" i="8"/>
  <c r="DA168" i="8"/>
  <c r="U168" i="8"/>
  <c r="BU168" i="8"/>
  <c r="P168" i="8"/>
  <c r="BN168" i="8"/>
  <c r="K168" i="8"/>
  <c r="AS168" i="8"/>
  <c r="CZ168" i="8"/>
  <c r="AN168" i="8"/>
  <c r="CS168" i="8"/>
  <c r="AA168" i="8"/>
  <c r="BY168" i="8"/>
  <c r="V168" i="8"/>
  <c r="BT168" i="8"/>
  <c r="M168" i="8"/>
  <c r="BM168" i="8"/>
  <c r="DN168" i="8"/>
  <c r="AX168" i="8"/>
  <c r="DE168" i="8"/>
  <c r="AK168" i="8"/>
  <c r="CR168" i="8"/>
  <c r="AF168" i="8"/>
  <c r="CD168" i="8"/>
  <c r="Y168" i="8"/>
  <c r="BW168" i="8"/>
  <c r="R168" i="8"/>
  <c r="BR168" i="8"/>
  <c r="F168" i="8"/>
  <c r="AW168" i="8"/>
  <c r="DB168" i="8"/>
  <c r="AP168" i="8"/>
  <c r="CW168" i="8"/>
  <c r="AI168" i="8"/>
  <c r="CG168" i="8"/>
  <c r="AD168" i="8"/>
  <c r="CB168" i="8"/>
  <c r="Q168" i="8"/>
  <c r="BO168" i="8"/>
  <c r="DP168" i="8"/>
  <c r="BB168" i="8"/>
  <c r="DK168" i="8"/>
  <c r="BH168" i="8"/>
  <c r="BG168" i="8"/>
  <c r="BJ168" i="8"/>
  <c r="BK168" i="8"/>
  <c r="BI168" i="8"/>
  <c r="BF168" i="8"/>
  <c r="CJ168" i="8"/>
  <c r="CK168" i="8"/>
  <c r="CL168" i="8"/>
  <c r="CO168" i="8"/>
  <c r="CN168" i="8"/>
  <c r="CM168" i="8"/>
  <c r="CP168" i="8"/>
  <c r="DJ102" i="8"/>
  <c r="DG102" i="8"/>
  <c r="DI102" i="8"/>
  <c r="DH102" i="8"/>
  <c r="BE102" i="8"/>
  <c r="BD102" i="8"/>
  <c r="DM102" i="8"/>
  <c r="BQ102" i="8"/>
  <c r="CW102" i="8"/>
  <c r="DP102" i="8"/>
  <c r="CH102" i="8"/>
  <c r="U102" i="8"/>
  <c r="V102" i="8"/>
  <c r="AK102" i="8"/>
  <c r="CX102" i="8"/>
  <c r="BC102" i="8"/>
  <c r="W102" i="8"/>
  <c r="CQ102" i="8"/>
  <c r="AV102" i="8"/>
  <c r="P102" i="8"/>
  <c r="DB102" i="8"/>
  <c r="BO102" i="8"/>
  <c r="AA102" i="8"/>
  <c r="CU102" i="8"/>
  <c r="AZ102" i="8"/>
  <c r="T102" i="8"/>
  <c r="CR102" i="8"/>
  <c r="Q102" i="8"/>
  <c r="AP102" i="8"/>
  <c r="BZ102" i="8"/>
  <c r="BY102" i="8"/>
  <c r="CV102" i="8"/>
  <c r="BR102" i="8"/>
  <c r="CC102" i="8"/>
  <c r="AT102" i="8"/>
  <c r="BB102" i="8"/>
  <c r="DD102" i="8"/>
  <c r="CI102" i="8"/>
  <c r="AU102" i="8"/>
  <c r="O102" i="8"/>
  <c r="CB102" i="8"/>
  <c r="AN102" i="8"/>
  <c r="K102" i="8"/>
  <c r="CT102" i="8"/>
  <c r="AY102" i="8"/>
  <c r="S102" i="8"/>
  <c r="CF102" i="8"/>
  <c r="AR102" i="8"/>
  <c r="L102" i="8"/>
  <c r="BU102" i="8"/>
  <c r="DA102" i="8"/>
  <c r="Z102" i="8"/>
  <c r="I102" i="8"/>
  <c r="DE102" i="8"/>
  <c r="CZ102" i="8"/>
  <c r="BM102" i="8"/>
  <c r="AH102" i="8"/>
  <c r="AO102" i="8"/>
  <c r="R102" i="8"/>
  <c r="BA102" i="8"/>
  <c r="BV102" i="8"/>
  <c r="CA102" i="8"/>
  <c r="AM102" i="8"/>
  <c r="DK102" i="8"/>
  <c r="BT102" i="8"/>
  <c r="AF102" i="8"/>
  <c r="G102" i="8"/>
  <c r="CE102" i="8"/>
  <c r="AQ102" i="8"/>
  <c r="DO102" i="8"/>
  <c r="BX102" i="8"/>
  <c r="AJ102" i="8"/>
  <c r="J102" i="8"/>
  <c r="AW102" i="8"/>
  <c r="CD102" i="8"/>
  <c r="H102" i="8"/>
  <c r="AD102" i="8"/>
  <c r="Y102" i="8"/>
  <c r="N102" i="8"/>
  <c r="AC102" i="8"/>
  <c r="F102" i="8"/>
  <c r="M102" i="8"/>
  <c r="CG102" i="8"/>
  <c r="CS102" i="8"/>
  <c r="AL102" i="8"/>
  <c r="DF102" i="8"/>
  <c r="BS102" i="8"/>
  <c r="AE102" i="8"/>
  <c r="CY102" i="8"/>
  <c r="BL102" i="8"/>
  <c r="X102" i="8"/>
  <c r="DN102" i="8"/>
  <c r="BW102" i="8"/>
  <c r="AI102" i="8"/>
  <c r="DC102" i="8"/>
  <c r="BP102" i="8"/>
  <c r="AB102" i="8"/>
  <c r="DL102" i="8"/>
  <c r="AG102" i="8"/>
  <c r="BN102" i="8"/>
  <c r="AX102" i="8"/>
  <c r="AS102" i="8"/>
  <c r="BG102" i="8"/>
  <c r="BF102" i="8"/>
  <c r="CK102" i="8"/>
  <c r="CN102" i="8"/>
  <c r="BJ102" i="8"/>
  <c r="BK102" i="8"/>
  <c r="CO102" i="8"/>
  <c r="CP102" i="8"/>
  <c r="BI102" i="8"/>
  <c r="CJ102" i="8"/>
  <c r="CM102" i="8"/>
  <c r="BH102" i="8"/>
  <c r="CL102" i="8"/>
  <c r="DJ101" i="8"/>
  <c r="DI101" i="8"/>
  <c r="DG101" i="8"/>
  <c r="DH101" i="8"/>
  <c r="BD101" i="8"/>
  <c r="BE101" i="8"/>
  <c r="G101" i="8"/>
  <c r="BX101" i="8"/>
  <c r="K101" i="8"/>
  <c r="AB101" i="8"/>
  <c r="CU101" i="8"/>
  <c r="DO101" i="8"/>
  <c r="CC101" i="8"/>
  <c r="AK101" i="8"/>
  <c r="DE101" i="8"/>
  <c r="BR101" i="8"/>
  <c r="AD101" i="8"/>
  <c r="CZ101" i="8"/>
  <c r="AW101" i="8"/>
  <c r="Q101" i="8"/>
  <c r="CD101" i="8"/>
  <c r="AP101" i="8"/>
  <c r="BU101" i="8"/>
  <c r="CY101" i="8"/>
  <c r="X101" i="8"/>
  <c r="CE101" i="8"/>
  <c r="DK101" i="8"/>
  <c r="AF101" i="8"/>
  <c r="AR101" i="8"/>
  <c r="DB101" i="8"/>
  <c r="DD101" i="8"/>
  <c r="BQ101" i="8"/>
  <c r="CA101" i="8"/>
  <c r="AQ101" i="8"/>
  <c r="AJ101" i="8"/>
  <c r="BP101" i="8"/>
  <c r="BS101" i="8"/>
  <c r="AC101" i="8"/>
  <c r="CW101" i="8"/>
  <c r="BB101" i="8"/>
  <c r="V101" i="8"/>
  <c r="CI101" i="8"/>
  <c r="AO101" i="8"/>
  <c r="DM101" i="8"/>
  <c r="BV101" i="8"/>
  <c r="AH101" i="8"/>
  <c r="AU101" i="8"/>
  <c r="CB101" i="8"/>
  <c r="L101" i="8"/>
  <c r="BC101" i="8"/>
  <c r="CQ101" i="8"/>
  <c r="R101" i="8"/>
  <c r="CF101" i="8"/>
  <c r="CV101" i="8"/>
  <c r="AA101" i="8"/>
  <c r="AZ101" i="8"/>
  <c r="CR101" i="8"/>
  <c r="I101" i="8"/>
  <c r="T101" i="8"/>
  <c r="DF101" i="8"/>
  <c r="BA101" i="8"/>
  <c r="U101" i="8"/>
  <c r="CH101" i="8"/>
  <c r="AT101" i="8"/>
  <c r="N101" i="8"/>
  <c r="BW101" i="8"/>
  <c r="AG101" i="8"/>
  <c r="DA101" i="8"/>
  <c r="BN101" i="8"/>
  <c r="Z101" i="8"/>
  <c r="AE101" i="8"/>
  <c r="BL101" i="8"/>
  <c r="J101" i="8"/>
  <c r="AM101" i="8"/>
  <c r="BT101" i="8"/>
  <c r="F101" i="8"/>
  <c r="S101" i="8"/>
  <c r="CG101" i="8"/>
  <c r="DC101" i="8"/>
  <c r="AI101" i="8"/>
  <c r="BO101" i="8"/>
  <c r="CT101" i="8"/>
  <c r="AS101" i="8"/>
  <c r="M101" i="8"/>
  <c r="BZ101" i="8"/>
  <c r="AL101" i="8"/>
  <c r="DN101" i="8"/>
  <c r="BM101" i="8"/>
  <c r="Y101" i="8"/>
  <c r="CS101" i="8"/>
  <c r="AX101" i="8"/>
  <c r="CX101" i="8"/>
  <c r="O101" i="8"/>
  <c r="AN101" i="8"/>
  <c r="DL101" i="8"/>
  <c r="W101" i="8"/>
  <c r="AV101" i="8"/>
  <c r="H101" i="8"/>
  <c r="P101" i="8"/>
  <c r="AY101" i="8"/>
  <c r="DP101" i="8"/>
  <c r="BY101" i="8"/>
  <c r="BK101" i="8"/>
  <c r="BJ101" i="8"/>
  <c r="BH101" i="8"/>
  <c r="BI101" i="8"/>
  <c r="BG101" i="8"/>
  <c r="BF101" i="8"/>
  <c r="CO101" i="8"/>
  <c r="CN101" i="8"/>
  <c r="CL101" i="8"/>
  <c r="CJ101" i="8"/>
  <c r="CM101" i="8"/>
  <c r="CK101" i="8"/>
  <c r="CP101" i="8"/>
  <c r="DJ92" i="8"/>
  <c r="DI92" i="8"/>
  <c r="DG92" i="8"/>
  <c r="DH92" i="8"/>
  <c r="BE92" i="8"/>
  <c r="BD92" i="8"/>
  <c r="BX92" i="8"/>
  <c r="I92" i="8"/>
  <c r="AY92" i="8"/>
  <c r="CZ92" i="8"/>
  <c r="AS92" i="8"/>
  <c r="DC92" i="8"/>
  <c r="AX92" i="8"/>
  <c r="K92" i="8"/>
  <c r="BO92" i="8"/>
  <c r="DA92" i="8"/>
  <c r="AH92" i="8"/>
  <c r="CR92" i="8"/>
  <c r="DE92" i="8"/>
  <c r="N92" i="8"/>
  <c r="DO92" i="8"/>
  <c r="G92" i="8"/>
  <c r="BV92" i="8"/>
  <c r="CW92" i="8"/>
  <c r="DF92" i="8"/>
  <c r="CG92" i="8"/>
  <c r="AI92" i="8"/>
  <c r="CS92" i="8"/>
  <c r="AL92" i="8"/>
  <c r="DP92" i="8"/>
  <c r="AQ92" i="8"/>
  <c r="CF92" i="8"/>
  <c r="T92" i="8"/>
  <c r="BQ92" i="8"/>
  <c r="CD92" i="8"/>
  <c r="DB92" i="8"/>
  <c r="CH92" i="8"/>
  <c r="CE92" i="8"/>
  <c r="AD92" i="8"/>
  <c r="BN92" i="8"/>
  <c r="BJ92" i="8"/>
  <c r="BW92" i="8"/>
  <c r="Y92" i="8"/>
  <c r="BZ92" i="8"/>
  <c r="AB92" i="8"/>
  <c r="CV92" i="8"/>
  <c r="AC92" i="8"/>
  <c r="BR92" i="8"/>
  <c r="F92" i="8"/>
  <c r="AO92" i="8"/>
  <c r="BB92" i="8"/>
  <c r="BU92" i="8"/>
  <c r="AZ92" i="8"/>
  <c r="AW92" i="8"/>
  <c r="BY92" i="8"/>
  <c r="V92" i="8"/>
  <c r="DN92" i="8"/>
  <c r="BM92" i="8"/>
  <c r="M92" i="8"/>
  <c r="BP92" i="8"/>
  <c r="R92" i="8"/>
  <c r="CC92" i="8"/>
  <c r="Q92" i="8"/>
  <c r="AT92" i="8"/>
  <c r="DL92" i="8"/>
  <c r="U92" i="8"/>
  <c r="AJ92" i="8"/>
  <c r="AK92" i="8"/>
  <c r="Z92" i="8"/>
  <c r="DM92" i="8"/>
  <c r="AG92" i="8"/>
  <c r="CT92" i="8"/>
  <c r="X92" i="8"/>
  <c r="BL92" i="8"/>
  <c r="CY92" i="8"/>
  <c r="AE92" i="8"/>
  <c r="BS92" i="8"/>
  <c r="L92" i="8"/>
  <c r="AR92" i="8"/>
  <c r="J92" i="8"/>
  <c r="AF92" i="8"/>
  <c r="BT92" i="8"/>
  <c r="DK92" i="8"/>
  <c r="AM92" i="8"/>
  <c r="CA92" i="8"/>
  <c r="CU92" i="8"/>
  <c r="AP92" i="8"/>
  <c r="AA92" i="8"/>
  <c r="H92" i="8"/>
  <c r="AN92" i="8"/>
  <c r="CB92" i="8"/>
  <c r="O92" i="8"/>
  <c r="AU92" i="8"/>
  <c r="CI92" i="8"/>
  <c r="BA92" i="8"/>
  <c r="S92" i="8"/>
  <c r="DD92" i="8"/>
  <c r="P92" i="8"/>
  <c r="AV92" i="8"/>
  <c r="CQ92" i="8"/>
  <c r="W92" i="8"/>
  <c r="BC92" i="8"/>
  <c r="CX92" i="8"/>
  <c r="BH92" i="8"/>
  <c r="BK92" i="8"/>
  <c r="BI92" i="8"/>
  <c r="BG92" i="8"/>
  <c r="BF92" i="8"/>
  <c r="CO92" i="8"/>
  <c r="CL92" i="8"/>
  <c r="CP92" i="8"/>
  <c r="CM92" i="8"/>
  <c r="CJ92" i="8"/>
  <c r="CK92" i="8"/>
  <c r="CN92" i="8"/>
  <c r="AX33" i="5"/>
  <c r="AW97" i="5"/>
  <c r="AW83" i="5"/>
  <c r="AW69" i="5"/>
  <c r="AX97" i="5"/>
  <c r="AX83" i="5"/>
  <c r="M137" i="5"/>
  <c r="AP6" i="5"/>
  <c r="AX119" i="5"/>
  <c r="E1" i="5"/>
  <c r="E137" i="5"/>
  <c r="AP33" i="5"/>
  <c r="M1" i="5"/>
  <c r="L1" i="5"/>
  <c r="L137" i="5"/>
  <c r="X9" i="3"/>
  <c r="Z9" i="3" s="1"/>
  <c r="E9" i="3" s="1"/>
  <c r="H4" i="4"/>
  <c r="I4" i="4" s="1"/>
  <c r="X19" i="3"/>
  <c r="Z19" i="3" s="1"/>
  <c r="E19" i="3" s="1"/>
  <c r="K144" i="2"/>
  <c r="X16" i="3"/>
  <c r="Z16" i="3" s="1"/>
  <c r="E16" i="3" s="1"/>
  <c r="AJ134" i="4"/>
  <c r="K1" i="5"/>
  <c r="AJ132" i="4"/>
  <c r="K89" i="2"/>
  <c r="AJ121" i="4"/>
  <c r="X32" i="3"/>
  <c r="AJ115" i="4"/>
  <c r="K105" i="2"/>
  <c r="K37" i="2"/>
  <c r="X46" i="3"/>
  <c r="X12" i="3"/>
  <c r="Z12" i="3" s="1"/>
  <c r="E12" i="3" s="1"/>
  <c r="AJ139" i="4"/>
  <c r="X38" i="3"/>
  <c r="Z38" i="3" s="1"/>
  <c r="E38" i="3" s="1"/>
  <c r="F38" i="3" s="1"/>
  <c r="X34" i="3"/>
  <c r="K80" i="2"/>
  <c r="K47" i="2"/>
  <c r="X43" i="3"/>
  <c r="X27" i="3"/>
  <c r="Z27" i="3" s="1"/>
  <c r="X49" i="3"/>
  <c r="Z49" i="3" s="1"/>
  <c r="E49" i="3" s="1"/>
  <c r="F49" i="3" s="1"/>
  <c r="AJ40" i="4"/>
  <c r="AJ129" i="4"/>
  <c r="K88" i="2"/>
  <c r="K104" i="2"/>
  <c r="K73" i="2"/>
  <c r="AJ99" i="4"/>
  <c r="X26" i="3"/>
  <c r="Z26" i="3" s="1"/>
  <c r="E26" i="3" s="1"/>
  <c r="X13" i="3"/>
  <c r="Z13" i="3" s="1"/>
  <c r="AJ87" i="4"/>
  <c r="K63" i="2"/>
  <c r="K137" i="5"/>
  <c r="R68" i="4"/>
  <c r="R84" i="4"/>
  <c r="R107" i="4"/>
  <c r="X48" i="3"/>
  <c r="Z48" i="3" s="1"/>
  <c r="E48" i="3" s="1"/>
  <c r="F48" i="3" s="1"/>
  <c r="AJ127" i="4"/>
  <c r="R76" i="4"/>
  <c r="R101" i="4"/>
  <c r="R104" i="4"/>
  <c r="R58" i="4"/>
  <c r="R66" i="4"/>
  <c r="R39" i="4"/>
  <c r="R51" i="4"/>
  <c r="R93" i="4"/>
  <c r="O216" i="10"/>
  <c r="J216" i="10"/>
  <c r="E216" i="10"/>
  <c r="E194" i="10"/>
  <c r="C89" i="10"/>
  <c r="AO128" i="5"/>
  <c r="D103" i="10"/>
  <c r="R103" i="10" s="1"/>
  <c r="AB127" i="4"/>
  <c r="AD127" i="4" s="1"/>
  <c r="A211" i="10"/>
  <c r="A207" i="10"/>
  <c r="A203" i="10"/>
  <c r="A199" i="10"/>
  <c r="A195" i="10"/>
  <c r="A210" i="10"/>
  <c r="A206" i="10"/>
  <c r="A202" i="10"/>
  <c r="A198" i="10"/>
  <c r="A213" i="10"/>
  <c r="A209" i="10"/>
  <c r="A205" i="10"/>
  <c r="A201" i="10"/>
  <c r="A197" i="10"/>
  <c r="A212" i="10"/>
  <c r="A208" i="10"/>
  <c r="A204" i="10"/>
  <c r="A200" i="10"/>
  <c r="A196" i="10"/>
  <c r="K100" i="2"/>
  <c r="K84" i="2"/>
  <c r="K108" i="2"/>
  <c r="K8" i="2"/>
  <c r="K77" i="2"/>
  <c r="K109" i="2"/>
  <c r="A1" i="3"/>
  <c r="X41" i="3"/>
  <c r="X36" i="3"/>
  <c r="Z36" i="3" s="1"/>
  <c r="E36" i="3" s="1"/>
  <c r="F36" i="3" s="1"/>
  <c r="K56" i="2"/>
  <c r="AJ131" i="4"/>
  <c r="X22" i="3"/>
  <c r="Z22" i="3" s="1"/>
  <c r="E22" i="3" s="1"/>
  <c r="K50" i="2"/>
  <c r="K61" i="2"/>
  <c r="X24" i="3"/>
  <c r="X42" i="3"/>
  <c r="Z42" i="3" s="1"/>
  <c r="E42" i="3" s="1"/>
  <c r="F42" i="3" s="1"/>
  <c r="AJ109" i="4"/>
  <c r="X21" i="3"/>
  <c r="Z21" i="3" s="1"/>
  <c r="E21" i="3" s="1"/>
  <c r="X39" i="3"/>
  <c r="Z39" i="3" s="1"/>
  <c r="E39" i="3" s="1"/>
  <c r="F39" i="3" s="1"/>
  <c r="A30" i="10"/>
  <c r="C30" i="10" s="1"/>
  <c r="K64" i="2"/>
  <c r="K112" i="2"/>
  <c r="K29" i="2"/>
  <c r="K68" i="2"/>
  <c r="K92" i="2"/>
  <c r="AJ98" i="4"/>
  <c r="AJ119" i="4"/>
  <c r="K65" i="2"/>
  <c r="K81" i="2"/>
  <c r="K97" i="2"/>
  <c r="K120" i="2"/>
  <c r="AJ116" i="4"/>
  <c r="AJ140" i="4"/>
  <c r="AJ122" i="4"/>
  <c r="X8" i="3"/>
  <c r="Z8" i="3" s="1"/>
  <c r="E8" i="3" s="1"/>
  <c r="X45" i="3"/>
  <c r="Z45" i="3" s="1"/>
  <c r="E45" i="3" s="1"/>
  <c r="F45" i="3" s="1"/>
  <c r="X28" i="3"/>
  <c r="Z28" i="3" s="1"/>
  <c r="E28" i="3" s="1"/>
  <c r="F28" i="3" s="1"/>
  <c r="K32" i="2"/>
  <c r="K26" i="2"/>
  <c r="X20" i="3"/>
  <c r="Z20" i="3" s="1"/>
  <c r="AJ133" i="4"/>
  <c r="X31" i="3"/>
  <c r="Z31" i="3" s="1"/>
  <c r="E31" i="3" s="1"/>
  <c r="F31" i="3" s="1"/>
  <c r="K36" i="2"/>
  <c r="K34" i="2"/>
  <c r="AJ90" i="4"/>
  <c r="K53" i="2"/>
  <c r="K115" i="2"/>
  <c r="X10" i="3"/>
  <c r="Z10" i="3" s="1"/>
  <c r="E10" i="3" s="1"/>
  <c r="X29" i="3"/>
  <c r="X47" i="3"/>
  <c r="Z47" i="3" s="1"/>
  <c r="E47" i="3" s="1"/>
  <c r="F47" i="3" s="1"/>
  <c r="K117" i="2"/>
  <c r="X7" i="3"/>
  <c r="Z7" i="3" s="1"/>
  <c r="E7" i="3" s="1"/>
  <c r="X25" i="3"/>
  <c r="Z25" i="3" s="1"/>
  <c r="E25" i="3" s="1"/>
  <c r="X44" i="3"/>
  <c r="Z44" i="3" s="1"/>
  <c r="E44" i="3" s="1"/>
  <c r="F44" i="3" s="1"/>
  <c r="X23" i="3"/>
  <c r="Z23" i="3" s="1"/>
  <c r="E23" i="3" s="1"/>
  <c r="K54" i="2"/>
  <c r="X35" i="3"/>
  <c r="Z35" i="3" s="1"/>
  <c r="AJ91" i="4"/>
  <c r="K93" i="2"/>
  <c r="K48" i="2"/>
  <c r="X18" i="3"/>
  <c r="Z18" i="3" s="1"/>
  <c r="E18" i="3" s="1"/>
  <c r="K46" i="2"/>
  <c r="K27" i="2"/>
  <c r="K52" i="2"/>
  <c r="K43" i="2"/>
  <c r="K57" i="2"/>
  <c r="K41" i="2"/>
  <c r="K76" i="2"/>
  <c r="K118" i="2"/>
  <c r="K72" i="2"/>
  <c r="K96" i="2"/>
  <c r="K28" i="2"/>
  <c r="K35" i="2"/>
  <c r="K69" i="2"/>
  <c r="K85" i="2"/>
  <c r="K101" i="2"/>
  <c r="K42" i="2"/>
  <c r="K39" i="2"/>
  <c r="K60" i="2"/>
  <c r="X17" i="3"/>
  <c r="K119" i="2"/>
  <c r="X37" i="3"/>
  <c r="Z37" i="3" s="1"/>
  <c r="E37" i="3" s="1"/>
  <c r="F37" i="3" s="1"/>
  <c r="AJ118" i="4"/>
  <c r="AJ136" i="4"/>
  <c r="AJ141" i="4"/>
  <c r="K113" i="2"/>
  <c r="X40" i="3"/>
  <c r="Z40" i="3" s="1"/>
  <c r="E40" i="3" s="1"/>
  <c r="F40" i="3" s="1"/>
  <c r="AJ117" i="4"/>
  <c r="AJ135" i="4"/>
  <c r="K55" i="2"/>
  <c r="K49" i="2"/>
  <c r="K114" i="2"/>
  <c r="X15" i="3"/>
  <c r="Z15" i="3" s="1"/>
  <c r="E15" i="3" s="1"/>
  <c r="X33" i="3"/>
  <c r="K33" i="2"/>
  <c r="K116" i="2"/>
  <c r="X11" i="3"/>
  <c r="Z11" i="3" s="1"/>
  <c r="E11" i="3" s="1"/>
  <c r="X30" i="3"/>
  <c r="AB110" i="4"/>
  <c r="AD110" i="4" s="1"/>
  <c r="L139" i="2"/>
  <c r="L118" i="2"/>
  <c r="L119" i="2"/>
  <c r="AB108" i="4"/>
  <c r="AD108" i="4" s="1"/>
  <c r="L116" i="2"/>
  <c r="L117" i="2"/>
  <c r="AB37" i="4"/>
  <c r="AD37" i="4" s="1"/>
  <c r="E37" i="4" s="1"/>
  <c r="O37" i="4" s="1"/>
  <c r="AB111" i="4"/>
  <c r="AD111" i="4" s="1"/>
  <c r="AB109" i="4"/>
  <c r="AD109" i="4" s="1"/>
  <c r="E109" i="4" s="1"/>
  <c r="O109" i="4" s="1"/>
  <c r="L63" i="2"/>
  <c r="L113" i="2"/>
  <c r="AB52" i="4"/>
  <c r="AD52" i="4" s="1"/>
  <c r="AB16" i="4"/>
  <c r="AD16" i="4" s="1"/>
  <c r="E16" i="4" s="1"/>
  <c r="AB11" i="4"/>
  <c r="AD11" i="4" s="1"/>
  <c r="E11" i="4" s="1"/>
  <c r="AB44" i="4"/>
  <c r="AD44" i="4" s="1"/>
  <c r="AB43" i="4"/>
  <c r="AD43" i="4" s="1"/>
  <c r="AB20" i="4"/>
  <c r="AD20" i="4" s="1"/>
  <c r="E20" i="4" s="1"/>
  <c r="O20" i="4" s="1"/>
  <c r="L60" i="2"/>
  <c r="AB8" i="4"/>
  <c r="AD8" i="4" s="1"/>
  <c r="E8" i="4" s="1"/>
  <c r="AB61" i="4"/>
  <c r="AD61" i="4" s="1"/>
  <c r="AB133" i="4"/>
  <c r="AD133" i="4" s="1"/>
  <c r="O133" i="4" s="1"/>
  <c r="L33" i="2"/>
  <c r="AB25" i="4"/>
  <c r="AD25" i="4" s="1"/>
  <c r="AB35" i="4"/>
  <c r="AD35" i="4" s="1"/>
  <c r="E35" i="4" s="1"/>
  <c r="O35" i="4" s="1"/>
  <c r="AB123" i="4"/>
  <c r="AD123" i="4" s="1"/>
  <c r="L27" i="2"/>
  <c r="AB10" i="4"/>
  <c r="AD10" i="4" s="1"/>
  <c r="E10" i="4" s="1"/>
  <c r="AB45" i="4"/>
  <c r="AD45" i="4" s="1"/>
  <c r="AB67" i="4"/>
  <c r="AD67" i="4" s="1"/>
  <c r="AB147" i="4"/>
  <c r="AD147" i="4" s="1"/>
  <c r="AB140" i="4"/>
  <c r="AD140" i="4" s="1"/>
  <c r="L44" i="2"/>
  <c r="L47" i="2"/>
  <c r="L31" i="2"/>
  <c r="AB117" i="4"/>
  <c r="AD117" i="4" s="1"/>
  <c r="AB115" i="4"/>
  <c r="AD115" i="4" s="1"/>
  <c r="AB91" i="4"/>
  <c r="AD91" i="4" s="1"/>
  <c r="E91" i="4" s="1"/>
  <c r="AB71" i="4"/>
  <c r="AD71" i="4" s="1"/>
  <c r="AB60" i="4"/>
  <c r="AD60" i="4" s="1"/>
  <c r="AB22" i="4"/>
  <c r="AD22" i="4" s="1"/>
  <c r="E22" i="4" s="1"/>
  <c r="AB54" i="4"/>
  <c r="AD54" i="4" s="1"/>
  <c r="AB141" i="4"/>
  <c r="AD141" i="4" s="1"/>
  <c r="AB53" i="4"/>
  <c r="AD53" i="4" s="1"/>
  <c r="AB33" i="4"/>
  <c r="AD33" i="4" s="1"/>
  <c r="E33" i="4" s="1"/>
  <c r="O33" i="4" s="1"/>
  <c r="AB74" i="4"/>
  <c r="AD74" i="4" s="1"/>
  <c r="L48" i="2"/>
  <c r="L143" i="2"/>
  <c r="L138" i="2"/>
  <c r="L134" i="2"/>
  <c r="L130" i="2"/>
  <c r="L126" i="2"/>
  <c r="L122" i="2"/>
  <c r="L111" i="2"/>
  <c r="L107" i="2"/>
  <c r="L103" i="2"/>
  <c r="L99" i="2"/>
  <c r="L95" i="2"/>
  <c r="L91" i="2"/>
  <c r="L87" i="2"/>
  <c r="L83" i="2"/>
  <c r="L79" i="2"/>
  <c r="L75" i="2"/>
  <c r="L71" i="2"/>
  <c r="L67" i="2"/>
  <c r="L114" i="2"/>
  <c r="AB75" i="4"/>
  <c r="AD75" i="4" s="1"/>
  <c r="AB144" i="4"/>
  <c r="AD144" i="4" s="1"/>
  <c r="AB120" i="4"/>
  <c r="AD120" i="4" s="1"/>
  <c r="L49" i="2"/>
  <c r="L29" i="2"/>
  <c r="L50" i="2"/>
  <c r="AB50" i="4"/>
  <c r="AD50" i="4" s="1"/>
  <c r="AB119" i="4"/>
  <c r="AD119" i="4" s="1"/>
  <c r="AB100" i="4"/>
  <c r="AD100" i="4" s="1"/>
  <c r="AB85" i="4"/>
  <c r="AD85" i="4" s="1"/>
  <c r="L140" i="2"/>
  <c r="L110" i="2"/>
  <c r="L94" i="2"/>
  <c r="L78" i="2"/>
  <c r="L26" i="2"/>
  <c r="AB95" i="4"/>
  <c r="AD95" i="4" s="1"/>
  <c r="E95" i="4" s="1"/>
  <c r="AB142" i="4"/>
  <c r="AD142" i="4" s="1"/>
  <c r="L43" i="2"/>
  <c r="AB62" i="4"/>
  <c r="AD62" i="4" s="1"/>
  <c r="L46" i="2"/>
  <c r="AB87" i="4"/>
  <c r="AD87" i="4" s="1"/>
  <c r="E87" i="4" s="1"/>
  <c r="AB102" i="4"/>
  <c r="AD102" i="4" s="1"/>
  <c r="AB82" i="4"/>
  <c r="AD82" i="4" s="1"/>
  <c r="L144" i="2"/>
  <c r="L109" i="2"/>
  <c r="L93" i="2"/>
  <c r="L72" i="2"/>
  <c r="AB96" i="4"/>
  <c r="AD96" i="4" s="1"/>
  <c r="E96" i="4" s="1"/>
  <c r="AB114" i="4"/>
  <c r="AD114" i="4" s="1"/>
  <c r="AB136" i="4"/>
  <c r="AD136" i="4" s="1"/>
  <c r="AB112" i="4"/>
  <c r="AD112" i="4" s="1"/>
  <c r="AB107" i="4"/>
  <c r="AD107" i="4" s="1"/>
  <c r="L115" i="2"/>
  <c r="AB137" i="4"/>
  <c r="AD137" i="4" s="1"/>
  <c r="AB14" i="4"/>
  <c r="AD14" i="4" s="1"/>
  <c r="AB129" i="4"/>
  <c r="AD129" i="4" s="1"/>
  <c r="L61" i="2"/>
  <c r="AB126" i="4"/>
  <c r="AD126" i="4" s="1"/>
  <c r="AB116" i="4"/>
  <c r="AD116" i="4" s="1"/>
  <c r="AB48" i="4"/>
  <c r="AD48" i="4" s="1"/>
  <c r="AB84" i="4"/>
  <c r="AD84" i="4" s="1"/>
  <c r="L137" i="2"/>
  <c r="L121" i="2"/>
  <c r="L98" i="2"/>
  <c r="L77" i="2"/>
  <c r="AB36" i="4"/>
  <c r="AD36" i="4" s="1"/>
  <c r="E36" i="4" s="1"/>
  <c r="O36" i="4" s="1"/>
  <c r="L32" i="2"/>
  <c r="L30" i="2"/>
  <c r="AB47" i="4"/>
  <c r="AD47" i="4" s="1"/>
  <c r="L62" i="2"/>
  <c r="L53" i="2"/>
  <c r="AB146" i="4"/>
  <c r="AD146" i="4" s="1"/>
  <c r="AB28" i="4"/>
  <c r="AD28" i="4" s="1"/>
  <c r="AB131" i="4"/>
  <c r="AD131" i="4" s="1"/>
  <c r="O131" i="4" s="1"/>
  <c r="AB29" i="4"/>
  <c r="AD29" i="4" s="1"/>
  <c r="AB104" i="4"/>
  <c r="AD104" i="4" s="1"/>
  <c r="AB72" i="4"/>
  <c r="AD72" i="4" s="1"/>
  <c r="L52" i="2"/>
  <c r="AB68" i="4"/>
  <c r="AD68" i="4" s="1"/>
  <c r="AB97" i="4"/>
  <c r="AD97" i="4" s="1"/>
  <c r="AB138" i="4"/>
  <c r="AD138" i="4" s="1"/>
  <c r="O138" i="4" s="1"/>
  <c r="AB49" i="4"/>
  <c r="AD49" i="4" s="1"/>
  <c r="AB57" i="4"/>
  <c r="AD57" i="4" s="1"/>
  <c r="L37" i="2"/>
  <c r="AB19" i="4"/>
  <c r="AD19" i="4" s="1"/>
  <c r="E19" i="4" s="1"/>
  <c r="AB121" i="4"/>
  <c r="AD121" i="4" s="1"/>
  <c r="AB103" i="4"/>
  <c r="AD103" i="4" s="1"/>
  <c r="L55" i="2"/>
  <c r="L35" i="2"/>
  <c r="AB135" i="4"/>
  <c r="AD135" i="4" s="1"/>
  <c r="AB122" i="4"/>
  <c r="AD122" i="4" s="1"/>
  <c r="AB21" i="4"/>
  <c r="AD21" i="4" s="1"/>
  <c r="E21" i="4" s="1"/>
  <c r="AB65" i="4"/>
  <c r="AD65" i="4" s="1"/>
  <c r="AB56" i="4"/>
  <c r="AD56" i="4" s="1"/>
  <c r="AB24" i="4"/>
  <c r="AD24" i="4" s="1"/>
  <c r="L58" i="2"/>
  <c r="L54" i="2"/>
  <c r="AB41" i="4"/>
  <c r="AD41" i="4" s="1"/>
  <c r="AB69" i="4"/>
  <c r="AD69" i="4" s="1"/>
  <c r="AB93" i="4"/>
  <c r="AD93" i="4" s="1"/>
  <c r="AB148" i="4"/>
  <c r="AD148" i="4" s="1"/>
  <c r="L40" i="2"/>
  <c r="AB101" i="4"/>
  <c r="AD101" i="4" s="1"/>
  <c r="AB26" i="4"/>
  <c r="AD26" i="4" s="1"/>
  <c r="AB83" i="4"/>
  <c r="AD83" i="4" s="1"/>
  <c r="AB78" i="4"/>
  <c r="AD78" i="4" s="1"/>
  <c r="L141" i="2"/>
  <c r="L135" i="2"/>
  <c r="L129" i="2"/>
  <c r="L124" i="2"/>
  <c r="L112" i="2"/>
  <c r="L106" i="2"/>
  <c r="L101" i="2"/>
  <c r="L96" i="2"/>
  <c r="L90" i="2"/>
  <c r="L85" i="2"/>
  <c r="L80" i="2"/>
  <c r="L74" i="2"/>
  <c r="L69" i="2"/>
  <c r="L64" i="2"/>
  <c r="AB38" i="4"/>
  <c r="AD38" i="4" s="1"/>
  <c r="E38" i="4" s="1"/>
  <c r="L38" i="2"/>
  <c r="AB46" i="4"/>
  <c r="AD46" i="4" s="1"/>
  <c r="AB66" i="4"/>
  <c r="AD66" i="4" s="1"/>
  <c r="AB113" i="4"/>
  <c r="AD113" i="4" s="1"/>
  <c r="AB70" i="4"/>
  <c r="AD70" i="4" s="1"/>
  <c r="AB128" i="4"/>
  <c r="AD128" i="4" s="1"/>
  <c r="AB39" i="4"/>
  <c r="AD39" i="4" s="1"/>
  <c r="AB59" i="4"/>
  <c r="AD59" i="4" s="1"/>
  <c r="AB76" i="4"/>
  <c r="AD76" i="4" s="1"/>
  <c r="L51" i="2"/>
  <c r="AB132" i="4"/>
  <c r="AD132" i="4" s="1"/>
  <c r="AB86" i="4"/>
  <c r="AD86" i="4" s="1"/>
  <c r="AB30" i="4"/>
  <c r="AD30" i="4" s="1"/>
  <c r="E30" i="4" s="1"/>
  <c r="O30" i="4" s="1"/>
  <c r="AB17" i="4"/>
  <c r="AD17" i="4" s="1"/>
  <c r="E17" i="4" s="1"/>
  <c r="L42" i="2"/>
  <c r="AB9" i="4"/>
  <c r="AD9" i="4" s="1"/>
  <c r="E9" i="4" s="1"/>
  <c r="AB18" i="4"/>
  <c r="AD18" i="4" s="1"/>
  <c r="E18" i="4" s="1"/>
  <c r="AB42" i="4"/>
  <c r="AD42" i="4" s="1"/>
  <c r="AB106" i="4"/>
  <c r="AD106" i="4" s="1"/>
  <c r="L56" i="2"/>
  <c r="AB125" i="4"/>
  <c r="AD125" i="4" s="1"/>
  <c r="AB81" i="4"/>
  <c r="AD81" i="4" s="1"/>
  <c r="L133" i="2"/>
  <c r="L128" i="2"/>
  <c r="L123" i="2"/>
  <c r="L105" i="2"/>
  <c r="L100" i="2"/>
  <c r="L89" i="2"/>
  <c r="L84" i="2"/>
  <c r="L73" i="2"/>
  <c r="L68" i="2"/>
  <c r="AB124" i="4"/>
  <c r="AD124" i="4" s="1"/>
  <c r="AB90" i="4"/>
  <c r="AD90" i="4" s="1"/>
  <c r="E90" i="4" s="1"/>
  <c r="L41" i="2"/>
  <c r="L57" i="2"/>
  <c r="AB118" i="4"/>
  <c r="AD118" i="4" s="1"/>
  <c r="AB34" i="4"/>
  <c r="AD34" i="4" s="1"/>
  <c r="E34" i="4" s="1"/>
  <c r="O34" i="4" s="1"/>
  <c r="AB51" i="4"/>
  <c r="AD51" i="4" s="1"/>
  <c r="AB88" i="4"/>
  <c r="AD88" i="4" s="1"/>
  <c r="E88" i="4" s="1"/>
  <c r="L8" i="2"/>
  <c r="AB139" i="4"/>
  <c r="AD139" i="4" s="1"/>
  <c r="AB94" i="4"/>
  <c r="AD94" i="4" s="1"/>
  <c r="AB73" i="4"/>
  <c r="AD73" i="4" s="1"/>
  <c r="AB7" i="4"/>
  <c r="AD7" i="4" s="1"/>
  <c r="E7" i="4" s="1"/>
  <c r="AB15" i="4"/>
  <c r="AD15" i="4" s="1"/>
  <c r="E15" i="4" s="1"/>
  <c r="AB58" i="4"/>
  <c r="AD58" i="4" s="1"/>
  <c r="AB130" i="4"/>
  <c r="AD130" i="4" s="1"/>
  <c r="L28" i="2"/>
  <c r="L132" i="2"/>
  <c r="L127" i="2"/>
  <c r="L104" i="2"/>
  <c r="L88" i="2"/>
  <c r="L82" i="2"/>
  <c r="L66" i="2"/>
  <c r="AB12" i="4"/>
  <c r="AD12" i="4" s="1"/>
  <c r="E12" i="4" s="1"/>
  <c r="O12" i="4" s="1"/>
  <c r="AB6" i="4"/>
  <c r="AD6" i="4" s="1"/>
  <c r="E6" i="4" s="1"/>
  <c r="AB55" i="4"/>
  <c r="AD55" i="4" s="1"/>
  <c r="AB31" i="4"/>
  <c r="AD31" i="4" s="1"/>
  <c r="E31" i="4" s="1"/>
  <c r="O31" i="4" s="1"/>
  <c r="AB77" i="4"/>
  <c r="AD77" i="4" s="1"/>
  <c r="L45" i="2"/>
  <c r="AB92" i="4"/>
  <c r="AD92" i="4" s="1"/>
  <c r="AB32" i="4"/>
  <c r="AD32" i="4" s="1"/>
  <c r="E32" i="4" s="1"/>
  <c r="O32" i="4" s="1"/>
  <c r="AB63" i="4"/>
  <c r="AD63" i="4" s="1"/>
  <c r="L36" i="2"/>
  <c r="AB145" i="4"/>
  <c r="AD145" i="4" s="1"/>
  <c r="AB40" i="4"/>
  <c r="AD40" i="4" s="1"/>
  <c r="E40" i="4" s="1"/>
  <c r="L40" i="4" s="1"/>
  <c r="AB143" i="4"/>
  <c r="AD143" i="4" s="1"/>
  <c r="AB99" i="4"/>
  <c r="AD99" i="4" s="1"/>
  <c r="E99" i="4" s="1"/>
  <c r="L142" i="2"/>
  <c r="L120" i="2"/>
  <c r="L92" i="2"/>
  <c r="L70" i="2"/>
  <c r="AB64" i="4"/>
  <c r="AD64" i="4" s="1"/>
  <c r="L102" i="2"/>
  <c r="L59" i="2"/>
  <c r="AB134" i="4"/>
  <c r="AD134" i="4" s="1"/>
  <c r="AB80" i="4"/>
  <c r="AD80" i="4" s="1"/>
  <c r="L136" i="2"/>
  <c r="L108" i="2"/>
  <c r="L86" i="2"/>
  <c r="L65" i="2"/>
  <c r="AB13" i="4"/>
  <c r="AD13" i="4" s="1"/>
  <c r="E13" i="4" s="1"/>
  <c r="L39" i="2"/>
  <c r="AB98" i="4"/>
  <c r="AD98" i="4" s="1"/>
  <c r="E98" i="4" s="1"/>
  <c r="L131" i="2"/>
  <c r="AB105" i="4"/>
  <c r="AD105" i="4" s="1"/>
  <c r="AB23" i="4"/>
  <c r="AD23" i="4" s="1"/>
  <c r="AB89" i="4"/>
  <c r="AD89" i="4" s="1"/>
  <c r="AB79" i="4"/>
  <c r="AD79" i="4" s="1"/>
  <c r="L125" i="2"/>
  <c r="L97" i="2"/>
  <c r="L76" i="2"/>
  <c r="L34" i="2"/>
  <c r="L81" i="2"/>
  <c r="X14" i="3"/>
  <c r="AJ96" i="4"/>
  <c r="AJ138" i="4"/>
  <c r="X6" i="3"/>
  <c r="K44" i="2"/>
  <c r="AJ125" i="4"/>
  <c r="K111" i="2"/>
  <c r="K103" i="2"/>
  <c r="K95" i="2"/>
  <c r="K87" i="2"/>
  <c r="K51" i="2"/>
  <c r="K91" i="2"/>
  <c r="K66" i="2"/>
  <c r="K58" i="2"/>
  <c r="K90" i="2"/>
  <c r="AJ123" i="4"/>
  <c r="AJ88" i="4"/>
  <c r="K110" i="2"/>
  <c r="K71" i="2"/>
  <c r="K31" i="2"/>
  <c r="K30" i="2"/>
  <c r="AJ130" i="4"/>
  <c r="K106" i="2"/>
  <c r="K94" i="2"/>
  <c r="K83" i="2"/>
  <c r="K75" i="2"/>
  <c r="K67" i="2"/>
  <c r="K45" i="2"/>
  <c r="K38" i="2"/>
  <c r="K40" i="2"/>
  <c r="K102" i="2"/>
  <c r="K82" i="2"/>
  <c r="K74" i="2"/>
  <c r="AJ124" i="4"/>
  <c r="K59" i="2"/>
  <c r="AJ126" i="4"/>
  <c r="K99" i="2"/>
  <c r="K79" i="2"/>
  <c r="AJ120" i="4"/>
  <c r="AJ95" i="4"/>
  <c r="K107" i="2"/>
  <c r="K70" i="2"/>
  <c r="K98" i="2"/>
  <c r="K78" i="2"/>
  <c r="K86" i="2"/>
  <c r="F3" i="2"/>
  <c r="EO2" i="6"/>
  <c r="C1" i="2"/>
  <c r="F52" i="10"/>
  <c r="F66" i="10"/>
  <c r="F41" i="10"/>
  <c r="F54" i="10"/>
  <c r="F51" i="10"/>
  <c r="F73" i="10"/>
  <c r="E50" i="10"/>
  <c r="E43" i="10"/>
  <c r="E75" i="10"/>
  <c r="E41" i="10"/>
  <c r="E73" i="10"/>
  <c r="E54" i="10"/>
  <c r="E47" i="10"/>
  <c r="E44" i="10"/>
  <c r="E60" i="10"/>
  <c r="E61" i="10"/>
  <c r="E42" i="10"/>
  <c r="E58" i="10"/>
  <c r="E74" i="10"/>
  <c r="E51" i="10"/>
  <c r="E67" i="10"/>
  <c r="E48" i="10"/>
  <c r="E64" i="10"/>
  <c r="E49" i="10"/>
  <c r="E65" i="10"/>
  <c r="E66" i="10"/>
  <c r="E59" i="10"/>
  <c r="E56" i="10"/>
  <c r="E57" i="10"/>
  <c r="E72" i="10"/>
  <c r="E70" i="10"/>
  <c r="E63" i="10"/>
  <c r="E45" i="10"/>
  <c r="E46" i="10"/>
  <c r="E62" i="10"/>
  <c r="E55" i="10"/>
  <c r="E71" i="10"/>
  <c r="E52" i="10"/>
  <c r="E68" i="10"/>
  <c r="E53" i="10"/>
  <c r="E69" i="10"/>
  <c r="A31" i="10"/>
  <c r="B32" i="10"/>
  <c r="AA14" i="3"/>
  <c r="AA40" i="3"/>
  <c r="AA9" i="3"/>
  <c r="AA27" i="3"/>
  <c r="AA12" i="3"/>
  <c r="AA41" i="3"/>
  <c r="AA17" i="3"/>
  <c r="AA23" i="3"/>
  <c r="AA25" i="3"/>
  <c r="AA30" i="3"/>
  <c r="AA34" i="3"/>
  <c r="AA39" i="3"/>
  <c r="AA22" i="3"/>
  <c r="AA18" i="3"/>
  <c r="AA6" i="3"/>
  <c r="AA36" i="3"/>
  <c r="AA43" i="3"/>
  <c r="AA16" i="3"/>
  <c r="AA26" i="3"/>
  <c r="AA24" i="3"/>
  <c r="AA19" i="3"/>
  <c r="AA42" i="3"/>
  <c r="AA29" i="3"/>
  <c r="AA46" i="3"/>
  <c r="AA32" i="3"/>
  <c r="AA33" i="3"/>
  <c r="AA8" i="3"/>
  <c r="AA35" i="3"/>
  <c r="BE178" i="8" l="1"/>
  <c r="BD178" i="8"/>
  <c r="CE178" i="8"/>
  <c r="BZ178" i="8"/>
  <c r="BF178" i="8"/>
  <c r="CF178" i="8"/>
  <c r="AR178" i="8"/>
  <c r="L178" i="8"/>
  <c r="CA178" i="8"/>
  <c r="AM178" i="8"/>
  <c r="J178" i="8"/>
  <c r="BT178" i="8"/>
  <c r="V178" i="8"/>
  <c r="BY178" i="8"/>
  <c r="AA178" i="8"/>
  <c r="CS178" i="8"/>
  <c r="AN178" i="8"/>
  <c r="CZ178" i="8"/>
  <c r="AS178" i="8"/>
  <c r="H178" i="8"/>
  <c r="CT178" i="8"/>
  <c r="CH178" i="8"/>
  <c r="U178" i="8"/>
  <c r="P178" i="8"/>
  <c r="CC178" i="8"/>
  <c r="BV178" i="8"/>
  <c r="BG178" i="8"/>
  <c r="DA178" i="8"/>
  <c r="AG178" i="8"/>
  <c r="BH178" i="8"/>
  <c r="BX178" i="8"/>
  <c r="AB178" i="8"/>
  <c r="CI178" i="8"/>
  <c r="AE178" i="8"/>
  <c r="CW178" i="8"/>
  <c r="AF178" i="8"/>
  <c r="BO178" i="8"/>
  <c r="K178" i="8"/>
  <c r="AX178" i="8"/>
  <c r="CG178" i="8"/>
  <c r="Y178" i="8"/>
  <c r="AO178" i="8"/>
  <c r="BL178" i="8"/>
  <c r="CV178" i="8"/>
  <c r="AY178" i="8"/>
  <c r="CY178" i="8"/>
  <c r="BK178" i="8"/>
  <c r="BA178" i="8"/>
  <c r="Z178" i="8"/>
  <c r="DO178" i="8"/>
  <c r="AZ178" i="8"/>
  <c r="CX178" i="8"/>
  <c r="W178" i="8"/>
  <c r="BB178" i="8"/>
  <c r="CR178" i="8"/>
  <c r="DE178" i="8"/>
  <c r="R178" i="8"/>
  <c r="AI178" i="8"/>
  <c r="AH178" i="8"/>
  <c r="AL178" i="8"/>
  <c r="F178" i="8"/>
  <c r="AT178" i="8"/>
  <c r="BJ178" i="8"/>
  <c r="AV178" i="8"/>
  <c r="DL178" i="8"/>
  <c r="DC178" i="8"/>
  <c r="AJ178" i="8"/>
  <c r="BS178" i="8"/>
  <c r="O178" i="8"/>
  <c r="AP178" i="8"/>
  <c r="G178" i="8"/>
  <c r="CU178" i="8"/>
  <c r="T178" i="8"/>
  <c r="BC178" i="8"/>
  <c r="DK178" i="8"/>
  <c r="DP178" i="8"/>
  <c r="AK178" i="8"/>
  <c r="BR178" i="8"/>
  <c r="BW178" i="8"/>
  <c r="BQ178" i="8"/>
  <c r="AQ178" i="8"/>
  <c r="CQ178" i="8"/>
  <c r="DD178" i="8"/>
  <c r="CL178" i="8"/>
  <c r="CM178" i="8"/>
  <c r="BP178" i="8"/>
  <c r="DF178" i="8"/>
  <c r="AU178" i="8"/>
  <c r="CD178" i="8"/>
  <c r="DB178" i="8"/>
  <c r="Q178" i="8"/>
  <c r="AD178" i="8"/>
  <c r="BM178" i="8"/>
  <c r="N178" i="8"/>
  <c r="BU178" i="8"/>
  <c r="X178" i="8"/>
  <c r="DN178" i="8"/>
  <c r="CN178" i="8"/>
  <c r="M178" i="8"/>
  <c r="AC178" i="8"/>
  <c r="CP178" i="8"/>
  <c r="AW178" i="8"/>
  <c r="S178" i="8"/>
  <c r="I178" i="8"/>
  <c r="BI178" i="8"/>
  <c r="CB178" i="8"/>
  <c r="DM178" i="8"/>
  <c r="BN178" i="8"/>
  <c r="CJ178" i="8"/>
  <c r="CO178" i="8"/>
  <c r="CK178" i="8"/>
  <c r="DH178" i="8"/>
  <c r="DJ178" i="8"/>
  <c r="DG178" i="8"/>
  <c r="DI178" i="8"/>
  <c r="DH88" i="8"/>
  <c r="BD88" i="8"/>
  <c r="DG88" i="8"/>
  <c r="BE88" i="8"/>
  <c r="DO88" i="8"/>
  <c r="BG88" i="8"/>
  <c r="CZ88" i="8"/>
  <c r="BM88" i="8"/>
  <c r="Y88" i="8"/>
  <c r="DF88" i="8"/>
  <c r="BQ88" i="8"/>
  <c r="S88" i="8"/>
  <c r="BZ88" i="8"/>
  <c r="AL88" i="8"/>
  <c r="H88" i="8"/>
  <c r="BO88" i="8"/>
  <c r="O88" i="8"/>
  <c r="BX88" i="8"/>
  <c r="AJ88" i="8"/>
  <c r="K88" i="8"/>
  <c r="AI88" i="8"/>
  <c r="AX88" i="8"/>
  <c r="BK88" i="8"/>
  <c r="W88" i="8"/>
  <c r="AP88" i="8"/>
  <c r="AQ88" i="8"/>
  <c r="BS88" i="8"/>
  <c r="G88" i="8"/>
  <c r="AE88" i="8"/>
  <c r="CE88" i="8"/>
  <c r="BF88" i="8"/>
  <c r="CR88" i="8"/>
  <c r="AO88" i="8"/>
  <c r="DA88" i="8"/>
  <c r="AY88" i="8"/>
  <c r="CW88" i="8"/>
  <c r="AT88" i="8"/>
  <c r="DB88" i="8"/>
  <c r="AK88" i="8"/>
  <c r="CF88" i="8"/>
  <c r="AB88" i="8"/>
  <c r="CG88" i="8"/>
  <c r="BV88" i="8"/>
  <c r="CX88" i="8"/>
  <c r="CD88" i="8"/>
  <c r="CV88" i="8"/>
  <c r="U88" i="8"/>
  <c r="BT88" i="8"/>
  <c r="AF88" i="8"/>
  <c r="BH88" i="8"/>
  <c r="CC88" i="8"/>
  <c r="AG88" i="8"/>
  <c r="DD88" i="8"/>
  <c r="AM88" i="8"/>
  <c r="CH88" i="8"/>
  <c r="AD88" i="8"/>
  <c r="CI88" i="8"/>
  <c r="AA88" i="8"/>
  <c r="BP88" i="8"/>
  <c r="T88" i="8"/>
  <c r="BC88" i="8"/>
  <c r="AH88" i="8"/>
  <c r="BW88" i="8"/>
  <c r="BN88" i="8"/>
  <c r="CY88" i="8"/>
  <c r="CB88" i="8"/>
  <c r="J88" i="8"/>
  <c r="P88" i="8"/>
  <c r="CL88" i="8"/>
  <c r="BJ88" i="8"/>
  <c r="BU88" i="8"/>
  <c r="Q88" i="8"/>
  <c r="CT88" i="8"/>
  <c r="AC88" i="8"/>
  <c r="BR88" i="8"/>
  <c r="V88" i="8"/>
  <c r="BY88" i="8"/>
  <c r="DE88" i="8"/>
  <c r="AZ88" i="8"/>
  <c r="L88" i="8"/>
  <c r="M88" i="8"/>
  <c r="R88" i="8"/>
  <c r="AS88" i="8"/>
  <c r="BI88" i="8"/>
  <c r="DL88" i="8"/>
  <c r="AW88" i="8"/>
  <c r="DM88" i="8"/>
  <c r="CA88" i="8"/>
  <c r="DK88" i="8"/>
  <c r="BB88" i="8"/>
  <c r="N88" i="8"/>
  <c r="AU88" i="8"/>
  <c r="CU88" i="8"/>
  <c r="AR88" i="8"/>
  <c r="DP88" i="8"/>
  <c r="CS88" i="8"/>
  <c r="I88" i="8"/>
  <c r="DC88" i="8"/>
  <c r="F88" i="8"/>
  <c r="X88" i="8"/>
  <c r="BA88" i="8"/>
  <c r="DN88" i="8"/>
  <c r="BL88" i="8"/>
  <c r="CJ88" i="8"/>
  <c r="AN88" i="8"/>
  <c r="CM88" i="8"/>
  <c r="CN88" i="8"/>
  <c r="AV88" i="8"/>
  <c r="CK88" i="8"/>
  <c r="CP88" i="8"/>
  <c r="Z88" i="8"/>
  <c r="CQ88" i="8"/>
  <c r="CO88" i="8"/>
  <c r="DI88" i="8"/>
  <c r="DJ88" i="8"/>
  <c r="J52" i="10"/>
  <c r="G52" i="10"/>
  <c r="H52" i="10"/>
  <c r="DG56" i="8"/>
  <c r="BE56" i="8"/>
  <c r="DH56" i="8"/>
  <c r="BD56" i="8"/>
  <c r="Y56" i="8"/>
  <c r="CS56" i="8"/>
  <c r="DD56" i="8"/>
  <c r="BV56" i="8"/>
  <c r="DM56" i="8"/>
  <c r="AK56" i="8"/>
  <c r="BR56" i="8"/>
  <c r="DP56" i="8"/>
  <c r="M56" i="8"/>
  <c r="AL56" i="8"/>
  <c r="Q56" i="8"/>
  <c r="CG56" i="8"/>
  <c r="Z56" i="8"/>
  <c r="R56" i="8"/>
  <c r="AO56" i="8"/>
  <c r="CV56" i="8"/>
  <c r="DE56" i="8"/>
  <c r="AD56" i="8"/>
  <c r="AS56" i="8"/>
  <c r="BZ56" i="8"/>
  <c r="H56" i="8"/>
  <c r="AP56" i="8"/>
  <c r="DA56" i="8"/>
  <c r="DF56" i="8"/>
  <c r="BS56" i="8"/>
  <c r="CT56" i="8"/>
  <c r="CZ56" i="8"/>
  <c r="AM56" i="8"/>
  <c r="DK56" i="8"/>
  <c r="BT56" i="8"/>
  <c r="AF56" i="8"/>
  <c r="J56" i="8"/>
  <c r="BU56" i="8"/>
  <c r="AA56" i="8"/>
  <c r="CU56" i="8"/>
  <c r="AZ56" i="8"/>
  <c r="T56" i="8"/>
  <c r="BQ56" i="8"/>
  <c r="I56" i="8"/>
  <c r="BA56" i="8"/>
  <c r="CH56" i="8"/>
  <c r="N56" i="8"/>
  <c r="AC56" i="8"/>
  <c r="BB56" i="8"/>
  <c r="AW56" i="8"/>
  <c r="F56" i="8"/>
  <c r="BN56" i="8"/>
  <c r="CX56" i="8"/>
  <c r="AX56" i="8"/>
  <c r="CW56" i="8"/>
  <c r="BG56" i="8"/>
  <c r="BC56" i="8"/>
  <c r="BW56" i="8"/>
  <c r="AU56" i="8"/>
  <c r="CY56" i="8"/>
  <c r="AV56" i="8"/>
  <c r="G56" i="8"/>
  <c r="AY56" i="8"/>
  <c r="DO56" i="8"/>
  <c r="BP56" i="8"/>
  <c r="L56" i="8"/>
  <c r="BI56" i="8"/>
  <c r="U56" i="8"/>
  <c r="V56" i="8"/>
  <c r="BK56" i="8"/>
  <c r="DN56" i="8"/>
  <c r="BO56" i="8"/>
  <c r="AE56" i="8"/>
  <c r="CQ56" i="8"/>
  <c r="AN56" i="8"/>
  <c r="BH56" i="8"/>
  <c r="AQ56" i="8"/>
  <c r="DC56" i="8"/>
  <c r="AR56" i="8"/>
  <c r="K56" i="8"/>
  <c r="BF56" i="8"/>
  <c r="CM56" i="8"/>
  <c r="CP56" i="8"/>
  <c r="AH56" i="8"/>
  <c r="AT56" i="8"/>
  <c r="CD56" i="8"/>
  <c r="CI56" i="8"/>
  <c r="DB56" i="8"/>
  <c r="CC56" i="8"/>
  <c r="W56" i="8"/>
  <c r="CB56" i="8"/>
  <c r="X56" i="8"/>
  <c r="DL56" i="8"/>
  <c r="AI56" i="8"/>
  <c r="CF56" i="8"/>
  <c r="AJ56" i="8"/>
  <c r="BJ56" i="8"/>
  <c r="BY56" i="8"/>
  <c r="AG56" i="8"/>
  <c r="CA56" i="8"/>
  <c r="CE56" i="8"/>
  <c r="BM56" i="8"/>
  <c r="O56" i="8"/>
  <c r="BL56" i="8"/>
  <c r="P56" i="8"/>
  <c r="CR56" i="8"/>
  <c r="S56" i="8"/>
  <c r="BX56" i="8"/>
  <c r="AB56" i="8"/>
  <c r="CO56" i="8"/>
  <c r="CL56" i="8"/>
  <c r="CJ56" i="8"/>
  <c r="CK56" i="8"/>
  <c r="CN56" i="8"/>
  <c r="DJ56" i="8"/>
  <c r="DI56" i="8"/>
  <c r="D106" i="5"/>
  <c r="D108" i="5" s="1"/>
  <c r="DH232" i="8"/>
  <c r="BD232" i="8"/>
  <c r="DG232" i="8"/>
  <c r="BE232" i="8"/>
  <c r="BW232" i="8"/>
  <c r="O232" i="8"/>
  <c r="CS232" i="8"/>
  <c r="DN232" i="8"/>
  <c r="CB232" i="8"/>
  <c r="DD232" i="8"/>
  <c r="BQ232" i="8"/>
  <c r="AC232" i="8"/>
  <c r="CW232" i="8"/>
  <c r="BB232" i="8"/>
  <c r="V232" i="8"/>
  <c r="J232" i="8"/>
  <c r="AZ232" i="8"/>
  <c r="DK232" i="8"/>
  <c r="AW232" i="8"/>
  <c r="DB232" i="8"/>
  <c r="AH232" i="8"/>
  <c r="CF232" i="8"/>
  <c r="AE232" i="8"/>
  <c r="CC232" i="8"/>
  <c r="P232" i="8"/>
  <c r="BN232" i="8"/>
  <c r="DO232" i="8"/>
  <c r="BC232" i="8"/>
  <c r="DL232" i="8"/>
  <c r="AX232" i="8"/>
  <c r="CZ232" i="8"/>
  <c r="AU232" i="8"/>
  <c r="CV232" i="8"/>
  <c r="AS232" i="8"/>
  <c r="DE232" i="8"/>
  <c r="AT232" i="8"/>
  <c r="G232" i="8"/>
  <c r="F232" i="8"/>
  <c r="BT232" i="8"/>
  <c r="AA232" i="8"/>
  <c r="CR232" i="8"/>
  <c r="AR232" i="8"/>
  <c r="DM232" i="8"/>
  <c r="BS232" i="8"/>
  <c r="Z232" i="8"/>
  <c r="CQ232" i="8"/>
  <c r="AQ232" i="8"/>
  <c r="I232" i="8"/>
  <c r="BM232" i="8"/>
  <c r="BY232" i="8"/>
  <c r="M232" i="8"/>
  <c r="AL232" i="8"/>
  <c r="T232" i="8"/>
  <c r="CU232" i="8"/>
  <c r="CA232" i="8"/>
  <c r="BL232" i="8"/>
  <c r="AO232" i="8"/>
  <c r="AV232" i="8"/>
  <c r="AG232" i="8"/>
  <c r="R232" i="8"/>
  <c r="AB232" i="8"/>
  <c r="BH232" i="8"/>
  <c r="BA232" i="8"/>
  <c r="CH232" i="8"/>
  <c r="AD232" i="8"/>
  <c r="CI232" i="8"/>
  <c r="AN232" i="8"/>
  <c r="Y232" i="8"/>
  <c r="DP232" i="8"/>
  <c r="AK232" i="8"/>
  <c r="BZ232" i="8"/>
  <c r="N232" i="8"/>
  <c r="AP232" i="8"/>
  <c r="AM232" i="8"/>
  <c r="L232" i="8"/>
  <c r="CY232" i="8"/>
  <c r="CT232" i="8"/>
  <c r="H232" i="8"/>
  <c r="DA232" i="8"/>
  <c r="CE232" i="8"/>
  <c r="BG232" i="8"/>
  <c r="AI232" i="8"/>
  <c r="BP232" i="8"/>
  <c r="DC232" i="8"/>
  <c r="CG232" i="8"/>
  <c r="U232" i="8"/>
  <c r="BR232" i="8"/>
  <c r="CD232" i="8"/>
  <c r="BO232" i="8"/>
  <c r="X232" i="8"/>
  <c r="S232" i="8"/>
  <c r="DF232" i="8"/>
  <c r="AJ232" i="8"/>
  <c r="W232" i="8"/>
  <c r="CX232" i="8"/>
  <c r="AF232" i="8"/>
  <c r="BV232" i="8"/>
  <c r="BU232" i="8"/>
  <c r="BI232" i="8"/>
  <c r="Q232" i="8"/>
  <c r="AY232" i="8"/>
  <c r="BF232" i="8"/>
  <c r="CJ232" i="8"/>
  <c r="CK232" i="8"/>
  <c r="K232" i="8"/>
  <c r="BX232" i="8"/>
  <c r="BK232" i="8"/>
  <c r="BJ232" i="8"/>
  <c r="CN232" i="8"/>
  <c r="CO232" i="8"/>
  <c r="CL232" i="8"/>
  <c r="CP232" i="8"/>
  <c r="CM232" i="8"/>
  <c r="DI232" i="8"/>
  <c r="DJ232" i="8"/>
  <c r="DJ209" i="8"/>
  <c r="DH209" i="8"/>
  <c r="BD209" i="8"/>
  <c r="DI209" i="8"/>
  <c r="BE209" i="8"/>
  <c r="CR209" i="8"/>
  <c r="AY209" i="8"/>
  <c r="DL209" i="8"/>
  <c r="AR209" i="8"/>
  <c r="BW209" i="8"/>
  <c r="CE209" i="8"/>
  <c r="CA209" i="8"/>
  <c r="BM209" i="8"/>
  <c r="Y209" i="8"/>
  <c r="CS209" i="8"/>
  <c r="AX209" i="8"/>
  <c r="R209" i="8"/>
  <c r="CV209" i="8"/>
  <c r="AS209" i="8"/>
  <c r="M209" i="8"/>
  <c r="BZ209" i="8"/>
  <c r="AL209" i="8"/>
  <c r="I209" i="8"/>
  <c r="W209" i="8"/>
  <c r="AV209" i="8"/>
  <c r="CZ209" i="8"/>
  <c r="O209" i="8"/>
  <c r="AN209" i="8"/>
  <c r="AZ209" i="8"/>
  <c r="DG209" i="8"/>
  <c r="AJ209" i="8"/>
  <c r="DC209" i="8"/>
  <c r="DF209" i="8"/>
  <c r="CG209" i="8"/>
  <c r="AG209" i="8"/>
  <c r="CD209" i="8"/>
  <c r="AH209" i="8"/>
  <c r="AB209" i="8"/>
  <c r="S209" i="8"/>
  <c r="BP209" i="8"/>
  <c r="CT209" i="8"/>
  <c r="BU209" i="8"/>
  <c r="DM209" i="8"/>
  <c r="AP209" i="8"/>
  <c r="DP209" i="8"/>
  <c r="AK209" i="8"/>
  <c r="CW209" i="8"/>
  <c r="AT209" i="8"/>
  <c r="CC209" i="8"/>
  <c r="CQ209" i="8"/>
  <c r="J209" i="8"/>
  <c r="CY209" i="8"/>
  <c r="F209" i="8"/>
  <c r="BO209" i="8"/>
  <c r="CF209" i="8"/>
  <c r="K209" i="8"/>
  <c r="DN209" i="8"/>
  <c r="CI209" i="8"/>
  <c r="AO209" i="8"/>
  <c r="BV209" i="8"/>
  <c r="G209" i="8"/>
  <c r="BQ209" i="8"/>
  <c r="U209" i="8"/>
  <c r="BR209" i="8"/>
  <c r="V209" i="8"/>
  <c r="AM209" i="8"/>
  <c r="AF209" i="8"/>
  <c r="AU209" i="8"/>
  <c r="BL209" i="8"/>
  <c r="CU209" i="8"/>
  <c r="BF209" i="8"/>
  <c r="BK209" i="8"/>
  <c r="BX209" i="8"/>
  <c r="DO209" i="8"/>
  <c r="AQ209" i="8"/>
  <c r="DB209" i="8"/>
  <c r="DD209" i="8"/>
  <c r="Q209" i="8"/>
  <c r="BN209" i="8"/>
  <c r="H209" i="8"/>
  <c r="BA209" i="8"/>
  <c r="DE209" i="8"/>
  <c r="BB209" i="8"/>
  <c r="N209" i="8"/>
  <c r="DK209" i="8"/>
  <c r="P209" i="8"/>
  <c r="AE209" i="8"/>
  <c r="X209" i="8"/>
  <c r="AA209" i="8"/>
  <c r="BI209" i="8"/>
  <c r="AI209" i="8"/>
  <c r="CX209" i="8"/>
  <c r="BY209" i="8"/>
  <c r="BC209" i="8"/>
  <c r="L209" i="8"/>
  <c r="AW209" i="8"/>
  <c r="AC209" i="8"/>
  <c r="BT209" i="8"/>
  <c r="CL209" i="8"/>
  <c r="CM209" i="8"/>
  <c r="DA209" i="8"/>
  <c r="CH209" i="8"/>
  <c r="BS209" i="8"/>
  <c r="T209" i="8"/>
  <c r="BH209" i="8"/>
  <c r="Z209" i="8"/>
  <c r="AD209" i="8"/>
  <c r="CB209" i="8"/>
  <c r="BJ209" i="8"/>
  <c r="BG209" i="8"/>
  <c r="CK209" i="8"/>
  <c r="CJ209" i="8"/>
  <c r="CO209" i="8"/>
  <c r="CN209" i="8"/>
  <c r="CP209" i="8"/>
  <c r="D122" i="5"/>
  <c r="D124" i="5" s="1"/>
  <c r="DG224" i="8"/>
  <c r="BE224" i="8"/>
  <c r="DH224" i="8"/>
  <c r="BD224" i="8"/>
  <c r="CZ224" i="8"/>
  <c r="DN224" i="8"/>
  <c r="BM224" i="8"/>
  <c r="CS224" i="8"/>
  <c r="AB224" i="8"/>
  <c r="DC224" i="8"/>
  <c r="BK224" i="8"/>
  <c r="DP224" i="8"/>
  <c r="BY224" i="8"/>
  <c r="AK224" i="8"/>
  <c r="DE224" i="8"/>
  <c r="BR224" i="8"/>
  <c r="AD224" i="8"/>
  <c r="AZ224" i="8"/>
  <c r="AM224" i="8"/>
  <c r="CF224" i="8"/>
  <c r="CC224" i="8"/>
  <c r="T224" i="8"/>
  <c r="Q224" i="8"/>
  <c r="BV224" i="8"/>
  <c r="BS224" i="8"/>
  <c r="Z224" i="8"/>
  <c r="BX224" i="8"/>
  <c r="W224" i="8"/>
  <c r="BU224" i="8"/>
  <c r="R224" i="8"/>
  <c r="AN224" i="8"/>
  <c r="BW224" i="8"/>
  <c r="AX224" i="8"/>
  <c r="BG224" i="8"/>
  <c r="CV224" i="8"/>
  <c r="AS224" i="8"/>
  <c r="CW224" i="8"/>
  <c r="AT224" i="8"/>
  <c r="G224" i="8"/>
  <c r="AF224" i="8"/>
  <c r="BO224" i="8"/>
  <c r="L224" i="8"/>
  <c r="AE224" i="8"/>
  <c r="AP224" i="8"/>
  <c r="CR224" i="8"/>
  <c r="X224" i="8"/>
  <c r="AO224" i="8"/>
  <c r="AJ224" i="8"/>
  <c r="DA224" i="8"/>
  <c r="BC224" i="8"/>
  <c r="AI224" i="8"/>
  <c r="AU224" i="8"/>
  <c r="BH224" i="8"/>
  <c r="CG224" i="8"/>
  <c r="AC224" i="8"/>
  <c r="CH224" i="8"/>
  <c r="AL224" i="8"/>
  <c r="CD224" i="8"/>
  <c r="CA224" i="8"/>
  <c r="AH224" i="8"/>
  <c r="AY224" i="8"/>
  <c r="BT224" i="8"/>
  <c r="AR224" i="8"/>
  <c r="CT224" i="8"/>
  <c r="AV224" i="8"/>
  <c r="DO224" i="8"/>
  <c r="CE224" i="8"/>
  <c r="CN224" i="8"/>
  <c r="CM224" i="8"/>
  <c r="BP224" i="8"/>
  <c r="O224" i="8"/>
  <c r="CB224" i="8"/>
  <c r="BI224" i="8"/>
  <c r="BF224" i="8"/>
  <c r="BQ224" i="8"/>
  <c r="U224" i="8"/>
  <c r="BZ224" i="8"/>
  <c r="V224" i="8"/>
  <c r="DK224" i="8"/>
  <c r="DB224" i="8"/>
  <c r="BL224" i="8"/>
  <c r="DF224" i="8"/>
  <c r="CI224" i="8"/>
  <c r="Y224" i="8"/>
  <c r="I224" i="8"/>
  <c r="BJ224" i="8"/>
  <c r="DD224" i="8"/>
  <c r="BA224" i="8"/>
  <c r="M224" i="8"/>
  <c r="BB224" i="8"/>
  <c r="N224" i="8"/>
  <c r="J224" i="8"/>
  <c r="AA224" i="8"/>
  <c r="DM224" i="8"/>
  <c r="H224" i="8"/>
  <c r="AW224" i="8"/>
  <c r="K224" i="8"/>
  <c r="S224" i="8"/>
  <c r="P224" i="8"/>
  <c r="CQ224" i="8"/>
  <c r="AQ224" i="8"/>
  <c r="DL224" i="8"/>
  <c r="CP224" i="8"/>
  <c r="CU224" i="8"/>
  <c r="F224" i="8"/>
  <c r="CJ224" i="8"/>
  <c r="BN224" i="8"/>
  <c r="CL224" i="8"/>
  <c r="AG224" i="8"/>
  <c r="CK224" i="8"/>
  <c r="CY224" i="8"/>
  <c r="CX224" i="8"/>
  <c r="CO224" i="8"/>
  <c r="DJ224" i="8"/>
  <c r="DI224" i="8"/>
  <c r="DJ134" i="8"/>
  <c r="DI134" i="8"/>
  <c r="DG134" i="8"/>
  <c r="BE134" i="8"/>
  <c r="DH134" i="8"/>
  <c r="BD134" i="8"/>
  <c r="CF134" i="8"/>
  <c r="W134" i="8"/>
  <c r="DA134" i="8"/>
  <c r="BY134" i="8"/>
  <c r="AP134" i="8"/>
  <c r="AC134" i="8"/>
  <c r="Z134" i="8"/>
  <c r="S134" i="8"/>
  <c r="CD134" i="8"/>
  <c r="N134" i="8"/>
  <c r="BA134" i="8"/>
  <c r="F134" i="8"/>
  <c r="AZ134" i="8"/>
  <c r="CV134" i="8"/>
  <c r="AK134" i="8"/>
  <c r="CB134" i="8"/>
  <c r="AN134" i="8"/>
  <c r="DN134" i="8"/>
  <c r="BW134" i="8"/>
  <c r="Q134" i="8"/>
  <c r="AW134" i="8"/>
  <c r="CX134" i="8"/>
  <c r="AL134" i="8"/>
  <c r="CS134" i="8"/>
  <c r="H134" i="8"/>
  <c r="BC134" i="8"/>
  <c r="T134" i="8"/>
  <c r="BX134" i="8"/>
  <c r="I134" i="8"/>
  <c r="BQ134" i="8"/>
  <c r="AT134" i="8"/>
  <c r="BN134" i="8"/>
  <c r="CI134" i="8"/>
  <c r="U134" i="8"/>
  <c r="AJ134" i="8"/>
  <c r="BO134" i="8"/>
  <c r="J134" i="8"/>
  <c r="BT134" i="8"/>
  <c r="X134" i="8"/>
  <c r="CE134" i="8"/>
  <c r="K134" i="8"/>
  <c r="AO134" i="8"/>
  <c r="DL134" i="8"/>
  <c r="BP134" i="8"/>
  <c r="M134" i="8"/>
  <c r="DF134" i="8"/>
  <c r="L134" i="8"/>
  <c r="BB134" i="8"/>
  <c r="CR134" i="8"/>
  <c r="AR134" i="8"/>
  <c r="AQ134" i="8"/>
  <c r="BV134" i="8"/>
  <c r="AU134" i="8"/>
  <c r="CY134" i="8"/>
  <c r="AF134" i="8"/>
  <c r="BM134" i="8"/>
  <c r="AB134" i="8"/>
  <c r="AH134" i="8"/>
  <c r="AS134" i="8"/>
  <c r="AY134" i="8"/>
  <c r="AM134" i="8"/>
  <c r="DO134" i="8"/>
  <c r="DD134" i="8"/>
  <c r="DE134" i="8"/>
  <c r="DP134" i="8"/>
  <c r="O134" i="8"/>
  <c r="BL134" i="8"/>
  <c r="DB134" i="8"/>
  <c r="Y134" i="8"/>
  <c r="CG134" i="8"/>
  <c r="BZ134" i="8"/>
  <c r="BG134" i="8"/>
  <c r="BI134" i="8"/>
  <c r="BR134" i="8"/>
  <c r="DM134" i="8"/>
  <c r="CU134" i="8"/>
  <c r="AI134" i="8"/>
  <c r="CW134" i="8"/>
  <c r="BS134" i="8"/>
  <c r="CH134" i="8"/>
  <c r="CA134" i="8"/>
  <c r="DK134" i="8"/>
  <c r="AV134" i="8"/>
  <c r="CT134" i="8"/>
  <c r="AG134" i="8"/>
  <c r="R134" i="8"/>
  <c r="DC134" i="8"/>
  <c r="CC134" i="8"/>
  <c r="AA134" i="8"/>
  <c r="BU134" i="8"/>
  <c r="BH134" i="8"/>
  <c r="CZ134" i="8"/>
  <c r="AD134" i="8"/>
  <c r="CQ134" i="8"/>
  <c r="AX134" i="8"/>
  <c r="BF134" i="8"/>
  <c r="CN134" i="8"/>
  <c r="AE134" i="8"/>
  <c r="P134" i="8"/>
  <c r="BJ134" i="8"/>
  <c r="V134" i="8"/>
  <c r="G134" i="8"/>
  <c r="BK134" i="8"/>
  <c r="CJ134" i="8"/>
  <c r="CO134" i="8"/>
  <c r="CL134" i="8"/>
  <c r="CM134" i="8"/>
  <c r="CP134" i="8"/>
  <c r="CK134" i="8"/>
  <c r="DI243" i="8"/>
  <c r="BD243" i="8"/>
  <c r="BE243" i="8"/>
  <c r="AO243" i="8"/>
  <c r="CT243" i="8"/>
  <c r="CS243" i="8"/>
  <c r="AN243" i="8"/>
  <c r="CG243" i="8"/>
  <c r="AI243" i="8"/>
  <c r="I243" i="8"/>
  <c r="BX243" i="8"/>
  <c r="Z243" i="8"/>
  <c r="BU243" i="8"/>
  <c r="T243" i="8"/>
  <c r="AA243" i="8"/>
  <c r="AF243" i="8"/>
  <c r="CC243" i="8"/>
  <c r="CF243" i="8"/>
  <c r="P243" i="8"/>
  <c r="DP243" i="8"/>
  <c r="DE243" i="8"/>
  <c r="BR243" i="8"/>
  <c r="AD243" i="8"/>
  <c r="CI243" i="8"/>
  <c r="AU243" i="8"/>
  <c r="N243" i="8"/>
  <c r="BV243" i="8"/>
  <c r="CY243" i="8"/>
  <c r="AX243" i="8"/>
  <c r="BW243" i="8"/>
  <c r="L243" i="8"/>
  <c r="CQ243" i="8"/>
  <c r="DL243" i="8"/>
  <c r="AQ243" i="8"/>
  <c r="AW243" i="8"/>
  <c r="CD243" i="8"/>
  <c r="DD243" i="8"/>
  <c r="BO243" i="8"/>
  <c r="CU243" i="8"/>
  <c r="BZ243" i="8"/>
  <c r="V243" i="8"/>
  <c r="BS243" i="8"/>
  <c r="W243" i="8"/>
  <c r="BQ243" i="8"/>
  <c r="R243" i="8"/>
  <c r="CB243" i="8"/>
  <c r="CZ243" i="8"/>
  <c r="M243" i="8"/>
  <c r="AV243" i="8"/>
  <c r="BA243" i="8"/>
  <c r="BY243" i="8"/>
  <c r="AY243" i="8"/>
  <c r="CR243" i="8"/>
  <c r="CW243" i="8"/>
  <c r="AL243" i="8"/>
  <c r="BC243" i="8"/>
  <c r="F243" i="8"/>
  <c r="BP243" i="8"/>
  <c r="BM243" i="8"/>
  <c r="DO243" i="8"/>
  <c r="AJ243" i="8"/>
  <c r="AG243" i="8"/>
  <c r="AR243" i="8"/>
  <c r="AB243" i="8"/>
  <c r="AS243" i="8"/>
  <c r="DA243" i="8"/>
  <c r="CV243" i="8"/>
  <c r="U243" i="8"/>
  <c r="AZ243" i="8"/>
  <c r="S243" i="8"/>
  <c r="BL243" i="8"/>
  <c r="H243" i="8"/>
  <c r="BT243" i="8"/>
  <c r="BB243" i="8"/>
  <c r="CX243" i="8"/>
  <c r="AE243" i="8"/>
  <c r="BH243" i="8"/>
  <c r="BI243" i="8"/>
  <c r="K243" i="8"/>
  <c r="X243" i="8"/>
  <c r="DC243" i="8"/>
  <c r="DN243" i="8"/>
  <c r="Y243" i="8"/>
  <c r="BN243" i="8"/>
  <c r="CE243" i="8"/>
  <c r="G243" i="8"/>
  <c r="O243" i="8"/>
  <c r="DK243" i="8"/>
  <c r="AC243" i="8"/>
  <c r="DM243" i="8"/>
  <c r="AK243" i="8"/>
  <c r="AT243" i="8"/>
  <c r="CA243" i="8"/>
  <c r="Q243" i="8"/>
  <c r="BK243" i="8"/>
  <c r="DB243" i="8"/>
  <c r="AH243" i="8"/>
  <c r="CH243" i="8"/>
  <c r="DF243" i="8"/>
  <c r="BJ243" i="8"/>
  <c r="CP243" i="8"/>
  <c r="AM243" i="8"/>
  <c r="BG243" i="8"/>
  <c r="BF243" i="8"/>
  <c r="AP243" i="8"/>
  <c r="J243" i="8"/>
  <c r="CL243" i="8"/>
  <c r="CM243" i="8"/>
  <c r="CN243" i="8"/>
  <c r="CK243" i="8"/>
  <c r="CO243" i="8"/>
  <c r="CJ243" i="8"/>
  <c r="DG243" i="8"/>
  <c r="DH243" i="8"/>
  <c r="DJ243" i="8"/>
  <c r="L178" i="10"/>
  <c r="E272" i="10"/>
  <c r="F178" i="10"/>
  <c r="E263" i="10"/>
  <c r="O239" i="10"/>
  <c r="J239" i="10"/>
  <c r="E239" i="10"/>
  <c r="D126" i="10"/>
  <c r="N13" i="4"/>
  <c r="O13" i="4"/>
  <c r="O17" i="4"/>
  <c r="N22" i="4"/>
  <c r="O22" i="4"/>
  <c r="N90" i="4"/>
  <c r="O90" i="4"/>
  <c r="O18" i="4"/>
  <c r="O42" i="4" s="1"/>
  <c r="O117" i="4" s="1"/>
  <c r="N10" i="4"/>
  <c r="O10" i="4"/>
  <c r="N8" i="4"/>
  <c r="O8" i="4"/>
  <c r="N98" i="4"/>
  <c r="O98" i="4"/>
  <c r="N6" i="4"/>
  <c r="O6" i="4"/>
  <c r="N7" i="4"/>
  <c r="O7" i="4"/>
  <c r="N9" i="4"/>
  <c r="O9" i="4"/>
  <c r="O19" i="4"/>
  <c r="O27" i="4" s="1"/>
  <c r="O41" i="4" s="1"/>
  <c r="N87" i="4"/>
  <c r="O87" i="4"/>
  <c r="N11" i="4"/>
  <c r="O11" i="4"/>
  <c r="N132" i="4"/>
  <c r="O132" i="4"/>
  <c r="N21" i="4"/>
  <c r="L128" i="10" s="1"/>
  <c r="O21" i="4"/>
  <c r="N95" i="4"/>
  <c r="O95" i="4"/>
  <c r="N16" i="4"/>
  <c r="O16" i="4"/>
  <c r="M32" i="4"/>
  <c r="N32" i="4"/>
  <c r="M31" i="4"/>
  <c r="N31" i="4"/>
  <c r="N17" i="4"/>
  <c r="M33" i="4"/>
  <c r="N33" i="4"/>
  <c r="M35" i="4"/>
  <c r="N35" i="4"/>
  <c r="M34" i="4"/>
  <c r="N34" i="4"/>
  <c r="M18" i="4"/>
  <c r="N18" i="4"/>
  <c r="M30" i="4"/>
  <c r="N30" i="4"/>
  <c r="M131" i="4"/>
  <c r="N131" i="4"/>
  <c r="M36" i="4"/>
  <c r="N36" i="4"/>
  <c r="M37" i="4"/>
  <c r="N37" i="4"/>
  <c r="N19" i="4"/>
  <c r="M138" i="4"/>
  <c r="N138" i="4"/>
  <c r="M12" i="4"/>
  <c r="N12" i="4"/>
  <c r="M133" i="4"/>
  <c r="N133" i="4"/>
  <c r="M20" i="4"/>
  <c r="N20" i="4"/>
  <c r="M109" i="4"/>
  <c r="N109" i="4"/>
  <c r="L90" i="4"/>
  <c r="M90" i="4"/>
  <c r="L10" i="4"/>
  <c r="M10" i="4"/>
  <c r="L98" i="4"/>
  <c r="M98" i="4"/>
  <c r="L6" i="4"/>
  <c r="M6" i="4"/>
  <c r="L7" i="4"/>
  <c r="M7" i="4"/>
  <c r="L9" i="4"/>
  <c r="M9" i="4"/>
  <c r="M19" i="4"/>
  <c r="M27" i="4" s="1"/>
  <c r="L87" i="4"/>
  <c r="M87" i="4"/>
  <c r="L11" i="4"/>
  <c r="M11" i="4"/>
  <c r="L132" i="4"/>
  <c r="M132" i="4"/>
  <c r="L21" i="4"/>
  <c r="M21" i="4"/>
  <c r="L95" i="4"/>
  <c r="M95" i="4"/>
  <c r="L16" i="4"/>
  <c r="M16" i="4"/>
  <c r="L8" i="4"/>
  <c r="M8" i="4"/>
  <c r="L13" i="4"/>
  <c r="M13" i="4"/>
  <c r="M17" i="4"/>
  <c r="L22" i="4"/>
  <c r="M22" i="4"/>
  <c r="K20" i="4"/>
  <c r="L20" i="4"/>
  <c r="K138" i="4"/>
  <c r="L138" i="4"/>
  <c r="K12" i="4"/>
  <c r="L12" i="4"/>
  <c r="K133" i="4"/>
  <c r="L133" i="4"/>
  <c r="L109" i="4"/>
  <c r="J87" i="4"/>
  <c r="K87" i="4"/>
  <c r="J132" i="4"/>
  <c r="K132" i="4"/>
  <c r="J16" i="4"/>
  <c r="K16" i="4"/>
  <c r="J98" i="4"/>
  <c r="K98" i="4"/>
  <c r="J6" i="4"/>
  <c r="K6" i="4"/>
  <c r="J9" i="4"/>
  <c r="K9" i="4"/>
  <c r="J11" i="4"/>
  <c r="K11" i="4"/>
  <c r="J21" i="4"/>
  <c r="K21" i="4"/>
  <c r="J7" i="4"/>
  <c r="K7" i="4"/>
  <c r="J95" i="4"/>
  <c r="K95" i="4"/>
  <c r="K109" i="4"/>
  <c r="J13" i="4"/>
  <c r="K13" i="4"/>
  <c r="J40" i="4"/>
  <c r="K40" i="4"/>
  <c r="J22" i="4"/>
  <c r="K22" i="4"/>
  <c r="J90" i="4"/>
  <c r="K90" i="4"/>
  <c r="J10" i="4"/>
  <c r="K10" i="4"/>
  <c r="J8" i="4"/>
  <c r="K8" i="4"/>
  <c r="I20" i="4"/>
  <c r="J20" i="4"/>
  <c r="I138" i="4"/>
  <c r="J138" i="4"/>
  <c r="I12" i="4"/>
  <c r="J12" i="4"/>
  <c r="I133" i="4"/>
  <c r="J133" i="4"/>
  <c r="H98" i="4"/>
  <c r="I98" i="4"/>
  <c r="H87" i="4"/>
  <c r="I87" i="4"/>
  <c r="H132" i="4"/>
  <c r="I132" i="4"/>
  <c r="H95" i="4"/>
  <c r="I95" i="4"/>
  <c r="H16" i="4"/>
  <c r="I16" i="4"/>
  <c r="I109" i="4"/>
  <c r="H9" i="4"/>
  <c r="I9" i="4"/>
  <c r="H13" i="4"/>
  <c r="I13" i="4"/>
  <c r="H40" i="4"/>
  <c r="I40" i="4"/>
  <c r="H22" i="4"/>
  <c r="I22" i="4"/>
  <c r="H90" i="4"/>
  <c r="I90" i="4"/>
  <c r="G138" i="4"/>
  <c r="H138" i="4"/>
  <c r="G12" i="4"/>
  <c r="H12" i="4"/>
  <c r="G133" i="4"/>
  <c r="H133" i="4"/>
  <c r="G20" i="4"/>
  <c r="H20" i="4"/>
  <c r="H109" i="4"/>
  <c r="F98" i="4"/>
  <c r="G98" i="4"/>
  <c r="F9" i="4"/>
  <c r="G9" i="4"/>
  <c r="F95" i="4"/>
  <c r="G95" i="4"/>
  <c r="G109" i="4"/>
  <c r="F87" i="4"/>
  <c r="G87" i="4"/>
  <c r="F11" i="4"/>
  <c r="F7" i="4"/>
  <c r="F132" i="4"/>
  <c r="G132" i="4"/>
  <c r="F16" i="4"/>
  <c r="F15" i="4" s="1"/>
  <c r="G16" i="4"/>
  <c r="F13" i="4"/>
  <c r="G13" i="4"/>
  <c r="F40" i="4"/>
  <c r="G40" i="4"/>
  <c r="F22" i="4"/>
  <c r="G22" i="4"/>
  <c r="F90" i="4"/>
  <c r="G90" i="4"/>
  <c r="F10" i="4"/>
  <c r="F8" i="4"/>
  <c r="E133" i="4"/>
  <c r="F133" i="4"/>
  <c r="E102" i="4"/>
  <c r="E125" i="4" s="1"/>
  <c r="E138" i="4"/>
  <c r="F138" i="4"/>
  <c r="E26" i="4"/>
  <c r="E79" i="4" s="1"/>
  <c r="F12" i="4"/>
  <c r="E94" i="4"/>
  <c r="E123" i="4" s="1"/>
  <c r="E27" i="4"/>
  <c r="E41" i="4" s="1"/>
  <c r="E116" i="4" s="1"/>
  <c r="F20" i="4"/>
  <c r="F109" i="4"/>
  <c r="E110" i="4"/>
  <c r="E92" i="4"/>
  <c r="O92" i="4" s="1"/>
  <c r="E43" i="4"/>
  <c r="E118" i="4" s="1"/>
  <c r="E89" i="4"/>
  <c r="O89" i="4" s="1"/>
  <c r="E28" i="4"/>
  <c r="E97" i="4"/>
  <c r="O97" i="4" s="1"/>
  <c r="E42" i="4"/>
  <c r="E117" i="4" s="1"/>
  <c r="E131" i="4"/>
  <c r="E25" i="4"/>
  <c r="E61" i="4" s="1"/>
  <c r="E24" i="4"/>
  <c r="E71" i="4" s="1"/>
  <c r="E140" i="4"/>
  <c r="E136" i="4"/>
  <c r="E141" i="4"/>
  <c r="E139" i="4"/>
  <c r="E135" i="4"/>
  <c r="E142" i="4"/>
  <c r="E134" i="4"/>
  <c r="E130" i="4"/>
  <c r="E129" i="4"/>
  <c r="E132" i="4"/>
  <c r="E53" i="4"/>
  <c r="E55" i="4" s="1"/>
  <c r="E23" i="4"/>
  <c r="E46" i="4" s="1"/>
  <c r="AW128" i="5"/>
  <c r="K103" i="10"/>
  <c r="Y103" i="10" s="1"/>
  <c r="M126" i="10"/>
  <c r="I54" i="10"/>
  <c r="I41" i="10"/>
  <c r="F49" i="10"/>
  <c r="D49" i="10" s="1"/>
  <c r="F272" i="10"/>
  <c r="M178" i="10"/>
  <c r="G178" i="10"/>
  <c r="I59" i="10"/>
  <c r="P239" i="10"/>
  <c r="K239" i="10"/>
  <c r="F239" i="10"/>
  <c r="F263" i="10"/>
  <c r="I48" i="10"/>
  <c r="I69" i="10"/>
  <c r="F53" i="10"/>
  <c r="D53" i="10" s="1"/>
  <c r="F63" i="10"/>
  <c r="D63" i="10" s="1"/>
  <c r="I61" i="10"/>
  <c r="F43" i="10"/>
  <c r="D43" i="10" s="1"/>
  <c r="F72" i="10"/>
  <c r="D72" i="10" s="1"/>
  <c r="I58" i="10"/>
  <c r="D79" i="10"/>
  <c r="I57" i="10"/>
  <c r="I75" i="10"/>
  <c r="F60" i="10"/>
  <c r="D60" i="10" s="1"/>
  <c r="I49" i="10"/>
  <c r="F55" i="10"/>
  <c r="D55" i="10" s="1"/>
  <c r="F58" i="10"/>
  <c r="D58" i="10" s="1"/>
  <c r="F47" i="10"/>
  <c r="D47" i="10" s="1"/>
  <c r="F46" i="10"/>
  <c r="D46" i="10" s="1"/>
  <c r="F70" i="10"/>
  <c r="D70" i="10" s="1"/>
  <c r="I71" i="10"/>
  <c r="I56" i="10"/>
  <c r="EF7" i="8"/>
  <c r="EG6" i="8"/>
  <c r="C97" i="10"/>
  <c r="AX128" i="5"/>
  <c r="C98" i="10"/>
  <c r="K216" i="10"/>
  <c r="F216" i="10"/>
  <c r="F4" i="5"/>
  <c r="C96" i="10"/>
  <c r="AV128" i="5"/>
  <c r="L103" i="10"/>
  <c r="Z103" i="10" s="1"/>
  <c r="E103" i="10"/>
  <c r="S103" i="10" s="1"/>
  <c r="F194" i="10"/>
  <c r="P216" i="10"/>
  <c r="C90" i="10"/>
  <c r="Z43" i="3"/>
  <c r="Z34" i="3"/>
  <c r="E34" i="3" s="1"/>
  <c r="F34" i="3" s="1"/>
  <c r="Z46" i="3"/>
  <c r="E46" i="3" s="1"/>
  <c r="F46" i="3" s="1"/>
  <c r="Z32" i="3"/>
  <c r="E32" i="3" s="1"/>
  <c r="F32" i="3" s="1"/>
  <c r="G4" i="5"/>
  <c r="J4" i="4"/>
  <c r="G212" i="10"/>
  <c r="E212" i="10"/>
  <c r="D212" i="10"/>
  <c r="F212" i="10"/>
  <c r="H212" i="10"/>
  <c r="I212" i="10"/>
  <c r="D196" i="10"/>
  <c r="I213" i="10"/>
  <c r="G213" i="10"/>
  <c r="D213" i="10"/>
  <c r="E213" i="10"/>
  <c r="H213" i="10"/>
  <c r="F213" i="10"/>
  <c r="I211" i="10"/>
  <c r="F211" i="10"/>
  <c r="E211" i="10"/>
  <c r="G211" i="10"/>
  <c r="D211" i="10"/>
  <c r="H211" i="10"/>
  <c r="Z30" i="3"/>
  <c r="E30" i="3" s="1"/>
  <c r="F30" i="3" s="1"/>
  <c r="Z29" i="3"/>
  <c r="E29" i="3" s="1"/>
  <c r="F29" i="3" s="1"/>
  <c r="Z33" i="3"/>
  <c r="E33" i="3" s="1"/>
  <c r="F33" i="3" s="1"/>
  <c r="Z17" i="3"/>
  <c r="E17" i="3" s="1"/>
  <c r="Z24" i="3"/>
  <c r="E24" i="3" s="1"/>
  <c r="Z41" i="3"/>
  <c r="E41" i="3" s="1"/>
  <c r="F41" i="3" s="1"/>
  <c r="AF98" i="4"/>
  <c r="AF99" i="4"/>
  <c r="AF102" i="4" s="1"/>
  <c r="AF125" i="4" s="1"/>
  <c r="AF6" i="4"/>
  <c r="AF7" i="4"/>
  <c r="AF9" i="4"/>
  <c r="R38" i="4"/>
  <c r="AF38" i="4"/>
  <c r="AF19" i="4"/>
  <c r="AG138" i="4"/>
  <c r="AF138" i="4"/>
  <c r="AF87" i="4"/>
  <c r="AF11" i="4"/>
  <c r="Z14" i="3"/>
  <c r="E14" i="3" s="1"/>
  <c r="AF12" i="4"/>
  <c r="AF88" i="4"/>
  <c r="AF132" i="4"/>
  <c r="AG132" i="4"/>
  <c r="AF21" i="4"/>
  <c r="AF96" i="4"/>
  <c r="AF95" i="4"/>
  <c r="AF91" i="4"/>
  <c r="AF94" i="4" s="1"/>
  <c r="AF123" i="4" s="1"/>
  <c r="AG133" i="4"/>
  <c r="AF133" i="4"/>
  <c r="AF20" i="4"/>
  <c r="AF16" i="4"/>
  <c r="AF109" i="4"/>
  <c r="V119" i="2"/>
  <c r="V105" i="2"/>
  <c r="V113" i="2"/>
  <c r="V62" i="2"/>
  <c r="V53" i="2"/>
  <c r="V141" i="2"/>
  <c r="V76" i="2"/>
  <c r="V147" i="2"/>
  <c r="V37" i="2"/>
  <c r="V44" i="2"/>
  <c r="V67" i="2"/>
  <c r="V104" i="2"/>
  <c r="V162" i="2"/>
  <c r="V142" i="2"/>
  <c r="V121" i="2"/>
  <c r="V78" i="2"/>
  <c r="V45" i="2"/>
  <c r="V31" i="2"/>
  <c r="V10" i="2"/>
  <c r="V70" i="2"/>
  <c r="V33" i="2"/>
  <c r="V88" i="2"/>
  <c r="V148" i="2"/>
  <c r="V164" i="2"/>
  <c r="V180" i="2"/>
  <c r="V68" i="2"/>
  <c r="V9" i="2"/>
  <c r="V18" i="2"/>
  <c r="V29" i="2"/>
  <c r="V42" i="2"/>
  <c r="V55" i="2"/>
  <c r="V89" i="2"/>
  <c r="V123" i="2"/>
  <c r="V149" i="2"/>
  <c r="V165" i="2"/>
  <c r="V102" i="2"/>
  <c r="V58" i="2"/>
  <c r="V73" i="2"/>
  <c r="V54" i="2"/>
  <c r="V8" i="2"/>
  <c r="V80" i="2"/>
  <c r="V96" i="2"/>
  <c r="V50" i="2"/>
  <c r="V163" i="2"/>
  <c r="V120" i="2"/>
  <c r="V182" i="2"/>
  <c r="V90" i="2"/>
  <c r="V23" i="2"/>
  <c r="V159" i="2"/>
  <c r="V85" i="2"/>
  <c r="V161" i="2"/>
  <c r="V137" i="2"/>
  <c r="V81" i="2"/>
  <c r="V60" i="2"/>
  <c r="V178" i="2"/>
  <c r="V125" i="2"/>
  <c r="V66" i="2"/>
  <c r="V134" i="2"/>
  <c r="V11" i="2"/>
  <c r="V36" i="2"/>
  <c r="V130" i="2"/>
  <c r="V177" i="2"/>
  <c r="V138" i="2"/>
  <c r="V126" i="2"/>
  <c r="V71" i="2"/>
  <c r="V92" i="2"/>
  <c r="V32" i="2"/>
  <c r="V179" i="2"/>
  <c r="V108" i="2"/>
  <c r="V86" i="2"/>
  <c r="V19" i="2"/>
  <c r="V93" i="2"/>
  <c r="V24" i="2"/>
  <c r="V95" i="2"/>
  <c r="V176" i="2"/>
  <c r="V69" i="2"/>
  <c r="V75" i="2"/>
  <c r="V151" i="2"/>
  <c r="V64" i="2"/>
  <c r="V87" i="2"/>
  <c r="V26" i="2"/>
  <c r="V168" i="2"/>
  <c r="V16" i="2"/>
  <c r="V152" i="2"/>
  <c r="V21" i="2"/>
  <c r="V131" i="2"/>
  <c r="V65" i="2"/>
  <c r="V72" i="2"/>
  <c r="V59" i="2"/>
  <c r="V170" i="2"/>
  <c r="V154" i="2"/>
  <c r="V133" i="2"/>
  <c r="V94" i="2"/>
  <c r="V39" i="2"/>
  <c r="V27" i="2"/>
  <c r="V28" i="2"/>
  <c r="V77" i="2"/>
  <c r="V127" i="2"/>
  <c r="V175" i="2"/>
  <c r="V106" i="2"/>
  <c r="V34" i="2"/>
  <c r="V47" i="2"/>
  <c r="V84" i="2"/>
  <c r="V160" i="2"/>
  <c r="V109" i="2"/>
  <c r="V132" i="2"/>
  <c r="V25" i="2"/>
  <c r="V51" i="2"/>
  <c r="V156" i="2"/>
  <c r="V172" i="2"/>
  <c r="V49" i="2"/>
  <c r="V140" i="2"/>
  <c r="V136" i="2"/>
  <c r="V173" i="2"/>
  <c r="V61" i="2"/>
  <c r="V157" i="2"/>
  <c r="V112" i="2"/>
  <c r="V166" i="2"/>
  <c r="V150" i="2"/>
  <c r="V129" i="2"/>
  <c r="V56" i="2"/>
  <c r="V35" i="2"/>
  <c r="V111" i="2"/>
  <c r="V74" i="2"/>
  <c r="V143" i="2"/>
  <c r="V100" i="2"/>
  <c r="V128" i="2"/>
  <c r="V171" i="2"/>
  <c r="V38" i="2"/>
  <c r="V30" i="2"/>
  <c r="V124" i="2"/>
  <c r="V145" i="2"/>
  <c r="V101" i="2"/>
  <c r="V48" i="2"/>
  <c r="V98" i="2"/>
  <c r="V146" i="2"/>
  <c r="V46" i="2"/>
  <c r="V155" i="2"/>
  <c r="V13" i="2"/>
  <c r="V14" i="2"/>
  <c r="V118" i="2"/>
  <c r="V97" i="2"/>
  <c r="V41" i="2"/>
  <c r="V144" i="2"/>
  <c r="V99" i="2"/>
  <c r="V22" i="2"/>
  <c r="V167" i="2"/>
  <c r="V174" i="2"/>
  <c r="V153" i="2"/>
  <c r="V79" i="2"/>
  <c r="V20" i="2"/>
  <c r="V15" i="2"/>
  <c r="V122" i="2"/>
  <c r="V40" i="2"/>
  <c r="V83" i="2"/>
  <c r="V91" i="2"/>
  <c r="V57" i="2"/>
  <c r="V82" i="2"/>
  <c r="V135" i="2"/>
  <c r="V158" i="2"/>
  <c r="V52" i="2"/>
  <c r="V17" i="2"/>
  <c r="V169" i="2"/>
  <c r="V12" i="2"/>
  <c r="V43" i="2"/>
  <c r="V110" i="2"/>
  <c r="V107" i="2"/>
  <c r="V181" i="2"/>
  <c r="V117" i="2"/>
  <c r="V115" i="2"/>
  <c r="V116" i="2"/>
  <c r="V114" i="2"/>
  <c r="V139" i="2"/>
  <c r="V103" i="2"/>
  <c r="V63" i="2"/>
  <c r="Z6" i="3"/>
  <c r="AF13" i="4"/>
  <c r="AF40" i="4"/>
  <c r="AF32" i="4"/>
  <c r="AF31" i="4"/>
  <c r="AF17" i="4"/>
  <c r="AF33" i="4"/>
  <c r="AF22" i="4"/>
  <c r="AF35" i="4"/>
  <c r="A3" i="2"/>
  <c r="A4" i="2"/>
  <c r="AF15" i="4"/>
  <c r="AF34" i="4"/>
  <c r="AF90" i="4"/>
  <c r="AF18" i="4"/>
  <c r="AF30" i="4"/>
  <c r="AG131" i="4"/>
  <c r="AF131" i="4"/>
  <c r="AF36" i="4"/>
  <c r="AF10" i="4"/>
  <c r="AF8" i="4"/>
  <c r="AF37" i="4"/>
  <c r="D50" i="10"/>
  <c r="D59" i="10"/>
  <c r="D73" i="10"/>
  <c r="D69" i="10"/>
  <c r="D71" i="10"/>
  <c r="D67" i="10"/>
  <c r="D54" i="10"/>
  <c r="D61" i="10"/>
  <c r="D52" i="10"/>
  <c r="D66" i="10"/>
  <c r="D48" i="10"/>
  <c r="D44" i="10"/>
  <c r="D41" i="10"/>
  <c r="D57" i="10"/>
  <c r="D42" i="10"/>
  <c r="D75" i="10"/>
  <c r="D64" i="10"/>
  <c r="D68" i="10"/>
  <c r="D62" i="10"/>
  <c r="D74" i="10"/>
  <c r="D56" i="10"/>
  <c r="D65" i="10"/>
  <c r="D51" i="10"/>
  <c r="D45" i="10"/>
  <c r="K19" i="3"/>
  <c r="AJ32" i="4" s="1"/>
  <c r="F32" i="4" s="1"/>
  <c r="J19" i="3"/>
  <c r="K11" i="3"/>
  <c r="M11" i="3" s="1"/>
  <c r="J11" i="3"/>
  <c r="K37" i="3"/>
  <c r="AJ100" i="4" s="1"/>
  <c r="J37" i="3"/>
  <c r="K42" i="3"/>
  <c r="J42" i="3"/>
  <c r="K36" i="3"/>
  <c r="M36" i="3" s="1"/>
  <c r="J36" i="3"/>
  <c r="K10" i="3"/>
  <c r="M10" i="3" s="1"/>
  <c r="J10" i="3"/>
  <c r="K7" i="3"/>
  <c r="J7" i="3"/>
  <c r="K16" i="3"/>
  <c r="M16" i="3" s="1"/>
  <c r="J16" i="3"/>
  <c r="K12" i="3"/>
  <c r="AJ33" i="4" s="1"/>
  <c r="F33" i="4" s="1"/>
  <c r="J12" i="3"/>
  <c r="K9" i="3"/>
  <c r="M9" i="3" s="1"/>
  <c r="J9" i="3"/>
  <c r="K25" i="3"/>
  <c r="M25" i="3" s="1"/>
  <c r="J25" i="3"/>
  <c r="J48" i="3"/>
  <c r="K48" i="3"/>
  <c r="M48" i="3" s="1"/>
  <c r="J15" i="3"/>
  <c r="K15" i="3"/>
  <c r="M15" i="3" s="1"/>
  <c r="K39" i="3"/>
  <c r="M39" i="3" s="1"/>
  <c r="J39" i="3"/>
  <c r="K22" i="3"/>
  <c r="AJ92" i="4" s="1"/>
  <c r="J22" i="3"/>
  <c r="J45" i="3"/>
  <c r="K45" i="3"/>
  <c r="M45" i="3" s="1"/>
  <c r="J49" i="3"/>
  <c r="K49" i="3"/>
  <c r="AJ37" i="4" s="1"/>
  <c r="F37" i="4" s="1"/>
  <c r="K28" i="3"/>
  <c r="M28" i="3" s="1"/>
  <c r="J28" i="3"/>
  <c r="K38" i="3"/>
  <c r="M38" i="3" s="1"/>
  <c r="J38" i="3"/>
  <c r="K26" i="3"/>
  <c r="AJ34" i="4" s="1"/>
  <c r="F34" i="4" s="1"/>
  <c r="J26" i="3"/>
  <c r="K47" i="3"/>
  <c r="M47" i="3" s="1"/>
  <c r="J47" i="3"/>
  <c r="K40" i="3"/>
  <c r="M40" i="3" s="1"/>
  <c r="J40" i="3"/>
  <c r="K31" i="3"/>
  <c r="M31" i="3" s="1"/>
  <c r="J31" i="3"/>
  <c r="K21" i="3"/>
  <c r="M21" i="3" s="1"/>
  <c r="J21" i="3"/>
  <c r="K18" i="3"/>
  <c r="M18" i="3" s="1"/>
  <c r="J18" i="3"/>
  <c r="K23" i="3"/>
  <c r="M23" i="3" s="1"/>
  <c r="J23" i="3"/>
  <c r="K44" i="3"/>
  <c r="M44" i="3" s="1"/>
  <c r="J44" i="3"/>
  <c r="K8" i="3"/>
  <c r="J8" i="3"/>
  <c r="B33" i="10"/>
  <c r="A32" i="10"/>
  <c r="C31" i="10"/>
  <c r="AA11" i="3"/>
  <c r="AA45" i="3"/>
  <c r="AA28" i="3"/>
  <c r="AA37" i="3"/>
  <c r="AA15" i="3"/>
  <c r="AA31" i="3"/>
  <c r="AA38" i="3"/>
  <c r="AA47" i="3"/>
  <c r="AA44" i="3"/>
  <c r="N27" i="4" l="1"/>
  <c r="G128" i="5"/>
  <c r="G61" i="5"/>
  <c r="G19" i="5"/>
  <c r="G69" i="5"/>
  <c r="AR69" i="5" s="1"/>
  <c r="G97" i="5"/>
  <c r="G47" i="5"/>
  <c r="G6" i="5"/>
  <c r="G111" i="5"/>
  <c r="G119" i="5"/>
  <c r="G83" i="5"/>
  <c r="G33" i="5"/>
  <c r="F119" i="5"/>
  <c r="AQ119" i="5" s="1"/>
  <c r="F83" i="5"/>
  <c r="F97" i="5"/>
  <c r="F111" i="5"/>
  <c r="F69" i="5"/>
  <c r="AQ69" i="5" s="1"/>
  <c r="F33" i="5"/>
  <c r="F6" i="5"/>
  <c r="F128" i="5"/>
  <c r="F61" i="5"/>
  <c r="AQ61" i="5" s="1"/>
  <c r="F19" i="5"/>
  <c r="F47" i="5"/>
  <c r="I52" i="10"/>
  <c r="N41" i="4"/>
  <c r="M41" i="4"/>
  <c r="M116" i="4" s="1"/>
  <c r="N53" i="4"/>
  <c r="N55" i="4" s="1"/>
  <c r="N24" i="4"/>
  <c r="N71" i="4" s="1"/>
  <c r="N72" i="4" s="1"/>
  <c r="O23" i="4"/>
  <c r="O46" i="4" s="1"/>
  <c r="N26" i="4"/>
  <c r="N79" i="4" s="1"/>
  <c r="N81" i="4" s="1"/>
  <c r="N25" i="4"/>
  <c r="N61" i="4" s="1"/>
  <c r="N63" i="4" s="1"/>
  <c r="M24" i="4"/>
  <c r="M71" i="4" s="1"/>
  <c r="O116" i="4"/>
  <c r="O25" i="4"/>
  <c r="O61" i="4" s="1"/>
  <c r="O53" i="4"/>
  <c r="O24" i="4"/>
  <c r="O71" i="4" s="1"/>
  <c r="M26" i="4"/>
  <c r="M79" i="4" s="1"/>
  <c r="O26" i="4"/>
  <c r="O79" i="4" s="1"/>
  <c r="M97" i="4"/>
  <c r="N97" i="4"/>
  <c r="M92" i="4"/>
  <c r="N92" i="4"/>
  <c r="M89" i="4"/>
  <c r="N89" i="4"/>
  <c r="N116" i="4"/>
  <c r="N42" i="4"/>
  <c r="N117" i="4" s="1"/>
  <c r="N54" i="4"/>
  <c r="N23" i="4"/>
  <c r="N46" i="4" s="1"/>
  <c r="M42" i="4"/>
  <c r="M117" i="4" s="1"/>
  <c r="M53" i="4"/>
  <c r="M23" i="4"/>
  <c r="M46" i="4" s="1"/>
  <c r="M25" i="4"/>
  <c r="M61" i="4" s="1"/>
  <c r="E137" i="4"/>
  <c r="E100" i="4"/>
  <c r="G15" i="4"/>
  <c r="H15" i="4" s="1"/>
  <c r="I15" i="4" s="1"/>
  <c r="J15" i="4" s="1"/>
  <c r="K15" i="4" s="1"/>
  <c r="L15" i="4" s="1"/>
  <c r="M15" i="4" s="1"/>
  <c r="N15" i="4" s="1"/>
  <c r="O15" i="4" s="1"/>
  <c r="F17" i="4"/>
  <c r="F26" i="4" s="1"/>
  <c r="F79" i="4" s="1"/>
  <c r="F28" i="4"/>
  <c r="F18" i="4"/>
  <c r="F42" i="4" s="1"/>
  <c r="F117" i="4" s="1"/>
  <c r="F19" i="4"/>
  <c r="F27" i="4" s="1"/>
  <c r="F43" i="4"/>
  <c r="F118" i="4" s="1"/>
  <c r="G34" i="4"/>
  <c r="H34" i="4" s="1"/>
  <c r="I34" i="4" s="1"/>
  <c r="J34" i="4" s="1"/>
  <c r="K34" i="4" s="1"/>
  <c r="L34" i="4" s="1"/>
  <c r="G33" i="4"/>
  <c r="H33" i="4" s="1"/>
  <c r="I33" i="4" s="1"/>
  <c r="J33" i="4" s="1"/>
  <c r="K33" i="4" s="1"/>
  <c r="L33" i="4" s="1"/>
  <c r="G32" i="4"/>
  <c r="H32" i="4" s="1"/>
  <c r="I32" i="4" s="1"/>
  <c r="J32" i="4" s="1"/>
  <c r="K32" i="4" s="1"/>
  <c r="L32" i="4" s="1"/>
  <c r="G37" i="4"/>
  <c r="H37" i="4" s="1"/>
  <c r="I37" i="4" s="1"/>
  <c r="J37" i="4" s="1"/>
  <c r="K37" i="4" s="1"/>
  <c r="L37" i="4" s="1"/>
  <c r="F110" i="4"/>
  <c r="F92" i="4"/>
  <c r="F91" i="4" s="1"/>
  <c r="E54" i="4"/>
  <c r="E56" i="4" s="1"/>
  <c r="E57" i="4" s="1"/>
  <c r="E59" i="4" s="1"/>
  <c r="E124" i="4" s="1"/>
  <c r="E62" i="4"/>
  <c r="E63" i="4"/>
  <c r="E48" i="4"/>
  <c r="E47" i="4"/>
  <c r="E111" i="4"/>
  <c r="E108" i="4" s="1"/>
  <c r="E127" i="4" s="1"/>
  <c r="E44" i="4"/>
  <c r="E128" i="4"/>
  <c r="E81" i="4"/>
  <c r="E80" i="4"/>
  <c r="E73" i="4"/>
  <c r="E72" i="4"/>
  <c r="E115" i="4"/>
  <c r="H203" i="10"/>
  <c r="I203" i="10"/>
  <c r="F197" i="10"/>
  <c r="F203" i="10"/>
  <c r="G203" i="10"/>
  <c r="G126" i="10"/>
  <c r="AR83" i="5"/>
  <c r="AR97" i="5"/>
  <c r="AR119" i="5"/>
  <c r="AR111" i="5"/>
  <c r="AQ83" i="5"/>
  <c r="AQ6" i="5"/>
  <c r="AQ111" i="5"/>
  <c r="F126" i="10"/>
  <c r="AR47" i="5"/>
  <c r="AQ47" i="5"/>
  <c r="H128" i="10"/>
  <c r="AQ19" i="5"/>
  <c r="J128" i="10"/>
  <c r="AR19" i="5"/>
  <c r="AR6" i="5"/>
  <c r="G128" i="10"/>
  <c r="AR33" i="5"/>
  <c r="AQ97" i="5"/>
  <c r="M128" i="10"/>
  <c r="AR61" i="5"/>
  <c r="I128" i="10"/>
  <c r="E128" i="10"/>
  <c r="K128" i="10"/>
  <c r="AQ33" i="5"/>
  <c r="D127" i="10"/>
  <c r="G231" i="10"/>
  <c r="E196" i="10"/>
  <c r="D128" i="10"/>
  <c r="F231" i="10"/>
  <c r="G196" i="10"/>
  <c r="F128" i="10"/>
  <c r="I231" i="10"/>
  <c r="H231" i="10"/>
  <c r="EF8" i="8"/>
  <c r="EG7" i="8"/>
  <c r="D31" i="10"/>
  <c r="K29" i="3"/>
  <c r="M29" i="3" s="1"/>
  <c r="F1" i="5"/>
  <c r="F137" i="5"/>
  <c r="K46" i="3"/>
  <c r="M46" i="3" s="1"/>
  <c r="K34" i="3"/>
  <c r="K32" i="3"/>
  <c r="M32" i="3" s="1"/>
  <c r="J34" i="3"/>
  <c r="J46" i="3"/>
  <c r="J32" i="3"/>
  <c r="D30" i="10"/>
  <c r="I196" i="10"/>
  <c r="F196" i="10"/>
  <c r="D197" i="10"/>
  <c r="H196" i="10"/>
  <c r="D203" i="10"/>
  <c r="D195" i="10"/>
  <c r="D200" i="10"/>
  <c r="D205" i="10"/>
  <c r="D207" i="10"/>
  <c r="H4" i="5"/>
  <c r="K4" i="4"/>
  <c r="G1" i="5"/>
  <c r="G137" i="5"/>
  <c r="D199" i="10"/>
  <c r="D208" i="10"/>
  <c r="D210" i="10"/>
  <c r="D198" i="10"/>
  <c r="D206" i="10"/>
  <c r="D204" i="10"/>
  <c r="D209" i="10"/>
  <c r="D202" i="10"/>
  <c r="K41" i="3"/>
  <c r="M41" i="3" s="1"/>
  <c r="J33" i="3"/>
  <c r="K33" i="3"/>
  <c r="AJ30" i="4" s="1"/>
  <c r="K30" i="3"/>
  <c r="M30" i="3" s="1"/>
  <c r="K24" i="3"/>
  <c r="M24" i="3" s="1"/>
  <c r="K17" i="3"/>
  <c r="J29" i="3"/>
  <c r="J30" i="3"/>
  <c r="J24" i="3"/>
  <c r="J41" i="3"/>
  <c r="J17" i="3"/>
  <c r="M7" i="3"/>
  <c r="AF100" i="4"/>
  <c r="AF25" i="4"/>
  <c r="AF61" i="4" s="1"/>
  <c r="R138" i="4"/>
  <c r="AF53" i="4"/>
  <c r="AF24" i="4"/>
  <c r="AF71" i="4" s="1"/>
  <c r="AG30" i="4"/>
  <c r="X63" i="2"/>
  <c r="F63" i="2" s="1"/>
  <c r="X116" i="2"/>
  <c r="F116" i="2" s="1"/>
  <c r="X107" i="2"/>
  <c r="F107" i="2" s="1"/>
  <c r="X169" i="2"/>
  <c r="X135" i="2"/>
  <c r="F135" i="2" s="1"/>
  <c r="X83" i="2"/>
  <c r="F83" i="2" s="1"/>
  <c r="X20" i="2"/>
  <c r="F20" i="2" s="1"/>
  <c r="X167" i="2"/>
  <c r="X41" i="2"/>
  <c r="F41" i="2" s="1"/>
  <c r="X13" i="2"/>
  <c r="F13" i="2" s="1"/>
  <c r="X98" i="2"/>
  <c r="F98" i="2" s="1"/>
  <c r="X124" i="2"/>
  <c r="F124" i="2" s="1"/>
  <c r="X128" i="2"/>
  <c r="F128" i="2" s="1"/>
  <c r="X111" i="2"/>
  <c r="F111" i="2" s="1"/>
  <c r="X150" i="2"/>
  <c r="X61" i="2"/>
  <c r="F61" i="2" s="1"/>
  <c r="X49" i="2"/>
  <c r="F49" i="2" s="1"/>
  <c r="X25" i="2"/>
  <c r="F25" i="2" s="1"/>
  <c r="X84" i="2"/>
  <c r="F84" i="2" s="1"/>
  <c r="X175" i="2"/>
  <c r="X27" i="2"/>
  <c r="F27" i="2" s="1"/>
  <c r="X154" i="2"/>
  <c r="X65" i="2"/>
  <c r="F65" i="2" s="1"/>
  <c r="X16" i="2"/>
  <c r="F16" i="2" s="1"/>
  <c r="X64" i="2"/>
  <c r="F64" i="2" s="1"/>
  <c r="X176" i="2"/>
  <c r="X19" i="2"/>
  <c r="F19" i="2" s="1"/>
  <c r="X32" i="2"/>
  <c r="F32" i="2" s="1"/>
  <c r="X138" i="2"/>
  <c r="F138" i="2" s="1"/>
  <c r="X11" i="2"/>
  <c r="F11" i="2" s="1"/>
  <c r="X178" i="2"/>
  <c r="X161" i="2"/>
  <c r="X90" i="2"/>
  <c r="F90" i="2" s="1"/>
  <c r="X50" i="2"/>
  <c r="F50" i="2" s="1"/>
  <c r="X54" i="2"/>
  <c r="F54" i="2" s="1"/>
  <c r="X165" i="2"/>
  <c r="X55" i="2"/>
  <c r="F55" i="2" s="1"/>
  <c r="X9" i="2"/>
  <c r="F9" i="2" s="1"/>
  <c r="X148" i="2"/>
  <c r="X10" i="2"/>
  <c r="F10" i="2" s="1"/>
  <c r="X121" i="2"/>
  <c r="F121" i="2" s="1"/>
  <c r="X67" i="2"/>
  <c r="F67" i="2" s="1"/>
  <c r="X76" i="2"/>
  <c r="F76" i="2" s="1"/>
  <c r="X113" i="2"/>
  <c r="F113" i="2" s="1"/>
  <c r="AF42" i="4"/>
  <c r="AF117" i="4" s="1"/>
  <c r="AF27" i="4"/>
  <c r="AF41" i="4" s="1"/>
  <c r="AG95" i="4"/>
  <c r="R142" i="4"/>
  <c r="AG87" i="4"/>
  <c r="AG37" i="4"/>
  <c r="AG13" i="4"/>
  <c r="X103" i="2"/>
  <c r="F103" i="2" s="1"/>
  <c r="X115" i="2"/>
  <c r="F115" i="2" s="1"/>
  <c r="X110" i="2"/>
  <c r="F110" i="2" s="1"/>
  <c r="X17" i="2"/>
  <c r="F17" i="2" s="1"/>
  <c r="X82" i="2"/>
  <c r="F82" i="2" s="1"/>
  <c r="X40" i="2"/>
  <c r="F40" i="2" s="1"/>
  <c r="X79" i="2"/>
  <c r="F79" i="2" s="1"/>
  <c r="X22" i="2"/>
  <c r="F22" i="2" s="1"/>
  <c r="X97" i="2"/>
  <c r="F97" i="2" s="1"/>
  <c r="X155" i="2"/>
  <c r="X48" i="2"/>
  <c r="F48" i="2" s="1"/>
  <c r="X30" i="2"/>
  <c r="F30" i="2" s="1"/>
  <c r="X100" i="2"/>
  <c r="F100" i="2" s="1"/>
  <c r="X35" i="2"/>
  <c r="F35" i="2" s="1"/>
  <c r="X166" i="2"/>
  <c r="X173" i="2"/>
  <c r="X172" i="2"/>
  <c r="X132" i="2"/>
  <c r="F132" i="2" s="1"/>
  <c r="X47" i="2"/>
  <c r="F47" i="2" s="1"/>
  <c r="X127" i="2"/>
  <c r="F127" i="2" s="1"/>
  <c r="X39" i="2"/>
  <c r="F39" i="2" s="1"/>
  <c r="X170" i="2"/>
  <c r="X131" i="2"/>
  <c r="F131" i="2" s="1"/>
  <c r="X168" i="2"/>
  <c r="X151" i="2"/>
  <c r="X95" i="2"/>
  <c r="F95" i="2" s="1"/>
  <c r="X86" i="2"/>
  <c r="F86" i="2" s="1"/>
  <c r="X92" i="2"/>
  <c r="F92" i="2" s="1"/>
  <c r="X177" i="2"/>
  <c r="X134" i="2"/>
  <c r="F134" i="2" s="1"/>
  <c r="X60" i="2"/>
  <c r="X85" i="2"/>
  <c r="F85" i="2" s="1"/>
  <c r="X182" i="2"/>
  <c r="X96" i="2"/>
  <c r="F96" i="2" s="1"/>
  <c r="X73" i="2"/>
  <c r="X149" i="2"/>
  <c r="X42" i="2"/>
  <c r="F42" i="2" s="1"/>
  <c r="X68" i="2"/>
  <c r="F68" i="2" s="1"/>
  <c r="X88" i="2"/>
  <c r="F88" i="2" s="1"/>
  <c r="X31" i="2"/>
  <c r="F31" i="2" s="1"/>
  <c r="X142" i="2"/>
  <c r="F142" i="2" s="1"/>
  <c r="X44" i="2"/>
  <c r="F44" i="2" s="1"/>
  <c r="X141" i="2"/>
  <c r="F141" i="2" s="1"/>
  <c r="X105" i="2"/>
  <c r="F105" i="2" s="1"/>
  <c r="AG16" i="4"/>
  <c r="AG15" i="4" s="1"/>
  <c r="R133" i="4"/>
  <c r="AG21" i="4"/>
  <c r="AG12" i="4"/>
  <c r="AG7" i="4"/>
  <c r="AG10" i="4"/>
  <c r="AG18" i="4"/>
  <c r="AG34" i="4"/>
  <c r="AG22" i="4"/>
  <c r="AG17" i="4"/>
  <c r="AG32" i="4"/>
  <c r="X139" i="2"/>
  <c r="F139" i="2" s="1"/>
  <c r="X117" i="2"/>
  <c r="F117" i="2" s="1"/>
  <c r="X43" i="2"/>
  <c r="F43" i="2" s="1"/>
  <c r="X52" i="2"/>
  <c r="F52" i="2" s="1"/>
  <c r="X57" i="2"/>
  <c r="F57" i="2" s="1"/>
  <c r="X122" i="2"/>
  <c r="F122" i="2" s="1"/>
  <c r="X153" i="2"/>
  <c r="X99" i="2"/>
  <c r="F99" i="2" s="1"/>
  <c r="X118" i="2"/>
  <c r="F118" i="2" s="1"/>
  <c r="X46" i="2"/>
  <c r="F46" i="2" s="1"/>
  <c r="X101" i="2"/>
  <c r="F101" i="2" s="1"/>
  <c r="X38" i="2"/>
  <c r="F38" i="2" s="1"/>
  <c r="X143" i="2"/>
  <c r="F143" i="2" s="1"/>
  <c r="X56" i="2"/>
  <c r="F56" i="2" s="1"/>
  <c r="X112" i="2"/>
  <c r="F112" i="2" s="1"/>
  <c r="X136" i="2"/>
  <c r="F136" i="2" s="1"/>
  <c r="X156" i="2"/>
  <c r="X109" i="2"/>
  <c r="F109" i="2" s="1"/>
  <c r="X34" i="2"/>
  <c r="F34" i="2" s="1"/>
  <c r="X77" i="2"/>
  <c r="F77" i="2" s="1"/>
  <c r="X94" i="2"/>
  <c r="F94" i="2" s="1"/>
  <c r="X59" i="2"/>
  <c r="F59" i="2" s="1"/>
  <c r="X21" i="2"/>
  <c r="F21" i="2" s="1"/>
  <c r="X26" i="2"/>
  <c r="F26" i="2" s="1"/>
  <c r="X75" i="2"/>
  <c r="F75" i="2" s="1"/>
  <c r="X24" i="2"/>
  <c r="F24" i="2" s="1"/>
  <c r="X108" i="2"/>
  <c r="F108" i="2" s="1"/>
  <c r="X71" i="2"/>
  <c r="X130" i="2"/>
  <c r="F130" i="2" s="1"/>
  <c r="X66" i="2"/>
  <c r="F66" i="2" s="1"/>
  <c r="X81" i="2"/>
  <c r="F81" i="2" s="1"/>
  <c r="X159" i="2"/>
  <c r="X120" i="2"/>
  <c r="F120" i="2" s="1"/>
  <c r="X80" i="2"/>
  <c r="F80" i="2" s="1"/>
  <c r="X58" i="2"/>
  <c r="F58" i="2" s="1"/>
  <c r="X123" i="2"/>
  <c r="F123" i="2" s="1"/>
  <c r="X29" i="2"/>
  <c r="F29" i="2" s="1"/>
  <c r="X180" i="2"/>
  <c r="X33" i="2"/>
  <c r="F33" i="2" s="1"/>
  <c r="X45" i="2"/>
  <c r="F45" i="2" s="1"/>
  <c r="X162" i="2"/>
  <c r="X37" i="2"/>
  <c r="F37" i="2" s="1"/>
  <c r="X53" i="2"/>
  <c r="F53" i="2" s="1"/>
  <c r="X119" i="2"/>
  <c r="F119" i="2" s="1"/>
  <c r="AF26" i="4"/>
  <c r="AF79" i="4" s="1"/>
  <c r="AG11" i="4"/>
  <c r="AF23" i="4"/>
  <c r="AF46" i="4" s="1"/>
  <c r="AG98" i="4"/>
  <c r="AG8" i="4"/>
  <c r="AG36" i="4"/>
  <c r="AG90" i="4"/>
  <c r="AF97" i="4"/>
  <c r="AF110" i="4"/>
  <c r="AF111" i="4" s="1"/>
  <c r="AF108" i="4" s="1"/>
  <c r="AF127" i="4" s="1"/>
  <c r="AF92" i="4"/>
  <c r="AF43" i="4"/>
  <c r="AF118" i="4" s="1"/>
  <c r="AF28" i="4"/>
  <c r="AF89" i="4"/>
  <c r="AG35" i="4"/>
  <c r="AG33" i="4"/>
  <c r="AG31" i="4"/>
  <c r="X114" i="2"/>
  <c r="F114" i="2" s="1"/>
  <c r="X181" i="2"/>
  <c r="X12" i="2"/>
  <c r="F12" i="2" s="1"/>
  <c r="X158" i="2"/>
  <c r="X91" i="2"/>
  <c r="F91" i="2" s="1"/>
  <c r="X15" i="2"/>
  <c r="F15" i="2" s="1"/>
  <c r="X174" i="2"/>
  <c r="X144" i="2"/>
  <c r="F144" i="2" s="1"/>
  <c r="M144" i="2" s="1"/>
  <c r="X14" i="2"/>
  <c r="F14" i="2" s="1"/>
  <c r="X146" i="2"/>
  <c r="X145" i="2"/>
  <c r="X171" i="2"/>
  <c r="X74" i="2"/>
  <c r="F74" i="2" s="1"/>
  <c r="X129" i="2"/>
  <c r="F129" i="2" s="1"/>
  <c r="X157" i="2"/>
  <c r="X140" i="2"/>
  <c r="F140" i="2" s="1"/>
  <c r="X51" i="2"/>
  <c r="F51" i="2" s="1"/>
  <c r="X160" i="2"/>
  <c r="X106" i="2"/>
  <c r="F106" i="2" s="1"/>
  <c r="X28" i="2"/>
  <c r="F28" i="2" s="1"/>
  <c r="X133" i="2"/>
  <c r="F133" i="2" s="1"/>
  <c r="X72" i="2"/>
  <c r="F72" i="2" s="1"/>
  <c r="X152" i="2"/>
  <c r="X87" i="2"/>
  <c r="F87" i="2" s="1"/>
  <c r="X69" i="2"/>
  <c r="F69" i="2" s="1"/>
  <c r="X93" i="2"/>
  <c r="F93" i="2" s="1"/>
  <c r="X179" i="2"/>
  <c r="X126" i="2"/>
  <c r="F126" i="2" s="1"/>
  <c r="X36" i="2"/>
  <c r="F36" i="2" s="1"/>
  <c r="X125" i="2"/>
  <c r="F125" i="2" s="1"/>
  <c r="X137" i="2"/>
  <c r="F137" i="2" s="1"/>
  <c r="X23" i="2"/>
  <c r="F23" i="2" s="1"/>
  <c r="X163" i="2"/>
  <c r="X8" i="2"/>
  <c r="F8" i="2" s="1"/>
  <c r="X102" i="2"/>
  <c r="F102" i="2" s="1"/>
  <c r="X89" i="2"/>
  <c r="F89" i="2" s="1"/>
  <c r="X18" i="2"/>
  <c r="F18" i="2" s="1"/>
  <c r="X164" i="2"/>
  <c r="X70" i="2"/>
  <c r="F70" i="2" s="1"/>
  <c r="X78" i="2"/>
  <c r="F78" i="2" s="1"/>
  <c r="X104" i="2"/>
  <c r="F104" i="2" s="1"/>
  <c r="X147" i="2"/>
  <c r="X62" i="2"/>
  <c r="F62" i="2" s="1"/>
  <c r="AG109" i="4"/>
  <c r="AG20" i="4"/>
  <c r="AF134" i="4"/>
  <c r="AF140" i="4"/>
  <c r="AF135" i="4"/>
  <c r="AF136" i="4"/>
  <c r="AF139" i="4"/>
  <c r="AF141" i="4"/>
  <c r="AF142" i="4"/>
  <c r="AF130" i="4"/>
  <c r="AF129" i="4"/>
  <c r="K14" i="3"/>
  <c r="M14" i="3" s="1"/>
  <c r="J14" i="3"/>
  <c r="AG19" i="4"/>
  <c r="AG9" i="4"/>
  <c r="AG6" i="4"/>
  <c r="C76" i="10"/>
  <c r="M19" i="3"/>
  <c r="M49" i="3"/>
  <c r="M22" i="3"/>
  <c r="M37" i="3"/>
  <c r="M26" i="3"/>
  <c r="M8" i="3"/>
  <c r="AJ97" i="4"/>
  <c r="F97" i="4" s="1"/>
  <c r="AJ89" i="4"/>
  <c r="F89" i="4" s="1"/>
  <c r="F88" i="4" s="1"/>
  <c r="M12" i="3"/>
  <c r="M42" i="3"/>
  <c r="AJ36" i="4"/>
  <c r="C32" i="10"/>
  <c r="D32" i="10"/>
  <c r="B34" i="10"/>
  <c r="A33" i="10"/>
  <c r="Y53" i="2"/>
  <c r="Y29" i="2"/>
  <c r="Y166" i="2"/>
  <c r="Y51" i="2"/>
  <c r="Y87" i="2"/>
  <c r="Y65" i="2"/>
  <c r="Y94" i="2"/>
  <c r="Y122" i="2"/>
  <c r="Y112" i="2"/>
  <c r="Y43" i="2"/>
  <c r="Y81" i="2"/>
  <c r="Y128" i="2"/>
  <c r="Y140" i="2"/>
  <c r="Y171" i="2"/>
  <c r="Y8" i="2"/>
  <c r="Y172" i="2"/>
  <c r="Y54" i="2"/>
  <c r="Y99" i="2"/>
  <c r="Y98" i="2"/>
  <c r="Y165" i="2"/>
  <c r="Y104" i="2"/>
  <c r="Y12" i="2"/>
  <c r="Y35" i="2"/>
  <c r="Y32" i="2"/>
  <c r="Y40" i="2"/>
  <c r="AA21" i="3"/>
  <c r="Y146" i="2"/>
  <c r="Y27" i="2"/>
  <c r="Y113" i="2"/>
  <c r="AA10" i="3"/>
  <c r="Y167" i="2"/>
  <c r="Y100" i="2"/>
  <c r="AA7" i="3"/>
  <c r="Y82" i="2"/>
  <c r="Y118" i="2"/>
  <c r="Y34" i="2"/>
  <c r="Y176" i="2"/>
  <c r="Y26" i="2"/>
  <c r="Y156" i="2"/>
  <c r="Y137" i="2"/>
  <c r="Y41" i="2"/>
  <c r="Y76" i="2"/>
  <c r="Y119" i="2"/>
  <c r="Y83" i="2"/>
  <c r="Y10" i="2"/>
  <c r="Y96" i="2"/>
  <c r="Y75" i="2"/>
  <c r="Y36" i="2"/>
  <c r="Y9" i="2"/>
  <c r="Y153" i="2"/>
  <c r="Y44" i="2"/>
  <c r="Y30" i="2"/>
  <c r="Y21" i="2"/>
  <c r="Y139" i="2"/>
  <c r="Y124" i="2"/>
  <c r="Y37" i="2"/>
  <c r="Y175" i="2"/>
  <c r="Y66" i="2"/>
  <c r="Y145" i="2"/>
  <c r="Y103" i="2"/>
  <c r="Y136" i="2"/>
  <c r="Y61" i="2"/>
  <c r="Y135" i="2"/>
  <c r="Y84" i="2"/>
  <c r="Y181" i="2"/>
  <c r="Y148" i="2"/>
  <c r="Y85" i="2"/>
  <c r="Y131" i="2"/>
  <c r="Y182" i="2"/>
  <c r="Y117" i="2"/>
  <c r="Y116" i="2"/>
  <c r="Y77" i="2"/>
  <c r="Y115" i="2"/>
  <c r="Y134" i="2"/>
  <c r="Y180" i="2"/>
  <c r="Y46" i="2"/>
  <c r="Y95" i="2"/>
  <c r="Y105" i="2"/>
  <c r="Y144" i="2"/>
  <c r="Y93" i="2"/>
  <c r="Y72" i="2"/>
  <c r="Y143" i="2"/>
  <c r="Y121" i="2"/>
  <c r="Y42" i="2"/>
  <c r="Y114" i="2"/>
  <c r="Y177" i="2"/>
  <c r="Y126" i="2"/>
  <c r="Y64" i="2"/>
  <c r="Y48" i="2"/>
  <c r="Y160" i="2"/>
  <c r="Y130" i="2"/>
  <c r="Y62" i="2"/>
  <c r="Y90" i="2"/>
  <c r="Y132" i="2"/>
  <c r="Y168" i="2"/>
  <c r="Y28" i="2"/>
  <c r="Y152" i="2"/>
  <c r="Y86" i="2"/>
  <c r="Y18" i="2"/>
  <c r="Y138" i="2"/>
  <c r="Y169" i="2"/>
  <c r="Y15" i="2"/>
  <c r="Y89" i="2"/>
  <c r="Y16" i="2"/>
  <c r="Y14" i="2"/>
  <c r="Y39" i="2"/>
  <c r="Y24" i="2"/>
  <c r="Y73" i="2"/>
  <c r="Y60" i="2"/>
  <c r="Y107" i="2"/>
  <c r="AA48" i="3"/>
  <c r="Y31" i="2"/>
  <c r="Y71" i="2"/>
  <c r="AA13" i="3"/>
  <c r="Y178" i="2"/>
  <c r="Y141" i="2"/>
  <c r="Y129" i="2"/>
  <c r="Y101" i="2"/>
  <c r="Y110" i="2"/>
  <c r="Y49" i="2"/>
  <c r="Y19" i="2"/>
  <c r="Y57" i="2"/>
  <c r="Y50" i="2"/>
  <c r="Y162" i="2"/>
  <c r="Y155" i="2"/>
  <c r="Y158" i="2"/>
  <c r="Y120" i="2"/>
  <c r="Y157" i="2"/>
  <c r="Y174" i="2"/>
  <c r="Y149" i="2"/>
  <c r="Y151" i="2"/>
  <c r="Y123" i="2"/>
  <c r="Y17" i="2"/>
  <c r="Y78" i="2"/>
  <c r="Y97" i="2"/>
  <c r="Y127" i="2"/>
  <c r="Y109" i="2"/>
  <c r="Y74" i="2"/>
  <c r="Y22" i="2"/>
  <c r="Y70" i="2"/>
  <c r="Y52" i="2"/>
  <c r="Y106" i="2"/>
  <c r="Y67" i="2"/>
  <c r="Y33" i="2"/>
  <c r="Y11" i="2"/>
  <c r="Y79" i="2"/>
  <c r="Y13" i="2"/>
  <c r="Y20" i="2"/>
  <c r="Y111" i="2"/>
  <c r="Y63" i="2"/>
  <c r="AA49" i="3"/>
  <c r="Y142" i="2"/>
  <c r="Y102" i="2"/>
  <c r="Y88" i="2"/>
  <c r="Y108" i="2"/>
  <c r="Y125" i="2"/>
  <c r="Y147" i="2"/>
  <c r="Y173" i="2"/>
  <c r="Y163" i="2"/>
  <c r="Y25" i="2"/>
  <c r="Y68" i="2"/>
  <c r="Y179" i="2"/>
  <c r="Y45" i="2"/>
  <c r="Y80" i="2"/>
  <c r="Y91" i="2"/>
  <c r="Y59" i="2"/>
  <c r="Y69" i="2"/>
  <c r="Y92" i="2"/>
  <c r="Y23" i="2"/>
  <c r="Y38" i="2"/>
  <c r="Y55" i="2"/>
  <c r="Y47" i="2"/>
  <c r="Y154" i="2"/>
  <c r="Y133" i="2"/>
  <c r="Y150" i="2"/>
  <c r="Y170" i="2"/>
  <c r="Y58" i="2"/>
  <c r="Y161" i="2"/>
  <c r="AA20" i="3"/>
  <c r="Y56" i="2"/>
  <c r="Y164" i="2"/>
  <c r="Y159" i="2"/>
  <c r="H119" i="5" l="1"/>
  <c r="H83" i="5"/>
  <c r="H97" i="5"/>
  <c r="H6" i="5"/>
  <c r="H111" i="5"/>
  <c r="H69" i="5"/>
  <c r="H33" i="5"/>
  <c r="H47" i="5"/>
  <c r="H128" i="5"/>
  <c r="H61" i="5"/>
  <c r="H19" i="5"/>
  <c r="G120" i="2"/>
  <c r="G64" i="2"/>
  <c r="G67" i="2"/>
  <c r="G10" i="2"/>
  <c r="E11" i="10" s="1"/>
  <c r="G25" i="2"/>
  <c r="G46" i="2"/>
  <c r="G107" i="2"/>
  <c r="G27" i="2"/>
  <c r="E7" i="10" s="1"/>
  <c r="G23" i="2"/>
  <c r="G123" i="2"/>
  <c r="G40" i="2"/>
  <c r="G113" i="2"/>
  <c r="G141" i="2"/>
  <c r="G121" i="2"/>
  <c r="G129" i="2"/>
  <c r="G136" i="2"/>
  <c r="G112" i="2"/>
  <c r="E21" i="10" s="1"/>
  <c r="G134" i="2"/>
  <c r="G115" i="2"/>
  <c r="G53" i="2"/>
  <c r="G128" i="2"/>
  <c r="G133" i="2"/>
  <c r="G21" i="2"/>
  <c r="G135" i="2"/>
  <c r="G52" i="2"/>
  <c r="E8" i="10" s="1"/>
  <c r="G42" i="2"/>
  <c r="G140" i="2"/>
  <c r="G139" i="2"/>
  <c r="G16" i="2"/>
  <c r="G100" i="2"/>
  <c r="G80" i="2"/>
  <c r="G37" i="2"/>
  <c r="G62" i="2"/>
  <c r="E14" i="10" s="1"/>
  <c r="G76" i="2"/>
  <c r="G68" i="2"/>
  <c r="G35" i="2"/>
  <c r="E18" i="10" s="1"/>
  <c r="G124" i="2"/>
  <c r="G13" i="2"/>
  <c r="G109" i="2"/>
  <c r="G15" i="2"/>
  <c r="G39" i="2"/>
  <c r="G105" i="2"/>
  <c r="G55" i="2"/>
  <c r="G33" i="2"/>
  <c r="G143" i="2"/>
  <c r="G65" i="2"/>
  <c r="E20" i="10" s="1"/>
  <c r="G12" i="2"/>
  <c r="G28" i="2"/>
  <c r="G91" i="2"/>
  <c r="G19" i="2"/>
  <c r="G32" i="2"/>
  <c r="G99" i="2"/>
  <c r="G82" i="2"/>
  <c r="E19" i="10" s="1"/>
  <c r="G77" i="2"/>
  <c r="G45" i="2"/>
  <c r="G51" i="2"/>
  <c r="G56" i="2"/>
  <c r="G102" i="2"/>
  <c r="G88" i="2"/>
  <c r="G132" i="2"/>
  <c r="G89" i="2"/>
  <c r="E10" i="10" s="1"/>
  <c r="G63" i="2"/>
  <c r="E12" i="10" s="1"/>
  <c r="G14" i="2"/>
  <c r="G111" i="2"/>
  <c r="G57" i="2"/>
  <c r="G24" i="2"/>
  <c r="G50" i="2"/>
  <c r="G117" i="2"/>
  <c r="G74" i="2"/>
  <c r="G93" i="2"/>
  <c r="G38" i="2"/>
  <c r="G97" i="2"/>
  <c r="G17" i="2"/>
  <c r="G78" i="2"/>
  <c r="G31" i="2"/>
  <c r="G114" i="2"/>
  <c r="G60" i="2"/>
  <c r="G69" i="2"/>
  <c r="G94" i="2"/>
  <c r="G36" i="2"/>
  <c r="G95" i="2"/>
  <c r="G137" i="2"/>
  <c r="G47" i="2"/>
  <c r="G87" i="2"/>
  <c r="E9" i="10" s="1"/>
  <c r="G125" i="2"/>
  <c r="G59" i="2"/>
  <c r="G142" i="2"/>
  <c r="G96" i="2"/>
  <c r="E17" i="10" s="1"/>
  <c r="G48" i="2"/>
  <c r="G71" i="2"/>
  <c r="G58" i="2"/>
  <c r="G70" i="2"/>
  <c r="G73" i="2"/>
  <c r="G8" i="2"/>
  <c r="E6" i="10" s="1"/>
  <c r="G110" i="2"/>
  <c r="G81" i="2"/>
  <c r="G75" i="2"/>
  <c r="G44" i="2"/>
  <c r="G49" i="2"/>
  <c r="G119" i="2"/>
  <c r="E15" i="10" s="1"/>
  <c r="G98" i="2"/>
  <c r="G106" i="2"/>
  <c r="G20" i="2"/>
  <c r="G9" i="2"/>
  <c r="G138" i="2"/>
  <c r="G43" i="2"/>
  <c r="E16" i="10" s="1"/>
  <c r="G144" i="2"/>
  <c r="G29" i="2"/>
  <c r="G83" i="2"/>
  <c r="G85" i="2"/>
  <c r="G122" i="2"/>
  <c r="G108" i="2"/>
  <c r="G116" i="2"/>
  <c r="G130" i="2"/>
  <c r="G103" i="2"/>
  <c r="G86" i="2"/>
  <c r="G118" i="2"/>
  <c r="G30" i="2"/>
  <c r="G101" i="2"/>
  <c r="G79" i="2"/>
  <c r="G84" i="2"/>
  <c r="G18" i="2"/>
  <c r="G72" i="2"/>
  <c r="G126" i="2"/>
  <c r="G66" i="2"/>
  <c r="G11" i="2"/>
  <c r="G54" i="2"/>
  <c r="G104" i="2"/>
  <c r="E13" i="10" s="1"/>
  <c r="G22" i="2"/>
  <c r="G131" i="2"/>
  <c r="G90" i="2"/>
  <c r="G41" i="2"/>
  <c r="G61" i="2"/>
  <c r="G26" i="2"/>
  <c r="G127" i="2"/>
  <c r="G34" i="2"/>
  <c r="G92" i="2"/>
  <c r="N73" i="4"/>
  <c r="N74" i="4" s="1"/>
  <c r="N75" i="4" s="1"/>
  <c r="N77" i="4" s="1"/>
  <c r="N62" i="4"/>
  <c r="N64" i="4" s="1"/>
  <c r="N65" i="4" s="1"/>
  <c r="N80" i="4"/>
  <c r="N82" i="4" s="1"/>
  <c r="O63" i="4"/>
  <c r="O62" i="4"/>
  <c r="O72" i="4"/>
  <c r="O73" i="4"/>
  <c r="O110" i="4"/>
  <c r="O43" i="4"/>
  <c r="O28" i="4"/>
  <c r="O55" i="4"/>
  <c r="O54" i="4"/>
  <c r="N100" i="4"/>
  <c r="O100" i="4"/>
  <c r="O81" i="4"/>
  <c r="O80" i="4"/>
  <c r="O49" i="4"/>
  <c r="O48" i="4"/>
  <c r="O47" i="4"/>
  <c r="N49" i="4"/>
  <c r="N48" i="4"/>
  <c r="N47" i="4"/>
  <c r="N110" i="4"/>
  <c r="N43" i="4"/>
  <c r="N118" i="4" s="1"/>
  <c r="N115" i="4" s="1"/>
  <c r="N28" i="4"/>
  <c r="N56" i="4"/>
  <c r="N57" i="4" s="1"/>
  <c r="N59" i="4" s="1"/>
  <c r="M63" i="4"/>
  <c r="M62" i="4"/>
  <c r="M49" i="4"/>
  <c r="M48" i="4"/>
  <c r="M47" i="4"/>
  <c r="M72" i="4"/>
  <c r="M73" i="4"/>
  <c r="M81" i="4"/>
  <c r="M80" i="4"/>
  <c r="M110" i="4"/>
  <c r="M43" i="4"/>
  <c r="M28" i="4"/>
  <c r="L100" i="4"/>
  <c r="M100" i="4"/>
  <c r="M55" i="4"/>
  <c r="M54" i="4"/>
  <c r="L110" i="4"/>
  <c r="L43" i="4"/>
  <c r="L118" i="4" s="1"/>
  <c r="L28" i="4"/>
  <c r="L19" i="4"/>
  <c r="L27" i="4" s="1"/>
  <c r="L17" i="4"/>
  <c r="L18" i="4"/>
  <c r="L42" i="4" s="1"/>
  <c r="L117" i="4" s="1"/>
  <c r="K110" i="4"/>
  <c r="K28" i="4"/>
  <c r="K43" i="4"/>
  <c r="K118" i="4" s="1"/>
  <c r="K19" i="4"/>
  <c r="K27" i="4" s="1"/>
  <c r="K17" i="4"/>
  <c r="K18" i="4"/>
  <c r="K42" i="4" s="1"/>
  <c r="K117" i="4" s="1"/>
  <c r="J100" i="4"/>
  <c r="K100" i="4"/>
  <c r="J110" i="4"/>
  <c r="J28" i="4"/>
  <c r="J43" i="4"/>
  <c r="J118" i="4" s="1"/>
  <c r="J19" i="4"/>
  <c r="J27" i="4" s="1"/>
  <c r="J18" i="4"/>
  <c r="J42" i="4" s="1"/>
  <c r="J117" i="4" s="1"/>
  <c r="J17" i="4"/>
  <c r="I110" i="4"/>
  <c r="I43" i="4"/>
  <c r="I118" i="4" s="1"/>
  <c r="I28" i="4"/>
  <c r="I19" i="4"/>
  <c r="I27" i="4" s="1"/>
  <c r="I18" i="4"/>
  <c r="I42" i="4" s="1"/>
  <c r="I117" i="4" s="1"/>
  <c r="I17" i="4"/>
  <c r="I100" i="4"/>
  <c r="H110" i="4"/>
  <c r="H43" i="4"/>
  <c r="H118" i="4" s="1"/>
  <c r="H28" i="4"/>
  <c r="H17" i="4"/>
  <c r="H18" i="4"/>
  <c r="H42" i="4" s="1"/>
  <c r="H117" i="4" s="1"/>
  <c r="H19" i="4"/>
  <c r="H27" i="4" s="1"/>
  <c r="G89" i="4"/>
  <c r="H89" i="4" s="1"/>
  <c r="I89" i="4" s="1"/>
  <c r="J89" i="4" s="1"/>
  <c r="K89" i="4" s="1"/>
  <c r="L89" i="4" s="1"/>
  <c r="F100" i="4"/>
  <c r="F99" i="4" s="1"/>
  <c r="F102" i="4" s="1"/>
  <c r="G92" i="4"/>
  <c r="H92" i="4" s="1"/>
  <c r="F94" i="4"/>
  <c r="G97" i="4"/>
  <c r="H97" i="4" s="1"/>
  <c r="I97" i="4" s="1"/>
  <c r="J97" i="4" s="1"/>
  <c r="K97" i="4" s="1"/>
  <c r="L97" i="4" s="1"/>
  <c r="F36" i="4"/>
  <c r="G36" i="4" s="1"/>
  <c r="H36" i="4" s="1"/>
  <c r="I36" i="4" s="1"/>
  <c r="J36" i="4" s="1"/>
  <c r="K36" i="4" s="1"/>
  <c r="L36" i="4" s="1"/>
  <c r="F53" i="4"/>
  <c r="F23" i="4"/>
  <c r="F46" i="4" s="1"/>
  <c r="F25" i="4"/>
  <c r="F61" i="4" s="1"/>
  <c r="F24" i="4"/>
  <c r="F71" i="4" s="1"/>
  <c r="F30" i="4"/>
  <c r="G30" i="4" s="1"/>
  <c r="G110" i="4"/>
  <c r="G43" i="4"/>
  <c r="G118" i="4" s="1"/>
  <c r="G28" i="4"/>
  <c r="G18" i="4"/>
  <c r="G42" i="4" s="1"/>
  <c r="G117" i="4" s="1"/>
  <c r="G17" i="4"/>
  <c r="G19" i="4"/>
  <c r="G27" i="4" s="1"/>
  <c r="F140" i="4"/>
  <c r="F136" i="4"/>
  <c r="F139" i="4"/>
  <c r="F135" i="4"/>
  <c r="F103" i="4"/>
  <c r="F105" i="4" s="1"/>
  <c r="F131" i="4" s="1"/>
  <c r="F142" i="4"/>
  <c r="F134" i="4"/>
  <c r="F130" i="4"/>
  <c r="F141" i="4"/>
  <c r="F129" i="4"/>
  <c r="F111" i="4"/>
  <c r="F108" i="4" s="1"/>
  <c r="F127" i="4" s="1"/>
  <c r="E82" i="4"/>
  <c r="E83" i="4" s="1"/>
  <c r="E85" i="4" s="1"/>
  <c r="E126" i="4" s="1"/>
  <c r="E74" i="4"/>
  <c r="E75" i="4" s="1"/>
  <c r="E77" i="4" s="1"/>
  <c r="E119" i="4" s="1"/>
  <c r="E64" i="4"/>
  <c r="E65" i="4" s="1"/>
  <c r="AS19" i="5"/>
  <c r="AS119" i="5"/>
  <c r="AS61" i="5"/>
  <c r="AS69" i="5"/>
  <c r="AS33" i="5"/>
  <c r="AS6" i="5"/>
  <c r="AS83" i="5"/>
  <c r="D132" i="10"/>
  <c r="F73" i="2"/>
  <c r="K182" i="10" s="1"/>
  <c r="F71" i="2"/>
  <c r="K184" i="10" s="1"/>
  <c r="F60" i="2"/>
  <c r="K183" i="10" s="1"/>
  <c r="K179" i="10"/>
  <c r="K181" i="10"/>
  <c r="K180" i="10"/>
  <c r="AS111" i="5"/>
  <c r="G272" i="10"/>
  <c r="N178" i="10"/>
  <c r="H178" i="10"/>
  <c r="O178" i="10"/>
  <c r="I178" i="10"/>
  <c r="H272" i="10"/>
  <c r="H126" i="10"/>
  <c r="AS47" i="5"/>
  <c r="AS97" i="5"/>
  <c r="L239" i="10"/>
  <c r="G239" i="10"/>
  <c r="G263" i="10"/>
  <c r="Q239" i="10"/>
  <c r="H239" i="10"/>
  <c r="H263" i="10"/>
  <c r="R239" i="10"/>
  <c r="M239" i="10"/>
  <c r="R231" i="10"/>
  <c r="H254" i="10"/>
  <c r="R254" i="10" s="1"/>
  <c r="S231" i="10"/>
  <c r="I254" i="10"/>
  <c r="S254" i="10" s="1"/>
  <c r="P231" i="10"/>
  <c r="F254" i="10"/>
  <c r="P254" i="10" s="1"/>
  <c r="Q231" i="10"/>
  <c r="G254" i="10"/>
  <c r="Q254" i="10" s="1"/>
  <c r="E181" i="10"/>
  <c r="E180" i="10"/>
  <c r="E184" i="10"/>
  <c r="E179" i="10"/>
  <c r="E183" i="10"/>
  <c r="E182" i="10"/>
  <c r="AQ128" i="5"/>
  <c r="D129" i="10"/>
  <c r="D153" i="10"/>
  <c r="D133" i="10"/>
  <c r="D147" i="10"/>
  <c r="D148" i="10"/>
  <c r="E127" i="10"/>
  <c r="EG8" i="8"/>
  <c r="EF9" i="8"/>
  <c r="G194" i="10"/>
  <c r="L216" i="10"/>
  <c r="H197" i="10"/>
  <c r="H205" i="10"/>
  <c r="I197" i="10"/>
  <c r="I207" i="10"/>
  <c r="H207" i="10"/>
  <c r="C91" i="10"/>
  <c r="F103" i="10"/>
  <c r="T103" i="10" s="1"/>
  <c r="Q216" i="10"/>
  <c r="G216" i="10"/>
  <c r="F209" i="10"/>
  <c r="E32" i="10"/>
  <c r="E31" i="10"/>
  <c r="M51" i="2"/>
  <c r="M29" i="2"/>
  <c r="M120" i="2"/>
  <c r="M75" i="2"/>
  <c r="M42" i="2"/>
  <c r="M64" i="2"/>
  <c r="M34" i="2"/>
  <c r="M143" i="2"/>
  <c r="M142" i="2"/>
  <c r="M141" i="2"/>
  <c r="M140" i="2"/>
  <c r="M128" i="2"/>
  <c r="M127" i="2"/>
  <c r="M126" i="2"/>
  <c r="M125" i="2"/>
  <c r="M124" i="2"/>
  <c r="M123" i="2"/>
  <c r="M122" i="2"/>
  <c r="M121" i="2"/>
  <c r="M118" i="2"/>
  <c r="M117" i="2"/>
  <c r="M116" i="2"/>
  <c r="M115" i="2"/>
  <c r="M114" i="2"/>
  <c r="M111" i="2"/>
  <c r="M110" i="2"/>
  <c r="M109" i="2"/>
  <c r="M108" i="2"/>
  <c r="M107" i="2"/>
  <c r="M106" i="2"/>
  <c r="M103" i="2"/>
  <c r="M102" i="2"/>
  <c r="M101" i="2"/>
  <c r="M100" i="2"/>
  <c r="M99" i="2"/>
  <c r="M98" i="2"/>
  <c r="M95" i="2"/>
  <c r="M94" i="2"/>
  <c r="M93" i="2"/>
  <c r="M92" i="2"/>
  <c r="M91" i="2"/>
  <c r="M88" i="2"/>
  <c r="M86" i="2"/>
  <c r="M85" i="2"/>
  <c r="M84" i="2"/>
  <c r="M81" i="2"/>
  <c r="M80" i="2"/>
  <c r="M79" i="2"/>
  <c r="M78" i="2"/>
  <c r="M77" i="2"/>
  <c r="D225" i="10"/>
  <c r="D248" i="10" s="1"/>
  <c r="M69" i="2"/>
  <c r="M68" i="2"/>
  <c r="M67" i="2"/>
  <c r="M66" i="2"/>
  <c r="D218" i="10"/>
  <c r="D241" i="10" s="1"/>
  <c r="M57" i="2"/>
  <c r="M56" i="2"/>
  <c r="M55" i="2"/>
  <c r="M54" i="2"/>
  <c r="M53" i="2"/>
  <c r="M50" i="2"/>
  <c r="M47" i="2"/>
  <c r="M46" i="2"/>
  <c r="M45" i="2"/>
  <c r="M44" i="2"/>
  <c r="M39" i="2"/>
  <c r="M38" i="2"/>
  <c r="M37" i="2"/>
  <c r="M36" i="2"/>
  <c r="M33" i="2"/>
  <c r="M32" i="2"/>
  <c r="M31" i="2"/>
  <c r="M30" i="2"/>
  <c r="M28" i="2"/>
  <c r="M26" i="2"/>
  <c r="I205" i="10"/>
  <c r="G209" i="10"/>
  <c r="AJ31" i="4"/>
  <c r="M34" i="3"/>
  <c r="E30" i="10"/>
  <c r="H200" i="10"/>
  <c r="I209" i="10"/>
  <c r="F205" i="10"/>
  <c r="F207" i="10"/>
  <c r="E209" i="10"/>
  <c r="H209" i="10"/>
  <c r="E197" i="10"/>
  <c r="G197" i="10"/>
  <c r="E203" i="10"/>
  <c r="D226" i="10"/>
  <c r="D249" i="10" s="1"/>
  <c r="D227" i="10"/>
  <c r="D250" i="10" s="1"/>
  <c r="E195" i="10"/>
  <c r="I200" i="10"/>
  <c r="G205" i="10"/>
  <c r="G207" i="10"/>
  <c r="G200" i="10"/>
  <c r="F200" i="10"/>
  <c r="E205" i="10"/>
  <c r="E207" i="10"/>
  <c r="E200" i="10"/>
  <c r="L4" i="4"/>
  <c r="J4" i="5" s="1"/>
  <c r="I4" i="5"/>
  <c r="R216" i="10"/>
  <c r="C92" i="10"/>
  <c r="M216" i="10"/>
  <c r="G103" i="10"/>
  <c r="U103" i="10" s="1"/>
  <c r="H216" i="10"/>
  <c r="AR128" i="5"/>
  <c r="H194" i="10"/>
  <c r="H1" i="5"/>
  <c r="H137" i="5"/>
  <c r="D224" i="10"/>
  <c r="D247" i="10" s="1"/>
  <c r="D219" i="10"/>
  <c r="D242" i="10" s="1"/>
  <c r="D223" i="10"/>
  <c r="D246" i="10" s="1"/>
  <c r="D221" i="10"/>
  <c r="D244" i="10" s="1"/>
  <c r="D222" i="10"/>
  <c r="D245" i="10" s="1"/>
  <c r="F195" i="10"/>
  <c r="E204" i="10"/>
  <c r="E208" i="10"/>
  <c r="E199" i="10"/>
  <c r="E206" i="10"/>
  <c r="D201" i="10"/>
  <c r="M33" i="3"/>
  <c r="AJ35" i="4"/>
  <c r="M17" i="3"/>
  <c r="M137" i="2"/>
  <c r="M70" i="2"/>
  <c r="R109" i="4"/>
  <c r="D11" i="10"/>
  <c r="R6" i="4"/>
  <c r="R9" i="4"/>
  <c r="R13" i="4"/>
  <c r="AF63" i="4"/>
  <c r="AF62" i="4"/>
  <c r="R10" i="4"/>
  <c r="R7" i="4"/>
  <c r="R12" i="4"/>
  <c r="R87" i="4"/>
  <c r="AG53" i="4"/>
  <c r="AG55" i="4" s="1"/>
  <c r="AF55" i="4"/>
  <c r="AF54" i="4"/>
  <c r="AG24" i="4"/>
  <c r="AG71" i="4" s="1"/>
  <c r="R98" i="4"/>
  <c r="AG27" i="4"/>
  <c r="AG41" i="4" s="1"/>
  <c r="M89" i="2"/>
  <c r="D10" i="10"/>
  <c r="M87" i="2"/>
  <c r="D9" i="10"/>
  <c r="R40" i="4"/>
  <c r="R11" i="4"/>
  <c r="D21" i="10"/>
  <c r="M112" i="2"/>
  <c r="D16" i="10"/>
  <c r="M43" i="2"/>
  <c r="F169" i="10"/>
  <c r="M61" i="2"/>
  <c r="AG92" i="4"/>
  <c r="AG91" i="4" s="1"/>
  <c r="AG94" i="4" s="1"/>
  <c r="AG123" i="4" s="1"/>
  <c r="AF128" i="4"/>
  <c r="M62" i="2"/>
  <c r="D14" i="10"/>
  <c r="AF47" i="4"/>
  <c r="AF48" i="4"/>
  <c r="AF81" i="4"/>
  <c r="AF80" i="4"/>
  <c r="R22" i="4"/>
  <c r="R21" i="4"/>
  <c r="AG110" i="4"/>
  <c r="AG111" i="4" s="1"/>
  <c r="AG108" i="4" s="1"/>
  <c r="AG127" i="4" s="1"/>
  <c r="AG43" i="4"/>
  <c r="AG118" i="4" s="1"/>
  <c r="AG28" i="4"/>
  <c r="AL151" i="5"/>
  <c r="AG151" i="5" s="1"/>
  <c r="AG153" i="5" s="1"/>
  <c r="M131" i="2"/>
  <c r="D20" i="10"/>
  <c r="M65" i="2"/>
  <c r="AG23" i="4"/>
  <c r="AG46" i="4" s="1"/>
  <c r="D6" i="10"/>
  <c r="M8" i="2"/>
  <c r="AL147" i="5"/>
  <c r="AG147" i="5" s="1"/>
  <c r="AG149" i="5" s="1"/>
  <c r="M129" i="2"/>
  <c r="AG100" i="4"/>
  <c r="AG99" i="4" s="1"/>
  <c r="AG102" i="4" s="1"/>
  <c r="AG125" i="4" s="1"/>
  <c r="M130" i="2"/>
  <c r="AL139" i="5"/>
  <c r="AG139" i="5" s="1"/>
  <c r="AL175" i="5"/>
  <c r="AG175" i="5" s="1"/>
  <c r="AG177" i="5" s="1"/>
  <c r="M139" i="2"/>
  <c r="AG26" i="4"/>
  <c r="AG79" i="4" s="1"/>
  <c r="M96" i="2"/>
  <c r="D17" i="10"/>
  <c r="AL163" i="5"/>
  <c r="AG163" i="5" s="1"/>
  <c r="AG165" i="5" s="1"/>
  <c r="M134" i="2"/>
  <c r="M132" i="2"/>
  <c r="AL143" i="5"/>
  <c r="AG143" i="5" s="1"/>
  <c r="AG145" i="5" s="1"/>
  <c r="M35" i="2"/>
  <c r="D18" i="10"/>
  <c r="AF116" i="4"/>
  <c r="AF115" i="4" s="1"/>
  <c r="AF44" i="4"/>
  <c r="AG89" i="4"/>
  <c r="AG88" i="4" s="1"/>
  <c r="AF73" i="4"/>
  <c r="AF72" i="4"/>
  <c r="R20" i="4"/>
  <c r="D13" i="10"/>
  <c r="M104" i="2"/>
  <c r="AL159" i="5"/>
  <c r="AG159" i="5" s="1"/>
  <c r="AG161" i="5" s="1"/>
  <c r="M133" i="2"/>
  <c r="M74" i="2"/>
  <c r="F168" i="10"/>
  <c r="AF137" i="4"/>
  <c r="R90" i="4"/>
  <c r="R8" i="4"/>
  <c r="D15" i="10"/>
  <c r="M119" i="2"/>
  <c r="AL167" i="5"/>
  <c r="AG167" i="5" s="1"/>
  <c r="AG169" i="5" s="1"/>
  <c r="M136" i="2"/>
  <c r="D8" i="10"/>
  <c r="M52" i="2"/>
  <c r="AG42" i="4"/>
  <c r="AG117" i="4" s="1"/>
  <c r="AG25" i="4"/>
  <c r="AG61" i="4" s="1"/>
  <c r="R16" i="4"/>
  <c r="D19" i="10"/>
  <c r="M82" i="2"/>
  <c r="R95" i="4"/>
  <c r="AL171" i="5"/>
  <c r="AG171" i="5" s="1"/>
  <c r="AG173" i="5" s="1"/>
  <c r="M138" i="2"/>
  <c r="D7" i="10"/>
  <c r="M27" i="2"/>
  <c r="F167" i="10"/>
  <c r="M49" i="2"/>
  <c r="F166" i="10"/>
  <c r="M41" i="2"/>
  <c r="AL155" i="5"/>
  <c r="AG155" i="5" s="1"/>
  <c r="AG157" i="5" s="1"/>
  <c r="M135" i="2"/>
  <c r="D12" i="10"/>
  <c r="M63" i="2"/>
  <c r="AG97" i="4"/>
  <c r="AG96" i="4" s="1"/>
  <c r="B35" i="10"/>
  <c r="A35" i="10" s="1"/>
  <c r="A34" i="10"/>
  <c r="C33" i="10"/>
  <c r="D33" i="10"/>
  <c r="E33" i="10"/>
  <c r="I128" i="5" l="1"/>
  <c r="I61" i="5"/>
  <c r="I19" i="5"/>
  <c r="I69" i="5"/>
  <c r="I97" i="5"/>
  <c r="I47" i="5"/>
  <c r="I6" i="5"/>
  <c r="I111" i="5"/>
  <c r="I33" i="5"/>
  <c r="I119" i="5"/>
  <c r="I83" i="5"/>
  <c r="J119" i="5"/>
  <c r="J83" i="5"/>
  <c r="J97" i="5"/>
  <c r="J6" i="5"/>
  <c r="J111" i="5"/>
  <c r="J69" i="5"/>
  <c r="J33" i="5"/>
  <c r="J47" i="5"/>
  <c r="J128" i="5"/>
  <c r="J61" i="5"/>
  <c r="J19" i="5"/>
  <c r="N124" i="4"/>
  <c r="L7" i="5"/>
  <c r="L10" i="5" s="1"/>
  <c r="N119" i="4"/>
  <c r="L48" i="5"/>
  <c r="L52" i="5" s="1"/>
  <c r="F125" i="4"/>
  <c r="D112" i="5"/>
  <c r="F123" i="4"/>
  <c r="D138" i="10" s="1"/>
  <c r="D62" i="5"/>
  <c r="N83" i="4"/>
  <c r="N85" i="4" s="1"/>
  <c r="N126" i="4" s="1"/>
  <c r="F80" i="4"/>
  <c r="F81" i="4"/>
  <c r="O50" i="4"/>
  <c r="O52" i="4" s="1"/>
  <c r="O74" i="4"/>
  <c r="O75" i="4" s="1"/>
  <c r="O77" i="4" s="1"/>
  <c r="O118" i="4"/>
  <c r="O115" i="4" s="1"/>
  <c r="O44" i="4"/>
  <c r="O64" i="4"/>
  <c r="O65" i="4" s="1"/>
  <c r="O82" i="4"/>
  <c r="O83" i="4" s="1"/>
  <c r="O85" i="4" s="1"/>
  <c r="O126" i="4" s="1"/>
  <c r="O56" i="4"/>
  <c r="O57" i="4" s="1"/>
  <c r="O59" i="4" s="1"/>
  <c r="M7" i="5" s="1"/>
  <c r="M10" i="5" s="1"/>
  <c r="O111" i="4"/>
  <c r="O108" i="4" s="1"/>
  <c r="O127" i="4" s="1"/>
  <c r="N44" i="4"/>
  <c r="N111" i="4"/>
  <c r="N108" i="4" s="1"/>
  <c r="N127" i="4" s="1"/>
  <c r="N67" i="4"/>
  <c r="N69" i="4"/>
  <c r="M50" i="4"/>
  <c r="M52" i="4" s="1"/>
  <c r="N50" i="4"/>
  <c r="N52" i="4" s="1"/>
  <c r="M118" i="4"/>
  <c r="M115" i="4" s="1"/>
  <c r="M44" i="4"/>
  <c r="M111" i="4"/>
  <c r="M108" i="4" s="1"/>
  <c r="M127" i="4" s="1"/>
  <c r="M74" i="4"/>
  <c r="M75" i="4" s="1"/>
  <c r="M77" i="4" s="1"/>
  <c r="M64" i="4"/>
  <c r="M65" i="4" s="1"/>
  <c r="M56" i="4"/>
  <c r="M57" i="4" s="1"/>
  <c r="M59" i="4" s="1"/>
  <c r="M82" i="4"/>
  <c r="M83" i="4" s="1"/>
  <c r="M85" i="4" s="1"/>
  <c r="M126" i="4" s="1"/>
  <c r="L53" i="4"/>
  <c r="L25" i="4"/>
  <c r="L61" i="4" s="1"/>
  <c r="L24" i="4"/>
  <c r="L71" i="4" s="1"/>
  <c r="L23" i="4"/>
  <c r="L46" i="4" s="1"/>
  <c r="L26" i="4"/>
  <c r="L79" i="4" s="1"/>
  <c r="L111" i="4"/>
  <c r="L108" i="4" s="1"/>
  <c r="L127" i="4" s="1"/>
  <c r="J96" i="4"/>
  <c r="K96" i="4" s="1"/>
  <c r="L96" i="4" s="1"/>
  <c r="M96" i="4" s="1"/>
  <c r="N96" i="4" s="1"/>
  <c r="O96" i="4" s="1"/>
  <c r="G88" i="4"/>
  <c r="G135" i="4" s="1"/>
  <c r="K53" i="4"/>
  <c r="K26" i="4"/>
  <c r="K79" i="4" s="1"/>
  <c r="K23" i="4"/>
  <c r="K46" i="4" s="1"/>
  <c r="K24" i="4"/>
  <c r="K71" i="4" s="1"/>
  <c r="K25" i="4"/>
  <c r="K61" i="4" s="1"/>
  <c r="K111" i="4"/>
  <c r="K108" i="4" s="1"/>
  <c r="K127" i="4" s="1"/>
  <c r="J53" i="4"/>
  <c r="J25" i="4"/>
  <c r="J61" i="4" s="1"/>
  <c r="J23" i="4"/>
  <c r="J46" i="4" s="1"/>
  <c r="J24" i="4"/>
  <c r="J71" i="4" s="1"/>
  <c r="J26" i="4"/>
  <c r="J79" i="4" s="1"/>
  <c r="J111" i="4"/>
  <c r="J108" i="4" s="1"/>
  <c r="J127" i="4" s="1"/>
  <c r="G91" i="4"/>
  <c r="G94" i="4" s="1"/>
  <c r="G99" i="4"/>
  <c r="G102" i="4" s="1"/>
  <c r="I111" i="4"/>
  <c r="I108" i="4" s="1"/>
  <c r="I127" i="4" s="1"/>
  <c r="I53" i="4"/>
  <c r="I26" i="4"/>
  <c r="I79" i="4" s="1"/>
  <c r="I25" i="4"/>
  <c r="I61" i="4" s="1"/>
  <c r="I23" i="4"/>
  <c r="I46" i="4" s="1"/>
  <c r="I24" i="4"/>
  <c r="I71" i="4" s="1"/>
  <c r="I92" i="4"/>
  <c r="J92" i="4" s="1"/>
  <c r="H99" i="4"/>
  <c r="H111" i="4"/>
  <c r="H108" i="4" s="1"/>
  <c r="H127" i="4" s="1"/>
  <c r="H88" i="4"/>
  <c r="I88" i="4" s="1"/>
  <c r="J88" i="4" s="1"/>
  <c r="K88" i="4" s="1"/>
  <c r="L88" i="4" s="1"/>
  <c r="M88" i="4" s="1"/>
  <c r="N88" i="4" s="1"/>
  <c r="O88" i="4" s="1"/>
  <c r="H30" i="4"/>
  <c r="H53" i="4"/>
  <c r="H25" i="4"/>
  <c r="H61" i="4" s="1"/>
  <c r="H24" i="4"/>
  <c r="H71" i="4" s="1"/>
  <c r="H23" i="4"/>
  <c r="H46" i="4" s="1"/>
  <c r="H26" i="4"/>
  <c r="H79" i="4" s="1"/>
  <c r="F48" i="4"/>
  <c r="F47" i="4"/>
  <c r="F49" i="4"/>
  <c r="F35" i="4"/>
  <c r="G35" i="4" s="1"/>
  <c r="H35" i="4" s="1"/>
  <c r="I35" i="4" s="1"/>
  <c r="J35" i="4" s="1"/>
  <c r="K35" i="4" s="1"/>
  <c r="L35" i="4" s="1"/>
  <c r="G53" i="4"/>
  <c r="G26" i="4"/>
  <c r="G79" i="4" s="1"/>
  <c r="G24" i="4"/>
  <c r="G71" i="4" s="1"/>
  <c r="G25" i="4"/>
  <c r="G61" i="4" s="1"/>
  <c r="G23" i="4"/>
  <c r="G46" i="4" s="1"/>
  <c r="G111" i="4"/>
  <c r="G108" i="4" s="1"/>
  <c r="G127" i="4" s="1"/>
  <c r="F72" i="4"/>
  <c r="F73" i="4"/>
  <c r="F31" i="4"/>
  <c r="F41" i="4" s="1"/>
  <c r="F116" i="4" s="1"/>
  <c r="F115" i="4" s="1"/>
  <c r="F63" i="4"/>
  <c r="F62" i="4"/>
  <c r="F137" i="4"/>
  <c r="F128" i="4"/>
  <c r="E69" i="4"/>
  <c r="E122" i="4" s="1"/>
  <c r="E67" i="4"/>
  <c r="E121" i="4" s="1"/>
  <c r="E49" i="4"/>
  <c r="E50" i="4" s="1"/>
  <c r="E52" i="4" s="1"/>
  <c r="E120" i="4" s="1"/>
  <c r="AU83" i="5"/>
  <c r="AU19" i="5"/>
  <c r="AU33" i="5"/>
  <c r="J126" i="10"/>
  <c r="AU6" i="5"/>
  <c r="I126" i="10"/>
  <c r="AT19" i="5"/>
  <c r="AT97" i="5"/>
  <c r="AT83" i="5"/>
  <c r="AT111" i="5"/>
  <c r="AT33" i="5"/>
  <c r="AU111" i="5"/>
  <c r="AU61" i="5"/>
  <c r="D150" i="10"/>
  <c r="D157" i="10"/>
  <c r="D149" i="10"/>
  <c r="D145" i="10"/>
  <c r="D156" i="10"/>
  <c r="AT61" i="5"/>
  <c r="AU97" i="5"/>
  <c r="D142" i="10"/>
  <c r="M71" i="2"/>
  <c r="M58" i="2"/>
  <c r="E168" i="10"/>
  <c r="G168" i="10" s="1"/>
  <c r="M73" i="2"/>
  <c r="M60" i="2"/>
  <c r="E169" i="10"/>
  <c r="G169" i="10" s="1"/>
  <c r="E170" i="10"/>
  <c r="E165" i="10"/>
  <c r="E166" i="10"/>
  <c r="G166" i="10" s="1"/>
  <c r="E167" i="10"/>
  <c r="G167" i="10" s="1"/>
  <c r="M48" i="2"/>
  <c r="M40" i="2"/>
  <c r="F199" i="10"/>
  <c r="J178" i="10"/>
  <c r="P178" i="10"/>
  <c r="I272" i="10"/>
  <c r="AT119" i="5"/>
  <c r="AT69" i="5"/>
  <c r="AU69" i="5"/>
  <c r="AT6" i="5"/>
  <c r="AT47" i="5"/>
  <c r="I263" i="10"/>
  <c r="S239" i="10"/>
  <c r="N239" i="10"/>
  <c r="I239" i="10"/>
  <c r="F179" i="10"/>
  <c r="L179" i="10" s="1"/>
  <c r="I179" i="10"/>
  <c r="O179" i="10" s="1"/>
  <c r="H179" i="10"/>
  <c r="I165" i="10" s="1"/>
  <c r="G179" i="10"/>
  <c r="M179" i="10" s="1"/>
  <c r="J179" i="10"/>
  <c r="P179" i="10" s="1"/>
  <c r="H184" i="10"/>
  <c r="G184" i="10"/>
  <c r="M184" i="10" s="1"/>
  <c r="J184" i="10"/>
  <c r="P184" i="10" s="1"/>
  <c r="F184" i="10"/>
  <c r="L184" i="10" s="1"/>
  <c r="I184" i="10"/>
  <c r="O184" i="10" s="1"/>
  <c r="J182" i="10"/>
  <c r="P182" i="10" s="1"/>
  <c r="F182" i="10"/>
  <c r="L182" i="10" s="1"/>
  <c r="I182" i="10"/>
  <c r="O182" i="10" s="1"/>
  <c r="H182" i="10"/>
  <c r="G182" i="10"/>
  <c r="M182" i="10" s="1"/>
  <c r="H180" i="10"/>
  <c r="G180" i="10"/>
  <c r="M180" i="10" s="1"/>
  <c r="J180" i="10"/>
  <c r="P180" i="10" s="1"/>
  <c r="F180" i="10"/>
  <c r="L180" i="10" s="1"/>
  <c r="I180" i="10"/>
  <c r="O180" i="10" s="1"/>
  <c r="I183" i="10"/>
  <c r="O183" i="10" s="1"/>
  <c r="H183" i="10"/>
  <c r="G183" i="10"/>
  <c r="M183" i="10" s="1"/>
  <c r="J183" i="10"/>
  <c r="P183" i="10" s="1"/>
  <c r="F183" i="10"/>
  <c r="L183" i="10" s="1"/>
  <c r="G181" i="10"/>
  <c r="M181" i="10" s="1"/>
  <c r="J181" i="10"/>
  <c r="P181" i="10" s="1"/>
  <c r="F181" i="10"/>
  <c r="L181" i="10" s="1"/>
  <c r="I181" i="10"/>
  <c r="O181" i="10" s="1"/>
  <c r="H181" i="10"/>
  <c r="E133" i="10"/>
  <c r="E132" i="10"/>
  <c r="F127" i="10"/>
  <c r="E129" i="10"/>
  <c r="E147" i="10"/>
  <c r="E153" i="10"/>
  <c r="E148" i="10"/>
  <c r="EF10" i="8"/>
  <c r="EG9" i="8"/>
  <c r="AU47" i="5"/>
  <c r="D116" i="10"/>
  <c r="D118" i="10"/>
  <c r="D117" i="10"/>
  <c r="AU119" i="5"/>
  <c r="M72" i="2"/>
  <c r="F165" i="10"/>
  <c r="F170" i="10"/>
  <c r="M59" i="2"/>
  <c r="D220" i="10"/>
  <c r="E201" i="10"/>
  <c r="E210" i="10"/>
  <c r="S216" i="10"/>
  <c r="H103" i="10"/>
  <c r="V103" i="10" s="1"/>
  <c r="N216" i="10"/>
  <c r="I216" i="10"/>
  <c r="C93" i="10"/>
  <c r="I194" i="10"/>
  <c r="AS128" i="5"/>
  <c r="J1" i="5"/>
  <c r="J137" i="5"/>
  <c r="I1" i="5"/>
  <c r="I137" i="5"/>
  <c r="F206" i="10"/>
  <c r="F208" i="10"/>
  <c r="G195" i="10"/>
  <c r="F201" i="10"/>
  <c r="F204" i="10"/>
  <c r="AG54" i="4"/>
  <c r="AG56" i="4" s="1"/>
  <c r="AG57" i="4" s="1"/>
  <c r="AG59" i="4" s="1"/>
  <c r="AG124" i="4" s="1"/>
  <c r="AF82" i="4"/>
  <c r="AF83" i="4" s="1"/>
  <c r="AF85" i="4" s="1"/>
  <c r="AF126" i="4" s="1"/>
  <c r="AF64" i="4"/>
  <c r="AF65" i="4" s="1"/>
  <c r="AF56" i="4"/>
  <c r="AF57" i="4" s="1"/>
  <c r="AF59" i="4" s="1"/>
  <c r="AF124" i="4" s="1"/>
  <c r="AG63" i="4"/>
  <c r="AG62" i="4"/>
  <c r="AG73" i="4"/>
  <c r="AG72" i="4"/>
  <c r="AF74" i="4"/>
  <c r="AF75" i="4" s="1"/>
  <c r="AF77" i="4" s="1"/>
  <c r="AF119" i="4" s="1"/>
  <c r="AG81" i="4"/>
  <c r="AG80" i="4"/>
  <c r="AG141" i="5"/>
  <c r="AG180" i="5" s="1"/>
  <c r="AG178" i="5"/>
  <c r="AG179" i="5" s="1"/>
  <c r="AG130" i="5" s="1"/>
  <c r="AG116" i="4"/>
  <c r="AG115" i="4" s="1"/>
  <c r="AG44" i="4"/>
  <c r="AG140" i="4"/>
  <c r="AG136" i="4"/>
  <c r="AG130" i="4"/>
  <c r="AG135" i="4"/>
  <c r="AG139" i="4"/>
  <c r="AG129" i="4"/>
  <c r="AG141" i="4"/>
  <c r="AG134" i="4"/>
  <c r="AG142" i="4"/>
  <c r="AG48" i="4"/>
  <c r="AF49" i="4"/>
  <c r="AF50" i="4" s="1"/>
  <c r="AF52" i="4" s="1"/>
  <c r="AF120" i="4" s="1"/>
  <c r="AG47" i="4"/>
  <c r="AG49" i="4"/>
  <c r="C34" i="10"/>
  <c r="D34" i="10"/>
  <c r="E34" i="10"/>
  <c r="C35" i="10"/>
  <c r="D35" i="10"/>
  <c r="E35" i="10"/>
  <c r="O120" i="4" l="1"/>
  <c r="M20" i="5"/>
  <c r="M24" i="5" s="1"/>
  <c r="M13" i="5"/>
  <c r="M15" i="5" s="1"/>
  <c r="O119" i="4"/>
  <c r="M48" i="5"/>
  <c r="M52" i="5" s="1"/>
  <c r="N122" i="4"/>
  <c r="L84" i="5"/>
  <c r="L88" i="5" s="1"/>
  <c r="N121" i="4"/>
  <c r="L70" i="5"/>
  <c r="L74" i="5" s="1"/>
  <c r="L13" i="5"/>
  <c r="L15" i="5" s="1"/>
  <c r="L56" i="5"/>
  <c r="L58" i="5" s="1"/>
  <c r="N120" i="4"/>
  <c r="L20" i="5"/>
  <c r="L24" i="5" s="1"/>
  <c r="M120" i="4"/>
  <c r="K20" i="5"/>
  <c r="K24" i="5" s="1"/>
  <c r="M124" i="4"/>
  <c r="K7" i="5"/>
  <c r="K10" i="5" s="1"/>
  <c r="M119" i="4"/>
  <c r="K48" i="5"/>
  <c r="K52" i="5" s="1"/>
  <c r="G134" i="4"/>
  <c r="G139" i="4"/>
  <c r="G125" i="4"/>
  <c r="E112" i="5"/>
  <c r="G123" i="4"/>
  <c r="E62" i="5"/>
  <c r="D64" i="5"/>
  <c r="D66" i="5" s="1"/>
  <c r="D114" i="5"/>
  <c r="D116" i="5" s="1"/>
  <c r="G142" i="4"/>
  <c r="G136" i="4"/>
  <c r="G141" i="4"/>
  <c r="G129" i="4"/>
  <c r="G140" i="4"/>
  <c r="G130" i="4"/>
  <c r="F82" i="4"/>
  <c r="F83" i="4" s="1"/>
  <c r="F85" i="4" s="1"/>
  <c r="F126" i="4" s="1"/>
  <c r="D141" i="10" s="1"/>
  <c r="O67" i="4"/>
  <c r="O69" i="4"/>
  <c r="O124" i="4"/>
  <c r="O140" i="4"/>
  <c r="O136" i="4"/>
  <c r="O139" i="4"/>
  <c r="O135" i="4"/>
  <c r="O142" i="4"/>
  <c r="O134" i="4"/>
  <c r="O130" i="4"/>
  <c r="O141" i="4"/>
  <c r="O129" i="4"/>
  <c r="N140" i="4"/>
  <c r="N136" i="4"/>
  <c r="N139" i="4"/>
  <c r="N135" i="4"/>
  <c r="N142" i="4"/>
  <c r="N134" i="4"/>
  <c r="N130" i="4"/>
  <c r="N141" i="4"/>
  <c r="N129" i="4"/>
  <c r="M67" i="4"/>
  <c r="M69" i="4"/>
  <c r="M140" i="4"/>
  <c r="M136" i="4"/>
  <c r="M139" i="4"/>
  <c r="M135" i="4"/>
  <c r="M129" i="4"/>
  <c r="M142" i="4"/>
  <c r="M134" i="4"/>
  <c r="M130" i="4"/>
  <c r="M141" i="4"/>
  <c r="F64" i="4"/>
  <c r="F65" i="4" s="1"/>
  <c r="F67" i="4" s="1"/>
  <c r="L54" i="4"/>
  <c r="L55" i="4"/>
  <c r="L63" i="4"/>
  <c r="L62" i="4"/>
  <c r="L72" i="4"/>
  <c r="L73" i="4"/>
  <c r="L140" i="4"/>
  <c r="L136" i="4"/>
  <c r="L139" i="4"/>
  <c r="L135" i="4"/>
  <c r="L142" i="4"/>
  <c r="L134" i="4"/>
  <c r="L130" i="4"/>
  <c r="L141" i="4"/>
  <c r="L81" i="4"/>
  <c r="L80" i="4"/>
  <c r="L49" i="4"/>
  <c r="L48" i="4"/>
  <c r="L47" i="4"/>
  <c r="K54" i="4"/>
  <c r="K55" i="4"/>
  <c r="K92" i="4"/>
  <c r="L92" i="4" s="1"/>
  <c r="K63" i="4"/>
  <c r="K62" i="4"/>
  <c r="K140" i="4"/>
  <c r="K136" i="4"/>
  <c r="K139" i="4"/>
  <c r="K135" i="4"/>
  <c r="K142" i="4"/>
  <c r="K134" i="4"/>
  <c r="K130" i="4"/>
  <c r="K141" i="4"/>
  <c r="F44" i="4"/>
  <c r="H91" i="4"/>
  <c r="I91" i="4" s="1"/>
  <c r="I129" i="4" s="1"/>
  <c r="K72" i="4"/>
  <c r="K73" i="4"/>
  <c r="K81" i="4"/>
  <c r="K80" i="4"/>
  <c r="G103" i="4"/>
  <c r="G105" i="4" s="1"/>
  <c r="G131" i="4" s="1"/>
  <c r="G31" i="4"/>
  <c r="G41" i="4" s="1"/>
  <c r="G116" i="4" s="1"/>
  <c r="G115" i="4" s="1"/>
  <c r="F50" i="4"/>
  <c r="F52" i="4" s="1"/>
  <c r="K49" i="4"/>
  <c r="K47" i="4"/>
  <c r="K48" i="4"/>
  <c r="J54" i="4"/>
  <c r="J55" i="4"/>
  <c r="J49" i="4"/>
  <c r="J48" i="4"/>
  <c r="J47" i="4"/>
  <c r="J140" i="4"/>
  <c r="J136" i="4"/>
  <c r="J139" i="4"/>
  <c r="J135" i="4"/>
  <c r="J142" i="4"/>
  <c r="J134" i="4"/>
  <c r="J130" i="4"/>
  <c r="J141" i="4"/>
  <c r="J63" i="4"/>
  <c r="J62" i="4"/>
  <c r="J81" i="4"/>
  <c r="J80" i="4"/>
  <c r="F55" i="4"/>
  <c r="J72" i="4"/>
  <c r="J73" i="4"/>
  <c r="I54" i="4"/>
  <c r="I55" i="4"/>
  <c r="I30" i="4"/>
  <c r="J30" i="4" s="1"/>
  <c r="I81" i="4"/>
  <c r="I80" i="4"/>
  <c r="I140" i="4"/>
  <c r="I136" i="4"/>
  <c r="I139" i="4"/>
  <c r="I135" i="4"/>
  <c r="I142" i="4"/>
  <c r="I134" i="4"/>
  <c r="I130" i="4"/>
  <c r="I141" i="4"/>
  <c r="H102" i="4"/>
  <c r="I99" i="4"/>
  <c r="I72" i="4"/>
  <c r="I73" i="4"/>
  <c r="I49" i="4"/>
  <c r="I48" i="4"/>
  <c r="I47" i="4"/>
  <c r="F54" i="4"/>
  <c r="I63" i="4"/>
  <c r="I62" i="4"/>
  <c r="H54" i="4"/>
  <c r="H55" i="4"/>
  <c r="H49" i="4"/>
  <c r="H48" i="4"/>
  <c r="H47" i="4"/>
  <c r="H72" i="4"/>
  <c r="H73" i="4"/>
  <c r="H140" i="4"/>
  <c r="H136" i="4"/>
  <c r="H139" i="4"/>
  <c r="H135" i="4"/>
  <c r="H142" i="4"/>
  <c r="H134" i="4"/>
  <c r="H130" i="4"/>
  <c r="H141" i="4"/>
  <c r="H81" i="4"/>
  <c r="H80" i="4"/>
  <c r="H63" i="4"/>
  <c r="H62" i="4"/>
  <c r="G54" i="4"/>
  <c r="G55" i="4"/>
  <c r="F74" i="4"/>
  <c r="F75" i="4" s="1"/>
  <c r="F77" i="4" s="1"/>
  <c r="D48" i="5" s="1"/>
  <c r="D52" i="5" s="1"/>
  <c r="G63" i="4"/>
  <c r="G62" i="4"/>
  <c r="G72" i="4"/>
  <c r="G73" i="4"/>
  <c r="G49" i="4"/>
  <c r="G47" i="4"/>
  <c r="G48" i="4"/>
  <c r="G81" i="4"/>
  <c r="G80" i="4"/>
  <c r="E114" i="4"/>
  <c r="E145" i="4" s="1"/>
  <c r="E146" i="4" s="1"/>
  <c r="D140" i="10"/>
  <c r="D152" i="10"/>
  <c r="D143" i="10"/>
  <c r="F142" i="10"/>
  <c r="G170" i="10"/>
  <c r="G165" i="10"/>
  <c r="H127" i="10"/>
  <c r="N181" i="10"/>
  <c r="H167" i="10" s="1"/>
  <c r="I167" i="10"/>
  <c r="N183" i="10"/>
  <c r="H169" i="10" s="1"/>
  <c r="I169" i="10"/>
  <c r="N182" i="10"/>
  <c r="H168" i="10" s="1"/>
  <c r="I168" i="10"/>
  <c r="N184" i="10"/>
  <c r="H170" i="10" s="1"/>
  <c r="I170" i="10"/>
  <c r="N180" i="10"/>
  <c r="H166" i="10" s="1"/>
  <c r="I166" i="10"/>
  <c r="N179" i="10"/>
  <c r="D151" i="10"/>
  <c r="E142" i="10"/>
  <c r="D155" i="10"/>
  <c r="D233" i="10"/>
  <c r="D256" i="10" s="1"/>
  <c r="D243" i="10"/>
  <c r="F132" i="10"/>
  <c r="D144" i="10"/>
  <c r="D154" i="10"/>
  <c r="D146" i="10"/>
  <c r="G127" i="10"/>
  <c r="F129" i="10"/>
  <c r="F153" i="10"/>
  <c r="F147" i="10"/>
  <c r="F148" i="10"/>
  <c r="F133" i="10"/>
  <c r="EF11" i="8"/>
  <c r="EG10" i="8"/>
  <c r="D119" i="10"/>
  <c r="F210" i="10"/>
  <c r="R106" i="4"/>
  <c r="E229" i="10"/>
  <c r="E202" i="10"/>
  <c r="AG131" i="5"/>
  <c r="AG132" i="5" s="1"/>
  <c r="AZ97" i="5"/>
  <c r="E230" i="10"/>
  <c r="AZ61" i="5"/>
  <c r="AZ69" i="5"/>
  <c r="G199" i="10"/>
  <c r="AZ6" i="5"/>
  <c r="AZ33" i="5"/>
  <c r="AZ111" i="5"/>
  <c r="AZ119" i="5"/>
  <c r="I103" i="10"/>
  <c r="W103" i="10" s="1"/>
  <c r="AT128" i="5"/>
  <c r="C94" i="10"/>
  <c r="AZ83" i="5"/>
  <c r="AZ19" i="5"/>
  <c r="AZ47" i="5"/>
  <c r="C95" i="10"/>
  <c r="J103" i="10"/>
  <c r="X103" i="10" s="1"/>
  <c r="AU128" i="5"/>
  <c r="G201" i="10"/>
  <c r="G204" i="10"/>
  <c r="H195" i="10"/>
  <c r="G206" i="10"/>
  <c r="E198" i="10"/>
  <c r="G208" i="10"/>
  <c r="AG64" i="4"/>
  <c r="AG65" i="4" s="1"/>
  <c r="AG69" i="4" s="1"/>
  <c r="AG122" i="4" s="1"/>
  <c r="AG50" i="4"/>
  <c r="AG52" i="4" s="1"/>
  <c r="AG120" i="4" s="1"/>
  <c r="AF67" i="4"/>
  <c r="AF121" i="4" s="1"/>
  <c r="AF69" i="4"/>
  <c r="AF122" i="4" s="1"/>
  <c r="AG74" i="4"/>
  <c r="AG75" i="4" s="1"/>
  <c r="AG77" i="4" s="1"/>
  <c r="AG119" i="4" s="1"/>
  <c r="AG137" i="4"/>
  <c r="AG82" i="4"/>
  <c r="AG83" i="4" s="1"/>
  <c r="AG85" i="4" s="1"/>
  <c r="AG126" i="4" s="1"/>
  <c r="AG128" i="4"/>
  <c r="D154" i="5"/>
  <c r="D170" i="5"/>
  <c r="D174" i="5"/>
  <c r="H94" i="4" l="1"/>
  <c r="H123" i="4" s="1"/>
  <c r="G44" i="4"/>
  <c r="H31" i="4"/>
  <c r="H41" i="4" s="1"/>
  <c r="H44" i="4" s="1"/>
  <c r="F69" i="4"/>
  <c r="F122" i="4" s="1"/>
  <c r="G137" i="4"/>
  <c r="O122" i="4"/>
  <c r="M84" i="5"/>
  <c r="M88" i="5" s="1"/>
  <c r="M56" i="5"/>
  <c r="M58" i="5" s="1"/>
  <c r="M28" i="5"/>
  <c r="M30" i="5" s="1"/>
  <c r="O121" i="4"/>
  <c r="M70" i="5"/>
  <c r="M74" i="5" s="1"/>
  <c r="L78" i="5"/>
  <c r="L80" i="5" s="1"/>
  <c r="L28" i="5"/>
  <c r="L30" i="5" s="1"/>
  <c r="L92" i="5"/>
  <c r="L94" i="5" s="1"/>
  <c r="K13" i="5"/>
  <c r="K15" i="5" s="1"/>
  <c r="K56" i="5"/>
  <c r="K58" i="5" s="1"/>
  <c r="K28" i="5"/>
  <c r="K30" i="5" s="1"/>
  <c r="M121" i="4"/>
  <c r="K70" i="5"/>
  <c r="K74" i="5" s="1"/>
  <c r="M122" i="4"/>
  <c r="K84" i="5"/>
  <c r="K88" i="5" s="1"/>
  <c r="H125" i="4"/>
  <c r="F112" i="5"/>
  <c r="E64" i="5"/>
  <c r="E66" i="5" s="1"/>
  <c r="G128" i="4"/>
  <c r="E114" i="5"/>
  <c r="E116" i="5" s="1"/>
  <c r="D56" i="5"/>
  <c r="D58" i="5" s="1"/>
  <c r="F120" i="4"/>
  <c r="D135" i="10" s="1"/>
  <c r="D20" i="5"/>
  <c r="D24" i="5" s="1"/>
  <c r="F121" i="4"/>
  <c r="D70" i="5"/>
  <c r="D74" i="5" s="1"/>
  <c r="K56" i="4"/>
  <c r="H103" i="4"/>
  <c r="H105" i="4" s="1"/>
  <c r="H131" i="4" s="1"/>
  <c r="H129" i="4"/>
  <c r="H56" i="4"/>
  <c r="H57" i="4" s="1"/>
  <c r="H59" i="4" s="1"/>
  <c r="O137" i="4"/>
  <c r="O128" i="4"/>
  <c r="N137" i="4"/>
  <c r="M137" i="4"/>
  <c r="N128" i="4"/>
  <c r="L56" i="4"/>
  <c r="L57" i="4" s="1"/>
  <c r="L59" i="4" s="1"/>
  <c r="M128" i="4"/>
  <c r="K50" i="4"/>
  <c r="K52" i="4" s="1"/>
  <c r="L82" i="4"/>
  <c r="L83" i="4" s="1"/>
  <c r="L85" i="4" s="1"/>
  <c r="L126" i="4" s="1"/>
  <c r="L50" i="4"/>
  <c r="L52" i="4" s="1"/>
  <c r="L137" i="4"/>
  <c r="L74" i="4"/>
  <c r="L75" i="4" s="1"/>
  <c r="L77" i="4" s="1"/>
  <c r="F56" i="4"/>
  <c r="F57" i="4" s="1"/>
  <c r="F59" i="4" s="1"/>
  <c r="L64" i="4"/>
  <c r="L65" i="4" s="1"/>
  <c r="K74" i="4"/>
  <c r="K75" i="4" s="1"/>
  <c r="K77" i="4" s="1"/>
  <c r="J56" i="4"/>
  <c r="J57" i="4" s="1"/>
  <c r="J59" i="4" s="1"/>
  <c r="K82" i="4"/>
  <c r="K83" i="4" s="1"/>
  <c r="K85" i="4" s="1"/>
  <c r="K126" i="4" s="1"/>
  <c r="K64" i="4"/>
  <c r="K65" i="4" s="1"/>
  <c r="K30" i="4"/>
  <c r="L30" i="4" s="1"/>
  <c r="K137" i="4"/>
  <c r="K57" i="4"/>
  <c r="K59" i="4" s="1"/>
  <c r="I102" i="4"/>
  <c r="J99" i="4"/>
  <c r="J74" i="4"/>
  <c r="J75" i="4" s="1"/>
  <c r="J77" i="4" s="1"/>
  <c r="J64" i="4"/>
  <c r="J65" i="4" s="1"/>
  <c r="J50" i="4"/>
  <c r="J52" i="4" s="1"/>
  <c r="I94" i="4"/>
  <c r="J91" i="4"/>
  <c r="K91" i="4" s="1"/>
  <c r="L91" i="4" s="1"/>
  <c r="M91" i="4" s="1"/>
  <c r="J82" i="4"/>
  <c r="J83" i="4" s="1"/>
  <c r="J85" i="4" s="1"/>
  <c r="J126" i="4" s="1"/>
  <c r="I50" i="4"/>
  <c r="I52" i="4" s="1"/>
  <c r="I56" i="4"/>
  <c r="I57" i="4" s="1"/>
  <c r="I59" i="4" s="1"/>
  <c r="J137" i="4"/>
  <c r="I82" i="4"/>
  <c r="I83" i="4" s="1"/>
  <c r="I85" i="4" s="1"/>
  <c r="I126" i="4" s="1"/>
  <c r="I137" i="4"/>
  <c r="I74" i="4"/>
  <c r="I75" i="4" s="1"/>
  <c r="I77" i="4" s="1"/>
  <c r="G50" i="4"/>
  <c r="G52" i="4" s="1"/>
  <c r="I64" i="4"/>
  <c r="I65" i="4" s="1"/>
  <c r="I103" i="4"/>
  <c r="I105" i="4" s="1"/>
  <c r="I131" i="4" s="1"/>
  <c r="I128" i="4" s="1"/>
  <c r="H64" i="4"/>
  <c r="H65" i="4" s="1"/>
  <c r="H137" i="4"/>
  <c r="H74" i="4"/>
  <c r="H75" i="4" s="1"/>
  <c r="H77" i="4" s="1"/>
  <c r="H82" i="4"/>
  <c r="H83" i="4" s="1"/>
  <c r="H85" i="4" s="1"/>
  <c r="H126" i="4" s="1"/>
  <c r="H50" i="4"/>
  <c r="H52" i="4" s="1"/>
  <c r="G56" i="4"/>
  <c r="G57" i="4" s="1"/>
  <c r="G59" i="4" s="1"/>
  <c r="F119" i="4"/>
  <c r="D134" i="10" s="1"/>
  <c r="G74" i="4"/>
  <c r="G75" i="4" s="1"/>
  <c r="G77" i="4" s="1"/>
  <c r="G82" i="4"/>
  <c r="G83" i="4" s="1"/>
  <c r="G85" i="4" s="1"/>
  <c r="G126" i="4" s="1"/>
  <c r="E141" i="10" s="1"/>
  <c r="G64" i="4"/>
  <c r="G65" i="4" s="1"/>
  <c r="G142" i="10"/>
  <c r="E138" i="10"/>
  <c r="D130" i="10"/>
  <c r="E151" i="10"/>
  <c r="E150" i="10"/>
  <c r="E144" i="10"/>
  <c r="E149" i="10"/>
  <c r="J166" i="10"/>
  <c r="J168" i="10"/>
  <c r="J167" i="10"/>
  <c r="J170" i="10"/>
  <c r="J169" i="10"/>
  <c r="H132" i="10"/>
  <c r="I127" i="10"/>
  <c r="H165" i="10"/>
  <c r="J165" i="10" s="1"/>
  <c r="D257" i="10"/>
  <c r="O230" i="10"/>
  <c r="E253" i="10"/>
  <c r="O253" i="10" s="1"/>
  <c r="O229" i="10"/>
  <c r="E252" i="10"/>
  <c r="E233" i="10"/>
  <c r="G132" i="10"/>
  <c r="H129" i="10"/>
  <c r="H147" i="10"/>
  <c r="H148" i="10"/>
  <c r="H153" i="10"/>
  <c r="G129" i="10"/>
  <c r="G148" i="10"/>
  <c r="G153" i="10"/>
  <c r="G147" i="10"/>
  <c r="EF12" i="8"/>
  <c r="EG11" i="8"/>
  <c r="E118" i="10"/>
  <c r="E117" i="10"/>
  <c r="E116" i="10"/>
  <c r="G210" i="10"/>
  <c r="E231" i="10"/>
  <c r="R132" i="4"/>
  <c r="E228" i="10"/>
  <c r="F202" i="10"/>
  <c r="H199" i="10"/>
  <c r="AW10" i="5"/>
  <c r="AZ128" i="5"/>
  <c r="AO66" i="5"/>
  <c r="AO62" i="5"/>
  <c r="D109" i="10"/>
  <c r="D155" i="5"/>
  <c r="E223" i="10" s="1"/>
  <c r="AF114" i="4"/>
  <c r="AF145" i="4" s="1"/>
  <c r="AF146" i="4" s="1"/>
  <c r="H206" i="10"/>
  <c r="I195" i="10"/>
  <c r="H204" i="10"/>
  <c r="H208" i="10"/>
  <c r="F198" i="10"/>
  <c r="H210" i="10"/>
  <c r="H201" i="10"/>
  <c r="I199" i="10"/>
  <c r="D113" i="10"/>
  <c r="D171" i="5"/>
  <c r="E225" i="10" s="1"/>
  <c r="AO112" i="5"/>
  <c r="AX7" i="5"/>
  <c r="AG67" i="4"/>
  <c r="AG121" i="4" s="1"/>
  <c r="D114" i="10"/>
  <c r="D175" i="5"/>
  <c r="E227" i="10" s="1"/>
  <c r="AO120" i="5"/>
  <c r="D146" i="5"/>
  <c r="D156" i="5"/>
  <c r="L142" i="5"/>
  <c r="K166" i="5"/>
  <c r="L138" i="5"/>
  <c r="M138" i="5"/>
  <c r="K168" i="5"/>
  <c r="F62" i="5" l="1"/>
  <c r="F64" i="5" s="1"/>
  <c r="F66" i="5" s="1"/>
  <c r="H128" i="4"/>
  <c r="D84" i="5"/>
  <c r="D88" i="5" s="1"/>
  <c r="D92" i="5" s="1"/>
  <c r="D94" i="5" s="1"/>
  <c r="I31" i="4"/>
  <c r="I41" i="4" s="1"/>
  <c r="I116" i="4" s="1"/>
  <c r="I115" i="4" s="1"/>
  <c r="M78" i="5"/>
  <c r="M80" i="5" s="1"/>
  <c r="M92" i="5"/>
  <c r="M94" i="5" s="1"/>
  <c r="K92" i="5"/>
  <c r="K94" i="5" s="1"/>
  <c r="K78" i="5"/>
  <c r="K80" i="5" s="1"/>
  <c r="L120" i="4"/>
  <c r="J20" i="5"/>
  <c r="J24" i="5" s="1"/>
  <c r="L119" i="4"/>
  <c r="J48" i="5"/>
  <c r="J52" i="5" s="1"/>
  <c r="L124" i="4"/>
  <c r="J7" i="5"/>
  <c r="J10" i="5" s="1"/>
  <c r="K124" i="4"/>
  <c r="I7" i="5"/>
  <c r="I10" i="5" s="1"/>
  <c r="K120" i="4"/>
  <c r="I20" i="5"/>
  <c r="I24" i="5" s="1"/>
  <c r="K119" i="4"/>
  <c r="I48" i="5"/>
  <c r="I52" i="5" s="1"/>
  <c r="J119" i="4"/>
  <c r="H48" i="5"/>
  <c r="H52" i="5" s="1"/>
  <c r="J124" i="4"/>
  <c r="H7" i="5"/>
  <c r="H10" i="5" s="1"/>
  <c r="J120" i="4"/>
  <c r="H20" i="5"/>
  <c r="H24" i="5" s="1"/>
  <c r="I120" i="4"/>
  <c r="G20" i="5"/>
  <c r="G24" i="5" s="1"/>
  <c r="I125" i="4"/>
  <c r="G112" i="5"/>
  <c r="I124" i="4"/>
  <c r="G7" i="5"/>
  <c r="G10" i="5" s="1"/>
  <c r="I119" i="4"/>
  <c r="G48" i="5"/>
  <c r="G52" i="5" s="1"/>
  <c r="I123" i="4"/>
  <c r="G62" i="5"/>
  <c r="F114" i="5"/>
  <c r="F116" i="5" s="1"/>
  <c r="H119" i="4"/>
  <c r="F48" i="5"/>
  <c r="F52" i="5" s="1"/>
  <c r="H124" i="4"/>
  <c r="F7" i="5"/>
  <c r="F10" i="5" s="1"/>
  <c r="H120" i="4"/>
  <c r="F20" i="5"/>
  <c r="F24" i="5" s="1"/>
  <c r="G120" i="4"/>
  <c r="E135" i="10" s="1"/>
  <c r="E20" i="5"/>
  <c r="E24" i="5" s="1"/>
  <c r="G124" i="4"/>
  <c r="E7" i="5"/>
  <c r="E10" i="5" s="1"/>
  <c r="G119" i="4"/>
  <c r="E48" i="5"/>
  <c r="E52" i="5" s="1"/>
  <c r="D78" i="5"/>
  <c r="D80" i="5" s="1"/>
  <c r="D28" i="5"/>
  <c r="D30" i="5" s="1"/>
  <c r="F124" i="4"/>
  <c r="F114" i="4" s="1"/>
  <c r="F145" i="4" s="1"/>
  <c r="D7" i="5"/>
  <c r="D10" i="5" s="1"/>
  <c r="M94" i="4"/>
  <c r="N91" i="4"/>
  <c r="L94" i="4"/>
  <c r="L103" i="4"/>
  <c r="L105" i="4" s="1"/>
  <c r="L131" i="4" s="1"/>
  <c r="L129" i="4"/>
  <c r="L67" i="4"/>
  <c r="L69" i="4"/>
  <c r="K67" i="4"/>
  <c r="K69" i="4"/>
  <c r="H116" i="4"/>
  <c r="H115" i="4" s="1"/>
  <c r="K94" i="4"/>
  <c r="K103" i="4"/>
  <c r="K105" i="4" s="1"/>
  <c r="K131" i="4" s="1"/>
  <c r="K129" i="4"/>
  <c r="J102" i="4"/>
  <c r="K99" i="4"/>
  <c r="J67" i="4"/>
  <c r="J69" i="4"/>
  <c r="J31" i="4"/>
  <c r="J94" i="4"/>
  <c r="J103" i="4"/>
  <c r="J105" i="4" s="1"/>
  <c r="J131" i="4" s="1"/>
  <c r="J129" i="4"/>
  <c r="I67" i="4"/>
  <c r="I69" i="4"/>
  <c r="H67" i="4"/>
  <c r="H69" i="4"/>
  <c r="G67" i="4"/>
  <c r="G69" i="4"/>
  <c r="F138" i="10"/>
  <c r="E130" i="10"/>
  <c r="E152" i="10"/>
  <c r="F157" i="10"/>
  <c r="F154" i="10"/>
  <c r="E143" i="10"/>
  <c r="F145" i="10"/>
  <c r="F151" i="10"/>
  <c r="F155" i="10"/>
  <c r="F150" i="10"/>
  <c r="O252" i="10"/>
  <c r="B113" i="10"/>
  <c r="B114" i="10"/>
  <c r="E250" i="10"/>
  <c r="R114" i="10" s="1"/>
  <c r="E246" i="10"/>
  <c r="B109" i="10"/>
  <c r="E248" i="10"/>
  <c r="R113" i="10" s="1"/>
  <c r="D137" i="10"/>
  <c r="F141" i="10"/>
  <c r="I132" i="10"/>
  <c r="H142" i="10"/>
  <c r="O228" i="10"/>
  <c r="E155" i="10"/>
  <c r="E145" i="10"/>
  <c r="E156" i="10"/>
  <c r="D131" i="10"/>
  <c r="E140" i="10"/>
  <c r="E157" i="10"/>
  <c r="O233" i="10"/>
  <c r="E256" i="10"/>
  <c r="E279" i="10" s="1"/>
  <c r="O231" i="10"/>
  <c r="E254" i="10"/>
  <c r="O254" i="10" s="1"/>
  <c r="G133" i="10"/>
  <c r="E154" i="10"/>
  <c r="I153" i="10"/>
  <c r="I147" i="10"/>
  <c r="I148" i="10"/>
  <c r="I129" i="10"/>
  <c r="E146" i="10"/>
  <c r="EF13" i="8"/>
  <c r="EG12" i="8"/>
  <c r="E119" i="10"/>
  <c r="F117" i="10"/>
  <c r="F118" i="10"/>
  <c r="F116" i="10"/>
  <c r="E232" i="10"/>
  <c r="G202" i="10"/>
  <c r="AO34" i="5"/>
  <c r="AV98" i="5"/>
  <c r="AV102" i="5"/>
  <c r="K112" i="10"/>
  <c r="K167" i="5"/>
  <c r="K169" i="5" s="1"/>
  <c r="F230" i="10"/>
  <c r="AP62" i="5"/>
  <c r="J223" i="10"/>
  <c r="F229" i="10"/>
  <c r="AW7" i="5"/>
  <c r="L107" i="10"/>
  <c r="L139" i="5"/>
  <c r="AO64" i="5"/>
  <c r="D157" i="5"/>
  <c r="AG114" i="4"/>
  <c r="AG145" i="4" s="1"/>
  <c r="AG146" i="4" s="1"/>
  <c r="R32" i="4"/>
  <c r="G198" i="10"/>
  <c r="I206" i="10"/>
  <c r="I208" i="10"/>
  <c r="I210" i="10"/>
  <c r="I204" i="10"/>
  <c r="I201" i="10"/>
  <c r="AV106" i="5"/>
  <c r="AW24" i="5"/>
  <c r="AW20" i="5"/>
  <c r="L105" i="10"/>
  <c r="L143" i="5"/>
  <c r="AO114" i="5"/>
  <c r="AX13" i="5"/>
  <c r="AX10" i="5"/>
  <c r="M107" i="10"/>
  <c r="M139" i="5"/>
  <c r="AV7" i="5"/>
  <c r="AV20" i="5"/>
  <c r="AX48" i="5"/>
  <c r="AX20" i="5"/>
  <c r="AV48" i="5"/>
  <c r="AW48" i="5"/>
  <c r="AW98" i="5"/>
  <c r="AO124" i="5"/>
  <c r="AO122" i="5"/>
  <c r="AX98" i="5"/>
  <c r="AX15" i="5"/>
  <c r="D147" i="5"/>
  <c r="E218" i="10" s="1"/>
  <c r="D106" i="10"/>
  <c r="AV108" i="5"/>
  <c r="AO38" i="5"/>
  <c r="E174" i="5"/>
  <c r="D176" i="5"/>
  <c r="L166" i="5"/>
  <c r="M142" i="5"/>
  <c r="M150" i="5"/>
  <c r="M166" i="5"/>
  <c r="E170" i="5"/>
  <c r="D172" i="5"/>
  <c r="K138" i="5"/>
  <c r="F174" i="5"/>
  <c r="D148" i="5"/>
  <c r="E154" i="5"/>
  <c r="L140" i="5"/>
  <c r="L144" i="5"/>
  <c r="K142" i="5"/>
  <c r="K150" i="5"/>
  <c r="L150" i="5"/>
  <c r="M140" i="5"/>
  <c r="R109" i="10" l="1"/>
  <c r="B28" i="11"/>
  <c r="J28" i="11" s="1"/>
  <c r="M123" i="4"/>
  <c r="K62" i="5"/>
  <c r="J56" i="5"/>
  <c r="J58" i="5" s="1"/>
  <c r="L122" i="4"/>
  <c r="J84" i="5"/>
  <c r="J88" i="5" s="1"/>
  <c r="L123" i="4"/>
  <c r="J62" i="5"/>
  <c r="J13" i="5"/>
  <c r="J15" i="5" s="1"/>
  <c r="J28" i="5"/>
  <c r="J30" i="5" s="1"/>
  <c r="L121" i="4"/>
  <c r="J70" i="5"/>
  <c r="J74" i="5" s="1"/>
  <c r="K123" i="4"/>
  <c r="I62" i="5"/>
  <c r="I28" i="5"/>
  <c r="I30" i="5" s="1"/>
  <c r="K122" i="4"/>
  <c r="I84" i="5"/>
  <c r="I88" i="5" s="1"/>
  <c r="I56" i="5"/>
  <c r="I58" i="5" s="1"/>
  <c r="I13" i="5"/>
  <c r="I15" i="5" s="1"/>
  <c r="K121" i="4"/>
  <c r="I70" i="5"/>
  <c r="I74" i="5" s="1"/>
  <c r="J122" i="4"/>
  <c r="H84" i="5"/>
  <c r="H88" i="5" s="1"/>
  <c r="H13" i="5"/>
  <c r="H15" i="5" s="1"/>
  <c r="J123" i="4"/>
  <c r="H62" i="5"/>
  <c r="J121" i="4"/>
  <c r="H70" i="5"/>
  <c r="H74" i="5" s="1"/>
  <c r="H28" i="5"/>
  <c r="H30" i="5" s="1"/>
  <c r="H56" i="5"/>
  <c r="H58" i="5" s="1"/>
  <c r="J125" i="4"/>
  <c r="H112" i="5"/>
  <c r="G56" i="5"/>
  <c r="G58" i="5" s="1"/>
  <c r="G114" i="5"/>
  <c r="G116" i="5" s="1"/>
  <c r="G64" i="5"/>
  <c r="G66" i="5" s="1"/>
  <c r="G13" i="5"/>
  <c r="G15" i="5" s="1"/>
  <c r="G28" i="5"/>
  <c r="G30" i="5" s="1"/>
  <c r="I121" i="4"/>
  <c r="G70" i="5"/>
  <c r="G74" i="5" s="1"/>
  <c r="I122" i="4"/>
  <c r="G84" i="5"/>
  <c r="G88" i="5" s="1"/>
  <c r="F56" i="5"/>
  <c r="F58" i="5" s="1"/>
  <c r="H122" i="4"/>
  <c r="F84" i="5"/>
  <c r="F88" i="5" s="1"/>
  <c r="H121" i="4"/>
  <c r="F70" i="5"/>
  <c r="F74" i="5" s="1"/>
  <c r="F28" i="5"/>
  <c r="F30" i="5" s="1"/>
  <c r="F13" i="5"/>
  <c r="F15" i="5" s="1"/>
  <c r="G121" i="4"/>
  <c r="E70" i="5"/>
  <c r="E74" i="5" s="1"/>
  <c r="E56" i="5"/>
  <c r="E58" i="5" s="1"/>
  <c r="E28" i="5"/>
  <c r="E30" i="5" s="1"/>
  <c r="E13" i="5"/>
  <c r="E15" i="5" s="1"/>
  <c r="G122" i="4"/>
  <c r="E84" i="5"/>
  <c r="E88" i="5" s="1"/>
  <c r="F146" i="4"/>
  <c r="D129" i="5"/>
  <c r="D13" i="5"/>
  <c r="D15" i="5" s="1"/>
  <c r="N94" i="4"/>
  <c r="O91" i="4"/>
  <c r="O94" i="4" s="1"/>
  <c r="L128" i="4"/>
  <c r="J128" i="4"/>
  <c r="K102" i="4"/>
  <c r="L99" i="4"/>
  <c r="I44" i="4"/>
  <c r="K128" i="4"/>
  <c r="J41" i="4"/>
  <c r="J44" i="4" s="1"/>
  <c r="K31" i="4"/>
  <c r="F130" i="10"/>
  <c r="G138" i="10"/>
  <c r="F143" i="10"/>
  <c r="F156" i="10"/>
  <c r="B106" i="10"/>
  <c r="E241" i="10"/>
  <c r="R106" i="10" s="1"/>
  <c r="F135" i="10"/>
  <c r="K127" i="10"/>
  <c r="K129" i="10" s="1"/>
  <c r="G155" i="10"/>
  <c r="G149" i="10"/>
  <c r="G150" i="10"/>
  <c r="G144" i="10"/>
  <c r="G145" i="10"/>
  <c r="G157" i="10"/>
  <c r="G154" i="10"/>
  <c r="G151" i="10"/>
  <c r="G156" i="10"/>
  <c r="I142" i="10"/>
  <c r="F146" i="10"/>
  <c r="E275" i="10"/>
  <c r="F144" i="10"/>
  <c r="F149" i="10"/>
  <c r="O256" i="10"/>
  <c r="O223" i="10"/>
  <c r="J246" i="10"/>
  <c r="P229" i="10"/>
  <c r="F252" i="10"/>
  <c r="P252" i="10" s="1"/>
  <c r="O232" i="10"/>
  <c r="E255" i="10"/>
  <c r="P230" i="10"/>
  <c r="F253" i="10"/>
  <c r="P253" i="10" s="1"/>
  <c r="E134" i="10"/>
  <c r="G141" i="10"/>
  <c r="H133" i="10"/>
  <c r="J127" i="10"/>
  <c r="J153" i="10" s="1"/>
  <c r="F140" i="10"/>
  <c r="D136" i="10"/>
  <c r="E131" i="10"/>
  <c r="F233" i="10"/>
  <c r="F228" i="10"/>
  <c r="D139" i="10"/>
  <c r="EF14" i="8"/>
  <c r="EG13" i="8"/>
  <c r="F119" i="10"/>
  <c r="G117" i="10"/>
  <c r="G118" i="10"/>
  <c r="G116" i="10"/>
  <c r="G229" i="10"/>
  <c r="H202" i="10"/>
  <c r="AW28" i="5"/>
  <c r="AQ62" i="5"/>
  <c r="J227" i="10"/>
  <c r="J225" i="10"/>
  <c r="J218" i="10"/>
  <c r="AW13" i="5"/>
  <c r="E109" i="10"/>
  <c r="E155" i="5"/>
  <c r="F223" i="10" s="1"/>
  <c r="F246" i="10" s="1"/>
  <c r="H198" i="10"/>
  <c r="R100" i="4"/>
  <c r="R89" i="4"/>
  <c r="R30" i="4"/>
  <c r="R92" i="4"/>
  <c r="E113" i="10"/>
  <c r="E171" i="5"/>
  <c r="F225" i="10" s="1"/>
  <c r="F248" i="10" s="1"/>
  <c r="S113" i="10" s="1"/>
  <c r="AP112" i="5"/>
  <c r="D173" i="5"/>
  <c r="D177" i="5"/>
  <c r="AO116" i="5"/>
  <c r="K107" i="10"/>
  <c r="K139" i="5"/>
  <c r="K143" i="5"/>
  <c r="K105" i="10"/>
  <c r="AV10" i="5"/>
  <c r="AV28" i="5"/>
  <c r="AV24" i="5"/>
  <c r="K151" i="5"/>
  <c r="K108" i="10"/>
  <c r="M151" i="5"/>
  <c r="M108" i="10"/>
  <c r="M105" i="10"/>
  <c r="M143" i="5"/>
  <c r="AV52" i="5"/>
  <c r="AV84" i="5"/>
  <c r="AX52" i="5"/>
  <c r="AV70" i="5"/>
  <c r="AW84" i="5"/>
  <c r="AX70" i="5"/>
  <c r="AW70" i="5"/>
  <c r="AX24" i="5"/>
  <c r="AX28" i="5"/>
  <c r="AX84" i="5"/>
  <c r="E114" i="10"/>
  <c r="E175" i="5"/>
  <c r="F227" i="10" s="1"/>
  <c r="F250" i="10" s="1"/>
  <c r="S114" i="10" s="1"/>
  <c r="M112" i="10"/>
  <c r="M167" i="5"/>
  <c r="L151" i="5"/>
  <c r="L108" i="10"/>
  <c r="L112" i="10"/>
  <c r="L167" i="5"/>
  <c r="F175" i="5"/>
  <c r="G227" i="10" s="1"/>
  <c r="G250" i="10" s="1"/>
  <c r="T114" i="10" s="1"/>
  <c r="F114" i="10"/>
  <c r="AP120" i="5"/>
  <c r="AX102" i="5"/>
  <c r="AW52" i="5"/>
  <c r="AW102" i="5"/>
  <c r="AW106" i="5"/>
  <c r="AP34" i="5"/>
  <c r="AQ120" i="5"/>
  <c r="M141" i="5"/>
  <c r="L141" i="5"/>
  <c r="L145" i="5"/>
  <c r="AW15" i="5"/>
  <c r="AO84" i="5"/>
  <c r="AO42" i="5"/>
  <c r="D149" i="5"/>
  <c r="AW30" i="5"/>
  <c r="AO44" i="5"/>
  <c r="M162" i="5"/>
  <c r="E146" i="5"/>
  <c r="F146" i="5"/>
  <c r="L162" i="5"/>
  <c r="G174" i="5"/>
  <c r="K162" i="5"/>
  <c r="D158" i="5"/>
  <c r="F170" i="5"/>
  <c r="M158" i="5"/>
  <c r="D162" i="5"/>
  <c r="D138" i="5"/>
  <c r="E156" i="5"/>
  <c r="K158" i="5"/>
  <c r="F154" i="5"/>
  <c r="L158" i="5"/>
  <c r="D166" i="5"/>
  <c r="S109" i="10" l="1"/>
  <c r="C28" i="11"/>
  <c r="K28" i="11" s="1"/>
  <c r="O123" i="4"/>
  <c r="M62" i="5"/>
  <c r="N123" i="4"/>
  <c r="L62" i="5"/>
  <c r="I114" i="4"/>
  <c r="I145" i="4" s="1"/>
  <c r="G129" i="5" s="1"/>
  <c r="K64" i="5"/>
  <c r="K66" i="5" s="1"/>
  <c r="J92" i="5"/>
  <c r="J94" i="5" s="1"/>
  <c r="J64" i="5"/>
  <c r="J66" i="5" s="1"/>
  <c r="J78" i="5"/>
  <c r="J80" i="5" s="1"/>
  <c r="K125" i="4"/>
  <c r="I112" i="5"/>
  <c r="I78" i="5"/>
  <c r="I80" i="5" s="1"/>
  <c r="I92" i="5"/>
  <c r="I94" i="5" s="1"/>
  <c r="I64" i="5"/>
  <c r="I66" i="5" s="1"/>
  <c r="G114" i="4"/>
  <c r="G145" i="4" s="1"/>
  <c r="E129" i="5" s="1"/>
  <c r="H114" i="4"/>
  <c r="H145" i="4" s="1"/>
  <c r="H146" i="4" s="1"/>
  <c r="H114" i="5"/>
  <c r="H116" i="5" s="1"/>
  <c r="H64" i="5"/>
  <c r="H66" i="5" s="1"/>
  <c r="H92" i="5"/>
  <c r="H94" i="5" s="1"/>
  <c r="H78" i="5"/>
  <c r="H80" i="5" s="1"/>
  <c r="G78" i="5"/>
  <c r="G80" i="5" s="1"/>
  <c r="J116" i="4"/>
  <c r="J115" i="4" s="1"/>
  <c r="J114" i="4" s="1"/>
  <c r="J145" i="4" s="1"/>
  <c r="G92" i="5"/>
  <c r="G94" i="5" s="1"/>
  <c r="F92" i="5"/>
  <c r="F94" i="5" s="1"/>
  <c r="F78" i="5"/>
  <c r="F80" i="5" s="1"/>
  <c r="E92" i="5"/>
  <c r="E94" i="5" s="1"/>
  <c r="E78" i="5"/>
  <c r="E80" i="5" s="1"/>
  <c r="L102" i="4"/>
  <c r="M99" i="4"/>
  <c r="K41" i="4"/>
  <c r="K116" i="4" s="1"/>
  <c r="K115" i="4" s="1"/>
  <c r="L31" i="4"/>
  <c r="L41" i="4" s="1"/>
  <c r="E139" i="10"/>
  <c r="G130" i="10"/>
  <c r="O246" i="10"/>
  <c r="W109" i="10"/>
  <c r="F139" i="10"/>
  <c r="F137" i="10"/>
  <c r="K142" i="10"/>
  <c r="G152" i="10"/>
  <c r="G143" i="10"/>
  <c r="P228" i="10"/>
  <c r="F134" i="10"/>
  <c r="H141" i="10"/>
  <c r="H145" i="10"/>
  <c r="H156" i="10"/>
  <c r="H151" i="10"/>
  <c r="H150" i="10"/>
  <c r="G146" i="10"/>
  <c r="E137" i="10"/>
  <c r="F152" i="10"/>
  <c r="H229" i="10"/>
  <c r="H252" i="10" s="1"/>
  <c r="R252" i="10" s="1"/>
  <c r="H149" i="10"/>
  <c r="H155" i="10"/>
  <c r="H157" i="10"/>
  <c r="E251" i="10"/>
  <c r="B30" i="11" s="1"/>
  <c r="J30" i="11" s="1"/>
  <c r="O255" i="10"/>
  <c r="O251" i="10" s="1"/>
  <c r="O227" i="10"/>
  <c r="J250" i="10"/>
  <c r="O225" i="10"/>
  <c r="J248" i="10"/>
  <c r="O218" i="10"/>
  <c r="J241" i="10"/>
  <c r="Q229" i="10"/>
  <c r="G252" i="10"/>
  <c r="Q252" i="10" s="1"/>
  <c r="P233" i="10"/>
  <c r="F256" i="10"/>
  <c r="F279" i="10" s="1"/>
  <c r="G135" i="10"/>
  <c r="J129" i="10"/>
  <c r="I133" i="10"/>
  <c r="J147" i="10"/>
  <c r="J132" i="10"/>
  <c r="J142" i="10"/>
  <c r="J148" i="10"/>
  <c r="G140" i="10"/>
  <c r="E136" i="10"/>
  <c r="G228" i="10"/>
  <c r="K139" i="10"/>
  <c r="D158" i="10"/>
  <c r="K146" i="10"/>
  <c r="K137" i="10"/>
  <c r="K136" i="10"/>
  <c r="K134" i="10"/>
  <c r="K131" i="10"/>
  <c r="K153" i="10"/>
  <c r="K135" i="10"/>
  <c r="K132" i="10"/>
  <c r="K148" i="10"/>
  <c r="K141" i="10"/>
  <c r="K147" i="10"/>
  <c r="F131" i="10"/>
  <c r="F232" i="10"/>
  <c r="EF15" i="8"/>
  <c r="EG14" i="8"/>
  <c r="R97" i="4"/>
  <c r="G119" i="10"/>
  <c r="G230" i="10"/>
  <c r="H118" i="10"/>
  <c r="H117" i="10"/>
  <c r="H116" i="10"/>
  <c r="I202" i="10"/>
  <c r="AR62" i="5"/>
  <c r="K223" i="10"/>
  <c r="G233" i="10"/>
  <c r="F109" i="10"/>
  <c r="F155" i="5"/>
  <c r="G223" i="10" s="1"/>
  <c r="G246" i="10" s="1"/>
  <c r="AP64" i="5"/>
  <c r="I198" i="10"/>
  <c r="R36" i="4"/>
  <c r="R34" i="4"/>
  <c r="R33" i="4"/>
  <c r="R37" i="4"/>
  <c r="E157" i="5"/>
  <c r="AP66" i="5"/>
  <c r="F171" i="5"/>
  <c r="G225" i="10" s="1"/>
  <c r="G248" i="10" s="1"/>
  <c r="T113" i="10" s="1"/>
  <c r="F113" i="10"/>
  <c r="AQ112" i="5"/>
  <c r="AP114" i="5"/>
  <c r="AO48" i="5"/>
  <c r="AO98" i="5"/>
  <c r="AO70" i="5"/>
  <c r="AQ34" i="5"/>
  <c r="AO7" i="5"/>
  <c r="AO52" i="5"/>
  <c r="AX30" i="5"/>
  <c r="AV13" i="5"/>
  <c r="K159" i="5"/>
  <c r="K110" i="10"/>
  <c r="K163" i="5"/>
  <c r="K111" i="10"/>
  <c r="M110" i="10"/>
  <c r="M159" i="5"/>
  <c r="M163" i="5"/>
  <c r="M111" i="10"/>
  <c r="L159" i="5"/>
  <c r="L110" i="10"/>
  <c r="L163" i="5"/>
  <c r="L111" i="10"/>
  <c r="AX56" i="5"/>
  <c r="AV56" i="5"/>
  <c r="AV74" i="5"/>
  <c r="AV88" i="5"/>
  <c r="AX78" i="5"/>
  <c r="AX74" i="5"/>
  <c r="AX88" i="5"/>
  <c r="AW74" i="5"/>
  <c r="AW88" i="5"/>
  <c r="G175" i="5"/>
  <c r="H227" i="10" s="1"/>
  <c r="H250" i="10" s="1"/>
  <c r="U114" i="10" s="1"/>
  <c r="G114" i="10"/>
  <c r="E147" i="5"/>
  <c r="F218" i="10" s="1"/>
  <c r="F241" i="10" s="1"/>
  <c r="S106" i="10" s="1"/>
  <c r="E106" i="10"/>
  <c r="AR120" i="5"/>
  <c r="AX106" i="5"/>
  <c r="AP98" i="5"/>
  <c r="AO20" i="5"/>
  <c r="AQ124" i="5"/>
  <c r="AQ122" i="5"/>
  <c r="AP38" i="5"/>
  <c r="AP42" i="5"/>
  <c r="AW56" i="5"/>
  <c r="AP122" i="5"/>
  <c r="AP124" i="5"/>
  <c r="D111" i="10"/>
  <c r="D163" i="5"/>
  <c r="E222" i="10" s="1"/>
  <c r="D107" i="10"/>
  <c r="D139" i="5"/>
  <c r="E224" i="10" s="1"/>
  <c r="D112" i="10"/>
  <c r="D167" i="5"/>
  <c r="E226" i="10" s="1"/>
  <c r="D159" i="5"/>
  <c r="E221" i="10" s="1"/>
  <c r="D110" i="10"/>
  <c r="F106" i="10"/>
  <c r="F147" i="5"/>
  <c r="G218" i="10" s="1"/>
  <c r="G241" i="10" s="1"/>
  <c r="T106" i="10" s="1"/>
  <c r="AO88" i="5"/>
  <c r="AO10" i="5"/>
  <c r="AP48" i="5"/>
  <c r="AO102" i="5"/>
  <c r="AO74" i="5"/>
  <c r="AQ38" i="5"/>
  <c r="D140" i="5"/>
  <c r="D160" i="5"/>
  <c r="D168" i="5"/>
  <c r="M152" i="5"/>
  <c r="L152" i="5"/>
  <c r="K152" i="5"/>
  <c r="F148" i="5"/>
  <c r="M168" i="5"/>
  <c r="K144" i="5"/>
  <c r="G154" i="5"/>
  <c r="E176" i="5"/>
  <c r="D164" i="5"/>
  <c r="D150" i="5"/>
  <c r="E172" i="5"/>
  <c r="D142" i="5"/>
  <c r="H174" i="5"/>
  <c r="F156" i="5"/>
  <c r="L168" i="5"/>
  <c r="G170" i="5"/>
  <c r="E150" i="5"/>
  <c r="E166" i="5"/>
  <c r="M144" i="5"/>
  <c r="K140" i="5"/>
  <c r="T109" i="10" l="1"/>
  <c r="D28" i="11"/>
  <c r="L28" i="11" s="1"/>
  <c r="I146" i="4"/>
  <c r="G146" i="4"/>
  <c r="M64" i="5"/>
  <c r="M66" i="5" s="1"/>
  <c r="L64" i="5"/>
  <c r="L66" i="5" s="1"/>
  <c r="K114" i="4"/>
  <c r="K145" i="4" s="1"/>
  <c r="I129" i="5" s="1"/>
  <c r="F129" i="5"/>
  <c r="L125" i="4"/>
  <c r="J112" i="5"/>
  <c r="I114" i="5"/>
  <c r="I116" i="5" s="1"/>
  <c r="J146" i="4"/>
  <c r="H129" i="5"/>
  <c r="K44" i="4"/>
  <c r="M102" i="4"/>
  <c r="N99" i="4"/>
  <c r="L116" i="4"/>
  <c r="L115" i="4" s="1"/>
  <c r="L114" i="4" s="1"/>
  <c r="L145" i="4" s="1"/>
  <c r="L44" i="4"/>
  <c r="H139" i="10"/>
  <c r="H130" i="10"/>
  <c r="H146" i="10"/>
  <c r="O250" i="10"/>
  <c r="W114" i="10"/>
  <c r="O248" i="10"/>
  <c r="W113" i="10"/>
  <c r="O241" i="10"/>
  <c r="W106" i="10"/>
  <c r="B110" i="10"/>
  <c r="E249" i="10"/>
  <c r="R112" i="10" s="1"/>
  <c r="B112" i="10"/>
  <c r="B111" i="10"/>
  <c r="E245" i="10"/>
  <c r="E247" i="10"/>
  <c r="B107" i="10"/>
  <c r="E244" i="10"/>
  <c r="G134" i="10"/>
  <c r="H134" i="10"/>
  <c r="K130" i="10"/>
  <c r="H135" i="10"/>
  <c r="F275" i="10"/>
  <c r="Q228" i="10"/>
  <c r="E278" i="10"/>
  <c r="E274" i="10"/>
  <c r="H138" i="10"/>
  <c r="I141" i="10"/>
  <c r="I156" i="10"/>
  <c r="I157" i="10"/>
  <c r="H152" i="10"/>
  <c r="I150" i="10"/>
  <c r="H143" i="10"/>
  <c r="I149" i="10"/>
  <c r="I145" i="10"/>
  <c r="G139" i="10"/>
  <c r="R229" i="10"/>
  <c r="H228" i="10"/>
  <c r="H233" i="10"/>
  <c r="H154" i="10"/>
  <c r="H144" i="10"/>
  <c r="P256" i="10"/>
  <c r="P223" i="10"/>
  <c r="K246" i="10"/>
  <c r="Q230" i="10"/>
  <c r="G253" i="10"/>
  <c r="Q253" i="10" s="1"/>
  <c r="Q233" i="10"/>
  <c r="G256" i="10"/>
  <c r="G279" i="10" s="1"/>
  <c r="P232" i="10"/>
  <c r="F255" i="10"/>
  <c r="J133" i="10"/>
  <c r="L127" i="10"/>
  <c r="G131" i="10"/>
  <c r="E158" i="10"/>
  <c r="F136" i="10"/>
  <c r="G137" i="10"/>
  <c r="EF16" i="8"/>
  <c r="EG15" i="8"/>
  <c r="R35" i="4"/>
  <c r="H119" i="10"/>
  <c r="H230" i="10"/>
  <c r="G232" i="10"/>
  <c r="I118" i="10"/>
  <c r="I117" i="10"/>
  <c r="I229" i="10"/>
  <c r="I116" i="10"/>
  <c r="K227" i="10"/>
  <c r="K225" i="10"/>
  <c r="J221" i="10"/>
  <c r="J226" i="10"/>
  <c r="L223" i="10"/>
  <c r="J224" i="10"/>
  <c r="L218" i="10"/>
  <c r="J222" i="10"/>
  <c r="I230" i="10"/>
  <c r="AQ64" i="5"/>
  <c r="G109" i="10"/>
  <c r="G155" i="5"/>
  <c r="H223" i="10" s="1"/>
  <c r="H246" i="10" s="1"/>
  <c r="U109" i="10" s="1"/>
  <c r="G171" i="5"/>
  <c r="H225" i="10" s="1"/>
  <c r="H248" i="10" s="1"/>
  <c r="U113" i="10" s="1"/>
  <c r="G113" i="10"/>
  <c r="E177" i="5"/>
  <c r="E173" i="5"/>
  <c r="AR112" i="5"/>
  <c r="AQ114" i="5"/>
  <c r="AP116" i="5"/>
  <c r="F157" i="5"/>
  <c r="AQ66" i="5"/>
  <c r="D151" i="5"/>
  <c r="E219" i="10" s="1"/>
  <c r="D108" i="10"/>
  <c r="K145" i="5"/>
  <c r="M145" i="5"/>
  <c r="K141" i="5"/>
  <c r="AP44" i="5"/>
  <c r="AV30" i="5"/>
  <c r="AV15" i="5"/>
  <c r="K153" i="5"/>
  <c r="M153" i="5"/>
  <c r="AV92" i="5"/>
  <c r="AV58" i="5"/>
  <c r="AW92" i="5"/>
  <c r="AV78" i="5"/>
  <c r="AW78" i="5"/>
  <c r="AX92" i="5"/>
  <c r="AX58" i="5"/>
  <c r="E167" i="5"/>
  <c r="F226" i="10" s="1"/>
  <c r="F249" i="10" s="1"/>
  <c r="S112" i="10" s="1"/>
  <c r="E112" i="10"/>
  <c r="D143" i="5"/>
  <c r="E220" i="10" s="1"/>
  <c r="D105" i="10"/>
  <c r="M169" i="5"/>
  <c r="L169" i="5"/>
  <c r="L153" i="5"/>
  <c r="H175" i="5"/>
  <c r="I227" i="10" s="1"/>
  <c r="I250" i="10" s="1"/>
  <c r="V114" i="10" s="1"/>
  <c r="H114" i="10"/>
  <c r="R17" i="4"/>
  <c r="AP102" i="5"/>
  <c r="AP20" i="5"/>
  <c r="AR124" i="5"/>
  <c r="AR122" i="5"/>
  <c r="AO24" i="5"/>
  <c r="AX108" i="5"/>
  <c r="AP7" i="5"/>
  <c r="AW108" i="5"/>
  <c r="AW58" i="5"/>
  <c r="AS120" i="5"/>
  <c r="E151" i="5"/>
  <c r="F219" i="10" s="1"/>
  <c r="F242" i="10" s="1"/>
  <c r="E108" i="10"/>
  <c r="AQ44" i="5"/>
  <c r="AO106" i="5"/>
  <c r="AP52" i="5"/>
  <c r="AO13" i="5"/>
  <c r="AO92" i="5"/>
  <c r="D165" i="5"/>
  <c r="AO15" i="5"/>
  <c r="F149" i="5"/>
  <c r="D169" i="5"/>
  <c r="D141" i="5"/>
  <c r="AQ42" i="5"/>
  <c r="AO80" i="5"/>
  <c r="AO108" i="5"/>
  <c r="AO94" i="5"/>
  <c r="D161" i="5"/>
  <c r="AO78" i="5"/>
  <c r="E138" i="5"/>
  <c r="L160" i="5"/>
  <c r="K164" i="5"/>
  <c r="F176" i="5"/>
  <c r="H170" i="5"/>
  <c r="E142" i="5"/>
  <c r="G156" i="5"/>
  <c r="L164" i="5"/>
  <c r="E148" i="5"/>
  <c r="D152" i="5"/>
  <c r="M164" i="5"/>
  <c r="E152" i="5"/>
  <c r="M160" i="5"/>
  <c r="H154" i="5"/>
  <c r="I174" i="5"/>
  <c r="F172" i="5"/>
  <c r="K160" i="5"/>
  <c r="F150" i="5"/>
  <c r="G146" i="5"/>
  <c r="R107" i="10" l="1"/>
  <c r="B24" i="11"/>
  <c r="J24" i="11" s="1"/>
  <c r="B25" i="11"/>
  <c r="J25" i="11" s="1"/>
  <c r="S108" i="10"/>
  <c r="C27" i="11"/>
  <c r="K27" i="11" s="1"/>
  <c r="R111" i="10"/>
  <c r="B26" i="11"/>
  <c r="J26" i="11" s="1"/>
  <c r="R110" i="10"/>
  <c r="J13" i="11"/>
  <c r="K146" i="4"/>
  <c r="M125" i="4"/>
  <c r="M114" i="4" s="1"/>
  <c r="M145" i="4" s="1"/>
  <c r="K112" i="5"/>
  <c r="L146" i="4"/>
  <c r="J129" i="5"/>
  <c r="J114" i="5"/>
  <c r="J116" i="5" s="1"/>
  <c r="I131" i="5"/>
  <c r="H131" i="5"/>
  <c r="N102" i="4"/>
  <c r="O99" i="4"/>
  <c r="O102" i="4" s="1"/>
  <c r="I139" i="10"/>
  <c r="J130" i="10"/>
  <c r="I130" i="10"/>
  <c r="I146" i="10"/>
  <c r="P246" i="10"/>
  <c r="X109" i="10"/>
  <c r="B108" i="10"/>
  <c r="E242" i="10"/>
  <c r="B105" i="10"/>
  <c r="E243" i="10"/>
  <c r="G136" i="10"/>
  <c r="H136" i="10"/>
  <c r="I134" i="10"/>
  <c r="L130" i="10"/>
  <c r="I135" i="10"/>
  <c r="G275" i="10"/>
  <c r="H256" i="10"/>
  <c r="H279" i="10" s="1"/>
  <c r="R228" i="10"/>
  <c r="H137" i="10"/>
  <c r="J155" i="10"/>
  <c r="J141" i="10"/>
  <c r="I152" i="10"/>
  <c r="I155" i="10"/>
  <c r="I151" i="10"/>
  <c r="I138" i="10"/>
  <c r="R233" i="10"/>
  <c r="I154" i="10"/>
  <c r="J157" i="10"/>
  <c r="J145" i="10"/>
  <c r="J151" i="10"/>
  <c r="J149" i="10"/>
  <c r="J150" i="10"/>
  <c r="J156" i="10"/>
  <c r="I144" i="10"/>
  <c r="Q256" i="10"/>
  <c r="F251" i="10"/>
  <c r="C30" i="11" s="1"/>
  <c r="K30" i="11" s="1"/>
  <c r="P255" i="10"/>
  <c r="P251" i="10" s="1"/>
  <c r="O221" i="10"/>
  <c r="J244" i="10"/>
  <c r="O224" i="10"/>
  <c r="J247" i="10"/>
  <c r="Q223" i="10"/>
  <c r="L246" i="10"/>
  <c r="P227" i="10"/>
  <c r="K250" i="10"/>
  <c r="Q218" i="10"/>
  <c r="L241" i="10"/>
  <c r="P225" i="10"/>
  <c r="K248" i="10"/>
  <c r="O222" i="10"/>
  <c r="J245" i="10"/>
  <c r="O226" i="10"/>
  <c r="J249" i="10"/>
  <c r="Q232" i="10"/>
  <c r="G255" i="10"/>
  <c r="S229" i="10"/>
  <c r="I252" i="10"/>
  <c r="S252" i="10" s="1"/>
  <c r="R230" i="10"/>
  <c r="H253" i="10"/>
  <c r="R253" i="10" s="1"/>
  <c r="S230" i="10"/>
  <c r="I253" i="10"/>
  <c r="S253" i="10" s="1"/>
  <c r="K133" i="10"/>
  <c r="M127" i="10"/>
  <c r="L142" i="10"/>
  <c r="L129" i="10"/>
  <c r="L148" i="10"/>
  <c r="L139" i="10"/>
  <c r="L136" i="10"/>
  <c r="L146" i="10"/>
  <c r="L131" i="10"/>
  <c r="L134" i="10"/>
  <c r="L153" i="10"/>
  <c r="L132" i="10"/>
  <c r="L141" i="10"/>
  <c r="L147" i="10"/>
  <c r="L135" i="10"/>
  <c r="L137" i="10"/>
  <c r="H131" i="10"/>
  <c r="H140" i="10"/>
  <c r="F158" i="10"/>
  <c r="EF17" i="8"/>
  <c r="EG16" i="8"/>
  <c r="H232" i="10"/>
  <c r="I119" i="10"/>
  <c r="J117" i="10"/>
  <c r="J118" i="10"/>
  <c r="J116" i="10"/>
  <c r="AR34" i="5"/>
  <c r="R31" i="4"/>
  <c r="AT62" i="5"/>
  <c r="AS62" i="5"/>
  <c r="L227" i="10"/>
  <c r="L225" i="10"/>
  <c r="K218" i="10"/>
  <c r="M223" i="10"/>
  <c r="K219" i="10"/>
  <c r="J219" i="10"/>
  <c r="I233" i="10"/>
  <c r="I228" i="10"/>
  <c r="AR64" i="5"/>
  <c r="D178" i="5"/>
  <c r="E217" i="10" s="1"/>
  <c r="H109" i="10"/>
  <c r="H155" i="5"/>
  <c r="I223" i="10" s="1"/>
  <c r="I246" i="10" s="1"/>
  <c r="V109" i="10" s="1"/>
  <c r="G157" i="5"/>
  <c r="AR66" i="5"/>
  <c r="H113" i="10"/>
  <c r="H171" i="5"/>
  <c r="I225" i="10" s="1"/>
  <c r="I248" i="10" s="1"/>
  <c r="V113" i="10" s="1"/>
  <c r="F173" i="5"/>
  <c r="F177" i="5"/>
  <c r="AS112" i="5"/>
  <c r="AQ116" i="5"/>
  <c r="AR114" i="5"/>
  <c r="R18" i="4"/>
  <c r="AQ48" i="5"/>
  <c r="R19" i="4"/>
  <c r="AO56" i="5"/>
  <c r="E149" i="5"/>
  <c r="M165" i="5"/>
  <c r="K161" i="5"/>
  <c r="K165" i="5"/>
  <c r="M161" i="5"/>
  <c r="L161" i="5"/>
  <c r="L165" i="5"/>
  <c r="AX94" i="5"/>
  <c r="AV80" i="5"/>
  <c r="AQ98" i="5"/>
  <c r="AV94" i="5"/>
  <c r="AX80" i="5"/>
  <c r="AW80" i="5"/>
  <c r="AW94" i="5"/>
  <c r="G147" i="5"/>
  <c r="H218" i="10" s="1"/>
  <c r="H241" i="10" s="1"/>
  <c r="U106" i="10" s="1"/>
  <c r="G106" i="10"/>
  <c r="F108" i="10"/>
  <c r="F151" i="5"/>
  <c r="G219" i="10" s="1"/>
  <c r="G242" i="10" s="1"/>
  <c r="D153" i="5"/>
  <c r="E107" i="10"/>
  <c r="E139" i="5"/>
  <c r="F224" i="10" s="1"/>
  <c r="F247" i="10" s="1"/>
  <c r="E105" i="10"/>
  <c r="E143" i="5"/>
  <c r="F220" i="10" s="1"/>
  <c r="F243" i="10" s="1"/>
  <c r="I175" i="5"/>
  <c r="I114" i="10"/>
  <c r="AQ20" i="5"/>
  <c r="AR38" i="5"/>
  <c r="AR42" i="5"/>
  <c r="R42" i="4"/>
  <c r="AQ52" i="5"/>
  <c r="AP106" i="5"/>
  <c r="AS34" i="5"/>
  <c r="AO28" i="5"/>
  <c r="AO58" i="5"/>
  <c r="AQ7" i="5"/>
  <c r="AS122" i="5"/>
  <c r="AS124" i="5"/>
  <c r="R27" i="4"/>
  <c r="AP70" i="5"/>
  <c r="AP13" i="5"/>
  <c r="AP10" i="5"/>
  <c r="D133" i="5"/>
  <c r="E89" i="10" s="1"/>
  <c r="AO129" i="5"/>
  <c r="AP28" i="5"/>
  <c r="AP24" i="5"/>
  <c r="R53" i="4"/>
  <c r="AP84" i="5"/>
  <c r="AT120" i="5"/>
  <c r="AP58" i="5"/>
  <c r="E153" i="5"/>
  <c r="AP56" i="5"/>
  <c r="G172" i="5"/>
  <c r="G142" i="5"/>
  <c r="H146" i="5"/>
  <c r="E158" i="5"/>
  <c r="F166" i="5"/>
  <c r="G176" i="5"/>
  <c r="I154" i="5"/>
  <c r="D144" i="5"/>
  <c r="E168" i="5"/>
  <c r="J174" i="5"/>
  <c r="H156" i="5"/>
  <c r="F138" i="5"/>
  <c r="E162" i="5"/>
  <c r="I170" i="5"/>
  <c r="F142" i="5"/>
  <c r="S107" i="10" l="1"/>
  <c r="C24" i="11"/>
  <c r="K24" i="11" s="1"/>
  <c r="S105" i="10"/>
  <c r="C23" i="11"/>
  <c r="K23" i="11" s="1"/>
  <c r="R105" i="10"/>
  <c r="B23" i="11"/>
  <c r="J23" i="11" s="1"/>
  <c r="T108" i="10"/>
  <c r="D27" i="11"/>
  <c r="L27" i="11" s="1"/>
  <c r="R108" i="10"/>
  <c r="B27" i="11"/>
  <c r="J27" i="11" s="1"/>
  <c r="O125" i="4"/>
  <c r="O114" i="4" s="1"/>
  <c r="O145" i="4" s="1"/>
  <c r="M112" i="5"/>
  <c r="N125" i="4"/>
  <c r="N114" i="4" s="1"/>
  <c r="N145" i="4" s="1"/>
  <c r="L112" i="5"/>
  <c r="K114" i="5"/>
  <c r="K116" i="5" s="1"/>
  <c r="M146" i="4"/>
  <c r="K129" i="5"/>
  <c r="J131" i="5"/>
  <c r="J146" i="10"/>
  <c r="P250" i="10"/>
  <c r="X114" i="10"/>
  <c r="P248" i="10"/>
  <c r="X113" i="10"/>
  <c r="O249" i="10"/>
  <c r="W112" i="10"/>
  <c r="O245" i="10"/>
  <c r="W111" i="10"/>
  <c r="O244" i="10"/>
  <c r="W110" i="10"/>
  <c r="Q246" i="10"/>
  <c r="Y109" i="10"/>
  <c r="O247" i="10"/>
  <c r="W107" i="10"/>
  <c r="Q241" i="10"/>
  <c r="Y106" i="10"/>
  <c r="E240" i="10"/>
  <c r="E277" i="10" s="1"/>
  <c r="E280" i="10" s="1"/>
  <c r="J134" i="10"/>
  <c r="J135" i="10"/>
  <c r="M130" i="10"/>
  <c r="R256" i="10"/>
  <c r="H275" i="10"/>
  <c r="F278" i="10"/>
  <c r="F274" i="10"/>
  <c r="I136" i="10"/>
  <c r="I137" i="10"/>
  <c r="H158" i="10"/>
  <c r="J138" i="10"/>
  <c r="J152" i="10"/>
  <c r="J154" i="10"/>
  <c r="I143" i="10"/>
  <c r="J144" i="10"/>
  <c r="K151" i="10"/>
  <c r="K155" i="10"/>
  <c r="K156" i="10"/>
  <c r="K149" i="10"/>
  <c r="K157" i="10"/>
  <c r="K145" i="10"/>
  <c r="K150" i="10"/>
  <c r="G251" i="10"/>
  <c r="D30" i="11" s="1"/>
  <c r="L30" i="11" s="1"/>
  <c r="Q255" i="10"/>
  <c r="Q251" i="10" s="1"/>
  <c r="P218" i="10"/>
  <c r="K241" i="10"/>
  <c r="O219" i="10"/>
  <c r="J242" i="10"/>
  <c r="W108" i="10" s="1"/>
  <c r="Q225" i="10"/>
  <c r="L248" i="10"/>
  <c r="R223" i="10"/>
  <c r="M246" i="10"/>
  <c r="P219" i="10"/>
  <c r="K242" i="10"/>
  <c r="Q227" i="10"/>
  <c r="L250" i="10"/>
  <c r="R232" i="10"/>
  <c r="H255" i="10"/>
  <c r="S233" i="10"/>
  <c r="I256" i="10"/>
  <c r="I279" i="10" s="1"/>
  <c r="M142" i="10"/>
  <c r="M129" i="10"/>
  <c r="M148" i="10"/>
  <c r="M135" i="10"/>
  <c r="M137" i="10"/>
  <c r="M147" i="10"/>
  <c r="M153" i="10"/>
  <c r="M139" i="10"/>
  <c r="M146" i="10"/>
  <c r="M132" i="10"/>
  <c r="M141" i="10"/>
  <c r="M136" i="10"/>
  <c r="M131" i="10"/>
  <c r="M134" i="10"/>
  <c r="L133" i="10"/>
  <c r="J131" i="10"/>
  <c r="I131" i="10"/>
  <c r="I140" i="10"/>
  <c r="G158" i="10"/>
  <c r="EF18" i="8"/>
  <c r="EG17" i="8"/>
  <c r="J119" i="10"/>
  <c r="K117" i="10"/>
  <c r="K118" i="10"/>
  <c r="K116" i="10"/>
  <c r="R127" i="4"/>
  <c r="I232" i="10"/>
  <c r="S228" i="10"/>
  <c r="E234" i="10"/>
  <c r="M227" i="10"/>
  <c r="J220" i="10"/>
  <c r="J243" i="10" s="1"/>
  <c r="W105" i="10" s="1"/>
  <c r="M225" i="10"/>
  <c r="K226" i="10"/>
  <c r="N223" i="10"/>
  <c r="AS64" i="5"/>
  <c r="I109" i="10"/>
  <c r="I155" i="5"/>
  <c r="AU62" i="5"/>
  <c r="R96" i="4"/>
  <c r="H157" i="5"/>
  <c r="AS66" i="5"/>
  <c r="I113" i="10"/>
  <c r="I171" i="5"/>
  <c r="G173" i="5"/>
  <c r="G177" i="5"/>
  <c r="AT112" i="5"/>
  <c r="AR116" i="5"/>
  <c r="AS114" i="5"/>
  <c r="AR20" i="5"/>
  <c r="F112" i="10"/>
  <c r="F167" i="5"/>
  <c r="G226" i="10" s="1"/>
  <c r="G249" i="10" s="1"/>
  <c r="T112" i="10" s="1"/>
  <c r="R79" i="4"/>
  <c r="AQ106" i="5"/>
  <c r="AQ102" i="5"/>
  <c r="AP30" i="5"/>
  <c r="R26" i="4"/>
  <c r="F105" i="10"/>
  <c r="F143" i="5"/>
  <c r="G220" i="10" s="1"/>
  <c r="G243" i="10" s="1"/>
  <c r="E110" i="10"/>
  <c r="E159" i="5"/>
  <c r="F221" i="10" s="1"/>
  <c r="F244" i="10" s="1"/>
  <c r="E111" i="10"/>
  <c r="E163" i="5"/>
  <c r="F222" i="10" s="1"/>
  <c r="F245" i="10" s="1"/>
  <c r="F139" i="5"/>
  <c r="G224" i="10" s="1"/>
  <c r="G247" i="10" s="1"/>
  <c r="F107" i="10"/>
  <c r="H147" i="5"/>
  <c r="I218" i="10" s="1"/>
  <c r="I241" i="10" s="1"/>
  <c r="V106" i="10" s="1"/>
  <c r="H106" i="10"/>
  <c r="J175" i="5"/>
  <c r="J114" i="10"/>
  <c r="D145" i="5"/>
  <c r="E169" i="5"/>
  <c r="AR48" i="5"/>
  <c r="R24" i="4"/>
  <c r="AQ70" i="5"/>
  <c r="R46" i="4"/>
  <c r="AQ28" i="5"/>
  <c r="AQ24" i="5"/>
  <c r="AT124" i="5"/>
  <c r="AT122" i="5"/>
  <c r="R81" i="4"/>
  <c r="AR7" i="5"/>
  <c r="AP74" i="5"/>
  <c r="AP78" i="5"/>
  <c r="R71" i="4"/>
  <c r="R25" i="4"/>
  <c r="AP88" i="5"/>
  <c r="AP92" i="5"/>
  <c r="AQ13" i="5"/>
  <c r="AQ10" i="5"/>
  <c r="R15" i="4"/>
  <c r="R103" i="4"/>
  <c r="AS42" i="5"/>
  <c r="AS38" i="5"/>
  <c r="AQ56" i="5"/>
  <c r="R117" i="4"/>
  <c r="AU120" i="5"/>
  <c r="R61" i="4"/>
  <c r="R63" i="4"/>
  <c r="R55" i="4"/>
  <c r="AS20" i="5"/>
  <c r="R41" i="4"/>
  <c r="AR98" i="5"/>
  <c r="AO30" i="5"/>
  <c r="AP108" i="5"/>
  <c r="R23" i="4"/>
  <c r="AQ84" i="5"/>
  <c r="G105" i="10"/>
  <c r="G143" i="5"/>
  <c r="H220" i="10" s="1"/>
  <c r="H243" i="10" s="1"/>
  <c r="U105" i="10" s="1"/>
  <c r="AS98" i="5"/>
  <c r="AR24" i="5"/>
  <c r="G148" i="5"/>
  <c r="G138" i="5"/>
  <c r="H142" i="5"/>
  <c r="F162" i="5"/>
  <c r="F158" i="5"/>
  <c r="E140" i="5"/>
  <c r="I156" i="5"/>
  <c r="G144" i="5"/>
  <c r="K174" i="5"/>
  <c r="H166" i="5"/>
  <c r="E144" i="5"/>
  <c r="F152" i="5"/>
  <c r="J154" i="5"/>
  <c r="G150" i="5"/>
  <c r="G166" i="5"/>
  <c r="H176" i="5"/>
  <c r="J170" i="5"/>
  <c r="H172" i="5"/>
  <c r="T107" i="10" l="1"/>
  <c r="D24" i="11"/>
  <c r="L24" i="11" s="1"/>
  <c r="T105" i="10"/>
  <c r="D23" i="11"/>
  <c r="L23" i="11" s="1"/>
  <c r="S110" i="10"/>
  <c r="C25" i="11"/>
  <c r="K25" i="11" s="1"/>
  <c r="S111" i="10"/>
  <c r="C26" i="11"/>
  <c r="K26" i="11" s="1"/>
  <c r="M114" i="5"/>
  <c r="M116" i="5" s="1"/>
  <c r="O146" i="4"/>
  <c r="M129" i="5"/>
  <c r="L114" i="5"/>
  <c r="L116" i="5" s="1"/>
  <c r="N146" i="4"/>
  <c r="L129" i="5"/>
  <c r="K131" i="5"/>
  <c r="J139" i="10"/>
  <c r="E273" i="10"/>
  <c r="E276" i="10" s="1"/>
  <c r="Q250" i="10"/>
  <c r="Y114" i="10"/>
  <c r="Q248" i="10"/>
  <c r="Y113" i="10"/>
  <c r="R246" i="10"/>
  <c r="Z109" i="10"/>
  <c r="P242" i="10"/>
  <c r="X108" i="10"/>
  <c r="P241" i="10"/>
  <c r="X106" i="10"/>
  <c r="O243" i="10"/>
  <c r="E257" i="10"/>
  <c r="E264" i="10" s="1"/>
  <c r="J136" i="10"/>
  <c r="J137" i="10"/>
  <c r="I275" i="10"/>
  <c r="G278" i="10"/>
  <c r="G274" i="10"/>
  <c r="K138" i="10"/>
  <c r="K152" i="10"/>
  <c r="K154" i="10"/>
  <c r="K144" i="10"/>
  <c r="L150" i="10"/>
  <c r="L149" i="10"/>
  <c r="L155" i="10"/>
  <c r="L156" i="10"/>
  <c r="L145" i="10"/>
  <c r="L151" i="10"/>
  <c r="L157" i="10"/>
  <c r="J143" i="10"/>
  <c r="S256" i="10"/>
  <c r="H251" i="10"/>
  <c r="R255" i="10"/>
  <c r="R251" i="10" s="1"/>
  <c r="J240" i="10"/>
  <c r="J257" i="10" s="1"/>
  <c r="J258" i="10" s="1"/>
  <c r="O242" i="10"/>
  <c r="P226" i="10"/>
  <c r="K249" i="10"/>
  <c r="R225" i="10"/>
  <c r="M248" i="10"/>
  <c r="S223" i="10"/>
  <c r="N246" i="10"/>
  <c r="R227" i="10"/>
  <c r="M250" i="10"/>
  <c r="E235" i="10"/>
  <c r="S232" i="10"/>
  <c r="I255" i="10"/>
  <c r="F240" i="10"/>
  <c r="F277" i="10" s="1"/>
  <c r="F280" i="10" s="1"/>
  <c r="M133" i="10"/>
  <c r="J140" i="10"/>
  <c r="I158" i="10"/>
  <c r="EF19" i="8"/>
  <c r="EG18" i="8"/>
  <c r="L118" i="10"/>
  <c r="L117" i="10"/>
  <c r="L116" i="10"/>
  <c r="D180" i="5"/>
  <c r="D179" i="5" s="1"/>
  <c r="AT64" i="5"/>
  <c r="J217" i="10"/>
  <c r="O217" i="10" s="1"/>
  <c r="O234" i="10" s="1"/>
  <c r="O220" i="10"/>
  <c r="N227" i="10"/>
  <c r="K220" i="10"/>
  <c r="N225" i="10"/>
  <c r="M218" i="10"/>
  <c r="L219" i="10"/>
  <c r="K224" i="10"/>
  <c r="M220" i="10"/>
  <c r="E178" i="5"/>
  <c r="F217" i="10" s="1"/>
  <c r="J155" i="5"/>
  <c r="J109" i="10"/>
  <c r="AV62" i="5"/>
  <c r="I157" i="5"/>
  <c r="AT66" i="5"/>
  <c r="H177" i="5"/>
  <c r="H173" i="5"/>
  <c r="J113" i="10"/>
  <c r="J171" i="5"/>
  <c r="AS116" i="5"/>
  <c r="AT114" i="5"/>
  <c r="AU112" i="5"/>
  <c r="AS48" i="5"/>
  <c r="AU34" i="5"/>
  <c r="R80" i="4"/>
  <c r="AU38" i="5"/>
  <c r="R49" i="4"/>
  <c r="AS7" i="5"/>
  <c r="AQ15" i="5"/>
  <c r="AQ108" i="5"/>
  <c r="R73" i="4"/>
  <c r="E145" i="5"/>
  <c r="AS44" i="5"/>
  <c r="F163" i="5"/>
  <c r="G222" i="10" s="1"/>
  <c r="G245" i="10" s="1"/>
  <c r="F111" i="10"/>
  <c r="G167" i="5"/>
  <c r="H226" i="10" s="1"/>
  <c r="H249" i="10" s="1"/>
  <c r="U112" i="10" s="1"/>
  <c r="G112" i="10"/>
  <c r="F153" i="5"/>
  <c r="G139" i="5"/>
  <c r="H224" i="10" s="1"/>
  <c r="H247" i="10" s="1"/>
  <c r="U107" i="10" s="1"/>
  <c r="G107" i="10"/>
  <c r="G151" i="5"/>
  <c r="H219" i="10" s="1"/>
  <c r="H242" i="10" s="1"/>
  <c r="U108" i="10" s="1"/>
  <c r="G108" i="10"/>
  <c r="K175" i="5"/>
  <c r="K114" i="10"/>
  <c r="G149" i="5"/>
  <c r="F110" i="10"/>
  <c r="F159" i="5"/>
  <c r="G221" i="10" s="1"/>
  <c r="G244" i="10" s="1"/>
  <c r="H105" i="10"/>
  <c r="H143" i="5"/>
  <c r="I220" i="10" s="1"/>
  <c r="I243" i="10" s="1"/>
  <c r="V105" i="10" s="1"/>
  <c r="E141" i="5"/>
  <c r="AQ92" i="5"/>
  <c r="AQ88" i="5"/>
  <c r="AR102" i="5"/>
  <c r="AR106" i="5"/>
  <c r="AQ58" i="5"/>
  <c r="R47" i="4"/>
  <c r="R116" i="4"/>
  <c r="R56" i="4"/>
  <c r="R62" i="4"/>
  <c r="AR10" i="5"/>
  <c r="AR70" i="5"/>
  <c r="AR84" i="5"/>
  <c r="R48" i="4"/>
  <c r="AR52" i="5"/>
  <c r="AV120" i="5"/>
  <c r="R28" i="4"/>
  <c r="R43" i="4"/>
  <c r="R110" i="4"/>
  <c r="AR44" i="5"/>
  <c r="AQ74" i="5"/>
  <c r="AQ78" i="5"/>
  <c r="AS24" i="5"/>
  <c r="AU122" i="5"/>
  <c r="AU124" i="5"/>
  <c r="R105" i="4"/>
  <c r="R54" i="4"/>
  <c r="R72" i="4"/>
  <c r="AP15" i="5"/>
  <c r="AP129" i="5"/>
  <c r="E133" i="5"/>
  <c r="E90" i="10" s="1"/>
  <c r="H167" i="5"/>
  <c r="I226" i="10" s="1"/>
  <c r="I249" i="10" s="1"/>
  <c r="V112" i="10" s="1"/>
  <c r="H112" i="10"/>
  <c r="AR28" i="5"/>
  <c r="AS102" i="5"/>
  <c r="G145" i="5"/>
  <c r="AR30" i="5"/>
  <c r="I172" i="5"/>
  <c r="G158" i="5"/>
  <c r="K170" i="5"/>
  <c r="J146" i="5"/>
  <c r="F140" i="5"/>
  <c r="I176" i="5"/>
  <c r="E160" i="5"/>
  <c r="G162" i="5"/>
  <c r="H152" i="5"/>
  <c r="H138" i="5"/>
  <c r="F168" i="5"/>
  <c r="E164" i="5"/>
  <c r="H148" i="5"/>
  <c r="K154" i="5"/>
  <c r="H150" i="5"/>
  <c r="F144" i="5"/>
  <c r="J156" i="5"/>
  <c r="T111" i="10" l="1"/>
  <c r="D26" i="11"/>
  <c r="L26" i="11" s="1"/>
  <c r="T110" i="10"/>
  <c r="D25" i="11"/>
  <c r="L25" i="11" s="1"/>
  <c r="M131" i="5"/>
  <c r="L131" i="5"/>
  <c r="D131" i="5"/>
  <c r="D132" i="5" s="1"/>
  <c r="R250" i="10"/>
  <c r="Z114" i="10"/>
  <c r="R248" i="10"/>
  <c r="Z113" i="10"/>
  <c r="P249" i="10"/>
  <c r="X112" i="10"/>
  <c r="S246" i="10"/>
  <c r="AA109" i="10"/>
  <c r="O240" i="10"/>
  <c r="O257" i="10" s="1"/>
  <c r="O258" i="10" s="1"/>
  <c r="E265" i="10"/>
  <c r="E258" i="10"/>
  <c r="E266" i="10"/>
  <c r="F273" i="10"/>
  <c r="F276" i="10" s="1"/>
  <c r="H278" i="10"/>
  <c r="H274" i="10"/>
  <c r="M138" i="10"/>
  <c r="L138" i="10"/>
  <c r="L144" i="10"/>
  <c r="K143" i="10"/>
  <c r="L152" i="10"/>
  <c r="L154" i="10"/>
  <c r="M156" i="10"/>
  <c r="M149" i="10"/>
  <c r="M155" i="10"/>
  <c r="M150" i="10"/>
  <c r="M151" i="10"/>
  <c r="M157" i="10"/>
  <c r="M145" i="10"/>
  <c r="F257" i="10"/>
  <c r="I251" i="10"/>
  <c r="S255" i="10"/>
  <c r="S251" i="10" s="1"/>
  <c r="P224" i="10"/>
  <c r="K247" i="10"/>
  <c r="P220" i="10"/>
  <c r="K243" i="10"/>
  <c r="X105" i="10" s="1"/>
  <c r="Q219" i="10"/>
  <c r="L242" i="10"/>
  <c r="S227" i="10"/>
  <c r="N250" i="10"/>
  <c r="R218" i="10"/>
  <c r="M241" i="10"/>
  <c r="R220" i="10"/>
  <c r="M243" i="10"/>
  <c r="Z105" i="10" s="1"/>
  <c r="S225" i="10"/>
  <c r="N248" i="10"/>
  <c r="O235" i="10"/>
  <c r="G240" i="10"/>
  <c r="G277" i="10" s="1"/>
  <c r="G280" i="10" s="1"/>
  <c r="J158" i="10"/>
  <c r="K140" i="10"/>
  <c r="EF20" i="8"/>
  <c r="EG19" i="8"/>
  <c r="M118" i="10"/>
  <c r="M117" i="10"/>
  <c r="M116" i="10"/>
  <c r="F234" i="10"/>
  <c r="L226" i="10"/>
  <c r="L220" i="10"/>
  <c r="K221" i="10"/>
  <c r="K222" i="10"/>
  <c r="L224" i="10"/>
  <c r="N218" i="10"/>
  <c r="F178" i="5"/>
  <c r="G217" i="10" s="1"/>
  <c r="AU64" i="5"/>
  <c r="R94" i="4"/>
  <c r="R91" i="4"/>
  <c r="K155" i="5"/>
  <c r="K109" i="10"/>
  <c r="AW62" i="5"/>
  <c r="J157" i="5"/>
  <c r="AU66" i="5"/>
  <c r="K171" i="5"/>
  <c r="K113" i="10"/>
  <c r="I173" i="5"/>
  <c r="I177" i="5"/>
  <c r="AU114" i="5"/>
  <c r="AV112" i="5"/>
  <c r="AT116" i="5"/>
  <c r="R99" i="4"/>
  <c r="AO130" i="5"/>
  <c r="AU44" i="5"/>
  <c r="J147" i="5"/>
  <c r="J106" i="10"/>
  <c r="AS52" i="5"/>
  <c r="H151" i="5"/>
  <c r="H108" i="10"/>
  <c r="R65" i="4"/>
  <c r="H107" i="10"/>
  <c r="H139" i="5"/>
  <c r="I224" i="10" s="1"/>
  <c r="I247" i="10" s="1"/>
  <c r="V107" i="10" s="1"/>
  <c r="AQ94" i="5"/>
  <c r="AS10" i="5"/>
  <c r="F145" i="5"/>
  <c r="F169" i="5"/>
  <c r="F141" i="5"/>
  <c r="AQ30" i="5"/>
  <c r="H149" i="5"/>
  <c r="AQ80" i="5"/>
  <c r="R64" i="4"/>
  <c r="E161" i="5"/>
  <c r="G163" i="5"/>
  <c r="H222" i="10" s="1"/>
  <c r="H245" i="10" s="1"/>
  <c r="U111" i="10" s="1"/>
  <c r="G111" i="10"/>
  <c r="G159" i="5"/>
  <c r="H221" i="10" s="1"/>
  <c r="H244" i="10" s="1"/>
  <c r="U110" i="10" s="1"/>
  <c r="G110" i="10"/>
  <c r="E165" i="5"/>
  <c r="R74" i="4"/>
  <c r="AP80" i="5"/>
  <c r="R118" i="4"/>
  <c r="AQ129" i="5"/>
  <c r="F133" i="5"/>
  <c r="E91" i="10" s="1"/>
  <c r="R50" i="4"/>
  <c r="R88" i="4"/>
  <c r="AS28" i="5"/>
  <c r="AV34" i="5"/>
  <c r="AR88" i="5"/>
  <c r="AR13" i="5"/>
  <c r="R111" i="4"/>
  <c r="AT34" i="5"/>
  <c r="AR56" i="5"/>
  <c r="AS70" i="5"/>
  <c r="AS84" i="5"/>
  <c r="R131" i="4"/>
  <c r="R82" i="4"/>
  <c r="AV122" i="5"/>
  <c r="AV124" i="5"/>
  <c r="AR74" i="5"/>
  <c r="AT98" i="5"/>
  <c r="AP94" i="5"/>
  <c r="AS56" i="5"/>
  <c r="AS58" i="5"/>
  <c r="AS106" i="5"/>
  <c r="AU70" i="5"/>
  <c r="L154" i="5"/>
  <c r="I166" i="5"/>
  <c r="F164" i="5"/>
  <c r="I146" i="5"/>
  <c r="H158" i="5"/>
  <c r="L174" i="5"/>
  <c r="H162" i="5"/>
  <c r="K156" i="5"/>
  <c r="H168" i="5"/>
  <c r="J142" i="5"/>
  <c r="M154" i="5"/>
  <c r="G168" i="5"/>
  <c r="J158" i="5"/>
  <c r="G140" i="5"/>
  <c r="K146" i="5"/>
  <c r="J148" i="5"/>
  <c r="J172" i="5"/>
  <c r="H144" i="5"/>
  <c r="G152" i="5"/>
  <c r="L170" i="5"/>
  <c r="F160" i="5"/>
  <c r="J176" i="5"/>
  <c r="S250" i="10" l="1"/>
  <c r="AA114" i="10"/>
  <c r="S248" i="10"/>
  <c r="AA113" i="10"/>
  <c r="Q242" i="10"/>
  <c r="Y108" i="10"/>
  <c r="P247" i="10"/>
  <c r="X107" i="10"/>
  <c r="R241" i="10"/>
  <c r="Z106" i="10"/>
  <c r="R243" i="10"/>
  <c r="P243" i="10"/>
  <c r="I278" i="10"/>
  <c r="I274" i="10"/>
  <c r="G273" i="10"/>
  <c r="G276" i="10" s="1"/>
  <c r="F266" i="10"/>
  <c r="M144" i="10"/>
  <c r="K133" i="5"/>
  <c r="E96" i="10" s="1"/>
  <c r="M152" i="10"/>
  <c r="M154" i="10"/>
  <c r="L143" i="10"/>
  <c r="F258" i="10"/>
  <c r="F265" i="10"/>
  <c r="F264" i="10"/>
  <c r="G257" i="10"/>
  <c r="S218" i="10"/>
  <c r="N241" i="10"/>
  <c r="Q220" i="10"/>
  <c r="L243" i="10"/>
  <c r="Y105" i="10" s="1"/>
  <c r="Q224" i="10"/>
  <c r="L247" i="10"/>
  <c r="Q226" i="10"/>
  <c r="L249" i="10"/>
  <c r="P222" i="10"/>
  <c r="K245" i="10"/>
  <c r="P221" i="10"/>
  <c r="K244" i="10"/>
  <c r="X110" i="10" s="1"/>
  <c r="F235" i="10"/>
  <c r="H240" i="10"/>
  <c r="H277" i="10" s="1"/>
  <c r="H280" i="10" s="1"/>
  <c r="L140" i="10"/>
  <c r="M140" i="10"/>
  <c r="K158" i="10"/>
  <c r="EF21" i="8"/>
  <c r="EG20" i="8"/>
  <c r="AO131" i="5"/>
  <c r="D89" i="10"/>
  <c r="E180" i="5"/>
  <c r="E179" i="5" s="1"/>
  <c r="G234" i="10"/>
  <c r="K217" i="10"/>
  <c r="L221" i="10"/>
  <c r="M224" i="10"/>
  <c r="M226" i="10"/>
  <c r="N226" i="10"/>
  <c r="N220" i="10"/>
  <c r="M219" i="10"/>
  <c r="L222" i="10"/>
  <c r="H153" i="5"/>
  <c r="I219" i="10"/>
  <c r="I242" i="10" s="1"/>
  <c r="V108" i="10" s="1"/>
  <c r="G178" i="5"/>
  <c r="H217" i="10" s="1"/>
  <c r="AV64" i="5"/>
  <c r="L155" i="5"/>
  <c r="L109" i="10"/>
  <c r="O154" i="5"/>
  <c r="M109" i="10"/>
  <c r="M155" i="5"/>
  <c r="AW64" i="5"/>
  <c r="O62" i="5"/>
  <c r="R123" i="4"/>
  <c r="AX62" i="5"/>
  <c r="AZ62" i="5" s="1"/>
  <c r="K157" i="5"/>
  <c r="AV66" i="5"/>
  <c r="J173" i="5"/>
  <c r="J177" i="5"/>
  <c r="L171" i="5"/>
  <c r="L113" i="10"/>
  <c r="R102" i="4"/>
  <c r="AU116" i="5"/>
  <c r="AV114" i="5"/>
  <c r="AW112" i="5"/>
  <c r="AU20" i="5"/>
  <c r="AW120" i="5"/>
  <c r="R44" i="4"/>
  <c r="AU42" i="5"/>
  <c r="L175" i="5"/>
  <c r="L114" i="10"/>
  <c r="J149" i="5"/>
  <c r="R83" i="4"/>
  <c r="R59" i="4"/>
  <c r="R57" i="4"/>
  <c r="F165" i="5"/>
  <c r="AS13" i="5"/>
  <c r="F161" i="5"/>
  <c r="I147" i="5"/>
  <c r="I106" i="10"/>
  <c r="H163" i="5"/>
  <c r="I222" i="10" s="1"/>
  <c r="I245" i="10" s="1"/>
  <c r="V111" i="10" s="1"/>
  <c r="H111" i="10"/>
  <c r="H110" i="10"/>
  <c r="H159" i="5"/>
  <c r="I221" i="10" s="1"/>
  <c r="I244" i="10" s="1"/>
  <c r="V110" i="10" s="1"/>
  <c r="G153" i="5"/>
  <c r="K106" i="10"/>
  <c r="K147" i="5"/>
  <c r="K178" i="5" s="1"/>
  <c r="G169" i="5"/>
  <c r="I167" i="5"/>
  <c r="I112" i="10"/>
  <c r="G141" i="5"/>
  <c r="H145" i="5"/>
  <c r="R67" i="4"/>
  <c r="AW34" i="5"/>
  <c r="AT42" i="5"/>
  <c r="AT38" i="5"/>
  <c r="AR92" i="5"/>
  <c r="R134" i="4"/>
  <c r="R130" i="4"/>
  <c r="R135" i="4"/>
  <c r="R52" i="4"/>
  <c r="AR78" i="5"/>
  <c r="AS88" i="5"/>
  <c r="AS92" i="5"/>
  <c r="AS74" i="5"/>
  <c r="AS78" i="5"/>
  <c r="AR58" i="5"/>
  <c r="AT7" i="5"/>
  <c r="O7" i="5"/>
  <c r="AV42" i="5"/>
  <c r="AV38" i="5"/>
  <c r="R129" i="4"/>
  <c r="AR108" i="5"/>
  <c r="AT102" i="5"/>
  <c r="AT106" i="5"/>
  <c r="R140" i="4"/>
  <c r="R141" i="4"/>
  <c r="AU7" i="5"/>
  <c r="R69" i="4"/>
  <c r="AW122" i="5"/>
  <c r="AW124" i="5"/>
  <c r="AR129" i="5"/>
  <c r="G133" i="5"/>
  <c r="E92" i="10" s="1"/>
  <c r="AR15" i="5"/>
  <c r="AU48" i="5"/>
  <c r="AS30" i="5"/>
  <c r="R136" i="4"/>
  <c r="R139" i="4"/>
  <c r="R75" i="4"/>
  <c r="J105" i="10"/>
  <c r="J143" i="5"/>
  <c r="J110" i="10"/>
  <c r="J159" i="5"/>
  <c r="H169" i="5"/>
  <c r="AU24" i="5"/>
  <c r="AU74" i="5"/>
  <c r="AS108" i="5"/>
  <c r="H140" i="5"/>
  <c r="G164" i="5"/>
  <c r="J138" i="5"/>
  <c r="J150" i="5"/>
  <c r="I138" i="5"/>
  <c r="K176" i="5"/>
  <c r="M170" i="5"/>
  <c r="K172" i="5"/>
  <c r="J162" i="5"/>
  <c r="J144" i="5"/>
  <c r="G160" i="5"/>
  <c r="L146" i="5"/>
  <c r="E131" i="5" l="1"/>
  <c r="E132" i="5" s="1"/>
  <c r="H273" i="10"/>
  <c r="H276" i="10" s="1"/>
  <c r="Q249" i="10"/>
  <c r="Y112" i="10"/>
  <c r="P245" i="10"/>
  <c r="X111" i="10"/>
  <c r="Q247" i="10"/>
  <c r="Y107" i="10"/>
  <c r="S241" i="10"/>
  <c r="AA106" i="10"/>
  <c r="Q243" i="10"/>
  <c r="G266" i="10"/>
  <c r="M143" i="10"/>
  <c r="G258" i="10"/>
  <c r="G265" i="10"/>
  <c r="G264" i="10"/>
  <c r="H257" i="10"/>
  <c r="K240" i="10"/>
  <c r="K257" i="10" s="1"/>
  <c r="K258" i="10" s="1"/>
  <c r="P244" i="10"/>
  <c r="Q222" i="10"/>
  <c r="L245" i="10"/>
  <c r="R226" i="10"/>
  <c r="M249" i="10"/>
  <c r="R219" i="10"/>
  <c r="M242" i="10"/>
  <c r="R224" i="10"/>
  <c r="M247" i="10"/>
  <c r="S220" i="10"/>
  <c r="N243" i="10"/>
  <c r="AA105" i="10" s="1"/>
  <c r="Q221" i="10"/>
  <c r="L244" i="10"/>
  <c r="S226" i="10"/>
  <c r="N249" i="10"/>
  <c r="G235" i="10"/>
  <c r="I240" i="10"/>
  <c r="I277" i="10" s="1"/>
  <c r="I280" i="10" s="1"/>
  <c r="M158" i="10"/>
  <c r="L158" i="10"/>
  <c r="EG21" i="8"/>
  <c r="EF22" i="8"/>
  <c r="F180" i="5"/>
  <c r="F179" i="5" s="1"/>
  <c r="H234" i="10"/>
  <c r="N219" i="10"/>
  <c r="K234" i="10"/>
  <c r="P217" i="10"/>
  <c r="P234" i="10" s="1"/>
  <c r="L217" i="10"/>
  <c r="N224" i="10"/>
  <c r="M222" i="10"/>
  <c r="M221" i="10"/>
  <c r="M244" i="10" s="1"/>
  <c r="H178" i="5"/>
  <c r="I217" i="10" s="1"/>
  <c r="AX64" i="5"/>
  <c r="AZ64" i="5" s="1"/>
  <c r="AW66" i="5"/>
  <c r="O64" i="5"/>
  <c r="O66" i="5" s="1"/>
  <c r="O155" i="5"/>
  <c r="K177" i="5"/>
  <c r="K173" i="5"/>
  <c r="M171" i="5"/>
  <c r="O171" i="5" s="1"/>
  <c r="M113" i="10"/>
  <c r="O170" i="5"/>
  <c r="AW114" i="5"/>
  <c r="R125" i="4"/>
  <c r="AV116" i="5"/>
  <c r="O112" i="5"/>
  <c r="AX112" i="5"/>
  <c r="AZ112" i="5" s="1"/>
  <c r="AU102" i="5"/>
  <c r="AZ102" i="5" s="1"/>
  <c r="AU84" i="5"/>
  <c r="AU94" i="5"/>
  <c r="R124" i="4"/>
  <c r="R85" i="4"/>
  <c r="AP130" i="5"/>
  <c r="R108" i="4"/>
  <c r="H141" i="5"/>
  <c r="AS15" i="5"/>
  <c r="J111" i="10"/>
  <c r="J163" i="5"/>
  <c r="AZ7" i="5"/>
  <c r="AU88" i="5"/>
  <c r="AT108" i="5"/>
  <c r="AS80" i="5"/>
  <c r="G161" i="5"/>
  <c r="L147" i="5"/>
  <c r="L178" i="5" s="1"/>
  <c r="L106" i="10"/>
  <c r="J139" i="5"/>
  <c r="J107" i="10"/>
  <c r="G165" i="5"/>
  <c r="J151" i="5"/>
  <c r="J108" i="10"/>
  <c r="I139" i="5"/>
  <c r="I107" i="10"/>
  <c r="O138" i="5"/>
  <c r="AR80" i="5"/>
  <c r="AS129" i="5"/>
  <c r="H133" i="5"/>
  <c r="E93" i="10" s="1"/>
  <c r="R128" i="4"/>
  <c r="AT84" i="5"/>
  <c r="O84" i="5"/>
  <c r="R120" i="4"/>
  <c r="AW38" i="5"/>
  <c r="R121" i="4"/>
  <c r="R77" i="4"/>
  <c r="AU13" i="5"/>
  <c r="AU10" i="5"/>
  <c r="R122" i="4"/>
  <c r="AT20" i="5"/>
  <c r="AZ20" i="5" s="1"/>
  <c r="O20" i="5"/>
  <c r="AR94" i="5"/>
  <c r="AT44" i="5"/>
  <c r="AT70" i="5"/>
  <c r="AZ70" i="5" s="1"/>
  <c r="O70" i="5"/>
  <c r="K179" i="5"/>
  <c r="K130" i="5" s="1"/>
  <c r="K132" i="5" s="1"/>
  <c r="AU52" i="5"/>
  <c r="R115" i="4"/>
  <c r="O34" i="5"/>
  <c r="AX34" i="5"/>
  <c r="AZ34" i="5" s="1"/>
  <c r="AT10" i="5"/>
  <c r="O10" i="5"/>
  <c r="AV129" i="5"/>
  <c r="AU30" i="5"/>
  <c r="AU78" i="5"/>
  <c r="J145" i="5"/>
  <c r="J133" i="5"/>
  <c r="E95" i="10" s="1"/>
  <c r="AU28" i="5"/>
  <c r="M174" i="5"/>
  <c r="M146" i="5"/>
  <c r="H160" i="5"/>
  <c r="M156" i="5"/>
  <c r="J166" i="5"/>
  <c r="J164" i="5"/>
  <c r="I158" i="5"/>
  <c r="H164" i="5"/>
  <c r="I168" i="5"/>
  <c r="L172" i="5"/>
  <c r="L156" i="5"/>
  <c r="I142" i="5"/>
  <c r="I140" i="5"/>
  <c r="L176" i="5"/>
  <c r="K148" i="5"/>
  <c r="J160" i="5"/>
  <c r="I162" i="5"/>
  <c r="I148" i="5"/>
  <c r="L148" i="5"/>
  <c r="F131" i="5" l="1"/>
  <c r="F132" i="5" s="1"/>
  <c r="P240" i="10"/>
  <c r="P257" i="10" s="1"/>
  <c r="P258" i="10" s="1"/>
  <c r="S249" i="10"/>
  <c r="AA112" i="10"/>
  <c r="R249" i="10"/>
  <c r="Z112" i="10"/>
  <c r="Q245" i="10"/>
  <c r="Y111" i="10"/>
  <c r="R244" i="10"/>
  <c r="Z110" i="10"/>
  <c r="Q244" i="10"/>
  <c r="Y110" i="10"/>
  <c r="R242" i="10"/>
  <c r="Z108" i="10"/>
  <c r="R247" i="10"/>
  <c r="Z107" i="10"/>
  <c r="S243" i="10"/>
  <c r="I273" i="10"/>
  <c r="I276" i="10" s="1"/>
  <c r="H266" i="10"/>
  <c r="H258" i="10"/>
  <c r="H265" i="10"/>
  <c r="H264" i="10"/>
  <c r="I257" i="10"/>
  <c r="L240" i="10"/>
  <c r="L257" i="10" s="1"/>
  <c r="L258" i="10" s="1"/>
  <c r="R222" i="10"/>
  <c r="M245" i="10"/>
  <c r="S224" i="10"/>
  <c r="N247" i="10"/>
  <c r="S219" i="10"/>
  <c r="N242" i="10"/>
  <c r="K235" i="10"/>
  <c r="H235" i="10"/>
  <c r="P235" i="10"/>
  <c r="EF23" i="8"/>
  <c r="EG22" i="8"/>
  <c r="G180" i="5"/>
  <c r="G179" i="5" s="1"/>
  <c r="M217" i="10"/>
  <c r="R221" i="10"/>
  <c r="I234" i="10"/>
  <c r="L234" i="10"/>
  <c r="Q217" i="10"/>
  <c r="Q234" i="10" s="1"/>
  <c r="D90" i="10"/>
  <c r="AP131" i="5"/>
  <c r="N221" i="10"/>
  <c r="N222" i="10"/>
  <c r="O156" i="5"/>
  <c r="L157" i="5"/>
  <c r="M157" i="5"/>
  <c r="AX66" i="5"/>
  <c r="AZ66" i="5" s="1"/>
  <c r="AQ130" i="5"/>
  <c r="L177" i="5"/>
  <c r="L173" i="5"/>
  <c r="AX114" i="5"/>
  <c r="AZ114" i="5" s="1"/>
  <c r="O114" i="5"/>
  <c r="O116" i="5" s="1"/>
  <c r="AW116" i="5"/>
  <c r="AZ84" i="5"/>
  <c r="AU92" i="5"/>
  <c r="AU98" i="5"/>
  <c r="AZ98" i="5" s="1"/>
  <c r="AV130" i="5"/>
  <c r="O98" i="5"/>
  <c r="J165" i="5"/>
  <c r="AU108" i="5"/>
  <c r="AZ108" i="5" s="1"/>
  <c r="AX120" i="5"/>
  <c r="AZ120" i="5" s="1"/>
  <c r="R126" i="4"/>
  <c r="O102" i="5"/>
  <c r="J167" i="5"/>
  <c r="J178" i="5" s="1"/>
  <c r="J112" i="10"/>
  <c r="O166" i="5"/>
  <c r="M114" i="10"/>
  <c r="M175" i="5"/>
  <c r="O174" i="5"/>
  <c r="O120" i="5"/>
  <c r="AU15" i="5"/>
  <c r="I149" i="5"/>
  <c r="H161" i="5"/>
  <c r="I169" i="5"/>
  <c r="I143" i="5"/>
  <c r="I105" i="10"/>
  <c r="O142" i="5"/>
  <c r="M106" i="10"/>
  <c r="M147" i="5"/>
  <c r="O146" i="5"/>
  <c r="H165" i="5"/>
  <c r="K149" i="5"/>
  <c r="K180" i="5" s="1"/>
  <c r="I159" i="5"/>
  <c r="I110" i="10"/>
  <c r="O158" i="5"/>
  <c r="I111" i="10"/>
  <c r="I163" i="5"/>
  <c r="O162" i="5"/>
  <c r="AW44" i="5"/>
  <c r="AT24" i="5"/>
  <c r="AZ24" i="5" s="1"/>
  <c r="O24" i="5"/>
  <c r="R119" i="4"/>
  <c r="AT13" i="5"/>
  <c r="AZ13" i="5" s="1"/>
  <c r="O13" i="5"/>
  <c r="O15" i="5" s="1"/>
  <c r="O38" i="5"/>
  <c r="AX38" i="5"/>
  <c r="AZ38" i="5" s="1"/>
  <c r="AX42" i="5"/>
  <c r="AW42" i="5"/>
  <c r="AU56" i="5"/>
  <c r="AS94" i="5"/>
  <c r="L179" i="5"/>
  <c r="L130" i="5" s="1"/>
  <c r="L132" i="5" s="1"/>
  <c r="L149" i="5"/>
  <c r="D96" i="10"/>
  <c r="AV131" i="5"/>
  <c r="AT15" i="5"/>
  <c r="AV44" i="5"/>
  <c r="AT74" i="5"/>
  <c r="AZ74" i="5" s="1"/>
  <c r="O74" i="5"/>
  <c r="AX124" i="5"/>
  <c r="AZ124" i="5" s="1"/>
  <c r="AX122" i="5"/>
  <c r="AZ122" i="5" s="1"/>
  <c r="O122" i="5"/>
  <c r="AZ10" i="5"/>
  <c r="AT48" i="5"/>
  <c r="AZ48" i="5" s="1"/>
  <c r="O48" i="5"/>
  <c r="AT88" i="5"/>
  <c r="AZ88" i="5" s="1"/>
  <c r="O88" i="5"/>
  <c r="L133" i="5"/>
  <c r="E97" i="10" s="1"/>
  <c r="O139" i="5"/>
  <c r="I141" i="5"/>
  <c r="J161" i="5"/>
  <c r="AU129" i="5"/>
  <c r="AU80" i="5"/>
  <c r="J152" i="5"/>
  <c r="J140" i="5"/>
  <c r="I150" i="5"/>
  <c r="I160" i="5"/>
  <c r="M172" i="5"/>
  <c r="M176" i="5"/>
  <c r="I144" i="5"/>
  <c r="J168" i="5"/>
  <c r="G131" i="5" l="1"/>
  <c r="G132" i="5" s="1"/>
  <c r="Q240" i="10"/>
  <c r="Q257" i="10" s="1"/>
  <c r="Q258" i="10" s="1"/>
  <c r="R245" i="10"/>
  <c r="R240" i="10" s="1"/>
  <c r="R257" i="10" s="1"/>
  <c r="R258" i="10" s="1"/>
  <c r="Z111" i="10"/>
  <c r="S242" i="10"/>
  <c r="AA108" i="10"/>
  <c r="S247" i="10"/>
  <c r="AA107" i="10"/>
  <c r="I266" i="10"/>
  <c r="D266" i="10" s="1"/>
  <c r="I258" i="10"/>
  <c r="I265" i="10"/>
  <c r="D265" i="10" s="1"/>
  <c r="I264" i="10"/>
  <c r="D264" i="10" s="1"/>
  <c r="M240" i="10"/>
  <c r="M257" i="10" s="1"/>
  <c r="M258" i="10" s="1"/>
  <c r="S222" i="10"/>
  <c r="N245" i="10"/>
  <c r="S221" i="10"/>
  <c r="N244" i="10"/>
  <c r="Q235" i="10"/>
  <c r="L235" i="10"/>
  <c r="I235" i="10"/>
  <c r="EF24" i="8"/>
  <c r="EG23" i="8"/>
  <c r="L180" i="5"/>
  <c r="H180" i="5"/>
  <c r="H179" i="5" s="1"/>
  <c r="H130" i="5" s="1"/>
  <c r="H132" i="5" s="1"/>
  <c r="M178" i="5"/>
  <c r="M179" i="5" s="1"/>
  <c r="M130" i="5" s="1"/>
  <c r="M132" i="5" s="1"/>
  <c r="AQ131" i="5"/>
  <c r="D91" i="10"/>
  <c r="M234" i="10"/>
  <c r="R217" i="10"/>
  <c r="R234" i="10" s="1"/>
  <c r="N217" i="10"/>
  <c r="O157" i="5"/>
  <c r="S155" i="5" s="1"/>
  <c r="R137" i="4"/>
  <c r="M173" i="5"/>
  <c r="O173" i="5" s="1"/>
  <c r="O172" i="5"/>
  <c r="O176" i="5"/>
  <c r="AX116" i="5"/>
  <c r="AZ116" i="5" s="1"/>
  <c r="M133" i="5"/>
  <c r="E98" i="10" s="1"/>
  <c r="O106" i="5"/>
  <c r="O108" i="5" s="1"/>
  <c r="O167" i="5"/>
  <c r="J169" i="5"/>
  <c r="O169" i="5" s="1"/>
  <c r="S167" i="5" s="1"/>
  <c r="O168" i="5"/>
  <c r="AU106" i="5"/>
  <c r="AZ106" i="5" s="1"/>
  <c r="O124" i="5"/>
  <c r="AR130" i="5"/>
  <c r="O175" i="5"/>
  <c r="M177" i="5"/>
  <c r="O177" i="5" s="1"/>
  <c r="S175" i="5" s="1"/>
  <c r="O140" i="5"/>
  <c r="J141" i="5"/>
  <c r="O42" i="5"/>
  <c r="O44" i="5" s="1"/>
  <c r="O160" i="5"/>
  <c r="O144" i="5"/>
  <c r="J153" i="5"/>
  <c r="I108" i="10"/>
  <c r="I151" i="5"/>
  <c r="I178" i="5" s="1"/>
  <c r="O150" i="5"/>
  <c r="AT80" i="5"/>
  <c r="AZ80" i="5" s="1"/>
  <c r="AT30" i="5"/>
  <c r="AZ30" i="5" s="1"/>
  <c r="AW129" i="5"/>
  <c r="AW130" i="5"/>
  <c r="AT92" i="5"/>
  <c r="AZ92" i="5" s="1"/>
  <c r="O92" i="5"/>
  <c r="O94" i="5" s="1"/>
  <c r="AU58" i="5"/>
  <c r="R114" i="4"/>
  <c r="O163" i="5"/>
  <c r="I161" i="5"/>
  <c r="O161" i="5" s="1"/>
  <c r="O159" i="5"/>
  <c r="AZ42" i="5"/>
  <c r="AX129" i="5"/>
  <c r="AT52" i="5"/>
  <c r="AZ52" i="5" s="1"/>
  <c r="O52" i="5"/>
  <c r="AT78" i="5"/>
  <c r="AZ78" i="5" s="1"/>
  <c r="O78" i="5"/>
  <c r="O80" i="5" s="1"/>
  <c r="AZ15" i="5"/>
  <c r="AX44" i="5"/>
  <c r="AZ44" i="5" s="1"/>
  <c r="AT28" i="5"/>
  <c r="AZ28" i="5" s="1"/>
  <c r="O28" i="5"/>
  <c r="O30" i="5" s="1"/>
  <c r="O147" i="5"/>
  <c r="I145" i="5"/>
  <c r="O145" i="5" s="1"/>
  <c r="S143" i="5" s="1"/>
  <c r="O143" i="5"/>
  <c r="I152" i="5"/>
  <c r="I164" i="5"/>
  <c r="M148" i="5"/>
  <c r="S245" i="10" l="1"/>
  <c r="AA111" i="10"/>
  <c r="S244" i="10"/>
  <c r="AA110" i="10"/>
  <c r="N240" i="10"/>
  <c r="N257" i="10" s="1"/>
  <c r="N258" i="10" s="1"/>
  <c r="R235" i="10"/>
  <c r="M235" i="10"/>
  <c r="EF25" i="8"/>
  <c r="EG24" i="8"/>
  <c r="O141" i="5"/>
  <c r="R139" i="5" s="1"/>
  <c r="J180" i="5"/>
  <c r="J179" i="5" s="1"/>
  <c r="J130" i="5" s="1"/>
  <c r="J132" i="5" s="1"/>
  <c r="N234" i="10"/>
  <c r="S217" i="10"/>
  <c r="S234" i="10" s="1"/>
  <c r="AR131" i="5"/>
  <c r="D92" i="10"/>
  <c r="R155" i="5"/>
  <c r="R145" i="4"/>
  <c r="S171" i="5"/>
  <c r="R171" i="5"/>
  <c r="AX130" i="5"/>
  <c r="R167" i="5"/>
  <c r="R175" i="5"/>
  <c r="M149" i="5"/>
  <c r="M180" i="5" s="1"/>
  <c r="O148" i="5"/>
  <c r="O152" i="5"/>
  <c r="O164" i="5"/>
  <c r="I165" i="5"/>
  <c r="O165" i="5" s="1"/>
  <c r="S163" i="5" s="1"/>
  <c r="AT58" i="5"/>
  <c r="AZ58" i="5" s="1"/>
  <c r="R143" i="5"/>
  <c r="I133" i="5"/>
  <c r="E94" i="10" s="1"/>
  <c r="AW131" i="5"/>
  <c r="D97" i="10"/>
  <c r="AT56" i="5"/>
  <c r="AZ56" i="5" s="1"/>
  <c r="O56" i="5"/>
  <c r="O58" i="5" s="1"/>
  <c r="D98" i="10"/>
  <c r="AX131" i="5"/>
  <c r="AT94" i="5"/>
  <c r="AZ94" i="5" s="1"/>
  <c r="I153" i="5"/>
  <c r="O153" i="5" s="1"/>
  <c r="O151" i="5"/>
  <c r="O178" i="5" s="1"/>
  <c r="S159" i="5"/>
  <c r="R159" i="5"/>
  <c r="S240" i="10" l="1"/>
  <c r="S257" i="10" s="1"/>
  <c r="S258" i="10" s="1"/>
  <c r="S235" i="10"/>
  <c r="N235" i="10"/>
  <c r="EF26" i="8"/>
  <c r="EG25" i="8"/>
  <c r="S139" i="5"/>
  <c r="I180" i="5"/>
  <c r="I179" i="5" s="1"/>
  <c r="I130" i="5" s="1"/>
  <c r="I132" i="5" s="1"/>
  <c r="AS130" i="5"/>
  <c r="T134" i="4"/>
  <c r="T127" i="4"/>
  <c r="T135" i="4"/>
  <c r="T131" i="4"/>
  <c r="T145" i="4"/>
  <c r="R146" i="4"/>
  <c r="O133" i="5" s="1"/>
  <c r="T140" i="4"/>
  <c r="T128" i="4"/>
  <c r="T115" i="4"/>
  <c r="T141" i="4"/>
  <c r="T122" i="4"/>
  <c r="T116" i="4"/>
  <c r="T114" i="4"/>
  <c r="T136" i="4"/>
  <c r="T138" i="4"/>
  <c r="T125" i="4"/>
  <c r="T118" i="4"/>
  <c r="T123" i="4"/>
  <c r="T137" i="4"/>
  <c r="T130" i="4"/>
  <c r="T129" i="4"/>
  <c r="T126" i="4"/>
  <c r="T121" i="4"/>
  <c r="T120" i="4"/>
  <c r="T142" i="4"/>
  <c r="T133" i="4"/>
  <c r="T132" i="4"/>
  <c r="T117" i="4"/>
  <c r="T119" i="4"/>
  <c r="T139" i="4"/>
  <c r="T124" i="4"/>
  <c r="R163" i="5"/>
  <c r="O149" i="5"/>
  <c r="O180" i="5" s="1"/>
  <c r="S151" i="5"/>
  <c r="AT129" i="5"/>
  <c r="AZ129" i="5" s="1"/>
  <c r="O129" i="5"/>
  <c r="R151" i="5"/>
  <c r="EF27" i="8" l="1"/>
  <c r="EG26" i="8"/>
  <c r="AS131" i="5"/>
  <c r="D93" i="10"/>
  <c r="AU130" i="5"/>
  <c r="AU131" i="5"/>
  <c r="D95" i="10"/>
  <c r="P147" i="5"/>
  <c r="P171" i="5"/>
  <c r="P175" i="5"/>
  <c r="S147" i="5"/>
  <c r="R147" i="5"/>
  <c r="O179" i="5"/>
  <c r="O130" i="5" s="1"/>
  <c r="P167" i="5"/>
  <c r="P155" i="5"/>
  <c r="P151" i="5"/>
  <c r="P143" i="5"/>
  <c r="P178" i="5"/>
  <c r="P139" i="5"/>
  <c r="P163" i="5"/>
  <c r="P159" i="5"/>
  <c r="EF28" i="8" l="1"/>
  <c r="EG27" i="8"/>
  <c r="AT130" i="5"/>
  <c r="AZ130" i="5" s="1"/>
  <c r="AT131" i="5"/>
  <c r="AZ131" i="5" s="1"/>
  <c r="D94" i="10"/>
  <c r="O131" i="5"/>
  <c r="O132" i="5" s="1"/>
  <c r="J234" i="10"/>
  <c r="J235" i="10" l="1"/>
  <c r="EF29" i="8"/>
  <c r="EG28" i="8"/>
  <c r="D234" i="10"/>
  <c r="EG29" i="8" l="1"/>
  <c r="EF30" i="8"/>
  <c r="EF31" i="8" l="1"/>
  <c r="EG30" i="8"/>
  <c r="EG31" i="8" l="1"/>
  <c r="EF32" i="8"/>
  <c r="EF33" i="8" l="1"/>
  <c r="EG32" i="8"/>
  <c r="EF34" i="8" l="1"/>
  <c r="EG33" i="8"/>
  <c r="EF35" i="8" l="1"/>
  <c r="EG34" i="8"/>
  <c r="EF36" i="8" l="1"/>
  <c r="EG35" i="8"/>
  <c r="EG36" i="8" l="1"/>
  <c r="EF37" i="8"/>
  <c r="EG37" i="8" l="1"/>
  <c r="EF39" i="8"/>
  <c r="EF38" i="8"/>
  <c r="EG38" i="8" s="1"/>
  <c r="EG39" i="8" l="1"/>
  <c r="EF40" i="8"/>
  <c r="EF51" i="8"/>
  <c r="EG51" i="8" l="1"/>
  <c r="EF52" i="8"/>
  <c r="EF41" i="8"/>
  <c r="EG40" i="8"/>
  <c r="EF42" i="8" l="1"/>
  <c r="EG41" i="8"/>
  <c r="EG52" i="8"/>
  <c r="EF53" i="8"/>
  <c r="EF55" i="8" l="1"/>
  <c r="EG55" i="8" s="1"/>
  <c r="EF54" i="8"/>
  <c r="EG53" i="8"/>
  <c r="EF43" i="8"/>
  <c r="EG42" i="8"/>
  <c r="EG43" i="8" l="1"/>
  <c r="EF44" i="8"/>
  <c r="EF56" i="8"/>
  <c r="EG54" i="8"/>
  <c r="EF64" i="8" l="1"/>
  <c r="EG56" i="8"/>
  <c r="EF57" i="8"/>
  <c r="EG44" i="8"/>
  <c r="EF45" i="8"/>
  <c r="EF58" i="8" l="1"/>
  <c r="EG57" i="8"/>
  <c r="EF46" i="8"/>
  <c r="EG45" i="8"/>
  <c r="EF65" i="8"/>
  <c r="EG64" i="8"/>
  <c r="EF47" i="8" l="1"/>
  <c r="EG46" i="8"/>
  <c r="EF66" i="8"/>
  <c r="EG65" i="8"/>
  <c r="EF59" i="8"/>
  <c r="EG58" i="8"/>
  <c r="EF67" i="8" l="1"/>
  <c r="EG66" i="8"/>
  <c r="EF60" i="8"/>
  <c r="EG59" i="8"/>
  <c r="EG47" i="8"/>
  <c r="EF48" i="8"/>
  <c r="EF49" i="8" l="1"/>
  <c r="EG48" i="8"/>
  <c r="EF61" i="8"/>
  <c r="EG60" i="8"/>
  <c r="EF68" i="8"/>
  <c r="EG67" i="8"/>
  <c r="EF62" i="8" l="1"/>
  <c r="EG61" i="8"/>
  <c r="EF69" i="8"/>
  <c r="EG68" i="8"/>
  <c r="EG49" i="8"/>
  <c r="EF50" i="8"/>
  <c r="EG50" i="8" s="1"/>
  <c r="EF70" i="8" l="1"/>
  <c r="EG69" i="8"/>
  <c r="EG62" i="8"/>
  <c r="EF63" i="8"/>
  <c r="EG63" i="8" s="1"/>
  <c r="EF71" i="8" l="1"/>
  <c r="EG70" i="8"/>
  <c r="EF72" i="8" l="1"/>
  <c r="EG71" i="8"/>
  <c r="EF73" i="8" l="1"/>
  <c r="EG72" i="8"/>
  <c r="EF74" i="8" l="1"/>
  <c r="EG73" i="8"/>
  <c r="EG74" i="8" l="1"/>
  <c r="EF75" i="8"/>
  <c r="EF77" i="8" l="1"/>
  <c r="EG77" i="8" s="1"/>
  <c r="EG75" i="8"/>
  <c r="EF76" i="8"/>
  <c r="EG76" i="8" l="1"/>
  <c r="EF78" i="8"/>
  <c r="EF79" i="8" l="1"/>
  <c r="EG78" i="8"/>
  <c r="EF80" i="8" l="1"/>
  <c r="EG79" i="8"/>
  <c r="EF81" i="8" l="1"/>
  <c r="EG80" i="8"/>
  <c r="EF82" i="8" l="1"/>
  <c r="EG81" i="8"/>
  <c r="EF83" i="8" l="1"/>
  <c r="EG82" i="8"/>
  <c r="EF84" i="8" l="1"/>
  <c r="EG83" i="8"/>
  <c r="EF85" i="8" l="1"/>
  <c r="EG84" i="8"/>
  <c r="EF86" i="8" l="1"/>
  <c r="EG85" i="8"/>
  <c r="EF87" i="8" l="1"/>
  <c r="EG86" i="8"/>
  <c r="EF88" i="8" l="1"/>
  <c r="EG87" i="8"/>
  <c r="EF89" i="8" l="1"/>
  <c r="EG88" i="8"/>
  <c r="EF90" i="8" l="1"/>
  <c r="EG89" i="8"/>
  <c r="EF91" i="8" l="1"/>
  <c r="EG90" i="8"/>
  <c r="EF92" i="8" l="1"/>
  <c r="EG91" i="8"/>
  <c r="EF93" i="8" l="1"/>
  <c r="EG92" i="8"/>
  <c r="EF94" i="8" l="1"/>
  <c r="EG93" i="8"/>
  <c r="EF95" i="8" l="1"/>
  <c r="EG94" i="8"/>
  <c r="EF96" i="8" l="1"/>
  <c r="EG95" i="8"/>
  <c r="EF97" i="8" l="1"/>
  <c r="EG96" i="8"/>
  <c r="EF98" i="8" l="1"/>
  <c r="EG97" i="8"/>
  <c r="EF99" i="8" l="1"/>
  <c r="EG98" i="8"/>
  <c r="EF100" i="8" l="1"/>
  <c r="EG99" i="8"/>
  <c r="EF101" i="8" l="1"/>
  <c r="EG100" i="8"/>
  <c r="EG101" i="8" l="1"/>
  <c r="EF102" i="8"/>
  <c r="EF103" i="8" l="1"/>
  <c r="EG102" i="8"/>
  <c r="EF104" i="8" l="1"/>
  <c r="EG103" i="8"/>
  <c r="EF105" i="8" l="1"/>
  <c r="EG104" i="8"/>
  <c r="EF106" i="8" l="1"/>
  <c r="EG105" i="8"/>
  <c r="EF107" i="8" l="1"/>
  <c r="EG106" i="8"/>
  <c r="EG107" i="8" l="1"/>
  <c r="EF108" i="8"/>
  <c r="EG108" i="8" l="1"/>
  <c r="EF109" i="8"/>
  <c r="EF110" i="8" l="1"/>
  <c r="EG109" i="8"/>
  <c r="EG110" i="8" l="1"/>
  <c r="EF111" i="8"/>
  <c r="EF112" i="8" l="1"/>
  <c r="EG111" i="8"/>
  <c r="EF113" i="8" l="1"/>
  <c r="EG112" i="8"/>
  <c r="EF114" i="8" l="1"/>
  <c r="EG113" i="8"/>
  <c r="EF115" i="8" l="1"/>
  <c r="EG114" i="8"/>
  <c r="EG115" i="8" l="1"/>
  <c r="EF116" i="8"/>
  <c r="EG116" i="8" l="1"/>
  <c r="EF117" i="8"/>
  <c r="EF118" i="8" l="1"/>
  <c r="EF119" i="8"/>
  <c r="EG119" i="8" s="1"/>
  <c r="EG117" i="8"/>
  <c r="EF120" i="8" l="1"/>
  <c r="EG118" i="8"/>
  <c r="EG120" i="8" l="1"/>
  <c r="EF121" i="8"/>
  <c r="EG121" i="8" l="1"/>
  <c r="EF122" i="8"/>
  <c r="EG122" i="8" l="1"/>
  <c r="EF123" i="8"/>
  <c r="EF124" i="8" l="1"/>
  <c r="EG123" i="8"/>
  <c r="EG124" i="8" l="1"/>
  <c r="EF125" i="8"/>
  <c r="EG125" i="8" l="1"/>
  <c r="EF126" i="8"/>
  <c r="EG126" i="8" l="1"/>
  <c r="EF127" i="8"/>
  <c r="EF128" i="8" l="1"/>
  <c r="EG127" i="8"/>
  <c r="EG128" i="8" l="1"/>
  <c r="EF129" i="8"/>
  <c r="EF130" i="8" l="1"/>
  <c r="EG129" i="8"/>
  <c r="EG130" i="8" l="1"/>
  <c r="EF131" i="8"/>
  <c r="EF132" i="8" l="1"/>
  <c r="EG131" i="8"/>
  <c r="EG132" i="8" l="1"/>
  <c r="EF133" i="8"/>
  <c r="EG133" i="8" l="1"/>
  <c r="EF134" i="8"/>
  <c r="EF135" i="8" l="1"/>
  <c r="EG134" i="8"/>
  <c r="EG135" i="8" l="1"/>
  <c r="EF136" i="8"/>
  <c r="EG136" i="8" l="1"/>
  <c r="EG137" i="8"/>
</calcChain>
</file>

<file path=xl/comments1.xml><?xml version="1.0" encoding="utf-8"?>
<comments xmlns="http://schemas.openxmlformats.org/spreadsheetml/2006/main">
  <authors>
    <author>UNICEF</author>
  </authors>
  <commentList>
    <comment ref="V3" authorId="0" shapeId="0">
      <text>
        <r>
          <rPr>
            <sz val="9"/>
            <color indexed="81"/>
            <rFont val="Tahoma"/>
            <family val="2"/>
          </rPr>
          <t xml:space="preserve">Please do not move the structure of </t>
        </r>
        <r>
          <rPr>
            <b/>
            <sz val="9"/>
            <color indexed="81"/>
            <rFont val="Tahoma"/>
            <family val="2"/>
          </rPr>
          <t>iDemog</t>
        </r>
        <r>
          <rPr>
            <sz val="9"/>
            <color indexed="81"/>
            <rFont val="Tahoma"/>
            <family val="2"/>
          </rPr>
          <t xml:space="preserve">. This column should always ne in </t>
        </r>
        <r>
          <rPr>
            <b/>
            <sz val="9"/>
            <color indexed="81"/>
            <rFont val="Tahoma"/>
            <family val="2"/>
          </rPr>
          <t>Column U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Check if variable code in </t>
        </r>
        <r>
          <rPr>
            <b/>
            <sz val="9"/>
            <color indexed="81"/>
            <rFont val="Tahoma"/>
            <family val="2"/>
          </rPr>
          <t xml:space="preserve">column C </t>
        </r>
        <r>
          <rPr>
            <sz val="9"/>
            <color indexed="81"/>
            <rFont val="Tahoma"/>
            <family val="2"/>
          </rPr>
          <t xml:space="preserve">exist in </t>
        </r>
        <r>
          <rPr>
            <b/>
            <sz val="9"/>
            <color indexed="81"/>
            <rFont val="Tahoma"/>
            <family val="2"/>
          </rPr>
          <t>Strategy</t>
        </r>
        <r>
          <rPr>
            <sz val="9"/>
            <color indexed="81"/>
            <rFont val="Tahoma"/>
            <family val="2"/>
          </rPr>
          <t xml:space="preserve"> sheet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Check if variable code in </t>
        </r>
        <r>
          <rPr>
            <b/>
            <sz val="9"/>
            <color indexed="81"/>
            <rFont val="Tahoma"/>
            <family val="2"/>
          </rPr>
          <t xml:space="preserve">column C </t>
        </r>
        <r>
          <rPr>
            <sz val="9"/>
            <color indexed="81"/>
            <rFont val="Tahoma"/>
            <family val="2"/>
          </rPr>
          <t xml:space="preserve">exist in </t>
        </r>
        <r>
          <rPr>
            <b/>
            <sz val="9"/>
            <color indexed="81"/>
            <rFont val="Tahoma"/>
            <family val="2"/>
          </rPr>
          <t>Quantities</t>
        </r>
        <r>
          <rPr>
            <sz val="9"/>
            <color indexed="81"/>
            <rFont val="Tahoma"/>
            <family val="2"/>
          </rPr>
          <t xml:space="preserve"> sheet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Flag for conditional formating in </t>
        </r>
        <r>
          <rPr>
            <b/>
            <sz val="9"/>
            <color indexed="81"/>
            <rFont val="Tahoma"/>
            <family val="2"/>
          </rPr>
          <t>column C</t>
        </r>
      </text>
    </comment>
  </commentList>
</comments>
</file>

<file path=xl/comments2.xml><?xml version="1.0" encoding="utf-8"?>
<comments xmlns="http://schemas.openxmlformats.org/spreadsheetml/2006/main">
  <authors>
    <author>UNICEF</author>
  </authors>
  <commentList>
    <comment ref="X3" authorId="0" shapeId="0">
      <text>
        <r>
          <rPr>
            <sz val="9"/>
            <color indexed="81"/>
            <rFont val="Tahoma"/>
            <family val="2"/>
          </rPr>
          <t xml:space="preserve">Please do not move the structure of </t>
        </r>
        <r>
          <rPr>
            <b/>
            <sz val="9"/>
            <color indexed="81"/>
            <rFont val="Tahoma"/>
            <family val="2"/>
          </rPr>
          <t>iDemog</t>
        </r>
        <r>
          <rPr>
            <sz val="9"/>
            <color indexed="81"/>
            <rFont val="Tahoma"/>
            <family val="2"/>
          </rPr>
          <t xml:space="preserve">. This column should always ne in </t>
        </r>
        <r>
          <rPr>
            <b/>
            <sz val="9"/>
            <color indexed="81"/>
            <rFont val="Tahoma"/>
            <family val="2"/>
          </rPr>
          <t>Column U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  <comment ref="E13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  <comment ref="E20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  <comment ref="E27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  <comment ref="E35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  <comment ref="E43" authorId="0" shapeId="0">
      <text>
        <r>
          <rPr>
            <sz val="9"/>
            <color indexed="81"/>
            <rFont val="Tahoma"/>
            <family val="2"/>
          </rPr>
          <t>Select "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" if intervention to be included in the analysis, otherwise leave "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>"</t>
        </r>
      </text>
    </comment>
  </commentList>
</comments>
</file>

<file path=xl/comments3.xml><?xml version="1.0" encoding="utf-8"?>
<comments xmlns="http://schemas.openxmlformats.org/spreadsheetml/2006/main">
  <authors>
    <author>UNICEF</author>
  </authors>
  <commentList>
    <comment ref="AX1" authorId="0" shapeId="0">
      <text>
        <r>
          <rPr>
            <sz val="9"/>
            <color indexed="81"/>
            <rFont val="Tahoma"/>
            <family val="2"/>
          </rPr>
          <t>Flag non formula cells</t>
        </r>
      </text>
    </comment>
    <comment ref="AY1" authorId="0" shapeId="0">
      <text>
        <r>
          <rPr>
            <sz val="9"/>
            <color indexed="81"/>
            <rFont val="Tahoma"/>
            <family val="2"/>
          </rPr>
          <t>Flag existing info in Wrkg1</t>
        </r>
      </text>
    </comment>
    <comment ref="AD4" authorId="0" shapeId="0">
      <text>
        <r>
          <rPr>
            <sz val="9"/>
            <color indexed="81"/>
            <rFont val="Tahoma"/>
            <family val="2"/>
          </rPr>
          <t>Load data from CountryData sheet</t>
        </r>
      </text>
    </comment>
    <comment ref="AF4" authorId="0" shapeId="0">
      <text>
        <r>
          <rPr>
            <sz val="9"/>
            <color indexed="81"/>
            <rFont val="Tahoma"/>
            <family val="2"/>
          </rPr>
          <t>Formula for baseline column</t>
        </r>
      </text>
    </comment>
    <comment ref="AG4" authorId="0" shapeId="0">
      <text>
        <r>
          <rPr>
            <sz val="9"/>
            <color indexed="81"/>
            <rFont val="Tahoma"/>
            <family val="2"/>
          </rPr>
          <t>Formula for flexible columns</t>
        </r>
      </text>
    </comment>
    <comment ref="E23" authorId="0" shapeId="0">
      <text>
        <r>
          <rPr>
            <sz val="9"/>
            <color indexed="81"/>
            <rFont val="Tahoma"/>
            <family val="2"/>
          </rPr>
          <t xml:space="preserve">U5 pop x
% pop at risk for malaria x
Malaria prevalence
</t>
        </r>
      </text>
    </comment>
    <comment ref="E24" authorId="0" shapeId="0">
      <text>
        <r>
          <rPr>
            <sz val="9"/>
            <color indexed="81"/>
            <rFont val="Tahoma"/>
            <family val="2"/>
          </rPr>
          <t xml:space="preserve">U5 pop x
% pop in iCCM area x
Pneumonia prevalence
</t>
        </r>
      </text>
    </comment>
    <comment ref="E25" authorId="0" shapeId="0">
      <text>
        <r>
          <rPr>
            <sz val="9"/>
            <color indexed="81"/>
            <rFont val="Tahoma"/>
            <family val="2"/>
          </rPr>
          <t xml:space="preserve">U5 pop x
% pop in iCCM area x
Diarrhea prevalence
</t>
        </r>
      </text>
    </comment>
    <comment ref="E26" authorId="0" shapeId="0">
      <text>
        <r>
          <rPr>
            <sz val="9"/>
            <color indexed="81"/>
            <rFont val="Tahoma"/>
            <family val="2"/>
          </rPr>
          <t xml:space="preserve">U5 pop x
% pop in iCCM area x
SAM prevalence
</t>
        </r>
      </text>
    </comment>
    <comment ref="E27" authorId="0" shapeId="0">
      <text>
        <r>
          <rPr>
            <sz val="9"/>
            <color indexed="81"/>
            <rFont val="Tahoma"/>
            <family val="2"/>
          </rPr>
          <t>PW pop x
% pop at risk for malaria</t>
        </r>
      </text>
    </comment>
    <comment ref="E28" authorId="0" shapeId="0">
      <text>
        <r>
          <rPr>
            <sz val="9"/>
            <color indexed="81"/>
            <rFont val="Tahoma"/>
            <family val="2"/>
          </rPr>
          <t>Total pop x
% pop at risk for malaria x
Average HH size</t>
        </r>
      </text>
    </comment>
    <comment ref="E41" authorId="0" shapeId="0">
      <text>
        <r>
          <rPr>
            <sz val="9"/>
            <color indexed="81"/>
            <rFont val="Tahoma"/>
            <family val="2"/>
          </rPr>
          <t>PW in malaria area x
ITN coverage for PW</t>
        </r>
      </text>
    </comment>
    <comment ref="E42" authorId="0" shapeId="0">
      <text>
        <r>
          <rPr>
            <sz val="9"/>
            <color indexed="81"/>
            <rFont val="Tahoma"/>
            <family val="2"/>
          </rPr>
          <t>Children under one x
% population at risk for malaria</t>
        </r>
      </text>
    </comment>
    <comment ref="E43" authorId="0" shapeId="0">
      <text>
        <r>
          <rPr>
            <sz val="9"/>
            <color indexed="81"/>
            <rFont val="Tahoma"/>
            <family val="2"/>
          </rPr>
          <t>(Total pop / HH size) x % HH targeted for LLINs campaign x No. of campaign x
No of nets per HH</t>
        </r>
      </text>
    </comment>
    <comment ref="E44" authorId="0" shapeId="0">
      <text>
        <r>
          <rPr>
            <sz val="9"/>
            <color indexed="81"/>
            <rFont val="Tahoma"/>
            <family val="2"/>
          </rPr>
          <t>Total Nets (ANC, EPI, Campaign)</t>
        </r>
      </text>
    </comment>
    <comment ref="E46" authorId="0" shapeId="0">
      <text>
        <r>
          <rPr>
            <sz val="9"/>
            <color indexed="81"/>
            <rFont val="Tahoma"/>
            <family val="2"/>
          </rPr>
          <t>U5 with suspected malaria x
Malaria episodes</t>
        </r>
      </text>
    </comment>
    <comment ref="E47" authorId="0" shapeId="0">
      <text>
        <r>
          <rPr>
            <sz val="9"/>
            <color indexed="81"/>
            <rFont val="Tahoma"/>
            <family val="2"/>
          </rPr>
          <t>Malaria treatment coverage x
Total expected malaria cases x
% treatment at health facilities</t>
        </r>
      </text>
    </comment>
    <comment ref="E48" authorId="0" shapeId="0">
      <text>
        <r>
          <rPr>
            <sz val="9"/>
            <color indexed="81"/>
            <rFont val="Tahoma"/>
            <family val="2"/>
          </rPr>
          <t>Malaria treatment coverage x
Total expected malaria cases x
% treatment through CCM</t>
        </r>
      </text>
    </comment>
    <comment ref="E49" authorId="0" shapeId="0">
      <text>
        <r>
          <rPr>
            <sz val="9"/>
            <color indexed="81"/>
            <rFont val="Tahoma"/>
            <family val="2"/>
          </rPr>
          <t>Malaria treatment coverage x
Total expected malaria cases x
% treatment outside HF and CCM</t>
        </r>
      </text>
    </comment>
    <comment ref="E50" authorId="0" shapeId="0">
      <text>
        <r>
          <rPr>
            <sz val="9"/>
            <color indexed="81"/>
            <rFont val="Tahoma"/>
            <family val="2"/>
          </rPr>
          <t>Total expected cases (HF, CCM &amp; Other)</t>
        </r>
      </text>
    </comment>
    <comment ref="E51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52" authorId="0" shapeId="0">
      <text>
        <r>
          <rPr>
            <sz val="9"/>
            <color indexed="81"/>
            <rFont val="Tahoma"/>
            <family val="2"/>
          </rPr>
          <t>Total malaria cases x
Adjustment factor (for wastage, under-use, etc)</t>
        </r>
      </text>
    </comment>
    <comment ref="E53" authorId="0" shapeId="0">
      <text>
        <r>
          <rPr>
            <b/>
            <sz val="9"/>
            <color indexed="81"/>
            <rFont val="Tahoma"/>
            <family val="2"/>
          </rPr>
          <t>Assume Fever episode is equal to malaria episode</t>
        </r>
        <r>
          <rPr>
            <sz val="9"/>
            <color indexed="81"/>
            <rFont val="Tahoma"/>
            <family val="2"/>
          </rPr>
          <t>:
U5 pop x 
% area at risk for malaria x
Fever prevalence x 
Malaria Episode</t>
        </r>
      </text>
    </comment>
    <comment ref="E54" authorId="0" shapeId="0">
      <text>
        <r>
          <rPr>
            <sz val="9"/>
            <color indexed="81"/>
            <rFont val="Tahoma"/>
            <family val="2"/>
          </rPr>
          <t>RDT coverage x
Expected fever cases x
% diagnostic in HF</t>
        </r>
      </text>
    </comment>
    <comment ref="E55" authorId="0" shapeId="0">
      <text>
        <r>
          <rPr>
            <sz val="9"/>
            <color indexed="81"/>
            <rFont val="Tahoma"/>
            <family val="2"/>
          </rPr>
          <t>RDT coverage x
Expected fever cases x
% diagnostic through CCM</t>
        </r>
      </text>
    </comment>
    <comment ref="E56" authorId="0" shapeId="0">
      <text>
        <r>
          <rPr>
            <sz val="9"/>
            <color indexed="81"/>
            <rFont val="Tahoma"/>
            <family val="2"/>
          </rPr>
          <t xml:space="preserve">RDT coverage x
Expected fever cases </t>
        </r>
        <r>
          <rPr>
            <b/>
            <sz val="9"/>
            <color indexed="81"/>
            <rFont val="Tahoma"/>
            <family val="2"/>
          </rPr>
          <t>-</t>
        </r>
        <r>
          <rPr>
            <sz val="9"/>
            <color indexed="81"/>
            <rFont val="Tahoma"/>
            <family val="2"/>
          </rPr>
          <t xml:space="preserve">
Total diagnostics at HF and through CCM</t>
        </r>
      </text>
    </comment>
    <comment ref="E57" authorId="0" shapeId="0">
      <text>
        <r>
          <rPr>
            <sz val="9"/>
            <color indexed="81"/>
            <rFont val="Tahoma"/>
            <family val="2"/>
          </rPr>
          <t>Total RDT (HF, CCM &amp; Other)</t>
        </r>
      </text>
    </comment>
    <comment ref="E59" authorId="0" shapeId="0">
      <text>
        <r>
          <rPr>
            <sz val="9"/>
            <color indexed="81"/>
            <rFont val="Tahoma"/>
            <family val="2"/>
          </rPr>
          <t>Total RDT  x
Adjustment factor (for wastage, under-use, etc)</t>
        </r>
      </text>
    </comment>
    <comment ref="E61" authorId="0" shapeId="0">
      <text>
        <r>
          <rPr>
            <sz val="9"/>
            <color indexed="81"/>
            <rFont val="Tahoma"/>
            <family val="2"/>
          </rPr>
          <t>U5 with suspected diarrhea x
Malaria episodes</t>
        </r>
      </text>
    </comment>
    <comment ref="E62" authorId="0" shapeId="0">
      <text>
        <r>
          <rPr>
            <sz val="9"/>
            <color indexed="81"/>
            <rFont val="Tahoma"/>
            <family val="2"/>
          </rPr>
          <t>Diarrhea treatment coverage x
Diarrhea expected cases x
% diarrhea treatment at HF</t>
        </r>
      </text>
    </comment>
    <comment ref="E63" authorId="0" shapeId="0">
      <text>
        <r>
          <rPr>
            <sz val="9"/>
            <color indexed="81"/>
            <rFont val="Tahoma"/>
            <family val="2"/>
          </rPr>
          <t>Diarrhea treatment coverage x
Diarrhea expected cases x
% diarrhea treatment through CCM</t>
        </r>
      </text>
    </comment>
    <comment ref="E64" authorId="0" shapeId="0">
      <text>
        <r>
          <rPr>
            <sz val="9"/>
            <color indexed="81"/>
            <rFont val="Tahoma"/>
            <family val="2"/>
          </rPr>
          <t>Diarrhea treatment coverage x
Diarrhea expected cases -
Total treatment at HF and through CCM</t>
        </r>
      </text>
    </comment>
    <comment ref="E65" authorId="0" shapeId="0">
      <text>
        <r>
          <rPr>
            <sz val="9"/>
            <color indexed="81"/>
            <rFont val="Tahoma"/>
            <family val="2"/>
          </rPr>
          <t>Total expected diarrhea cases (HF, CCM &amp; Other)</t>
        </r>
      </text>
    </comment>
    <comment ref="E66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67" authorId="0" shapeId="0">
      <text>
        <r>
          <rPr>
            <sz val="9"/>
            <color indexed="81"/>
            <rFont val="Tahoma"/>
            <family val="2"/>
          </rPr>
          <t>Total expected diarrhea cases  x
Adjustment factor (for wastage, under-use, etc)</t>
        </r>
      </text>
    </comment>
    <comment ref="E68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69" authorId="0" shapeId="0">
      <text>
        <r>
          <rPr>
            <sz val="9"/>
            <color indexed="81"/>
            <rFont val="Tahoma"/>
            <family val="2"/>
          </rPr>
          <t>Total expected diarrhea cases  x
Adjustment factor (for wastage, under-use, etc)</t>
        </r>
      </text>
    </comment>
    <comment ref="E71" authorId="0" shapeId="0">
      <text>
        <r>
          <rPr>
            <sz val="9"/>
            <color indexed="81"/>
            <rFont val="Tahoma"/>
            <family val="2"/>
          </rPr>
          <t>U5 with suspected pneumonia x
Malaria episodes</t>
        </r>
      </text>
    </comment>
    <comment ref="E72" authorId="0" shapeId="0">
      <text>
        <r>
          <rPr>
            <sz val="9"/>
            <color indexed="81"/>
            <rFont val="Tahoma"/>
            <family val="2"/>
          </rPr>
          <t>Pneumonia treatment coverage x
Pneumonia expected cases x
% Pneumonia treatment at HF</t>
        </r>
      </text>
    </comment>
    <comment ref="E73" authorId="0" shapeId="0">
      <text>
        <r>
          <rPr>
            <sz val="9"/>
            <color indexed="81"/>
            <rFont val="Tahoma"/>
            <family val="2"/>
          </rPr>
          <t>Pneumonia treatment coverage x
Pneumonia expected cases x
% Pneumonia treatment through CCM</t>
        </r>
      </text>
    </comment>
    <comment ref="E74" authorId="0" shapeId="0">
      <text>
        <r>
          <rPr>
            <sz val="9"/>
            <color indexed="81"/>
            <rFont val="Tahoma"/>
            <family val="2"/>
          </rPr>
          <t>Pneumonia treatment coverage x
Pneumonia expected cases -
Total treatment at HF and through CCM</t>
        </r>
      </text>
    </comment>
    <comment ref="E75" authorId="0" shapeId="0">
      <text>
        <r>
          <rPr>
            <sz val="9"/>
            <color indexed="81"/>
            <rFont val="Tahoma"/>
            <family val="2"/>
          </rPr>
          <t>Total expected pneumonia cases (HF, CCM &amp; Other)</t>
        </r>
      </text>
    </comment>
    <comment ref="E76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77" authorId="0" shapeId="0">
      <text>
        <r>
          <rPr>
            <sz val="9"/>
            <color indexed="81"/>
            <rFont val="Tahoma"/>
            <family val="2"/>
          </rPr>
          <t>Total expected pneumonia cases  x
Adjustment factor (for wastage, under-use, etc)</t>
        </r>
      </text>
    </comment>
    <comment ref="E79" authorId="0" shapeId="0">
      <text>
        <r>
          <rPr>
            <sz val="9"/>
            <color indexed="81"/>
            <rFont val="Tahoma"/>
            <family val="2"/>
          </rPr>
          <t>U5 with suspected SAM x
SAM episodes</t>
        </r>
      </text>
    </comment>
    <comment ref="E80" authorId="0" shapeId="0">
      <text>
        <r>
          <rPr>
            <sz val="9"/>
            <color indexed="81"/>
            <rFont val="Tahoma"/>
            <family val="2"/>
          </rPr>
          <t>SAM treatment coverage x
SAM expected cases x
% SAM treatment at HF</t>
        </r>
      </text>
    </comment>
    <comment ref="E81" authorId="0" shapeId="0">
      <text>
        <r>
          <rPr>
            <sz val="9"/>
            <color indexed="81"/>
            <rFont val="Tahoma"/>
            <family val="2"/>
          </rPr>
          <t>SAM treatment coverage x
SAM expected cases x
% SAM treatment through CCM</t>
        </r>
      </text>
    </comment>
    <comment ref="E82" authorId="0" shapeId="0">
      <text>
        <r>
          <rPr>
            <sz val="9"/>
            <color indexed="81"/>
            <rFont val="Tahoma"/>
            <family val="2"/>
          </rPr>
          <t>SAM treatment coverage x
SAM expected cases -
Total treatment at HF and through CCM</t>
        </r>
      </text>
    </comment>
    <comment ref="E83" authorId="0" shapeId="0">
      <text>
        <r>
          <rPr>
            <sz val="9"/>
            <color indexed="81"/>
            <rFont val="Tahoma"/>
            <family val="2"/>
          </rPr>
          <t>Total expected SAM cases (HF, CCM &amp; Other)</t>
        </r>
      </text>
    </comment>
    <comment ref="E84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85" authorId="0" shapeId="0">
      <text>
        <r>
          <rPr>
            <sz val="9"/>
            <color indexed="81"/>
            <rFont val="Tahoma"/>
            <family val="2"/>
          </rPr>
          <t>Total expected SAM cases  x
Adjustment factor (for wastage, under-use, etc)</t>
        </r>
      </text>
    </comment>
    <comment ref="E89" authorId="0" shapeId="0">
      <text>
        <r>
          <rPr>
            <sz val="9"/>
            <color indexed="81"/>
            <rFont val="Tahoma"/>
            <family val="2"/>
          </rPr>
          <t xml:space="preserve">Existing Worker /
Total need
</t>
        </r>
        <r>
          <rPr>
            <b/>
            <i/>
            <sz val="9"/>
            <color indexed="81"/>
            <rFont val="Tahoma"/>
            <family val="2"/>
          </rPr>
          <t>Total need</t>
        </r>
        <r>
          <rPr>
            <sz val="9"/>
            <color indexed="81"/>
            <rFont val="Tahoma"/>
            <family val="2"/>
          </rPr>
          <t xml:space="preserve"> = (total pop x % pop at risk for malaria) / HR norm for malaria treat</t>
        </r>
      </text>
    </comment>
    <comment ref="E92" authorId="0" shapeId="0">
      <text>
        <r>
          <rPr>
            <sz val="9"/>
            <color indexed="81"/>
            <rFont val="Tahoma"/>
            <family val="2"/>
          </rPr>
          <t xml:space="preserve">Existing Worker /
Total need
</t>
        </r>
        <r>
          <rPr>
            <b/>
            <i/>
            <sz val="9"/>
            <color indexed="81"/>
            <rFont val="Tahoma"/>
            <family val="2"/>
          </rPr>
          <t>Total need</t>
        </r>
        <r>
          <rPr>
            <sz val="9"/>
            <color indexed="81"/>
            <rFont val="Tahoma"/>
            <family val="2"/>
          </rPr>
          <t xml:space="preserve"> = (total pop x % pop targeted by iCCM program) / HR norm for pneumonia treatment</t>
        </r>
      </text>
    </comment>
    <comment ref="E93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94" authorId="0" shapeId="0">
      <text>
        <r>
          <rPr>
            <sz val="9"/>
            <color indexed="81"/>
            <rFont val="Tahoma"/>
            <family val="2"/>
          </rPr>
          <t>Total HR needeed for Pneumonia treatment x
Adjustment factor (wastage, under-use, etc.)</t>
        </r>
      </text>
    </comment>
    <comment ref="E97" authorId="0" shapeId="0">
      <text>
        <r>
          <rPr>
            <sz val="9"/>
            <color indexed="81"/>
            <rFont val="Tahoma"/>
            <family val="2"/>
          </rPr>
          <t xml:space="preserve">Existing Worker /
Total need
</t>
        </r>
        <r>
          <rPr>
            <b/>
            <i/>
            <sz val="9"/>
            <color indexed="81"/>
            <rFont val="Tahoma"/>
            <family val="2"/>
          </rPr>
          <t>Total need</t>
        </r>
        <r>
          <rPr>
            <sz val="9"/>
            <color indexed="81"/>
            <rFont val="Tahoma"/>
            <family val="2"/>
          </rPr>
          <t xml:space="preserve"> = (total pop x % pop targeted by iCCM program) / HR norm for diarrhea treatment</t>
        </r>
      </text>
    </comment>
    <comment ref="E100" authorId="0" shapeId="0">
      <text>
        <r>
          <rPr>
            <sz val="9"/>
            <color indexed="81"/>
            <rFont val="Tahoma"/>
            <family val="2"/>
          </rPr>
          <t xml:space="preserve">Existing Worker /
Total need
</t>
        </r>
        <r>
          <rPr>
            <b/>
            <i/>
            <sz val="9"/>
            <color indexed="81"/>
            <rFont val="Tahoma"/>
            <family val="2"/>
          </rPr>
          <t>Total need</t>
        </r>
        <r>
          <rPr>
            <sz val="9"/>
            <color indexed="81"/>
            <rFont val="Tahoma"/>
            <family val="2"/>
          </rPr>
          <t xml:space="preserve"> = (total pop x % pop targeted by iCCM program) / HR norm for SAM at community level</t>
        </r>
      </text>
    </comment>
    <comment ref="E101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102" authorId="0" shapeId="0">
      <text>
        <r>
          <rPr>
            <sz val="9"/>
            <color indexed="81"/>
            <rFont val="Tahoma"/>
            <family val="2"/>
          </rPr>
          <t>Total needed for SAM screening HR x
Adjustment factor (wastage, under-use, etc.)</t>
        </r>
      </text>
    </comment>
    <comment ref="E107" authorId="0" shapeId="0">
      <text>
        <r>
          <rPr>
            <sz val="9"/>
            <color indexed="81"/>
            <rFont val="Tahoma"/>
            <family val="2"/>
          </rPr>
          <t>Take into account:
- decreasing cases due to vector control
- waste 
etc.</t>
        </r>
      </text>
    </comment>
    <comment ref="E108" authorId="0" shapeId="0">
      <text>
        <r>
          <rPr>
            <sz val="9"/>
            <color indexed="81"/>
            <rFont val="Tahoma"/>
            <family val="2"/>
          </rPr>
          <t>Targeted HH for IRS + Additional HH (based on adjustment factor)</t>
        </r>
      </text>
    </comment>
    <comment ref="E110" authorId="0" shapeId="0">
      <text>
        <r>
          <rPr>
            <sz val="9"/>
            <color indexed="81"/>
            <rFont val="Tahoma"/>
            <family val="2"/>
          </rPr>
          <t xml:space="preserve">Total pop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HH size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% HH in need for IRS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IRS coverage</t>
        </r>
      </text>
    </comment>
    <comment ref="E111" authorId="0" shapeId="0">
      <text>
        <r>
          <rPr>
            <sz val="9"/>
            <color indexed="81"/>
            <rFont val="Tahoma"/>
            <family val="2"/>
          </rPr>
          <t>Total HH targeted for IRS x (1-Adjustment factor)</t>
        </r>
      </text>
    </comment>
    <comment ref="D115" authorId="0" shapeId="0">
      <text>
        <r>
          <rPr>
            <sz val="9"/>
            <color indexed="81"/>
            <rFont val="Tahoma"/>
            <family val="2"/>
          </rPr>
          <t xml:space="preserve">Select </t>
        </r>
        <r>
          <rPr>
            <b/>
            <sz val="9"/>
            <color indexed="81"/>
            <rFont val="Tahoma"/>
            <family val="2"/>
          </rPr>
          <t xml:space="preserve">YES </t>
        </r>
        <r>
          <rPr>
            <sz val="9"/>
            <color indexed="81"/>
            <rFont val="Tahoma"/>
            <family val="2"/>
          </rPr>
          <t xml:space="preserve">if the cost item is part of your plan.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 xml:space="preserve"> otherwise</t>
        </r>
      </text>
    </comment>
    <comment ref="E116" authorId="0" shapeId="0">
      <text>
        <r>
          <rPr>
            <sz val="9"/>
            <color indexed="81"/>
            <rFont val="Tahoma"/>
            <family val="2"/>
          </rPr>
          <t>Total Nets needed for ANC x
Total cost per net</t>
        </r>
      </text>
    </comment>
    <comment ref="E117" authorId="0" shapeId="0">
      <text>
        <r>
          <rPr>
            <sz val="9"/>
            <color indexed="81"/>
            <rFont val="Tahoma"/>
            <family val="2"/>
          </rPr>
          <t>Total Nets needed for EPI x
Total cost per net</t>
        </r>
      </text>
    </comment>
    <comment ref="E118" authorId="0" shapeId="0">
      <text>
        <r>
          <rPr>
            <sz val="9"/>
            <color indexed="81"/>
            <rFont val="Tahoma"/>
            <family val="2"/>
          </rPr>
          <t>Total Nets needed for Campaign x
Total cost per net</t>
        </r>
      </text>
    </comment>
    <comment ref="E119" authorId="0" shapeId="0">
      <text>
        <r>
          <rPr>
            <sz val="9"/>
            <color indexed="81"/>
            <rFont val="Tahoma"/>
            <family val="2"/>
          </rPr>
          <t>Total Antibiotics needed for treatment x
Total cost per Antibiotic treatment</t>
        </r>
      </text>
    </comment>
    <comment ref="E120" authorId="0" shapeId="0">
      <text>
        <r>
          <rPr>
            <sz val="9"/>
            <color indexed="81"/>
            <rFont val="Tahoma"/>
            <family val="2"/>
          </rPr>
          <t>Total ACT needed for treatment x
Total cost per Antimalarial drug</t>
        </r>
      </text>
    </comment>
    <comment ref="E121" authorId="0" shapeId="0">
      <text>
        <r>
          <rPr>
            <sz val="9"/>
            <color indexed="81"/>
            <rFont val="Tahoma"/>
            <family val="2"/>
          </rPr>
          <t>Total ORS needed for treatment x
Total cost per ORS</t>
        </r>
      </text>
    </comment>
    <comment ref="E122" authorId="0" shapeId="0">
      <text>
        <r>
          <rPr>
            <sz val="9"/>
            <color indexed="81"/>
            <rFont val="Tahoma"/>
            <family val="2"/>
          </rPr>
          <t>Total Zinc needed for treatment x
Total cost per Zinc</t>
        </r>
      </text>
    </comment>
    <comment ref="E123" authorId="0" shapeId="0">
      <text>
        <r>
          <rPr>
            <sz val="9"/>
            <color indexed="81"/>
            <rFont val="Tahoma"/>
            <family val="2"/>
          </rPr>
          <t>Total Respiratory Timer needed for CHW x
Total cost per Respiratory timer</t>
        </r>
      </text>
    </comment>
    <comment ref="E124" authorId="0" shapeId="0">
      <text>
        <r>
          <rPr>
            <sz val="9"/>
            <color indexed="81"/>
            <rFont val="Tahoma"/>
            <family val="2"/>
          </rPr>
          <t>Total RDT needed x
Total cost per RDT</t>
        </r>
      </text>
    </comment>
    <comment ref="E125" authorId="0" shapeId="0">
      <text>
        <r>
          <rPr>
            <sz val="9"/>
            <color indexed="81"/>
            <rFont val="Tahoma"/>
            <family val="2"/>
          </rPr>
          <t>Total MUAC needed x
Total cost per MUAC</t>
        </r>
      </text>
    </comment>
    <comment ref="E126" authorId="0" shapeId="0">
      <text>
        <r>
          <rPr>
            <sz val="9"/>
            <color indexed="81"/>
            <rFont val="Tahoma"/>
            <family val="2"/>
          </rPr>
          <t>Total RUTF needed x
Total cost per RUTF</t>
        </r>
      </text>
    </comment>
    <comment ref="E127" authorId="0" shapeId="0">
      <text>
        <r>
          <rPr>
            <sz val="9"/>
            <color indexed="81"/>
            <rFont val="Tahoma"/>
            <family val="2"/>
          </rPr>
          <t xml:space="preserve">Total HH needing IRS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 IRS cost per HH</t>
        </r>
      </text>
    </comment>
    <comment ref="E129" authorId="0" shapeId="0">
      <text>
        <r>
          <rPr>
            <sz val="9"/>
            <color indexed="81"/>
            <rFont val="Tahoma"/>
            <family val="2"/>
          </rPr>
          <t>Maximu number of HR needed (malaria, pneumonia) x
Average wages per CHW per year</t>
        </r>
      </text>
    </comment>
    <comment ref="E131" authorId="0" shapeId="0">
      <text>
        <r>
          <rPr>
            <sz val="9"/>
            <color indexed="81"/>
            <rFont val="Tahoma"/>
            <family val="2"/>
          </rPr>
          <t>No of training needs x
Cost per training</t>
        </r>
      </text>
    </comment>
    <comment ref="E132" authorId="0" shapeId="0">
      <text>
        <r>
          <rPr>
            <sz val="9"/>
            <color indexed="81"/>
            <rFont val="Tahoma"/>
            <family val="2"/>
          </rPr>
          <t>Total supervisions needed x
Cost per supervision</t>
        </r>
      </text>
    </comment>
    <comment ref="E133" authorId="0" shapeId="0">
      <text>
        <r>
          <rPr>
            <sz val="9"/>
            <color indexed="81"/>
            <rFont val="Tahoma"/>
            <family val="2"/>
          </rPr>
          <t>No of campaign x 
Cost per microplanning</t>
        </r>
      </text>
    </comment>
    <comment ref="E134" authorId="0" shapeId="0">
      <text>
        <r>
          <rPr>
            <sz val="9"/>
            <color indexed="81"/>
            <rFont val="Tahoma"/>
            <family val="2"/>
          </rPr>
          <t>Total M&amp;E cost per year</t>
        </r>
      </text>
    </comment>
    <comment ref="E135" authorId="0" shapeId="0">
      <text>
        <r>
          <rPr>
            <sz val="9"/>
            <color indexed="81"/>
            <rFont val="Tahoma"/>
            <family val="2"/>
          </rPr>
          <t>Total Coordination cost per year</t>
        </r>
      </text>
    </comment>
    <comment ref="E136" authorId="0" shapeId="0">
      <text>
        <r>
          <rPr>
            <sz val="9"/>
            <color indexed="81"/>
            <rFont val="Tahoma"/>
            <family val="2"/>
          </rPr>
          <t>Other costs for research and evaluation per year</t>
        </r>
      </text>
    </comment>
    <comment ref="E138" authorId="0" shapeId="0">
      <text>
        <r>
          <rPr>
            <sz val="9"/>
            <color indexed="81"/>
            <rFont val="Tahoma"/>
            <family val="2"/>
          </rPr>
          <t>No of campaign x 
Cost per social mobilization</t>
        </r>
      </text>
    </comment>
    <comment ref="E139" authorId="0" shapeId="0">
      <text>
        <r>
          <rPr>
            <sz val="9"/>
            <color indexed="81"/>
            <rFont val="Tahoma"/>
            <family val="2"/>
          </rPr>
          <t>Total procurement cost per year</t>
        </r>
      </text>
    </comment>
    <comment ref="E140" authorId="0" shapeId="0">
      <text>
        <r>
          <rPr>
            <sz val="9"/>
            <color indexed="81"/>
            <rFont val="Tahoma"/>
            <family val="2"/>
          </rPr>
          <t>Total warehousing cost per year</t>
        </r>
      </text>
    </comment>
    <comment ref="E141" authorId="0" shapeId="0">
      <text>
        <r>
          <rPr>
            <sz val="9"/>
            <color indexed="81"/>
            <rFont val="Tahoma"/>
            <family val="2"/>
          </rPr>
          <t>Total delivery/logistic cost per year</t>
        </r>
      </text>
    </comment>
  </commentList>
</comments>
</file>

<file path=xl/comments4.xml><?xml version="1.0" encoding="utf-8"?>
<comments xmlns="http://schemas.openxmlformats.org/spreadsheetml/2006/main">
  <authors>
    <author>UNICEF</author>
  </authors>
  <commentList>
    <comment ref="AF4" authorId="0" shapeId="0">
      <text>
        <r>
          <rPr>
            <sz val="9"/>
            <color indexed="81"/>
            <rFont val="Tahoma"/>
            <family val="2"/>
          </rPr>
          <t xml:space="preserve">Return respective Row in </t>
        </r>
        <r>
          <rPr>
            <b/>
            <sz val="9"/>
            <color indexed="81"/>
            <rFont val="Tahoma"/>
            <family val="2"/>
          </rPr>
          <t>Quantities</t>
        </r>
        <r>
          <rPr>
            <sz val="9"/>
            <color indexed="81"/>
            <rFont val="Tahoma"/>
            <family val="2"/>
          </rPr>
          <t xml:space="preserve"> sheet</t>
        </r>
      </text>
    </comment>
    <comment ref="AG4" authorId="0" shapeId="0">
      <text>
        <r>
          <rPr>
            <sz val="9"/>
            <color indexed="81"/>
            <rFont val="Tahoma"/>
            <family val="2"/>
          </rPr>
          <t xml:space="preserve">Original formula used during </t>
        </r>
        <r>
          <rPr>
            <b/>
            <sz val="9"/>
            <color indexed="81"/>
            <rFont val="Tahoma"/>
            <family val="2"/>
          </rPr>
          <t>Refresh</t>
        </r>
      </text>
    </comment>
    <comment ref="AL4" authorId="0" shapeId="0">
      <text>
        <r>
          <rPr>
            <sz val="9"/>
            <color indexed="81"/>
            <rFont val="Tahoma"/>
            <family val="2"/>
          </rPr>
          <t xml:space="preserve">Return respective Baseline Value from </t>
        </r>
        <r>
          <rPr>
            <b/>
            <sz val="9"/>
            <color indexed="81"/>
            <rFont val="Tahoma"/>
            <family val="2"/>
          </rPr>
          <t>iParameter</t>
        </r>
        <r>
          <rPr>
            <sz val="9"/>
            <color indexed="81"/>
            <rFont val="Tahoma"/>
            <family val="2"/>
          </rPr>
          <t xml:space="preserve"> sheet</t>
        </r>
      </text>
    </comment>
    <comment ref="AZ4" authorId="0" shapeId="0">
      <text>
        <r>
          <rPr>
            <sz val="9"/>
            <color indexed="81"/>
            <rFont val="Tahoma"/>
            <family val="2"/>
          </rPr>
          <t>Flag non formula cells</t>
        </r>
      </text>
    </comment>
    <comment ref="BA4" authorId="0" shapeId="0">
      <text>
        <r>
          <rPr>
            <sz val="9"/>
            <color indexed="81"/>
            <rFont val="Tahoma"/>
            <family val="2"/>
          </rPr>
          <t>Flag existing info in Wrkg1</t>
        </r>
      </text>
    </comment>
    <comment ref="C6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33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47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61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69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83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97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111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  <comment ref="C119" authorId="0" shapeId="0">
      <text>
        <r>
          <rPr>
            <sz val="9"/>
            <color indexed="81"/>
            <rFont val="Tahoma"/>
            <family val="2"/>
          </rPr>
          <t>Select &lt;blank&gt; if not part of the gap analysis</t>
        </r>
      </text>
    </comment>
  </commentList>
</comments>
</file>

<file path=xl/comments5.xml><?xml version="1.0" encoding="utf-8"?>
<comments xmlns="http://schemas.openxmlformats.org/spreadsheetml/2006/main">
  <authors>
    <author>UNICEF</author>
    <author>Eric Ribaira</author>
    <author>Rory Nefdt</author>
    <author>Denis Muhoza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5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V5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5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5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5" authorId="0" shapeId="0">
      <text>
        <r>
          <rPr>
            <sz val="9"/>
            <color indexed="81"/>
            <rFont val="Tahoma"/>
            <family val="2"/>
          </rPr>
          <t xml:space="preserve">IBEP 2008-09 Table 2.2.1 (Preliminary results)
</t>
        </r>
      </text>
    </comment>
    <comment ref="Z5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AA5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G6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6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6" authorId="0" shapeId="0">
      <text>
        <r>
          <rPr>
            <sz val="9"/>
            <color indexed="81"/>
            <rFont val="Tahoma"/>
            <family val="2"/>
          </rPr>
          <t>Family health survey 2007 (CSO)</t>
        </r>
      </text>
    </comment>
    <comment ref="Y6" authorId="0" shapeId="0">
      <text>
        <r>
          <rPr>
            <sz val="9"/>
            <color indexed="81"/>
            <rFont val="Tahoma"/>
            <family val="2"/>
          </rPr>
          <t>DHS 2006, Table 3.1.1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G7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7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7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7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7" authorId="0" shapeId="0">
      <text>
        <r>
          <rPr>
            <sz val="9"/>
            <color indexed="81"/>
            <rFont val="Tahoma"/>
            <family val="2"/>
          </rPr>
          <t>Burundi, Food Security andVulnerability, Analysis Reportconducted in July -August 2004, World Food Program</t>
        </r>
      </text>
    </comment>
    <comment ref="Z7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AA7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G8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8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8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8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8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8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8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8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8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AA8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G9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9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9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9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9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9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9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9" authorId="0" shapeId="0">
      <text>
        <r>
          <rPr>
            <sz val="9"/>
            <color indexed="81"/>
            <rFont val="Tahoma"/>
            <family val="2"/>
          </rPr>
          <t>UNDP MDG report, Value for 2001-2003</t>
        </r>
      </text>
    </comment>
    <comment ref="Y9" authorId="0" shapeId="0">
      <text>
        <r>
          <rPr>
            <sz val="9"/>
            <color indexed="81"/>
            <rFont val="Tahoma"/>
            <family val="2"/>
          </rPr>
          <t>Government of the State of Eritrea Asmara, April 2004</t>
        </r>
      </text>
    </comment>
    <comment ref="Z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AA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G10" authorId="0" shapeId="0">
      <text>
        <r>
          <rPr>
            <sz val="9"/>
            <color indexed="81"/>
            <rFont val="Tahoma"/>
            <family val="2"/>
          </rPr>
          <t>WPP,The 2010 Revision,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I10" authorId="0" shapeId="0">
      <text>
        <r>
          <rPr>
            <sz val="9"/>
            <color indexed="81"/>
            <rFont val="Tahoma"/>
            <family val="2"/>
          </rPr>
          <t>Health and Health related indicators 2010</t>
        </r>
      </text>
    </comment>
    <comment ref="J10" authorId="0" shapeId="0">
      <text>
        <r>
          <rPr>
            <sz val="9"/>
            <color indexed="81"/>
            <rFont val="Tahoma"/>
            <family val="2"/>
          </rPr>
          <t>Census 2007</t>
        </r>
      </text>
    </comment>
    <comment ref="K10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0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M10" authorId="0" shapeId="0">
      <text>
        <r>
          <rPr>
            <sz val="9"/>
            <color indexed="81"/>
            <rFont val="Tahoma"/>
            <family val="2"/>
          </rPr>
          <t>3.6 % of totl population of 2007 census</t>
        </r>
      </text>
    </comment>
    <comment ref="N1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0" authorId="0" shapeId="0">
      <text>
        <r>
          <rPr>
            <sz val="9"/>
            <color indexed="81"/>
            <rFont val="Tahoma"/>
            <family val="2"/>
          </rPr>
          <t xml:space="preserve">SOWC 2011, Table 1 (value for 2008) </t>
        </r>
      </text>
    </comment>
    <comment ref="S1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0" authorId="0" shapeId="0">
      <text>
        <r>
          <rPr>
            <sz val="9"/>
            <color indexed="81"/>
            <rFont val="Tahoma"/>
            <family val="2"/>
          </rPr>
          <t>UNICEF: www.unpopulation.org (2007)</t>
        </r>
      </text>
    </comment>
    <comment ref="V10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0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0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0" authorId="0" shapeId="0">
      <text>
        <r>
          <rPr>
            <sz val="9"/>
            <color indexed="81"/>
            <rFont val="Tahoma"/>
            <family val="2"/>
          </rPr>
          <t>Census 2007</t>
        </r>
      </text>
    </comment>
    <comment ref="Z10" authorId="0" shapeId="0">
      <text>
        <r>
          <rPr>
            <sz val="9"/>
            <color indexed="81"/>
            <rFont val="Tahoma"/>
            <family val="2"/>
          </rPr>
          <t>UNITED NATIONS ECONOMIC COMMISSION FOR AFRICA, 2008</t>
        </r>
      </text>
    </comment>
    <comment ref="AA10" authorId="0" shapeId="0">
      <text>
        <r>
          <rPr>
            <sz val="9"/>
            <color indexed="81"/>
            <rFont val="Tahoma"/>
            <family val="2"/>
          </rPr>
          <t>UNITED NATIONS ECONOMIC COMMISSION FOR AFRICA, 2008</t>
        </r>
      </text>
    </comment>
    <comment ref="AB10" authorId="0" shapeId="0">
      <text>
        <r>
          <rPr>
            <sz val="9"/>
            <color indexed="81"/>
            <rFont val="Tahoma"/>
            <family val="2"/>
          </rPr>
          <t>DHS 2011 estimation</t>
        </r>
      </text>
    </comment>
    <comment ref="AD10" authorId="0" shapeId="0">
      <text>
        <r>
          <rPr>
            <sz val="9"/>
            <color indexed="81"/>
            <rFont val="Tahoma"/>
            <family val="2"/>
          </rPr>
          <t>DHS 2011 estimation</t>
        </r>
      </text>
    </comment>
    <comment ref="AF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AI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K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AL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AM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AN10" authorId="0" shapeId="0">
      <text>
        <r>
          <rPr>
            <sz val="9"/>
            <color indexed="81"/>
            <rFont val="Tahoma"/>
            <family val="2"/>
          </rPr>
          <t>CHERG</t>
        </r>
      </text>
    </comment>
    <comment ref="AP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R10" authorId="0" shapeId="0">
      <text>
        <r>
          <rPr>
            <sz val="9"/>
            <color indexed="81"/>
            <rFont val="Tahoma"/>
            <family val="2"/>
          </rPr>
          <t>DHS 2012</t>
        </r>
      </text>
    </comment>
    <comment ref="AS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AT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AU10" authorId="0" shapeId="0">
      <text>
        <r>
          <rPr>
            <sz val="9"/>
            <color indexed="81"/>
            <rFont val="Tahoma"/>
            <family val="2"/>
          </rPr>
          <t>MOH estimation</t>
        </r>
      </text>
    </comment>
    <comment ref="AV10" authorId="0" shapeId="0">
      <text>
        <r>
          <rPr>
            <sz val="9"/>
            <color indexed="81"/>
            <rFont val="Tahoma"/>
            <family val="2"/>
          </rPr>
          <t>1.35*0.47</t>
        </r>
      </text>
    </comment>
    <comment ref="AW10" authorId="0" shapeId="0">
      <text>
        <r>
          <rPr>
            <sz val="9"/>
            <color indexed="81"/>
            <rFont val="Tahoma"/>
            <family val="2"/>
          </rPr>
          <t>Health Extension workers</t>
        </r>
      </text>
    </comment>
    <comment ref="AX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Z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BB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BC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BD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BE1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1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10" authorId="0" shapeId="0">
      <text>
        <r>
          <rPr>
            <sz val="9"/>
            <color indexed="81"/>
            <rFont val="Tahoma"/>
            <family val="2"/>
          </rPr>
          <t>L10K Quarter report</t>
        </r>
      </text>
    </comment>
    <comment ref="BR10" authorId="0" shapeId="0">
      <text>
        <r>
          <rPr>
            <sz val="9"/>
            <color indexed="81"/>
            <rFont val="Tahoma"/>
            <family val="2"/>
          </rPr>
          <t>UNICEF progerss report</t>
        </r>
      </text>
    </comment>
    <comment ref="BS10" authorId="0" shapeId="0">
      <text>
        <r>
          <rPr>
            <sz val="9"/>
            <color indexed="81"/>
            <rFont val="Tahoma"/>
            <family val="2"/>
          </rPr>
          <t>UNICEF progerss report</t>
        </r>
      </text>
    </comment>
    <comment ref="BT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BU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BV10" authorId="0" shapeId="0">
      <text>
        <r>
          <rPr>
            <sz val="9"/>
            <color indexed="81"/>
            <rFont val="Tahoma"/>
            <family val="2"/>
          </rPr>
          <t>opinion</t>
        </r>
      </text>
    </comment>
    <comment ref="BW10" authorId="0" shapeId="0">
      <text>
        <r>
          <rPr>
            <sz val="9"/>
            <color indexed="81"/>
            <rFont val="Tahoma"/>
            <family val="2"/>
          </rPr>
          <t>L10K Quarter report</t>
        </r>
      </text>
    </comment>
    <comment ref="BX10" authorId="0" shapeId="0">
      <text>
        <r>
          <rPr>
            <sz val="9"/>
            <color indexed="81"/>
            <rFont val="Tahoma"/>
            <family val="2"/>
          </rPr>
          <t>UNICEF progerss report</t>
        </r>
      </text>
    </comment>
    <comment ref="BY10" authorId="0" shapeId="0">
      <text>
        <r>
          <rPr>
            <sz val="9"/>
            <color indexed="81"/>
            <rFont val="Tahoma"/>
            <family val="2"/>
          </rPr>
          <t>UNICEF progerss report</t>
        </r>
      </text>
    </comment>
    <comment ref="CB10" authorId="0" shapeId="0">
      <text>
        <r>
          <rPr>
            <sz val="9"/>
            <color indexed="81"/>
            <rFont val="Tahoma"/>
            <family val="2"/>
          </rPr>
          <t>L10K Quarter report</t>
        </r>
      </text>
    </comment>
    <comment ref="CC10" authorId="0" shapeId="0">
      <text>
        <r>
          <rPr>
            <sz val="9"/>
            <color indexed="81"/>
            <rFont val="Tahoma"/>
            <family val="2"/>
          </rPr>
          <t>L10K Quarter report</t>
        </r>
      </text>
    </comment>
    <comment ref="CD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E1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F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G1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H10" authorId="0" shapeId="0">
      <text>
        <r>
          <rPr>
            <sz val="9"/>
            <color indexed="81"/>
            <rFont val="Tahoma"/>
            <family val="2"/>
          </rPr>
          <t>Estimation</t>
        </r>
      </text>
    </comment>
    <comment ref="CI10" authorId="0" shapeId="0">
      <text>
        <r>
          <rPr>
            <sz val="9"/>
            <color indexed="81"/>
            <rFont val="Tahoma"/>
            <family val="2"/>
          </rPr>
          <t>Health and Health related indicators 2010</t>
        </r>
      </text>
    </comment>
    <comment ref="CL10" authorId="0" shapeId="0">
      <text>
        <r>
          <rPr>
            <sz val="9"/>
            <color indexed="81"/>
            <rFont val="Tahoma"/>
            <family val="2"/>
          </rPr>
          <t>L10K mid term survey 2010</t>
        </r>
      </text>
    </comment>
    <comment ref="CM10" authorId="0" shapeId="0">
      <text>
        <r>
          <rPr>
            <sz val="9"/>
            <color indexed="81"/>
            <rFont val="Tahoma"/>
            <family val="2"/>
          </rPr>
          <t>L10K mid term survey 2010</t>
        </r>
      </text>
    </comment>
    <comment ref="CN10" authorId="0" shapeId="0">
      <text>
        <r>
          <rPr>
            <sz val="9"/>
            <color indexed="81"/>
            <rFont val="Tahoma"/>
            <family val="2"/>
          </rPr>
          <t>L10K mid term survey 2010</t>
        </r>
      </text>
    </comment>
    <comment ref="CO10" authorId="0" shapeId="0">
      <text>
        <r>
          <rPr>
            <sz val="9"/>
            <color indexed="81"/>
            <rFont val="Tahoma"/>
            <family val="2"/>
          </rPr>
          <t>L1OK mid term survey 2010</t>
        </r>
      </text>
    </comment>
    <comment ref="DB1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E10" authorId="0" shapeId="0">
      <text>
        <r>
          <rPr>
            <sz val="9"/>
            <color indexed="81"/>
            <rFont val="Tahoma"/>
            <family val="2"/>
          </rPr>
          <t>25 traniness</t>
        </r>
      </text>
    </comment>
    <comment ref="DF10" authorId="0" shapeId="0">
      <text>
        <r>
          <rPr>
            <sz val="9"/>
            <color indexed="81"/>
            <rFont val="Tahoma"/>
            <family val="2"/>
          </rPr>
          <t>cost to one HP ( 2 visits per year )</t>
        </r>
      </text>
    </comment>
    <comment ref="DG10" authorId="0" shapeId="0">
      <text>
        <r>
          <rPr>
            <sz val="9"/>
            <color indexed="81"/>
            <rFont val="Tahoma"/>
            <family val="2"/>
          </rPr>
          <t>50 part per zone</t>
        </r>
      </text>
    </comment>
    <comment ref="DH10" authorId="0" shapeId="0">
      <text>
        <r>
          <rPr>
            <sz val="9"/>
            <color indexed="81"/>
            <rFont val="Tahoma"/>
            <family val="2"/>
          </rPr>
          <t>M&amp; E expert and other</t>
        </r>
      </text>
    </comment>
    <comment ref="DV10" authorId="0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DW10" authorId="0" shapeId="0">
      <text>
        <r>
          <rPr>
            <sz val="9"/>
            <color indexed="81"/>
            <rFont val="Tahoma"/>
            <family val="2"/>
          </rPr>
          <t>Amo, TTC</t>
        </r>
      </text>
    </comment>
    <comment ref="DX10" authorId="0" shapeId="0">
      <text>
        <r>
          <rPr>
            <sz val="9"/>
            <color indexed="81"/>
            <rFont val="Tahoma"/>
            <family val="2"/>
          </rPr>
          <t>17 % of the total cost of commodities</t>
        </r>
      </text>
    </comment>
    <comment ref="DY10" authorId="0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G11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1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1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1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1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1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1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1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1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1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G12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2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2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2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2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2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2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2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2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2" authorId="0" shapeId="0">
      <text>
        <r>
          <rPr>
            <sz val="9"/>
            <color indexed="81"/>
            <rFont val="Tahoma"/>
            <family val="2"/>
          </rPr>
          <t>1996 Lesotho Population Census Analytical Report Vol. III A: Population Dynamics.</t>
        </r>
      </text>
    </comment>
    <comment ref="Z12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AA12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G13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3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3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3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3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3" authorId="0" shapeId="0">
      <text>
        <r>
          <rPr>
            <sz val="9"/>
            <color indexed="81"/>
            <rFont val="Tahoma"/>
            <family val="2"/>
          </rPr>
          <t>EPM 2010, Tableau 11</t>
        </r>
      </text>
    </comment>
    <comment ref="V13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3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3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3" authorId="0" shapeId="0">
      <text>
        <r>
          <rPr>
            <sz val="9"/>
            <color indexed="81"/>
            <rFont val="Tahoma"/>
            <family val="2"/>
          </rPr>
          <t>EPM 2010, Tableau 5</t>
        </r>
      </text>
    </comment>
    <comment ref="Z13" authorId="0" shapeId="0">
      <text>
        <r>
          <rPr>
            <sz val="9"/>
            <color indexed="81"/>
            <rFont val="Tahoma"/>
            <family val="2"/>
          </rPr>
          <t>Unicef Madagascar, 2007</t>
        </r>
      </text>
    </comment>
    <comment ref="AA13" authorId="0" shapeId="0">
      <text>
        <r>
          <rPr>
            <sz val="9"/>
            <color indexed="81"/>
            <rFont val="Tahoma"/>
            <family val="2"/>
          </rPr>
          <t>Unicef Madagascar, 2007</t>
        </r>
      </text>
    </comment>
    <comment ref="G14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4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4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4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4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4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4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4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4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14" authorId="0" shapeId="0">
      <text>
        <r>
          <rPr>
            <sz val="9"/>
            <color indexed="81"/>
            <rFont val="Tahoma"/>
            <family val="2"/>
          </rPr>
          <t>MSH report, 2011</t>
        </r>
      </text>
    </comment>
    <comment ref="AA14" authorId="0" shapeId="0">
      <text>
        <r>
          <rPr>
            <sz val="9"/>
            <color indexed="81"/>
            <rFont val="Tahoma"/>
            <family val="2"/>
          </rPr>
          <t>MSH report, 2011</t>
        </r>
      </text>
    </comment>
    <comment ref="G15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5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5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5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5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5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5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5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5" authorId="0" shapeId="0">
      <text>
        <r>
          <rPr>
            <sz val="9"/>
            <color indexed="81"/>
            <rFont val="Tahoma"/>
            <family val="2"/>
          </rPr>
          <t>DHS 2003</t>
        </r>
      </text>
    </comment>
    <comment ref="Z15" authorId="0" shapeId="0">
      <text>
        <r>
          <rPr>
            <sz val="9"/>
            <color indexed="81"/>
            <rFont val="Tahoma"/>
            <family val="2"/>
          </rPr>
          <t>MoH , 2008</t>
        </r>
      </text>
    </comment>
    <comment ref="AA15" authorId="0" shapeId="0">
      <text>
        <r>
          <rPr>
            <sz val="9"/>
            <color indexed="81"/>
            <rFont val="Tahoma"/>
            <family val="2"/>
          </rPr>
          <t>MoH , 2008</t>
        </r>
      </text>
    </comment>
    <comment ref="G16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6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6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6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6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6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6" authorId="0" shapeId="0">
      <text>
        <r>
          <rPr>
            <sz val="9"/>
            <color indexed="81"/>
            <rFont val="Tahoma"/>
            <family val="2"/>
          </rPr>
          <t>UNDP 2005 Human Development report</t>
        </r>
      </text>
    </comment>
    <comment ref="Y16" authorId="0" shapeId="0">
      <text>
        <r>
          <rPr>
            <sz val="9"/>
            <color indexed="81"/>
            <rFont val="Tahoma"/>
            <family val="2"/>
          </rPr>
          <t>NHIES 2003-04, Table 3.1</t>
        </r>
      </text>
    </comment>
    <comment ref="Z16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AA16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G17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7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7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7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7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7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7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7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17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AA17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G18" authorId="0" shapeId="0">
      <text>
        <r>
          <rPr>
            <sz val="9"/>
            <color indexed="81"/>
            <rFont val="Tahoma"/>
            <family val="2"/>
          </rPr>
          <t>UNDP Somalia 2011</t>
        </r>
      </text>
    </comment>
    <comment ref="H18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8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8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8" authorId="0" shapeId="0">
      <text>
        <r>
          <rPr>
            <sz val="9"/>
            <color indexed="81"/>
            <rFont val="Tahoma"/>
            <family val="2"/>
          </rPr>
          <t xml:space="preserve">SOWC 2011, Table 1 (value for 2008) </t>
        </r>
      </text>
    </comment>
    <comment ref="S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8" authorId="0" shapeId="0">
      <text>
        <r>
          <rPr>
            <sz val="9"/>
            <color indexed="81"/>
            <rFont val="Tahoma"/>
            <family val="2"/>
          </rPr>
          <t>UNICEF: www.unpopulation.org (2007)</t>
        </r>
      </text>
    </comment>
    <comment ref="V18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8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8" authorId="0" shapeId="0">
      <text>
        <r>
          <rPr>
            <sz val="9"/>
            <color indexed="81"/>
            <rFont val="Tahoma"/>
            <family val="2"/>
          </rPr>
          <t>UNDP/WB estimates, 2002</t>
        </r>
      </text>
    </comment>
    <comment ref="Y18" authorId="0" shapeId="0">
      <text>
        <r>
          <rPr>
            <sz val="9"/>
            <color indexed="81"/>
            <rFont val="Tahoma"/>
            <family val="2"/>
          </rPr>
          <t>Soxio-economic survey 2002, p10</t>
        </r>
      </text>
    </comment>
    <comment ref="Z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AA1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AB18" authorId="0" shapeId="0">
      <text>
        <r>
          <rPr>
            <sz val="9"/>
            <color indexed="81"/>
            <rFont val="Tahoma"/>
            <family val="2"/>
          </rPr>
          <t>UNDP 2011, SOWC 2011</t>
        </r>
      </text>
    </comment>
    <comment ref="AC18" authorId="0" shapeId="0">
      <text>
        <r>
          <rPr>
            <sz val="9"/>
            <color indexed="81"/>
            <rFont val="Tahoma"/>
            <family val="2"/>
          </rPr>
          <t>UNDP 2011, SOWC 2011</t>
        </r>
      </text>
    </comment>
    <comment ref="AD18" authorId="0" shapeId="0">
      <text>
        <r>
          <rPr>
            <sz val="9"/>
            <color indexed="81"/>
            <rFont val="Tahoma"/>
            <family val="2"/>
          </rPr>
          <t>UNDP 2011, SOWC 2011</t>
        </r>
      </text>
    </comment>
    <comment ref="AE18" authorId="0" shapeId="0">
      <text>
        <r>
          <rPr>
            <sz val="9"/>
            <color indexed="81"/>
            <rFont val="Tahoma"/>
            <family val="2"/>
          </rPr>
          <t>UNDP 2011, SOWC 2011</t>
        </r>
      </text>
    </comment>
    <comment ref="AF18" authorId="0" shapeId="0">
      <text>
        <r>
          <rPr>
            <sz val="9"/>
            <color indexed="81"/>
            <rFont val="Tahoma"/>
            <family val="2"/>
          </rPr>
          <t>MICS 2006</t>
        </r>
      </text>
    </comment>
    <comment ref="BE1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1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V1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1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D18" authorId="0" shapeId="0">
      <text>
        <r>
          <rPr>
            <sz val="9"/>
            <color indexed="81"/>
            <rFont val="Tahoma"/>
            <family val="2"/>
          </rPr>
          <t>need clarifications</t>
        </r>
      </text>
    </comment>
    <comment ref="DE18" authorId="0" shapeId="0">
      <text>
        <r>
          <rPr>
            <sz val="9"/>
            <color indexed="81"/>
            <rFont val="Tahoma"/>
            <family val="2"/>
          </rPr>
          <t>is it per session or all trainings</t>
        </r>
      </text>
    </comment>
    <comment ref="DO18" authorId="0" shapeId="0">
      <text>
        <r>
          <rPr>
            <sz val="9"/>
            <color indexed="81"/>
            <rFont val="Tahoma"/>
            <family val="2"/>
          </rPr>
          <t>is it per sachet or 10 days costs</t>
        </r>
      </text>
    </comment>
    <comment ref="DP18" authorId="0" shapeId="0">
      <text>
        <r>
          <rPr>
            <sz val="9"/>
            <color indexed="81"/>
            <rFont val="Tahoma"/>
            <family val="2"/>
          </rPr>
          <t>is it per tablet or 10 days costs</t>
        </r>
      </text>
    </comment>
    <comment ref="DW18" authorId="0" shapeId="0">
      <text>
        <r>
          <rPr>
            <sz val="9"/>
            <color indexed="81"/>
            <rFont val="Tahoma"/>
            <family val="2"/>
          </rPr>
          <t>need clarifications</t>
        </r>
      </text>
    </comment>
    <comment ref="G19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19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19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9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1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1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1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19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1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19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1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19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19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19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9" authorId="0" shapeId="0">
      <text>
        <r>
          <rPr>
            <sz val="9"/>
            <color indexed="81"/>
            <rFont val="Tahoma"/>
            <family val="2"/>
          </rPr>
          <t>StatsSA: Community Survey 2007</t>
        </r>
      </text>
    </comment>
    <comment ref="Z19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AA19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G20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0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0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0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0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0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V20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0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0" authorId="0" shapeId="0">
      <text>
        <r>
          <rPr>
            <sz val="9"/>
            <color indexed="81"/>
            <rFont val="Tahoma"/>
            <family val="2"/>
          </rPr>
          <t>SSCCSE: Center for Census, Statistics and Evaluation</t>
        </r>
      </text>
    </comment>
    <comment ref="Y20" authorId="0" shapeId="0">
      <text>
        <r>
          <rPr>
            <sz val="9"/>
            <color indexed="81"/>
            <rFont val="Tahoma"/>
            <family val="2"/>
          </rPr>
          <t>SSCCSE: Center for Census, Statistics and Evaluation</t>
        </r>
      </text>
    </comment>
    <comment ref="Z20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AA20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1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1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1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1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UN CCA 1997</t>
        </r>
      </text>
    </comment>
    <comment ref="G22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2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2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2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2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2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2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2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2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2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2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22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AA22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G23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3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3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3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3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3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3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3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3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3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23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AA23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G24" authorId="0" shapeId="0">
      <text>
        <r>
          <rPr>
            <sz val="9"/>
            <color indexed="81"/>
            <rFont val="Tahoma"/>
            <family val="2"/>
          </rPr>
          <t>WPP,The 2010 Revision,</t>
        </r>
      </text>
    </comment>
    <comment ref="H24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I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J24" authorId="0" shapeId="0">
      <text>
        <r>
          <rPr>
            <sz val="9"/>
            <color indexed="81"/>
            <rFont val="Tahoma"/>
            <family val="2"/>
          </rPr>
          <t>Zambia preliminary Census report 2011</t>
        </r>
      </text>
    </comment>
    <comment ref="K24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4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M24" authorId="0" shapeId="0">
      <text>
        <r>
          <rPr>
            <sz val="9"/>
            <color indexed="81"/>
            <rFont val="Tahoma"/>
            <family val="2"/>
          </rPr>
          <t>CSO Zambia</t>
        </r>
      </text>
    </comment>
    <comment ref="N2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4" authorId="0" shapeId="0">
      <text>
        <r>
          <rPr>
            <sz val="9"/>
            <color indexed="81"/>
            <rFont val="Tahoma"/>
            <family val="2"/>
          </rPr>
          <t xml:space="preserve">SOWC 2011, Table 1 (value for 2008) </t>
        </r>
      </text>
    </comment>
    <comment ref="S2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4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4" authorId="0" shapeId="0">
      <text>
        <r>
          <rPr>
            <sz val="9"/>
            <color indexed="81"/>
            <rFont val="Tahoma"/>
            <family val="2"/>
          </rPr>
          <t>UNICEF: www.unpopulation.org (2007)</t>
        </r>
      </text>
    </comment>
    <comment ref="V24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4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4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24" authorId="0" shapeId="0">
      <text>
        <r>
          <rPr>
            <sz val="9"/>
            <color indexed="81"/>
            <rFont val="Tahoma"/>
            <family val="2"/>
          </rPr>
          <t>Min. of Finance, 2007</t>
        </r>
      </text>
    </comment>
    <comment ref="Z24" authorId="0" shapeId="0">
      <text>
        <r>
          <rPr>
            <sz val="9"/>
            <color indexed="81"/>
            <rFont val="Tahoma"/>
            <family val="2"/>
          </rPr>
          <t>Zambia preliminary Census report 2011</t>
        </r>
      </text>
    </comment>
    <comment ref="AA24" authorId="0" shapeId="0">
      <text>
        <r>
          <rPr>
            <sz val="9"/>
            <color indexed="81"/>
            <rFont val="Tahoma"/>
            <family val="2"/>
          </rPr>
          <t>Zambia preliminary Census report 2011</t>
        </r>
      </text>
    </comment>
    <comment ref="AF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G24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I24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J24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K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L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M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N24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P24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Q24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R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S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T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U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AV24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X24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Y24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Z24" authorId="0" shapeId="0">
      <text>
        <r>
          <rPr>
            <sz val="9"/>
            <color indexed="81"/>
            <rFont val="Tahoma"/>
            <family val="2"/>
          </rPr>
          <t>National Malaria Strategic Plan</t>
        </r>
      </text>
    </comment>
    <comment ref="BA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B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C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F24" authorId="1" shapeId="0">
      <text>
        <r>
          <rPr>
            <sz val="9"/>
            <color indexed="81"/>
            <rFont val="Tahoma"/>
            <family val="2"/>
          </rPr>
          <t>????</t>
        </r>
      </text>
    </comment>
    <comment ref="BQ24" authorId="0" shapeId="0">
      <text>
        <r>
          <rPr>
            <sz val="9"/>
            <color indexed="81"/>
            <rFont val="Tahoma"/>
            <family val="2"/>
          </rPr>
          <t>MOH 2012 supervision reports</t>
        </r>
      </text>
    </comment>
    <comment ref="BR24" authorId="0" shapeId="0">
      <text>
        <r>
          <rPr>
            <sz val="9"/>
            <color indexed="81"/>
            <rFont val="Tahoma"/>
            <family val="2"/>
          </rPr>
          <t>MOH 2012 training inventory/HMIS 2008</t>
        </r>
      </text>
    </comment>
    <comment ref="BS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T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U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V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W24" authorId="0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BX24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BY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Z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A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B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C24" authorId="0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CD24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CE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F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G24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H24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I24" authorId="0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J24" authorId="0" shapeId="0">
      <text>
        <r>
          <rPr>
            <sz val="9"/>
            <color indexed="81"/>
            <rFont val="Tahoma"/>
            <family val="2"/>
          </rPr>
          <t>HMIS 2008</t>
        </r>
      </text>
    </comment>
    <comment ref="CK24" authorId="0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L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M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N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O24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DC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D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E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F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G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H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I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J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K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L24" authorId="0" shapeId="0">
      <text>
        <r>
          <rPr>
            <sz val="9"/>
            <color indexed="81"/>
            <rFont val="Tahoma"/>
            <family val="2"/>
          </rPr>
          <t>MOH NMCSP 2011-2015</t>
        </r>
      </text>
    </comment>
    <comment ref="DM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N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O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P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Q24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V24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W24" authorId="0" shapeId="0">
      <text>
        <r>
          <rPr>
            <sz val="9"/>
            <color indexed="81"/>
            <rFont val="Tahoma"/>
            <family val="2"/>
          </rPr>
          <t>estmate</t>
        </r>
      </text>
    </comment>
    <comment ref="DX24" authorId="0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DY24" authorId="0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G25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5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5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5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5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5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5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5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5" authorId="0" shapeId="0">
      <text>
        <r>
          <rPr>
            <sz val="9"/>
            <color indexed="81"/>
            <rFont val="Tahoma"/>
            <family val="2"/>
          </rPr>
          <t>http://www.nationsencyclopedia.com/economies/Africa/Zimbabwe-POVERTY-AND-WEALTH.html</t>
        </r>
      </text>
    </comment>
    <comment ref="Z25" authorId="0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AA25" authorId="0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G26" authorId="0" shapeId="0">
      <text>
        <r>
          <rPr>
            <sz val="9"/>
            <color indexed="81"/>
            <rFont val="Tahoma"/>
            <family val="2"/>
          </rPr>
          <t xml:space="preserve">WPP,The 2010 Revision, </t>
        </r>
      </text>
    </comment>
    <comment ref="H26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6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6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6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6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6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6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6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26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Z26" authorId="0" shapeId="0">
      <text>
        <r>
          <rPr>
            <sz val="9"/>
            <color indexed="81"/>
            <rFont val="Tahoma"/>
            <family val="2"/>
          </rPr>
          <t>Based on Average distance from country data</t>
        </r>
      </text>
    </comment>
    <comment ref="AA26" authorId="0" shapeId="0">
      <text>
        <r>
          <rPr>
            <sz val="9"/>
            <color indexed="81"/>
            <rFont val="Tahoma"/>
            <family val="2"/>
          </rPr>
          <t>Based on Average distance from country data</t>
        </r>
      </text>
    </comment>
    <comment ref="BV26" authorId="1" shapeId="0">
      <text>
        <r>
          <rPr>
            <sz val="9"/>
            <color indexed="81"/>
            <rFont val="Tahoma"/>
            <family val="2"/>
          </rPr>
          <t>SOWC 2012, Table 3 (Value for 2006-2010)</t>
        </r>
      </text>
    </comment>
    <comment ref="CB26" authorId="1" shapeId="0">
      <text>
        <r>
          <rPr>
            <sz val="9"/>
            <color indexed="81"/>
            <rFont val="Tahoma"/>
            <family val="2"/>
          </rPr>
          <t>SOWC 2012, Table 3 (Value for 2006-2010)</t>
        </r>
      </text>
    </comment>
    <comment ref="CF26" authorId="1" shapeId="0">
      <text>
        <r>
          <rPr>
            <sz val="9"/>
            <color indexed="81"/>
            <rFont val="Tahoma"/>
            <family val="2"/>
          </rPr>
          <t>SOWC 2012, Table 3 (Value for 2006-2010)</t>
        </r>
      </text>
    </comment>
    <comment ref="CH26" authorId="1" shapeId="0">
      <text>
        <r>
          <rPr>
            <sz val="9"/>
            <color indexed="81"/>
            <rFont val="Tahoma"/>
            <family val="2"/>
          </rPr>
          <t>SOWC 2012, Table 3 (non reliable average)</t>
        </r>
      </text>
    </comment>
    <comment ref="CN26" authorId="1" shapeId="0">
      <text>
        <r>
          <rPr>
            <sz val="9"/>
            <color indexed="81"/>
            <rFont val="Tahoma"/>
            <family val="2"/>
          </rPr>
          <t>SOWC 2012, Table 3 (Value for 2006-2010)</t>
        </r>
      </text>
    </comment>
    <comment ref="G27" authorId="0" shapeId="0">
      <text>
        <r>
          <rPr>
            <sz val="9"/>
            <color indexed="81"/>
            <rFont val="Tahoma"/>
            <family val="2"/>
          </rPr>
          <t xml:space="preserve">SOWC 2011 </t>
        </r>
      </text>
    </comment>
    <comment ref="H27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7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7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7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V27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27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7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27" authorId="0" shapeId="0">
      <text>
        <r>
          <rPr>
            <sz val="9"/>
            <color indexed="81"/>
            <rFont val="Tahoma"/>
            <family val="2"/>
          </rPr>
          <t xml:space="preserve">IBEP 2008-09 Table 2.2.1 (Preliminary results)
</t>
        </r>
      </text>
    </comment>
    <comment ref="Z27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AA27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AB2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27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2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27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27" authorId="0" shapeId="0">
      <text>
        <r>
          <rPr>
            <sz val="9"/>
            <color indexed="81"/>
            <rFont val="Tahoma"/>
            <family val="2"/>
          </rPr>
          <t>MNNS 2007, Table 9</t>
        </r>
      </text>
    </comment>
    <comment ref="AM27" authorId="0" shapeId="0">
      <text>
        <r>
          <rPr>
            <sz val="9"/>
            <color indexed="81"/>
            <rFont val="Tahoma"/>
            <family val="2"/>
          </rPr>
          <t>MNNS 2007, Table 9</t>
        </r>
      </text>
    </comment>
    <comment ref="AN27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27" authorId="0" shapeId="0">
      <text>
        <r>
          <rPr>
            <sz val="9"/>
            <color indexed="81"/>
            <rFont val="Tahoma"/>
            <family val="2"/>
          </rPr>
          <t>IBEP 2008-09, Table 2.8.2.6</t>
        </r>
      </text>
    </comment>
    <comment ref="BV2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2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2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2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2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2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28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8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8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P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Q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R28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T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U28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V28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W28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8" authorId="0" shapeId="0">
      <text>
        <r>
          <rPr>
            <sz val="9"/>
            <color indexed="81"/>
            <rFont val="Tahoma"/>
            <family val="2"/>
          </rPr>
          <t>Family health survey 2007 (CSO)</t>
        </r>
      </text>
    </comment>
    <comment ref="Y28" authorId="0" shapeId="0">
      <text>
        <r>
          <rPr>
            <sz val="9"/>
            <color indexed="81"/>
            <rFont val="Tahoma"/>
            <family val="2"/>
          </rPr>
          <t>DHS 2006, Table 3.1.1</t>
        </r>
      </text>
    </comment>
    <comment ref="Z28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AA28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AB28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28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28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28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28" authorId="0" shapeId="0">
      <text>
        <r>
          <rPr>
            <sz val="9"/>
            <color indexed="81"/>
            <rFont val="Tahoma"/>
            <family val="2"/>
          </rPr>
          <t>MICS 2000</t>
        </r>
      </text>
    </comment>
    <comment ref="AG28" authorId="0" shapeId="0">
      <text>
        <r>
          <rPr>
            <sz val="9"/>
            <color indexed="81"/>
            <rFont val="Tahoma"/>
            <family val="2"/>
          </rPr>
          <t>BFHS 1996</t>
        </r>
      </text>
    </comment>
    <comment ref="AM28" authorId="0" shapeId="0">
      <text>
        <r>
          <rPr>
            <sz val="9"/>
            <color indexed="81"/>
            <rFont val="Tahoma"/>
            <family val="2"/>
          </rPr>
          <t>MICS 2000</t>
        </r>
      </text>
    </comment>
    <comment ref="AU28" authorId="0" shapeId="0">
      <text>
        <r>
          <rPr>
            <sz val="9"/>
            <color indexed="81"/>
            <rFont val="Tahoma"/>
            <family val="2"/>
          </rPr>
          <t>Botswana Malaria Indicator survey 2007</t>
        </r>
      </text>
    </comment>
    <comment ref="AV28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2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2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2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2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2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2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29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29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29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2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29" authorId="0" shapeId="0">
      <text>
        <r>
          <rPr>
            <sz val="9"/>
            <color indexed="81"/>
            <rFont val="Tahoma"/>
            <family val="2"/>
          </rPr>
          <t>DHS 1987</t>
        </r>
      </text>
    </comment>
    <comment ref="P29" authorId="0" shapeId="0">
      <text>
        <r>
          <rPr>
            <sz val="9"/>
            <color indexed="81"/>
            <rFont val="Tahoma"/>
            <family val="2"/>
          </rPr>
          <t>DHS 1987</t>
        </r>
      </text>
    </comment>
    <comment ref="Q29" authorId="0" shapeId="0">
      <text>
        <r>
          <rPr>
            <sz val="9"/>
            <color indexed="81"/>
            <rFont val="Tahoma"/>
            <family val="2"/>
          </rPr>
          <t>DHS 1987</t>
        </r>
      </text>
    </comment>
    <comment ref="R29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29" authorId="0" shapeId="0">
      <text>
        <r>
          <rPr>
            <sz val="9"/>
            <color indexed="81"/>
            <rFont val="Tahoma"/>
            <family val="2"/>
          </rPr>
          <t>DHS 1987</t>
        </r>
      </text>
    </comment>
    <comment ref="T29" authorId="0" shapeId="0">
      <text>
        <r>
          <rPr>
            <sz val="9"/>
            <color indexed="81"/>
            <rFont val="Tahoma"/>
            <family val="2"/>
          </rPr>
          <t>DHS 1987</t>
        </r>
      </text>
    </comment>
    <comment ref="U2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29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W29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29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29" authorId="0" shapeId="0">
      <text>
        <r>
          <rPr>
            <sz val="9"/>
            <color indexed="81"/>
            <rFont val="Tahoma"/>
            <family val="2"/>
          </rPr>
          <t>Burundi, Food Security andVulnerability, Analysis Reportconducted in July -August 2004, World Food Program</t>
        </r>
      </text>
    </comment>
    <comment ref="Z29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AA29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AB2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29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2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29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29" authorId="0" shapeId="0">
      <text>
        <r>
          <rPr>
            <sz val="9"/>
            <color indexed="81"/>
            <rFont val="Tahoma"/>
            <family val="2"/>
          </rPr>
          <t>Burundi MICS3 2006, Statistical Tables</t>
        </r>
      </text>
    </comment>
    <comment ref="AG29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29" authorId="0" shapeId="0">
      <text>
        <r>
          <rPr>
            <sz val="9"/>
            <color indexed="81"/>
            <rFont val="Tahoma"/>
            <family val="2"/>
          </rPr>
          <t>Burundi MICS3 2006, Statistical Tables</t>
        </r>
      </text>
    </comment>
    <comment ref="AN29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29" authorId="0" shapeId="0">
      <text>
        <r>
          <rPr>
            <sz val="9"/>
            <color indexed="81"/>
            <rFont val="Tahoma"/>
            <family val="2"/>
          </rPr>
          <t>Burundi MICS3 2006, Preliminary Report</t>
        </r>
      </text>
    </comment>
    <comment ref="AV29" authorId="0" shapeId="0">
      <text>
        <r>
          <rPr>
            <sz val="9"/>
            <color indexed="81"/>
            <rFont val="Tahoma"/>
            <family val="2"/>
          </rPr>
          <t>Chiffre fournit par le Directeur du Programme LMTC (Lutte contre les Maladies Transmissibles et Carentielles) : Dr Baza.</t>
        </r>
      </text>
    </comment>
    <comment ref="BV2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2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2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2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2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0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0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0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0" authorId="0" shapeId="0">
      <text>
        <r>
          <rPr>
            <sz val="9"/>
            <color indexed="81"/>
            <rFont val="Tahoma"/>
            <family val="2"/>
          </rPr>
          <t>EDS 1996</t>
        </r>
      </text>
    </comment>
    <comment ref="P30" authorId="0" shapeId="0">
      <text>
        <r>
          <rPr>
            <sz val="9"/>
            <color indexed="81"/>
            <rFont val="Tahoma"/>
            <family val="2"/>
          </rPr>
          <t>EDS 1996</t>
        </r>
      </text>
    </comment>
    <comment ref="Q30" authorId="0" shapeId="0">
      <text>
        <r>
          <rPr>
            <sz val="9"/>
            <color indexed="81"/>
            <rFont val="Tahoma"/>
            <family val="2"/>
          </rPr>
          <t>EDS 1996</t>
        </r>
      </text>
    </comment>
    <comment ref="R30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0" authorId="0" shapeId="0">
      <text>
        <r>
          <rPr>
            <sz val="9"/>
            <color indexed="81"/>
            <rFont val="Tahoma"/>
            <family val="2"/>
          </rPr>
          <t>EDS 1996</t>
        </r>
      </text>
    </comment>
    <comment ref="T30" authorId="0" shapeId="0">
      <text>
        <r>
          <rPr>
            <sz val="9"/>
            <color indexed="81"/>
            <rFont val="Tahoma"/>
            <family val="2"/>
          </rPr>
          <t>EDS 1996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0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W30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0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30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AA30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AB30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0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0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0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30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N30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1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1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1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1" authorId="0" shapeId="0">
      <text>
        <r>
          <rPr>
            <sz val="9"/>
            <color indexed="81"/>
            <rFont val="Tahoma"/>
            <family val="2"/>
          </rPr>
          <t xml:space="preserve">EDS 2002
</t>
        </r>
      </text>
    </comment>
    <comment ref="P31" authorId="0" shapeId="0">
      <text>
        <r>
          <rPr>
            <sz val="9"/>
            <color indexed="81"/>
            <rFont val="Tahoma"/>
            <family val="2"/>
          </rPr>
          <t xml:space="preserve">EDS 2002
</t>
        </r>
      </text>
    </comment>
    <comment ref="Q31" authorId="0" shapeId="0">
      <text>
        <r>
          <rPr>
            <sz val="9"/>
            <color indexed="81"/>
            <rFont val="Tahoma"/>
            <family val="2"/>
          </rPr>
          <t xml:space="preserve">EDS 2002
</t>
        </r>
      </text>
    </comment>
    <comment ref="R31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1" authorId="0" shapeId="0">
      <text>
        <r>
          <rPr>
            <sz val="9"/>
            <color indexed="81"/>
            <rFont val="Tahoma"/>
            <family val="2"/>
          </rPr>
          <t xml:space="preserve">EDS 2002
</t>
        </r>
      </text>
    </comment>
    <comment ref="T31" authorId="0" shapeId="0">
      <text>
        <r>
          <rPr>
            <sz val="9"/>
            <color indexed="81"/>
            <rFont val="Tahoma"/>
            <family val="2"/>
          </rPr>
          <t xml:space="preserve">EDS 2002
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W31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1" authorId="0" shapeId="0">
      <text>
        <r>
          <rPr>
            <sz val="9"/>
            <color indexed="81"/>
            <rFont val="Tahoma"/>
            <family val="2"/>
          </rPr>
          <t>UNDP MDG report, Value for 2001-2003</t>
        </r>
      </text>
    </comment>
    <comment ref="Y31" authorId="0" shapeId="0">
      <text>
        <r>
          <rPr>
            <sz val="9"/>
            <color indexed="81"/>
            <rFont val="Tahoma"/>
            <family val="2"/>
          </rPr>
          <t>Government of the State of Eritrea Asmara, April 2004</t>
        </r>
      </text>
    </comment>
    <comment ref="Z3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AA3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AB31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1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1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1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3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N3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V3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2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2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2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2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2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2" authorId="0" shapeId="0">
      <text>
        <r>
          <rPr>
            <sz val="9"/>
            <color indexed="81"/>
            <rFont val="Tahoma"/>
            <family val="2"/>
          </rPr>
          <t xml:space="preserve">DHS 2005
</t>
        </r>
      </text>
    </comment>
    <comment ref="P32" authorId="0" shapeId="0">
      <text>
        <r>
          <rPr>
            <sz val="9"/>
            <color indexed="81"/>
            <rFont val="Tahoma"/>
            <family val="2"/>
          </rPr>
          <t xml:space="preserve">DHS 2005
</t>
        </r>
      </text>
    </comment>
    <comment ref="Q32" authorId="0" shapeId="0">
      <text>
        <r>
          <rPr>
            <sz val="9"/>
            <color indexed="81"/>
            <rFont val="Tahoma"/>
            <family val="2"/>
          </rPr>
          <t xml:space="preserve">DHS 2005
</t>
        </r>
      </text>
    </comment>
    <comment ref="R32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2" authorId="0" shapeId="0">
      <text>
        <r>
          <rPr>
            <sz val="9"/>
            <color indexed="81"/>
            <rFont val="Tahoma"/>
            <family val="2"/>
          </rPr>
          <t xml:space="preserve">DHS 2005
</t>
        </r>
      </text>
    </comment>
    <comment ref="T32" authorId="0" shapeId="0">
      <text>
        <r>
          <rPr>
            <sz val="9"/>
            <color indexed="81"/>
            <rFont val="Tahoma"/>
            <family val="2"/>
          </rPr>
          <t xml:space="preserve">DHS 2005
</t>
        </r>
      </text>
    </comment>
    <comment ref="U32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2" authorId="0" shapeId="0">
      <text>
        <r>
          <rPr>
            <sz val="9"/>
            <color indexed="81"/>
            <rFont val="Tahoma"/>
            <family val="2"/>
          </rPr>
          <t>UNITED NATIONS
ECONOMIC COMMISSION FOR AFRICA, 2008</t>
        </r>
      </text>
    </comment>
    <comment ref="W32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2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32" authorId="0" shapeId="0">
      <text>
        <r>
          <rPr>
            <sz val="9"/>
            <color indexed="81"/>
            <rFont val="Tahoma"/>
            <family val="2"/>
          </rPr>
          <t>Census 2007</t>
        </r>
      </text>
    </comment>
    <comment ref="Z32" authorId="0" shapeId="0">
      <text>
        <r>
          <rPr>
            <sz val="9"/>
            <color indexed="81"/>
            <rFont val="Tahoma"/>
            <family val="2"/>
          </rPr>
          <t>UNITED NATIONS
ECONOMIC COMMISSION FOR AFRICA, 2008</t>
        </r>
      </text>
    </comment>
    <comment ref="AA32" authorId="0" shapeId="0">
      <text>
        <r>
          <rPr>
            <sz val="9"/>
            <color indexed="81"/>
            <rFont val="Tahoma"/>
            <family val="2"/>
          </rPr>
          <t>UNITED NATIONS
ECONOMIC COMMISSION FOR AFRICA, 2008</t>
        </r>
      </text>
    </comment>
    <comment ref="AB32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2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2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2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32" authorId="0" shapeId="0">
      <text>
        <r>
          <rPr>
            <sz val="9"/>
            <color indexed="81"/>
            <rFont val="Tahoma"/>
            <family val="2"/>
          </rPr>
          <t>DHS 2005</t>
        </r>
      </text>
    </comment>
    <comment ref="AG32" authorId="0" shapeId="0">
      <text>
        <r>
          <rPr>
            <sz val="9"/>
            <color indexed="81"/>
            <rFont val="Tahoma"/>
            <family val="2"/>
          </rPr>
          <t>ARCH project, 1998</t>
        </r>
      </text>
    </comment>
    <comment ref="AM32" authorId="0" shapeId="0">
      <text>
        <r>
          <rPr>
            <sz val="9"/>
            <color indexed="81"/>
            <rFont val="Tahoma"/>
            <family val="2"/>
          </rPr>
          <t>DHS 2005</t>
        </r>
      </text>
    </comment>
    <comment ref="AN32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32" authorId="0" shapeId="0">
      <text>
        <r>
          <rPr>
            <sz val="9"/>
            <color indexed="81"/>
            <rFont val="Tahoma"/>
            <family val="2"/>
          </rPr>
          <t>DHS 2005</t>
        </r>
      </text>
    </comment>
    <comment ref="AV32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3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3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3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3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P33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Q33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R33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3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T33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U33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3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W33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3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33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33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33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B33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3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3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3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33" authorId="0" shapeId="0">
      <text>
        <r>
          <rPr>
            <sz val="9"/>
            <color indexed="81"/>
            <rFont val="Tahoma"/>
            <family val="2"/>
          </rPr>
          <t>; Diarrhea prevelance in the last 2 weeks x 26 x 5/6[Calculation]</t>
        </r>
      </text>
    </comment>
    <comment ref="AM33" authorId="1" shapeId="0">
      <text>
        <r>
          <rPr>
            <sz val="9"/>
            <color indexed="81"/>
            <rFont val="Tahoma"/>
            <family val="2"/>
          </rPr>
          <t>DHS 2003, Table 9.13</t>
        </r>
      </text>
    </comment>
    <comment ref="AN33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U33" authorId="1" shapeId="0">
      <text>
        <r>
          <rPr>
            <sz val="9"/>
            <color indexed="81"/>
            <rFont val="Tahoma"/>
            <family val="2"/>
          </rPr>
          <t>DHS 2003, Table 9.13</t>
        </r>
      </text>
    </comment>
    <comment ref="AV33" authorId="0" shapeId="0">
      <text>
        <r>
          <rPr>
            <sz val="9"/>
            <color indexed="81"/>
            <rFont val="Tahoma"/>
            <family val="2"/>
          </rPr>
          <t>; Fever prevelance in the last 2 weeks x 26 x 5/6 x SPR[Calculation]</t>
        </r>
      </text>
    </comment>
    <comment ref="BV3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4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4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4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4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P34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Q34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R34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4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T34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4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W34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4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34" authorId="0" shapeId="0">
      <text>
        <r>
          <rPr>
            <sz val="9"/>
            <color indexed="81"/>
            <rFont val="Tahoma"/>
            <family val="2"/>
          </rPr>
          <t>1996 Lesotho Population Census Analytical Report Vol. III A: Population Dynamics.</t>
        </r>
      </text>
    </comment>
    <comment ref="Z34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AA34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AB34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4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4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4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34" authorId="0" shapeId="0">
      <text>
        <r>
          <rPr>
            <sz val="9"/>
            <color indexed="81"/>
            <rFont val="Tahoma"/>
            <family val="2"/>
          </rPr>
          <t>DHS 2009, Table 10.7</t>
        </r>
      </text>
    </comment>
    <comment ref="AG34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34" authorId="0" shapeId="0">
      <text>
        <r>
          <rPr>
            <sz val="9"/>
            <color indexed="81"/>
            <rFont val="Tahoma"/>
            <family val="2"/>
          </rPr>
          <t>DHS 2009, Table 10.5</t>
        </r>
      </text>
    </comment>
    <comment ref="AN34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V34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5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5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5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5" authorId="0" shapeId="0">
      <text>
        <r>
          <rPr>
            <sz val="9"/>
            <color indexed="81"/>
            <rFont val="Tahoma"/>
            <family val="2"/>
          </rPr>
          <t>DHS 2008-09</t>
        </r>
      </text>
    </comment>
    <comment ref="P35" authorId="0" shapeId="0">
      <text>
        <r>
          <rPr>
            <sz val="9"/>
            <color indexed="81"/>
            <rFont val="Tahoma"/>
            <family val="2"/>
          </rPr>
          <t>DHS 2008-09</t>
        </r>
      </text>
    </comment>
    <comment ref="Q35" authorId="0" shapeId="0">
      <text>
        <r>
          <rPr>
            <sz val="9"/>
            <color indexed="81"/>
            <rFont val="Tahoma"/>
            <family val="2"/>
          </rPr>
          <t>DHS 2008-09</t>
        </r>
      </text>
    </comment>
    <comment ref="R35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5" authorId="0" shapeId="0">
      <text>
        <r>
          <rPr>
            <sz val="9"/>
            <color indexed="81"/>
            <rFont val="Tahoma"/>
            <family val="2"/>
          </rPr>
          <t>DHS 2008-09</t>
        </r>
      </text>
    </comment>
    <comment ref="T35" authorId="0" shapeId="0">
      <text>
        <r>
          <rPr>
            <sz val="9"/>
            <color indexed="81"/>
            <rFont val="Tahoma"/>
            <family val="2"/>
          </rPr>
          <t>DHS 2008-09</t>
        </r>
      </text>
    </comment>
    <comment ref="U35" authorId="0" shapeId="0">
      <text>
        <r>
          <rPr>
            <sz val="9"/>
            <color indexed="81"/>
            <rFont val="Tahoma"/>
            <family val="2"/>
          </rPr>
          <t>EPM 2010, Tableau 11</t>
        </r>
      </text>
    </comment>
    <comment ref="V35" authorId="0" shapeId="0">
      <text>
        <r>
          <rPr>
            <sz val="9"/>
            <color indexed="81"/>
            <rFont val="Tahoma"/>
            <family val="2"/>
          </rPr>
          <t>Unicef Madagascar, 2007</t>
        </r>
      </text>
    </comment>
    <comment ref="W35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5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35" authorId="0" shapeId="0">
      <text>
        <r>
          <rPr>
            <sz val="9"/>
            <color indexed="81"/>
            <rFont val="Tahoma"/>
            <family val="2"/>
          </rPr>
          <t>EPM 2010, Tableau 5</t>
        </r>
      </text>
    </comment>
    <comment ref="Z35" authorId="0" shapeId="0">
      <text>
        <r>
          <rPr>
            <sz val="9"/>
            <color indexed="81"/>
            <rFont val="Tahoma"/>
            <family val="2"/>
          </rPr>
          <t>Unicef Madagascar, 2007</t>
        </r>
      </text>
    </comment>
    <comment ref="AA35" authorId="0" shapeId="0">
      <text>
        <r>
          <rPr>
            <sz val="9"/>
            <color indexed="81"/>
            <rFont val="Tahoma"/>
            <family val="2"/>
          </rPr>
          <t>Unicef Madagascar, 2007</t>
        </r>
      </text>
    </comment>
    <comment ref="AB35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5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5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5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35" authorId="0" shapeId="0">
      <text>
        <r>
          <rPr>
            <sz val="9"/>
            <color indexed="81"/>
            <rFont val="Tahoma"/>
            <family val="2"/>
          </rPr>
          <t>Enfant 0-59 moisSource: EDS 2003-2004, INSTAT, p. 155</t>
        </r>
      </text>
    </comment>
    <comment ref="AM35" authorId="0" shapeId="0">
      <text>
        <r>
          <rPr>
            <sz val="9"/>
            <color indexed="81"/>
            <rFont val="Tahoma"/>
            <family val="2"/>
          </rPr>
          <t>Source: EDS 2003-2004, INSTAT, p. 146</t>
        </r>
      </text>
    </comment>
    <comment ref="AN35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35" authorId="0" shapeId="0">
      <text>
        <r>
          <rPr>
            <sz val="9"/>
            <color indexed="81"/>
            <rFont val="Tahoma"/>
            <family val="2"/>
          </rPr>
          <t>Source: EDS 2003-2004, INSTAT, p. 146</t>
        </r>
      </text>
    </comment>
    <comment ref="BV3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6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6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6" authorId="0" shapeId="0">
      <text>
        <r>
          <rPr>
            <sz val="9"/>
            <color indexed="81"/>
            <rFont val="Tahoma"/>
            <family val="2"/>
          </rPr>
          <t>MICS 2006, Table 6.1b</t>
        </r>
      </text>
    </comment>
    <comment ref="P36" authorId="0" shapeId="0">
      <text>
        <r>
          <rPr>
            <sz val="9"/>
            <color indexed="81"/>
            <rFont val="Tahoma"/>
            <family val="2"/>
          </rPr>
          <t>MICS 2006, Table 6.1b</t>
        </r>
      </text>
    </comment>
    <comment ref="Q36" authorId="0" shapeId="0">
      <text>
        <r>
          <rPr>
            <sz val="9"/>
            <color indexed="81"/>
            <rFont val="Tahoma"/>
            <family val="2"/>
          </rPr>
          <t>MICS 2006, Table 6.1b</t>
        </r>
      </text>
    </comment>
    <comment ref="R36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6" authorId="0" shapeId="0">
      <text>
        <r>
          <rPr>
            <sz val="9"/>
            <color indexed="81"/>
            <rFont val="Tahoma"/>
            <family val="2"/>
          </rPr>
          <t>MICS 2006, Table 6.1b</t>
        </r>
      </text>
    </comment>
    <comment ref="T36" authorId="0" shapeId="0">
      <text>
        <r>
          <rPr>
            <sz val="9"/>
            <color indexed="81"/>
            <rFont val="Tahoma"/>
            <family val="2"/>
          </rPr>
          <t>MICS 2006, Table 6.1b</t>
        </r>
      </text>
    </comment>
    <comment ref="U36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6" authorId="0" shapeId="0">
      <text>
        <r>
          <rPr>
            <sz val="9"/>
            <color indexed="81"/>
            <rFont val="Tahoma"/>
            <family val="2"/>
          </rPr>
          <t>MSH report, 2011</t>
        </r>
      </text>
    </comment>
    <comment ref="W36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6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36" authorId="0" shapeId="0">
      <text>
        <r>
          <rPr>
            <sz val="9"/>
            <color indexed="81"/>
            <rFont val="Tahoma"/>
            <family val="2"/>
          </rPr>
          <t>MSH report, 2011</t>
        </r>
      </text>
    </comment>
    <comment ref="AA36" authorId="0" shapeId="0">
      <text>
        <r>
          <rPr>
            <sz val="9"/>
            <color indexed="81"/>
            <rFont val="Tahoma"/>
            <family val="2"/>
          </rPr>
          <t>MSH report, 2011</t>
        </r>
      </text>
    </comment>
    <comment ref="AB36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6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6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6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36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N36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7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7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7" authorId="0" shapeId="0">
      <text>
        <r>
          <rPr>
            <sz val="9"/>
            <color indexed="81"/>
            <rFont val="Tahoma"/>
            <family val="2"/>
          </rPr>
          <t>DHS 2003, Table 10.10</t>
        </r>
      </text>
    </comment>
    <comment ref="P37" authorId="0" shapeId="0">
      <text>
        <r>
          <rPr>
            <sz val="9"/>
            <color indexed="81"/>
            <rFont val="Tahoma"/>
            <family val="2"/>
          </rPr>
          <t>DHS 2003, Table 10.10</t>
        </r>
      </text>
    </comment>
    <comment ref="Q37" authorId="0" shapeId="0">
      <text>
        <r>
          <rPr>
            <sz val="9"/>
            <color indexed="81"/>
            <rFont val="Tahoma"/>
            <family val="2"/>
          </rPr>
          <t>DHS 2003, Table 10.10</t>
        </r>
      </text>
    </comment>
    <comment ref="R37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7" authorId="0" shapeId="0">
      <text>
        <r>
          <rPr>
            <sz val="9"/>
            <color indexed="81"/>
            <rFont val="Tahoma"/>
            <family val="2"/>
          </rPr>
          <t>DHS 2003, Table 10.10</t>
        </r>
      </text>
    </comment>
    <comment ref="T37" authorId="0" shapeId="0">
      <text>
        <r>
          <rPr>
            <sz val="9"/>
            <color indexed="81"/>
            <rFont val="Tahoma"/>
            <family val="2"/>
          </rPr>
          <t>DHS 2003, Table 10.10</t>
        </r>
      </text>
    </comment>
    <comment ref="U37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7" authorId="0" shapeId="0">
      <text>
        <r>
          <rPr>
            <sz val="9"/>
            <color indexed="81"/>
            <rFont val="Tahoma"/>
            <family val="2"/>
          </rPr>
          <t>MoH , 2008</t>
        </r>
      </text>
    </comment>
    <comment ref="W37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7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37" authorId="0" shapeId="0">
      <text>
        <r>
          <rPr>
            <sz val="9"/>
            <color indexed="81"/>
            <rFont val="Tahoma"/>
            <family val="2"/>
          </rPr>
          <t>DHS 2003</t>
        </r>
      </text>
    </comment>
    <comment ref="Z37" authorId="0" shapeId="0">
      <text>
        <r>
          <rPr>
            <sz val="9"/>
            <color indexed="81"/>
            <rFont val="Tahoma"/>
            <family val="2"/>
          </rPr>
          <t>MoH , 2008</t>
        </r>
      </text>
    </comment>
    <comment ref="AA37" authorId="0" shapeId="0">
      <text>
        <r>
          <rPr>
            <sz val="9"/>
            <color indexed="81"/>
            <rFont val="Tahoma"/>
            <family val="2"/>
          </rPr>
          <t>MoH , 2008</t>
        </r>
      </text>
    </comment>
    <comment ref="AB3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7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7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37" authorId="0" shapeId="0">
      <text>
        <r>
          <rPr>
            <sz val="9"/>
            <color indexed="81"/>
            <rFont val="Tahoma"/>
            <family val="2"/>
          </rPr>
          <t>DHS 2003</t>
        </r>
      </text>
    </comment>
    <comment ref="AG37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37" authorId="0" shapeId="0">
      <text>
        <r>
          <rPr>
            <sz val="9"/>
            <color indexed="81"/>
            <rFont val="Tahoma"/>
            <family val="2"/>
          </rPr>
          <t>DHS 2003</t>
        </r>
      </text>
    </comment>
    <comment ref="AN37" authorId="0" shapeId="0">
      <text>
        <r>
          <rPr>
            <sz val="9"/>
            <color indexed="81"/>
            <rFont val="Tahoma"/>
            <family val="2"/>
          </rPr>
          <t>Estimates ESAR</t>
        </r>
      </text>
    </comment>
    <comment ref="AU37" authorId="0" shapeId="0">
      <text>
        <r>
          <rPr>
            <sz val="9"/>
            <color indexed="81"/>
            <rFont val="Tahoma"/>
            <family val="2"/>
          </rPr>
          <t>DHS 2003</t>
        </r>
      </text>
    </comment>
    <comment ref="AV37" authorId="0" shapeId="0">
      <text>
        <r>
          <rPr>
            <sz val="9"/>
            <color indexed="81"/>
            <rFont val="Tahoma"/>
            <family val="2"/>
          </rPr>
          <t>Director NMCP</t>
        </r>
      </text>
    </comment>
    <comment ref="BV3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8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8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8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8" authorId="0" shapeId="0">
      <text>
        <r>
          <rPr>
            <sz val="9"/>
            <color indexed="81"/>
            <rFont val="Tahoma"/>
            <family val="2"/>
          </rPr>
          <t>DHS 2006-07. Table 12.1</t>
        </r>
      </text>
    </comment>
    <comment ref="P38" authorId="0" shapeId="0">
      <text>
        <r>
          <rPr>
            <sz val="9"/>
            <color indexed="81"/>
            <rFont val="Tahoma"/>
            <family val="2"/>
          </rPr>
          <t>DHS 2006-07. Table 12.1</t>
        </r>
      </text>
    </comment>
    <comment ref="Q38" authorId="0" shapeId="0">
      <text>
        <r>
          <rPr>
            <sz val="9"/>
            <color indexed="81"/>
            <rFont val="Tahoma"/>
            <family val="2"/>
          </rPr>
          <t>DHS 2006-07. Table 12.1</t>
        </r>
      </text>
    </comment>
    <comment ref="R38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8" authorId="0" shapeId="0">
      <text>
        <r>
          <rPr>
            <sz val="9"/>
            <color indexed="81"/>
            <rFont val="Tahoma"/>
            <family val="2"/>
          </rPr>
          <t>DHS 2006-07. Table 12.1</t>
        </r>
      </text>
    </comment>
    <comment ref="T38" authorId="0" shapeId="0">
      <text>
        <r>
          <rPr>
            <sz val="9"/>
            <color indexed="81"/>
            <rFont val="Tahoma"/>
            <family val="2"/>
          </rPr>
          <t>DHS 2006-07. Table 12.1</t>
        </r>
      </text>
    </comment>
    <comment ref="U38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8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W38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8" authorId="0" shapeId="0">
      <text>
        <r>
          <rPr>
            <sz val="9"/>
            <color indexed="81"/>
            <rFont val="Tahoma"/>
            <family val="2"/>
          </rPr>
          <t>UNDP 2005 Human Development report</t>
        </r>
      </text>
    </comment>
    <comment ref="Y38" authorId="0" shapeId="0">
      <text>
        <r>
          <rPr>
            <sz val="9"/>
            <color indexed="81"/>
            <rFont val="Tahoma"/>
            <family val="2"/>
          </rPr>
          <t>NHIES 2003-04, Table 3.1</t>
        </r>
      </text>
    </comment>
    <comment ref="Z38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AA38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AB38" authorId="0" shapeId="0">
      <text>
        <r>
          <rPr>
            <sz val="9"/>
            <color indexed="81"/>
            <rFont val="Tahoma"/>
            <family val="2"/>
          </rPr>
          <t xml:space="preserve">LiST/Spectrum from country MBB file data (2008)
</t>
        </r>
      </text>
    </comment>
    <comment ref="AC38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8" authorId="0" shapeId="0">
      <text>
        <r>
          <rPr>
            <sz val="9"/>
            <color indexed="81"/>
            <rFont val="Tahoma"/>
            <family val="2"/>
          </rPr>
          <t xml:space="preserve">LiST/Spectrum from country MBB file data (2008)
</t>
        </r>
      </text>
    </comment>
    <comment ref="AE38" authorId="0" shapeId="0">
      <text>
        <r>
          <rPr>
            <sz val="9"/>
            <color indexed="81"/>
            <rFont val="Tahoma"/>
            <family val="2"/>
          </rPr>
          <t xml:space="preserve">LiST/Spectrum from country MBB file data (2008)
</t>
        </r>
      </text>
    </comment>
    <comment ref="AF38" authorId="0" shapeId="0">
      <text>
        <r>
          <rPr>
            <sz val="9"/>
            <color indexed="81"/>
            <rFont val="Tahoma"/>
            <family val="2"/>
          </rPr>
          <t>DHS 2006-07, Table 11.7</t>
        </r>
      </text>
    </comment>
    <comment ref="AG38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38" authorId="0" shapeId="0">
      <text>
        <r>
          <rPr>
            <sz val="9"/>
            <color indexed="81"/>
            <rFont val="Tahoma"/>
            <family val="2"/>
          </rPr>
          <t>DHS 2006-07, Table 11.5</t>
        </r>
      </text>
    </comment>
    <comment ref="AN38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38" authorId="0" shapeId="0">
      <text>
        <r>
          <rPr>
            <sz val="9"/>
            <color indexed="81"/>
            <rFont val="Tahoma"/>
            <family val="2"/>
          </rPr>
          <t>DHS 2006-07, Table 13.5</t>
        </r>
      </text>
    </comment>
    <comment ref="AV38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3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39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39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39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3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39" authorId="0" shapeId="0">
      <text>
        <r>
          <rPr>
            <sz val="9"/>
            <color indexed="81"/>
            <rFont val="Tahoma"/>
            <family val="2"/>
          </rPr>
          <t>DHS 2005. Table 10.12</t>
        </r>
      </text>
    </comment>
    <comment ref="P39" authorId="0" shapeId="0">
      <text>
        <r>
          <rPr>
            <sz val="9"/>
            <color indexed="81"/>
            <rFont val="Tahoma"/>
            <family val="2"/>
          </rPr>
          <t>DHS 2005. Table 10.12</t>
        </r>
      </text>
    </comment>
    <comment ref="Q39" authorId="0" shapeId="0">
      <text>
        <r>
          <rPr>
            <sz val="9"/>
            <color indexed="81"/>
            <rFont val="Tahoma"/>
            <family val="2"/>
          </rPr>
          <t>DHS 2005. Table 10.12</t>
        </r>
      </text>
    </comment>
    <comment ref="R39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39" authorId="0" shapeId="0">
      <text>
        <r>
          <rPr>
            <sz val="9"/>
            <color indexed="81"/>
            <rFont val="Tahoma"/>
            <family val="2"/>
          </rPr>
          <t>DHS 2005. Table 10.12</t>
        </r>
      </text>
    </comment>
    <comment ref="T39" authorId="0" shapeId="0">
      <text>
        <r>
          <rPr>
            <sz val="9"/>
            <color indexed="81"/>
            <rFont val="Tahoma"/>
            <family val="2"/>
          </rPr>
          <t>DHS 2005. Table 10.12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39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W39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39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39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AA39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AB3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39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3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39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39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N39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V39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3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3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3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3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39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0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0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0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0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0" authorId="0" shapeId="0">
      <text>
        <r>
          <rPr>
            <sz val="9"/>
            <color indexed="81"/>
            <rFont val="Tahoma"/>
            <family val="2"/>
          </rPr>
          <t xml:space="preserve">MICS 2006. Table DQ4
</t>
        </r>
      </text>
    </comment>
    <comment ref="P40" authorId="0" shapeId="0">
      <text>
        <r>
          <rPr>
            <sz val="9"/>
            <color indexed="81"/>
            <rFont val="Tahoma"/>
            <family val="2"/>
          </rPr>
          <t xml:space="preserve">MICS 2006. Table DQ4
</t>
        </r>
      </text>
    </comment>
    <comment ref="Q40" authorId="0" shapeId="0">
      <text>
        <r>
          <rPr>
            <sz val="9"/>
            <color indexed="81"/>
            <rFont val="Tahoma"/>
            <family val="2"/>
          </rPr>
          <t xml:space="preserve">MICS 2006. Table DQ4
</t>
        </r>
      </text>
    </comment>
    <comment ref="R40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0" authorId="0" shapeId="0">
      <text>
        <r>
          <rPr>
            <sz val="9"/>
            <color indexed="81"/>
            <rFont val="Tahoma"/>
            <family val="2"/>
          </rPr>
          <t xml:space="preserve">MICS 2006. Table DQ4
</t>
        </r>
      </text>
    </comment>
    <comment ref="T40" authorId="0" shapeId="0">
      <text>
        <r>
          <rPr>
            <sz val="9"/>
            <color indexed="81"/>
            <rFont val="Tahoma"/>
            <family val="2"/>
          </rPr>
          <t xml:space="preserve">MICS 2006. Table DQ4
</t>
        </r>
      </text>
    </comment>
    <comment ref="U40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W40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0" authorId="0" shapeId="0">
      <text>
        <r>
          <rPr>
            <sz val="9"/>
            <color indexed="81"/>
            <rFont val="Tahoma"/>
            <family val="2"/>
          </rPr>
          <t>UNDP/WB estimates, 2002</t>
        </r>
      </text>
    </comment>
    <comment ref="Y40" authorId="0" shapeId="0">
      <text>
        <r>
          <rPr>
            <sz val="9"/>
            <color indexed="81"/>
            <rFont val="Tahoma"/>
            <family val="2"/>
          </rPr>
          <t>Soxio-economic survey 2002, p10</t>
        </r>
      </text>
    </comment>
    <comment ref="Z4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AA40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AB40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0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0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0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0" authorId="0" shapeId="0">
      <text>
        <r>
          <rPr>
            <sz val="9"/>
            <color indexed="81"/>
            <rFont val="Tahoma"/>
            <family val="2"/>
          </rPr>
          <t>MICS 2006, Table CH.4</t>
        </r>
      </text>
    </comment>
    <comment ref="AG40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40" authorId="0" shapeId="0">
      <text>
        <r>
          <rPr>
            <sz val="9"/>
            <color indexed="81"/>
            <rFont val="Tahoma"/>
            <family val="2"/>
          </rPr>
          <t>MICS 2006, Table CH.6</t>
        </r>
      </text>
    </comment>
    <comment ref="AN40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40" authorId="0" shapeId="0">
      <text>
        <r>
          <rPr>
            <sz val="9"/>
            <color indexed="81"/>
            <rFont val="Tahoma"/>
            <family val="2"/>
          </rPr>
          <t>MICS 2006, Table CH.13</t>
        </r>
      </text>
    </comment>
    <comment ref="AV40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4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0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1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1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1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1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1" authorId="0" shapeId="0">
      <text>
        <r>
          <rPr>
            <sz val="9"/>
            <color indexed="81"/>
            <rFont val="Tahoma"/>
            <family val="2"/>
          </rPr>
          <t>DHS 2003. Table 8.2</t>
        </r>
      </text>
    </comment>
    <comment ref="P41" authorId="0" shapeId="0">
      <text>
        <r>
          <rPr>
            <sz val="9"/>
            <color indexed="81"/>
            <rFont val="Tahoma"/>
            <family val="2"/>
          </rPr>
          <t>DHS 2003. Table 8.2</t>
        </r>
      </text>
    </comment>
    <comment ref="Q41" authorId="0" shapeId="0">
      <text>
        <r>
          <rPr>
            <sz val="9"/>
            <color indexed="81"/>
            <rFont val="Tahoma"/>
            <family val="2"/>
          </rPr>
          <t>DHS 2003. Table 8.2</t>
        </r>
      </text>
    </comment>
    <comment ref="R41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1" authorId="0" shapeId="0">
      <text>
        <r>
          <rPr>
            <sz val="9"/>
            <color indexed="81"/>
            <rFont val="Tahoma"/>
            <family val="2"/>
          </rPr>
          <t>DHS 2003. Table 8.2</t>
        </r>
      </text>
    </comment>
    <comment ref="T41" authorId="0" shapeId="0">
      <text>
        <r>
          <rPr>
            <sz val="9"/>
            <color indexed="81"/>
            <rFont val="Tahoma"/>
            <family val="2"/>
          </rPr>
          <t>DHS 2003. Table 8.2</t>
        </r>
      </text>
    </comment>
    <comment ref="U41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1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W41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1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41" authorId="0" shapeId="0">
      <text>
        <r>
          <rPr>
            <sz val="9"/>
            <color indexed="81"/>
            <rFont val="Tahoma"/>
            <family val="2"/>
          </rPr>
          <t>StatsSA: Community Survey 2007</t>
        </r>
      </text>
    </comment>
    <comment ref="Z41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AA41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AB41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1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1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1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1" authorId="0" shapeId="0">
      <text>
        <r>
          <rPr>
            <sz val="9"/>
            <color indexed="81"/>
            <rFont val="Tahoma"/>
            <family val="2"/>
          </rPr>
          <t>DHS 2003: Table 7.11</t>
        </r>
      </text>
    </comment>
    <comment ref="AG4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41" authorId="0" shapeId="0">
      <text>
        <r>
          <rPr>
            <sz val="9"/>
            <color indexed="81"/>
            <rFont val="Tahoma"/>
            <family val="2"/>
          </rPr>
          <t>DHS 2003: Table 7.15</t>
        </r>
      </text>
    </comment>
    <comment ref="AN4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41" authorId="0" shapeId="0">
      <text>
        <r>
          <rPr>
            <sz val="9"/>
            <color indexed="81"/>
            <rFont val="Tahoma"/>
            <family val="2"/>
          </rPr>
          <t>DHS 2003: Table 7.15</t>
        </r>
      </text>
    </comment>
    <comment ref="AV41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4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1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2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H42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K42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L42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N42" authorId="0" shapeId="0">
      <text>
        <r>
          <rPr>
            <sz val="9"/>
            <color indexed="81"/>
            <rFont val="Tahoma"/>
            <family val="2"/>
          </rPr>
          <t>Census 2008 (16% of total pop)</t>
        </r>
      </text>
    </comment>
    <comment ref="O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P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Q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R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S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T42" authorId="0" shapeId="0">
      <text>
        <r>
          <rPr>
            <sz val="9"/>
            <color indexed="81"/>
            <rFont val="Tahoma"/>
            <family val="2"/>
          </rPr>
          <t>SHHS  2006 Table NU.1</t>
        </r>
      </text>
    </comment>
    <comment ref="U42" authorId="0" shapeId="0">
      <text>
        <r>
          <rPr>
            <sz val="9"/>
            <color indexed="81"/>
            <rFont val="Tahoma"/>
            <family val="2"/>
          </rPr>
          <t>Census 2008</t>
        </r>
      </text>
    </comment>
    <comment ref="V42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W42" authorId="0" shapeId="0">
      <text>
        <r>
          <rPr>
            <sz val="9"/>
            <color indexed="81"/>
            <rFont val="Tahoma"/>
            <family val="2"/>
          </rPr>
          <t>Calculated: 90% of &gt;5km</t>
        </r>
      </text>
    </comment>
    <comment ref="X42" authorId="0" shapeId="0">
      <text>
        <r>
          <rPr>
            <sz val="9"/>
            <color indexed="81"/>
            <rFont val="Tahoma"/>
            <family val="2"/>
          </rPr>
          <t>SSCCSE: Center for Census, Statistics and Evaluation</t>
        </r>
      </text>
    </comment>
    <comment ref="Y42" authorId="0" shapeId="0">
      <text>
        <r>
          <rPr>
            <sz val="9"/>
            <color indexed="81"/>
            <rFont val="Tahoma"/>
            <family val="2"/>
          </rPr>
          <t>SSCCSE: Center for Census, Statistics and Evaluation</t>
        </r>
      </text>
    </comment>
    <comment ref="Z42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AA42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AB42" authorId="0" shapeId="0">
      <text>
        <r>
          <rPr>
            <sz val="9"/>
            <color indexed="81"/>
            <rFont val="Tahoma"/>
            <family val="2"/>
          </rPr>
          <t>NN causes: 32.2% in Sudan (Lancet Vol 375 June 5, 2010)</t>
        </r>
      </text>
    </comment>
    <comment ref="AC42" authorId="0" shapeId="0">
      <text>
        <r>
          <rPr>
            <sz val="9"/>
            <color indexed="81"/>
            <rFont val="Tahoma"/>
            <family val="2"/>
          </rPr>
          <t>IMR: 84 (SHHS 2010)</t>
        </r>
      </text>
    </comment>
    <comment ref="AD42" authorId="0" shapeId="0">
      <text>
        <r>
          <rPr>
            <sz val="9"/>
            <color indexed="81"/>
            <rFont val="Tahoma"/>
            <family val="2"/>
          </rPr>
          <t>U5MR: 106 (SHHS 2010)</t>
        </r>
      </text>
    </comment>
    <comment ref="AE42" authorId="0" shapeId="0">
      <text>
        <r>
          <rPr>
            <sz val="9"/>
            <color indexed="81"/>
            <rFont val="Tahoma"/>
            <family val="2"/>
          </rPr>
          <t>MMR: 2056 (SHHS 2006)</t>
        </r>
      </text>
    </comment>
    <comment ref="AF42" authorId="0" shapeId="0">
      <text>
        <r>
          <rPr>
            <sz val="9"/>
            <color indexed="81"/>
            <rFont val="Tahoma"/>
            <family val="2"/>
          </rPr>
          <t>SHHS 2010</t>
        </r>
      </text>
    </comment>
    <comment ref="AG42" authorId="0" shapeId="0">
      <text>
        <r>
          <rPr>
            <sz val="9"/>
            <color indexed="81"/>
            <rFont val="Tahoma"/>
            <family val="2"/>
          </rPr>
          <t>Average from country data in ESARO</t>
        </r>
      </text>
    </comment>
    <comment ref="AM42" authorId="0" shapeId="0">
      <text>
        <r>
          <rPr>
            <sz val="9"/>
            <color indexed="81"/>
            <rFont val="Tahoma"/>
            <family val="2"/>
          </rPr>
          <t>SHHS 2010</t>
        </r>
      </text>
    </comment>
    <comment ref="AN42" authorId="0" shapeId="0">
      <text>
        <r>
          <rPr>
            <sz val="9"/>
            <color indexed="81"/>
            <rFont val="Tahoma"/>
            <family val="2"/>
          </rPr>
          <t>Average from country data in ESARO</t>
        </r>
      </text>
    </comment>
    <comment ref="AU42" authorId="0" shapeId="0">
      <text>
        <r>
          <rPr>
            <sz val="9"/>
            <color indexed="81"/>
            <rFont val="Tahoma"/>
            <family val="2"/>
          </rPr>
          <t>Sudan MIS 2005 (Prevalence range: 0.4 to 15.5%)</t>
        </r>
      </text>
    </comment>
    <comment ref="AV42" authorId="0" shapeId="0">
      <text>
        <r>
          <rPr>
            <sz val="9"/>
            <color indexed="81"/>
            <rFont val="Tahoma"/>
            <family val="2"/>
          </rPr>
          <t>Average from country data in ESARO</t>
        </r>
      </text>
    </comment>
    <comment ref="BV4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2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3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3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3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3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3" authorId="0" shapeId="0">
      <text>
        <r>
          <rPr>
            <sz val="9"/>
            <color indexed="81"/>
            <rFont val="Tahoma"/>
            <family val="2"/>
          </rPr>
          <t>DHS 2006-07. Table 11.1</t>
        </r>
      </text>
    </comment>
    <comment ref="P43" authorId="0" shapeId="0">
      <text>
        <r>
          <rPr>
            <sz val="9"/>
            <color indexed="81"/>
            <rFont val="Tahoma"/>
            <family val="2"/>
          </rPr>
          <t>DHS 2006-07. Table 11.1</t>
        </r>
      </text>
    </comment>
    <comment ref="Q43" authorId="0" shapeId="0">
      <text>
        <r>
          <rPr>
            <sz val="9"/>
            <color indexed="81"/>
            <rFont val="Tahoma"/>
            <family val="2"/>
          </rPr>
          <t>DHS 2006-07. Table 11.1</t>
        </r>
      </text>
    </comment>
    <comment ref="R43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3" authorId="0" shapeId="0">
      <text>
        <r>
          <rPr>
            <sz val="9"/>
            <color indexed="81"/>
            <rFont val="Tahoma"/>
            <family val="2"/>
          </rPr>
          <t>DHS 2006-07. Table 11.1</t>
        </r>
      </text>
    </comment>
    <comment ref="T43" authorId="0" shapeId="0">
      <text>
        <r>
          <rPr>
            <sz val="9"/>
            <color indexed="81"/>
            <rFont val="Tahoma"/>
            <family val="2"/>
          </rPr>
          <t>DHS 2006-07. Table 11.1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W43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3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43" authorId="0" shapeId="0">
      <text>
        <r>
          <rPr>
            <sz val="9"/>
            <color indexed="81"/>
            <rFont val="Tahoma"/>
            <family val="2"/>
          </rPr>
          <t>UN CCA 1997</t>
        </r>
      </text>
    </comment>
    <comment ref="AB43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3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3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3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3" authorId="0" shapeId="0">
      <text>
        <r>
          <rPr>
            <sz val="9"/>
            <color indexed="81"/>
            <rFont val="Tahoma"/>
            <family val="2"/>
          </rPr>
          <t>DHS 2006-07, Table 10.5</t>
        </r>
      </text>
    </comment>
    <comment ref="AG43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43" authorId="0" shapeId="0">
      <text>
        <r>
          <rPr>
            <sz val="9"/>
            <color indexed="81"/>
            <rFont val="Tahoma"/>
            <family val="2"/>
          </rPr>
          <t>DHS 2006-07, Table 10.5</t>
        </r>
      </text>
    </comment>
    <comment ref="AN43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V43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4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3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4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4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4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4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4" authorId="0" shapeId="0">
      <text>
        <r>
          <rPr>
            <sz val="9"/>
            <color indexed="81"/>
            <rFont val="Tahoma"/>
            <family val="2"/>
          </rPr>
          <t>DHS 2006. Table 12.1</t>
        </r>
      </text>
    </comment>
    <comment ref="P44" authorId="0" shapeId="0">
      <text>
        <r>
          <rPr>
            <sz val="9"/>
            <color indexed="81"/>
            <rFont val="Tahoma"/>
            <family val="2"/>
          </rPr>
          <t>DHS 2006. Table 12.1</t>
        </r>
      </text>
    </comment>
    <comment ref="Q44" authorId="0" shapeId="0">
      <text>
        <r>
          <rPr>
            <sz val="9"/>
            <color indexed="81"/>
            <rFont val="Tahoma"/>
            <family val="2"/>
          </rPr>
          <t>DHS 2006. Table 12.1</t>
        </r>
      </text>
    </comment>
    <comment ref="R44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4" authorId="0" shapeId="0">
      <text>
        <r>
          <rPr>
            <sz val="9"/>
            <color indexed="81"/>
            <rFont val="Tahoma"/>
            <family val="2"/>
          </rPr>
          <t>DHS 2006. Table 12.1</t>
        </r>
      </text>
    </comment>
    <comment ref="T44" authorId="0" shapeId="0">
      <text>
        <r>
          <rPr>
            <sz val="9"/>
            <color indexed="81"/>
            <rFont val="Tahoma"/>
            <family val="2"/>
          </rPr>
          <t>DHS 2006. Table 12.1</t>
        </r>
      </text>
    </comment>
    <comment ref="U44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4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W44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4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44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AA44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AB44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4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4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4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4" authorId="0" shapeId="0">
      <text>
        <r>
          <rPr>
            <sz val="9"/>
            <color indexed="81"/>
            <rFont val="Tahoma"/>
            <family val="2"/>
          </rPr>
          <t>DHS 2006. p145</t>
        </r>
      </text>
    </comment>
    <comment ref="AM44" authorId="0" shapeId="0">
      <text>
        <r>
          <rPr>
            <sz val="9"/>
            <color indexed="81"/>
            <rFont val="Tahoma"/>
            <family val="2"/>
          </rPr>
          <t>DHS 2006 , Table 11.5</t>
        </r>
      </text>
    </comment>
    <comment ref="AU44" authorId="0" shapeId="0">
      <text>
        <r>
          <rPr>
            <sz val="9"/>
            <color indexed="81"/>
            <rFont val="Tahoma"/>
            <family val="2"/>
          </rPr>
          <t>DHS 2006: Table 11.6</t>
        </r>
      </text>
    </comment>
    <comment ref="BV4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4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5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5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5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5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5" authorId="0" shapeId="0">
      <text>
        <r>
          <rPr>
            <sz val="9"/>
            <color indexed="81"/>
            <rFont val="Tahoma"/>
            <family val="2"/>
          </rPr>
          <t>DHS 2004-05. Table 11.11</t>
        </r>
      </text>
    </comment>
    <comment ref="P45" authorId="0" shapeId="0">
      <text>
        <r>
          <rPr>
            <sz val="9"/>
            <color indexed="81"/>
            <rFont val="Tahoma"/>
            <family val="2"/>
          </rPr>
          <t>DHS 2004-05. Table 11.11</t>
        </r>
      </text>
    </comment>
    <comment ref="Q45" authorId="0" shapeId="0">
      <text>
        <r>
          <rPr>
            <sz val="9"/>
            <color indexed="81"/>
            <rFont val="Tahoma"/>
            <family val="2"/>
          </rPr>
          <t>DHS 2004-05. Table 11.11</t>
        </r>
      </text>
    </comment>
    <comment ref="R45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5" authorId="0" shapeId="0">
      <text>
        <r>
          <rPr>
            <sz val="9"/>
            <color indexed="81"/>
            <rFont val="Tahoma"/>
            <family val="2"/>
          </rPr>
          <t>DHS 2004-05. Table 11.11</t>
        </r>
      </text>
    </comment>
    <comment ref="T45" authorId="0" shapeId="0">
      <text>
        <r>
          <rPr>
            <sz val="9"/>
            <color indexed="81"/>
            <rFont val="Tahoma"/>
            <family val="2"/>
          </rPr>
          <t>DHS 2004-05. Table 11.11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5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W45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5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Z45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AA45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AB45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5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5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5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G45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N45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V45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4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5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6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6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6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6" authorId="0" shapeId="0">
      <text>
        <r>
          <rPr>
            <sz val="9"/>
            <color indexed="81"/>
            <rFont val="Tahoma"/>
            <family val="2"/>
          </rPr>
          <t>DHS 2007. Table 11.1</t>
        </r>
      </text>
    </comment>
    <comment ref="P46" authorId="0" shapeId="0">
      <text>
        <r>
          <rPr>
            <sz val="9"/>
            <color indexed="81"/>
            <rFont val="Tahoma"/>
            <family val="2"/>
          </rPr>
          <t>DHS 2007. Table 11.1</t>
        </r>
      </text>
    </comment>
    <comment ref="Q46" authorId="0" shapeId="0">
      <text>
        <r>
          <rPr>
            <sz val="9"/>
            <color indexed="81"/>
            <rFont val="Tahoma"/>
            <family val="2"/>
          </rPr>
          <t>DHS 2007. Table 11.1</t>
        </r>
      </text>
    </comment>
    <comment ref="R46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6" authorId="0" shapeId="0">
      <text>
        <r>
          <rPr>
            <sz val="9"/>
            <color indexed="81"/>
            <rFont val="Tahoma"/>
            <family val="2"/>
          </rPr>
          <t>DHS 2007. Table 11.1</t>
        </r>
      </text>
    </comment>
    <comment ref="T46" authorId="0" shapeId="0">
      <text>
        <r>
          <rPr>
            <sz val="9"/>
            <color indexed="81"/>
            <rFont val="Tahoma"/>
            <family val="2"/>
          </rPr>
          <t>DHS 2007. Table 11.1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6" authorId="0" shapeId="0">
      <text>
        <r>
          <rPr>
            <sz val="9"/>
            <color indexed="81"/>
            <rFont val="Tahoma"/>
            <family val="2"/>
          </rPr>
          <t>LCMS (CSO), 2004</t>
        </r>
      </text>
    </comment>
    <comment ref="W46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6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46" authorId="0" shapeId="0">
      <text>
        <r>
          <rPr>
            <sz val="9"/>
            <color indexed="81"/>
            <rFont val="Tahoma"/>
            <family val="2"/>
          </rPr>
          <t>Min. of Finance, 2007</t>
        </r>
      </text>
    </comment>
    <comment ref="Z46" authorId="0" shapeId="0">
      <text>
        <r>
          <rPr>
            <sz val="9"/>
            <color indexed="81"/>
            <rFont val="Tahoma"/>
            <family val="2"/>
          </rPr>
          <t>LCMS (CSO), 2004</t>
        </r>
      </text>
    </comment>
    <comment ref="AA46" authorId="0" shapeId="0">
      <text>
        <r>
          <rPr>
            <sz val="9"/>
            <color indexed="81"/>
            <rFont val="Tahoma"/>
            <family val="2"/>
          </rPr>
          <t>LCMS (CSO), 2004</t>
        </r>
      </text>
    </comment>
    <comment ref="AB46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6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6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6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6" authorId="0" shapeId="0">
      <text>
        <r>
          <rPr>
            <sz val="9"/>
            <color indexed="81"/>
            <rFont val="Tahoma"/>
            <family val="2"/>
          </rPr>
          <t>DHS 2007 Excel tables, Kalesha</t>
        </r>
      </text>
    </comment>
    <comment ref="AG46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M46" authorId="0" shapeId="0">
      <text>
        <r>
          <rPr>
            <sz val="9"/>
            <color indexed="81"/>
            <rFont val="Tahoma"/>
            <family val="2"/>
          </rPr>
          <t>DHS 2007 Excel tables, Kalesha</t>
        </r>
      </text>
    </comment>
    <comment ref="AN46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AU46" authorId="0" shapeId="0">
      <text>
        <r>
          <rPr>
            <sz val="9"/>
            <color indexed="81"/>
            <rFont val="Tahoma"/>
            <family val="2"/>
          </rPr>
          <t>DHS 2007 Excel tables, Kalesha</t>
        </r>
      </text>
    </comment>
    <comment ref="AV46" authorId="0" shapeId="0">
      <text>
        <r>
          <rPr>
            <sz val="9"/>
            <color indexed="81"/>
            <rFont val="Tahoma"/>
            <family val="2"/>
          </rPr>
          <t>Etimates ESAR</t>
        </r>
      </text>
    </comment>
    <comment ref="BV4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6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7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7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7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7" authorId="0" shapeId="0">
      <text>
        <r>
          <rPr>
            <sz val="9"/>
            <color indexed="81"/>
            <rFont val="Tahoma"/>
            <family val="2"/>
          </rPr>
          <t xml:space="preserve">DHS 2005. Table 11.12
</t>
        </r>
      </text>
    </comment>
    <comment ref="P47" authorId="0" shapeId="0">
      <text>
        <r>
          <rPr>
            <sz val="9"/>
            <color indexed="81"/>
            <rFont val="Tahoma"/>
            <family val="2"/>
          </rPr>
          <t xml:space="preserve">DHS 2005. Table 11.12
</t>
        </r>
      </text>
    </comment>
    <comment ref="Q47" authorId="0" shapeId="0">
      <text>
        <r>
          <rPr>
            <sz val="9"/>
            <color indexed="81"/>
            <rFont val="Tahoma"/>
            <family val="2"/>
          </rPr>
          <t xml:space="preserve">DHS 2005. Table 11.12
</t>
        </r>
      </text>
    </comment>
    <comment ref="R47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7" authorId="0" shapeId="0">
      <text>
        <r>
          <rPr>
            <sz val="9"/>
            <color indexed="81"/>
            <rFont val="Tahoma"/>
            <family val="2"/>
          </rPr>
          <t xml:space="preserve">DHS 2005. Table 11.12
</t>
        </r>
      </text>
    </comment>
    <comment ref="T47" authorId="0" shapeId="0">
      <text>
        <r>
          <rPr>
            <sz val="9"/>
            <color indexed="81"/>
            <rFont val="Tahoma"/>
            <family val="2"/>
          </rPr>
          <t xml:space="preserve">DHS 2005. Table 11.12
</t>
        </r>
      </text>
    </comment>
    <comment ref="U47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7" authorId="0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W47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7" authorId="0" shapeId="0">
      <text>
        <r>
          <rPr>
            <sz val="9"/>
            <color indexed="81"/>
            <rFont val="Tahoma"/>
            <family val="2"/>
          </rPr>
          <t>http://www.nationsencyclopedia.com/economies/Africa/Zimbabwe-POVERTY-AND-WEALTH.html</t>
        </r>
      </text>
    </comment>
    <comment ref="Z47" authorId="0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AA47" authorId="0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AB4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7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7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7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7" authorId="0" shapeId="0">
      <text>
        <r>
          <rPr>
            <sz val="9"/>
            <color indexed="81"/>
            <rFont val="Tahoma"/>
            <family val="2"/>
          </rPr>
          <t xml:space="preserve">DHS, 2005-06, Table 10.7
</t>
        </r>
      </text>
    </comment>
    <comment ref="AM47" authorId="0" shapeId="0">
      <text>
        <r>
          <rPr>
            <sz val="9"/>
            <color indexed="81"/>
            <rFont val="Tahoma"/>
            <family val="2"/>
          </rPr>
          <t xml:space="preserve">DHS, 2005-06, Table 10.5
</t>
        </r>
      </text>
    </comment>
    <comment ref="AU47" authorId="0" shapeId="0">
      <text>
        <r>
          <rPr>
            <sz val="9"/>
            <color indexed="81"/>
            <rFont val="Tahoma"/>
            <family val="2"/>
          </rPr>
          <t xml:space="preserve">DHS, 2005-6, Table 10.6
</t>
        </r>
      </text>
    </comment>
    <comment ref="BV4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7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8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K48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8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N48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8" authorId="0" shapeId="0">
      <text>
        <r>
          <rPr>
            <sz val="9"/>
            <color indexed="81"/>
            <rFont val="Tahoma"/>
            <family val="2"/>
          </rPr>
          <t>Estimates from Country DHS and MICS</t>
        </r>
      </text>
    </comment>
    <comment ref="P48" authorId="0" shapeId="0">
      <text>
        <r>
          <rPr>
            <sz val="9"/>
            <color indexed="81"/>
            <rFont val="Tahoma"/>
            <family val="2"/>
          </rPr>
          <t>Estimates from Country DHS and MICS</t>
        </r>
      </text>
    </comment>
    <comment ref="Q48" authorId="0" shapeId="0">
      <text>
        <r>
          <rPr>
            <sz val="9"/>
            <color indexed="81"/>
            <rFont val="Tahoma"/>
            <family val="2"/>
          </rPr>
          <t>Estimates from Country DHS and MICS</t>
        </r>
      </text>
    </comment>
    <comment ref="R48" authorId="0" shapeId="0">
      <text>
        <r>
          <rPr>
            <sz val="9"/>
            <color indexed="81"/>
            <rFont val="Tahoma"/>
            <family val="2"/>
          </rPr>
          <t xml:space="preserve">SOWC 2011, Table 1 (value for 2008)
</t>
        </r>
      </text>
    </comment>
    <comment ref="S48" authorId="0" shapeId="0">
      <text>
        <r>
          <rPr>
            <sz val="9"/>
            <color indexed="81"/>
            <rFont val="Tahoma"/>
            <family val="2"/>
          </rPr>
          <t>Estimates from Country DHS and MICS</t>
        </r>
      </text>
    </comment>
    <comment ref="T48" authorId="0" shapeId="0">
      <text>
        <r>
          <rPr>
            <sz val="9"/>
            <color indexed="81"/>
            <rFont val="Tahoma"/>
            <family val="2"/>
          </rPr>
          <t>Estimates from Country DHS and MICS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www.unpopulation.org (2007)</t>
        </r>
      </text>
    </comment>
    <comment ref="V48" authorId="0" shapeId="0">
      <text>
        <r>
          <rPr>
            <sz val="9"/>
            <color indexed="81"/>
            <rFont val="Tahoma"/>
            <family val="2"/>
          </rPr>
          <t>Based on Average distance from country data</t>
        </r>
      </text>
    </comment>
    <comment ref="W48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8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Z48" authorId="0" shapeId="0">
      <text>
        <r>
          <rPr>
            <sz val="9"/>
            <color indexed="81"/>
            <rFont val="Tahoma"/>
            <family val="2"/>
          </rPr>
          <t>Based on Average distance from country data</t>
        </r>
      </text>
    </comment>
    <comment ref="AA48" authorId="0" shapeId="0">
      <text>
        <r>
          <rPr>
            <sz val="9"/>
            <color indexed="81"/>
            <rFont val="Tahoma"/>
            <family val="2"/>
          </rPr>
          <t>Based on Average distance from country data</t>
        </r>
      </text>
    </comment>
    <comment ref="AB48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C48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8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
Robert E Blacket All; www.thelancet.com Vol 375 June 5, 2010</t>
        </r>
      </text>
    </comment>
    <comment ref="AE48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AG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AM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AN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AU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AV48" authorId="0" shapeId="0">
      <text>
        <r>
          <rPr>
            <sz val="9"/>
            <color indexed="81"/>
            <rFont val="Tahoma"/>
            <family val="2"/>
          </rPr>
          <t>Average from country data</t>
        </r>
      </text>
    </comment>
    <comment ref="BV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B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F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H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N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CO48" authorId="1" shapeId="0">
      <text>
        <r>
          <rPr>
            <sz val="9"/>
            <color indexed="81"/>
            <rFont val="Tahoma"/>
            <family val="2"/>
          </rPr>
          <t>SOWC 2011, Table 3 (value for 2005-2008)</t>
        </r>
      </text>
    </comment>
    <comment ref="G4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H49" authorId="0" shapeId="0">
      <text>
        <r>
          <rPr>
            <sz val="9"/>
            <color indexed="81"/>
            <rFont val="Tahoma"/>
            <family val="2"/>
          </rPr>
          <t>WHS 2011, Table 9</t>
        </r>
      </text>
    </comment>
    <comment ref="I49" authorId="0" shapeId="0">
      <text>
        <r>
          <rPr>
            <sz val="9"/>
            <color indexed="81"/>
            <rFont val="Tahoma"/>
            <family val="2"/>
          </rPr>
          <t>10% of countries total population</t>
        </r>
      </text>
    </comment>
    <comment ref="J49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K49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49" authorId="0" shapeId="0">
      <text>
        <r>
          <rPr>
            <sz val="9"/>
            <color indexed="81"/>
            <rFont val="Tahoma"/>
            <family val="2"/>
          </rPr>
          <t>UNPD, World Contraceptive Use Wallchart, 2009</t>
        </r>
      </text>
    </comment>
    <comment ref="M49" authorId="0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49" authorId="0" shapeId="0">
      <text>
        <r>
          <rPr>
            <sz val="9"/>
            <color indexed="81"/>
            <rFont val="Tahoma"/>
            <family val="2"/>
          </rPr>
          <t>SOWC 2011</t>
        </r>
      </text>
    </comment>
    <comment ref="O49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P49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Q49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R49" authorId="0" shapeId="0">
      <text>
        <r>
          <rPr>
            <sz val="9"/>
            <color indexed="81"/>
            <rFont val="Tahoma"/>
            <family val="2"/>
          </rPr>
          <t>SOWC 2011, Table 1 (value for 2008)</t>
        </r>
      </text>
    </comment>
    <comment ref="S49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T49" authorId="0" shapeId="0">
      <text>
        <r>
          <rPr>
            <sz val="9"/>
            <color indexed="81"/>
            <rFont val="Tahoma"/>
            <family val="2"/>
          </rPr>
          <t>DHS 2009. Table 11.1</t>
        </r>
      </text>
    </comment>
    <comment ref="U49" authorId="0" shapeId="0">
      <text>
        <r>
          <rPr>
            <sz val="9"/>
            <color indexed="81"/>
            <rFont val="Tahoma"/>
            <family val="2"/>
          </rPr>
          <t>UNICEF: www.unpopulation.org (2007)</t>
        </r>
      </text>
    </comment>
    <comment ref="V49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W49" authorId="0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49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49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A49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B4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 Robert E Blacket All; www.thelancet.com Vol 375 June 5, 2010</t>
        </r>
      </text>
    </comment>
    <comment ref="AC49" authorId="0" shapeId="0">
      <text>
        <r>
          <rPr>
            <sz val="9"/>
            <color indexed="81"/>
            <rFont val="Tahoma"/>
            <family val="2"/>
          </rPr>
          <t>Estimates from Regional Office</t>
        </r>
      </text>
    </comment>
    <comment ref="AD49" authorId="0" shapeId="0">
      <text>
        <r>
          <rPr>
            <sz val="9"/>
            <color indexed="81"/>
            <rFont val="Tahoma"/>
            <family val="2"/>
          </rPr>
          <t>Global, regional, and national causes of child mortality in 2008: a systematic analysis Robert E Blacket All; www.thelancet.com Vol 375 June 5, 2010</t>
        </r>
      </text>
    </comment>
    <comment ref="AE49" authorId="0" shapeId="0">
      <text>
        <r>
          <rPr>
            <sz val="9"/>
            <color indexed="81"/>
            <rFont val="Tahoma"/>
            <family val="2"/>
          </rPr>
          <t>LiST/Spectrum global data (October 2010), CHERG</t>
        </r>
      </text>
    </comment>
    <comment ref="AF49" authorId="0" shapeId="0">
      <text>
        <r>
          <rPr>
            <sz val="9"/>
            <color indexed="81"/>
            <rFont val="Tahoma"/>
            <family val="2"/>
          </rPr>
          <t>ESARO average</t>
        </r>
      </text>
    </comment>
    <comment ref="AG49" authorId="0" shapeId="0">
      <text>
        <r>
          <rPr>
            <sz val="9"/>
            <color indexed="81"/>
            <rFont val="Tahoma"/>
            <family val="2"/>
          </rPr>
          <t>; Diarrhea prevelance in the last 2 weeks x 26 x 5/6[Calculation]</t>
        </r>
      </text>
    </comment>
    <comment ref="AH49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I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J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K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L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M49" authorId="0" shapeId="0">
      <text>
        <r>
          <rPr>
            <sz val="9"/>
            <color indexed="81"/>
            <rFont val="Tahoma"/>
            <family val="2"/>
          </rPr>
          <t>ESARO average</t>
        </r>
      </text>
    </comment>
    <comment ref="AN49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49" authorId="0" shapeId="0">
      <text>
        <r>
          <rPr>
            <sz val="9"/>
            <color indexed="81"/>
            <rFont val="Tahoma"/>
            <family val="2"/>
          </rPr>
          <t>Health Surveillance Assistant</t>
        </r>
      </text>
    </comment>
    <comment ref="AP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Q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R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S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T49" authorId="0" shapeId="0">
      <text>
        <r>
          <rPr>
            <sz val="9"/>
            <color indexed="81"/>
            <rFont val="Tahoma"/>
            <family val="2"/>
          </rPr>
          <t>DHS 2010, Table 12.6</t>
        </r>
      </text>
    </comment>
    <comment ref="AU49" authorId="0" shapeId="0">
      <text>
        <r>
          <rPr>
            <sz val="9"/>
            <color indexed="81"/>
            <rFont val="Tahoma"/>
            <family val="2"/>
          </rPr>
          <t>ESARO average</t>
        </r>
      </text>
    </comment>
    <comment ref="AV49" authorId="0" shapeId="0">
      <text>
        <r>
          <rPr>
            <sz val="9"/>
            <color indexed="81"/>
            <rFont val="Tahoma"/>
            <family val="2"/>
          </rPr>
          <t>; Fever prevelance in the last 2 weeks x 26 x 5/6 x SPR[Calculation]</t>
        </r>
      </text>
    </comment>
    <comment ref="AW49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X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Y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Z49" authorId="0" shapeId="0">
      <text>
        <r>
          <rPr>
            <sz val="9"/>
            <color indexed="81"/>
            <rFont val="Tahoma"/>
            <family val="2"/>
          </rPr>
          <t>WHO/RBM Harmonization working group</t>
        </r>
      </text>
    </comment>
    <comment ref="BA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B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C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D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G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H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I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J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K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L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N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O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P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Q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R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S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T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U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V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W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X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Y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Z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A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B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C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D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E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F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G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H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I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J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K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L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M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N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O49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P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Q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R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S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T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U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V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W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X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Y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CZ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DA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DB49" authorId="0" shapeId="0">
      <text>
        <r>
          <rPr>
            <sz val="9"/>
            <color indexed="81"/>
            <rFont val="Tahoma"/>
            <family val="2"/>
          </rPr>
          <t>HMIS data</t>
        </r>
      </text>
    </comment>
    <comment ref="DC49" authorId="0" shapeId="0">
      <text>
        <r>
          <rPr>
            <sz val="9"/>
            <color indexed="81"/>
            <rFont val="Tahoma"/>
            <family val="2"/>
          </rPr>
          <t>1500 ksh per month</t>
        </r>
      </text>
    </comment>
    <comment ref="DD49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49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49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49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49" authorId="0" shapeId="0">
      <text>
        <r>
          <rPr>
            <sz val="9"/>
            <color indexed="81"/>
            <rFont val="Tahoma"/>
            <family val="2"/>
          </rPr>
          <t>Consultant</t>
        </r>
      </text>
    </comment>
    <comment ref="DI49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49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49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49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49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49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4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49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R49" authorId="0" shapeId="0">
      <text>
        <r>
          <rPr>
            <sz val="9"/>
            <color indexed="81"/>
            <rFont val="Tahoma"/>
            <family val="2"/>
          </rPr>
          <t>Estimates from Burundi CO</t>
        </r>
      </text>
    </comment>
    <comment ref="DS49" authorId="0" shapeId="0">
      <text>
        <r>
          <rPr>
            <sz val="9"/>
            <color indexed="81"/>
            <rFont val="Tahoma"/>
            <family val="2"/>
          </rPr>
          <t>Estimation recheche SAKHO</t>
        </r>
      </text>
    </comment>
    <comment ref="DT49" authorId="0" shapeId="0">
      <text>
        <r>
          <rPr>
            <sz val="9"/>
            <color indexed="81"/>
            <rFont val="Tahoma"/>
            <family val="2"/>
          </rPr>
          <t>Estimates from Burundi CO</t>
        </r>
      </text>
    </comment>
    <comment ref="DV4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DW4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DX4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DY4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G5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0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T50" authorId="1" shapeId="0">
      <text>
        <r>
          <rPr>
            <sz val="9"/>
            <color indexed="81"/>
            <rFont val="Tahoma"/>
            <family val="2"/>
          </rPr>
          <t>MIS 2011, Table 4.7</t>
        </r>
      </text>
    </comment>
    <comment ref="CA50" authorId="1" shapeId="0">
      <text>
        <r>
          <rPr>
            <sz val="9"/>
            <color indexed="81"/>
            <rFont val="Tahoma"/>
            <family val="2"/>
          </rPr>
          <t>MIS 2011, Table 4.7</t>
        </r>
      </text>
    </comment>
    <comment ref="CB50" authorId="1" shapeId="0">
      <text>
        <r>
          <rPr>
            <sz val="9"/>
            <color indexed="81"/>
            <rFont val="Tahoma"/>
            <family val="2"/>
          </rPr>
          <t>MIS 2011, Table 4.7</t>
        </r>
      </text>
    </comment>
    <comment ref="CL50" authorId="1" shapeId="0">
      <text>
        <r>
          <rPr>
            <sz val="9"/>
            <color indexed="81"/>
            <rFont val="Tahoma"/>
            <family val="2"/>
          </rPr>
          <t>MIS 2011, Table 4.3</t>
        </r>
      </text>
    </comment>
    <comment ref="CM50" authorId="1" shapeId="0">
      <text>
        <r>
          <rPr>
            <sz val="9"/>
            <color indexed="81"/>
            <rFont val="Tahoma"/>
            <family val="2"/>
          </rPr>
          <t>MIS 2011, Table 4.3</t>
        </r>
      </text>
    </comment>
    <comment ref="CN50" authorId="1" shapeId="0">
      <text>
        <r>
          <rPr>
            <sz val="9"/>
            <color indexed="81"/>
            <rFont val="Tahoma"/>
            <family val="2"/>
          </rPr>
          <t>MIS 2011, Table 4.4</t>
        </r>
      </text>
    </comment>
    <comment ref="CO50" authorId="1" shapeId="0">
      <text>
        <r>
          <rPr>
            <sz val="9"/>
            <color indexed="81"/>
            <rFont val="Tahoma"/>
            <family val="2"/>
          </rPr>
          <t>MIS 2011, Table 4.5</t>
        </r>
      </text>
    </comment>
    <comment ref="CZ50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DA50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DB50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G5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1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2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2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2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3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3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3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4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4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4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5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5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5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6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H56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56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56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K5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56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56" authorId="0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56" authorId="0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56" authorId="0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56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5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56" authorId="0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5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5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56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5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5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56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56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56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56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56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56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56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E56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5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5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5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5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56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5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5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5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5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56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56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5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56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56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56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56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56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E5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5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56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56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56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5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5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56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56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V5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56" authorId="1" shapeId="0">
      <text>
        <r>
          <rPr>
            <sz val="9"/>
            <color indexed="81"/>
            <rFont val="Tahoma"/>
            <family val="2"/>
          </rPr>
          <t>????</t>
        </r>
      </text>
    </comment>
    <comment ref="DC56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56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56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56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56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56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56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56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56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56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56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56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56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56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56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56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57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7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7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58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H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I58" authorId="0" shapeId="0">
      <text>
        <r>
          <rPr>
            <sz val="9"/>
            <color indexed="81"/>
            <rFont val="Tahoma"/>
            <family val="2"/>
          </rPr>
          <t>MINSAN revue programme palu</t>
        </r>
      </text>
    </comment>
    <comment ref="J58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K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L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M58" authorId="0" shapeId="0">
      <text>
        <r>
          <rPr>
            <sz val="9"/>
            <color indexed="81"/>
            <rFont val="Tahoma"/>
            <family val="2"/>
          </rPr>
          <t>4% de la population totale</t>
        </r>
      </text>
    </comment>
    <comment ref="N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O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P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Q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R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S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T58" authorId="0" shapeId="0">
      <text>
        <r>
          <rPr>
            <sz val="9"/>
            <color indexed="81"/>
            <rFont val="Tahoma"/>
            <family val="2"/>
          </rPr>
          <t>Projection 2011</t>
        </r>
      </text>
    </comment>
    <comment ref="U58" authorId="0" shapeId="0">
      <text>
        <r>
          <rPr>
            <sz val="9"/>
            <color indexed="81"/>
            <rFont val="Tahoma"/>
            <family val="2"/>
          </rPr>
          <t>EPM 2010, Tableau 11</t>
        </r>
      </text>
    </comment>
    <comment ref="V58" authorId="0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W58" authorId="0" shapeId="0">
      <text>
        <r>
          <rPr>
            <sz val="9"/>
            <color indexed="81"/>
            <rFont val="Tahoma"/>
            <family val="2"/>
          </rPr>
          <t>Calculated: 90% of more than 5km</t>
        </r>
      </text>
    </comment>
    <comment ref="X58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58" authorId="0" shapeId="0">
      <text>
        <r>
          <rPr>
            <sz val="9"/>
            <color indexed="81"/>
            <rFont val="Tahoma"/>
            <family val="2"/>
          </rPr>
          <t>EPM 2010, Tableau 5</t>
        </r>
      </text>
    </comment>
    <comment ref="Z58" authorId="0" shapeId="0">
      <text>
        <r>
          <rPr>
            <sz val="9"/>
            <color indexed="81"/>
            <rFont val="Tahoma"/>
            <family val="2"/>
          </rPr>
          <t>Unicef Madagascar, 2011</t>
        </r>
      </text>
    </comment>
    <comment ref="AA58" authorId="0" shapeId="0">
      <text>
        <r>
          <rPr>
            <sz val="9"/>
            <color indexed="81"/>
            <rFont val="Tahoma"/>
            <family val="2"/>
          </rPr>
          <t>Unicef Madagascar, 2011</t>
        </r>
      </text>
    </comment>
    <comment ref="AB58" authorId="0" shapeId="0">
      <text>
        <r>
          <rPr>
            <sz val="9"/>
            <color indexed="81"/>
            <rFont val="Tahoma"/>
            <family val="2"/>
          </rPr>
          <t>Calcul a partir EDS</t>
        </r>
      </text>
    </comment>
    <comment ref="AC58" authorId="0" shapeId="0">
      <text>
        <r>
          <rPr>
            <sz val="9"/>
            <color indexed="81"/>
            <rFont val="Tahoma"/>
            <family val="2"/>
          </rPr>
          <t>Calcul a partir EDS</t>
        </r>
      </text>
    </comment>
    <comment ref="AD58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E58" authorId="0" shapeId="0">
      <text>
        <r>
          <rPr>
            <sz val="9"/>
            <color indexed="81"/>
            <rFont val="Tahoma"/>
            <family val="2"/>
          </rPr>
          <t>Calcul a partir EDS</t>
        </r>
      </text>
    </comment>
    <comment ref="AF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G58" authorId="0" shapeId="0">
      <text>
        <r>
          <rPr>
            <sz val="9"/>
            <color indexed="81"/>
            <rFont val="Tahoma"/>
            <family val="2"/>
          </rPr>
          <t>Unicef Madagascar, 2011</t>
        </r>
      </text>
    </comment>
    <comment ref="AH58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I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J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K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L58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M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N58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O58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P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Q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R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S58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T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U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V58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W58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X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Y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AZ58" authorId="0" shapeId="0">
      <text>
        <r>
          <rPr>
            <sz val="9"/>
            <color indexed="81"/>
            <rFont val="Tahoma"/>
            <family val="2"/>
          </rPr>
          <t>Enquete MIS</t>
        </r>
      </text>
    </comment>
    <comment ref="BA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B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C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BD58" authorId="0" shapeId="0">
      <text>
        <r>
          <rPr>
            <sz val="9"/>
            <color indexed="81"/>
            <rFont val="Tahoma"/>
            <family val="2"/>
          </rPr>
          <t>Calcul sur donnees EDS IV et rapport MINSAN</t>
        </r>
      </text>
    </comment>
    <comment ref="BE5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5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R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S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T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BU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BV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BW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X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Y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Z58" authorId="0" shapeId="0">
      <text>
        <r>
          <rPr>
            <sz val="9"/>
            <color indexed="81"/>
            <rFont val="Tahoma"/>
            <family val="2"/>
          </rPr>
          <t>TDR systematique pour tout enfant febrile</t>
        </r>
      </text>
    </comment>
    <comment ref="CA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B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C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D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E58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F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CG58" authorId="0" shapeId="0">
      <text>
        <r>
          <rPr>
            <sz val="9"/>
            <color indexed="81"/>
            <rFont val="Tahoma"/>
            <family val="2"/>
          </rPr>
          <t>Annuaire statistique 2010</t>
        </r>
      </text>
    </comment>
    <comment ref="CH58" authorId="0" shapeId="0">
      <text>
        <r>
          <rPr>
            <sz val="9"/>
            <color indexed="81"/>
            <rFont val="Tahoma"/>
            <family val="2"/>
          </rPr>
          <t>Annuaire statistique 2010</t>
        </r>
      </text>
    </comment>
    <comment ref="CI58" authorId="0" shapeId="0">
      <text>
        <r>
          <rPr>
            <sz val="9"/>
            <color indexed="81"/>
            <rFont val="Tahoma"/>
            <family val="2"/>
          </rPr>
          <t>Rapport Revue PNLP-Juillet 2011</t>
        </r>
      </text>
    </comment>
    <comment ref="CJ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K58" authorId="0" shapeId="0">
      <text>
        <r>
          <rPr>
            <sz val="9"/>
            <color indexed="81"/>
            <rFont val="Tahoma"/>
            <family val="2"/>
          </rPr>
          <t>Annuaire statistique 2010</t>
        </r>
      </text>
    </comment>
    <comment ref="CL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CM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CN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CO58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CV5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5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C58" authorId="0" shapeId="0">
      <text>
        <r>
          <rPr>
            <sz val="9"/>
            <color indexed="81"/>
            <rFont val="Tahoma"/>
            <family val="2"/>
          </rPr>
          <t>Prime a la performance</t>
        </r>
      </text>
    </comment>
    <comment ref="DE58" authorId="0" shapeId="0">
      <text>
        <r>
          <rPr>
            <sz val="9"/>
            <color indexed="81"/>
            <rFont val="Tahoma"/>
            <family val="2"/>
          </rPr>
          <t>(Session de 15 personnes)</t>
        </r>
      </text>
    </comment>
    <comment ref="DF58" authorId="0" shapeId="0">
      <text>
        <r>
          <rPr>
            <sz val="9"/>
            <color indexed="81"/>
            <rFont val="Tahoma"/>
            <family val="2"/>
          </rPr>
          <t>MINSAN</t>
        </r>
      </text>
    </comment>
    <comment ref="DG58" authorId="0" shapeId="0">
      <text>
        <r>
          <rPr>
            <sz val="9"/>
            <color indexed="81"/>
            <rFont val="Tahoma"/>
            <family val="2"/>
          </rPr>
          <t>Modele SSME</t>
        </r>
      </text>
    </comment>
    <comment ref="DL58" authorId="0" shapeId="0">
      <text>
        <r>
          <rPr>
            <sz val="9"/>
            <color indexed="81"/>
            <rFont val="Tahoma"/>
            <family val="2"/>
          </rPr>
          <t>PSI procurement</t>
        </r>
      </text>
    </comment>
    <comment ref="DN58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5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58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Q58" authorId="0" shapeId="0">
      <text>
        <r>
          <rPr>
            <sz val="9"/>
            <color indexed="81"/>
            <rFont val="Tahoma"/>
            <family val="2"/>
          </rPr>
          <t>UNICEF cost</t>
        </r>
      </text>
    </comment>
    <comment ref="G59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59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59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H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I60" authorId="0" shapeId="0">
      <text>
        <r>
          <rPr>
            <sz val="9"/>
            <color indexed="81"/>
            <rFont val="Tahoma"/>
            <family val="2"/>
          </rPr>
          <t>WMR 2011</t>
        </r>
      </text>
    </comment>
    <comment ref="J60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K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L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M60" authorId="0" shapeId="0">
      <text>
        <r>
          <rPr>
            <sz val="9"/>
            <color indexed="81"/>
            <rFont val="Tahoma"/>
            <family val="2"/>
          </rPr>
          <t>MISAU</t>
        </r>
      </text>
    </comment>
    <comment ref="N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O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P60" authorId="0" shapeId="0">
      <text>
        <r>
          <rPr>
            <sz val="9"/>
            <color indexed="81"/>
            <rFont val="Tahoma"/>
            <family val="2"/>
          </rPr>
          <t>Unicef Regional Data</t>
        </r>
      </text>
    </comment>
    <comment ref="Q60" authorId="0" shapeId="0">
      <text>
        <r>
          <rPr>
            <sz val="9"/>
            <color indexed="81"/>
            <rFont val="Tahoma"/>
            <family val="2"/>
          </rPr>
          <t>Unicef Regional Data</t>
        </r>
      </text>
    </comment>
    <comment ref="R60" authorId="0" shapeId="0">
      <text>
        <r>
          <rPr>
            <sz val="9"/>
            <color indexed="81"/>
            <rFont val="Tahoma"/>
            <family val="2"/>
          </rPr>
          <t>INE 2010</t>
        </r>
      </text>
    </comment>
    <comment ref="S60" authorId="0" shapeId="0">
      <text>
        <r>
          <rPr>
            <sz val="9"/>
            <color indexed="81"/>
            <rFont val="Tahoma"/>
            <family val="2"/>
          </rPr>
          <t>Unicef Regional Data</t>
        </r>
      </text>
    </comment>
    <comment ref="T60" authorId="0" shapeId="0">
      <text>
        <r>
          <rPr>
            <sz val="9"/>
            <color indexed="81"/>
            <rFont val="Tahoma"/>
            <family val="2"/>
          </rPr>
          <t>Unicef Regional Data</t>
        </r>
      </text>
    </comment>
    <comment ref="U60" authorId="0" shapeId="0">
      <text>
        <r>
          <rPr>
            <sz val="9"/>
            <color indexed="81"/>
            <rFont val="Tahoma"/>
            <family val="2"/>
          </rPr>
          <t>based on INE 2010 data</t>
        </r>
      </text>
    </comment>
    <comment ref="V60" authorId="0" shapeId="0">
      <text>
        <r>
          <rPr>
            <sz val="9"/>
            <color indexed="81"/>
            <rFont val="Tahoma"/>
            <family val="2"/>
          </rPr>
          <t>PARP 2011-2014</t>
        </r>
      </text>
    </comment>
    <comment ref="W60" authorId="0" shapeId="0">
      <text>
        <r>
          <rPr>
            <sz val="9"/>
            <color indexed="81"/>
            <rFont val="Tahoma"/>
            <family val="2"/>
          </rPr>
          <t>PARP 2011-2014 (45 min)</t>
        </r>
      </text>
    </comment>
    <comment ref="X60" authorId="0" shapeId="0">
      <text>
        <r>
          <rPr>
            <sz val="9"/>
            <color indexed="81"/>
            <rFont val="Tahoma"/>
            <family val="2"/>
          </rPr>
          <t>PARP 2011-2014 p8</t>
        </r>
      </text>
    </comment>
    <comment ref="Y60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Z60" authorId="0" shapeId="0">
      <text>
        <r>
          <rPr>
            <sz val="9"/>
            <color indexed="81"/>
            <rFont val="Tahoma"/>
            <family val="2"/>
          </rPr>
          <t>PARP 2011-2014</t>
        </r>
      </text>
    </comment>
    <comment ref="AA60" authorId="0" shapeId="0">
      <text>
        <r>
          <rPr>
            <sz val="9"/>
            <color indexed="81"/>
            <rFont val="Tahoma"/>
            <family val="2"/>
          </rPr>
          <t>PARP 2011-2014</t>
        </r>
      </text>
    </comment>
    <comment ref="AB60" authorId="0" shapeId="0">
      <text>
        <r>
          <rPr>
            <sz val="9"/>
            <color indexed="81"/>
            <rFont val="Tahoma"/>
            <family val="2"/>
          </rPr>
          <t>Based on DHS 2011 data</t>
        </r>
      </text>
    </comment>
    <comment ref="AC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AD6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E60" authorId="0" shapeId="0">
      <text>
        <r>
          <rPr>
            <sz val="9"/>
            <color indexed="81"/>
            <rFont val="Tahoma"/>
            <family val="2"/>
          </rPr>
          <t>Based upon pop of children under 1yr (proxy for live births)</t>
        </r>
      </text>
    </comment>
    <comment ref="AF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G60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AH60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AI60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K60" authorId="0" shapeId="0">
      <text>
        <r>
          <rPr>
            <sz val="9"/>
            <color indexed="81"/>
            <rFont val="Tahoma"/>
            <family val="2"/>
          </rPr>
          <t>Estimate based on current coverage</t>
        </r>
      </text>
    </comment>
    <comment ref="AL60" authorId="0" shapeId="0">
      <text>
        <r>
          <rPr>
            <sz val="9"/>
            <color indexed="81"/>
            <rFont val="Tahoma"/>
            <family val="2"/>
          </rPr>
          <t>Estimate based on  current coverage</t>
        </r>
      </text>
    </comment>
    <comment ref="AM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N60" authorId="0" shapeId="0">
      <text>
        <r>
          <rPr>
            <sz val="9"/>
            <color indexed="81"/>
            <rFont val="Tahoma"/>
            <family val="2"/>
          </rPr>
          <t>WHO Moz quantification tool</t>
        </r>
      </text>
    </comment>
    <comment ref="AO60" authorId="0" shapeId="0">
      <text>
        <r>
          <rPr>
            <sz val="9"/>
            <color indexed="81"/>
            <rFont val="Tahoma"/>
            <family val="2"/>
          </rPr>
          <t>Agente Polivalente Elementar</t>
        </r>
      </text>
    </comment>
    <comment ref="AP60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Q60" authorId="0" shapeId="0">
      <text>
        <r>
          <rPr>
            <sz val="9"/>
            <color indexed="81"/>
            <rFont val="Tahoma"/>
            <family val="2"/>
          </rPr>
          <t>Based on 2011</t>
        </r>
      </text>
    </comment>
    <comment ref="AR60" authorId="0" shapeId="0">
      <text>
        <r>
          <rPr>
            <sz val="9"/>
            <color indexed="81"/>
            <rFont val="Tahoma"/>
            <family val="2"/>
          </rPr>
          <t>Estimate based on current coverage</t>
        </r>
      </text>
    </comment>
    <comment ref="AS60" authorId="0" shapeId="0">
      <text>
        <r>
          <rPr>
            <sz val="9"/>
            <color indexed="81"/>
            <rFont val="Tahoma"/>
            <family val="2"/>
          </rPr>
          <t>Ditto</t>
        </r>
      </text>
    </comment>
    <comment ref="AT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U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V60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AW60" authorId="0" shapeId="0">
      <text>
        <r>
          <rPr>
            <sz val="9"/>
            <color indexed="81"/>
            <rFont val="Tahoma"/>
            <family val="2"/>
          </rPr>
          <t>Agente Polivalente Elementar</t>
        </r>
      </text>
    </comment>
    <comment ref="AX60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Z60" authorId="0" shapeId="0">
      <text>
        <r>
          <rPr>
            <sz val="9"/>
            <color indexed="81"/>
            <rFont val="Tahoma"/>
            <family val="2"/>
          </rPr>
          <t>Based on 1 net per 1.8 persons</t>
        </r>
      </text>
    </comment>
    <comment ref="BA60" authorId="0" shapeId="0">
      <text>
        <r>
          <rPr>
            <sz val="9"/>
            <color indexed="81"/>
            <rFont val="Tahoma"/>
            <family val="2"/>
          </rPr>
          <t>Estimated bases on current coverage</t>
        </r>
      </text>
    </comment>
    <comment ref="BE6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6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60" authorId="0" shapeId="0">
      <text>
        <r>
          <rPr>
            <sz val="9"/>
            <color indexed="81"/>
            <rFont val="Tahoma"/>
            <family val="2"/>
          </rPr>
          <t>Anecdotal from SC</t>
        </r>
      </text>
    </comment>
    <comment ref="BS60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BT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BU60" authorId="0" shapeId="0">
      <text>
        <r>
          <rPr>
            <sz val="9"/>
            <color indexed="81"/>
            <rFont val="Tahoma"/>
            <family val="2"/>
          </rPr>
          <t>no zinc, but suggested putting 1%</t>
        </r>
      </text>
    </comment>
    <comment ref="BV60" authorId="0" shapeId="0">
      <text>
        <r>
          <rPr>
            <sz val="9"/>
            <color indexed="81"/>
            <rFont val="Tahoma"/>
            <family val="2"/>
          </rPr>
          <t>no zinc, but suggested putting 1%</t>
        </r>
      </text>
    </comment>
    <comment ref="BW60" authorId="0" shapeId="0">
      <text>
        <r>
          <rPr>
            <sz val="9"/>
            <color indexed="81"/>
            <rFont val="Tahoma"/>
            <family val="2"/>
          </rPr>
          <t>Estimate of those treated based on CONFIRMED cases;</t>
        </r>
      </text>
    </comment>
    <comment ref="BY60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BZ60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CA60" authorId="0" shapeId="0">
      <text>
        <r>
          <rPr>
            <sz val="9"/>
            <color indexed="81"/>
            <rFont val="Tahoma"/>
            <family val="2"/>
          </rPr>
          <t>Estimate of those treated based on CONFIRMED cases;</t>
        </r>
      </text>
    </comment>
    <comment ref="CB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C60" authorId="0" shapeId="0">
      <text>
        <r>
          <rPr>
            <sz val="9"/>
            <color indexed="81"/>
            <rFont val="Tahoma"/>
            <family val="2"/>
          </rPr>
          <t>No antibiotics now, but was suggested to est at 1%</t>
        </r>
      </text>
    </comment>
    <comment ref="CE60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CF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G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CH60" authorId="0" shapeId="0">
      <text>
        <r>
          <rPr>
            <sz val="9"/>
            <color indexed="81"/>
            <rFont val="Tahoma"/>
            <family val="2"/>
          </rPr>
          <t>Estimate based on MICS above</t>
        </r>
      </text>
    </comment>
    <comment ref="CI60" authorId="0" shapeId="0">
      <text>
        <r>
          <rPr>
            <sz val="9"/>
            <color indexed="81"/>
            <rFont val="Tahoma"/>
            <family val="2"/>
          </rPr>
          <t>NMCP</t>
        </r>
      </text>
    </comment>
    <comment ref="CJ60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CL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M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N60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CO60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V6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60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C60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DD60" authorId="0" shapeId="0">
      <text>
        <r>
          <rPr>
            <sz val="9"/>
            <color indexed="81"/>
            <rFont val="Tahoma"/>
            <family val="2"/>
          </rPr>
          <t>Performance based incentives</t>
        </r>
      </text>
    </comment>
    <comment ref="DE60" authorId="0" shapeId="0">
      <text>
        <r>
          <rPr>
            <sz val="9"/>
            <color indexed="81"/>
            <rFont val="Tahoma"/>
            <family val="2"/>
          </rPr>
          <t>Includes initial training and refresher courses</t>
        </r>
      </text>
    </comment>
    <comment ref="DF60" authorId="0" shapeId="0">
      <text>
        <r>
          <rPr>
            <sz val="9"/>
            <color indexed="81"/>
            <rFont val="Tahoma"/>
            <family val="2"/>
          </rPr>
          <t>Cost per APE per year</t>
        </r>
      </text>
    </comment>
    <comment ref="DG60" authorId="0" shapeId="0">
      <text>
        <r>
          <rPr>
            <sz val="9"/>
            <color indexed="81"/>
            <rFont val="Tahoma"/>
            <family val="2"/>
          </rPr>
          <t>quarterly district meetings</t>
        </r>
      </text>
    </comment>
    <comment ref="DH60" authorId="0" shapeId="0">
      <text>
        <r>
          <rPr>
            <sz val="9"/>
            <color indexed="81"/>
            <rFont val="Tahoma"/>
            <family val="2"/>
          </rPr>
          <t>Total cost per year</t>
        </r>
      </text>
    </comment>
    <comment ref="DI60" authorId="0" shapeId="0">
      <text>
        <r>
          <rPr>
            <sz val="9"/>
            <color indexed="81"/>
            <rFont val="Tahoma"/>
            <family val="2"/>
          </rPr>
          <t>Provincial Coordination meetings 1/yr, Central Level 1/yr</t>
        </r>
      </text>
    </comment>
    <comment ref="DJ60" authorId="0" shapeId="0">
      <text>
        <r>
          <rPr>
            <sz val="9"/>
            <color indexed="81"/>
            <rFont val="Tahoma"/>
            <family val="2"/>
          </rPr>
          <t>baseline survey cost</t>
        </r>
      </text>
    </comment>
    <comment ref="DL60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M60" authorId="0" shapeId="0">
      <text>
        <r>
          <rPr>
            <sz val="9"/>
            <color indexed="81"/>
            <rFont val="Tahoma"/>
            <family val="2"/>
          </rPr>
          <t>From Rory</t>
        </r>
      </text>
    </comment>
    <comment ref="DN60" authorId="0" shapeId="0">
      <text>
        <r>
          <rPr>
            <sz val="9"/>
            <color indexed="81"/>
            <rFont val="Tahoma"/>
            <family val="2"/>
          </rPr>
          <t>Avg. for 6x1 and 6x2</t>
        </r>
      </text>
    </comment>
    <comment ref="DO60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P60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Q60" authorId="0" shapeId="0">
      <text>
        <r>
          <rPr>
            <sz val="9"/>
            <color indexed="81"/>
            <rFont val="Tahoma"/>
            <family val="2"/>
          </rPr>
          <t>From Save the Children</t>
        </r>
      </text>
    </comment>
    <comment ref="DV60" authorId="0" shapeId="0">
      <text>
        <r>
          <rPr>
            <sz val="9"/>
            <color indexed="81"/>
            <rFont val="Tahoma"/>
            <family val="2"/>
          </rPr>
          <t>Community involvement meetings (</t>
        </r>
      </text>
    </comment>
    <comment ref="DW60" authorId="0" shapeId="0">
      <text>
        <r>
          <rPr>
            <sz val="9"/>
            <color indexed="81"/>
            <rFont val="Tahoma"/>
            <family val="2"/>
          </rPr>
          <t>Items in working &amp; meds kit not mentioned above</t>
        </r>
      </text>
    </comment>
    <comment ref="DX60" authorId="0" shapeId="0">
      <text>
        <r>
          <rPr>
            <sz val="9"/>
            <color indexed="81"/>
            <rFont val="Tahoma"/>
            <family val="2"/>
          </rPr>
          <t>Costs assumed by CMAM now</t>
        </r>
      </text>
    </comment>
    <comment ref="DY60" authorId="0" shapeId="0">
      <text>
        <r>
          <rPr>
            <sz val="9"/>
            <color indexed="81"/>
            <rFont val="Tahoma"/>
            <family val="2"/>
          </rPr>
          <t>Transport for medicines (fuel, drivers, etc)</t>
        </r>
      </text>
    </comment>
    <comment ref="G6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1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2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2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2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3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3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3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4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4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4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5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H65" authorId="0" shapeId="0">
      <text>
        <r>
          <rPr>
            <sz val="9"/>
            <color indexed="81"/>
            <rFont val="Tahoma"/>
            <family val="2"/>
          </rPr>
          <t>Population census 2008 projections, NBS</t>
        </r>
      </text>
    </comment>
    <comment ref="I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J65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K65" authorId="0" shapeId="0">
      <text>
        <r>
          <rPr>
            <sz val="9"/>
            <color indexed="81"/>
            <rFont val="Tahoma"/>
            <family val="2"/>
          </rPr>
          <t>Population census 2008 projections, NBS</t>
        </r>
      </text>
    </comment>
    <comment ref="L65" authorId="0" shapeId="0">
      <text>
        <r>
          <rPr>
            <sz val="9"/>
            <color indexed="81"/>
            <rFont val="Tahoma"/>
            <family val="2"/>
          </rPr>
          <t>used 25% of the total population</t>
        </r>
      </text>
    </comment>
    <comment ref="M65" authorId="0" shapeId="0">
      <text>
        <r>
          <rPr>
            <sz val="9"/>
            <color indexed="81"/>
            <rFont val="Tahoma"/>
            <family val="2"/>
          </rPr>
          <t>used 4.5% of the total population</t>
        </r>
      </text>
    </comment>
    <comment ref="N65" authorId="0" shapeId="0">
      <text>
        <r>
          <rPr>
            <sz val="9"/>
            <color indexed="81"/>
            <rFont val="Tahoma"/>
            <family val="2"/>
          </rPr>
          <t>used 21% of the total population</t>
        </r>
      </text>
    </comment>
    <comment ref="O65" authorId="0" shapeId="0">
      <text>
        <r>
          <rPr>
            <sz val="9"/>
            <color indexed="81"/>
            <rFont val="Tahoma"/>
            <family val="2"/>
          </rPr>
          <t>Estimated at 17% of the total population</t>
        </r>
      </text>
    </comment>
    <comment ref="P65" authorId="0" shapeId="0">
      <text>
        <r>
          <rPr>
            <sz val="9"/>
            <color indexed="81"/>
            <rFont val="Tahoma"/>
            <family val="2"/>
          </rPr>
          <t>Estimated at 3.8% of total population</t>
        </r>
      </text>
    </comment>
    <comment ref="Q65" authorId="0" shapeId="0">
      <text>
        <r>
          <rPr>
            <sz val="9"/>
            <color indexed="81"/>
            <rFont val="Tahoma"/>
            <family val="2"/>
          </rPr>
          <t>Estimated at 5.5% of total population</t>
        </r>
      </text>
    </comment>
    <comment ref="R65" authorId="0" shapeId="0">
      <text>
        <r>
          <rPr>
            <sz val="9"/>
            <color indexed="81"/>
            <rFont val="Tahoma"/>
            <family val="2"/>
          </rPr>
          <t>Estimated at 4% of total population</t>
        </r>
      </text>
    </comment>
    <comment ref="S65" authorId="0" shapeId="0">
      <text>
        <r>
          <rPr>
            <sz val="9"/>
            <color indexed="81"/>
            <rFont val="Tahoma"/>
            <family val="2"/>
          </rPr>
          <t>Estimated at 2% of total population</t>
        </r>
      </text>
    </comment>
    <comment ref="T65" authorId="0" shapeId="0">
      <text>
        <r>
          <rPr>
            <sz val="9"/>
            <color indexed="81"/>
            <rFont val="Tahoma"/>
            <family val="2"/>
          </rPr>
          <t>Estimated at 2% of total population</t>
        </r>
      </text>
    </comment>
    <comment ref="U65" authorId="0" shapeId="0">
      <text>
        <r>
          <rPr>
            <sz val="9"/>
            <color indexed="81"/>
            <rFont val="Tahoma"/>
            <family val="2"/>
          </rPr>
          <t>HSDP-2011-2015</t>
        </r>
      </text>
    </comment>
    <comment ref="V65" authorId="0" shapeId="0">
      <text>
        <r>
          <rPr>
            <sz val="9"/>
            <color indexed="81"/>
            <rFont val="Tahoma"/>
            <family val="2"/>
          </rPr>
          <t>44% live more than 5km from facility</t>
        </r>
      </text>
    </comment>
    <comment ref="W65" authorId="0" shapeId="0">
      <text>
        <r>
          <rPr>
            <sz val="9"/>
            <color indexed="81"/>
            <rFont val="Tahoma"/>
            <family val="2"/>
          </rPr>
          <t>1 hr walking = 5km</t>
        </r>
      </text>
    </comment>
    <comment ref="X65" authorId="0" shapeId="0">
      <text>
        <r>
          <rPr>
            <sz val="9"/>
            <color indexed="81"/>
            <rFont val="Tahoma"/>
            <family val="2"/>
          </rPr>
          <t>HSDP-2011-2015</t>
        </r>
      </text>
    </comment>
    <comment ref="Y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Z65" authorId="0" shapeId="0">
      <text>
        <r>
          <rPr>
            <sz val="9"/>
            <color indexed="81"/>
            <rFont val="Tahoma"/>
            <family val="2"/>
          </rPr>
          <t>DHIS</t>
        </r>
      </text>
    </comment>
    <comment ref="AA65" authorId="0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AC65" authorId="0" shapeId="0">
      <text>
        <r>
          <rPr>
            <sz val="9"/>
            <color indexed="81"/>
            <rFont val="Tahoma"/>
            <family val="2"/>
          </rPr>
          <t>75/1000</t>
        </r>
      </text>
    </comment>
    <comment ref="AD65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F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G65" authorId="0" shapeId="0">
      <text>
        <r>
          <rPr>
            <sz val="9"/>
            <color indexed="81"/>
            <rFont val="Tahoma"/>
            <family val="2"/>
          </rPr>
          <t>; Diarrhea prevelance in the last 2 weeks x 26 x 5/6[Calculation]</t>
        </r>
      </text>
    </comment>
    <comment ref="AH65" authorId="0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I65" authorId="0" shapeId="0">
      <text>
        <r>
          <rPr>
            <sz val="9"/>
            <color indexed="81"/>
            <rFont val="Tahoma"/>
            <family val="2"/>
          </rPr>
          <t>CBD serves an average of 40 households</t>
        </r>
      </text>
    </comment>
    <comment ref="AJ65" authorId="0" shapeId="0">
      <text>
        <r>
          <rPr>
            <sz val="9"/>
            <color indexed="81"/>
            <rFont val="Tahoma"/>
            <family val="2"/>
          </rPr>
          <t>full iCCM program numbers</t>
        </r>
      </text>
    </comment>
    <comment ref="AK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L65" authorId="0" shapeId="0">
      <text>
        <r>
          <rPr>
            <sz val="9"/>
            <color indexed="81"/>
            <rFont val="Tahoma"/>
            <family val="2"/>
          </rPr>
          <t>Estimate treatment rates for iCCM partners (339,424)/Total CU5 Pop*7.5 cases per year</t>
        </r>
      </text>
    </comment>
    <comment ref="AM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N65" authorId="0" shapeId="0">
      <text>
        <r>
          <rPr>
            <sz val="9"/>
            <color indexed="81"/>
            <rFont val="Tahoma"/>
            <family val="2"/>
          </rPr>
          <t>FACT CHECK too high</t>
        </r>
      </text>
    </comment>
    <comment ref="AO65" authorId="0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P65" authorId="0" shapeId="0">
      <text>
        <r>
          <rPr>
            <sz val="9"/>
            <color indexed="81"/>
            <rFont val="Tahoma"/>
            <family val="2"/>
          </rPr>
          <t>CBD serves an average of 40 households</t>
        </r>
      </text>
    </comment>
    <comment ref="AQ65" authorId="0" shapeId="0">
      <text>
        <r>
          <rPr>
            <sz val="9"/>
            <color indexed="81"/>
            <rFont val="Tahoma"/>
            <family val="2"/>
          </rPr>
          <t>full iCCM program numbers</t>
        </r>
      </text>
    </comment>
    <comment ref="AR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S65" authorId="0" shapeId="0">
      <text>
        <r>
          <rPr>
            <sz val="9"/>
            <color indexed="81"/>
            <rFont val="Tahoma"/>
            <family val="2"/>
          </rPr>
          <t>Estimate treatment rates for iCCM partners (339,424)/Total CU5 Pop*2.1 cases per year</t>
        </r>
      </text>
    </comment>
    <comment ref="AT65" authorId="0" shapeId="0">
      <text>
        <r>
          <rPr>
            <sz val="9"/>
            <color indexed="81"/>
            <rFont val="Tahoma"/>
            <family val="2"/>
          </rPr>
          <t>2010- SHHS (PAGE 40)</t>
        </r>
      </text>
    </comment>
    <comment ref="AU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V65" authorId="0" shapeId="0">
      <text>
        <r>
          <rPr>
            <sz val="9"/>
            <color indexed="81"/>
            <rFont val="Tahoma"/>
            <family val="2"/>
          </rPr>
          <t>; Fever prevelance in the last 2 weeks x 26 x 5/6 x SPR[Calculation]</t>
        </r>
      </text>
    </comment>
    <comment ref="AW65" authorId="0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X65" authorId="0" shapeId="0">
      <text>
        <r>
          <rPr>
            <sz val="9"/>
            <color indexed="81"/>
            <rFont val="Tahoma"/>
            <family val="2"/>
          </rPr>
          <t>CBD serves an average of 40 households</t>
        </r>
      </text>
    </comment>
    <comment ref="AY65" authorId="0" shapeId="0">
      <text>
        <r>
          <rPr>
            <sz val="9"/>
            <color indexed="81"/>
            <rFont val="Tahoma"/>
            <family val="2"/>
          </rPr>
          <t>Includes HMM partners</t>
        </r>
      </text>
    </comment>
    <comment ref="AZ65" authorId="0" shapeId="0">
      <text>
        <r>
          <rPr>
            <sz val="9"/>
            <color indexed="81"/>
            <rFont val="Tahoma"/>
            <family val="2"/>
          </rPr>
          <t>Average: numbers dependant on #/houshold</t>
        </r>
      </text>
    </comment>
    <comment ref="BA65" authorId="0" shapeId="0">
      <text>
        <r>
          <rPr>
            <sz val="9"/>
            <color indexed="81"/>
            <rFont val="Tahoma"/>
            <family val="2"/>
          </rPr>
          <t>revisit this</t>
        </r>
      </text>
    </comment>
    <comment ref="BB65" authorId="0" shapeId="0">
      <text>
        <r>
          <rPr>
            <sz val="9"/>
            <color indexed="81"/>
            <rFont val="Tahoma"/>
            <family val="2"/>
          </rPr>
          <t>Estimate treatment rates for iCCM partners (523,561)/Total CU5 Pop*2.5 cases per year</t>
        </r>
      </text>
    </comment>
    <comment ref="BC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BD65" authorId="0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BE6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6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65" authorId="0" shapeId="0">
      <text>
        <r>
          <rPr>
            <sz val="9"/>
            <color indexed="81"/>
            <rFont val="Tahoma"/>
            <family val="2"/>
          </rPr>
          <t>HMIS</t>
        </r>
      </text>
    </comment>
    <comment ref="BR65" authorId="0" shapeId="0">
      <text>
        <r>
          <rPr>
            <sz val="9"/>
            <color indexed="81"/>
            <rFont val="Tahoma"/>
            <family val="2"/>
          </rPr>
          <t>iCCM CBDs</t>
        </r>
      </text>
    </comment>
    <comment ref="BS65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T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BU65" authorId="0" shapeId="0">
      <text>
        <r>
          <rPr>
            <sz val="9"/>
            <color indexed="81"/>
            <rFont val="Tahoma"/>
            <family val="2"/>
          </rPr>
          <t>Check on WATSAN programming</t>
        </r>
      </text>
    </comment>
    <comment ref="BV65" authorId="0" shapeId="0">
      <text>
        <r>
          <rPr>
            <sz val="9"/>
            <color indexed="81"/>
            <rFont val="Tahoma"/>
            <family val="2"/>
          </rPr>
          <t>less than 78.9, but by how much? Need more definition on indicator</t>
        </r>
      </text>
    </comment>
    <comment ref="BW65" authorId="0" shapeId="0">
      <text>
        <r>
          <rPr>
            <sz val="9"/>
            <color indexed="81"/>
            <rFont val="Tahoma"/>
            <family val="2"/>
          </rPr>
          <t>HMIS</t>
        </r>
      </text>
    </comment>
    <comment ref="BX65" authorId="0" shapeId="0">
      <text>
        <r>
          <rPr>
            <sz val="9"/>
            <color indexed="81"/>
            <rFont val="Tahoma"/>
            <family val="2"/>
          </rPr>
          <t>iCCM CBDs</t>
        </r>
      </text>
    </comment>
    <comment ref="BY65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Z65" authorId="0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A65" authorId="0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B65" authorId="0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C65" authorId="0" shapeId="0">
      <text>
        <r>
          <rPr>
            <sz val="9"/>
            <color indexed="81"/>
            <rFont val="Tahoma"/>
            <family val="2"/>
          </rPr>
          <t>DHIS</t>
        </r>
      </text>
    </comment>
    <comment ref="CD65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E65" authorId="0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F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CG65" authorId="0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CH65" authorId="0" shapeId="0">
      <text>
        <r>
          <rPr>
            <sz val="9"/>
            <color indexed="81"/>
            <rFont val="Tahoma"/>
            <family val="2"/>
          </rPr>
          <t>No way of knowing this….</t>
        </r>
      </text>
    </comment>
    <comment ref="CI65" authorId="0" shapeId="0">
      <text>
        <r>
          <rPr>
            <sz val="9"/>
            <color indexed="81"/>
            <rFont val="Tahoma"/>
            <family val="2"/>
          </rPr>
          <t>Mass campaign every 3 years</t>
        </r>
      </text>
    </comment>
    <comment ref="CJ65" authorId="0" shapeId="0">
      <text>
        <r>
          <rPr>
            <sz val="9"/>
            <color indexed="81"/>
            <rFont val="Tahoma"/>
            <family val="2"/>
          </rPr>
          <t>?</t>
        </r>
      </text>
    </comment>
    <comment ref="CK65" authorId="0" shapeId="0">
      <text>
        <r>
          <rPr>
            <sz val="9"/>
            <color indexed="81"/>
            <rFont val="Tahoma"/>
            <family val="2"/>
          </rPr>
          <t>Universal coverage during mass campaign year</t>
        </r>
      </text>
    </comment>
    <comment ref="CL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M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N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O65" authorId="0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V6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6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C65" authorId="0" shapeId="0">
      <text>
        <r>
          <rPr>
            <sz val="9"/>
            <color indexed="81"/>
            <rFont val="Tahoma"/>
            <family val="2"/>
          </rPr>
          <t>CBD incentives at 15 USD/month (FULL National coverage)</t>
        </r>
      </text>
    </comment>
    <comment ref="DD65" authorId="0" shapeId="0">
      <text>
        <r>
          <rPr>
            <sz val="9"/>
            <color indexed="81"/>
            <rFont val="Tahoma"/>
            <family val="2"/>
          </rPr>
          <t>Including CBD Supervisors at 100 USD/month,</t>
        </r>
      </text>
    </comment>
    <comment ref="DE65" authorId="0" shapeId="0">
      <text>
        <r>
          <rPr>
            <sz val="9"/>
            <color indexed="81"/>
            <rFont val="Tahoma"/>
            <family val="2"/>
          </rPr>
          <t>Training for 30 people, multiple training levels (TOT, CBD, etc)</t>
        </r>
      </text>
    </comment>
    <comment ref="DF65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65" authorId="0" shapeId="0">
      <text>
        <r>
          <rPr>
            <sz val="9"/>
            <color indexed="81"/>
            <rFont val="Tahoma"/>
            <family val="2"/>
          </rPr>
          <t>All levels</t>
        </r>
      </text>
    </comment>
    <comment ref="DH65" authorId="0" shapeId="0">
      <text>
        <r>
          <rPr>
            <sz val="9"/>
            <color indexed="81"/>
            <rFont val="Tahoma"/>
            <family val="2"/>
          </rPr>
          <t>Includes everything (8%?)</t>
        </r>
      </text>
    </comment>
    <comment ref="DJ65" authorId="0" shapeId="0">
      <text>
        <r>
          <rPr>
            <sz val="9"/>
            <color indexed="81"/>
            <rFont val="Tahoma"/>
            <family val="2"/>
          </rPr>
          <t>8%?</t>
        </r>
      </text>
    </comment>
    <comment ref="DK65" authorId="0" shapeId="0">
      <text>
        <r>
          <rPr>
            <sz val="9"/>
            <color indexed="81"/>
            <rFont val="Tahoma"/>
            <family val="2"/>
          </rPr>
          <t>PSI</t>
        </r>
      </text>
    </comment>
    <comment ref="DL65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M65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N65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O65" authorId="0" shapeId="0">
      <text>
        <r>
          <rPr>
            <sz val="9"/>
            <color indexed="81"/>
            <rFont val="Tahoma"/>
            <family val="2"/>
          </rPr>
          <t>CIDA</t>
        </r>
      </text>
    </comment>
    <comment ref="DP65" authorId="0" shapeId="0">
      <text>
        <r>
          <rPr>
            <sz val="9"/>
            <color indexed="81"/>
            <rFont val="Tahoma"/>
            <family val="2"/>
          </rPr>
          <t>CIDA</t>
        </r>
      </text>
    </comment>
    <comment ref="DQ65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G66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6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6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7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7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7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8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8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8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69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69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69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AF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G69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I69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J69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K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L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M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N69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P69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Q69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R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S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T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U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AV69" authorId="0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X69" authorId="0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Y69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Z69" authorId="0" shapeId="0">
      <text>
        <r>
          <rPr>
            <sz val="9"/>
            <color indexed="81"/>
            <rFont val="Tahoma"/>
            <family val="2"/>
          </rPr>
          <t>National Malaria Strategic Plan</t>
        </r>
      </text>
    </comment>
    <comment ref="BA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B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C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Q69" authorId="0" shapeId="0">
      <text>
        <r>
          <rPr>
            <sz val="9"/>
            <color indexed="81"/>
            <rFont val="Tahoma"/>
            <family val="2"/>
          </rPr>
          <t>MOH 2012 supervision reports</t>
        </r>
      </text>
    </comment>
    <comment ref="BR69" authorId="0" shapeId="0">
      <text>
        <r>
          <rPr>
            <sz val="9"/>
            <color indexed="81"/>
            <rFont val="Tahoma"/>
            <family val="2"/>
          </rPr>
          <t>MOH 2012 training inventory/HMIS 2008</t>
        </r>
      </text>
    </comment>
    <comment ref="BS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T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U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V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W69" authorId="0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BX69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BY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Z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A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B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C69" authorId="0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CD69" authorId="0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CE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F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G69" authorId="0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H6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I69" authorId="0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J69" authorId="0" shapeId="0">
      <text>
        <r>
          <rPr>
            <sz val="9"/>
            <color indexed="81"/>
            <rFont val="Tahoma"/>
            <family val="2"/>
          </rPr>
          <t>HMIS 2008</t>
        </r>
      </text>
    </comment>
    <comment ref="CK69" authorId="0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L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M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N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CO6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DC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D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E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F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G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H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I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J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K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L69" authorId="0" shapeId="0">
      <text>
        <r>
          <rPr>
            <sz val="9"/>
            <color indexed="81"/>
            <rFont val="Tahoma"/>
            <family val="2"/>
          </rPr>
          <t>MOH NMCSP 2011-2015</t>
        </r>
      </text>
    </comment>
    <comment ref="DM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N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O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P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Q69" authorId="0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V69" authorId="0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W69" authorId="0" shapeId="0">
      <text>
        <r>
          <rPr>
            <sz val="9"/>
            <color indexed="81"/>
            <rFont val="Tahoma"/>
            <family val="2"/>
          </rPr>
          <t>estmate</t>
        </r>
      </text>
    </comment>
    <comment ref="DX69" authorId="0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DY69" authorId="0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G7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70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70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7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J71" authorId="1" shapeId="0">
      <text>
        <r>
          <rPr>
            <sz val="9"/>
            <color indexed="81"/>
            <rFont val="Tahoma"/>
            <family val="2"/>
          </rPr>
          <t>SOWC 2013, Table 6 (value for 1990-2011)</t>
        </r>
      </text>
    </comment>
    <comment ref="AD71" authorId="1" shapeId="0">
      <text>
        <r>
          <rPr>
            <sz val="9"/>
            <color indexed="81"/>
            <rFont val="Tahoma"/>
            <family val="2"/>
          </rPr>
          <t>SOWC 2013, Table 1</t>
        </r>
      </text>
    </comment>
    <comment ref="G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2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72" authorId="1" shapeId="0">
      <text>
        <r>
          <rPr>
            <sz val="9"/>
            <color indexed="81"/>
            <rFont val="Tahoma"/>
            <family val="2"/>
          </rPr>
          <t xml:space="preserve">IBEP 2008-09 Table 2.2.1 (Preliminary results) </t>
        </r>
      </text>
    </comment>
    <comment ref="Z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A72" authorId="1" shapeId="0">
      <text>
        <r>
          <rPr>
            <sz val="9"/>
            <color indexed="81"/>
            <rFont val="Tahoma"/>
            <family val="2"/>
          </rPr>
          <t>OECD/IEA 2006</t>
        </r>
      </text>
    </comment>
    <comment ref="AB7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72" authorId="1" shapeId="0">
      <text>
        <r>
          <rPr>
            <sz val="9"/>
            <color indexed="81"/>
            <rFont val="Tahoma"/>
            <family val="2"/>
          </rPr>
          <t>MNNS 2007, Table 9</t>
        </r>
      </text>
    </comment>
    <comment ref="AG72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I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K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L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M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N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P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Q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R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S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T72" authorId="1" shapeId="0">
      <text>
        <r>
          <rPr>
            <sz val="9"/>
            <color indexed="81"/>
            <rFont val="Tahoma"/>
            <family val="2"/>
          </rPr>
          <t>MIS 2011, Table 4.7</t>
        </r>
      </text>
    </comment>
    <comment ref="AU72" authorId="1" shapeId="0">
      <text>
        <r>
          <rPr>
            <sz val="9"/>
            <color indexed="81"/>
            <rFont val="Tahoma"/>
            <family val="2"/>
          </rPr>
          <t>MIS 2011, Table 4.9</t>
        </r>
      </text>
    </comment>
    <comment ref="AV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AW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X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Z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A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B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C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D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E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F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G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H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I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J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7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M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N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Q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R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S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T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U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V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W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X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Y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BZ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A72" authorId="1" shapeId="0">
      <text>
        <r>
          <rPr>
            <sz val="9"/>
            <color indexed="81"/>
            <rFont val="Tahoma"/>
            <family val="2"/>
          </rPr>
          <t>MIS 2011, Table 4.7</t>
        </r>
      </text>
    </comment>
    <comment ref="CB72" authorId="1" shapeId="0">
      <text>
        <r>
          <rPr>
            <sz val="9"/>
            <color indexed="81"/>
            <rFont val="Tahoma"/>
            <family val="2"/>
          </rPr>
          <t>MIS 2011, Table 4.8</t>
        </r>
      </text>
    </comment>
    <comment ref="CC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D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E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F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G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H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I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J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K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L72" authorId="1" shapeId="0">
      <text>
        <r>
          <rPr>
            <sz val="9"/>
            <color indexed="81"/>
            <rFont val="Tahoma"/>
            <family val="2"/>
          </rPr>
          <t>MIS 2011, Table 4.3</t>
        </r>
      </text>
    </comment>
    <comment ref="CM72" authorId="1" shapeId="0">
      <text>
        <r>
          <rPr>
            <sz val="9"/>
            <color indexed="81"/>
            <rFont val="Tahoma"/>
            <family val="2"/>
          </rPr>
          <t>MIS 2011, Table 4.3</t>
        </r>
      </text>
    </comment>
    <comment ref="CN72" authorId="1" shapeId="0">
      <text>
        <r>
          <rPr>
            <sz val="9"/>
            <color indexed="81"/>
            <rFont val="Tahoma"/>
            <family val="2"/>
          </rPr>
          <t>MIS 2011, Table 4.4</t>
        </r>
      </text>
    </comment>
    <comment ref="CO72" authorId="1" shapeId="0">
      <text>
        <r>
          <rPr>
            <sz val="9"/>
            <color indexed="81"/>
            <rFont val="Tahoma"/>
            <family val="2"/>
          </rPr>
          <t>MIS 2011, Table 4.5</t>
        </r>
      </text>
    </comment>
    <comment ref="CP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Q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R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S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T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U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V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W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X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Y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CZ72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DA72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DB72" authorId="1" shapeId="0">
      <text>
        <r>
          <rPr>
            <sz val="9"/>
            <color indexed="81"/>
            <rFont val="Tahoma"/>
            <family val="2"/>
          </rPr>
          <t>MIS 2011, Table 4.1</t>
        </r>
      </text>
    </comment>
    <comment ref="DC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D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E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F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G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H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I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J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K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L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M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N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O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P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Q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R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S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T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U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V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W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X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DY72" authorId="1" shapeId="0">
      <text>
        <r>
          <rPr>
            <sz val="9"/>
            <color indexed="81"/>
            <rFont val="Tahoma"/>
            <family val="2"/>
          </rPr>
          <t>Nairobi workshop estimation</t>
        </r>
      </text>
    </comment>
    <comment ref="G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3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73" authorId="1" shapeId="0">
      <text>
        <r>
          <rPr>
            <sz val="9"/>
            <color indexed="81"/>
            <rFont val="Tahoma"/>
            <family val="2"/>
          </rPr>
          <t>Statistics of Botswana, 2o11</t>
        </r>
      </text>
    </comment>
    <comment ref="Y73" authorId="0" shapeId="0">
      <text>
        <r>
          <rPr>
            <sz val="9"/>
            <color indexed="81"/>
            <rFont val="Tahoma"/>
            <family val="2"/>
          </rPr>
          <t>DHS 2006, Table 3.1.1</t>
        </r>
      </text>
    </comment>
    <comment ref="AA73" authorId="0" shapeId="0">
      <text>
        <r>
          <rPr>
            <sz val="9"/>
            <color indexed="81"/>
            <rFont val="Tahoma"/>
            <family val="2"/>
          </rPr>
          <t>CSO 2007</t>
        </r>
      </text>
    </comment>
    <comment ref="AB7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73" authorId="0" shapeId="0">
      <text>
        <r>
          <rPr>
            <sz val="9"/>
            <color indexed="81"/>
            <rFont val="Tahoma"/>
            <family val="2"/>
          </rPr>
          <t>MICS 2000</t>
        </r>
      </text>
    </comment>
    <comment ref="AG73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I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X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J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73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G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4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4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4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74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74" authorId="0" shapeId="0">
      <text>
        <r>
          <rPr>
            <sz val="9"/>
            <color indexed="81"/>
            <rFont val="Tahoma"/>
            <family val="2"/>
          </rPr>
          <t>Burundi, Food Security andVulnerability, Analysis Reportconducted in July -August 2004, World Food Program</t>
        </r>
      </text>
    </comment>
    <comment ref="AA74" authorId="0" shapeId="0">
      <text>
        <r>
          <rPr>
            <sz val="9"/>
            <color indexed="81"/>
            <rFont val="Tahoma"/>
            <family val="2"/>
          </rPr>
          <t>WHO reports 2005</t>
        </r>
      </text>
    </comment>
    <comment ref="AB7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74" authorId="0" shapeId="0">
      <text>
        <r>
          <rPr>
            <sz val="9"/>
            <color indexed="81"/>
            <rFont val="Tahoma"/>
            <family val="2"/>
          </rPr>
          <t>Burundi MICS3 2006, Statistical Tables</t>
        </r>
      </text>
    </comment>
    <comment ref="AG74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Q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W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I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7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G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M75" authorId="1" shapeId="0">
      <text>
        <r>
          <rPr>
            <sz val="9"/>
            <color indexed="81"/>
            <rFont val="Tahoma"/>
            <family val="2"/>
          </rPr>
          <t>Used 3.4% of total population</t>
        </r>
      </text>
    </comment>
    <comment ref="N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5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5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5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75" authorId="1" shapeId="0">
      <text>
        <r>
          <rPr>
            <sz val="9"/>
            <color indexed="81"/>
            <rFont val="Tahoma"/>
            <family val="2"/>
          </rPr>
          <t>National MDG report 2013</t>
        </r>
      </text>
    </comment>
    <comment ref="Y75" authorId="1" shapeId="0">
      <text>
        <r>
          <rPr>
            <sz val="9"/>
            <color indexed="81"/>
            <rFont val="Tahoma"/>
            <family val="2"/>
          </rPr>
          <t>National MDG report 2013</t>
        </r>
      </text>
    </comment>
    <comment ref="Z75" authorId="1" shapeId="0">
      <text>
        <r>
          <rPr>
            <sz val="9"/>
            <color indexed="81"/>
            <rFont val="Tahoma"/>
            <family val="2"/>
          </rPr>
          <t>normaly the iCCM is supposed to cover all population.. But in the practice this is not  effective</t>
        </r>
      </text>
    </comment>
    <comment ref="AA75" authorId="0" shapeId="0">
      <text>
        <r>
          <rPr>
            <sz val="9"/>
            <color indexed="81"/>
            <rFont val="Tahoma"/>
            <family val="2"/>
          </rPr>
          <t>WHO report 2005</t>
        </r>
      </text>
    </comment>
    <comment ref="AB7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75" authorId="1" shapeId="0">
      <text>
        <r>
          <rPr>
            <sz val="9"/>
            <color indexed="81"/>
            <rFont val="Tahoma"/>
            <family val="2"/>
          </rPr>
          <t>Informations provided by the regional (3 Islands) health direction. The 25 death are for 2013 ( January -November)</t>
        </r>
      </text>
    </comment>
    <comment ref="AF75" authorId="1" shapeId="0">
      <text>
        <r>
          <rPr>
            <sz val="9"/>
            <color indexed="81"/>
            <rFont val="Tahoma"/>
            <family val="2"/>
          </rPr>
          <t>EDSII MICS 2012</t>
        </r>
      </text>
    </comment>
    <comment ref="AG75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I75" authorId="1" shapeId="0">
      <text>
        <r>
          <rPr>
            <sz val="9"/>
            <color indexed="81"/>
            <rFont val="Tahoma"/>
            <family val="2"/>
          </rPr>
          <t>currently there are 632 CHWs who are functionnal. The estimation  = total population/637 = 1137</t>
        </r>
      </text>
    </comment>
    <comment ref="AJ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K75" authorId="1" shapeId="0">
      <text>
        <r>
          <rPr>
            <sz val="9"/>
            <color indexed="81"/>
            <rFont val="Tahoma"/>
            <family val="2"/>
          </rPr>
          <t>EDSII MICS 2013.this is the proportion of under five affected by the diarrhea and seek treatement . Data from the EDSII- MICS 2012</t>
        </r>
      </text>
    </comment>
    <comment ref="AL75" authorId="1" shapeId="0">
      <text>
        <r>
          <rPr>
            <sz val="9"/>
            <color indexed="81"/>
            <rFont val="Tahoma"/>
            <family val="2"/>
          </rPr>
          <t>Expert opinion (real data not available)</t>
        </r>
      </text>
    </comment>
    <comment ref="AM75" authorId="1" shapeId="0">
      <text>
        <r>
          <rPr>
            <sz val="9"/>
            <color indexed="81"/>
            <rFont val="Tahoma"/>
            <family val="2"/>
          </rPr>
          <t>data fom  EDSII  MICS  2012</t>
        </r>
      </text>
    </comment>
    <comment ref="AN75" authorId="1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P75" authorId="1" shapeId="0">
      <text>
        <r>
          <rPr>
            <sz val="9"/>
            <color indexed="81"/>
            <rFont val="Tahoma"/>
            <family val="2"/>
          </rPr>
          <t>currently there are 632 CHWs who are functionnal. The estimation  = total population/637 = 1137</t>
        </r>
      </text>
    </comment>
    <comment ref="AQ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R75" authorId="1" shapeId="0">
      <text>
        <r>
          <rPr>
            <sz val="9"/>
            <color indexed="81"/>
            <rFont val="Tahoma"/>
            <family val="2"/>
          </rPr>
          <t xml:space="preserve">this is the proportion of under five affected by the pneumonia and seek treatement at the health facility or health professional </t>
        </r>
      </text>
    </comment>
    <comment ref="AS75" authorId="1" shapeId="0">
      <text>
        <r>
          <rPr>
            <sz val="9"/>
            <color indexed="81"/>
            <rFont val="Tahoma"/>
            <family val="2"/>
          </rPr>
          <t>Proxy: currently health seeking behavior is 38%</t>
        </r>
      </text>
    </comment>
    <comment ref="AT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AU75" authorId="1" shapeId="0">
      <text>
        <r>
          <rPr>
            <sz val="9"/>
            <color indexed="81"/>
            <rFont val="Tahoma"/>
            <family val="2"/>
          </rPr>
          <t>Information provided by the National program of Malaria ( data of 2011). This prevalence is covered the under 9 old   &amp;à:year. 13%</t>
        </r>
      </text>
    </comment>
    <comment ref="AV75" authorId="1" shapeId="0">
      <text>
        <r>
          <rPr>
            <sz val="9"/>
            <color indexed="81"/>
            <rFont val="Tahoma"/>
            <family val="2"/>
          </rPr>
          <t>information provided by the National Program of Malaria.</t>
        </r>
      </text>
    </comment>
    <comment ref="AW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X75" authorId="1" shapeId="0">
      <text>
        <r>
          <rPr>
            <sz val="9"/>
            <color indexed="81"/>
            <rFont val="Tahoma"/>
            <family val="2"/>
          </rPr>
          <t>currently there are 632 CHWs who are functionnal. The estimation  = total population/637 = 1137</t>
        </r>
      </text>
    </comment>
    <comment ref="AY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Z75" authorId="1" shapeId="0">
      <text>
        <r>
          <rPr>
            <sz val="9"/>
            <color indexed="81"/>
            <rFont val="Tahoma"/>
            <family val="2"/>
          </rPr>
          <t>Malaria programme. Distribution of LLIN was done in all country in december 2013. The criteria of distribution was 1,8 per house</t>
        </r>
      </text>
    </comment>
    <comment ref="BB75" authorId="1" shapeId="0">
      <text>
        <r>
          <rPr>
            <sz val="9"/>
            <color indexed="81"/>
            <rFont val="Tahoma"/>
            <family val="2"/>
          </rPr>
          <t>the national program of malaria plans  to start this activities in 2014</t>
        </r>
      </text>
    </comment>
    <comment ref="BC75" authorId="1" shapeId="0">
      <text>
        <r>
          <rPr>
            <sz val="9"/>
            <color indexed="81"/>
            <rFont val="Tahoma"/>
            <family val="2"/>
          </rPr>
          <t xml:space="preserve">EDS II MICS 2013.his is the proportion of under five affected by the fever and seek treatement at the health facility or health professional. </t>
        </r>
      </text>
    </comment>
    <comment ref="BD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E75" authorId="1" shapeId="0">
      <text>
        <r>
          <rPr>
            <sz val="9"/>
            <color indexed="81"/>
            <rFont val="Tahoma"/>
            <family val="2"/>
          </rPr>
          <t>Adjusted with Moheli population/household distribution</t>
        </r>
      </text>
    </comment>
    <comment ref="BF75" authorId="1" shapeId="0">
      <text>
        <r>
          <rPr>
            <sz val="9"/>
            <color indexed="81"/>
            <rFont val="Tahoma"/>
            <family val="2"/>
          </rPr>
          <t>Information provided National Program against Malaria.  Information based on the last distribution of LLINs organized in 2013</t>
        </r>
      </text>
    </comment>
    <comment ref="BG75" authorId="1" shapeId="0">
      <text>
        <r>
          <rPr>
            <sz val="9"/>
            <color indexed="81"/>
            <rFont val="Tahoma"/>
            <family val="2"/>
          </rPr>
          <t>Health Family Direction /EDS II MICS 2012</t>
        </r>
      </text>
    </comment>
    <comment ref="BH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I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J75" authorId="1" shapeId="0">
      <text>
        <r>
          <rPr>
            <sz val="9"/>
            <color indexed="81"/>
            <rFont val="Tahoma"/>
            <family val="2"/>
          </rPr>
          <t>currently there are 632 CHWs who are functionnal. The estimation  = total population/637 = 1137</t>
        </r>
      </text>
    </comment>
    <comment ref="BK7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L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M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N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O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P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7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T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BU75" authorId="1" shapeId="0">
      <text>
        <r>
          <rPr>
            <sz val="9"/>
            <color indexed="81"/>
            <rFont val="Tahoma"/>
            <family val="2"/>
          </rPr>
          <t>EDS II-MICS 2012.here it's oral rehydratation therapy.</t>
        </r>
      </text>
    </comment>
    <comment ref="BW75" authorId="1" shapeId="0">
      <text>
        <r>
          <rPr>
            <sz val="9"/>
            <color indexed="81"/>
            <rFont val="Tahoma"/>
            <family val="2"/>
          </rPr>
          <t xml:space="preserve">treatment of ACT is not generalized at the community level. So CHWs are not implicated in the treatment. </t>
        </r>
      </text>
    </comment>
    <comment ref="CC75" authorId="1" shapeId="0">
      <text>
        <r>
          <rPr>
            <sz val="9"/>
            <color indexed="81"/>
            <rFont val="Tahoma"/>
            <family val="2"/>
          </rPr>
          <t xml:space="preserve">data not available. CHWs currently are not distributing the antibiotic at the community level. Information show that MOH </t>
        </r>
      </text>
    </comment>
    <comment ref="CD75" authorId="1" shapeId="0">
      <text>
        <r>
          <rPr>
            <sz val="9"/>
            <color indexed="81"/>
            <rFont val="Tahoma"/>
            <family val="2"/>
          </rPr>
          <t>data not available. CHWs currently are not distributing the antibiotic at the community level</t>
        </r>
      </text>
    </comment>
    <comment ref="CE75" authorId="1" shapeId="0">
      <text>
        <r>
          <rPr>
            <sz val="9"/>
            <color indexed="81"/>
            <rFont val="Tahoma"/>
            <family val="2"/>
          </rPr>
          <t>CHWs not yet trained in pneumonia</t>
        </r>
      </text>
    </comment>
    <comment ref="CF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CH75" authorId="1" shapeId="0">
      <text>
        <r>
          <rPr>
            <sz val="9"/>
            <color indexed="81"/>
            <rFont val="Tahoma"/>
            <family val="2"/>
          </rPr>
          <t>data not available</t>
        </r>
      </text>
    </comment>
    <comment ref="CI75" authorId="1" shapeId="0">
      <text>
        <r>
          <rPr>
            <sz val="9"/>
            <color indexed="81"/>
            <rFont val="Tahoma"/>
            <family val="2"/>
          </rPr>
          <t xml:space="preserve">All  districts in comoros received LLIN in december 2013. Distribution was done in december. </t>
        </r>
      </text>
    </comment>
    <comment ref="CJ75" authorId="1" shapeId="0">
      <text>
        <r>
          <rPr>
            <sz val="9"/>
            <color indexed="81"/>
            <rFont val="Tahoma"/>
            <family val="2"/>
          </rPr>
          <t>data not available</t>
        </r>
      </text>
    </comment>
    <comment ref="CK75" authorId="1" shapeId="0">
      <text>
        <r>
          <rPr>
            <sz val="9"/>
            <color indexed="81"/>
            <rFont val="Tahoma"/>
            <family val="2"/>
          </rPr>
          <t>data not available</t>
        </r>
      </text>
    </comment>
    <comment ref="CL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CM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CN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CO75" authorId="1" shapeId="0">
      <text>
        <r>
          <rPr>
            <sz val="9"/>
            <color indexed="81"/>
            <rFont val="Tahoma"/>
            <family val="2"/>
          </rPr>
          <t>EDS II-MICS 2012</t>
        </r>
      </text>
    </comment>
    <comment ref="CP75" authorId="1" shapeId="0">
      <text>
        <r>
          <rPr>
            <sz val="9"/>
            <color indexed="81"/>
            <rFont val="Tahoma"/>
            <family val="2"/>
          </rPr>
          <t>there are 553 CHWs who are functionnal.. 272 of them trainded in management of acute malnutrition this year.</t>
        </r>
      </text>
    </comment>
    <comment ref="CQ75" authorId="1" shapeId="0">
      <text>
        <r>
          <rPr>
            <sz val="9"/>
            <color indexed="81"/>
            <rFont val="Tahoma"/>
            <family val="2"/>
          </rPr>
          <t>The training was organized in the 3 island: 164 in Anjouan, 48 Moheli and 420 in Ngazidja</t>
        </r>
      </text>
    </comment>
    <comment ref="CR75" authorId="1" shapeId="0">
      <text>
        <r>
          <rPr>
            <sz val="9"/>
            <color indexed="81"/>
            <rFont val="Tahoma"/>
            <family val="2"/>
          </rPr>
          <t>there are 418 villages. This year 272 CHWs  trained in management of malnutrition</t>
        </r>
      </text>
    </comment>
    <comment ref="CS75" authorId="1" shapeId="0">
      <text>
        <r>
          <rPr>
            <sz val="9"/>
            <color indexed="81"/>
            <rFont val="Tahoma"/>
            <family val="2"/>
          </rPr>
          <t>EDS II MICS 2013</t>
        </r>
      </text>
    </comment>
    <comment ref="CT75" authorId="1" shapeId="0">
      <text>
        <r>
          <rPr>
            <sz val="9"/>
            <color indexed="81"/>
            <rFont val="Tahoma"/>
            <family val="2"/>
          </rPr>
          <t xml:space="preserve">Information not available at the moment. </t>
        </r>
      </text>
    </comment>
    <comment ref="CU75" authorId="1" shapeId="0">
      <text>
        <r>
          <rPr>
            <sz val="9"/>
            <color indexed="81"/>
            <rFont val="Tahoma"/>
            <family val="2"/>
          </rPr>
          <t xml:space="preserve">Information not available at the moment. </t>
        </r>
      </text>
    </comment>
    <comment ref="CW75" authorId="1" shapeId="0">
      <text>
        <r>
          <rPr>
            <sz val="9"/>
            <color indexed="81"/>
            <rFont val="Tahoma"/>
            <family val="2"/>
          </rPr>
          <t>IRS was done only in one Island Moheli.  2011 and 2012</t>
        </r>
      </text>
    </comment>
    <comment ref="CX75" authorId="1" shapeId="0">
      <text>
        <r>
          <rPr>
            <sz val="9"/>
            <color indexed="81"/>
            <rFont val="Tahoma"/>
            <family val="2"/>
          </rPr>
          <t>IRS was done only in one Island Moheli. 2011 and 2012</t>
        </r>
      </text>
    </comment>
    <comment ref="CY75" authorId="1" shapeId="0">
      <text>
        <r>
          <rPr>
            <sz val="9"/>
            <color indexed="81"/>
            <rFont val="Tahoma"/>
            <family val="2"/>
          </rPr>
          <t>this is activitie is organized only in Moheli where there are 3 district</t>
        </r>
      </text>
    </comment>
    <comment ref="CZ75" authorId="1" shapeId="0">
      <text>
        <r>
          <rPr>
            <sz val="9"/>
            <color indexed="81"/>
            <rFont val="Tahoma"/>
            <family val="2"/>
          </rPr>
          <t>this is activitie is organized only in Moheli where there are 3 district</t>
        </r>
      </text>
    </comment>
    <comment ref="DA75" authorId="1" shapeId="0">
      <text>
        <r>
          <rPr>
            <sz val="9"/>
            <color indexed="81"/>
            <rFont val="Tahoma"/>
            <family val="2"/>
          </rPr>
          <t>this is activitie is organized only in Moheli where there are 3 district</t>
        </r>
      </text>
    </comment>
    <comment ref="DB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C75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D75" authorId="1" shapeId="0">
      <text>
        <r>
          <rPr>
            <sz val="9"/>
            <color indexed="81"/>
            <rFont val="Tahoma"/>
            <family val="2"/>
          </rPr>
          <t>Symbolic</t>
        </r>
      </text>
    </comment>
    <comment ref="DE75" authorId="1" shapeId="0">
      <text>
        <r>
          <rPr>
            <sz val="9"/>
            <color indexed="81"/>
            <rFont val="Tahoma"/>
            <family val="2"/>
          </rPr>
          <t xml:space="preserve">this is an example about training organized for 48 CHWs during 3 days ( in Moheli) . The cost including the transport of CHWs, restauration…. Estimated cost per day and per CHWs is 25 USD </t>
        </r>
      </text>
    </comment>
    <comment ref="DF75" authorId="1" shapeId="0">
      <text>
        <r>
          <rPr>
            <sz val="9"/>
            <color indexed="81"/>
            <rFont val="Tahoma"/>
            <family val="2"/>
          </rPr>
          <t>Expert opinion (real data not available)</t>
        </r>
      </text>
    </comment>
    <comment ref="DG75" authorId="1" shapeId="0">
      <text>
        <r>
          <rPr>
            <sz val="9"/>
            <color indexed="81"/>
            <rFont val="Tahoma"/>
            <family val="2"/>
          </rPr>
          <t>Modele SSME-Mada</t>
        </r>
      </text>
    </comment>
    <comment ref="DH75" authorId="1" shapeId="0">
      <text>
        <r>
          <rPr>
            <sz val="9"/>
            <color indexed="81"/>
            <rFont val="Tahoma"/>
            <family val="2"/>
          </rPr>
          <t xml:space="preserve">Per 1 CHW/year </t>
        </r>
      </text>
    </comment>
    <comment ref="DL75" authorId="1" shapeId="0">
      <text>
        <r>
          <rPr>
            <sz val="9"/>
            <color indexed="81"/>
            <rFont val="Tahoma"/>
            <family val="2"/>
          </rPr>
          <t xml:space="preserve">PSI procurement </t>
        </r>
      </text>
    </comment>
    <comment ref="DM75" authorId="1" shapeId="0">
      <text>
        <r>
          <rPr>
            <sz val="9"/>
            <color indexed="81"/>
            <rFont val="Tahoma"/>
            <family val="2"/>
          </rPr>
          <t xml:space="preserve">UNICEF database </t>
        </r>
      </text>
    </comment>
    <comment ref="DN75" authorId="1" shapeId="0">
      <text>
        <r>
          <rPr>
            <sz val="9"/>
            <color indexed="81"/>
            <rFont val="Tahoma"/>
            <family val="2"/>
          </rPr>
          <t xml:space="preserve">UNICEF database </t>
        </r>
      </text>
    </comment>
    <comment ref="DO75" authorId="1" shapeId="0">
      <text>
        <r>
          <rPr>
            <sz val="9"/>
            <color indexed="81"/>
            <rFont val="Tahoma"/>
            <family val="2"/>
          </rPr>
          <t xml:space="preserve">UNICEF database </t>
        </r>
      </text>
    </comment>
    <comment ref="DP75" authorId="1" shapeId="0">
      <text>
        <r>
          <rPr>
            <sz val="9"/>
            <color indexed="81"/>
            <rFont val="Tahoma"/>
            <family val="2"/>
          </rPr>
          <t xml:space="preserve">UNICEF database </t>
        </r>
      </text>
    </comment>
    <comment ref="DQ75" authorId="1" shapeId="0">
      <text>
        <r>
          <rPr>
            <sz val="9"/>
            <color indexed="81"/>
            <rFont val="Tahoma"/>
            <family val="2"/>
          </rPr>
          <t xml:space="preserve">UNICEF database </t>
        </r>
      </text>
    </comment>
    <comment ref="DT75" authorId="1" shapeId="0">
      <text>
        <r>
          <rPr>
            <sz val="9"/>
            <color indexed="81"/>
            <rFont val="Tahoma"/>
            <family val="2"/>
          </rPr>
          <t>Pac of 50</t>
        </r>
      </text>
    </comment>
    <comment ref="G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6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6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6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76" authorId="0" shapeId="0">
      <text>
        <r>
          <rPr>
            <sz val="9"/>
            <color indexed="81"/>
            <rFont val="Tahoma"/>
            <family val="2"/>
          </rPr>
          <t>Government of the State of Eritrea Asmara, April 2004</t>
        </r>
      </text>
    </comment>
    <comment ref="AA76" authorId="0" shapeId="0">
      <text>
        <r>
          <rPr>
            <b/>
            <sz val="9"/>
            <color indexed="81"/>
            <rFont val="Tahoma"/>
            <family val="2"/>
          </rPr>
          <t>UNICEF:</t>
        </r>
        <r>
          <rPr>
            <sz val="9"/>
            <color indexed="81"/>
            <rFont val="Tahoma"/>
            <family val="2"/>
          </rPr>
          <t xml:space="preserve">
WB Health Sector report 2004</t>
        </r>
      </text>
    </comment>
    <comment ref="AB7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G76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76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76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Q76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76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76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G77" authorId="1" shapeId="0">
      <text>
        <r>
          <rPr>
            <sz val="9"/>
            <color indexed="81"/>
            <rFont val="Tahoma"/>
            <family val="2"/>
          </rPr>
          <t>CSA 2007 and extrapolate based on popoullation growth rate 2.7%</t>
        </r>
      </text>
    </comment>
    <comment ref="H77" authorId="1" shapeId="0">
      <text>
        <r>
          <rPr>
            <sz val="9"/>
            <color indexed="81"/>
            <rFont val="Tahoma"/>
            <family val="2"/>
          </rPr>
          <t>CSA 2007 and extrapolate based on popoullation growth rate 2.7%</t>
        </r>
      </text>
    </comment>
    <comment ref="I77" authorId="1" shapeId="0">
      <text>
        <r>
          <rPr>
            <sz val="9"/>
            <color indexed="81"/>
            <rFont val="Tahoma"/>
            <family val="2"/>
          </rPr>
          <t>Ethiopia National malaria control SP 2011-2015</t>
        </r>
      </text>
    </comment>
    <comment ref="J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K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L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M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N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O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P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Q7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7" authorId="1" shapeId="0">
      <text>
        <r>
          <rPr>
            <sz val="9"/>
            <color indexed="81"/>
            <rFont val="Tahoma"/>
            <family val="2"/>
          </rPr>
          <t>CSA 2007</t>
        </r>
      </text>
    </comment>
    <comment ref="S7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7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7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7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77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77" authorId="1" shapeId="0">
      <text>
        <r>
          <rPr>
            <sz val="9"/>
            <color indexed="81"/>
            <rFont val="Tahoma"/>
            <family val="2"/>
          </rPr>
          <t>Census 2007</t>
        </r>
      </text>
    </comment>
    <comment ref="Z77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AA77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77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7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7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77" authorId="1" shapeId="0">
      <text>
        <r>
          <rPr>
            <sz val="9"/>
            <color indexed="81"/>
            <rFont val="Tahoma"/>
            <family val="2"/>
          </rPr>
          <t>est. based on MMR=350, Live births = 2,780,000 live births</t>
        </r>
      </text>
    </comment>
    <comment ref="AF77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77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7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7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7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77" authorId="2" shapeId="0">
      <text>
        <r>
          <rPr>
            <sz val="9"/>
            <color indexed="81"/>
            <rFont val="Tahoma"/>
            <family val="2"/>
          </rPr>
          <t>DHS 2011 (Table 10.8)</t>
        </r>
      </text>
    </comment>
    <comment ref="AL77" authorId="2" shapeId="0">
      <text>
        <r>
          <rPr>
            <sz val="9"/>
            <color indexed="81"/>
            <rFont val="Tahoma"/>
            <family val="2"/>
          </rPr>
          <t>(100-31 (health facilities)-42 (no treatment))</t>
        </r>
      </text>
    </comment>
    <comment ref="AM7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77" authorId="1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7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7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7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77" authorId="2" shapeId="0">
      <text>
        <r>
          <rPr>
            <sz val="9"/>
            <color indexed="81"/>
            <rFont val="Tahoma"/>
            <family val="2"/>
          </rPr>
          <t>DHS 2011 Table 10.5</t>
        </r>
      </text>
    </comment>
    <comment ref="AS77" authorId="2" shapeId="0">
      <text>
        <r>
          <rPr>
            <sz val="9"/>
            <color indexed="81"/>
            <rFont val="Tahoma"/>
            <family val="2"/>
          </rPr>
          <t xml:space="preserve">100% minus HF utilization - 42% no treatment </t>
        </r>
      </text>
    </comment>
    <comment ref="AT77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77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 </t>
        </r>
      </text>
    </comment>
    <comment ref="AV77" authorId="1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7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7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7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7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77" authorId="2" shapeId="0">
      <text>
        <r>
          <rPr>
            <sz val="9"/>
            <color indexed="81"/>
            <rFont val="Tahoma"/>
            <family val="2"/>
          </rPr>
          <t>DHS 2011 Table 10.6</t>
        </r>
      </text>
    </comment>
    <comment ref="BB77" authorId="2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77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77" authorId="2" shapeId="0">
      <text>
        <r>
          <rPr>
            <sz val="9"/>
            <color indexed="81"/>
            <rFont val="Tahoma"/>
            <family val="2"/>
          </rPr>
          <t>Proxy with malaria treatment other than health facility, private sector</t>
        </r>
      </text>
    </comment>
    <comment ref="BE77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77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77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77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7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7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7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77" authorId="1" shapeId="0">
      <text>
        <r>
          <rPr>
            <sz val="9"/>
            <color indexed="81"/>
            <rFont val="Tahoma"/>
            <family val="2"/>
          </rPr>
          <t>National quantification exerecises report, 2011 (21 sachets per week during 4 weeks). Table 8</t>
        </r>
      </text>
    </comment>
    <comment ref="BM7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7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7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7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77" authorId="1" shapeId="0">
      <text>
        <r>
          <rPr>
            <sz val="9"/>
            <color indexed="81"/>
            <rFont val="Tahoma"/>
            <family val="2"/>
          </rPr>
          <t>CSS Review workshop; Oct 2013 (ORS = 50%; Zinc = 0%)</t>
        </r>
      </text>
    </comment>
    <comment ref="BR77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BS77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77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77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77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77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X77" authorId="1" shapeId="0">
      <text>
        <r>
          <rPr>
            <sz val="9"/>
            <color indexed="81"/>
            <rFont val="Tahoma"/>
            <family val="2"/>
          </rPr>
          <t>Same as pneumonia</t>
        </r>
      </text>
    </comment>
    <comment ref="BY77" authorId="1" shapeId="0">
      <text>
        <r>
          <rPr>
            <sz val="9"/>
            <color indexed="81"/>
            <rFont val="Tahoma"/>
            <family val="2"/>
          </rPr>
          <t>proxy, MIS 2011, Table 19 (health seeking behavior). Total for All EAs</t>
        </r>
      </text>
    </comment>
    <comment ref="BZ77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A77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77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77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D77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E77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F7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7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7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77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J77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CK77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CL77" authorId="1" shapeId="0">
      <text>
        <r>
          <rPr>
            <sz val="9"/>
            <color indexed="81"/>
            <rFont val="Tahoma"/>
            <family val="2"/>
          </rPr>
          <t>MIS 2011, Table 7 (Total for All Eas)</t>
        </r>
      </text>
    </comment>
    <comment ref="CM77" authorId="1" shapeId="0">
      <text>
        <r>
          <rPr>
            <sz val="9"/>
            <color indexed="81"/>
            <rFont val="Tahoma"/>
            <family val="2"/>
          </rPr>
          <t>MIS 2011, Table 8 (Total for All Eas)</t>
        </r>
      </text>
    </comment>
    <comment ref="CN77" authorId="1" shapeId="0">
      <text>
        <r>
          <rPr>
            <sz val="9"/>
            <color indexed="81"/>
            <rFont val="Tahoma"/>
            <family val="2"/>
          </rPr>
          <t>MIS 2011, Table 9 (Total for All Eas)</t>
        </r>
      </text>
    </comment>
    <comment ref="CO77" authorId="1" shapeId="0">
      <text>
        <r>
          <rPr>
            <sz val="9"/>
            <color indexed="81"/>
            <rFont val="Tahoma"/>
            <family val="2"/>
          </rPr>
          <t>MIS 2011, Table 13 (Total for All Eas)</t>
        </r>
      </text>
    </comment>
    <comment ref="CP77" authorId="1" shapeId="0">
      <text>
        <r>
          <rPr>
            <sz val="9"/>
            <color indexed="81"/>
            <rFont val="Tahoma"/>
            <family val="2"/>
          </rPr>
          <t>CMAM supply chain bottleneck assessment (UNICEF)</t>
        </r>
      </text>
    </comment>
    <comment ref="CQ77" authorId="1" shapeId="0">
      <text>
        <r>
          <rPr>
            <sz val="9"/>
            <color indexed="81"/>
            <rFont val="Tahoma"/>
            <family val="2"/>
          </rPr>
          <t>CSS review workshop, October 2013</t>
        </r>
      </text>
    </comment>
    <comment ref="CR77" authorId="1" shapeId="0">
      <text>
        <r>
          <rPr>
            <sz val="9"/>
            <color indexed="81"/>
            <rFont val="Tahoma"/>
            <family val="2"/>
          </rPr>
          <t>CSS review workshop, October 2013, (Proxy: access to OTP, NRU)</t>
        </r>
      </text>
    </comment>
    <comment ref="CS77" authorId="1" shapeId="0">
      <text>
        <r>
          <rPr>
            <sz val="9"/>
            <color indexed="81"/>
            <rFont val="Tahoma"/>
            <family val="2"/>
          </rPr>
          <t>MOH administrative report</t>
        </r>
      </text>
    </comment>
    <comment ref="CT77" authorId="1" shapeId="0">
      <text>
        <r>
          <rPr>
            <sz val="9"/>
            <color indexed="81"/>
            <rFont val="Tahoma"/>
            <family val="2"/>
          </rPr>
          <t>MOH administrative report</t>
        </r>
      </text>
    </comment>
    <comment ref="CU77" authorId="1" shapeId="0">
      <text>
        <r>
          <rPr>
            <sz val="9"/>
            <color indexed="81"/>
            <rFont val="Tahoma"/>
            <family val="2"/>
          </rPr>
          <t>Aligned with previous</t>
        </r>
      </text>
    </comment>
    <comment ref="CV77" authorId="1" shapeId="0">
      <text>
        <r>
          <rPr>
            <sz val="9"/>
            <color indexed="81"/>
            <rFont val="Tahoma"/>
            <family val="2"/>
          </rPr>
          <t>CSS review workshop, October 2013, (Expert opinion)</t>
        </r>
      </text>
    </comment>
    <comment ref="CW77" authorId="1" shapeId="0">
      <text>
        <r>
          <rPr>
            <sz val="9"/>
            <color indexed="81"/>
            <rFont val="Tahoma"/>
            <family val="2"/>
          </rPr>
          <t>Aligne with initial utilization</t>
        </r>
      </text>
    </comment>
    <comment ref="CX77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77" authorId="1" shapeId="0">
      <text>
        <r>
          <rPr>
            <sz val="9"/>
            <color indexed="81"/>
            <rFont val="Tahoma"/>
            <family val="2"/>
          </rPr>
          <t>Proxy: HMIS 2012 (of Targeted HH sprayed)</t>
        </r>
      </text>
    </comment>
    <comment ref="CZ77" authorId="1" shapeId="0">
      <text>
        <r>
          <rPr>
            <sz val="9"/>
            <color indexed="81"/>
            <rFont val="Tahoma"/>
            <family val="2"/>
          </rPr>
          <t>MIS 2011, Table 18 (Total for all EAs), % hh protected at least by LLIN or IRS</t>
        </r>
      </text>
    </comment>
    <comment ref="DA77" authorId="1" shapeId="0">
      <text>
        <r>
          <rPr>
            <sz val="9"/>
            <color indexed="81"/>
            <rFont val="Tahoma"/>
            <family val="2"/>
          </rPr>
          <t>MIS 2011, Table 17 (Total for all EAs)</t>
        </r>
      </text>
    </comment>
    <comment ref="DB77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DE77" authorId="1" shapeId="0">
      <text>
        <r>
          <rPr>
            <sz val="9"/>
            <color indexed="81"/>
            <rFont val="Tahoma"/>
            <family val="2"/>
          </rPr>
          <t>25 traniness</t>
        </r>
      </text>
    </comment>
    <comment ref="DF77" authorId="1" shapeId="0">
      <text>
        <r>
          <rPr>
            <sz val="9"/>
            <color indexed="81"/>
            <rFont val="Tahoma"/>
            <family val="2"/>
          </rPr>
          <t>cost to one HP ( 2 visits per year )</t>
        </r>
      </text>
    </comment>
    <comment ref="DG77" authorId="1" shapeId="0">
      <text>
        <r>
          <rPr>
            <sz val="9"/>
            <color indexed="81"/>
            <rFont val="Tahoma"/>
            <family val="2"/>
          </rPr>
          <t>50 part per zone</t>
        </r>
      </text>
    </comment>
    <comment ref="DH77" authorId="1" shapeId="0">
      <text>
        <r>
          <rPr>
            <sz val="9"/>
            <color indexed="81"/>
            <rFont val="Tahoma"/>
            <family val="2"/>
          </rPr>
          <t>M&amp; E expert and other</t>
        </r>
      </text>
    </comment>
    <comment ref="DL77" authorId="1" shapeId="0">
      <text>
        <r>
          <rPr>
            <sz val="9"/>
            <color indexed="81"/>
            <rFont val="Tahoma"/>
            <family val="2"/>
          </rPr>
          <t>National quantification exerecises report, 2011. Table 10</t>
        </r>
      </text>
    </comment>
    <comment ref="DM77" authorId="2" shapeId="0">
      <text>
        <r>
          <rPr>
            <sz val="9"/>
            <color indexed="81"/>
            <rFont val="Tahoma"/>
            <family val="2"/>
          </rPr>
          <t>Feb 14 UNICEF HQs estimate</t>
        </r>
      </text>
    </comment>
    <comment ref="DP77" authorId="2" shapeId="0">
      <text>
        <r>
          <rPr>
            <sz val="9"/>
            <color indexed="81"/>
            <rFont val="Tahoma"/>
            <family val="2"/>
          </rPr>
          <t>Per treatment based on $0.03 per tablet for 10 tablets</t>
        </r>
      </text>
    </comment>
    <comment ref="DR77" authorId="1" shapeId="0">
      <text>
        <r>
          <rPr>
            <sz val="9"/>
            <color indexed="81"/>
            <rFont val="Tahoma"/>
            <family val="2"/>
          </rPr>
          <t>National quantification exerecises report, 2011. Table 10</t>
        </r>
      </text>
    </comment>
    <comment ref="DS77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T77" authorId="1" shapeId="0">
      <text>
        <r>
          <rPr>
            <sz val="9"/>
            <color indexed="81"/>
            <rFont val="Tahoma"/>
            <family val="2"/>
          </rPr>
          <t>Estimates from Burundi CO</t>
        </r>
      </text>
    </comment>
    <comment ref="DU77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V77" authorId="1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DW77" authorId="1" shapeId="0">
      <text>
        <r>
          <rPr>
            <sz val="9"/>
            <color indexed="81"/>
            <rFont val="Tahoma"/>
            <family val="2"/>
          </rPr>
          <t>Amo, TTC</t>
        </r>
      </text>
    </comment>
    <comment ref="DX77" authorId="1" shapeId="0">
      <text>
        <r>
          <rPr>
            <sz val="9"/>
            <color indexed="81"/>
            <rFont val="Tahoma"/>
            <family val="2"/>
          </rPr>
          <t>17 % of the total cost of commodities</t>
        </r>
      </text>
    </comment>
    <comment ref="DY77" authorId="1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G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78" authorId="1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8" authorId="1" shapeId="0">
      <text>
        <r>
          <rPr>
            <sz val="9"/>
            <color indexed="81"/>
            <rFont val="Tahoma"/>
            <family val="2"/>
          </rPr>
          <t>census (24% of total population)</t>
        </r>
      </text>
    </comment>
    <comment ref="M78" authorId="1" shapeId="0">
      <text>
        <r>
          <rPr>
            <sz val="9"/>
            <color indexed="81"/>
            <rFont val="Tahoma"/>
            <family val="2"/>
          </rPr>
          <t>census (3% of total population)</t>
        </r>
      </text>
    </comment>
    <comment ref="N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8" authorId="1" shapeId="0">
      <text>
        <r>
          <rPr>
            <sz val="9"/>
            <color indexed="81"/>
            <rFont val="Tahoma"/>
            <family val="2"/>
          </rPr>
          <t>Census (80% of &lt;5 year old)</t>
        </r>
      </text>
    </comment>
    <comment ref="P78" authorId="1" shapeId="0">
      <text>
        <r>
          <rPr>
            <sz val="9"/>
            <color indexed="81"/>
            <rFont val="Tahoma"/>
            <family val="2"/>
          </rPr>
          <t>census (39% of under 5yrs)</t>
        </r>
      </text>
    </comment>
    <comment ref="Q78" authorId="1" shapeId="0">
      <text>
        <r>
          <rPr>
            <sz val="9"/>
            <color indexed="81"/>
            <rFont val="Tahoma"/>
            <family val="2"/>
          </rPr>
          <t>Census (49% of under 5 years)</t>
        </r>
      </text>
    </comment>
    <comment ref="R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8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8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8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78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78" authorId="1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78" authorId="1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78" authorId="1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7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78" authorId="1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78" authorId="1" shapeId="0">
      <text>
        <r>
          <rPr>
            <sz val="9"/>
            <color indexed="81"/>
            <rFont val="Tahoma"/>
            <family val="2"/>
          </rPr>
          <t>DHS 2008/2009, Table 10.6</t>
        </r>
      </text>
    </comment>
    <comment ref="AG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78" authorId="1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78" authorId="1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78" authorId="1" shapeId="0">
      <text>
        <r>
          <rPr>
            <sz val="9"/>
            <color indexed="81"/>
            <rFont val="Tahoma"/>
            <family val="2"/>
          </rPr>
          <t>DHS 2008/2009, Table 10.4</t>
        </r>
      </text>
    </comment>
    <comment ref="AN78" authorId="1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78" authorId="1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78" authorId="1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78" authorId="1" shapeId="0">
      <text>
        <r>
          <rPr>
            <sz val="9"/>
            <color indexed="81"/>
            <rFont val="Tahoma"/>
            <family val="2"/>
          </rPr>
          <t>MIS 2010, Table 5.1</t>
        </r>
      </text>
    </comment>
    <comment ref="AU78" authorId="1" shapeId="0">
      <text>
        <r>
          <rPr>
            <sz val="9"/>
            <color indexed="81"/>
            <rFont val="Tahoma"/>
            <family val="2"/>
          </rPr>
          <t>MIS 2010 (RDT for 3-59m), Table 6.1</t>
        </r>
      </text>
    </comment>
    <comment ref="AV78" authorId="1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78" authorId="1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Y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Z78" authorId="1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78" authorId="1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78" authorId="1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78" authorId="1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78" authorId="1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E78" authorId="1" shapeId="0">
      <text>
        <r>
          <rPr>
            <sz val="9"/>
            <color indexed="81"/>
            <rFont val="Tahoma"/>
            <family val="2"/>
          </rPr>
          <t>Aligned with population at risk for malaria</t>
        </r>
      </text>
    </comment>
    <comment ref="BF78" authorId="1" shapeId="0">
      <text>
        <r>
          <rPr>
            <sz val="9"/>
            <color indexed="81"/>
            <rFont val="Tahoma"/>
            <family val="2"/>
          </rPr>
          <t>????</t>
        </r>
      </text>
    </comment>
    <comment ref="BG78" authorId="1" shapeId="0">
      <text>
        <r>
          <rPr>
            <sz val="9"/>
            <color indexed="81"/>
            <rFont val="Tahoma"/>
            <family val="2"/>
          </rPr>
          <t>DHS 2008-09, Table 11.1</t>
        </r>
      </text>
    </comment>
    <comment ref="BH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K78" authorId="1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BL78" authorId="1" shapeId="0">
      <text>
        <r>
          <rPr>
            <sz val="9"/>
            <color indexed="81"/>
            <rFont val="Tahoma"/>
            <family val="2"/>
          </rPr>
          <t>21 sachets per week during 4 weeks</t>
        </r>
      </text>
    </comment>
    <comment ref="BQ78" authorId="1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78" authorId="1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78" authorId="1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78" authorId="1" shapeId="0">
      <text>
        <r>
          <rPr>
            <sz val="9"/>
            <color indexed="81"/>
            <rFont val="Tahoma"/>
            <family val="2"/>
          </rPr>
          <t>DHS 2008/2009, Table 10.7 (ORS or home made fluids)</t>
        </r>
      </text>
    </comment>
    <comment ref="BU78" authorId="1" shapeId="0">
      <text>
        <r>
          <rPr>
            <sz val="9"/>
            <color indexed="81"/>
            <rFont val="Tahoma"/>
            <family val="2"/>
          </rPr>
          <t>DHS 2008/2009, Table 10.7 (ORS packets)</t>
        </r>
      </text>
    </comment>
    <comment ref="BV78" authorId="1" shapeId="0">
      <text>
        <r>
          <rPr>
            <sz val="9"/>
            <color indexed="81"/>
            <rFont val="Tahoma"/>
            <family val="2"/>
          </rPr>
          <t>DHS 2008/2009, Table 10.7 (ORS packets)</t>
        </r>
      </text>
    </comment>
    <comment ref="BW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BX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BY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BZ78" authorId="1" shapeId="0">
      <text>
        <r>
          <rPr>
            <sz val="9"/>
            <color indexed="81"/>
            <rFont val="Tahoma"/>
            <family val="2"/>
          </rPr>
          <t>MIS 2010, Table 5.1</t>
        </r>
      </text>
    </comment>
    <comment ref="CA78" authorId="1" shapeId="0">
      <text>
        <r>
          <rPr>
            <sz val="9"/>
            <color indexed="81"/>
            <rFont val="Tahoma"/>
            <family val="2"/>
          </rPr>
          <t>MIS 2010, Table 5.1</t>
        </r>
      </text>
    </comment>
    <comment ref="CB78" authorId="1" shapeId="0">
      <text>
        <r>
          <rPr>
            <sz val="9"/>
            <color indexed="81"/>
            <rFont val="Tahoma"/>
            <family val="2"/>
          </rPr>
          <t>MIS 2010, Table 5.1</t>
        </r>
      </text>
    </comment>
    <comment ref="CC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D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E78" authorId="1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78" authorId="1" shapeId="0">
      <text>
        <r>
          <rPr>
            <sz val="9"/>
            <color indexed="81"/>
            <rFont val="Tahoma"/>
            <family val="2"/>
          </rPr>
          <t>DHS 2008-09, Table 10.4</t>
        </r>
      </text>
    </comment>
    <comment ref="CG78" authorId="1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H78" authorId="1" shapeId="0">
      <text>
        <r>
          <rPr>
            <sz val="9"/>
            <color indexed="81"/>
            <rFont val="Tahoma"/>
            <family val="2"/>
          </rPr>
          <t>DHS 2008-09, Table 10.4</t>
        </r>
      </text>
    </comment>
    <comment ref="CI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J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K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L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M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N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O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CV78" authorId="1" shapeId="0">
      <text>
        <r>
          <rPr>
            <sz val="9"/>
            <color indexed="81"/>
            <rFont val="Tahoma"/>
            <family val="2"/>
          </rPr>
          <t>????</t>
        </r>
      </text>
    </comment>
    <comment ref="CY78" authorId="1" shapeId="0">
      <text>
        <r>
          <rPr>
            <sz val="9"/>
            <color indexed="81"/>
            <rFont val="Tahoma"/>
            <family val="2"/>
          </rPr>
          <t>MIS 2010, Table 4.1 (Proxy from HH with at least one ITN)</t>
        </r>
      </text>
    </comment>
    <comment ref="CZ78" authorId="1" shapeId="0">
      <text>
        <r>
          <rPr>
            <sz val="9"/>
            <color indexed="81"/>
            <rFont val="Tahoma"/>
            <family val="2"/>
          </rPr>
          <t>MIS 2010, Table 4.3 (Proxy from HH with at least one net)</t>
        </r>
      </text>
    </comment>
    <comment ref="DA78" authorId="1" shapeId="0">
      <text>
        <r>
          <rPr>
            <sz val="9"/>
            <color indexed="81"/>
            <rFont val="Tahoma"/>
            <family val="2"/>
          </rPr>
          <t>MIS 2010, Table 4.2</t>
        </r>
      </text>
    </comment>
    <comment ref="DB78" authorId="1" shapeId="0">
      <text>
        <r>
          <rPr>
            <sz val="9"/>
            <color indexed="81"/>
            <rFont val="Tahoma"/>
            <family val="2"/>
          </rPr>
          <t>MIS 2010, Table 4.2</t>
        </r>
      </text>
    </comment>
    <comment ref="DC78" authorId="1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78" authorId="1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78" authorId="1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78" authorId="1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78" authorId="1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78" authorId="1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78" authorId="1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78" authorId="1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78" authorId="1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78" authorId="1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78" authorId="1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78" authorId="2" shapeId="0">
      <text>
        <r>
          <rPr>
            <sz val="9"/>
            <color indexed="81"/>
            <rFont val="Tahoma"/>
            <family val="2"/>
          </rPr>
          <t>Average per treatment, Feb 14 ESARO estimate</t>
        </r>
      </text>
    </comment>
    <comment ref="DO78" authorId="2" shapeId="0">
      <text>
        <r>
          <rPr>
            <sz val="9"/>
            <color indexed="81"/>
            <rFont val="Tahoma"/>
            <family val="2"/>
          </rPr>
          <t>3 sachets (at $0.09 per sachet) per treatment</t>
        </r>
      </text>
    </comment>
    <comment ref="DP78" authorId="2" shapeId="0">
      <text>
        <r>
          <rPr>
            <sz val="9"/>
            <color indexed="81"/>
            <rFont val="Tahoma"/>
            <family val="2"/>
          </rPr>
          <t>Adjusted Feb14 treatment as per Mark young</t>
        </r>
      </text>
    </comment>
    <comment ref="DR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S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T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U78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V78" authorId="1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78" authorId="1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7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79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79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79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79" authorId="0" shapeId="0">
      <text>
        <r>
          <rPr>
            <sz val="9"/>
            <color indexed="81"/>
            <rFont val="Tahoma"/>
            <family val="2"/>
          </rPr>
          <t>1996 Lesotho Population Census Analytical Report Vol. III A: Population Dynamics.</t>
        </r>
      </text>
    </comment>
    <comment ref="AA79" authorId="0" shapeId="0">
      <text>
        <r>
          <rPr>
            <sz val="9"/>
            <color indexed="81"/>
            <rFont val="Tahoma"/>
            <family val="2"/>
          </rPr>
          <t>Ministry of development planning, 2002</t>
        </r>
      </text>
    </comment>
    <comment ref="AB7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7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7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79" authorId="0" shapeId="0">
      <text>
        <r>
          <rPr>
            <sz val="9"/>
            <color indexed="81"/>
            <rFont val="Tahoma"/>
            <family val="2"/>
          </rPr>
          <t>DHS 2009, Table 10.7</t>
        </r>
      </text>
    </comment>
    <comment ref="AG79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G80" authorId="1" shapeId="0">
      <text>
        <r>
          <rPr>
            <sz val="9"/>
            <color indexed="81"/>
            <rFont val="Tahoma"/>
            <family val="2"/>
          </rPr>
          <t>Annuel Statistique 2012</t>
        </r>
      </text>
    </comment>
    <comment ref="H80" authorId="1" shapeId="0">
      <text>
        <r>
          <rPr>
            <sz val="9"/>
            <color indexed="81"/>
            <rFont val="Tahoma"/>
            <family val="2"/>
          </rPr>
          <t>Projection RGPH (43%)</t>
        </r>
      </text>
    </comment>
    <comment ref="I80" authorId="3" shapeId="0">
      <text>
        <r>
          <rPr>
            <sz val="9"/>
            <color indexed="81"/>
            <rFont val="Tahoma"/>
            <family val="2"/>
          </rPr>
          <t>????</t>
        </r>
      </text>
    </comment>
    <comment ref="J80" authorId="1" shapeId="0">
      <text>
        <r>
          <rPr>
            <sz val="9"/>
            <color indexed="81"/>
            <rFont val="Tahoma"/>
            <family val="2"/>
          </rPr>
          <t xml:space="preserve">RGPH </t>
        </r>
      </text>
    </comment>
    <comment ref="K80" authorId="1" shapeId="0">
      <text>
        <r>
          <rPr>
            <sz val="9"/>
            <color indexed="81"/>
            <rFont val="Tahoma"/>
            <family val="2"/>
          </rPr>
          <t>EPM 2010 (50.5%)</t>
        </r>
      </text>
    </comment>
    <comment ref="L80" authorId="1" shapeId="0">
      <text>
        <r>
          <rPr>
            <sz val="9"/>
            <color indexed="81"/>
            <rFont val="Tahoma"/>
            <family val="2"/>
          </rPr>
          <t>RGPH projection (23% selon l'EDS 2008/09)</t>
        </r>
      </text>
    </comment>
    <comment ref="M80" authorId="3" shapeId="0">
      <text>
        <r>
          <rPr>
            <b/>
            <sz val="9"/>
            <color indexed="81"/>
            <rFont val="Tahoma"/>
            <family val="2"/>
          </rPr>
          <t>Denis Muhoza:</t>
        </r>
        <r>
          <rPr>
            <sz val="9"/>
            <color indexed="81"/>
            <rFont val="Tahoma"/>
            <family val="2"/>
          </rPr>
          <t xml:space="preserve">
4.5% de la population total</t>
        </r>
      </text>
    </comment>
    <comment ref="N80" authorId="1" shapeId="0">
      <text>
        <r>
          <rPr>
            <sz val="9"/>
            <color indexed="81"/>
            <rFont val="Tahoma"/>
            <family val="2"/>
          </rPr>
          <t>18% of the total population</t>
        </r>
      </text>
    </comment>
    <comment ref="O80" authorId="1" shapeId="0">
      <text>
        <r>
          <rPr>
            <sz val="9"/>
            <color indexed="81"/>
            <rFont val="Tahoma"/>
            <family val="2"/>
          </rPr>
          <t>14% de la population total</t>
        </r>
      </text>
    </comment>
    <comment ref="P80" authorId="1" shapeId="0">
      <text>
        <r>
          <rPr>
            <sz val="9"/>
            <color indexed="81"/>
            <rFont val="Tahoma"/>
            <family val="2"/>
          </rPr>
          <t>3.73% de la population total</t>
        </r>
      </text>
    </comment>
    <comment ref="Q8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0" authorId="1" shapeId="0">
      <text>
        <r>
          <rPr>
            <sz val="9"/>
            <color indexed="81"/>
            <rFont val="Tahoma"/>
            <family val="2"/>
          </rPr>
          <t>4% de la population total</t>
        </r>
      </text>
    </comment>
    <comment ref="S80" authorId="1" shapeId="0">
      <text>
        <r>
          <rPr>
            <sz val="9"/>
            <color indexed="81"/>
            <rFont val="Tahoma"/>
            <family val="2"/>
          </rPr>
          <t>1.8% de la population total</t>
        </r>
      </text>
    </comment>
    <comment ref="T80" authorId="1" shapeId="0">
      <text>
        <r>
          <rPr>
            <sz val="9"/>
            <color indexed="81"/>
            <rFont val="Tahoma"/>
            <family val="2"/>
          </rPr>
          <t>2.2% de la population total</t>
        </r>
      </text>
    </comment>
    <comment ref="U80" authorId="1" shapeId="0">
      <text>
        <r>
          <rPr>
            <sz val="9"/>
            <color indexed="81"/>
            <rFont val="Tahoma"/>
            <family val="2"/>
          </rPr>
          <t>EPM 2010</t>
        </r>
      </text>
    </comment>
    <comment ref="V80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0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0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80" authorId="0" shapeId="0">
      <text>
        <r>
          <rPr>
            <sz val="9"/>
            <color indexed="81"/>
            <rFont val="Tahoma"/>
            <family val="2"/>
          </rPr>
          <t>EPM 2010, Tableau 5</t>
        </r>
      </text>
    </comment>
    <comment ref="Z80" authorId="3" shapeId="0">
      <text>
        <r>
          <rPr>
            <sz val="9"/>
            <color indexed="81"/>
            <rFont val="Tahoma"/>
            <family val="2"/>
          </rPr>
          <t>INSTAT</t>
        </r>
      </text>
    </comment>
    <comment ref="AA80" authorId="0" shapeId="0">
      <text>
        <r>
          <rPr>
            <sz val="9"/>
            <color indexed="81"/>
            <rFont val="Tahoma"/>
            <family val="2"/>
          </rPr>
          <t>Unicef Madagascar, 2011</t>
        </r>
      </text>
    </comment>
    <comment ref="AB80" authorId="1" shapeId="0">
      <text>
        <r>
          <rPr>
            <sz val="9"/>
            <color indexed="81"/>
            <rFont val="Tahoma"/>
            <family val="2"/>
          </rPr>
          <t>Calcul a base de EDS 2008/09 et live births</t>
        </r>
      </text>
    </comment>
    <comment ref="AC80" authorId="1" shapeId="0">
      <text>
        <r>
          <rPr>
            <sz val="9"/>
            <color indexed="81"/>
            <rFont val="Tahoma"/>
            <family val="2"/>
          </rPr>
          <t>Calcul a base de EDS 2008/09 et naissance vivants</t>
        </r>
      </text>
    </comment>
    <comment ref="AD80" authorId="1" shapeId="0">
      <text>
        <r>
          <rPr>
            <sz val="9"/>
            <color indexed="81"/>
            <rFont val="Tahoma"/>
            <family val="2"/>
          </rPr>
          <t>Calcul a base de EDS 2008/09 et naissances vivants</t>
        </r>
      </text>
    </comment>
    <comment ref="AE80" authorId="0" shapeId="0">
      <text>
        <r>
          <rPr>
            <sz val="9"/>
            <color indexed="81"/>
            <rFont val="Tahoma"/>
            <family val="2"/>
          </rPr>
          <t>Calcul a partir EDS</t>
        </r>
      </text>
    </comment>
    <comment ref="AF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AG80" authorId="0" shapeId="0">
      <text>
        <r>
          <rPr>
            <sz val="9"/>
            <color indexed="81"/>
            <rFont val="Tahoma"/>
            <family val="2"/>
          </rPr>
          <t>Unicef Madagascar, 2011</t>
        </r>
      </text>
    </comment>
    <comment ref="AH80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I80" authorId="0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J80" authorId="1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K80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L80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M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AN80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O80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P80" authorId="0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Q80" authorId="1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R80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AS80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T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AU80" authorId="0" shapeId="0">
      <text>
        <r>
          <rPr>
            <sz val="9"/>
            <color indexed="81"/>
            <rFont val="Tahoma"/>
            <family val="2"/>
          </rPr>
          <t>MIS 2013</t>
        </r>
      </text>
    </comment>
    <comment ref="AV80" authorId="0" shapeId="0">
      <text>
        <r>
          <rPr>
            <sz val="9"/>
            <color indexed="81"/>
            <rFont val="Tahoma"/>
            <family val="2"/>
          </rPr>
          <t>Calcul sur donnees EDS IV</t>
        </r>
      </text>
    </comment>
    <comment ref="AW80" authorId="0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AX80" authorId="0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Y80" authorId="1" shapeId="0">
      <text>
        <r>
          <rPr>
            <sz val="9"/>
            <color indexed="81"/>
            <rFont val="Tahoma"/>
            <family val="2"/>
          </rPr>
          <t>MINSAN/DDS 2013</t>
        </r>
      </text>
    </comment>
    <comment ref="AZ80" authorId="0" shapeId="0">
      <text>
        <r>
          <rPr>
            <sz val="9"/>
            <color indexed="81"/>
            <rFont val="Tahoma"/>
            <family val="2"/>
          </rPr>
          <t>Enquete MIS</t>
        </r>
      </text>
    </comment>
    <comment ref="BA80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B80" authorId="0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C80" authorId="0" shapeId="0">
      <text>
        <r>
          <rPr>
            <sz val="9"/>
            <color indexed="81"/>
            <rFont val="Tahoma"/>
            <family val="2"/>
          </rPr>
          <t>EDS IV 2009</t>
        </r>
      </text>
    </comment>
    <comment ref="BD80" authorId="0" shapeId="0">
      <text>
        <r>
          <rPr>
            <sz val="9"/>
            <color indexed="81"/>
            <rFont val="Tahoma"/>
            <family val="2"/>
          </rPr>
          <t>Calcul sur donnees EDS IV et rapport MINSAN</t>
        </r>
      </text>
    </comment>
    <comment ref="BE80" authorId="3" shapeId="0">
      <text>
        <r>
          <rPr>
            <sz val="9"/>
            <color indexed="81"/>
            <rFont val="Tahoma"/>
            <family val="2"/>
          </rPr>
          <t>????</t>
        </r>
      </text>
    </comment>
    <comment ref="BF80" authorId="3" shapeId="0">
      <text>
        <r>
          <rPr>
            <sz val="9"/>
            <color indexed="81"/>
            <rFont val="Tahoma"/>
            <family val="2"/>
          </rPr>
          <t>????</t>
        </r>
      </text>
    </comment>
    <comment ref="BG80" authorId="3" shapeId="0">
      <text>
        <r>
          <rPr>
            <sz val="9"/>
            <color indexed="81"/>
            <rFont val="Tahoma"/>
            <family val="2"/>
          </rPr>
          <t>CFSVA+N Madagascar/2010</t>
        </r>
      </text>
    </comment>
    <comment ref="BI80" authorId="3" shapeId="0">
      <text>
        <r>
          <rPr>
            <sz val="9"/>
            <color indexed="81"/>
            <rFont val="Tahoma"/>
            <family val="2"/>
          </rPr>
          <t>Politique Nationale de la sante communautaire</t>
        </r>
      </text>
    </comment>
    <comment ref="BJ80" authorId="3" shapeId="0">
      <text>
        <r>
          <rPr>
            <sz val="9"/>
            <color indexed="81"/>
            <rFont val="Tahoma"/>
            <family val="2"/>
          </rPr>
          <t>Calcul sur CFSVA</t>
        </r>
      </text>
    </comment>
    <comment ref="BK80" authorId="1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L80" authorId="3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BN80" authorId="3" shapeId="0">
      <text>
        <r>
          <rPr>
            <b/>
            <sz val="9"/>
            <color indexed="81"/>
            <rFont val="Tahoma"/>
            <family val="2"/>
          </rPr>
          <t>Denis Muhoza:</t>
        </r>
        <r>
          <rPr>
            <sz val="9"/>
            <color indexed="81"/>
            <rFont val="Tahoma"/>
            <family val="2"/>
          </rPr>
          <t xml:space="preserve">
Depistage au PB/SSME</t>
        </r>
      </text>
    </comment>
    <comment ref="BP80" authorId="3" shapeId="0">
      <text>
        <r>
          <rPr>
            <b/>
            <sz val="9"/>
            <color indexed="81"/>
            <rFont val="Tahoma"/>
            <family val="2"/>
          </rPr>
          <t>Denis Muhoza:</t>
        </r>
        <r>
          <rPr>
            <sz val="9"/>
            <color indexed="81"/>
            <rFont val="Tahoma"/>
            <family val="2"/>
          </rPr>
          <t xml:space="preserve">
CHWs only involved in detection of cases and follow up visits</t>
        </r>
      </text>
    </comment>
    <comment ref="BQ80" authorId="0" shapeId="0">
      <text>
        <r>
          <rPr>
            <sz val="9"/>
            <color indexed="81"/>
            <rFont val="Tahoma"/>
            <family val="2"/>
          </rPr>
          <t>MOH/DSEMR administrative report</t>
        </r>
      </text>
    </comment>
    <comment ref="BR80" authorId="0" shapeId="0">
      <text>
        <r>
          <rPr>
            <sz val="9"/>
            <color indexed="81"/>
            <rFont val="Tahoma"/>
            <family val="2"/>
          </rPr>
          <t>MOH/DDS administrative report</t>
        </r>
      </text>
    </comment>
    <comment ref="BS80" authorId="0" shapeId="0">
      <text>
        <r>
          <rPr>
            <sz val="9"/>
            <color indexed="81"/>
            <rFont val="Tahoma"/>
            <family val="2"/>
          </rPr>
          <t>MOH/DDS administrative report</t>
        </r>
      </text>
    </comment>
    <comment ref="BT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BU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BV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BW80" authorId="0" shapeId="0">
      <text>
        <r>
          <rPr>
            <sz val="9"/>
            <color indexed="81"/>
            <rFont val="Tahoma"/>
            <family val="2"/>
          </rPr>
          <t>MOH/DSEMR 2013</t>
        </r>
      </text>
    </comment>
    <comment ref="BX80" authorId="0" shapeId="0">
      <text>
        <r>
          <rPr>
            <sz val="9"/>
            <color indexed="81"/>
            <rFont val="Tahoma"/>
            <family val="2"/>
          </rPr>
          <t>DDS administrative report</t>
        </r>
      </text>
    </comment>
    <comment ref="BY80" authorId="0" shapeId="0">
      <text>
        <r>
          <rPr>
            <sz val="9"/>
            <color indexed="81"/>
            <rFont val="Tahoma"/>
            <family val="2"/>
          </rPr>
          <t>DDS administrative report</t>
        </r>
      </text>
    </comment>
    <comment ref="BZ80" authorId="0" shapeId="0">
      <text>
        <r>
          <rPr>
            <sz val="9"/>
            <color indexed="81"/>
            <rFont val="Tahoma"/>
            <family val="2"/>
          </rPr>
          <t>MIS 2013</t>
        </r>
      </text>
    </comment>
    <comment ref="CA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B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C80" authorId="0" shapeId="0">
      <text>
        <r>
          <rPr>
            <sz val="9"/>
            <color indexed="81"/>
            <rFont val="Tahoma"/>
            <family val="2"/>
          </rPr>
          <t>MOH/DSEMR administrative report</t>
        </r>
      </text>
    </comment>
    <comment ref="CD80" authorId="0" shapeId="0">
      <text>
        <r>
          <rPr>
            <sz val="9"/>
            <color indexed="81"/>
            <rFont val="Tahoma"/>
            <family val="2"/>
          </rPr>
          <t>MOH/DDS administrative report</t>
        </r>
      </text>
    </comment>
    <comment ref="CE80" authorId="0" shapeId="0">
      <text>
        <r>
          <rPr>
            <sz val="9"/>
            <color indexed="81"/>
            <rFont val="Tahoma"/>
            <family val="2"/>
          </rPr>
          <t>DDS administrative report</t>
        </r>
      </text>
    </comment>
    <comment ref="CF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G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H80" authorId="0" shapeId="0">
      <text>
        <r>
          <rPr>
            <sz val="9"/>
            <color indexed="81"/>
            <rFont val="Tahoma"/>
            <family val="2"/>
          </rPr>
          <t>Annuaire statistique 2010</t>
        </r>
      </text>
    </comment>
    <comment ref="CI80" authorId="0" shapeId="0">
      <text>
        <r>
          <rPr>
            <sz val="9"/>
            <color indexed="81"/>
            <rFont val="Tahoma"/>
            <family val="2"/>
          </rPr>
          <t>Rapport Revue PNLP-Juillet 2011</t>
        </r>
      </text>
    </comment>
    <comment ref="CJ80" authorId="0" shapeId="0">
      <text>
        <r>
          <rPr>
            <sz val="9"/>
            <color indexed="81"/>
            <rFont val="Tahoma"/>
            <family val="2"/>
          </rPr>
          <t>DDS administrative report</t>
        </r>
      </text>
    </comment>
    <comment ref="CK80" authorId="0" shapeId="0">
      <text>
        <r>
          <rPr>
            <sz val="9"/>
            <color indexed="81"/>
            <rFont val="Tahoma"/>
            <family val="2"/>
          </rPr>
          <t>MIS 2013</t>
        </r>
      </text>
    </comment>
    <comment ref="CL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M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N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O80" authorId="0" shapeId="0">
      <text>
        <r>
          <rPr>
            <sz val="9"/>
            <color indexed="81"/>
            <rFont val="Tahoma"/>
            <family val="2"/>
          </rPr>
          <t>ENSOMD 2012/13</t>
        </r>
      </text>
    </comment>
    <comment ref="CQ80" authorId="3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R80" authorId="3" shapeId="0">
      <text>
        <r>
          <rPr>
            <sz val="9"/>
            <color indexed="81"/>
            <rFont val="Tahoma"/>
            <family val="2"/>
          </rPr>
          <t>Depistage de la malnutrition aigue</t>
        </r>
      </text>
    </comment>
    <comment ref="CS80" authorId="3" shapeId="0">
      <text>
        <r>
          <rPr>
            <sz val="9"/>
            <color indexed="81"/>
            <rFont val="Tahoma"/>
            <family val="2"/>
          </rPr>
          <t>Rapport SSME</t>
        </r>
      </text>
    </comment>
    <comment ref="CT80" authorId="3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U80" authorId="3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V80" authorId="3" shapeId="0">
      <text>
        <r>
          <rPr>
            <sz val="9"/>
            <color indexed="81"/>
            <rFont val="Tahoma"/>
            <family val="2"/>
          </rPr>
          <t>Rapport MINSAN 2011</t>
        </r>
      </text>
    </comment>
    <comment ref="CW80" authorId="3" shapeId="0">
      <text>
        <r>
          <rPr>
            <b/>
            <sz val="9"/>
            <color indexed="81"/>
            <rFont val="Tahoma"/>
            <family val="2"/>
          </rPr>
          <t>Rapport CAID PNLP 2012</t>
        </r>
      </text>
    </comment>
    <comment ref="CX80" authorId="3" shapeId="0">
      <text>
        <r>
          <rPr>
            <b/>
            <sz val="9"/>
            <color indexed="81"/>
            <rFont val="Tahoma"/>
            <family val="2"/>
          </rPr>
          <t>Rapport CAID 2012</t>
        </r>
      </text>
    </comment>
    <comment ref="CY80" authorId="3" shapeId="0">
      <text>
        <r>
          <rPr>
            <b/>
            <sz val="9"/>
            <color indexed="81"/>
            <rFont val="Tahoma"/>
            <family val="2"/>
          </rPr>
          <t>Rapport CAID 2012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80" authorId="3" shapeId="0">
      <text>
        <r>
          <rPr>
            <b/>
            <sz val="9"/>
            <color indexed="81"/>
            <rFont val="Tahoma"/>
            <family val="2"/>
          </rPr>
          <t>Rapport CAID 2012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A80" authorId="3" shapeId="0">
      <text>
        <r>
          <rPr>
            <b/>
            <sz val="9"/>
            <color indexed="81"/>
            <rFont val="Tahoma"/>
            <family val="2"/>
          </rPr>
          <t>Rapport CAID 2012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80" authorId="3" shapeId="0">
      <text>
        <r>
          <rPr>
            <b/>
            <sz val="9"/>
            <color indexed="81"/>
            <rFont val="Tahoma"/>
            <family val="2"/>
          </rPr>
          <t>Rapport CAID 2012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80" authorId="3" shapeId="0">
      <text>
        <r>
          <rPr>
            <b/>
            <sz val="9"/>
            <color indexed="81"/>
            <rFont val="Tahoma"/>
            <family val="2"/>
          </rPr>
          <t>Prime de performance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80" authorId="3" shapeId="0">
      <text>
        <r>
          <rPr>
            <b/>
            <sz val="9"/>
            <color indexed="81"/>
            <rFont val="Tahoma"/>
            <family val="2"/>
          </rPr>
          <t>Per 1 CHW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F80" authorId="3" shapeId="0">
      <text>
        <r>
          <rPr>
            <b/>
            <sz val="9"/>
            <color indexed="81"/>
            <rFont val="Tahoma"/>
            <family val="2"/>
          </rPr>
          <t>Per 1 CHW/year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G80" authorId="3" shapeId="0">
      <text>
        <r>
          <rPr>
            <sz val="9"/>
            <color indexed="81"/>
            <rFont val="Tahoma"/>
            <family val="2"/>
          </rPr>
          <t>Modele SSME</t>
        </r>
      </text>
    </comment>
    <comment ref="DH80" authorId="3" shapeId="0">
      <text>
        <r>
          <rPr>
            <b/>
            <sz val="9"/>
            <color indexed="81"/>
            <rFont val="Tahoma"/>
            <family val="2"/>
          </rPr>
          <t>Per 1 CHW/year</t>
        </r>
      </text>
    </comment>
    <comment ref="DL80" authorId="3" shapeId="0">
      <text>
        <r>
          <rPr>
            <b/>
            <sz val="9"/>
            <color indexed="81"/>
            <rFont val="Tahoma"/>
            <family val="2"/>
          </rPr>
          <t>PSI procurement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M80" authorId="3" shapeId="0">
      <text>
        <r>
          <rPr>
            <b/>
            <sz val="9"/>
            <color indexed="81"/>
            <rFont val="Tahoma"/>
            <family val="2"/>
          </rPr>
          <t>UNICEF database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N80" authorId="3" shapeId="0">
      <text>
        <r>
          <rPr>
            <b/>
            <sz val="9"/>
            <color indexed="81"/>
            <rFont val="Tahoma"/>
            <family val="2"/>
          </rPr>
          <t>UNICEF database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80" authorId="3" shapeId="0">
      <text>
        <r>
          <rPr>
            <b/>
            <sz val="9"/>
            <color indexed="81"/>
            <rFont val="Tahoma"/>
            <family val="2"/>
          </rPr>
          <t>UNICEF database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P80" authorId="3" shapeId="0">
      <text>
        <r>
          <rPr>
            <b/>
            <sz val="9"/>
            <color indexed="81"/>
            <rFont val="Tahoma"/>
            <family val="2"/>
          </rPr>
          <t>UNICEF database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Q80" authorId="3" shapeId="0">
      <text>
        <r>
          <rPr>
            <b/>
            <sz val="9"/>
            <color indexed="81"/>
            <rFont val="Tahoma"/>
            <family val="2"/>
          </rPr>
          <t>UNICEF database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80" authorId="3" shapeId="0">
      <text>
        <r>
          <rPr>
            <b/>
            <sz val="9"/>
            <color indexed="81"/>
            <rFont val="Tahoma"/>
            <family val="2"/>
          </rPr>
          <t>Pac of 50</t>
        </r>
      </text>
    </comment>
    <comment ref="G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J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1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1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1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1" authorId="0" shapeId="0">
      <text>
        <r>
          <rPr>
            <sz val="9"/>
            <color indexed="81"/>
            <rFont val="Tahoma"/>
            <family val="2"/>
          </rPr>
          <t>Popn living below national poverty line (WB estimate)</t>
        </r>
      </text>
    </comment>
    <comment ref="Y81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Z81" authorId="0" shapeId="0">
      <text>
        <r>
          <rPr>
            <sz val="9"/>
            <color indexed="81"/>
            <rFont val="Tahoma"/>
            <family val="2"/>
          </rPr>
          <t>IMCI Policy of iCCM for children living &gt;8Km from HF</t>
        </r>
      </text>
    </comment>
    <comment ref="AA81" authorId="0" shapeId="0">
      <text>
        <r>
          <rPr>
            <sz val="9"/>
            <color indexed="81"/>
            <rFont val="Tahoma"/>
            <family val="2"/>
          </rPr>
          <t>HSSP 2011-2016 (NB for Malawi MOH radius is &gt;8Km)</t>
        </r>
      </text>
    </comment>
    <comment ref="AB8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81" authorId="0" shapeId="0">
      <text>
        <r>
          <rPr>
            <sz val="9"/>
            <color indexed="81"/>
            <rFont val="Tahoma"/>
            <family val="2"/>
          </rPr>
          <t>NSO 2012 Projection + Malawi DHS 2010 (675/100000)</t>
        </r>
      </text>
    </comment>
    <comment ref="AF81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AG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AH81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I81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J8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K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L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M81" authorId="0" shapeId="0">
      <text>
        <r>
          <rPr>
            <sz val="9"/>
            <color indexed="81"/>
            <rFont val="Tahoma"/>
            <family val="2"/>
          </rPr>
          <t>DHS 2010 (Proportion of children w/ARI not pneumonia)</t>
        </r>
      </text>
    </comment>
    <comment ref="AN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O81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P81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Q8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R81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S81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T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U81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AV81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W81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X81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Y8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Z81" authorId="0" shapeId="0">
      <text>
        <r>
          <rPr>
            <sz val="9"/>
            <color indexed="81"/>
            <rFont val="Tahoma"/>
            <family val="2"/>
          </rPr>
          <t>Malaria Prog Data (1 LLIN/2 Persons/Household)</t>
        </r>
      </text>
    </comment>
    <comment ref="BA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BB81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BC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BD81" authorId="0" shapeId="0">
      <text>
        <r>
          <rPr>
            <sz val="9"/>
            <color indexed="81"/>
            <rFont val="Tahoma"/>
            <family val="2"/>
          </rPr>
          <t>Malaria Programme Data (diagnosed with RDT)</t>
        </r>
      </text>
    </comment>
    <comment ref="BE81" authorId="1" shapeId="0">
      <text>
        <r>
          <rPr>
            <sz val="9"/>
            <color indexed="81"/>
            <rFont val="Tahoma"/>
            <family val="2"/>
          </rPr>
          <t>Eric</t>
        </r>
      </text>
    </comment>
    <comment ref="BF81" authorId="1" shapeId="0">
      <text>
        <r>
          <rPr>
            <sz val="9"/>
            <color indexed="81"/>
            <rFont val="Tahoma"/>
            <family val="2"/>
          </rPr>
          <t>Eric</t>
        </r>
      </text>
    </comment>
    <comment ref="BK8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Q81" authorId="0" shapeId="0">
      <text>
        <r>
          <rPr>
            <sz val="9"/>
            <color indexed="81"/>
            <rFont val="Tahoma"/>
            <family val="2"/>
          </rPr>
          <t>No stockouts for Zinc but 43% ORS stockouts at CHW level</t>
        </r>
      </text>
    </comment>
    <comment ref="BR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S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T81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BU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V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BW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X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Y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Z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A81" authorId="0" shapeId="0">
      <text>
        <r>
          <rPr>
            <sz val="9"/>
            <color indexed="81"/>
            <rFont val="Tahoma"/>
            <family val="2"/>
          </rPr>
          <t>NB 100% of children with fever are presumed to have malaria and are given ACT</t>
        </r>
      </text>
    </comment>
    <comment ref="CB81" authorId="0" shapeId="0">
      <text>
        <r>
          <rPr>
            <sz val="9"/>
            <color indexed="81"/>
            <rFont val="Tahoma"/>
            <family val="2"/>
          </rPr>
          <t>NB 100% of children with fever are presumed to have malaria and are given ACT</t>
        </r>
      </text>
    </comment>
    <comment ref="CC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D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E81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F81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CG81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CH81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CI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J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K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L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M81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N81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CO81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DC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D81" authorId="1" shapeId="0">
      <text>
        <r>
          <rPr>
            <sz val="9"/>
            <color indexed="81"/>
            <rFont val="Tahoma"/>
            <family val="2"/>
          </rPr>
          <t>Eric</t>
        </r>
      </text>
    </comment>
    <comment ref="DE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F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G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H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I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J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K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L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M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N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O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P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Q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V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W81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X81" authorId="0" shapeId="0">
      <text>
        <r>
          <rPr>
            <sz val="9"/>
            <color indexed="81"/>
            <rFont val="Tahoma"/>
            <family val="2"/>
          </rPr>
          <t>Adminstrative Data (for drugs only)</t>
        </r>
      </text>
    </comment>
    <comment ref="DY81" authorId="0" shapeId="0">
      <text>
        <r>
          <rPr>
            <sz val="9"/>
            <color indexed="81"/>
            <rFont val="Tahoma"/>
            <family val="2"/>
          </rPr>
          <t>Adminstrative Data (for drugs only)</t>
        </r>
      </text>
    </comment>
    <comment ref="G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82" authorId="0" shapeId="0">
      <text>
        <r>
          <rPr>
            <sz val="9"/>
            <color indexed="81"/>
            <rFont val="Tahoma"/>
            <family val="2"/>
          </rPr>
          <t>WMR 2011</t>
        </r>
      </text>
    </comment>
    <comment ref="J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2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2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82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Z82" authorId="0" shapeId="0">
      <text>
        <r>
          <rPr>
            <sz val="9"/>
            <color indexed="81"/>
            <rFont val="Tahoma"/>
            <family val="2"/>
          </rPr>
          <t>PARP 2011-2014</t>
        </r>
      </text>
    </comment>
    <comment ref="AA82" authorId="0" shapeId="0">
      <text>
        <r>
          <rPr>
            <sz val="9"/>
            <color indexed="81"/>
            <rFont val="Tahoma"/>
            <family val="2"/>
          </rPr>
          <t>PARP 2011-2014</t>
        </r>
      </text>
    </comment>
    <comment ref="AB8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2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82" authorId="0" shapeId="0">
      <text>
        <r>
          <rPr>
            <sz val="9"/>
            <color indexed="81"/>
            <rFont val="Tahoma"/>
            <family val="2"/>
          </rPr>
          <t>Based upon pop of children under 1yr (proxy for live births)</t>
        </r>
      </text>
    </comment>
    <comment ref="AF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G82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AH82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AI82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J8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K82" authorId="0" shapeId="0">
      <text>
        <r>
          <rPr>
            <sz val="9"/>
            <color indexed="81"/>
            <rFont val="Tahoma"/>
            <family val="2"/>
          </rPr>
          <t>Estimate based on current coverage</t>
        </r>
      </text>
    </comment>
    <comment ref="AL82" authorId="0" shapeId="0">
      <text>
        <r>
          <rPr>
            <sz val="9"/>
            <color indexed="81"/>
            <rFont val="Tahoma"/>
            <family val="2"/>
          </rPr>
          <t>Estimate based on  current coverage</t>
        </r>
      </text>
    </comment>
    <comment ref="AM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N82" authorId="0" shapeId="0">
      <text>
        <r>
          <rPr>
            <sz val="9"/>
            <color indexed="81"/>
            <rFont val="Tahoma"/>
            <family val="2"/>
          </rPr>
          <t>WHO Moz quantification tool</t>
        </r>
      </text>
    </comment>
    <comment ref="AO82" authorId="0" shapeId="0">
      <text>
        <r>
          <rPr>
            <sz val="9"/>
            <color indexed="81"/>
            <rFont val="Tahoma"/>
            <family val="2"/>
          </rPr>
          <t>Agente Polivalente Elementar</t>
        </r>
      </text>
    </comment>
    <comment ref="AP82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Q8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R82" authorId="0" shapeId="0">
      <text>
        <r>
          <rPr>
            <sz val="9"/>
            <color indexed="81"/>
            <rFont val="Tahoma"/>
            <family val="2"/>
          </rPr>
          <t>Estimate based on current coverage</t>
        </r>
      </text>
    </comment>
    <comment ref="AS82" authorId="0" shapeId="0">
      <text>
        <r>
          <rPr>
            <sz val="9"/>
            <color indexed="81"/>
            <rFont val="Tahoma"/>
            <family val="2"/>
          </rPr>
          <t>Ditto</t>
        </r>
      </text>
    </comment>
    <comment ref="AT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U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AV82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AW82" authorId="0" shapeId="0">
      <text>
        <r>
          <rPr>
            <sz val="9"/>
            <color indexed="81"/>
            <rFont val="Tahoma"/>
            <family val="2"/>
          </rPr>
          <t>Agente Polivalente Elementar</t>
        </r>
      </text>
    </comment>
    <comment ref="AX82" authorId="0" shapeId="0">
      <text>
        <r>
          <rPr>
            <sz val="9"/>
            <color indexed="81"/>
            <rFont val="Tahoma"/>
            <family val="2"/>
          </rPr>
          <t>Avg of lower and upper limits (500 and 2000)</t>
        </r>
      </text>
    </comment>
    <comment ref="AY8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Z82" authorId="0" shapeId="0">
      <text>
        <r>
          <rPr>
            <sz val="9"/>
            <color indexed="81"/>
            <rFont val="Tahoma"/>
            <family val="2"/>
          </rPr>
          <t>Based on 1 net per 1.8 persons</t>
        </r>
      </text>
    </comment>
    <comment ref="BA82" authorId="0" shapeId="0">
      <text>
        <r>
          <rPr>
            <sz val="9"/>
            <color indexed="81"/>
            <rFont val="Tahoma"/>
            <family val="2"/>
          </rPr>
          <t>Estimated bases on current coverage</t>
        </r>
      </text>
    </comment>
    <comment ref="BK8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Q82" authorId="0" shapeId="0">
      <text>
        <r>
          <rPr>
            <sz val="9"/>
            <color indexed="81"/>
            <rFont val="Tahoma"/>
            <family val="2"/>
          </rPr>
          <t>Anecdotal from SC</t>
        </r>
      </text>
    </comment>
    <comment ref="BS82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BT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BU82" authorId="0" shapeId="0">
      <text>
        <r>
          <rPr>
            <sz val="9"/>
            <color indexed="81"/>
            <rFont val="Tahoma"/>
            <family val="2"/>
          </rPr>
          <t>no zinc, but suggested putting 1%</t>
        </r>
      </text>
    </comment>
    <comment ref="BV82" authorId="0" shapeId="0">
      <text>
        <r>
          <rPr>
            <sz val="9"/>
            <color indexed="81"/>
            <rFont val="Tahoma"/>
            <family val="2"/>
          </rPr>
          <t>no zinc, but suggested putting 1%</t>
        </r>
      </text>
    </comment>
    <comment ref="BW82" authorId="0" shapeId="0">
      <text>
        <r>
          <rPr>
            <sz val="9"/>
            <color indexed="81"/>
            <rFont val="Tahoma"/>
            <family val="2"/>
          </rPr>
          <t>Estimate of those treated based on CONFIRMED cases;</t>
        </r>
      </text>
    </comment>
    <comment ref="BY82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BZ82" authorId="0" shapeId="0">
      <text>
        <r>
          <rPr>
            <sz val="9"/>
            <color indexed="81"/>
            <rFont val="Tahoma"/>
            <family val="2"/>
          </rPr>
          <t>NMCP data</t>
        </r>
      </text>
    </comment>
    <comment ref="CA82" authorId="0" shapeId="0">
      <text>
        <r>
          <rPr>
            <sz val="9"/>
            <color indexed="81"/>
            <rFont val="Tahoma"/>
            <family val="2"/>
          </rPr>
          <t>Estimate of those treated based on CONFIRMED cases;</t>
        </r>
      </text>
    </comment>
    <comment ref="CB82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C82" authorId="0" shapeId="0">
      <text>
        <r>
          <rPr>
            <sz val="9"/>
            <color indexed="81"/>
            <rFont val="Tahoma"/>
            <family val="2"/>
          </rPr>
          <t>No antibiotics now, but was suggested to est at 1%</t>
        </r>
      </text>
    </comment>
    <comment ref="CE82" authorId="0" shapeId="0">
      <text>
        <r>
          <rPr>
            <sz val="9"/>
            <color indexed="81"/>
            <rFont val="Tahoma"/>
            <family val="2"/>
          </rPr>
          <t>20% pop w/o access to HF and 1,250 ppl served/APE</t>
        </r>
      </text>
    </comment>
    <comment ref="CF82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G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CH82" authorId="0" shapeId="0">
      <text>
        <r>
          <rPr>
            <sz val="9"/>
            <color indexed="81"/>
            <rFont val="Tahoma"/>
            <family val="2"/>
          </rPr>
          <t>Estimate based on MICS above</t>
        </r>
      </text>
    </comment>
    <comment ref="CI82" authorId="0" shapeId="0">
      <text>
        <r>
          <rPr>
            <sz val="9"/>
            <color indexed="81"/>
            <rFont val="Tahoma"/>
            <family val="2"/>
          </rPr>
          <t>NMCP</t>
        </r>
      </text>
    </comment>
    <comment ref="CJ82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CL82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M82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CN82" authorId="0" shapeId="0">
      <text>
        <r>
          <rPr>
            <sz val="9"/>
            <color indexed="81"/>
            <rFont val="Tahoma"/>
            <family val="2"/>
          </rPr>
          <t>MICS 2008</t>
        </r>
      </text>
    </comment>
    <comment ref="CO82" authorId="0" shapeId="0">
      <text>
        <r>
          <rPr>
            <sz val="9"/>
            <color indexed="81"/>
            <rFont val="Tahoma"/>
            <family val="2"/>
          </rPr>
          <t>DHS 2011</t>
        </r>
      </text>
    </comment>
    <comment ref="DC82" authorId="0" shapeId="0">
      <text>
        <r>
          <rPr>
            <sz val="9"/>
            <color indexed="81"/>
            <rFont val="Tahoma"/>
            <family val="2"/>
          </rPr>
          <t>CHW program</t>
        </r>
      </text>
    </comment>
    <comment ref="DD82" authorId="0" shapeId="0">
      <text>
        <r>
          <rPr>
            <sz val="9"/>
            <color indexed="81"/>
            <rFont val="Tahoma"/>
            <family val="2"/>
          </rPr>
          <t>Performance based incentives</t>
        </r>
      </text>
    </comment>
    <comment ref="DE82" authorId="0" shapeId="0">
      <text>
        <r>
          <rPr>
            <sz val="9"/>
            <color indexed="81"/>
            <rFont val="Tahoma"/>
            <family val="2"/>
          </rPr>
          <t>Includes initial training and refresher courses</t>
        </r>
      </text>
    </comment>
    <comment ref="DF82" authorId="0" shapeId="0">
      <text>
        <r>
          <rPr>
            <sz val="9"/>
            <color indexed="81"/>
            <rFont val="Tahoma"/>
            <family val="2"/>
          </rPr>
          <t>Cost per APE per year</t>
        </r>
      </text>
    </comment>
    <comment ref="DG82" authorId="0" shapeId="0">
      <text>
        <r>
          <rPr>
            <sz val="9"/>
            <color indexed="81"/>
            <rFont val="Tahoma"/>
            <family val="2"/>
          </rPr>
          <t>quarterly district meetings</t>
        </r>
      </text>
    </comment>
    <comment ref="DH82" authorId="0" shapeId="0">
      <text>
        <r>
          <rPr>
            <sz val="9"/>
            <color indexed="81"/>
            <rFont val="Tahoma"/>
            <family val="2"/>
          </rPr>
          <t>Total cost per year</t>
        </r>
      </text>
    </comment>
    <comment ref="DI82" authorId="0" shapeId="0">
      <text>
        <r>
          <rPr>
            <sz val="9"/>
            <color indexed="81"/>
            <rFont val="Tahoma"/>
            <family val="2"/>
          </rPr>
          <t>Provincial Coordination meetings 1/yr, Central Level 1/yr</t>
        </r>
      </text>
    </comment>
    <comment ref="DJ82" authorId="0" shapeId="0">
      <text>
        <r>
          <rPr>
            <sz val="9"/>
            <color indexed="81"/>
            <rFont val="Tahoma"/>
            <family val="2"/>
          </rPr>
          <t>baseline survey cost</t>
        </r>
      </text>
    </comment>
    <comment ref="DL82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M82" authorId="0" shapeId="0">
      <text>
        <r>
          <rPr>
            <sz val="9"/>
            <color indexed="81"/>
            <rFont val="Tahoma"/>
            <family val="2"/>
          </rPr>
          <t>From Rory</t>
        </r>
      </text>
    </comment>
    <comment ref="DN82" authorId="0" shapeId="0">
      <text>
        <r>
          <rPr>
            <sz val="9"/>
            <color indexed="81"/>
            <rFont val="Tahoma"/>
            <family val="2"/>
          </rPr>
          <t>Avg. for 6x1 and 6x2</t>
        </r>
      </text>
    </comment>
    <comment ref="DO82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P82" authorId="0" shapeId="0">
      <text>
        <r>
          <rPr>
            <sz val="9"/>
            <color indexed="81"/>
            <rFont val="Tahoma"/>
            <family val="2"/>
          </rPr>
          <t>From DELIVER</t>
        </r>
      </text>
    </comment>
    <comment ref="DQ82" authorId="0" shapeId="0">
      <text>
        <r>
          <rPr>
            <sz val="9"/>
            <color indexed="81"/>
            <rFont val="Tahoma"/>
            <family val="2"/>
          </rPr>
          <t>From Save the Children</t>
        </r>
      </text>
    </comment>
    <comment ref="DV82" authorId="0" shapeId="0">
      <text>
        <r>
          <rPr>
            <sz val="9"/>
            <color indexed="81"/>
            <rFont val="Tahoma"/>
            <family val="2"/>
          </rPr>
          <t>Community involvement meetings (</t>
        </r>
      </text>
    </comment>
    <comment ref="DW82" authorId="0" shapeId="0">
      <text>
        <r>
          <rPr>
            <sz val="9"/>
            <color indexed="81"/>
            <rFont val="Tahoma"/>
            <family val="2"/>
          </rPr>
          <t>Items in working &amp; meds kit not mentioned above</t>
        </r>
      </text>
    </comment>
    <comment ref="DX82" authorId="0" shapeId="0">
      <text>
        <r>
          <rPr>
            <sz val="9"/>
            <color indexed="81"/>
            <rFont val="Tahoma"/>
            <family val="2"/>
          </rPr>
          <t>Costs assumed by CMAM now</t>
        </r>
      </text>
    </comment>
    <comment ref="DY82" authorId="0" shapeId="0">
      <text>
        <r>
          <rPr>
            <sz val="9"/>
            <color indexed="81"/>
            <rFont val="Tahoma"/>
            <family val="2"/>
          </rPr>
          <t>Transport for medicines (fuel, drivers, etc)</t>
        </r>
      </text>
    </comment>
    <comment ref="G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3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83" authorId="0" shapeId="0">
      <text>
        <r>
          <rPr>
            <sz val="9"/>
            <color indexed="81"/>
            <rFont val="Tahoma"/>
            <family val="2"/>
          </rPr>
          <t>NHIES 2003-04, Table 3.1</t>
        </r>
      </text>
    </comment>
    <comment ref="AA83" authorId="0" shapeId="0">
      <text>
        <r>
          <rPr>
            <sz val="9"/>
            <color indexed="81"/>
            <rFont val="Tahoma"/>
            <family val="2"/>
          </rPr>
          <t>Namibia MOHSS Health and Social System Review, 2008</t>
        </r>
      </text>
    </comment>
    <comment ref="AB8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83" authorId="0" shapeId="0">
      <text>
        <r>
          <rPr>
            <sz val="9"/>
            <color indexed="81"/>
            <rFont val="Tahoma"/>
            <family val="2"/>
          </rPr>
          <t>DHS 2006-07, Table 11.7</t>
        </r>
      </text>
    </comment>
    <comment ref="AG83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G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4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4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4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4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4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AA84" authorId="0" shapeId="0">
      <text>
        <r>
          <rPr>
            <sz val="9"/>
            <color indexed="81"/>
            <rFont val="Tahoma"/>
            <family val="2"/>
          </rPr>
          <t>MoH estimates, 2011</t>
        </r>
      </text>
    </comment>
    <comment ref="AB8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4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84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84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8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8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M84" authorId="1" shapeId="0">
      <text>
        <r>
          <rPr>
            <sz val="9"/>
            <color indexed="81"/>
            <rFont val="Tahoma"/>
            <family val="2"/>
          </rPr>
          <t>DHS 2010, Table 10.5</t>
        </r>
      </text>
    </comment>
    <comment ref="AQ8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T84" authorId="1" shapeId="0">
      <text>
        <r>
          <rPr>
            <sz val="9"/>
            <color indexed="81"/>
            <rFont val="Tahoma"/>
            <family val="2"/>
          </rPr>
          <t>DHS 2011, Table 106</t>
        </r>
      </text>
    </comment>
    <comment ref="AY8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84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Z84" authorId="1" shapeId="0">
      <text>
        <r>
          <rPr>
            <sz val="9"/>
            <color indexed="81"/>
            <rFont val="Tahoma"/>
            <family val="2"/>
          </rPr>
          <t>DHS 2011, Table 10.6 (proxy: treatment from skilled provider)</t>
        </r>
      </text>
    </comment>
    <comment ref="CF84" authorId="1" shapeId="0">
      <text>
        <r>
          <rPr>
            <sz val="9"/>
            <color indexed="81"/>
            <rFont val="Tahoma"/>
            <family val="2"/>
          </rPr>
          <t>DHS 2010, Table 10.5</t>
        </r>
      </text>
    </comment>
    <comment ref="G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M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5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5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5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5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85" authorId="0" shapeId="0">
      <text>
        <r>
          <rPr>
            <sz val="9"/>
            <color indexed="81"/>
            <rFont val="Tahoma"/>
            <family val="2"/>
          </rPr>
          <t>Soxio-economic survey 2002, p10</t>
        </r>
      </text>
    </comment>
    <comment ref="AA85" authorId="0" shapeId="0">
      <text>
        <r>
          <rPr>
            <sz val="9"/>
            <color indexed="81"/>
            <rFont val="Tahoma"/>
            <family val="2"/>
          </rPr>
          <t>Default ESA average</t>
        </r>
      </text>
    </comment>
    <comment ref="AB8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5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85" authorId="0" shapeId="0">
      <text>
        <r>
          <rPr>
            <sz val="9"/>
            <color indexed="81"/>
            <rFont val="Tahoma"/>
            <family val="2"/>
          </rPr>
          <t>MICS 2006</t>
        </r>
      </text>
    </comment>
    <comment ref="AH8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8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Q8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8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85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DD85" authorId="0" shapeId="0">
      <text>
        <r>
          <rPr>
            <sz val="9"/>
            <color indexed="81"/>
            <rFont val="Tahoma"/>
            <family val="2"/>
          </rPr>
          <t>need clarifications</t>
        </r>
      </text>
    </comment>
    <comment ref="DE85" authorId="0" shapeId="0">
      <text>
        <r>
          <rPr>
            <sz val="9"/>
            <color indexed="81"/>
            <rFont val="Tahoma"/>
            <family val="2"/>
          </rPr>
          <t>is it per session or all trainings</t>
        </r>
      </text>
    </comment>
    <comment ref="DO85" authorId="0" shapeId="0">
      <text>
        <r>
          <rPr>
            <sz val="9"/>
            <color indexed="81"/>
            <rFont val="Tahoma"/>
            <family val="2"/>
          </rPr>
          <t>is it per sachet or 10 days costs</t>
        </r>
      </text>
    </comment>
    <comment ref="DP85" authorId="0" shapeId="0">
      <text>
        <r>
          <rPr>
            <sz val="9"/>
            <color indexed="81"/>
            <rFont val="Tahoma"/>
            <family val="2"/>
          </rPr>
          <t>is it per tablet or 10 days costs</t>
        </r>
      </text>
    </comment>
    <comment ref="DW85" authorId="0" shapeId="0">
      <text>
        <r>
          <rPr>
            <sz val="9"/>
            <color indexed="81"/>
            <rFont val="Tahoma"/>
            <family val="2"/>
          </rPr>
          <t>need clarifications</t>
        </r>
      </text>
    </comment>
    <comment ref="G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6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6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6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6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6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86" authorId="0" shapeId="0">
      <text>
        <r>
          <rPr>
            <sz val="9"/>
            <color indexed="81"/>
            <rFont val="Tahoma"/>
            <family val="2"/>
          </rPr>
          <t>StatsSA: Community Survey 2007</t>
        </r>
      </text>
    </comment>
    <comment ref="AA86" authorId="0" shapeId="0">
      <text>
        <r>
          <rPr>
            <sz val="9"/>
            <color indexed="81"/>
            <rFont val="Tahoma"/>
            <family val="2"/>
          </rPr>
          <t>DoH South Africa</t>
        </r>
      </text>
    </comment>
    <comment ref="AB8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6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86" authorId="0" shapeId="0">
      <text>
        <r>
          <rPr>
            <sz val="9"/>
            <color indexed="81"/>
            <rFont val="Tahoma"/>
            <family val="2"/>
          </rPr>
          <t>DHS 2003: Table 7.11</t>
        </r>
      </text>
    </comment>
    <comment ref="AG86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G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J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7" authorId="1" shapeId="0">
      <text>
        <r>
          <rPr>
            <sz val="9"/>
            <color indexed="81"/>
            <rFont val="Tahoma"/>
            <family val="2"/>
          </rPr>
          <t>WPP 2012 revision (21%)</t>
        </r>
      </text>
    </comment>
    <comment ref="O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7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7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7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7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Z87" authorId="1" shapeId="0">
      <text>
        <r>
          <rPr>
            <sz val="9"/>
            <color indexed="81"/>
            <rFont val="Tahoma"/>
            <family val="2"/>
          </rPr>
          <t>DHIS</t>
        </r>
      </text>
    </comment>
    <comment ref="AA87" authorId="1" shapeId="0">
      <text>
        <r>
          <rPr>
            <sz val="9"/>
            <color indexed="81"/>
            <rFont val="Tahoma"/>
            <family val="2"/>
          </rPr>
          <t>HFM 2011</t>
        </r>
      </text>
    </comment>
    <comment ref="AB87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D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F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G87" authorId="1" shapeId="0">
      <text>
        <r>
          <rPr>
            <sz val="9"/>
            <color indexed="81"/>
            <rFont val="Tahoma"/>
            <family val="2"/>
          </rPr>
          <t>; Diarrhea prevelance in the last 2 weeks x 26 x 5/6[Calculation]</t>
        </r>
      </text>
    </comment>
    <comment ref="AH87" authorId="1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I87" authorId="1" shapeId="0">
      <text>
        <r>
          <rPr>
            <sz val="9"/>
            <color indexed="81"/>
            <rFont val="Tahoma"/>
            <family val="2"/>
          </rPr>
          <t>CBD serves an average of 40 households</t>
        </r>
      </text>
    </comment>
    <comment ref="AJ87" authorId="1" shapeId="0">
      <text>
        <r>
          <rPr>
            <sz val="9"/>
            <color indexed="81"/>
            <rFont val="Tahoma"/>
            <family val="2"/>
          </rPr>
          <t>CBDs offering full ICCM package, only among 4 partners of ICCM Constium (IRC, MC, PSI, Save)</t>
        </r>
      </text>
    </comment>
    <comment ref="AK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L87" authorId="1" shapeId="0">
      <text>
        <r>
          <rPr>
            <sz val="9"/>
            <color indexed="81"/>
            <rFont val="Tahoma"/>
            <family val="2"/>
          </rPr>
          <t>Estimate treatment rates for iCCM partners (339,424)/Total CU5 Pop*7.5 cases per year</t>
        </r>
      </text>
    </comment>
    <comment ref="AM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N87" authorId="1" shapeId="0">
      <text>
        <r>
          <rPr>
            <sz val="9"/>
            <color indexed="81"/>
            <rFont val="Tahoma"/>
            <family val="2"/>
          </rPr>
          <t>FACT CHECK too high</t>
        </r>
      </text>
    </comment>
    <comment ref="AO87" authorId="1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P87" authorId="1" shapeId="0">
      <text>
        <r>
          <rPr>
            <sz val="9"/>
            <color indexed="81"/>
            <rFont val="Tahoma"/>
            <family val="2"/>
          </rPr>
          <t>CBD serves an average of 40 households</t>
        </r>
      </text>
    </comment>
    <comment ref="AQ87" authorId="1" shapeId="0">
      <text>
        <r>
          <rPr>
            <sz val="9"/>
            <color indexed="81"/>
            <rFont val="Tahoma"/>
            <family val="2"/>
          </rPr>
          <t>full iCCM program numbers</t>
        </r>
      </text>
    </comment>
    <comment ref="AR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S87" authorId="1" shapeId="0">
      <text>
        <r>
          <rPr>
            <sz val="9"/>
            <color indexed="81"/>
            <rFont val="Tahoma"/>
            <family val="2"/>
          </rPr>
          <t>Estimate treatment rates for iCCM partners (339,424)/Total CU5 Pop*2.1 cases per year</t>
        </r>
      </text>
    </comment>
    <comment ref="AT87" authorId="1" shapeId="0">
      <text>
        <r>
          <rPr>
            <sz val="9"/>
            <color indexed="81"/>
            <rFont val="Tahoma"/>
            <family val="2"/>
          </rPr>
          <t>2010- SHHS (PAGE 40)</t>
        </r>
      </text>
    </comment>
    <comment ref="AU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AV87" authorId="1" shapeId="0">
      <text>
        <r>
          <rPr>
            <sz val="9"/>
            <color indexed="81"/>
            <rFont val="Tahoma"/>
            <family val="2"/>
          </rPr>
          <t>; Fever prevelance in the last 2 weeks x 26 x 5/6 x SPR[Calculation]</t>
        </r>
      </text>
    </comment>
    <comment ref="AW87" authorId="1" shapeId="0">
      <text>
        <r>
          <rPr>
            <sz val="9"/>
            <color indexed="81"/>
            <rFont val="Tahoma"/>
            <family val="2"/>
          </rPr>
          <t>Community based distributors</t>
        </r>
      </text>
    </comment>
    <comment ref="AX87" authorId="1" shapeId="0">
      <text>
        <r>
          <rPr>
            <sz val="9"/>
            <color indexed="81"/>
            <rFont val="Tahoma"/>
            <family val="2"/>
          </rPr>
          <t>1CBD serve an average of 30 HH</t>
        </r>
      </text>
    </comment>
    <comment ref="AY87" authorId="1" shapeId="0">
      <text>
        <r>
          <rPr>
            <sz val="9"/>
            <color indexed="81"/>
            <rFont val="Tahoma"/>
            <family val="2"/>
          </rPr>
          <t>includes HMM partners but does not include partners outside ICCm consortium</t>
        </r>
      </text>
    </comment>
    <comment ref="BA87" authorId="1" shapeId="0">
      <text>
        <r>
          <rPr>
            <sz val="9"/>
            <color indexed="81"/>
            <rFont val="Tahoma"/>
            <family val="2"/>
          </rPr>
          <t>MIS 2009</t>
        </r>
      </text>
    </comment>
    <comment ref="BB87" authorId="1" shapeId="0">
      <text>
        <r>
          <rPr>
            <sz val="9"/>
            <color indexed="81"/>
            <rFont val="Tahoma"/>
            <family val="2"/>
          </rPr>
          <t>Estimate treatment rates for iCCM partners (523,561)/Total CU5 Pop*2.5 cases per year</t>
        </r>
      </text>
    </comment>
    <comment ref="BC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BD87" authorId="1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BG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BK87" authorId="1" shapeId="0">
      <text>
        <r>
          <rPr>
            <sz val="9"/>
            <color indexed="81"/>
            <rFont val="Tahoma"/>
            <family val="2"/>
          </rPr>
          <t>full iCCM program numbers</t>
        </r>
      </text>
    </comment>
    <comment ref="BL87" authorId="1" shapeId="0">
      <text>
        <r>
          <rPr>
            <sz val="9"/>
            <color indexed="81"/>
            <rFont val="Tahoma"/>
            <family val="2"/>
          </rPr>
          <t>This is based on assumption of 2 sackets per day for two weeks</t>
        </r>
      </text>
    </comment>
    <comment ref="BM87" authorId="1" shapeId="0">
      <text>
        <r>
          <rPr>
            <sz val="9"/>
            <color indexed="81"/>
            <rFont val="Tahoma"/>
            <family val="2"/>
          </rPr>
          <t>This is an estimate of 122,500 children who are severely malnoursed</t>
        </r>
      </text>
    </comment>
    <comment ref="BN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BO87" authorId="1" shapeId="0">
      <text>
        <r>
          <rPr>
            <sz val="9"/>
            <color indexed="81"/>
            <rFont val="Tahoma"/>
            <family val="2"/>
          </rPr>
          <t>44,929 children treated  ( MOH-UN Mid-year Review</t>
        </r>
      </text>
    </comment>
    <comment ref="BQ87" authorId="1" shapeId="0">
      <text>
        <r>
          <rPr>
            <sz val="9"/>
            <color indexed="81"/>
            <rFont val="Tahoma"/>
            <family val="2"/>
          </rPr>
          <t>HMIS</t>
        </r>
      </text>
    </comment>
    <comment ref="BR87" authorId="1" shapeId="0">
      <text>
        <r>
          <rPr>
            <sz val="9"/>
            <color indexed="81"/>
            <rFont val="Tahoma"/>
            <family val="2"/>
          </rPr>
          <t>iCCM CBDs</t>
        </r>
      </text>
    </comment>
    <comment ref="BS87" authorId="1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T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BU87" authorId="1" shapeId="0">
      <text>
        <r>
          <rPr>
            <sz val="9"/>
            <color indexed="81"/>
            <rFont val="Tahoma"/>
            <family val="2"/>
          </rPr>
          <t>Check on WATSAN programming</t>
        </r>
      </text>
    </comment>
    <comment ref="BV87" authorId="1" shapeId="0">
      <text>
        <r>
          <rPr>
            <sz val="9"/>
            <color indexed="81"/>
            <rFont val="Tahoma"/>
            <family val="2"/>
          </rPr>
          <t>less than 78.9, but by how much? Need more definition on indicator</t>
        </r>
      </text>
    </comment>
    <comment ref="BW87" authorId="1" shapeId="0">
      <text>
        <r>
          <rPr>
            <sz val="9"/>
            <color indexed="81"/>
            <rFont val="Tahoma"/>
            <family val="2"/>
          </rPr>
          <t>HMIS</t>
        </r>
      </text>
    </comment>
    <comment ref="BX87" authorId="1" shapeId="0">
      <text>
        <r>
          <rPr>
            <sz val="9"/>
            <color indexed="81"/>
            <rFont val="Tahoma"/>
            <family val="2"/>
          </rPr>
          <t>iCCM CBDs</t>
        </r>
      </text>
    </comment>
    <comment ref="BY87" authorId="1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BZ87" authorId="1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A87" authorId="1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B87" authorId="1" shapeId="0">
      <text>
        <r>
          <rPr>
            <sz val="9"/>
            <color indexed="81"/>
            <rFont val="Tahoma"/>
            <family val="2"/>
          </rPr>
          <t>No RDTs</t>
        </r>
      </text>
    </comment>
    <comment ref="CC87" authorId="1" shapeId="0">
      <text>
        <r>
          <rPr>
            <sz val="9"/>
            <color indexed="81"/>
            <rFont val="Tahoma"/>
            <family val="2"/>
          </rPr>
          <t>DHIS</t>
        </r>
      </text>
    </comment>
    <comment ref="CD87" authorId="1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E87" authorId="1" shapeId="0">
      <text>
        <r>
          <rPr>
            <sz val="9"/>
            <color indexed="81"/>
            <rFont val="Tahoma"/>
            <family val="2"/>
          </rPr>
          <t>Country data</t>
        </r>
      </text>
    </comment>
    <comment ref="CF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CG87" authorId="1" shapeId="0">
      <text>
        <r>
          <rPr>
            <sz val="9"/>
            <color indexed="81"/>
            <rFont val="Tahoma"/>
            <family val="2"/>
          </rPr>
          <t>SSHHS 2010</t>
        </r>
      </text>
    </comment>
    <comment ref="CH87" authorId="1" shapeId="0">
      <text>
        <r>
          <rPr>
            <sz val="9"/>
            <color indexed="81"/>
            <rFont val="Tahoma"/>
            <family val="2"/>
          </rPr>
          <t>No way of knowing this….</t>
        </r>
      </text>
    </comment>
    <comment ref="CI87" authorId="1" shapeId="0">
      <text>
        <r>
          <rPr>
            <sz val="9"/>
            <color indexed="81"/>
            <rFont val="Tahoma"/>
            <family val="2"/>
          </rPr>
          <t>Mass campaign every 3 years</t>
        </r>
      </text>
    </comment>
    <comment ref="CJ87" authorId="1" shapeId="0">
      <text>
        <r>
          <rPr>
            <sz val="9"/>
            <color indexed="81"/>
            <rFont val="Tahoma"/>
            <family val="2"/>
          </rPr>
          <t>?</t>
        </r>
      </text>
    </comment>
    <comment ref="CK87" authorId="1" shapeId="0">
      <text>
        <r>
          <rPr>
            <sz val="9"/>
            <color indexed="81"/>
            <rFont val="Tahoma"/>
            <family val="2"/>
          </rPr>
          <t>Universal coverage during mass campaign year</t>
        </r>
      </text>
    </comment>
    <comment ref="CL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M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N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O87" authorId="1" shapeId="0">
      <text>
        <r>
          <rPr>
            <sz val="9"/>
            <color indexed="81"/>
            <rFont val="Tahoma"/>
            <family val="2"/>
          </rPr>
          <t>SSMIS 2009</t>
        </r>
      </text>
    </comment>
    <comment ref="CP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Q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R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S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T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U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CV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DC87" authorId="1" shapeId="0">
      <text>
        <r>
          <rPr>
            <sz val="9"/>
            <color indexed="81"/>
            <rFont val="Tahoma"/>
            <family val="2"/>
          </rPr>
          <t>CBD incentives at 15 USD/month (FULL National coverage)</t>
        </r>
      </text>
    </comment>
    <comment ref="DD87" authorId="1" shapeId="0">
      <text>
        <r>
          <rPr>
            <sz val="9"/>
            <color indexed="81"/>
            <rFont val="Tahoma"/>
            <family val="2"/>
          </rPr>
          <t>Including CBD Supervisors at 100 USD/month,</t>
        </r>
      </text>
    </comment>
    <comment ref="DE87" authorId="1" shapeId="0">
      <text>
        <r>
          <rPr>
            <sz val="9"/>
            <color indexed="81"/>
            <rFont val="Tahoma"/>
            <family val="2"/>
          </rPr>
          <t>Training for 30 people, multiple training levels (TOT, CBD, etc)</t>
        </r>
      </text>
    </comment>
    <comment ref="DF87" authorId="1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87" authorId="1" shapeId="0">
      <text>
        <r>
          <rPr>
            <sz val="9"/>
            <color indexed="81"/>
            <rFont val="Tahoma"/>
            <family val="2"/>
          </rPr>
          <t>All levels</t>
        </r>
      </text>
    </comment>
    <comment ref="DH87" authorId="1" shapeId="0">
      <text>
        <r>
          <rPr>
            <sz val="9"/>
            <color indexed="81"/>
            <rFont val="Tahoma"/>
            <family val="2"/>
          </rPr>
          <t>Includes everything (8%?)</t>
        </r>
      </text>
    </comment>
    <comment ref="DJ87" authorId="1" shapeId="0">
      <text>
        <r>
          <rPr>
            <sz val="9"/>
            <color indexed="81"/>
            <rFont val="Tahoma"/>
            <family val="2"/>
          </rPr>
          <t>8%?</t>
        </r>
      </text>
    </comment>
    <comment ref="DK87" authorId="1" shapeId="0">
      <text>
        <r>
          <rPr>
            <sz val="9"/>
            <color indexed="81"/>
            <rFont val="Tahoma"/>
            <family val="2"/>
          </rPr>
          <t>PSI</t>
        </r>
      </text>
    </comment>
    <comment ref="DL87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M87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N87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O87" authorId="1" shapeId="0">
      <text>
        <r>
          <rPr>
            <sz val="9"/>
            <color indexed="81"/>
            <rFont val="Tahoma"/>
            <family val="2"/>
          </rPr>
          <t>CIDA</t>
        </r>
      </text>
    </comment>
    <comment ref="DP87" authorId="1" shapeId="0">
      <text>
        <r>
          <rPr>
            <sz val="9"/>
            <color indexed="81"/>
            <rFont val="Tahoma"/>
            <family val="2"/>
          </rPr>
          <t>CIDA</t>
        </r>
      </text>
    </comment>
    <comment ref="DQ87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R87" authorId="1" shapeId="0">
      <text>
        <r>
          <rPr>
            <sz val="9"/>
            <color indexed="81"/>
            <rFont val="Tahoma"/>
            <family val="2"/>
          </rPr>
          <t>?</t>
        </r>
      </text>
    </comment>
    <comment ref="DT87" authorId="1" shapeId="0">
      <text>
        <r>
          <rPr>
            <sz val="9"/>
            <color indexed="81"/>
            <rFont val="Tahoma"/>
            <family val="2"/>
          </rPr>
          <t>To be verified</t>
        </r>
      </text>
    </comment>
    <comment ref="G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8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8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8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8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Y88" authorId="0" shapeId="0">
      <text>
        <r>
          <rPr>
            <sz val="9"/>
            <color indexed="81"/>
            <rFont val="Tahoma"/>
            <family val="2"/>
          </rPr>
          <t>UN CCA 1997</t>
        </r>
      </text>
    </comment>
    <comment ref="AB8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8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88" authorId="0" shapeId="0">
      <text>
        <r>
          <rPr>
            <sz val="9"/>
            <color indexed="81"/>
            <rFont val="Tahoma"/>
            <family val="2"/>
          </rPr>
          <t>DHS 2006-07, Table 10.5</t>
        </r>
      </text>
    </comment>
    <comment ref="AG88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G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89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J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89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89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89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89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89" authorId="0" shapeId="0">
      <text>
        <r>
          <rPr>
            <sz val="9"/>
            <color indexed="81"/>
            <rFont val="Tahoma"/>
            <family val="2"/>
          </rPr>
          <t>Human development index WB 2011</t>
        </r>
      </text>
    </comment>
    <comment ref="Y89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Z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A89" authorId="0" shapeId="0">
      <text>
        <r>
          <rPr>
            <sz val="9"/>
            <color indexed="81"/>
            <rFont val="Tahoma"/>
            <family val="2"/>
          </rPr>
          <t>MoH Uganda</t>
        </r>
      </text>
    </comment>
    <comment ref="AB8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8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89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89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AF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G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H89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I89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J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K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L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M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N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P89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Q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R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S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T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U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V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X89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Y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Z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B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C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D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Q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R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S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T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BU89" authorId="0" shapeId="0">
      <text>
        <r>
          <rPr>
            <sz val="9"/>
            <color indexed="81"/>
            <rFont val="Tahoma"/>
            <family val="2"/>
          </rPr>
          <t>ABT HH survey 2012</t>
        </r>
      </text>
    </comment>
    <comment ref="BV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W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X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Y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Z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A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B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C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D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E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F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G89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CH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I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J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K8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L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M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N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O89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DC89" authorId="0" shapeId="0">
      <text>
        <r>
          <rPr>
            <sz val="9"/>
            <color indexed="81"/>
            <rFont val="Tahoma"/>
            <family val="2"/>
          </rPr>
          <t>Lunch and transport allowance</t>
        </r>
      </text>
    </comment>
    <comment ref="DD89" authorId="0" shapeId="0">
      <text>
        <r>
          <rPr>
            <sz val="9"/>
            <color indexed="81"/>
            <rFont val="Tahoma"/>
            <family val="2"/>
          </rPr>
          <t>Inclues 10% project coordination, M&amp;E</t>
        </r>
      </text>
    </comment>
    <comment ref="DE89" authorId="0" shapeId="0">
      <text>
        <r>
          <rPr>
            <sz val="9"/>
            <color indexed="81"/>
            <rFont val="Tahoma"/>
            <family val="2"/>
          </rPr>
          <t>Includes job aide kits, TOT, and printing of material</t>
        </r>
      </text>
    </comment>
    <comment ref="DF89" authorId="0" shapeId="0">
      <text>
        <r>
          <rPr>
            <sz val="9"/>
            <color indexed="81"/>
            <rFont val="Tahoma"/>
            <family val="2"/>
          </rPr>
          <t>Cost per VHT per year</t>
        </r>
      </text>
    </comment>
    <comment ref="DG89" authorId="0" shapeId="0">
      <text>
        <r>
          <rPr>
            <sz val="9"/>
            <color indexed="81"/>
            <rFont val="Tahoma"/>
            <family val="2"/>
          </rPr>
          <t>Cost for 111 districts (based on doubling of cost for 1 meeting/year for 10 people)</t>
        </r>
      </text>
    </comment>
    <comment ref="DH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I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K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L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M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N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O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P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Q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V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W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X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Y89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G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J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90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90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90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90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90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AA90" authorId="0" shapeId="0">
      <text>
        <r>
          <rPr>
            <sz val="9"/>
            <color indexed="81"/>
            <rFont val="Tahoma"/>
            <family val="2"/>
          </rPr>
          <t>URT, 1995</t>
        </r>
      </text>
    </comment>
    <comment ref="AB90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90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90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G90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90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90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Q90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Y90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K90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G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H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I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J91" authorId="1" shapeId="0">
      <text>
        <r>
          <rPr>
            <sz val="9"/>
            <color indexed="81"/>
            <rFont val="Tahoma"/>
            <family val="2"/>
          </rPr>
          <t>CSO Census 2010</t>
        </r>
      </text>
    </comment>
    <comment ref="K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L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M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N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O91" authorId="1" shapeId="0">
      <text>
        <r>
          <rPr>
            <sz val="9"/>
            <color indexed="81"/>
            <rFont val="Tahoma"/>
            <family val="2"/>
          </rPr>
          <t>CSO projection</t>
        </r>
      </text>
    </comment>
    <comment ref="P9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9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9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9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91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91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91" authorId="1" shapeId="0">
      <text>
        <r>
          <rPr>
            <sz val="9"/>
            <color indexed="81"/>
            <rFont val="Tahoma"/>
            <family val="2"/>
          </rPr>
          <t>OECD/IEA 2006 (24% of tot pop)</t>
        </r>
      </text>
    </comment>
    <comment ref="W91" authorId="1" shapeId="0">
      <text>
        <r>
          <rPr>
            <sz val="9"/>
            <color indexed="81"/>
            <rFont val="Tahoma"/>
            <family val="2"/>
          </rPr>
          <t>Calculated: 90% of  more than 5km</t>
        </r>
      </text>
    </comment>
    <comment ref="X91" authorId="1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91" authorId="1" shapeId="0">
      <text>
        <r>
          <rPr>
            <sz val="9"/>
            <color indexed="81"/>
            <rFont val="Tahoma"/>
            <family val="2"/>
          </rPr>
          <t>Min. of Finance, 2007</t>
        </r>
      </text>
    </comment>
    <comment ref="Z91" authorId="1" shapeId="0">
      <text>
        <r>
          <rPr>
            <sz val="9"/>
            <color indexed="81"/>
            <rFont val="Tahoma"/>
            <family val="2"/>
          </rPr>
          <t>Zambia preliminary Census report 2011</t>
        </r>
      </text>
    </comment>
    <comment ref="AA91" authorId="1" shapeId="0">
      <text>
        <r>
          <rPr>
            <sz val="9"/>
            <color indexed="81"/>
            <rFont val="Tahoma"/>
            <family val="2"/>
          </rPr>
          <t>Zambia preliminary Census report 2011</t>
        </r>
      </text>
    </comment>
    <comment ref="AB9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9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91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F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G91" authorId="1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H9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I91" authorId="1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J91" authorId="1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K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L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M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N91" authorId="1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P91" authorId="1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Q91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R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S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AT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AU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AV91" authorId="1" shapeId="0">
      <text>
        <r>
          <rPr>
            <sz val="9"/>
            <color indexed="81"/>
            <rFont val="Tahoma"/>
            <family val="2"/>
          </rPr>
          <t>HIMS indicator manual</t>
        </r>
      </text>
    </comment>
    <comment ref="AX91" authorId="1" shapeId="0">
      <text>
        <r>
          <rPr>
            <sz val="9"/>
            <color indexed="81"/>
            <rFont val="Tahoma"/>
            <family val="2"/>
          </rPr>
          <t>CHWs training manual 2009</t>
        </r>
      </text>
    </comment>
    <comment ref="AY91" authorId="1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AZ91" authorId="1" shapeId="0">
      <text>
        <r>
          <rPr>
            <sz val="9"/>
            <color indexed="81"/>
            <rFont val="Tahoma"/>
            <family val="2"/>
          </rPr>
          <t>National Malaria Strategic Plan</t>
        </r>
      </text>
    </comment>
    <comment ref="BA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BB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C91" authorId="1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E91" authorId="1" shapeId="0">
      <text>
        <r>
          <rPr>
            <sz val="9"/>
            <color indexed="81"/>
            <rFont val="Tahoma"/>
            <family val="2"/>
          </rPr>
          <t>NMSP 2011-2015</t>
        </r>
      </text>
    </comment>
    <comment ref="BF91" authorId="1" shapeId="0">
      <text>
        <r>
          <rPr>
            <sz val="9"/>
            <color indexed="81"/>
            <rFont val="Tahoma"/>
            <family val="2"/>
          </rPr>
          <t>Same as % at risk for malaria</t>
        </r>
      </text>
    </comment>
    <comment ref="BG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K91" authorId="1" shapeId="0">
      <text>
        <r>
          <rPr>
            <sz val="9"/>
            <color indexed="81"/>
            <rFont val="Tahoma"/>
            <family val="2"/>
          </rPr>
          <t>MoH Training Report</t>
        </r>
      </text>
    </comment>
    <comment ref="BL91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M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N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O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P91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91" authorId="1" shapeId="0">
      <text>
        <r>
          <rPr>
            <sz val="9"/>
            <color indexed="81"/>
            <rFont val="Tahoma"/>
            <family val="2"/>
          </rPr>
          <t>MOH 2012 supervision reports</t>
        </r>
      </text>
    </comment>
    <comment ref="BR91" authorId="1" shapeId="0">
      <text>
        <r>
          <rPr>
            <sz val="9"/>
            <color indexed="81"/>
            <rFont val="Tahoma"/>
            <family val="2"/>
          </rPr>
          <t>MOH 2012 training inventory/HMIS 2008</t>
        </r>
      </text>
    </comment>
    <comment ref="BS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T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U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V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BW91" authorId="1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BX91" authorId="1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BY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Z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A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B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C91" authorId="1" shapeId="0">
      <text>
        <r>
          <rPr>
            <sz val="9"/>
            <color indexed="81"/>
            <rFont val="Tahoma"/>
            <family val="2"/>
          </rPr>
          <t>MOH supervion reports</t>
        </r>
      </text>
    </comment>
    <comment ref="CD91" authorId="1" shapeId="0">
      <text>
        <r>
          <rPr>
            <sz val="9"/>
            <color indexed="81"/>
            <rFont val="Tahoma"/>
            <family val="2"/>
          </rPr>
          <t>MOH 2012 training inventory</t>
        </r>
      </text>
    </comment>
    <comment ref="CE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F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G91" authorId="1" shapeId="0">
      <text>
        <r>
          <rPr>
            <sz val="9"/>
            <color indexed="81"/>
            <rFont val="Tahoma"/>
            <family val="2"/>
          </rPr>
          <t>ZDHS 2007</t>
        </r>
      </text>
    </comment>
    <comment ref="CH9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I91" authorId="1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J91" authorId="1" shapeId="0">
      <text>
        <r>
          <rPr>
            <sz val="9"/>
            <color indexed="81"/>
            <rFont val="Tahoma"/>
            <family val="2"/>
          </rPr>
          <t>HMIS 2012/NCHS 2010</t>
        </r>
      </text>
    </comment>
    <comment ref="CK91" authorId="1" shapeId="0">
      <text>
        <r>
          <rPr>
            <sz val="9"/>
            <color indexed="81"/>
            <rFont val="Tahoma"/>
            <family val="2"/>
          </rPr>
          <t>Malaria programme reports</t>
        </r>
      </text>
    </comment>
    <comment ref="CL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M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N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O91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P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Q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R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S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T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U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V9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CW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CX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CY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CZ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DA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DB91" authorId="1" shapeId="0">
      <text>
        <r>
          <rPr>
            <sz val="9"/>
            <color indexed="81"/>
            <rFont val="Tahoma"/>
            <family val="2"/>
          </rPr>
          <t>MOH reports</t>
        </r>
      </text>
    </comment>
    <comment ref="DC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D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E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F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G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H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I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J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K91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L91" authorId="2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M91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N91" authorId="2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O91" authorId="2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P91" authorId="2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Q91" authorId="1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R91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S91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T91" authorId="2" shapeId="0">
      <text>
        <r>
          <rPr>
            <sz val="9"/>
            <color indexed="81"/>
            <rFont val="Tahoma"/>
            <family val="2"/>
          </rPr>
          <t>UNICEF</t>
        </r>
      </text>
    </comment>
    <comment ref="DU91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V91" authorId="1" shapeId="0">
      <text>
        <r>
          <rPr>
            <sz val="9"/>
            <color indexed="81"/>
            <rFont val="Tahoma"/>
            <family val="2"/>
          </rPr>
          <t>MOH budgets</t>
        </r>
      </text>
    </comment>
    <comment ref="DW91" authorId="1" shapeId="0">
      <text>
        <r>
          <rPr>
            <sz val="9"/>
            <color indexed="81"/>
            <rFont val="Tahoma"/>
            <family val="2"/>
          </rPr>
          <t>estmate</t>
        </r>
      </text>
    </comment>
    <comment ref="DX91" authorId="1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DY91" authorId="1" shapeId="0">
      <text>
        <r>
          <rPr>
            <sz val="9"/>
            <color indexed="81"/>
            <rFont val="Tahoma"/>
            <family val="2"/>
          </rPr>
          <t>ZISSP</t>
        </r>
      </text>
    </comment>
    <comment ref="G92" authorId="1" shapeId="0">
      <text>
        <r>
          <rPr>
            <sz val="9"/>
            <color indexed="81"/>
            <rFont val="Tahoma"/>
            <family val="2"/>
          </rPr>
          <t>Census 2012</t>
        </r>
      </text>
    </comment>
    <comment ref="H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92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J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92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92" authorId="1" shapeId="0">
      <text>
        <r>
          <rPr>
            <sz val="9"/>
            <color indexed="81"/>
            <rFont val="Tahoma"/>
            <family val="2"/>
          </rPr>
          <t>Census 2012</t>
        </r>
      </text>
    </comment>
    <comment ref="V9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92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Z92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AA92" authorId="1" shapeId="0">
      <text>
        <r>
          <rPr>
            <sz val="9"/>
            <color indexed="81"/>
            <rFont val="Tahoma"/>
            <family val="2"/>
          </rPr>
          <t>MoHCW NHS reports, 1997</t>
        </r>
      </text>
    </comment>
    <comment ref="AB92" authorId="1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C92" authorId="1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D92" authorId="1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F92" authorId="1" shapeId="0">
      <text>
        <r>
          <rPr>
            <sz val="9"/>
            <color indexed="81"/>
            <rFont val="Tahoma"/>
            <family val="2"/>
          </rPr>
          <t xml:space="preserve">DHS, 2005-06, Table 10.7 </t>
        </r>
      </text>
    </comment>
    <comment ref="AG92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9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J9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Q9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AT92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AU92" authorId="1" shapeId="0">
      <text>
        <r>
          <rPr>
            <sz val="9"/>
            <color indexed="81"/>
            <rFont val="Tahoma"/>
            <family val="2"/>
          </rPr>
          <t>Incidence ???</t>
        </r>
      </text>
    </comment>
    <comment ref="AY9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A92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B92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C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BD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BE9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F92" authorId="1" shapeId="0">
      <text>
        <r>
          <rPr>
            <sz val="9"/>
            <color indexed="81"/>
            <rFont val="Tahoma"/>
            <family val="2"/>
          </rPr>
          <t>program reports</t>
        </r>
      </text>
    </comment>
    <comment ref="BK92" authorId="1" shapeId="0">
      <text>
        <r>
          <rPr>
            <sz val="9"/>
            <color indexed="81"/>
            <rFont val="Tahoma"/>
            <family val="2"/>
          </rPr>
          <t>ESARO/HQ iCCM survey, 2013</t>
        </r>
      </text>
    </comment>
    <comment ref="BX9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Y9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Z92" authorId="1" shapeId="0">
      <text>
        <r>
          <rPr>
            <sz val="9"/>
            <color indexed="81"/>
            <rFont val="Tahoma"/>
            <family val="2"/>
          </rPr>
          <t>program reports</t>
        </r>
      </text>
    </comment>
    <comment ref="CA92" authorId="1" shapeId="0">
      <text>
        <r>
          <rPr>
            <sz val="9"/>
            <color indexed="81"/>
            <rFont val="Tahoma"/>
            <family val="2"/>
          </rPr>
          <t>program reports</t>
        </r>
      </text>
    </comment>
    <comment ref="CB92" authorId="1" shapeId="0">
      <text>
        <r>
          <rPr>
            <sz val="9"/>
            <color indexed="81"/>
            <rFont val="Tahoma"/>
            <family val="2"/>
          </rPr>
          <t>program reports</t>
        </r>
      </text>
    </comment>
    <comment ref="CI9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J9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K92" authorId="1" shapeId="0">
      <text>
        <r>
          <rPr>
            <sz val="9"/>
            <color indexed="81"/>
            <rFont val="Tahoma"/>
            <family val="2"/>
          </rPr>
          <t>program reports</t>
        </r>
      </text>
    </comment>
    <comment ref="CL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M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N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CO92" authorId="1" shapeId="0">
      <text>
        <r>
          <rPr>
            <sz val="9"/>
            <color indexed="81"/>
            <rFont val="Tahoma"/>
            <family val="2"/>
          </rPr>
          <t>MIS 2012</t>
        </r>
      </text>
    </comment>
    <comment ref="DE92" authorId="1" shapeId="0">
      <text>
        <r>
          <rPr>
            <sz val="9"/>
            <color indexed="81"/>
            <rFont val="Tahoma"/>
            <family val="2"/>
          </rPr>
          <t>cost of training 40VHW with 3 facilitators</t>
        </r>
      </text>
    </comment>
    <comment ref="DF92" authorId="1" shapeId="0">
      <text>
        <r>
          <rPr>
            <sz val="9"/>
            <color indexed="81"/>
            <rFont val="Tahoma"/>
            <family val="2"/>
          </rPr>
          <t>national total of VHW s/s per year</t>
        </r>
      </text>
    </comment>
    <comment ref="G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H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I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J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K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L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N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O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P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Q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R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S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T93" authorId="1" shapeId="0">
      <text>
        <r>
          <rPr>
            <sz val="9"/>
            <color indexed="81"/>
            <rFont val="Tahoma"/>
            <family val="2"/>
          </rPr>
          <t>WPP 2012 revision</t>
        </r>
      </text>
    </comment>
    <comment ref="U93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V9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W93" authorId="1" shapeId="0">
      <text>
        <r>
          <rPr>
            <sz val="9"/>
            <color indexed="81"/>
            <rFont val="Tahoma"/>
            <family val="2"/>
          </rPr>
          <t>Proxy: rural population</t>
        </r>
      </text>
    </comment>
    <comment ref="X93" authorId="1" shapeId="0">
      <text>
        <r>
          <rPr>
            <sz val="9"/>
            <color indexed="81"/>
            <rFont val="Tahoma"/>
            <family val="2"/>
          </rPr>
          <t>WHS 2013, Table 9</t>
        </r>
      </text>
    </comment>
    <comment ref="Y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Z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A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B9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C9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D93" authorId="1" shapeId="0">
      <text>
        <r>
          <rPr>
            <sz val="9"/>
            <color indexed="81"/>
            <rFont val="Tahoma"/>
            <family val="2"/>
          </rPr>
          <t>IGME. 2013 Report</t>
        </r>
      </text>
    </comment>
    <comment ref="AE93" authorId="0" shapeId="0">
      <text>
        <r>
          <rPr>
            <sz val="9"/>
            <color indexed="81"/>
            <rFont val="Tahoma"/>
            <family val="2"/>
          </rPr>
          <t xml:space="preserve">LiST/Spectrum global data (October 2010), CHERG
</t>
        </r>
      </text>
    </comment>
    <comment ref="AF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G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I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J93" authorId="1" shapeId="0">
      <text>
        <r>
          <rPr>
            <sz val="9"/>
            <color indexed="81"/>
            <rFont val="Tahoma"/>
            <family val="2"/>
          </rPr>
          <t>Latest ESARO survey</t>
        </r>
      </text>
    </comment>
    <comment ref="AK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L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M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N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P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Q93" authorId="1" shapeId="0">
      <text>
        <r>
          <rPr>
            <sz val="9"/>
            <color indexed="81"/>
            <rFont val="Tahoma"/>
            <family val="2"/>
          </rPr>
          <t>Latest ESARO survey</t>
        </r>
      </text>
    </comment>
    <comment ref="AR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S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T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U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V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X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AY93" authorId="1" shapeId="0">
      <text>
        <r>
          <rPr>
            <sz val="9"/>
            <color indexed="81"/>
            <rFont val="Tahoma"/>
            <family val="2"/>
          </rPr>
          <t>Latest ESARO survey</t>
        </r>
      </text>
    </comment>
    <comment ref="AZ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A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B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C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D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E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F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G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H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J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K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L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M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N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O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P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Q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R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S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T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U93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V93" authorId="1" shapeId="0">
      <text>
        <r>
          <rPr>
            <sz val="9"/>
            <color indexed="81"/>
            <rFont val="Tahoma"/>
            <family val="2"/>
          </rPr>
          <t>SOWC 2013, Table 3 (Value for 2007-2012)</t>
        </r>
      </text>
    </comment>
    <comment ref="BW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X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Y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BZ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A93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B93" authorId="1" shapeId="0">
      <text>
        <r>
          <rPr>
            <sz val="9"/>
            <color indexed="81"/>
            <rFont val="Tahoma"/>
            <family val="2"/>
          </rPr>
          <t>SOWC 2013, Table 3 (Value for 2007-2012)</t>
        </r>
      </text>
    </comment>
    <comment ref="CC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D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E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F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G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H93" authorId="1" shapeId="0">
      <text>
        <r>
          <rPr>
            <sz val="9"/>
            <color indexed="81"/>
            <rFont val="Tahoma"/>
            <family val="2"/>
          </rPr>
          <t>SOWC 2013, Table 3 (value for 2007-2012)</t>
        </r>
      </text>
    </comment>
    <comment ref="CI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J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K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L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M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N93" authorId="1" shapeId="0">
      <text>
        <r>
          <rPr>
            <sz val="9"/>
            <color indexed="81"/>
            <rFont val="Tahoma"/>
            <family val="2"/>
          </rPr>
          <t>SOWC 2013, Table 3 (Value for 2007-2012)</t>
        </r>
      </text>
    </comment>
    <comment ref="CO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P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Q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R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S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T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U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V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W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X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Y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CZ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A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B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C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D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E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F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G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H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I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J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K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L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M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N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O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P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Q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R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S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T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U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V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W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X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DY93" authorId="1" shapeId="0">
      <text>
        <r>
          <rPr>
            <sz val="9"/>
            <color indexed="81"/>
            <rFont val="Tahoma"/>
            <family val="2"/>
          </rPr>
          <t>Regional average</t>
        </r>
      </text>
    </comment>
    <comment ref="G116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16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16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16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16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16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16" authorId="0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16" authorId="0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16" authorId="0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16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1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16" authorId="0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1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16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16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1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1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16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16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16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16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16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16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16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16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1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1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1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1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16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1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1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16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1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16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16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16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16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16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16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16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16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16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16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16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16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16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16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16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16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16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16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16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16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16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16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16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16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16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16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16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16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16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16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16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17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17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17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17" authorId="0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17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17" authorId="0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17" authorId="0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17" authorId="0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17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17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17" authorId="0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17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17" authorId="0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17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17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17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17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17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17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17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17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17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17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17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17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17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17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17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17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17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17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17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17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17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17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17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17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17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17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17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17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17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17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17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17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17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17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17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17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17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17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17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17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17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17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17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17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17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17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17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17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17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17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17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18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18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18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18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18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18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18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18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18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18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18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18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18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18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18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18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18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18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18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18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18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18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18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18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18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18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18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18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18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18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18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18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18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18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18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18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18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18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18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18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18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18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18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18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18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18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18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18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18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18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18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18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18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18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18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18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18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18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18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18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18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18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18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18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18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19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19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1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19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19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19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19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19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19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19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19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19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19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19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19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19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19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19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19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19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19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19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19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19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19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19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19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19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19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19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19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19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19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19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19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19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19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19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19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19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19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19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19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19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19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19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19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19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19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19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19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19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19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19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19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19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19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19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19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19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19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19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19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19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19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20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20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20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20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20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20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20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20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20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20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20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20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20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20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20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20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20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20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20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20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20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20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20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20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20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20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20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20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20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20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20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20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20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20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20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20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20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20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20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20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20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20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20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20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20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20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20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20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20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20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20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20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20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20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20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20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20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20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20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20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20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20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20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20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20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21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21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21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21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21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21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21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21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21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21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21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21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21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21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21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21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21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21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21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21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21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21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21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21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21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21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21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21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21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21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21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21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21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21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21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21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21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21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21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21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21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21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21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21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21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21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21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21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21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21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21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21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21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21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21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21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21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21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21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21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21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21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21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21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21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22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22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22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22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22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22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22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22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22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22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22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22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22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22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22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22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22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22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22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22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22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22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22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22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22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22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22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22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22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22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22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22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22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22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22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22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22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22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22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22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22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22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22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22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22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22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22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22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22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22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22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22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22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22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22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22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22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22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22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22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22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22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22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22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22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23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H123" authorId="0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I123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J123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K123" authorId="1" shapeId="0">
      <text>
        <r>
          <rPr>
            <sz val="9"/>
            <color indexed="81"/>
            <rFont val="Tahoma"/>
            <family val="2"/>
          </rPr>
          <t>United Nations, Department of Economic and Social Affairs, Population Division (2011). World Population Prospects: The 2010 Revision, CD-ROM Edition.</t>
        </r>
      </text>
    </comment>
    <comment ref="L123" authorId="1" shapeId="0">
      <text>
        <r>
          <rPr>
            <sz val="9"/>
            <color indexed="81"/>
            <rFont val="Tahoma"/>
            <family val="2"/>
          </rPr>
          <t>census 2011 projection</t>
        </r>
      </text>
    </comment>
    <comment ref="M123" authorId="1" shapeId="0">
      <text>
        <r>
          <rPr>
            <sz val="9"/>
            <color indexed="81"/>
            <rFont val="Tahoma"/>
            <family val="2"/>
          </rPr>
          <t>Used 5% of the total population</t>
        </r>
      </text>
    </comment>
    <comment ref="N123" authorId="1" shapeId="0">
      <text>
        <r>
          <rPr>
            <sz val="9"/>
            <color indexed="81"/>
            <rFont val="Tahoma"/>
            <family val="2"/>
          </rPr>
          <t>15.4% of total population</t>
        </r>
      </text>
    </comment>
    <comment ref="O123" authorId="1" shapeId="0">
      <text>
        <r>
          <rPr>
            <sz val="9"/>
            <color indexed="81"/>
            <rFont val="Tahoma"/>
            <family val="2"/>
          </rPr>
          <t>12.2% of population based on census 2009</t>
        </r>
      </text>
    </comment>
    <comment ref="P123" authorId="1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Q123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R123" authorId="1" shapeId="0">
      <text>
        <r>
          <rPr>
            <sz val="9"/>
            <color indexed="81"/>
            <rFont val="Tahoma"/>
            <family val="2"/>
          </rPr>
          <t>Census estimate 2011</t>
        </r>
      </text>
    </comment>
    <comment ref="S123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T123" authorId="1" shapeId="0">
      <text>
        <r>
          <rPr>
            <sz val="9"/>
            <color indexed="81"/>
            <rFont val="Tahoma"/>
            <family val="2"/>
          </rPr>
          <t>Estimate from Census 2011</t>
        </r>
      </text>
    </comment>
    <comment ref="U123" authorId="0" shapeId="0">
      <text>
        <r>
          <rPr>
            <sz val="9"/>
            <color indexed="81"/>
            <rFont val="Tahoma"/>
            <family val="2"/>
          </rPr>
          <t>census 2009</t>
        </r>
      </text>
    </comment>
    <comment ref="V123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W123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X123" authorId="0" shapeId="0">
      <text>
        <r>
          <rPr>
            <sz val="9"/>
            <color indexed="81"/>
            <rFont val="Tahoma"/>
            <family val="2"/>
          </rPr>
          <t>WHS 2011, estimates from 2000 to 2008</t>
        </r>
      </text>
    </comment>
    <comment ref="Y123" authorId="0" shapeId="0">
      <text>
        <r>
          <rPr>
            <sz val="9"/>
            <color indexed="81"/>
            <rFont val="Tahoma"/>
            <family val="2"/>
          </rPr>
          <t>; KDHS 2008/9</t>
        </r>
      </text>
    </comment>
    <comment ref="Z123" authorId="0" shapeId="0">
      <text>
        <r>
          <rPr>
            <sz val="9"/>
            <color indexed="81"/>
            <rFont val="Tahoma"/>
            <family val="2"/>
          </rPr>
          <t>Acta Tropica 91 (2004) 239–251</t>
        </r>
      </text>
    </comment>
    <comment ref="AA123" authorId="0" shapeId="0">
      <text>
        <r>
          <rPr>
            <sz val="9"/>
            <color indexed="81"/>
            <rFont val="Tahoma"/>
            <family val="2"/>
          </rPr>
          <t>Estimate</t>
        </r>
      </text>
    </comment>
    <comment ref="AB123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NMR of 31 per 1000 live births (DHHS 2009)</t>
        </r>
      </text>
    </comment>
    <comment ref="AC123" authorId="0" shapeId="0">
      <text>
        <r>
          <rPr>
            <sz val="9"/>
            <color indexed="81"/>
            <rFont val="Tahoma"/>
            <family val="2"/>
          </rPr>
          <t>Estimate based on 1.5 million live births (MOH EPI estimate) and IMR of 52 per 1000 live births (DHHS 2009)</t>
        </r>
      </text>
    </comment>
    <comment ref="AD123" authorId="0" shapeId="0">
      <text>
        <r>
          <rPr>
            <sz val="9"/>
            <color indexed="81"/>
            <rFont val="Tahoma"/>
            <family val="2"/>
          </rPr>
          <t>Estimate based on 1.5 million live births and under 5 MR of 74 per 1000 live births</t>
        </r>
      </text>
    </comment>
    <comment ref="AE123" authorId="0" shapeId="0">
      <text>
        <r>
          <rPr>
            <sz val="9"/>
            <color indexed="81"/>
            <rFont val="Tahoma"/>
            <family val="2"/>
          </rPr>
          <t>Estimate based on 1.5 million live births and under MMR of 488 per 100000 live births</t>
        </r>
      </text>
    </comment>
    <comment ref="AF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G123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H123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J123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K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L123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M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N123" authorId="0" shapeId="0">
      <text>
        <r>
          <rPr>
            <sz val="9"/>
            <color indexed="81"/>
            <rFont val="Tahoma"/>
            <family val="2"/>
          </rPr>
          <t>Epidemiology and etiology of childhood pneumonia-2008</t>
        </r>
      </text>
    </comment>
    <comment ref="AO123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P123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Q123" authorId="0" shapeId="0">
      <text>
        <r>
          <rPr>
            <sz val="9"/>
            <color indexed="81"/>
            <rFont val="Tahoma"/>
            <family val="2"/>
          </rPr>
          <t>MOH statistics</t>
        </r>
      </text>
    </comment>
    <comment ref="AR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S123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AT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AU123" authorId="0" shapeId="0">
      <text>
        <r>
          <rPr>
            <sz val="9"/>
            <color indexed="81"/>
            <rFont val="Tahoma"/>
            <family val="2"/>
          </rPr>
          <t>MIS 2010 (RDT)</t>
        </r>
      </text>
    </comment>
    <comment ref="AV123" authorId="0" shapeId="0">
      <text>
        <r>
          <rPr>
            <sz val="9"/>
            <color indexed="81"/>
            <rFont val="Tahoma"/>
            <family val="2"/>
          </rPr>
          <t>trends in Parasitology 2003: Estimating needs for ACT</t>
        </r>
      </text>
    </comment>
    <comment ref="AW123" authorId="0" shapeId="0">
      <text>
        <r>
          <rPr>
            <sz val="9"/>
            <color indexed="81"/>
            <rFont val="Tahoma"/>
            <family val="2"/>
          </rPr>
          <t>Community Health Worker</t>
        </r>
      </text>
    </comment>
    <comment ref="AZ123" authorId="0" shapeId="0">
      <text>
        <r>
          <rPr>
            <sz val="9"/>
            <color indexed="81"/>
            <rFont val="Tahoma"/>
            <family val="2"/>
          </rPr>
          <t>DOMC (in malaria endemic regions)</t>
        </r>
      </text>
    </comment>
    <comment ref="BA123" authorId="0" shapeId="0">
      <text>
        <r>
          <rPr>
            <sz val="9"/>
            <color indexed="81"/>
            <rFont val="Tahoma"/>
            <family val="2"/>
          </rPr>
          <t>MIS 2010 (for fever)</t>
        </r>
      </text>
    </comment>
    <comment ref="BB123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C123" authorId="0" shapeId="0">
      <text>
        <r>
          <rPr>
            <sz val="9"/>
            <color indexed="81"/>
            <rFont val="Tahoma"/>
            <family val="2"/>
          </rPr>
          <t>MIS 2010</t>
        </r>
      </text>
    </comment>
    <comment ref="BD123" authorId="0" shapeId="0">
      <text>
        <r>
          <rPr>
            <sz val="9"/>
            <color indexed="81"/>
            <rFont val="Tahoma"/>
            <family val="2"/>
          </rPr>
          <t>Estimates</t>
        </r>
      </text>
    </comment>
    <comment ref="BQ123" authorId="0" shapeId="0">
      <text>
        <r>
          <rPr>
            <sz val="9"/>
            <color indexed="81"/>
            <rFont val="Tahoma"/>
            <family val="2"/>
          </rPr>
          <t>MOH estimates-zinc main stockout</t>
        </r>
      </text>
    </comment>
    <comment ref="BR123" authorId="0" shapeId="0">
      <text>
        <r>
          <rPr>
            <sz val="9"/>
            <color indexed="81"/>
            <rFont val="Tahoma"/>
            <family val="2"/>
          </rPr>
          <t>MOH statistics (2300 CHWs trained)</t>
        </r>
      </text>
    </comment>
    <comment ref="BS123" authorId="0" shapeId="0">
      <text>
        <r>
          <rPr>
            <sz val="9"/>
            <color indexed="81"/>
            <rFont val="Tahoma"/>
            <family val="2"/>
          </rPr>
          <t>Estimates (100 households form a village)</t>
        </r>
      </text>
    </comment>
    <comment ref="BT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U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V123" authorId="0" shapeId="0">
      <text>
        <r>
          <rPr>
            <sz val="9"/>
            <color indexed="81"/>
            <rFont val="Tahoma"/>
            <family val="2"/>
          </rPr>
          <t>DHS 2008/2009</t>
        </r>
      </text>
    </comment>
    <comment ref="BW123" authorId="0" shapeId="0">
      <text>
        <r>
          <rPr>
            <sz val="9"/>
            <color indexed="81"/>
            <rFont val="Tahoma"/>
            <family val="2"/>
          </rPr>
          <t>Expert estimate</t>
        </r>
      </text>
    </comment>
    <comment ref="CF123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CG123" authorId="0" shapeId="0">
      <text>
        <r>
          <rPr>
            <sz val="9"/>
            <color indexed="81"/>
            <rFont val="Tahoma"/>
            <family val="2"/>
          </rPr>
          <t>kdhs 2008/09</t>
        </r>
      </text>
    </comment>
    <comment ref="DC123" authorId="0" shapeId="0">
      <text>
        <r>
          <rPr>
            <sz val="9"/>
            <color indexed="81"/>
            <rFont val="Tahoma"/>
            <family val="2"/>
          </rPr>
          <t>2000 ksh per month</t>
        </r>
      </text>
    </comment>
    <comment ref="DD123" authorId="0" shapeId="0">
      <text>
        <r>
          <rPr>
            <sz val="9"/>
            <color indexed="81"/>
            <rFont val="Tahoma"/>
            <family val="2"/>
          </rPr>
          <t>Paper, pen, pencil, other incentives</t>
        </r>
      </text>
    </comment>
    <comment ref="DE123" authorId="0" shapeId="0">
      <text>
        <r>
          <rPr>
            <sz val="9"/>
            <color indexed="81"/>
            <rFont val="Tahoma"/>
            <family val="2"/>
          </rPr>
          <t>Training of 30 people</t>
        </r>
      </text>
    </comment>
    <comment ref="DF123" authorId="0" shapeId="0">
      <text>
        <r>
          <rPr>
            <sz val="9"/>
            <color indexed="81"/>
            <rFont val="Tahoma"/>
            <family val="2"/>
          </rPr>
          <t>Fuel, petrol</t>
        </r>
      </text>
    </comment>
    <comment ref="DG123" authorId="0" shapeId="0">
      <text>
        <r>
          <rPr>
            <sz val="9"/>
            <color indexed="81"/>
            <rFont val="Tahoma"/>
            <family val="2"/>
          </rPr>
          <t>Room rental, coffee break, etc</t>
        </r>
      </text>
    </comment>
    <comment ref="DH123" authorId="0" shapeId="0">
      <text>
        <r>
          <rPr>
            <sz val="9"/>
            <color indexed="81"/>
            <rFont val="Tahoma"/>
            <family val="2"/>
          </rPr>
          <t>Includes visit by 8 national teams and Monitoring</t>
        </r>
      </text>
    </comment>
    <comment ref="DI123" authorId="0" shapeId="0">
      <text>
        <r>
          <rPr>
            <sz val="9"/>
            <color indexed="81"/>
            <rFont val="Tahoma"/>
            <family val="2"/>
          </rPr>
          <t>National coordination body</t>
        </r>
      </text>
    </comment>
    <comment ref="DJ123" authorId="0" shapeId="0">
      <text>
        <r>
          <rPr>
            <sz val="9"/>
            <color indexed="81"/>
            <rFont val="Tahoma"/>
            <family val="2"/>
          </rPr>
          <t>Travel, consultant</t>
        </r>
      </text>
    </comment>
    <comment ref="DK123" authorId="0" shapeId="0">
      <text>
        <r>
          <rPr>
            <sz val="9"/>
            <color indexed="81"/>
            <rFont val="Tahoma"/>
            <family val="2"/>
          </rPr>
          <t>WHO</t>
        </r>
      </text>
    </comment>
    <comment ref="DL123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M123" authorId="0" shapeId="0">
      <text>
        <r>
          <rPr>
            <sz val="9"/>
            <color indexed="81"/>
            <rFont val="Tahoma"/>
            <family val="2"/>
          </rPr>
          <t>Rory</t>
        </r>
      </text>
    </comment>
    <comment ref="DN123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O123" authorId="0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P123" authorId="0" shapeId="0">
      <text>
        <r>
          <rPr>
            <sz val="9"/>
            <color indexed="81"/>
            <rFont val="Tahoma"/>
            <family val="2"/>
          </rPr>
          <t>Unicef database</t>
        </r>
      </text>
    </comment>
    <comment ref="DV123" authorId="0" shapeId="0">
      <text>
        <r>
          <rPr>
            <sz val="9"/>
            <color indexed="81"/>
            <rFont val="Tahoma"/>
            <family val="2"/>
          </rPr>
          <t>per year for ACSM</t>
        </r>
      </text>
    </comment>
    <comment ref="DY123" authorId="0" shapeId="0">
      <text>
        <r>
          <rPr>
            <sz val="9"/>
            <color indexed="81"/>
            <rFont val="Tahoma"/>
            <family val="2"/>
          </rPr>
          <t>deliveries upto facility level</t>
        </r>
      </text>
    </comment>
    <comment ref="G124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4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4" authorId="1" shapeId="0">
      <text>
        <r>
          <rPr>
            <sz val="9"/>
            <color indexed="81"/>
            <rFont val="Tahoma"/>
            <family val="2"/>
          </rPr>
          <t>MIE 2013 prelim results (below 2000 m)</t>
        </r>
      </text>
    </comment>
    <comment ref="J124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4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4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4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4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4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4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4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4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4" authorId="1" shapeId="0">
      <text>
        <r>
          <rPr>
            <sz val="9"/>
            <color indexed="81"/>
            <rFont val="Tahoma"/>
            <family val="2"/>
          </rPr>
          <t>DHS 2011, Table 2.7</t>
        </r>
      </text>
    </comment>
    <comment ref="Z124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AA12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4" authorId="1" shapeId="0">
      <text>
        <r>
          <rPr>
            <sz val="9"/>
            <color indexed="81"/>
            <rFont val="Tahoma"/>
            <family val="2"/>
          </rPr>
          <t>Committing to Child Survival: APR; Progress Report 2013</t>
        </r>
      </text>
    </comment>
    <comment ref="AC124" authorId="1" shapeId="0">
      <text>
        <r>
          <rPr>
            <sz val="9"/>
            <color indexed="81"/>
            <rFont val="Tahoma"/>
            <family val="2"/>
          </rPr>
          <t>Committing to Child Survival: APR; Progress Report 2013</t>
        </r>
      </text>
    </comment>
    <comment ref="AD124" authorId="1" shapeId="0">
      <text>
        <r>
          <rPr>
            <sz val="9"/>
            <color indexed="81"/>
            <rFont val="Tahoma"/>
            <family val="2"/>
          </rPr>
          <t>Committing to Child Survival: APR; Progress Report 2013</t>
        </r>
      </text>
    </comment>
    <comment ref="AE124" authorId="1" shapeId="0">
      <text>
        <r>
          <rPr>
            <sz val="9"/>
            <color indexed="81"/>
            <rFont val="Tahoma"/>
            <family val="2"/>
          </rPr>
          <t>est. based on MMR=350, Live births = 2,780,000 live births</t>
        </r>
      </text>
    </comment>
    <comment ref="AF124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4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4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4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4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4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4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4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4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4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4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4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4" authorId="1" shapeId="0">
      <text>
        <r>
          <rPr>
            <sz val="9"/>
            <color indexed="81"/>
            <rFont val="Tahoma"/>
            <family val="2"/>
          </rPr>
          <t>National quantification exerecises report, 2011 (21 sachets per week during 4 weeks). Table 8</t>
        </r>
      </text>
    </comment>
    <comment ref="BM12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4" authorId="1" shapeId="0">
      <text>
        <r>
          <rPr>
            <sz val="9"/>
            <color indexed="81"/>
            <rFont val="Tahoma"/>
            <family val="2"/>
          </rPr>
          <t>CSS Review workshop; Oct 2013 (ORS = 50%; Zinc = 0%)</t>
        </r>
      </text>
    </comment>
    <comment ref="BR124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BS124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4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4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4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4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X124" authorId="1" shapeId="0">
      <text>
        <r>
          <rPr>
            <sz val="9"/>
            <color indexed="81"/>
            <rFont val="Tahoma"/>
            <family val="2"/>
          </rPr>
          <t>Same as pneumonia</t>
        </r>
      </text>
    </comment>
    <comment ref="BY124" authorId="1" shapeId="0">
      <text>
        <r>
          <rPr>
            <sz val="9"/>
            <color indexed="81"/>
            <rFont val="Tahoma"/>
            <family val="2"/>
          </rPr>
          <t>proxy, MIS 2011, Table 19 (health seeking behavior). Total for All EAs</t>
        </r>
      </text>
    </comment>
    <comment ref="BZ124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A124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24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24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D124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E124" authorId="1" shapeId="0">
      <text>
        <r>
          <rPr>
            <sz val="9"/>
            <color indexed="81"/>
            <rFont val="Tahoma"/>
            <family val="2"/>
          </rPr>
          <t>CSS Review workshop; Oct 2013</t>
        </r>
      </text>
    </comment>
    <comment ref="CF124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4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4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24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CJ124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CK124" authorId="1" shapeId="0">
      <text>
        <r>
          <rPr>
            <sz val="9"/>
            <color indexed="81"/>
            <rFont val="Tahoma"/>
            <family val="2"/>
          </rPr>
          <t>Previous Application (2010)</t>
        </r>
      </text>
    </comment>
    <comment ref="CL124" authorId="1" shapeId="0">
      <text>
        <r>
          <rPr>
            <sz val="9"/>
            <color indexed="81"/>
            <rFont val="Tahoma"/>
            <family val="2"/>
          </rPr>
          <t>MIS 2011, Table 7 (Total for All Eas)</t>
        </r>
      </text>
    </comment>
    <comment ref="CM124" authorId="1" shapeId="0">
      <text>
        <r>
          <rPr>
            <sz val="9"/>
            <color indexed="81"/>
            <rFont val="Tahoma"/>
            <family val="2"/>
          </rPr>
          <t>MIS 2011, Table 8 (Total for All Eas)</t>
        </r>
      </text>
    </comment>
    <comment ref="CN124" authorId="1" shapeId="0">
      <text>
        <r>
          <rPr>
            <sz val="9"/>
            <color indexed="81"/>
            <rFont val="Tahoma"/>
            <family val="2"/>
          </rPr>
          <t>MIS 2011, Table 9 (Total for All Eas)</t>
        </r>
      </text>
    </comment>
    <comment ref="CO124" authorId="1" shapeId="0">
      <text>
        <r>
          <rPr>
            <sz val="9"/>
            <color indexed="81"/>
            <rFont val="Tahoma"/>
            <family val="2"/>
          </rPr>
          <t>MIS 2011, Table 13 (Total for All Eas)</t>
        </r>
      </text>
    </comment>
    <comment ref="CP124" authorId="1" shapeId="0">
      <text>
        <r>
          <rPr>
            <sz val="9"/>
            <color indexed="81"/>
            <rFont val="Tahoma"/>
            <family val="2"/>
          </rPr>
          <t>CMAM supply chain bottleneck assessment (UNICEF)</t>
        </r>
      </text>
    </comment>
    <comment ref="CQ124" authorId="1" shapeId="0">
      <text>
        <r>
          <rPr>
            <sz val="9"/>
            <color indexed="81"/>
            <rFont val="Tahoma"/>
            <family val="2"/>
          </rPr>
          <t>CSS review workshop, October 2013</t>
        </r>
      </text>
    </comment>
    <comment ref="CR124" authorId="1" shapeId="0">
      <text>
        <r>
          <rPr>
            <sz val="9"/>
            <color indexed="81"/>
            <rFont val="Tahoma"/>
            <family val="2"/>
          </rPr>
          <t>CSS review workshop, October 2013, (Proxy: access to OTP, NRU)</t>
        </r>
      </text>
    </comment>
    <comment ref="CS124" authorId="1" shapeId="0">
      <text>
        <r>
          <rPr>
            <sz val="9"/>
            <color indexed="81"/>
            <rFont val="Tahoma"/>
            <family val="2"/>
          </rPr>
          <t>MOH administrative report</t>
        </r>
      </text>
    </comment>
    <comment ref="CT124" authorId="1" shapeId="0">
      <text>
        <r>
          <rPr>
            <sz val="9"/>
            <color indexed="81"/>
            <rFont val="Tahoma"/>
            <family val="2"/>
          </rPr>
          <t>MOH administrative report</t>
        </r>
      </text>
    </comment>
    <comment ref="CU124" authorId="1" shapeId="0">
      <text>
        <r>
          <rPr>
            <sz val="9"/>
            <color indexed="81"/>
            <rFont val="Tahoma"/>
            <family val="2"/>
          </rPr>
          <t>Aligned with previous</t>
        </r>
      </text>
    </comment>
    <comment ref="CV124" authorId="1" shapeId="0">
      <text>
        <r>
          <rPr>
            <sz val="9"/>
            <color indexed="81"/>
            <rFont val="Tahoma"/>
            <family val="2"/>
          </rPr>
          <t>CSS review workshop, October 2013, (Expert opinion)</t>
        </r>
      </text>
    </comment>
    <comment ref="CW124" authorId="1" shapeId="0">
      <text>
        <r>
          <rPr>
            <sz val="9"/>
            <color indexed="81"/>
            <rFont val="Tahoma"/>
            <family val="2"/>
          </rPr>
          <t>Aligne with initial utilization</t>
        </r>
      </text>
    </comment>
    <comment ref="CX124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4" authorId="1" shapeId="0">
      <text>
        <r>
          <rPr>
            <sz val="9"/>
            <color indexed="81"/>
            <rFont val="Tahoma"/>
            <family val="2"/>
          </rPr>
          <t>Proxy: HMIS 2012 (of Targeted HH sprayed)</t>
        </r>
      </text>
    </comment>
    <comment ref="CZ124" authorId="1" shapeId="0">
      <text>
        <r>
          <rPr>
            <sz val="9"/>
            <color indexed="81"/>
            <rFont val="Tahoma"/>
            <family val="2"/>
          </rPr>
          <t>MIS 2011, Table 18 (Total for all EAs), % hh protected at least by LLIN or IRS</t>
        </r>
      </text>
    </comment>
    <comment ref="DA124" authorId="1" shapeId="0">
      <text>
        <r>
          <rPr>
            <sz val="9"/>
            <color indexed="81"/>
            <rFont val="Tahoma"/>
            <family val="2"/>
          </rPr>
          <t>MIS 2011, Table 17 (Total for all EAs)</t>
        </r>
      </text>
    </comment>
    <comment ref="DB124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DE124" authorId="0" shapeId="0">
      <text>
        <r>
          <rPr>
            <sz val="9"/>
            <color indexed="81"/>
            <rFont val="Tahoma"/>
            <family val="2"/>
          </rPr>
          <t>25 traniness</t>
        </r>
      </text>
    </comment>
    <comment ref="DF124" authorId="0" shapeId="0">
      <text>
        <r>
          <rPr>
            <sz val="9"/>
            <color indexed="81"/>
            <rFont val="Tahoma"/>
            <family val="2"/>
          </rPr>
          <t>cost to one HP ( 2 visits per year )</t>
        </r>
      </text>
    </comment>
    <comment ref="DG124" authorId="0" shapeId="0">
      <text>
        <r>
          <rPr>
            <sz val="9"/>
            <color indexed="81"/>
            <rFont val="Tahoma"/>
            <family val="2"/>
          </rPr>
          <t>50 part per zone</t>
        </r>
      </text>
    </comment>
    <comment ref="DH124" authorId="0" shapeId="0">
      <text>
        <r>
          <rPr>
            <sz val="9"/>
            <color indexed="81"/>
            <rFont val="Tahoma"/>
            <family val="2"/>
          </rPr>
          <t>M&amp; E expert and other</t>
        </r>
      </text>
    </comment>
    <comment ref="DL124" authorId="1" shapeId="0">
      <text>
        <r>
          <rPr>
            <sz val="9"/>
            <color indexed="81"/>
            <rFont val="Tahoma"/>
            <family val="2"/>
          </rPr>
          <t>National quantification exerecises report, 2011. Table 10</t>
        </r>
      </text>
    </comment>
    <comment ref="DP124" authorId="1" shapeId="0">
      <text>
        <r>
          <rPr>
            <sz val="9"/>
            <color indexed="81"/>
            <rFont val="Tahoma"/>
            <family val="2"/>
          </rPr>
          <t>National quantification exerecises report, 2011. Table 10</t>
        </r>
      </text>
    </comment>
    <comment ref="DR124" authorId="1" shapeId="0">
      <text>
        <r>
          <rPr>
            <sz val="9"/>
            <color indexed="81"/>
            <rFont val="Tahoma"/>
            <family val="2"/>
          </rPr>
          <t>National quantification exerecises report, 2011. Table 10</t>
        </r>
      </text>
    </comment>
    <comment ref="DS124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T124" authorId="0" shapeId="0">
      <text>
        <r>
          <rPr>
            <sz val="9"/>
            <color indexed="81"/>
            <rFont val="Tahoma"/>
            <family val="2"/>
          </rPr>
          <t>Estimates from Burundi CO</t>
        </r>
      </text>
    </comment>
    <comment ref="DU124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DV124" authorId="0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DW124" authorId="0" shapeId="0">
      <text>
        <r>
          <rPr>
            <sz val="9"/>
            <color indexed="81"/>
            <rFont val="Tahoma"/>
            <family val="2"/>
          </rPr>
          <t>Amo, TTC</t>
        </r>
      </text>
    </comment>
    <comment ref="DX124" authorId="0" shapeId="0">
      <text>
        <r>
          <rPr>
            <sz val="9"/>
            <color indexed="81"/>
            <rFont val="Tahoma"/>
            <family val="2"/>
          </rPr>
          <t>17 % of the total cost of commodities</t>
        </r>
      </text>
    </comment>
    <comment ref="DY124" authorId="0" shapeId="0">
      <text>
        <r>
          <rPr>
            <sz val="9"/>
            <color indexed="81"/>
            <rFont val="Tahoma"/>
            <family val="2"/>
          </rPr>
          <t>per HP</t>
        </r>
      </text>
    </comment>
    <comment ref="G125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5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5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25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5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5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5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5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5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5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5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5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5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25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2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2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2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25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5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5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5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5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5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5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5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5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5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5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5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2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2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25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5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5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5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2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25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25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25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25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2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2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25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2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2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2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25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25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25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25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25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25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25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25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25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5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25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25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25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26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6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6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26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6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6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6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6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6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6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6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6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6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6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6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6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6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6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6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26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26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6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26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26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26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6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6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6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6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6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6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6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6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6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6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6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6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6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6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6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6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6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6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6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6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6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6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6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6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6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6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6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6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6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6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6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6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26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6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6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6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6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26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26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6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6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6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6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26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26" authorId="1" shapeId="0">
      <text>
        <r>
          <rPr>
            <sz val="9"/>
            <color indexed="81"/>
            <rFont val="Tahoma"/>
            <family val="2"/>
          </rPr>
          <t>proxy, DHS 2011, Table 10.6 (health seeking behavior)</t>
        </r>
      </text>
    </comment>
    <comment ref="BZ126" authorId="1" shapeId="0">
      <text>
        <r>
          <rPr>
            <sz val="9"/>
            <color indexed="81"/>
            <rFont val="Tahoma"/>
            <family val="2"/>
          </rPr>
          <t>HMIS 2012, Table 18</t>
        </r>
      </text>
    </comment>
    <comment ref="CA126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B126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C126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26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26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26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6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6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I126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26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26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26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M126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N126" authorId="1" shapeId="0">
      <text>
        <r>
          <rPr>
            <sz val="9"/>
            <color indexed="81"/>
            <rFont val="Tahoma"/>
            <family val="2"/>
          </rPr>
          <t>MIS 2007, Table 8a</t>
        </r>
      </text>
    </comment>
    <comment ref="CO126" authorId="1" shapeId="0">
      <text>
        <r>
          <rPr>
            <sz val="9"/>
            <color indexed="81"/>
            <rFont val="Tahoma"/>
            <family val="2"/>
          </rPr>
          <t>MIS 2007, Table 9a</t>
        </r>
      </text>
    </comment>
    <comment ref="CR126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26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26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26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6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26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26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DB126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27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7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7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27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7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7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7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7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7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7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7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7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7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7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7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7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7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7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7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27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27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7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27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27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27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7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7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7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7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7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7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7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7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7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7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7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7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7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7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7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7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7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7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7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7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7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2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7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7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27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27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7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7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7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7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27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27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27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27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27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27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27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27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2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7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27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27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27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27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27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27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27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27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27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27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27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7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27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27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27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28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8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8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28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8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8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8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8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8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8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8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8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8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8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8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8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8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8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8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28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28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8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28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28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28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8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8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8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8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8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8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8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8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8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8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8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8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8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8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8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8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8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8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8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8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8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8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8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8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8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8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8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8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8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8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8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8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28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8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8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8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8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28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28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8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8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8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8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28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28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28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28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28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28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28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28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28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8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8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28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28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28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28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28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28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28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28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28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28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28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8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28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28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28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29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29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29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29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29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29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29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29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29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29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29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29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29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29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29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29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29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29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29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29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29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29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29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29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29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29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29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29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29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29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29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29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29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29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29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29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29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29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29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29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29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29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29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29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29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29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29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29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29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29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29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29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29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29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29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29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29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29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29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29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29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29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29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29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29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29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29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29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29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29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29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29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29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29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29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29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29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29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29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29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29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29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29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29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29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29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29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29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29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29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29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29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29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29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0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0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0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0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0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0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0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0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0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0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0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0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0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0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0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0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0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0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0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0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0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0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0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0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0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0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0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0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0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0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0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0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0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0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0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0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0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0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0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0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0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0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0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0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0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0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0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0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0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0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0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0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0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0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0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0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30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0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0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0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0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0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0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0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0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0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0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0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0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0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30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30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30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30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0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30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0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30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30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30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0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30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0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30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30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30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30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0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0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0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0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0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0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30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1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1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1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1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1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1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1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1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1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1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1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1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1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1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1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1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1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1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1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1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1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1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1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1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1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1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1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1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1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1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1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1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1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1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1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1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1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1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1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1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1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1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1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1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1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1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1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1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1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1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1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1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1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31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1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1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1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1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1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1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1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1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1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1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1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1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1" authorId="1" shapeId="0">
      <text>
        <r>
          <rPr>
            <sz val="9"/>
            <color indexed="81"/>
            <rFont val="Tahoma"/>
            <family val="2"/>
          </rPr>
          <t>proxy, MIS 2011, Table 19 (health seeking behavior)</t>
        </r>
      </text>
    </comment>
    <comment ref="BZ131" authorId="1" shapeId="0">
      <text>
        <r>
          <rPr>
            <sz val="9"/>
            <color indexed="81"/>
            <rFont val="Tahoma"/>
            <family val="2"/>
          </rPr>
          <t>MIS 2011, Table 19</t>
        </r>
      </text>
    </comment>
    <comment ref="CA131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B131" authorId="1" shapeId="0">
      <text>
        <r>
          <rPr>
            <sz val="9"/>
            <color indexed="81"/>
            <rFont val="Tahoma"/>
            <family val="2"/>
          </rPr>
          <t>MIS 2011, Table 19. (Total for All Eas)</t>
        </r>
      </text>
    </comment>
    <comment ref="CC131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1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31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1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31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31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31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1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31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1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31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31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31" authorId="1" shapeId="0">
      <text>
        <r>
          <rPr>
            <sz val="9"/>
            <color indexed="81"/>
            <rFont val="Tahoma"/>
            <family val="2"/>
          </rPr>
          <t>MIS 2011, Table 13</t>
        </r>
      </text>
    </comment>
    <comment ref="CR131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1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1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1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1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1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1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31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2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2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2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2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2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2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2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2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2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2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2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2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2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2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2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2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2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2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2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2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2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2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2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2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2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2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2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2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2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2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2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2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2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2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2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2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2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2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2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2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2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2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2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2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2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2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2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2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2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2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2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2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2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2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2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2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32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2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2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2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2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2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2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2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2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2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2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2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2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2" authorId="1" shapeId="0">
      <text>
        <r>
          <rPr>
            <sz val="9"/>
            <color indexed="81"/>
            <rFont val="Tahoma"/>
            <family val="2"/>
          </rPr>
          <t>proxy, DHS 2011, Table 10.6 (health seeking behavior)</t>
        </r>
      </text>
    </comment>
    <comment ref="BZ132" authorId="1" shapeId="0">
      <text>
        <r>
          <rPr>
            <sz val="9"/>
            <color indexed="81"/>
            <rFont val="Tahoma"/>
            <family val="2"/>
          </rPr>
          <t>HMIS 2012, Table 18</t>
        </r>
      </text>
    </comment>
    <comment ref="CA132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B132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C132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2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32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2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32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32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32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2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32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2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M132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N132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32" authorId="1" shapeId="0">
      <text>
        <r>
          <rPr>
            <sz val="9"/>
            <color indexed="81"/>
            <rFont val="Tahoma"/>
            <family val="2"/>
          </rPr>
          <t>MIS 2007, Table 9a</t>
        </r>
      </text>
    </comment>
    <comment ref="CR132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2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2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2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2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2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2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DB132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3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3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3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3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3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3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3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3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3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3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3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3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3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3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3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3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3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3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3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3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3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3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3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3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3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3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3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3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3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3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3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3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3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3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3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3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3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3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3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3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3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3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3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3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3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3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3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3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3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3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3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3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3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3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3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3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33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3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3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3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3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3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3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3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3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3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3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3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3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3" authorId="1" shapeId="0">
      <text>
        <r>
          <rPr>
            <sz val="9"/>
            <color indexed="81"/>
            <rFont val="Tahoma"/>
            <family val="2"/>
          </rPr>
          <t>proxy, DHS 2011, Table 10.6 (health seeking behavior)</t>
        </r>
      </text>
    </comment>
    <comment ref="BZ133" authorId="1" shapeId="0">
      <text>
        <r>
          <rPr>
            <sz val="9"/>
            <color indexed="81"/>
            <rFont val="Tahoma"/>
            <family val="2"/>
          </rPr>
          <t>HMIS 2012, Table 18</t>
        </r>
      </text>
    </comment>
    <comment ref="CA133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B133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C133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3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33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3" authorId="1" shapeId="0">
      <text>
        <r>
          <rPr>
            <sz val="9"/>
            <color indexed="81"/>
            <rFont val="Tahoma"/>
            <family val="2"/>
          </rPr>
          <t xml:space="preserve">DHS 2011, Table 10.6
</t>
        </r>
      </text>
    </comment>
    <comment ref="CG133" authorId="1" shapeId="0">
      <text>
        <r>
          <rPr>
            <sz val="9"/>
            <color indexed="81"/>
            <rFont val="Tahoma"/>
            <family val="2"/>
          </rPr>
          <t xml:space="preserve">DHS 2011, Table 10.6
</t>
        </r>
      </text>
    </comment>
    <comment ref="CH133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I133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3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33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3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M133" authorId="1" shapeId="0">
      <text>
        <r>
          <rPr>
            <sz val="9"/>
            <color indexed="81"/>
            <rFont val="Tahoma"/>
            <family val="2"/>
          </rPr>
          <t>Estimated from HMIS 2012 (Table 6.2.2)</t>
        </r>
      </text>
    </comment>
    <comment ref="CN133" authorId="1" shapeId="0">
      <text>
        <r>
          <rPr>
            <sz val="9"/>
            <color indexed="81"/>
            <rFont val="Tahoma"/>
            <family val="2"/>
          </rPr>
          <t>MIS 2007, Table 8a</t>
        </r>
      </text>
    </comment>
    <comment ref="CO133" authorId="1" shapeId="0">
      <text>
        <r>
          <rPr>
            <sz val="9"/>
            <color indexed="81"/>
            <rFont val="Tahoma"/>
            <family val="2"/>
          </rPr>
          <t>MIS 2007, Table 9a</t>
        </r>
      </text>
    </comment>
    <comment ref="CR133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3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3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3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3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3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3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DB133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4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4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4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4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4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4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4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4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4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4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4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4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4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4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4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4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4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4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4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4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4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4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4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4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4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4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4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4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4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4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4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4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4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4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4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4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4" authorId="1" shapeId="0">
      <text>
        <r>
          <rPr>
            <sz val="9"/>
            <color indexed="81"/>
            <rFont val="Tahoma"/>
            <family val="2"/>
          </rPr>
          <t>HMIS 2011, Table 11.3 (Cumulative urban HEWs)</t>
        </r>
      </text>
    </comment>
    <comment ref="BL134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4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4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4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4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4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4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4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4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4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4" authorId="1" shapeId="0">
      <text>
        <r>
          <rPr>
            <sz val="9"/>
            <color indexed="81"/>
            <rFont val="Tahoma"/>
            <family val="2"/>
          </rPr>
          <t>proxy, DHS 2011, Table 10.6 (health seeking behavior)</t>
        </r>
      </text>
    </comment>
    <comment ref="BZ134" authorId="1" shapeId="0">
      <text>
        <r>
          <rPr>
            <sz val="9"/>
            <color indexed="81"/>
            <rFont val="Tahoma"/>
            <family val="2"/>
          </rPr>
          <t>HMIS 2012, Table 18</t>
        </r>
      </text>
    </comment>
    <comment ref="CA134" authorId="1" shapeId="0">
      <text>
        <r>
          <rPr>
            <sz val="9"/>
            <color indexed="81"/>
            <rFont val="Tahoma"/>
            <family val="2"/>
          </rPr>
          <t>DHS 2011, Table 10.6 (Antibiotics for fever tx)</t>
        </r>
      </text>
    </comment>
    <comment ref="CB134" authorId="1" shapeId="0">
      <text>
        <r>
          <rPr>
            <sz val="9"/>
            <color indexed="81"/>
            <rFont val="Tahoma"/>
            <family val="2"/>
          </rPr>
          <t>DHS 2011, Table 10.6 (Antibiotics for fever tx)</t>
        </r>
      </text>
    </comment>
    <comment ref="CC134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4" authorId="1" shapeId="0">
      <text>
        <r>
          <rPr>
            <sz val="9"/>
            <color indexed="81"/>
            <rFont val="Tahoma"/>
            <family val="2"/>
          </rPr>
          <t>Calculated using CHW ratio coverage and no. of HEWs (urban HEWs)</t>
        </r>
      </text>
    </comment>
    <comment ref="CE134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4" authorId="1" shapeId="0">
      <text>
        <r>
          <rPr>
            <sz val="9"/>
            <color indexed="81"/>
            <rFont val="Tahoma"/>
            <family val="2"/>
          </rPr>
          <t xml:space="preserve">DHS 2011, Table 10.6
</t>
        </r>
      </text>
    </comment>
    <comment ref="CG134" authorId="1" shapeId="0">
      <text>
        <r>
          <rPr>
            <sz val="9"/>
            <color indexed="81"/>
            <rFont val="Tahoma"/>
            <family val="2"/>
          </rPr>
          <t xml:space="preserve">DHS 2011, Table 10.6
</t>
        </r>
      </text>
    </comment>
    <comment ref="CH134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I134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4" authorId="1" shapeId="0">
      <text>
        <r>
          <rPr>
            <sz val="9"/>
            <color indexed="81"/>
            <rFont val="Tahoma"/>
            <family val="2"/>
          </rPr>
          <t>Calculated using CHW ratio coverage and no. of HEWs (urban HEWs)</t>
        </r>
      </text>
    </comment>
    <comment ref="CK134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4" authorId="1" shapeId="0">
      <text>
        <r>
          <rPr>
            <sz val="9"/>
            <color indexed="81"/>
            <rFont val="Tahoma"/>
            <family val="2"/>
          </rPr>
          <t>MIS 2007, Table 7a</t>
        </r>
      </text>
    </comment>
    <comment ref="CM134" authorId="1" shapeId="0">
      <text>
        <r>
          <rPr>
            <sz val="9"/>
            <color indexed="81"/>
            <rFont val="Tahoma"/>
            <family val="2"/>
          </rPr>
          <t>MIS 2007, Table 7a</t>
        </r>
      </text>
    </comment>
    <comment ref="CN134" authorId="1" shapeId="0">
      <text>
        <r>
          <rPr>
            <sz val="9"/>
            <color indexed="81"/>
            <rFont val="Tahoma"/>
            <family val="2"/>
          </rPr>
          <t>MIS 2007, Table 8a</t>
        </r>
      </text>
    </comment>
    <comment ref="CO134" authorId="1" shapeId="0">
      <text>
        <r>
          <rPr>
            <sz val="9"/>
            <color indexed="81"/>
            <rFont val="Tahoma"/>
            <family val="2"/>
          </rPr>
          <t>MIS 2007, Table 9a</t>
        </r>
      </text>
    </comment>
    <comment ref="CR134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4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4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4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4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4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4" authorId="1" shapeId="0">
      <text>
        <r>
          <rPr>
            <sz val="9"/>
            <color indexed="81"/>
            <rFont val="Tahoma"/>
            <family val="2"/>
          </rPr>
          <t>MIS 2007, Table 10</t>
        </r>
      </text>
    </comment>
    <comment ref="DB134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5" authorId="1" shapeId="0">
      <text>
        <r>
          <rPr>
            <sz val="9"/>
            <color indexed="81"/>
            <rFont val="Tahoma"/>
            <family val="2"/>
          </rPr>
          <t>City population (value for July 2013), http://www.citypopulation.de/Ethiopia.html</t>
        </r>
      </text>
    </comment>
    <comment ref="H135" authorId="1" shapeId="0">
      <text>
        <r>
          <rPr>
            <sz val="9"/>
            <color indexed="81"/>
            <rFont val="Tahoma"/>
            <family val="2"/>
          </rPr>
          <t>Used 48.1% of the total population (MIS 2011)</t>
        </r>
      </text>
    </comment>
    <comment ref="I135" authorId="1" shapeId="0">
      <text>
        <r>
          <rPr>
            <sz val="9"/>
            <color indexed="81"/>
            <rFont val="Tahoma"/>
            <family val="2"/>
          </rPr>
          <t>Microplan 2013, Malaria control prog.</t>
        </r>
      </text>
    </comment>
    <comment ref="J135" authorId="1" shapeId="0">
      <text>
        <r>
          <rPr>
            <sz val="9"/>
            <color indexed="81"/>
            <rFont val="Tahoma"/>
            <family val="2"/>
          </rPr>
          <t>HHRI 2011, p.10</t>
        </r>
      </text>
    </comment>
    <comment ref="K13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L13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M135" authorId="1" shapeId="0">
      <text>
        <r>
          <rPr>
            <sz val="9"/>
            <color indexed="81"/>
            <rFont val="Tahoma"/>
            <family val="2"/>
          </rPr>
          <t>Census 2007 proj. (used 3.6% of the total population)</t>
        </r>
      </text>
    </comment>
    <comment ref="N13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O135" authorId="1" shapeId="0">
      <text>
        <r>
          <rPr>
            <sz val="9"/>
            <color indexed="81"/>
            <rFont val="Tahoma"/>
            <family val="2"/>
          </rPr>
          <t>used 80.2% of total u5 pop (DHS 2011, Table 11.1)</t>
        </r>
      </text>
    </comment>
    <comment ref="P135" authorId="1" shapeId="0">
      <text>
        <r>
          <rPr>
            <sz val="9"/>
            <color indexed="81"/>
            <rFont val="Tahoma"/>
            <family val="2"/>
          </rPr>
          <t>used 17.6% of total u5 pop (DHS 2011, Table 11.1)</t>
        </r>
      </text>
    </comment>
    <comment ref="Q135" authorId="1" shapeId="0">
      <text>
        <r>
          <rPr>
            <sz val="9"/>
            <color indexed="81"/>
            <rFont val="Tahoma"/>
            <family val="2"/>
          </rPr>
          <t>used 27.5% of total u5 pop (DHS 2011, Table 11.1)</t>
        </r>
      </text>
    </comment>
    <comment ref="R135" authorId="1" shapeId="0">
      <text>
        <r>
          <rPr>
            <sz val="9"/>
            <color indexed="81"/>
            <rFont val="Tahoma"/>
            <family val="2"/>
          </rPr>
          <t>MIS 2012,Table 3.1</t>
        </r>
      </text>
    </comment>
    <comment ref="S135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T135" authorId="1" shapeId="0">
      <text>
        <r>
          <rPr>
            <sz val="9"/>
            <color indexed="81"/>
            <rFont val="Tahoma"/>
            <family val="2"/>
          </rPr>
          <t>used 9.9% of total u5 pop (DHS 2011, Table 11.1)</t>
        </r>
      </text>
    </comment>
    <comment ref="U135" authorId="1" shapeId="0">
      <text>
        <r>
          <rPr>
            <sz val="9"/>
            <color indexed="81"/>
            <rFont val="Tahoma"/>
            <family val="2"/>
          </rPr>
          <t>Census 2007, Table 2.1</t>
        </r>
      </text>
    </comment>
    <comment ref="V13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W13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X135" authorId="1" shapeId="0">
      <text>
        <r>
          <rPr>
            <sz val="9"/>
            <color indexed="81"/>
            <rFont val="Tahoma"/>
            <family val="2"/>
          </rPr>
          <t>proxy, DHS 2011, Table 2.5 (Lowest &amp; second quintile)</t>
        </r>
      </text>
    </comment>
    <comment ref="Y135" authorId="1" shapeId="0">
      <text>
        <r>
          <rPr>
            <sz val="9"/>
            <color indexed="81"/>
            <rFont val="Tahoma"/>
            <family val="2"/>
          </rPr>
          <t>Census 2007, Table 2.5</t>
        </r>
      </text>
    </comment>
    <comment ref="Z135" authorId="1" shapeId="0">
      <text>
        <r>
          <rPr>
            <sz val="9"/>
            <color indexed="81"/>
            <rFont val="Tahoma"/>
            <family val="2"/>
          </rPr>
          <t>Proxy: Population in the last two quintile</t>
        </r>
      </text>
    </comment>
    <comment ref="AA135" authorId="1" shapeId="0">
      <text>
        <r>
          <rPr>
            <sz val="9"/>
            <color indexed="81"/>
            <rFont val="Tahoma"/>
            <family val="2"/>
          </rPr>
          <t>Proxy, DHS 2011, Table 9.11 (distance to HF is a problem)</t>
        </r>
      </text>
    </comment>
    <comment ref="AB13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C13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D135" authorId="1" shapeId="0">
      <text>
        <r>
          <rPr>
            <sz val="9"/>
            <color indexed="81"/>
            <rFont val="Tahoma"/>
            <family val="2"/>
          </rPr>
          <t>Total ETH distributed by % of deaths as function of CBR and Mortality Rate</t>
        </r>
      </text>
    </comment>
    <comment ref="AF135" authorId="1" shapeId="0">
      <text>
        <r>
          <rPr>
            <sz val="9"/>
            <color indexed="81"/>
            <rFont val="Tahoma"/>
            <family val="2"/>
          </rPr>
          <t>DHS 2011, Table 10.7</t>
        </r>
      </text>
    </comment>
    <comment ref="AG135" authorId="1" shapeId="0">
      <text>
        <r>
          <rPr>
            <sz val="9"/>
            <color indexed="81"/>
            <rFont val="Tahoma"/>
            <family val="2"/>
          </rPr>
          <t>Diarrhea prevelance in the last 2 weeks x 26 x 5/6[Calculation]</t>
        </r>
      </text>
    </comment>
    <comment ref="AH13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I13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J13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K13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L13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M13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AN135" authorId="0" shapeId="0">
      <text>
        <r>
          <rPr>
            <sz val="9"/>
            <color indexed="81"/>
            <rFont val="Tahoma"/>
            <family val="2"/>
          </rPr>
          <t>; ARI prevelance in the last 2 weeks x 26 x 2/3[Calculation]</t>
        </r>
      </text>
    </comment>
    <comment ref="AO13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P13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Q13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R13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AS13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AT135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AU135" authorId="1" shapeId="0">
      <text>
        <r>
          <rPr>
            <sz val="9"/>
            <color indexed="81"/>
            <rFont val="Tahoma"/>
            <family val="2"/>
          </rPr>
          <t xml:space="preserve">Proxy; DHS 2011, Table 10.6 (Fever prevalence)
</t>
        </r>
      </text>
    </comment>
    <comment ref="AV135" authorId="0" shapeId="0">
      <text>
        <r>
          <rPr>
            <sz val="9"/>
            <color indexed="81"/>
            <rFont val="Tahoma"/>
            <family val="2"/>
          </rPr>
          <t>; Fever prevelance in the last 2 weeks x 26 x 5/6 x SPR[at 30%]</t>
        </r>
      </text>
    </comment>
    <comment ref="AW13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AX13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AY13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AZ135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B13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C135" authorId="1" shapeId="0">
      <text>
        <r>
          <rPr>
            <sz val="9"/>
            <color indexed="81"/>
            <rFont val="Tahoma"/>
            <family val="2"/>
          </rPr>
          <t>Proxy: Calculated from % of suspected/confirmed malaria cases at HF (HMIS 2012, Table 6.2.1)</t>
        </r>
      </text>
    </comment>
    <comment ref="BD135" authorId="1" shapeId="0">
      <text>
        <r>
          <rPr>
            <sz val="9"/>
            <color indexed="81"/>
            <rFont val="Tahoma"/>
            <family val="2"/>
          </rPr>
          <t>Calculated: 100% - HF utilization</t>
        </r>
      </text>
    </comment>
    <comment ref="BE135" authorId="1" shapeId="0">
      <text>
        <r>
          <rPr>
            <sz val="9"/>
            <color indexed="81"/>
            <rFont val="Tahoma"/>
            <family val="2"/>
          </rPr>
          <t>HMIS 2012, Table 6.2.2</t>
        </r>
      </text>
    </comment>
    <comment ref="BF135" authorId="1" shapeId="0">
      <text>
        <r>
          <rPr>
            <sz val="9"/>
            <color indexed="81"/>
            <rFont val="Tahoma"/>
            <family val="2"/>
          </rPr>
          <t>Calculated: Total HH in malarious areas / Total HH in ETH</t>
        </r>
      </text>
    </comment>
    <comment ref="BG135" authorId="1" shapeId="0">
      <text>
        <r>
          <rPr>
            <sz val="9"/>
            <color indexed="81"/>
            <rFont val="Tahoma"/>
            <family val="2"/>
          </rPr>
          <t>DHS 2011, Table 11.1</t>
        </r>
      </text>
    </comment>
    <comment ref="BH135" authorId="1" shapeId="0">
      <text>
        <r>
          <rPr>
            <sz val="9"/>
            <color indexed="81"/>
            <rFont val="Tahoma"/>
            <family val="2"/>
          </rPr>
          <t>Esxpert opinion</t>
        </r>
      </text>
    </comment>
    <comment ref="BI135" authorId="1" shapeId="0">
      <text>
        <r>
          <rPr>
            <sz val="9"/>
            <color indexed="81"/>
            <rFont val="Tahoma"/>
            <family val="2"/>
          </rPr>
          <t>Health Extension Worker</t>
        </r>
      </text>
    </comment>
    <comment ref="BJ135" authorId="1" shapeId="0">
      <text>
        <r>
          <rPr>
            <sz val="9"/>
            <color indexed="81"/>
            <rFont val="Tahoma"/>
            <family val="2"/>
          </rPr>
          <t>MoH</t>
        </r>
      </text>
    </comment>
    <comment ref="BK135" authorId="1" shapeId="0">
      <text>
        <r>
          <rPr>
            <sz val="9"/>
            <color indexed="81"/>
            <rFont val="Tahoma"/>
            <family val="2"/>
          </rPr>
          <t>HMIS 2011, Table 11.3</t>
        </r>
      </text>
    </comment>
    <comment ref="BL135" authorId="1" shapeId="0">
      <text>
        <r>
          <rPr>
            <sz val="9"/>
            <color indexed="81"/>
            <rFont val="Tahoma"/>
            <family val="2"/>
          </rPr>
          <t>Expert opinion</t>
        </r>
      </text>
    </comment>
    <comment ref="BM13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N13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O13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P135" authorId="1" shapeId="0">
      <text>
        <r>
          <rPr>
            <sz val="9"/>
            <color indexed="81"/>
            <rFont val="Tahoma"/>
            <family val="2"/>
          </rPr>
          <t>Rory and Eric</t>
        </r>
      </text>
    </comment>
    <comment ref="BQ13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R13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S135" authorId="1" shapeId="0">
      <text>
        <r>
          <rPr>
            <sz val="9"/>
            <color indexed="81"/>
            <rFont val="Tahoma"/>
            <family val="2"/>
          </rPr>
          <t>Proxy; DHS 2011, Table 10.10 (Knowledge of ORS packets)</t>
        </r>
      </text>
    </comment>
    <comment ref="BT135" authorId="1" shapeId="0">
      <text>
        <r>
          <rPr>
            <sz val="9"/>
            <color indexed="81"/>
            <rFont val="Tahoma"/>
            <family val="2"/>
          </rPr>
          <t>Proxy; DHS 2011, Table 10.8 (ORT or increased fluids)</t>
        </r>
      </text>
    </comment>
    <comment ref="BU135" authorId="1" shapeId="0">
      <text>
        <r>
          <rPr>
            <sz val="9"/>
            <color indexed="81"/>
            <rFont val="Tahoma"/>
            <family val="2"/>
          </rPr>
          <t>Proxy; DHS 2011, Table 10.8 (ORS or RHF)</t>
        </r>
      </text>
    </comment>
    <comment ref="BV135" authorId="1" shapeId="0">
      <text>
        <r>
          <rPr>
            <sz val="9"/>
            <color indexed="81"/>
            <rFont val="Tahoma"/>
            <family val="2"/>
          </rPr>
          <t>Proxy; DHS 2011, Table 10.8 (ORS Packet)</t>
        </r>
      </text>
    </comment>
    <comment ref="BW13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BX13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BY135" authorId="1" shapeId="0">
      <text>
        <r>
          <rPr>
            <sz val="9"/>
            <color indexed="81"/>
            <rFont val="Tahoma"/>
            <family val="2"/>
          </rPr>
          <t>proxy, DHS 2011, Table 10.6 (health seeking behavior)</t>
        </r>
      </text>
    </comment>
    <comment ref="BZ135" authorId="1" shapeId="0">
      <text>
        <r>
          <rPr>
            <sz val="9"/>
            <color indexed="81"/>
            <rFont val="Tahoma"/>
            <family val="2"/>
          </rPr>
          <t>HMIS 2012, Table 18</t>
        </r>
      </text>
    </comment>
    <comment ref="CA135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B135" authorId="1" shapeId="0">
      <text>
        <r>
          <rPr>
            <sz val="9"/>
            <color indexed="81"/>
            <rFont val="Tahoma"/>
            <family val="2"/>
          </rPr>
          <t>DHS 2011, Table 10.6</t>
        </r>
      </text>
    </comment>
    <comment ref="CC13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D13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E135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F13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G13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H135" authorId="1" shapeId="0">
      <text>
        <r>
          <rPr>
            <sz val="9"/>
            <color indexed="81"/>
            <rFont val="Tahoma"/>
            <family val="2"/>
          </rPr>
          <t>DHS 2011, Table 10.5</t>
        </r>
      </text>
    </comment>
    <comment ref="CI135" authorId="1" shapeId="0">
      <text>
        <r>
          <rPr>
            <sz val="9"/>
            <color indexed="81"/>
            <rFont val="Tahoma"/>
            <family val="2"/>
          </rPr>
          <t>Aligned with Initial Utilization</t>
        </r>
      </text>
    </comment>
    <comment ref="CJ135" authorId="1" shapeId="0">
      <text>
        <r>
          <rPr>
            <sz val="9"/>
            <color indexed="81"/>
            <rFont val="Tahoma"/>
            <family val="2"/>
          </rPr>
          <t>Calculated using CHW ratio coverage and no. of HEWs</t>
        </r>
      </text>
    </comment>
    <comment ref="CK135" authorId="1" shapeId="0">
      <text>
        <r>
          <rPr>
            <sz val="9"/>
            <color indexed="81"/>
            <rFont val="Tahoma"/>
            <family val="2"/>
          </rPr>
          <t>Calculated: Maximum(Commod. &amp; HR)</t>
        </r>
      </text>
    </comment>
    <comment ref="CL135" authorId="1" shapeId="0">
      <text>
        <r>
          <rPr>
            <sz val="9"/>
            <color indexed="81"/>
            <rFont val="Tahoma"/>
            <family val="2"/>
          </rPr>
          <t>MIS 2011, Table 7</t>
        </r>
      </text>
    </comment>
    <comment ref="CM135" authorId="1" shapeId="0">
      <text>
        <r>
          <rPr>
            <sz val="9"/>
            <color indexed="81"/>
            <rFont val="Tahoma"/>
            <family val="2"/>
          </rPr>
          <t>MIS 2011, Table 8</t>
        </r>
      </text>
    </comment>
    <comment ref="CN135" authorId="1" shapeId="0">
      <text>
        <r>
          <rPr>
            <sz val="9"/>
            <color indexed="81"/>
            <rFont val="Tahoma"/>
            <family val="2"/>
          </rPr>
          <t>MIS 2011, Table 9</t>
        </r>
      </text>
    </comment>
    <comment ref="CO135" authorId="1" shapeId="0">
      <text>
        <r>
          <rPr>
            <sz val="9"/>
            <color indexed="81"/>
            <rFont val="Tahoma"/>
            <family val="2"/>
          </rPr>
          <t>MIS 2007, Table 9a</t>
        </r>
      </text>
    </comment>
    <comment ref="CR135" authorId="1" shapeId="0">
      <text>
        <r>
          <rPr>
            <sz val="9"/>
            <color indexed="81"/>
            <rFont val="Tahoma"/>
            <family val="2"/>
          </rPr>
          <t>Same as HR for malaria program</t>
        </r>
      </text>
    </comment>
    <comment ref="CV135" authorId="1" shapeId="0">
      <text>
        <r>
          <rPr>
            <sz val="9"/>
            <color indexed="81"/>
            <rFont val="Tahoma"/>
            <family val="2"/>
          </rPr>
          <t>National value</t>
        </r>
      </text>
    </comment>
    <comment ref="CW135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X135" authorId="1" shapeId="0">
      <text>
        <r>
          <rPr>
            <sz val="9"/>
            <color indexed="81"/>
            <rFont val="Tahoma"/>
            <family val="2"/>
          </rPr>
          <t>Proxy; Same as Access</t>
        </r>
      </text>
    </comment>
    <comment ref="CY135" authorId="1" shapeId="0">
      <text>
        <r>
          <rPr>
            <sz val="9"/>
            <color indexed="81"/>
            <rFont val="Tahoma"/>
            <family val="2"/>
          </rPr>
          <t>Proxy: HMIS 2012 (Targeted HH sprayed)</t>
        </r>
      </text>
    </comment>
    <comment ref="CZ135" authorId="1" shapeId="0">
      <text>
        <r>
          <rPr>
            <sz val="9"/>
            <color indexed="81"/>
            <rFont val="Tahoma"/>
            <family val="2"/>
          </rPr>
          <t>MIS 2011, Table 18, % hh protected at least by LLIN or IRS</t>
        </r>
      </text>
    </comment>
    <comment ref="DA135" authorId="1" shapeId="0">
      <text>
        <r>
          <rPr>
            <sz val="9"/>
            <color indexed="81"/>
            <rFont val="Tahoma"/>
            <family val="2"/>
          </rPr>
          <t>MIS 2011, Table 17</t>
        </r>
      </text>
    </comment>
    <comment ref="DB135" authorId="1" shapeId="0">
      <text>
        <r>
          <rPr>
            <sz val="9"/>
            <color indexed="81"/>
            <rFont val="Tahoma"/>
            <family val="2"/>
          </rPr>
          <t>PMI Needs Assessment Visit Report: Ethiopia, 2007</t>
        </r>
      </text>
    </comment>
    <comment ref="G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H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J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K136" authorId="0" shapeId="0">
      <text>
        <r>
          <rPr>
            <sz val="9"/>
            <color indexed="81"/>
            <rFont val="Tahoma"/>
            <family val="2"/>
          </rPr>
          <t>Malawi - NSO Projection for 2012 (Females = 51.37%)</t>
        </r>
      </text>
    </comment>
    <comment ref="L136" authorId="0" shapeId="0">
      <text>
        <r>
          <rPr>
            <sz val="9"/>
            <color indexed="81"/>
            <rFont val="Tahoma"/>
            <family val="2"/>
          </rPr>
          <t>Malawi - NSO Projection for 2012 (Females = 44.3%)</t>
        </r>
      </text>
    </comment>
    <comment ref="M136" authorId="0" shapeId="0">
      <text>
        <r>
          <rPr>
            <sz val="9"/>
            <color indexed="81"/>
            <rFont val="Tahoma"/>
            <family val="2"/>
          </rPr>
          <t>Based on convention pregnant women = 5% of Popn.</t>
        </r>
      </text>
    </comment>
    <comment ref="N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O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P136" authorId="0" shapeId="0">
      <text>
        <r>
          <rPr>
            <sz val="9"/>
            <color indexed="81"/>
            <rFont val="Tahoma"/>
            <family val="2"/>
          </rPr>
          <t>Malawi - NSO Projection for 2012</t>
        </r>
      </text>
    </comment>
    <comment ref="Q136" authorId="0" shapeId="0">
      <text>
        <r>
          <rPr>
            <sz val="9"/>
            <color indexed="81"/>
            <rFont val="Tahoma"/>
            <family val="2"/>
          </rPr>
          <t>?</t>
        </r>
      </text>
    </comment>
    <comment ref="S136" authorId="0" shapeId="0">
      <text>
        <r>
          <rPr>
            <sz val="9"/>
            <color indexed="81"/>
            <rFont val="Tahoma"/>
            <family val="2"/>
          </rPr>
          <t>?</t>
        </r>
      </text>
    </comment>
    <comment ref="T136" authorId="0" shapeId="0">
      <text>
        <r>
          <rPr>
            <sz val="9"/>
            <color indexed="81"/>
            <rFont val="Tahoma"/>
            <family val="2"/>
          </rPr>
          <t>?</t>
        </r>
      </text>
    </comment>
    <comment ref="U136" authorId="0" shapeId="0">
      <text>
        <r>
          <rPr>
            <sz val="9"/>
            <color indexed="81"/>
            <rFont val="Tahoma"/>
            <family val="2"/>
          </rPr>
          <t>Malawi - NSO Census 2008</t>
        </r>
      </text>
    </comment>
    <comment ref="V136" authorId="0" shapeId="0">
      <text>
        <r>
          <rPr>
            <sz val="9"/>
            <color indexed="81"/>
            <rFont val="Tahoma"/>
            <family val="2"/>
          </rPr>
          <t>HSSP 2011-2016 (NB for Malawi MOH radius is &gt;8Km)</t>
        </r>
      </text>
    </comment>
    <comment ref="W136" authorId="0" shapeId="0">
      <text>
        <r>
          <rPr>
            <sz val="9"/>
            <color indexed="81"/>
            <rFont val="Tahoma"/>
            <family val="2"/>
          </rPr>
          <t>HSSP 2011-2016 (NB for Malawi MOH radius is &gt;8Km)</t>
        </r>
      </text>
    </comment>
    <comment ref="X136" authorId="0" shapeId="0">
      <text>
        <r>
          <rPr>
            <sz val="9"/>
            <color indexed="81"/>
            <rFont val="Tahoma"/>
            <family val="2"/>
          </rPr>
          <t>Popn living below national poverty line (WB estimate)</t>
        </r>
      </text>
    </comment>
    <comment ref="Y136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Z136" authorId="0" shapeId="0">
      <text>
        <r>
          <rPr>
            <sz val="9"/>
            <color indexed="81"/>
            <rFont val="Tahoma"/>
            <family val="2"/>
          </rPr>
          <t>IMCI Policy of iCCM for children living &gt;8Km from HF</t>
        </r>
      </text>
    </comment>
    <comment ref="AA136" authorId="0" shapeId="0">
      <text>
        <r>
          <rPr>
            <sz val="9"/>
            <color indexed="81"/>
            <rFont val="Tahoma"/>
            <family val="2"/>
          </rPr>
          <t>HSSP 2011-2016 (NB for Malawi MOH radius is &gt;8Km)</t>
        </r>
      </text>
    </comment>
    <comment ref="AB136" authorId="0" shapeId="0">
      <text>
        <r>
          <rPr>
            <sz val="9"/>
            <color indexed="81"/>
            <rFont val="Tahoma"/>
            <family val="2"/>
          </rPr>
          <t>NSO 2012 Projection + Malawi DHS 2010 (31/1000NNMR)</t>
        </r>
      </text>
    </comment>
    <comment ref="AC136" authorId="0" shapeId="0">
      <text>
        <r>
          <rPr>
            <sz val="9"/>
            <color indexed="81"/>
            <rFont val="Tahoma"/>
            <family val="2"/>
          </rPr>
          <t>NSO 2012 Projection + Malawi DHS 2010 (66/1000 U1MR)</t>
        </r>
      </text>
    </comment>
    <comment ref="AD136" authorId="0" shapeId="0">
      <text>
        <r>
          <rPr>
            <sz val="9"/>
            <color indexed="81"/>
            <rFont val="Tahoma"/>
            <family val="2"/>
          </rPr>
          <t>NSO 2012 Projection + Malawi DHS 2010 (112/1000 U5MR)</t>
        </r>
      </text>
    </comment>
    <comment ref="AE136" authorId="0" shapeId="0">
      <text>
        <r>
          <rPr>
            <sz val="9"/>
            <color indexed="81"/>
            <rFont val="Tahoma"/>
            <family val="2"/>
          </rPr>
          <t>NSO 2012 Projection + Malawi DHS 2010 (675/100000)</t>
        </r>
      </text>
    </comment>
    <comment ref="AF136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AG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AH136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I136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J136" authorId="0" shapeId="0">
      <text>
        <r>
          <rPr>
            <sz val="9"/>
            <color indexed="81"/>
            <rFont val="Tahoma"/>
            <family val="2"/>
          </rPr>
          <t>HSSP 2011-2016 (National target = 4,080)</t>
        </r>
      </text>
    </comment>
    <comment ref="AK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L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M136" authorId="0" shapeId="0">
      <text>
        <r>
          <rPr>
            <sz val="9"/>
            <color indexed="81"/>
            <rFont val="Tahoma"/>
            <family val="2"/>
          </rPr>
          <t>DHS 2010 (Proportion of children w/ARI not pneumonia)</t>
        </r>
      </text>
    </comment>
    <comment ref="AN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O136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P136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Q136" authorId="0" shapeId="0">
      <text>
        <r>
          <rPr>
            <sz val="9"/>
            <color indexed="81"/>
            <rFont val="Tahoma"/>
            <family val="2"/>
          </rPr>
          <t>HSSP 2011-2016 (National target = 4,080)</t>
        </r>
      </text>
    </comment>
    <comment ref="AR136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S136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T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AU136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AV136" authorId="0" shapeId="0">
      <text>
        <r>
          <rPr>
            <sz val="9"/>
            <color indexed="81"/>
            <rFont val="Tahoma"/>
            <family val="2"/>
          </rPr>
          <t>WHO global estimates</t>
        </r>
      </text>
    </comment>
    <comment ref="AW136" authorId="0" shapeId="0">
      <text>
        <r>
          <rPr>
            <sz val="9"/>
            <color indexed="81"/>
            <rFont val="Tahoma"/>
            <family val="2"/>
          </rPr>
          <t>HSSP 2011-2016 (HSA = Health Surveillance Assistant )</t>
        </r>
      </text>
    </comment>
    <comment ref="AX136" authorId="0" shapeId="0">
      <text>
        <r>
          <rPr>
            <sz val="9"/>
            <color indexed="81"/>
            <rFont val="Tahoma"/>
            <family val="2"/>
          </rPr>
          <t>HSSP 2011-2016 (Ideally HSA should cover 1,000 Popn)</t>
        </r>
      </text>
    </comment>
    <comment ref="AY136" authorId="0" shapeId="0">
      <text>
        <r>
          <rPr>
            <sz val="9"/>
            <color indexed="81"/>
            <rFont val="Tahoma"/>
            <family val="2"/>
          </rPr>
          <t>HSSP 2011-2016 (National target = 4,080)</t>
        </r>
      </text>
    </comment>
    <comment ref="AZ136" authorId="0" shapeId="0">
      <text>
        <r>
          <rPr>
            <sz val="9"/>
            <color indexed="81"/>
            <rFont val="Tahoma"/>
            <family val="2"/>
          </rPr>
          <t>Malaria Prog Data (1 LLIN/2 Persons/Household)</t>
        </r>
      </text>
    </comment>
    <comment ref="BA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BB136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BC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BD136" authorId="0" shapeId="0">
      <text>
        <r>
          <rPr>
            <sz val="9"/>
            <color indexed="81"/>
            <rFont val="Tahoma"/>
            <family val="2"/>
          </rPr>
          <t>Malaria Programme Data (diagnosed with RDT)</t>
        </r>
      </text>
    </comment>
    <comment ref="BE13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F13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BQ136" authorId="0" shapeId="0">
      <text>
        <r>
          <rPr>
            <sz val="9"/>
            <color indexed="81"/>
            <rFont val="Tahoma"/>
            <family val="2"/>
          </rPr>
          <t>No stockouts for Zinc but 43% ORS stockouts at CHW level</t>
        </r>
      </text>
    </comment>
    <comment ref="BR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S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T136" authorId="0" shapeId="0">
      <text>
        <r>
          <rPr>
            <sz val="9"/>
            <color indexed="81"/>
            <rFont val="Tahoma"/>
            <family val="2"/>
          </rPr>
          <t>Malawi - DHS 2010</t>
        </r>
      </text>
    </comment>
    <comment ref="BU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V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BW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X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Y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BZ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A136" authorId="0" shapeId="0">
      <text>
        <r>
          <rPr>
            <sz val="9"/>
            <color indexed="81"/>
            <rFont val="Tahoma"/>
            <family val="2"/>
          </rPr>
          <t>NB 100% of children with fever are presumed to have malaria and are given ACT</t>
        </r>
      </text>
    </comment>
    <comment ref="CB136" authorId="0" shapeId="0">
      <text>
        <r>
          <rPr>
            <sz val="9"/>
            <color indexed="81"/>
            <rFont val="Tahoma"/>
            <family val="2"/>
          </rPr>
          <t>NB 100% of children with fever are presumed to have malaria and are given ACT</t>
        </r>
      </text>
    </comment>
    <comment ref="CC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D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E136" authorId="0" shapeId="0">
      <text>
        <r>
          <rPr>
            <sz val="9"/>
            <color indexed="81"/>
            <rFont val="Tahoma"/>
            <family val="2"/>
          </rPr>
          <t>IMCI Programme Data</t>
        </r>
      </text>
    </comment>
    <comment ref="CF136" authorId="0" shapeId="0">
      <text>
        <r>
          <rPr>
            <sz val="9"/>
            <color indexed="81"/>
            <rFont val="Tahoma"/>
            <family val="2"/>
          </rPr>
          <t>DHS 2010</t>
        </r>
      </text>
    </comment>
    <comment ref="CG136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CH136" authorId="0" shapeId="0">
      <text>
        <r>
          <rPr>
            <sz val="9"/>
            <color indexed="81"/>
            <rFont val="Tahoma"/>
            <family val="2"/>
          </rPr>
          <t>Team estimate</t>
        </r>
      </text>
    </comment>
    <comment ref="CI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J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K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L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M136" authorId="0" shapeId="0">
      <text>
        <r>
          <rPr>
            <sz val="9"/>
            <color indexed="81"/>
            <rFont val="Tahoma"/>
            <family val="2"/>
          </rPr>
          <t>Malaria Programme Data</t>
        </r>
      </text>
    </comment>
    <comment ref="CN136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CO136" authorId="0" shapeId="0">
      <text>
        <r>
          <rPr>
            <sz val="9"/>
            <color indexed="81"/>
            <rFont val="Tahoma"/>
            <family val="2"/>
          </rPr>
          <t>Malaria Indicator Survey 2010</t>
        </r>
      </text>
    </comment>
    <comment ref="CV13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B136" authorId="1" shapeId="0">
      <text>
        <r>
          <rPr>
            <sz val="9"/>
            <color indexed="81"/>
            <rFont val="Tahoma"/>
            <family val="2"/>
          </rPr>
          <t>???</t>
        </r>
      </text>
    </comment>
    <comment ref="DC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D136" authorId="1" shapeId="0">
      <text>
        <r>
          <rPr>
            <sz val="9"/>
            <color indexed="81"/>
            <rFont val="Tahoma"/>
            <family val="2"/>
          </rPr>
          <t>Eric</t>
        </r>
      </text>
    </comment>
    <comment ref="DE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F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G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H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I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J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K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L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M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N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O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P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Q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V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W136" authorId="0" shapeId="0">
      <text>
        <r>
          <rPr>
            <sz val="9"/>
            <color indexed="81"/>
            <rFont val="Tahoma"/>
            <family val="2"/>
          </rPr>
          <t>Adminstrative Data</t>
        </r>
      </text>
    </comment>
    <comment ref="DX136" authorId="0" shapeId="0">
      <text>
        <r>
          <rPr>
            <sz val="9"/>
            <color indexed="81"/>
            <rFont val="Tahoma"/>
            <family val="2"/>
          </rPr>
          <t>Adminstrative Data (for drugs only)</t>
        </r>
      </text>
    </comment>
    <comment ref="DY136" authorId="0" shapeId="0">
      <text>
        <r>
          <rPr>
            <sz val="9"/>
            <color indexed="81"/>
            <rFont val="Tahoma"/>
            <family val="2"/>
          </rPr>
          <t>Adminstrative Data (for drugs only)</t>
        </r>
      </text>
    </comment>
    <comment ref="G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H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I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J137" authorId="0" shapeId="0">
      <text>
        <r>
          <rPr>
            <sz val="9"/>
            <color indexed="81"/>
            <rFont val="Tahoma"/>
            <family val="2"/>
          </rPr>
          <t>UBOs website 2012</t>
        </r>
      </text>
    </comment>
    <comment ref="K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L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M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N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P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Q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R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S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T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U137" authorId="0" shapeId="0">
      <text>
        <r>
          <rPr>
            <sz val="9"/>
            <color indexed="81"/>
            <rFont val="Tahoma"/>
            <family val="2"/>
          </rPr>
          <t>UBOs data 2002</t>
        </r>
      </text>
    </comment>
    <comment ref="V137" authorId="0" shapeId="0">
      <text>
        <r>
          <rPr>
            <sz val="9"/>
            <color indexed="81"/>
            <rFont val="Tahoma"/>
            <family val="2"/>
          </rPr>
          <t>HSSP III 2010</t>
        </r>
      </text>
    </comment>
    <comment ref="W137" authorId="0" shapeId="0">
      <text>
        <r>
          <rPr>
            <sz val="9"/>
            <color indexed="81"/>
            <rFont val="Tahoma"/>
            <family val="2"/>
          </rPr>
          <t>HSSP III 2010</t>
        </r>
      </text>
    </comment>
    <comment ref="X137" authorId="0" shapeId="0">
      <text>
        <r>
          <rPr>
            <sz val="9"/>
            <color indexed="81"/>
            <rFont val="Tahoma"/>
            <family val="2"/>
          </rPr>
          <t>Human development index WB 2011</t>
        </r>
      </text>
    </comment>
    <comment ref="Y137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Z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B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C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D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E137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AF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G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I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J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K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L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M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N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P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Q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R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S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T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U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AV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X137" authorId="0" shapeId="0">
      <text>
        <r>
          <rPr>
            <sz val="9"/>
            <color indexed="81"/>
            <rFont val="Tahoma"/>
            <family val="2"/>
          </rPr>
          <t>Census projection</t>
        </r>
      </text>
    </comment>
    <comment ref="AY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AZ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A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B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C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D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Q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R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S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T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BU137" authorId="0" shapeId="0">
      <text>
        <r>
          <rPr>
            <sz val="9"/>
            <color indexed="81"/>
            <rFont val="Tahoma"/>
            <family val="2"/>
          </rPr>
          <t>ABT HH survey 2012</t>
        </r>
      </text>
    </comment>
    <comment ref="BV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W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X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Y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BZ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A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B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C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D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E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F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G137" authorId="0" shapeId="0">
      <text>
        <r>
          <rPr>
            <sz val="9"/>
            <color indexed="81"/>
            <rFont val="Tahoma"/>
            <family val="2"/>
          </rPr>
          <t>UDHS 2006</t>
        </r>
      </text>
    </comment>
    <comment ref="CH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I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J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K137" authorId="0" shapeId="0">
      <text>
        <r>
          <rPr>
            <sz val="9"/>
            <color indexed="81"/>
            <rFont val="Tahoma"/>
            <family val="2"/>
          </rPr>
          <t>MOH</t>
        </r>
      </text>
    </comment>
    <comment ref="CL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M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N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CO137" authorId="0" shapeId="0">
      <text>
        <r>
          <rPr>
            <sz val="9"/>
            <color indexed="81"/>
            <rFont val="Tahoma"/>
            <family val="2"/>
          </rPr>
          <t>UDHS 2011</t>
        </r>
      </text>
    </comment>
    <comment ref="DC137" authorId="0" shapeId="0">
      <text>
        <r>
          <rPr>
            <sz val="9"/>
            <color indexed="81"/>
            <rFont val="Tahoma"/>
            <family val="2"/>
          </rPr>
          <t>Lunch and transport allowance</t>
        </r>
      </text>
    </comment>
    <comment ref="DD137" authorId="0" shapeId="0">
      <text>
        <r>
          <rPr>
            <sz val="9"/>
            <color indexed="81"/>
            <rFont val="Tahoma"/>
            <family val="2"/>
          </rPr>
          <t>Inclues 10% project coordination, M&amp;E</t>
        </r>
      </text>
    </comment>
    <comment ref="DE137" authorId="0" shapeId="0">
      <text>
        <r>
          <rPr>
            <sz val="9"/>
            <color indexed="81"/>
            <rFont val="Tahoma"/>
            <family val="2"/>
          </rPr>
          <t>Includes job aide kits, TOT, and printing of material</t>
        </r>
      </text>
    </comment>
    <comment ref="DF137" authorId="0" shapeId="0">
      <text>
        <r>
          <rPr>
            <sz val="9"/>
            <color indexed="81"/>
            <rFont val="Tahoma"/>
            <family val="2"/>
          </rPr>
          <t>Cost per VHT per year</t>
        </r>
      </text>
    </comment>
    <comment ref="DG137" authorId="0" shapeId="0">
      <text>
        <r>
          <rPr>
            <sz val="9"/>
            <color indexed="81"/>
            <rFont val="Tahoma"/>
            <family val="2"/>
          </rPr>
          <t>Cost for 111 districts (based on doubling of cost for 1 meeting/year for 10 people)</t>
        </r>
      </text>
    </comment>
    <comment ref="DH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I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K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L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M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N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O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P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Q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V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W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X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  <comment ref="DY137" authorId="0" shapeId="0">
      <text>
        <r>
          <rPr>
            <sz val="9"/>
            <color indexed="81"/>
            <rFont val="Tahoma"/>
            <family val="2"/>
          </rPr>
          <t>CIDA/Unicef/MC</t>
        </r>
      </text>
    </comment>
  </commentList>
</comments>
</file>

<file path=xl/comments6.xml><?xml version="1.0" encoding="utf-8"?>
<comments xmlns="http://schemas.openxmlformats.org/spreadsheetml/2006/main">
  <authors>
    <author>Eric Ribaira</author>
  </authors>
  <commentList>
    <comment ref="AG2" authorId="0" shapeId="0">
      <text>
        <r>
          <rPr>
            <sz val="9"/>
            <color indexed="81"/>
            <rFont val="Tahoma"/>
            <family val="2"/>
          </rPr>
          <t xml:space="preserve">by region
</t>
        </r>
      </text>
    </comment>
    <comment ref="AH2" authorId="0" shapeId="0">
      <text>
        <r>
          <rPr>
            <sz val="9"/>
            <color indexed="81"/>
            <rFont val="Tahoma"/>
            <family val="2"/>
          </rPr>
          <t xml:space="preserve">by county
</t>
        </r>
      </text>
    </comment>
    <comment ref="AI2" authorId="0" shapeId="0">
      <text>
        <r>
          <rPr>
            <sz val="9"/>
            <color indexed="81"/>
            <rFont val="Tahoma"/>
            <family val="2"/>
          </rPr>
          <t xml:space="preserve">by district
</t>
        </r>
      </text>
    </comment>
    <comment ref="AJ2" authorId="0" shapeId="0">
      <text>
        <r>
          <rPr>
            <sz val="9"/>
            <color indexed="81"/>
            <rFont val="Tahoma"/>
            <family val="2"/>
          </rPr>
          <t>by region</t>
        </r>
      </text>
    </comment>
  </commentList>
</comments>
</file>

<file path=xl/sharedStrings.xml><?xml version="1.0" encoding="utf-8"?>
<sst xmlns="http://schemas.openxmlformats.org/spreadsheetml/2006/main" count="8298" uniqueCount="1374">
  <si>
    <t xml:space="preserve"> </t>
  </si>
  <si>
    <t>n/a</t>
  </si>
  <si>
    <t>A+A'+A'': Grand total target</t>
  </si>
  <si>
    <r>
      <rPr>
        <b/>
        <sz val="9"/>
        <color theme="1"/>
        <rFont val="Trebuchet MS"/>
        <family val="2"/>
      </rPr>
      <t>B:</t>
    </r>
    <r>
      <rPr>
        <sz val="9"/>
        <color theme="1"/>
        <rFont val="Trebuchet MS"/>
        <family val="2"/>
      </rPr>
      <t xml:space="preserve"> In pipeline (Public sector)</t>
    </r>
  </si>
  <si>
    <r>
      <rPr>
        <b/>
        <sz val="9"/>
        <color theme="1"/>
        <rFont val="Trebuchet MS"/>
        <family val="2"/>
      </rPr>
      <t>B:</t>
    </r>
    <r>
      <rPr>
        <sz val="9"/>
        <color theme="1"/>
        <rFont val="Trebuchet MS"/>
        <family val="2"/>
      </rPr>
      <t xml:space="preserve"> In pipeline (Private sector)</t>
    </r>
  </si>
  <si>
    <r>
      <rPr>
        <b/>
        <sz val="9"/>
        <color theme="1"/>
        <rFont val="Trebuchet MS"/>
        <family val="2"/>
      </rPr>
      <t>C :</t>
    </r>
    <r>
      <rPr>
        <sz val="9"/>
        <color theme="1"/>
        <rFont val="Trebuchet MS"/>
        <family val="2"/>
      </rPr>
      <t xml:space="preserve"> Gap (=A+A'+A''-B-B') </t>
    </r>
  </si>
  <si>
    <r>
      <rPr>
        <b/>
        <sz val="9"/>
        <color theme="1"/>
        <rFont val="Trebuchet MS"/>
        <family val="2"/>
      </rPr>
      <t>D :</t>
    </r>
    <r>
      <rPr>
        <sz val="9"/>
        <color theme="1"/>
        <rFont val="Trebuchet MS"/>
        <family val="2"/>
      </rPr>
      <t xml:space="preserve"> Part contribution (to be included in a proposal)</t>
    </r>
  </si>
  <si>
    <t>Percent gap</t>
  </si>
  <si>
    <t>Intervention: Number of RDTs</t>
  </si>
  <si>
    <t>RDTs</t>
  </si>
  <si>
    <r>
      <rPr>
        <b/>
        <sz val="9"/>
        <color theme="1"/>
        <rFont val="Trebuchet MS"/>
        <family val="2"/>
      </rPr>
      <t>A''':</t>
    </r>
    <r>
      <rPr>
        <sz val="9"/>
        <color theme="1"/>
        <rFont val="Trebuchet MS"/>
        <family val="2"/>
      </rPr>
      <t xml:space="preserve"> Country target (Social Marketing)</t>
    </r>
  </si>
  <si>
    <t>A+A'+A''+A''' : Grand Total target</t>
  </si>
  <si>
    <r>
      <rPr>
        <b/>
        <sz val="9"/>
        <color theme="1"/>
        <rFont val="Trebuchet MS"/>
        <family val="2"/>
      </rPr>
      <t>B':</t>
    </r>
    <r>
      <rPr>
        <sz val="9"/>
        <color theme="1"/>
        <rFont val="Trebuchet MS"/>
        <family val="2"/>
      </rPr>
      <t xml:space="preserve"> In pipeline (Private sector)</t>
    </r>
  </si>
  <si>
    <r>
      <rPr>
        <b/>
        <sz val="9"/>
        <color rgb="FFFF0000"/>
        <rFont val="Trebuchet MS"/>
        <family val="2"/>
      </rPr>
      <t>C :</t>
    </r>
    <r>
      <rPr>
        <sz val="9"/>
        <color rgb="FFFF0000"/>
        <rFont val="Trebuchet MS"/>
        <family val="2"/>
      </rPr>
      <t xml:space="preserve"> Total gap (=A+A'+A''+A'''-B-B'-B'') </t>
    </r>
  </si>
  <si>
    <t>ACTs</t>
  </si>
  <si>
    <r>
      <rPr>
        <b/>
        <sz val="9"/>
        <color theme="1"/>
        <rFont val="Trebuchet MS"/>
        <family val="2"/>
      </rPr>
      <t>B'':</t>
    </r>
    <r>
      <rPr>
        <sz val="9"/>
        <color theme="1"/>
        <rFont val="Trebuchet MS"/>
        <family val="2"/>
      </rPr>
      <t xml:space="preserve"> In pipeline (Social marketing)</t>
    </r>
  </si>
  <si>
    <t>Breathing rate timers</t>
  </si>
  <si>
    <t>ORS</t>
  </si>
  <si>
    <t>Respiratory timers</t>
  </si>
  <si>
    <r>
      <rPr>
        <b/>
        <sz val="9"/>
        <color theme="1"/>
        <rFont val="Trebuchet MS"/>
        <family val="2"/>
      </rPr>
      <t>A :</t>
    </r>
    <r>
      <rPr>
        <sz val="9"/>
        <color theme="1"/>
        <rFont val="Trebuchet MS"/>
        <family val="2"/>
      </rPr>
      <t xml:space="preserve"> Total funding needs</t>
    </r>
  </si>
  <si>
    <r>
      <rPr>
        <b/>
        <sz val="9"/>
        <color theme="1"/>
        <rFont val="Trebuchet MS"/>
        <family val="2"/>
      </rPr>
      <t>B :</t>
    </r>
    <r>
      <rPr>
        <sz val="9"/>
        <color theme="1"/>
        <rFont val="Trebuchet MS"/>
        <family val="2"/>
      </rPr>
      <t xml:space="preserve"> Total funding available</t>
    </r>
  </si>
  <si>
    <r>
      <rPr>
        <b/>
        <sz val="9"/>
        <color theme="1"/>
        <rFont val="Trebuchet MS"/>
        <family val="2"/>
      </rPr>
      <t>C :</t>
    </r>
    <r>
      <rPr>
        <sz val="9"/>
        <color theme="1"/>
        <rFont val="Trebuchet MS"/>
        <family val="2"/>
      </rPr>
      <t xml:space="preserve"> Funding gap (= A - B) </t>
    </r>
  </si>
  <si>
    <t>Zinc</t>
  </si>
  <si>
    <t>AreaName</t>
  </si>
  <si>
    <t>Angola</t>
  </si>
  <si>
    <t>Botswana</t>
  </si>
  <si>
    <t>Burundi</t>
  </si>
  <si>
    <t>Comoros</t>
  </si>
  <si>
    <t>Eritrea</t>
  </si>
  <si>
    <t>Ethiopia</t>
  </si>
  <si>
    <t>Kenya</t>
  </si>
  <si>
    <t>Lesotho</t>
  </si>
  <si>
    <t>Madagascar</t>
  </si>
  <si>
    <t>Malawi</t>
  </si>
  <si>
    <t>Mozambique</t>
  </si>
  <si>
    <t>Namibia</t>
  </si>
  <si>
    <t>Rwanda</t>
  </si>
  <si>
    <t>Somalia</t>
  </si>
  <si>
    <t>South Africa</t>
  </si>
  <si>
    <t>Swaziland</t>
  </si>
  <si>
    <t>Uganda</t>
  </si>
  <si>
    <t>United Republic of Tanzania</t>
  </si>
  <si>
    <t>Zambia</t>
  </si>
  <si>
    <t>Zimbabwe</t>
  </si>
  <si>
    <t>South Sudan</t>
  </si>
  <si>
    <t>Population</t>
  </si>
  <si>
    <t>Indicator</t>
  </si>
  <si>
    <t>Baseline</t>
  </si>
  <si>
    <t>Source</t>
  </si>
  <si>
    <t>Total population</t>
  </si>
  <si>
    <t>1.1.1</t>
  </si>
  <si>
    <t>Total population currently living in the area</t>
  </si>
  <si>
    <t>Total children 0-14 years</t>
  </si>
  <si>
    <t>1.1.2</t>
  </si>
  <si>
    <t>Total female population</t>
  </si>
  <si>
    <t>Total population of females currently living in the area</t>
  </si>
  <si>
    <t>1.1.3</t>
  </si>
  <si>
    <t>Population of women of reproductive age (WRA)</t>
  </si>
  <si>
    <t>Total population of women of reproductive age currently living in the area</t>
  </si>
  <si>
    <t>1.1.4</t>
  </si>
  <si>
    <t>Under-five population</t>
  </si>
  <si>
    <t>Total under-five population currently living in the area</t>
  </si>
  <si>
    <t>1.1.5</t>
  </si>
  <si>
    <t>Infant population</t>
  </si>
  <si>
    <t>Total under-one population currently living in the area</t>
  </si>
  <si>
    <t>1.1.6</t>
  </si>
  <si>
    <t>Rural population</t>
  </si>
  <si>
    <t>Percentage of population living in rural areas</t>
  </si>
  <si>
    <t>1.1.7</t>
  </si>
  <si>
    <t>Population living long distances from a health facility</t>
  </si>
  <si>
    <t>Total population living more than 5 km from a facility</t>
  </si>
  <si>
    <t>Total population living more than one hour from a primary care facility</t>
  </si>
  <si>
    <t>1.1.8</t>
  </si>
  <si>
    <t>Population living in poverty</t>
  </si>
  <si>
    <t>Percentage of population living on less than one dollar a day (or nationally accepted poverty measure)</t>
  </si>
  <si>
    <t>1.1.9</t>
  </si>
  <si>
    <t>Average household size</t>
  </si>
  <si>
    <t>Average number of persons per household</t>
  </si>
  <si>
    <t>Catchment area</t>
  </si>
  <si>
    <t>Proportion of population living &gt;5km of PHC facility</t>
  </si>
  <si>
    <t>uYear</t>
  </si>
  <si>
    <t>Total infant population 12-59 months</t>
  </si>
  <si>
    <t>Total infant population 12-23 months</t>
  </si>
  <si>
    <t>Total infant population 6-23 months</t>
  </si>
  <si>
    <t>Total infant population 6-11 months</t>
  </si>
  <si>
    <t>Total infant population 0-6 months</t>
  </si>
  <si>
    <t>Level</t>
  </si>
  <si>
    <t>Country</t>
  </si>
  <si>
    <t>LevelName</t>
  </si>
  <si>
    <t>Order</t>
  </si>
  <si>
    <t xml:space="preserve">AreaName </t>
  </si>
  <si>
    <t>Planning Year</t>
  </si>
  <si>
    <t>ESA</t>
  </si>
  <si>
    <t>Region</t>
  </si>
  <si>
    <t>Country DATA</t>
  </si>
  <si>
    <t>row</t>
  </si>
  <si>
    <t>col</t>
  </si>
  <si>
    <t>Calc</t>
  </si>
  <si>
    <t>Code1</t>
  </si>
  <si>
    <t xml:space="preserve">  </t>
  </si>
  <si>
    <t>test</t>
  </si>
  <si>
    <t>TestMe</t>
  </si>
  <si>
    <t>Mortality</t>
  </si>
  <si>
    <t>1.5.1</t>
  </si>
  <si>
    <t>Neonatal deaths</t>
  </si>
  <si>
    <t>Total deaths to children under age 1 month</t>
  </si>
  <si>
    <t>Infant deaths</t>
  </si>
  <si>
    <t>Total deaths to children under age 1 year</t>
  </si>
  <si>
    <t>Total deaths to children under age 5</t>
  </si>
  <si>
    <t>Total deaths to children ages 0-59 months</t>
  </si>
  <si>
    <t>Total maternal deaths</t>
  </si>
  <si>
    <t>Total deaths to women who are pregnant or within 42 days of pregnancy</t>
  </si>
  <si>
    <t>Diarrhea</t>
  </si>
  <si>
    <t>Diarrhoea prevalence among 0-59 months</t>
  </si>
  <si>
    <t>Diarrhoea episode per child per year</t>
  </si>
  <si>
    <t>Pneumonia</t>
  </si>
  <si>
    <t>Pneumonia prevalence among 0-59 months</t>
  </si>
  <si>
    <t>Pneumonia episode per child per year</t>
  </si>
  <si>
    <t>Malaria</t>
  </si>
  <si>
    <t>Malaria prevalence among 0-59 months</t>
  </si>
  <si>
    <t>Malaria episode per child per year</t>
  </si>
  <si>
    <t>1.2.1</t>
  </si>
  <si>
    <t>1.2.2</t>
  </si>
  <si>
    <t>1.2.3</t>
  </si>
  <si>
    <t>1.2.4</t>
  </si>
  <si>
    <t>1.3.1</t>
  </si>
  <si>
    <t>1.4.1</t>
  </si>
  <si>
    <t>ORS and zinc</t>
  </si>
  <si>
    <t xml:space="preserve">Commodities: Proportion of CHWs with zero absolute stock-outs of ORS and zinc supplements lasting more than 1 week during the past 3 months </t>
  </si>
  <si>
    <t>Human resources: Proportion of CHWs trained in diarrhoea case management</t>
  </si>
  <si>
    <t>Geographic access: Proportion of villages with access to CHWs trained in diarrhoea case management</t>
  </si>
  <si>
    <t>Utilisation: Among children 0-59 months who had diarrhoea, the proportion given ORS</t>
  </si>
  <si>
    <t xml:space="preserve">Continuity: Among children under age 5 who had diarrhoea, the proportion given ORS packets or prepackaged liquid AND zinc supplements </t>
  </si>
  <si>
    <t xml:space="preserve">Effective coverage: Among children under age 5 who had diarrhoea, the proportion given ORS packets or prepackaged liquid AND zinc supplements AND continued feeding and increased fluids </t>
  </si>
  <si>
    <t>Malaria treatment</t>
  </si>
  <si>
    <t>Commodities: Proportion of CHWs with zero absolute stock-outs of ACT lasting more than 1 week at any time during the past 3 months</t>
  </si>
  <si>
    <t>Human resources: Proportion of CHWs trained in malaria case management</t>
  </si>
  <si>
    <t>Geographic access: Proportion of villages with access to CHWs trained in malaria case management</t>
  </si>
  <si>
    <t>Utilisation: Among children under age 5 with fever, proportion for whom fever was tested for confirmation of malaria diagnosis</t>
  </si>
  <si>
    <t>Continuity: Among children ages 0-59 months with confirmation of malaria diagnosis, proportion who received treatment with any anti-malarials</t>
  </si>
  <si>
    <t>Effective coverage: Among children ages 0-59 months with confirmation of malaria diagnosis, proportion who received treatment with ACT</t>
  </si>
  <si>
    <t>Antibiotics for pneumonia</t>
  </si>
  <si>
    <t>Commodities: Proportion of CHWs with zero absolute stock-outs of antibiotics lasting more than 1 week during the past 3 months</t>
  </si>
  <si>
    <t>Human resources: Proportion of CHWs trained in pneumonia case management</t>
  </si>
  <si>
    <t xml:space="preserve">Geographic access: Proportion of villages with access to CHWs trained in pneumonia case management </t>
  </si>
  <si>
    <t>Continuity: Among children ages 0-59 months with symptoms of ARI, proportion for whom treatment was sought from a trained provider in a health facility and who received antibiotics</t>
  </si>
  <si>
    <t>Effective coverage: Among children ages 0-59 months with symptoms of ARI, proportion for whom treatment was sought from a trained provider in a health facility and who received antibiotics and took them for the required period</t>
  </si>
  <si>
    <t>2.1.1</t>
  </si>
  <si>
    <t>2.1.2</t>
  </si>
  <si>
    <t>2.1.3</t>
  </si>
  <si>
    <t>Coverage for C - Integrated management of newborn and childhood illnesses</t>
  </si>
  <si>
    <t>Demography and Epidemiology</t>
  </si>
  <si>
    <t>Filtering</t>
  </si>
  <si>
    <t>Designation of CHW</t>
  </si>
  <si>
    <t>3.1.1</t>
  </si>
  <si>
    <t>Community health worker</t>
  </si>
  <si>
    <t>Salary/incentive per CHW per Year</t>
  </si>
  <si>
    <t>Tranining and supervision</t>
  </si>
  <si>
    <t>3.1.2</t>
  </si>
  <si>
    <t>Cost per training</t>
  </si>
  <si>
    <t>Average number of population covered by a CHW</t>
  </si>
  <si>
    <t>Diarrhoea prevalence and HR</t>
  </si>
  <si>
    <t>Pneumonia prevalence and HR</t>
  </si>
  <si>
    <t>Malaria prevalence and HR</t>
  </si>
  <si>
    <t>Other HR costs per year</t>
  </si>
  <si>
    <t>3.1.3</t>
  </si>
  <si>
    <t>Commodities</t>
  </si>
  <si>
    <t>Coordination and monitoring</t>
  </si>
  <si>
    <t>Cost for coordination per year</t>
  </si>
  <si>
    <t>Other costs for research and evaluation per year</t>
  </si>
  <si>
    <t>Total cost per net</t>
  </si>
  <si>
    <t>Total cost per social mobilisation</t>
  </si>
  <si>
    <t>Total Cost for monitoring  (M&amp;E) per year</t>
  </si>
  <si>
    <t>Total cost per malaria rapid diagnostic test (RDT)</t>
  </si>
  <si>
    <t>Total cost per antibiotic treatment</t>
  </si>
  <si>
    <t>Total cost per ORS</t>
  </si>
  <si>
    <t>Total cost per Zinc</t>
  </si>
  <si>
    <t>Total cost per Respiratory timer</t>
  </si>
  <si>
    <t>Other operational costs</t>
  </si>
  <si>
    <t>Cost per supervision</t>
  </si>
  <si>
    <t>Cost per microplanning</t>
  </si>
  <si>
    <t>Total procurement cost per year</t>
  </si>
  <si>
    <t>Total warehousing cost per year</t>
  </si>
  <si>
    <t>Total delivery cost per year</t>
  </si>
  <si>
    <t>Total cost per antimalarial drug</t>
  </si>
  <si>
    <t>Code</t>
  </si>
  <si>
    <t>Average annual population growth rate</t>
  </si>
  <si>
    <t>Target</t>
  </si>
  <si>
    <t>CHW</t>
  </si>
  <si>
    <t>HAS</t>
  </si>
  <si>
    <t>Source/Comment</t>
  </si>
  <si>
    <t>Economic parameters in USD</t>
  </si>
  <si>
    <t>Gap</t>
  </si>
  <si>
    <t>Determinant</t>
  </si>
  <si>
    <t>Human Resources</t>
  </si>
  <si>
    <t>Geographic access</t>
  </si>
  <si>
    <t>Utilisation</t>
  </si>
  <si>
    <t>Continuity</t>
  </si>
  <si>
    <t>Effective coverage</t>
  </si>
  <si>
    <t xml:space="preserve">Proportion of CHWs with zero absolute stock-outs of ORS and zinc supplements lasting more than 1 week during the past 3 months </t>
  </si>
  <si>
    <t>Proportion of CHWs trained in diarrhoea case management</t>
  </si>
  <si>
    <t>Proportion of villages with access to CHWs trained in diarrhoea case management</t>
  </si>
  <si>
    <t>Among children 0-59 months who had diarrhoea, the proportion given ORS</t>
  </si>
  <si>
    <t xml:space="preserve">Among children under age 5 who had diarrhoea, the proportion given ORS packets or prepackaged liquid AND zinc supplements </t>
  </si>
  <si>
    <t>Proportion of CHWs with zero absolute stock-outs of ACT lasting more than 1 week at any time during the past 3 months</t>
  </si>
  <si>
    <t>Proportion of CHWs trained in malaria case management</t>
  </si>
  <si>
    <t>Proportion of villages with access to CHWs trained in malaria case management</t>
  </si>
  <si>
    <t>Among children under age 5 with fever, proportion for whom fever was tested for confirmation of malaria diagnosis</t>
  </si>
  <si>
    <t>Among children ages 0-59 months with confirmation of malaria diagnosis, proportion who received treatment with any anti-malarials</t>
  </si>
  <si>
    <t>Among children ages 0-59 months with confirmation of malaria diagnosis, proportion who received treatment with ACT</t>
  </si>
  <si>
    <t>Proportion of CHWs with zero absolute stock-outs of antibiotics lasting more than 1 week during the past 3 months</t>
  </si>
  <si>
    <t>Proportion of CHWs trained in pneumonia case management</t>
  </si>
  <si>
    <t xml:space="preserve">Proportion of villages with access to CHWs trained in pneumonia case management </t>
  </si>
  <si>
    <t>Among children ages 0-59 months with symptoms of ARI, proportion for whom treatment was sought from a trained provider in a health facility</t>
  </si>
  <si>
    <t>Among children ages 0-59 months with symptoms of ARI, proportion for whom treatment was sought from a trained provider in a health facility and who received antibiotics</t>
  </si>
  <si>
    <t>Among children ages 0-59 months with symptoms of ARI, proportion for whom treatment was sought from a trained provider in a health facility and who received antibiotics and took them for the required period</t>
  </si>
  <si>
    <t>LLINs</t>
  </si>
  <si>
    <t>No. of distribution campaign to be conducted</t>
  </si>
  <si>
    <t>Planning years</t>
  </si>
  <si>
    <t>INPUTS QUANTITIES</t>
  </si>
  <si>
    <t>SETTING UP NEW COVERAGE TARGET</t>
  </si>
  <si>
    <t>Number of LLINs to be distributed per household</t>
  </si>
  <si>
    <t>Row</t>
  </si>
  <si>
    <t>Col</t>
  </si>
  <si>
    <t>uNumber</t>
  </si>
  <si>
    <t>No of Nets needed through ANC</t>
  </si>
  <si>
    <t>Population gowth rate</t>
  </si>
  <si>
    <t>Unit</t>
  </si>
  <si>
    <t>Pop</t>
  </si>
  <si>
    <t>%</t>
  </si>
  <si>
    <t># of campaign</t>
  </si>
  <si>
    <t># of LLIN</t>
  </si>
  <si>
    <t>Total pregnant women</t>
  </si>
  <si>
    <t>Total population of pregnant women living in the area</t>
  </si>
  <si>
    <t>Target population</t>
  </si>
  <si>
    <r>
      <t xml:space="preserve">Total under-five population with suspected </t>
    </r>
    <r>
      <rPr>
        <b/>
        <sz val="11"/>
        <color theme="1"/>
        <rFont val="Calibri"/>
        <family val="2"/>
        <scheme val="minor"/>
      </rPr>
      <t>malaria</t>
    </r>
  </si>
  <si>
    <t>Epidemiology</t>
  </si>
  <si>
    <t>Malaria episode in under-five population</t>
  </si>
  <si>
    <t>Pneumonia episode in underfive population</t>
  </si>
  <si>
    <t>Diarrhea episode in under-five population</t>
  </si>
  <si>
    <t>Proportion of population at risk for malaria</t>
  </si>
  <si>
    <r>
      <rPr>
        <b/>
        <sz val="11"/>
        <color theme="1"/>
        <rFont val="Calibri"/>
        <family val="2"/>
        <scheme val="minor"/>
      </rPr>
      <t>Malaria</t>
    </r>
    <r>
      <rPr>
        <sz val="11"/>
        <color theme="1"/>
        <rFont val="Calibri"/>
        <family val="2"/>
        <scheme val="minor"/>
      </rPr>
      <t xml:space="preserve"> prevalence for under-five population</t>
    </r>
  </si>
  <si>
    <r>
      <rPr>
        <b/>
        <sz val="11"/>
        <color theme="1"/>
        <rFont val="Calibri"/>
        <family val="2"/>
        <scheme val="minor"/>
      </rPr>
      <t>Pneumonia</t>
    </r>
    <r>
      <rPr>
        <sz val="11"/>
        <color theme="1"/>
        <rFont val="Calibri"/>
        <family val="2"/>
        <scheme val="minor"/>
      </rPr>
      <t xml:space="preserve"> prevalence for under-five population</t>
    </r>
  </si>
  <si>
    <r>
      <rPr>
        <b/>
        <sz val="11"/>
        <color theme="1"/>
        <rFont val="Calibri"/>
        <family val="2"/>
        <scheme val="minor"/>
      </rPr>
      <t>Diarrhea</t>
    </r>
    <r>
      <rPr>
        <sz val="11"/>
        <color theme="1"/>
        <rFont val="Calibri"/>
        <family val="2"/>
        <scheme val="minor"/>
      </rPr>
      <t xml:space="preserve"> prevalence for under-five population</t>
    </r>
  </si>
  <si>
    <r>
      <t xml:space="preserve">Total under-five population with suspected </t>
    </r>
    <r>
      <rPr>
        <b/>
        <sz val="11"/>
        <color theme="1"/>
        <rFont val="Calibri"/>
        <family val="2"/>
        <scheme val="minor"/>
      </rPr>
      <t>pneumonia</t>
    </r>
  </si>
  <si>
    <r>
      <t>Total under-five population with suspected</t>
    </r>
    <r>
      <rPr>
        <b/>
        <sz val="11"/>
        <color theme="1"/>
        <rFont val="Calibri"/>
        <family val="2"/>
        <scheme val="minor"/>
      </rPr>
      <t xml:space="preserve"> diarrhea</t>
    </r>
  </si>
  <si>
    <t>Value</t>
  </si>
  <si>
    <t>Calc policies</t>
  </si>
  <si>
    <t>Calc Baseline</t>
  </si>
  <si>
    <t>Total pregnant women in areas with malaria</t>
  </si>
  <si>
    <t># episode</t>
  </si>
  <si>
    <t>Total households in areas with malaria</t>
  </si>
  <si>
    <t>Household</t>
  </si>
  <si>
    <t>Coverage</t>
  </si>
  <si>
    <t>Diarrhea treatment coverage</t>
  </si>
  <si>
    <t>Malaria treatment coverage</t>
  </si>
  <si>
    <t>Pneumonia treatment coverage</t>
  </si>
  <si>
    <t>ITN coverage for under-five</t>
  </si>
  <si>
    <t>ITN coverage for pregnant women</t>
  </si>
  <si>
    <t>ITNs</t>
  </si>
  <si>
    <t>Insecticide treated nets</t>
  </si>
  <si>
    <t>2.1.4</t>
  </si>
  <si>
    <t>Commodities: Proportion  of districts with LLIN stocks throughout the year or receiving LLIN through annual campaigns</t>
  </si>
  <si>
    <t>Human resources: Proportion of  Population living in communities with active community/environmental health worker</t>
  </si>
  <si>
    <t>Geographic access: Proportion of  households living near distribution point or reached by annual campaigns</t>
  </si>
  <si>
    <t>Utilisation: Proportion of all households having 1 or more Bednets (any type)</t>
  </si>
  <si>
    <t>Continuity: Proportion of all households with at least one LLIN</t>
  </si>
  <si>
    <t>Effective coverage: Proportion of all U5s sleeping under LLIN last night</t>
  </si>
  <si>
    <t>Proportion of all pregnant women sleeping under LLIN last night</t>
  </si>
  <si>
    <t>ITN</t>
  </si>
  <si>
    <t>Proportion  of districts with LLIN stocks throughout the year or receiving LLIN through annual campaigns</t>
  </si>
  <si>
    <t>Proportion of  Population living in communities with active community/environmental health worker</t>
  </si>
  <si>
    <t>Proportion of  households living near distribution point or reached by annual campaigns</t>
  </si>
  <si>
    <t>Proportion of all households having 1 or more Bednets (any type)</t>
  </si>
  <si>
    <t>Proportion of all households with at least one LLIN</t>
  </si>
  <si>
    <t>Proportion of all U5s sleeping under LLIN last night</t>
  </si>
  <si>
    <t>GAP</t>
  </si>
  <si>
    <t>No. of nets to be distributed per household</t>
  </si>
  <si>
    <t>No of Nets needed for Campaign (distribution per hh)</t>
  </si>
  <si>
    <t xml:space="preserve">Total children under-one year </t>
  </si>
  <si>
    <t>Total children under-five years</t>
  </si>
  <si>
    <t>No of Nets needed through EPI</t>
  </si>
  <si>
    <t>Other expected cases</t>
  </si>
  <si>
    <t># of cases</t>
  </si>
  <si>
    <t>Total expected malaria cases</t>
  </si>
  <si>
    <t>Proportion of diarrhea cases treated at Health Facility (Public and private)</t>
  </si>
  <si>
    <t>Proportion of diarrhea cases treated through CCM</t>
  </si>
  <si>
    <t>Proportion of Pneumonia cases treated at Health Facility (Public and private)</t>
  </si>
  <si>
    <t>Proportion of Pneumonia cases treated through CCM</t>
  </si>
  <si>
    <t>Proportion of Malaria cases treated at Health Facility (Public and private)</t>
  </si>
  <si>
    <t>Proportion of Malaria cases treated through CCM</t>
  </si>
  <si>
    <t>X</t>
  </si>
  <si>
    <t>uTick</t>
  </si>
  <si>
    <t>Malaria treatment for under-five population</t>
  </si>
  <si>
    <t>Fever prevalence among 0-59 months</t>
  </si>
  <si>
    <t>No of expected malaria cases at health facility (Public and Private)</t>
  </si>
  <si>
    <t>No of expected malaria cases through CCM</t>
  </si>
  <si>
    <t>No of expected fever cases</t>
  </si>
  <si>
    <r>
      <t># pop per hh</t>
    </r>
    <r>
      <rPr>
        <sz val="10"/>
        <color theme="0"/>
        <rFont val="Calibri"/>
        <family val="2"/>
        <scheme val="minor"/>
      </rPr>
      <t xml:space="preserve"> (Unit)</t>
    </r>
  </si>
  <si>
    <t>Proportion of fever cases diagnosed at Health Facility (Public and private)</t>
  </si>
  <si>
    <t>Proportion of fever cases diagnosed through CCM</t>
  </si>
  <si>
    <t>Fever diagnostic test coverage</t>
  </si>
  <si>
    <t># of ACT</t>
  </si>
  <si>
    <t>No of expected diagnostic test at health facility (public and private)</t>
  </si>
  <si>
    <t>No of expected diagnostic test through CCM</t>
  </si>
  <si>
    <t>Total LLINs needed</t>
  </si>
  <si>
    <t>Total ACT needed</t>
  </si>
  <si>
    <t>Total RDT needed</t>
  </si>
  <si>
    <t>Diarrhea treatment for under-five population</t>
  </si>
  <si>
    <t>Adjustment consumption factor for RDT</t>
  </si>
  <si>
    <t>Total expected diagnostic tests</t>
  </si>
  <si>
    <t>No of expected diarrhea cases</t>
  </si>
  <si>
    <t>No of expected diarrhea cases at health facility (public and private)</t>
  </si>
  <si>
    <t>No of expected diarrhea cases through CCM</t>
  </si>
  <si>
    <t>Total expected diarrhea cases</t>
  </si>
  <si>
    <t>No of expected malaria cases</t>
  </si>
  <si>
    <t>Total ORS needed</t>
  </si>
  <si>
    <t># of RDT</t>
  </si>
  <si>
    <t># of ORS</t>
  </si>
  <si>
    <t>Adjustment consumption factor for ORS</t>
  </si>
  <si>
    <t>Adjustment consumption factor for Zinc</t>
  </si>
  <si>
    <t>Total Zinc needed</t>
  </si>
  <si>
    <t># of Zinc</t>
  </si>
  <si>
    <t>Pneumonia treatment for under-five population</t>
  </si>
  <si>
    <t>No of expected pneumonia cases</t>
  </si>
  <si>
    <t>No of expected Pneumonia cases at health facility (public and private)</t>
  </si>
  <si>
    <t>No of expected Pneumonia cases through CCM</t>
  </si>
  <si>
    <t>Total expected Pneumonia cases</t>
  </si>
  <si>
    <t>Adjustment consumption factor for Antibiotics</t>
  </si>
  <si>
    <t>Total Antibioticst treatment needed</t>
  </si>
  <si>
    <t># of Antibiotics</t>
  </si>
  <si>
    <t>Human Ressources and small equipment</t>
  </si>
  <si>
    <t>Availability of HR for malaria treatment</t>
  </si>
  <si>
    <t>Availability of HR for pneumonia treatment</t>
  </si>
  <si>
    <t># of worker</t>
  </si>
  <si>
    <t>Norm for Diarrhea treatment HR</t>
  </si>
  <si>
    <t>Norm for Pneumonia treatment HR</t>
  </si>
  <si>
    <t>Norm for Malaria treatment HR</t>
  </si>
  <si>
    <t>No of HR needed for malaria treatment</t>
  </si>
  <si>
    <t>No of HR needed for pneumonia treatment</t>
  </si>
  <si>
    <t>No of HR needed for Diarrhea treatment</t>
  </si>
  <si>
    <t>Availability of HR for Diarrhea treatment</t>
  </si>
  <si>
    <t>Proportion of population targeted by iCCM programs</t>
  </si>
  <si>
    <t>Proportion of iCCM population</t>
  </si>
  <si>
    <t>Number of existing CHW for this activity in the iCCM areas</t>
  </si>
  <si>
    <t>Adjustment consumption factor for timer</t>
  </si>
  <si>
    <t>Total Respiratory timer needed</t>
  </si>
  <si>
    <r>
      <t>Pop per HR</t>
    </r>
    <r>
      <rPr>
        <sz val="10"/>
        <color theme="0"/>
        <rFont val="Calibri"/>
        <family val="2"/>
        <scheme val="minor"/>
      </rPr>
      <t xml:space="preserve"> (Unit)</t>
    </r>
  </si>
  <si>
    <t>BUDGET ESTIMATION</t>
  </si>
  <si>
    <t>Antibiotic treatment</t>
  </si>
  <si>
    <t>Antimalarial drug</t>
  </si>
  <si>
    <t>Respiratory timer</t>
  </si>
  <si>
    <t>uYesNo</t>
  </si>
  <si>
    <t>Yes</t>
  </si>
  <si>
    <t>No</t>
  </si>
  <si>
    <t>Per capita</t>
  </si>
  <si>
    <t>Total Cost</t>
  </si>
  <si>
    <t>LLINs for ANC</t>
  </si>
  <si>
    <t>LLINs for EPI</t>
  </si>
  <si>
    <t>LLINs for Campaign</t>
  </si>
  <si>
    <t>Salary for community worker</t>
  </si>
  <si>
    <t>Other HR cost</t>
  </si>
  <si>
    <t>Training</t>
  </si>
  <si>
    <t>Supervision</t>
  </si>
  <si>
    <t>Microplanning</t>
  </si>
  <si>
    <t>M&amp;E</t>
  </si>
  <si>
    <t>Coordination</t>
  </si>
  <si>
    <t>Other costs for research and evaluation</t>
  </si>
  <si>
    <t>No of additional HR needed for iCCM</t>
  </si>
  <si>
    <t>No of training needed</t>
  </si>
  <si>
    <t>No. of worker per training</t>
  </si>
  <si>
    <t>No. of supervision needed per year</t>
  </si>
  <si>
    <t>Social mobilisation</t>
  </si>
  <si>
    <t xml:space="preserve">Warehousing </t>
  </si>
  <si>
    <t>Procurement</t>
  </si>
  <si>
    <t>User defined item cost</t>
  </si>
  <si>
    <t>Delivery / Logistic</t>
  </si>
  <si>
    <t>KEY OUTPUTS AND BUDGET FOR THE GAP ANALYSIS</t>
  </si>
  <si>
    <t>Formula</t>
  </si>
  <si>
    <t>List</t>
  </si>
  <si>
    <t>Intervention : commodities number of ACTs</t>
  </si>
  <si>
    <t>Intervention : commodities number of ITNs</t>
  </si>
  <si>
    <t>Intervention : commodities number of Antibiotics</t>
  </si>
  <si>
    <t>Antibiotics</t>
  </si>
  <si>
    <t>Timer</t>
  </si>
  <si>
    <t>Oral rehydration therapy</t>
  </si>
  <si>
    <t>Zinc for diarrhea treatment</t>
  </si>
  <si>
    <t>HEW</t>
  </si>
  <si>
    <t>Agent Comunautaire</t>
  </si>
  <si>
    <t>HSA</t>
  </si>
  <si>
    <t>APEs</t>
  </si>
  <si>
    <t>CBDs</t>
  </si>
  <si>
    <t>VHT</t>
  </si>
  <si>
    <t>year</t>
  </si>
  <si>
    <t>country</t>
  </si>
  <si>
    <t>2009Angola</t>
  </si>
  <si>
    <t>2010Angola</t>
  </si>
  <si>
    <t>2011Angola</t>
  </si>
  <si>
    <t>2012Angola</t>
  </si>
  <si>
    <t>2013Angola</t>
  </si>
  <si>
    <t>2009Botswana</t>
  </si>
  <si>
    <t>2010Botswana</t>
  </si>
  <si>
    <t>2011Botswana</t>
  </si>
  <si>
    <t>2012Botswana</t>
  </si>
  <si>
    <t>2013Botswana</t>
  </si>
  <si>
    <t>2009Burundi</t>
  </si>
  <si>
    <t>2010Burundi</t>
  </si>
  <si>
    <t>2011Burundi</t>
  </si>
  <si>
    <t>2012Burundi</t>
  </si>
  <si>
    <t>2013Burundi</t>
  </si>
  <si>
    <t>2009Comoros</t>
  </si>
  <si>
    <t>2010Comoros</t>
  </si>
  <si>
    <t>2011Comoros</t>
  </si>
  <si>
    <t>2012Comoros</t>
  </si>
  <si>
    <t>2013Comoros</t>
  </si>
  <si>
    <t>2009Eritrea</t>
  </si>
  <si>
    <t>2010Eritrea</t>
  </si>
  <si>
    <t>2011Eritrea</t>
  </si>
  <si>
    <t>2012Eritrea</t>
  </si>
  <si>
    <t>2013Eritrea</t>
  </si>
  <si>
    <t>2009ESA</t>
  </si>
  <si>
    <t>2010ESA</t>
  </si>
  <si>
    <t>2011ESA</t>
  </si>
  <si>
    <t>2012ESA</t>
  </si>
  <si>
    <t>2013ESA</t>
  </si>
  <si>
    <t>2009Ethiopia</t>
  </si>
  <si>
    <t>2010Ethiopia</t>
  </si>
  <si>
    <t>2011Ethiopia</t>
  </si>
  <si>
    <t>2012Ethiopia</t>
  </si>
  <si>
    <t>2013Ethiopia</t>
  </si>
  <si>
    <t>2009Kenya</t>
  </si>
  <si>
    <t>2010Kenya</t>
  </si>
  <si>
    <t>2011Kenya</t>
  </si>
  <si>
    <t>2012Kenya</t>
  </si>
  <si>
    <t>2013Kenya</t>
  </si>
  <si>
    <t>2009Lesotho</t>
  </si>
  <si>
    <t>2010Lesotho</t>
  </si>
  <si>
    <t>2011Lesotho</t>
  </si>
  <si>
    <t>2012Lesotho</t>
  </si>
  <si>
    <t>2013Lesotho</t>
  </si>
  <si>
    <t>2009Madagascar</t>
  </si>
  <si>
    <t>2010Madagascar</t>
  </si>
  <si>
    <t>2011Madagascar</t>
  </si>
  <si>
    <t>2012Madagascar</t>
  </si>
  <si>
    <t>2013Madagascar</t>
  </si>
  <si>
    <t>2009Malawi</t>
  </si>
  <si>
    <t>2010Malawi</t>
  </si>
  <si>
    <t>2011Malawi</t>
  </si>
  <si>
    <t>2012Malawi</t>
  </si>
  <si>
    <t>2013Malawi</t>
  </si>
  <si>
    <t>2009Mozambique</t>
  </si>
  <si>
    <t>2010Mozambique</t>
  </si>
  <si>
    <t>2011Mozambique</t>
  </si>
  <si>
    <t>2012Mozambique</t>
  </si>
  <si>
    <t>2013Mozambique</t>
  </si>
  <si>
    <t>2009Namibia</t>
  </si>
  <si>
    <t>2010Namibia</t>
  </si>
  <si>
    <t>2011Namibia</t>
  </si>
  <si>
    <t>2012Namibia</t>
  </si>
  <si>
    <t>2013Namibia</t>
  </si>
  <si>
    <t>2009Rwanda</t>
  </si>
  <si>
    <t>2010Rwanda</t>
  </si>
  <si>
    <t>2011Rwanda</t>
  </si>
  <si>
    <t>2012Rwanda</t>
  </si>
  <si>
    <t>2013Rwanda</t>
  </si>
  <si>
    <t>2009Somalia</t>
  </si>
  <si>
    <t>2010Somalia</t>
  </si>
  <si>
    <t>2011Somalia</t>
  </si>
  <si>
    <t>2012Somalia</t>
  </si>
  <si>
    <t>2013Somalia</t>
  </si>
  <si>
    <t>2009South Africa</t>
  </si>
  <si>
    <t>2010South Africa</t>
  </si>
  <si>
    <t>2011South Africa</t>
  </si>
  <si>
    <t>2012South Africa</t>
  </si>
  <si>
    <t>2013South Africa</t>
  </si>
  <si>
    <t>2009South Sudan</t>
  </si>
  <si>
    <t>2010South Sudan</t>
  </si>
  <si>
    <t>2011South Sudan</t>
  </si>
  <si>
    <t>2012South Sudan</t>
  </si>
  <si>
    <t>2013South Sudan</t>
  </si>
  <si>
    <t>2009Swaziland</t>
  </si>
  <si>
    <t>2010Swaziland</t>
  </si>
  <si>
    <t>2011Swaziland</t>
  </si>
  <si>
    <t>2012Swaziland</t>
  </si>
  <si>
    <t>2013Swaziland</t>
  </si>
  <si>
    <t>2011TestMe</t>
  </si>
  <si>
    <t>2009Uganda</t>
  </si>
  <si>
    <t>2010Uganda</t>
  </si>
  <si>
    <t>2011Uganda</t>
  </si>
  <si>
    <t>2012Uganda</t>
  </si>
  <si>
    <t>2013Uganda</t>
  </si>
  <si>
    <t>2009United Republic of Tanzania</t>
  </si>
  <si>
    <t>2010United Republic of Tanzania</t>
  </si>
  <si>
    <t>2011United Republic of Tanzania</t>
  </si>
  <si>
    <t>2012United Republic of Tanzania</t>
  </si>
  <si>
    <t>2013United Republic of Tanzania</t>
  </si>
  <si>
    <t>2009Zambia</t>
  </si>
  <si>
    <t>2010Zambia</t>
  </si>
  <si>
    <t>2011Zambia</t>
  </si>
  <si>
    <t>2012Zambia</t>
  </si>
  <si>
    <t>2013Zambia</t>
  </si>
  <si>
    <t>2009Zimbabwe</t>
  </si>
  <si>
    <t>2010Zimbabwe</t>
  </si>
  <si>
    <t>2011Zimbabwe</t>
  </si>
  <si>
    <t>2012Zimbabwe</t>
  </si>
  <si>
    <t>2013Zimbabwe</t>
  </si>
  <si>
    <t>Flag1</t>
  </si>
  <si>
    <t>Flag2</t>
  </si>
  <si>
    <t>Flag3</t>
  </si>
  <si>
    <t>Nutrition</t>
  </si>
  <si>
    <t>Acute malnutrition prevalence and HR</t>
  </si>
  <si>
    <t>1.6.1</t>
  </si>
  <si>
    <t>Acute malnutrition episode per child per year</t>
  </si>
  <si>
    <t>Proportion of cases of acute malnutrition in children under 5 years old diagnosed at Health Facility (Public and private)</t>
  </si>
  <si>
    <t>Proportion of cases of acute malnutrition in children under 5 years diagnosed through CCM</t>
  </si>
  <si>
    <t>Proportion of acutely malnourished cases treated at Health Facility (Public and private)</t>
  </si>
  <si>
    <t>Proportion of acutely malnourished cases treated through CCM</t>
  </si>
  <si>
    <t>Acute malnutrition prevalence among 0-59 months (severe wasting)</t>
  </si>
  <si>
    <t>2.1.5</t>
  </si>
  <si>
    <t xml:space="preserve">Commodities: Proportion of CHWs with sufficient RUTF through the year </t>
  </si>
  <si>
    <t>Human resources: Proportion of CHWs trained in management of acute malnutrition</t>
  </si>
  <si>
    <t>Geographic access: Proportion of villages with access to CHWs trained in management of acute malnutrition</t>
  </si>
  <si>
    <t>Utilisation: Proportion of children under 5 years old diagnosed (based on MUAC/bilateral oedema) with acute malnutrition (severe and moderate)</t>
  </si>
  <si>
    <t xml:space="preserve">Continuity: Proportion of children among those diagnosed with severe acute malnutrition who received adequate treatment with RUTF through a trained provider </t>
  </si>
  <si>
    <t>Continuity: Proportion of children among those diagnosed with severe acute malnutrition who received adequate systematic treatment through a trained provider</t>
  </si>
  <si>
    <t xml:space="preserve">Effective coverage: Proportion of children diagnosed with severe  acute malnutrition who received treatment with RUTF until recovery </t>
  </si>
  <si>
    <t>flag1</t>
  </si>
  <si>
    <t xml:space="preserve">Proportion of CHWs with sufficient RUTF through the year </t>
  </si>
  <si>
    <t>Proportion of CHWs trained in management of acute malnutrition</t>
  </si>
  <si>
    <t>Proportion of villages with access to CHWs trained in management of acute malnutrition</t>
  </si>
  <si>
    <t>Proportion of children under 5 years old diagnosed (based on MUAC/bilateral oedema) with acute malnutrition (severe and moderate)</t>
  </si>
  <si>
    <t xml:space="preserve">Proportion of children among those diagnosed with severe acute malnutrition who received adequate treatment with RUTF through a trained provider </t>
  </si>
  <si>
    <t>Proportion of children among those diagnosed with severe acute malnutrition who received adequate systematic treatment through a trained provider</t>
  </si>
  <si>
    <t xml:space="preserve">Proportion of children diagnosed with severe  acute malnutrition who received treatment with RUTF until recovery </t>
  </si>
  <si>
    <t>Total cost per RUTF treatment</t>
  </si>
  <si>
    <t xml:space="preserve">Total cost per systematic treatment for severe acute malnutrition </t>
  </si>
  <si>
    <t>Total cost per MUAC</t>
  </si>
  <si>
    <t>Severe Acute Malnutrition (SAM)</t>
  </si>
  <si>
    <t>Malnutrition (SAM)</t>
  </si>
  <si>
    <t>SAM coverage</t>
  </si>
  <si>
    <t>CHW-Nut</t>
  </si>
  <si>
    <t>chk</t>
  </si>
  <si>
    <t>RDT</t>
  </si>
  <si>
    <t>Social mobilization</t>
  </si>
  <si>
    <t>Year</t>
  </si>
  <si>
    <t>Spreadsheet</t>
  </si>
  <si>
    <t>Address</t>
  </si>
  <si>
    <t>Last Row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</si>
  <si>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</si>
  <si>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</si>
  <si>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</si>
  <si>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</si>
  <si>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</si>
  <si>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</si>
  <si>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</si>
  <si>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</si>
  <si>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</si>
  <si>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</si>
  <si>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flag2</t>
  </si>
  <si>
    <t>Acute malnutrition episode in under-five population</t>
  </si>
  <si>
    <r>
      <rPr>
        <b/>
        <sz val="11"/>
        <color theme="1"/>
        <rFont val="Calibri"/>
        <family val="2"/>
        <scheme val="minor"/>
      </rPr>
      <t>Acute Malnutrition</t>
    </r>
    <r>
      <rPr>
        <sz val="11"/>
        <color theme="1"/>
        <rFont val="Calibri"/>
        <family val="2"/>
        <scheme val="minor"/>
      </rPr>
      <t xml:space="preserve"> prevalence for under-five population</t>
    </r>
  </si>
  <si>
    <r>
      <t>Total under-five population with suspected</t>
    </r>
    <r>
      <rPr>
        <b/>
        <sz val="11"/>
        <color theme="1"/>
        <rFont val="Calibri"/>
        <family val="2"/>
        <scheme val="minor"/>
      </rPr>
      <t xml:space="preserve"> Acute Malnutrition</t>
    </r>
  </si>
  <si>
    <t>SAM treatment for under-five population</t>
  </si>
  <si>
    <t>No of expected SAM cases</t>
  </si>
  <si>
    <t>No of expected SAM cases at health facility (public and private)</t>
  </si>
  <si>
    <t>No of expected SAM cases through CCM</t>
  </si>
  <si>
    <t>Total expected SAM cases</t>
  </si>
  <si>
    <t>Adjustment consumption factor for RUTF</t>
  </si>
  <si>
    <t>Total RUTF needed</t>
  </si>
  <si>
    <t># of RUTF</t>
  </si>
  <si>
    <t>Adjustment consumption factor for MUAC</t>
  </si>
  <si>
    <t>Total MUAC needed</t>
  </si>
  <si>
    <t>No of HR needed for SAM screening</t>
  </si>
  <si>
    <t>Availability of HR for SAM screening</t>
  </si>
  <si>
    <t>Norm for SAM screening HR</t>
  </si>
  <si>
    <t>Commodities, Drugs and small equipment</t>
  </si>
  <si>
    <t>MUAC</t>
  </si>
  <si>
    <t>RUTF</t>
  </si>
  <si>
    <t>RUTF for severe and acute malnutrition</t>
  </si>
  <si>
    <t>A : Country target (number of total timers needed for country iCCM program)</t>
  </si>
  <si>
    <t>B : Number of timers already available</t>
  </si>
  <si>
    <t>C : Gap for number of timers needed</t>
  </si>
  <si>
    <t>D : Number of timers included in current proposal</t>
  </si>
  <si>
    <t>Mid-Upper Arm Circumference</t>
  </si>
  <si>
    <t>A : Country target (number of total MUAC needed for country iCCM program)</t>
  </si>
  <si>
    <t>B : Number of MUAC already available</t>
  </si>
  <si>
    <t>C : Gap for number of MUAC needed</t>
  </si>
  <si>
    <t>D : Number of MUAC included in current proposal</t>
  </si>
  <si>
    <t>SUMMARY OF THE GAP ANALYSIS</t>
  </si>
  <si>
    <r>
      <rPr>
        <b/>
        <sz val="9"/>
        <color theme="1"/>
        <rFont val="Trebuchet MS"/>
        <family val="2"/>
      </rPr>
      <t>A:</t>
    </r>
    <r>
      <rPr>
        <sz val="9"/>
        <color theme="1"/>
        <rFont val="Trebuchet MS"/>
        <family val="2"/>
      </rPr>
      <t xml:space="preserve"> Calculated Needs</t>
    </r>
  </si>
  <si>
    <r>
      <rPr>
        <b/>
        <sz val="9"/>
        <color theme="1"/>
        <rFont val="Trebuchet MS"/>
        <family val="2"/>
      </rPr>
      <t>A':</t>
    </r>
    <r>
      <rPr>
        <sz val="9"/>
        <color theme="1"/>
        <rFont val="Trebuchet MS"/>
        <family val="2"/>
      </rPr>
      <t xml:space="preserve"> Additional needs (Public sector)</t>
    </r>
  </si>
  <si>
    <r>
      <rPr>
        <b/>
        <sz val="9"/>
        <color theme="1"/>
        <rFont val="Trebuchet MS"/>
        <family val="2"/>
      </rPr>
      <t>A'':</t>
    </r>
    <r>
      <rPr>
        <sz val="9"/>
        <color theme="1"/>
        <rFont val="Trebuchet MS"/>
        <family val="2"/>
      </rPr>
      <t xml:space="preserve"> Additional needs (Private sector)</t>
    </r>
  </si>
  <si>
    <t>A: Calculated Needs</t>
  </si>
  <si>
    <t>A': Additional needs (Public sector)</t>
  </si>
  <si>
    <t>A'': Additional needs (Private sector)</t>
  </si>
  <si>
    <t>A''': Country target (Social Marketing)</t>
  </si>
  <si>
    <t>Malaria Rapid Diagnostic Tests (Total target)</t>
  </si>
  <si>
    <t>Anti-malaria treatments (Total target)</t>
  </si>
  <si>
    <t>Insecticide treated nets (Total target)</t>
  </si>
  <si>
    <t>Respiratory timers (Total target)</t>
  </si>
  <si>
    <t>ORS (Total target)</t>
  </si>
  <si>
    <t>Zinc (Total target)</t>
  </si>
  <si>
    <t>RUTF (Total target)</t>
  </si>
  <si>
    <t>MUAC (Total target)</t>
  </si>
  <si>
    <t>Commodities drug and supply</t>
  </si>
  <si>
    <t>#</t>
  </si>
  <si>
    <t>Percent Gap</t>
  </si>
  <si>
    <t>$</t>
  </si>
  <si>
    <t>Total cost</t>
  </si>
  <si>
    <t>Antibiotic treatment (Total target)</t>
  </si>
  <si>
    <t>Total Funding Gap</t>
  </si>
  <si>
    <t>C : Funding gap</t>
  </si>
  <si>
    <t>B : Total funding available (A - C)</t>
  </si>
  <si>
    <t>Available $</t>
  </si>
  <si>
    <t>Gap $</t>
  </si>
  <si>
    <t>ACT</t>
  </si>
  <si>
    <t>LLIN</t>
  </si>
  <si>
    <t>Antibiotic</t>
  </si>
  <si>
    <t>D</t>
  </si>
  <si>
    <t>E</t>
  </si>
  <si>
    <t>Strategy</t>
  </si>
  <si>
    <t>Outputs</t>
  </si>
  <si>
    <t>Quantities</t>
  </si>
  <si>
    <t>H2</t>
  </si>
  <si>
    <t>F4</t>
  </si>
  <si>
    <t>F14</t>
  </si>
  <si>
    <t>F15</t>
  </si>
  <si>
    <t>F16</t>
  </si>
  <si>
    <t>F17</t>
  </si>
  <si>
    <t>F18</t>
  </si>
  <si>
    <t>F19</t>
  </si>
  <si>
    <t>F47</t>
  </si>
  <si>
    <t xml:space="preserve">KEN-CIDA </t>
  </si>
  <si>
    <t>KEN-Homabay</t>
  </si>
  <si>
    <t>KEN-Tana River</t>
  </si>
  <si>
    <t>KEN-Turkana</t>
  </si>
  <si>
    <t>KEN-Garissa</t>
  </si>
  <si>
    <t>KEN-Marsabit</t>
  </si>
  <si>
    <t>KEN-Siaya</t>
  </si>
  <si>
    <t>County</t>
  </si>
  <si>
    <t>&lt;&lt;&lt;&lt;&lt;&lt;</t>
  </si>
  <si>
    <t>&gt;&gt;&gt;&gt;&gt;</t>
  </si>
  <si>
    <t>Tanzania</t>
  </si>
  <si>
    <t>Homabay</t>
  </si>
  <si>
    <t>Tana River</t>
  </si>
  <si>
    <t>Turkana</t>
  </si>
  <si>
    <t>Garissa</t>
  </si>
  <si>
    <t>Marsabit</t>
  </si>
  <si>
    <t>Siaya</t>
  </si>
  <si>
    <t>CIDA Project</t>
  </si>
  <si>
    <t>ssLevel</t>
  </si>
  <si>
    <t>Tigray</t>
  </si>
  <si>
    <t>Affar</t>
  </si>
  <si>
    <t>Amhara</t>
  </si>
  <si>
    <t>Oromiya</t>
  </si>
  <si>
    <t>Somali</t>
  </si>
  <si>
    <t>Benishangul-Gumuz</t>
  </si>
  <si>
    <t>SNNP</t>
  </si>
  <si>
    <t>Gambela</t>
  </si>
  <si>
    <t>Harari</t>
  </si>
  <si>
    <t>Addis Ababa</t>
  </si>
  <si>
    <t>Dire Dawa</t>
  </si>
  <si>
    <t>Butha-Buthe</t>
  </si>
  <si>
    <t>Leribe</t>
  </si>
  <si>
    <t>Berea</t>
  </si>
  <si>
    <t>Maseru</t>
  </si>
  <si>
    <t>Mafeteng</t>
  </si>
  <si>
    <t>Mohale's Hoek</t>
  </si>
  <si>
    <t>Quthing</t>
  </si>
  <si>
    <t>Qacha’s Nek</t>
  </si>
  <si>
    <t>Mokhotlong</t>
  </si>
  <si>
    <t>Thaba-Tseka</t>
  </si>
  <si>
    <t>Analamanga</t>
  </si>
  <si>
    <t>Vakinankaratra</t>
  </si>
  <si>
    <t>Itasy</t>
  </si>
  <si>
    <t>Bongolava</t>
  </si>
  <si>
    <t>Haute Matsiatra</t>
  </si>
  <si>
    <t>Amoron'i Mania</t>
  </si>
  <si>
    <t>Vatovavy Fitovinany</t>
  </si>
  <si>
    <t>Ihorombe</t>
  </si>
  <si>
    <t>Atsimo Atsinanana</t>
  </si>
  <si>
    <t>Atsinanana</t>
  </si>
  <si>
    <t>Analanjirofo</t>
  </si>
  <si>
    <t>Alaotra Mangoro</t>
  </si>
  <si>
    <t>Boeny</t>
  </si>
  <si>
    <t>Sofia</t>
  </si>
  <si>
    <t>Betsiboka</t>
  </si>
  <si>
    <t>Melaky</t>
  </si>
  <si>
    <t>Atsimo Andrefana</t>
  </si>
  <si>
    <t>Androy</t>
  </si>
  <si>
    <t>Anosy</t>
  </si>
  <si>
    <t>Menabe</t>
  </si>
  <si>
    <t>Diana</t>
  </si>
  <si>
    <t>Sava</t>
  </si>
  <si>
    <t>Code2</t>
  </si>
  <si>
    <t>IRS</t>
  </si>
  <si>
    <t>Indoor Residual Spraying (IRS)</t>
  </si>
  <si>
    <t>2.1.6</t>
  </si>
  <si>
    <t>fisdufiousd</t>
  </si>
  <si>
    <t>Baseline/Bottleneck</t>
  </si>
  <si>
    <t>Expected BN reduction</t>
  </si>
  <si>
    <t>Human resources: Proportion of targeted IRS areas with qualified spray teams</t>
  </si>
  <si>
    <t xml:space="preserve">Commodities: Proportion of spray teams with no stock out of IRS supplies </t>
  </si>
  <si>
    <t>Geographical access: Proportion of targeted areas with access to spray teams</t>
  </si>
  <si>
    <t>Utilisation: Proportion of targeted areas informed about spraying campain</t>
  </si>
  <si>
    <t>Continuity: Proportion of target structures/HH sprayed  at least once in targeted area</t>
  </si>
  <si>
    <t>Effective coverage: Proportion of target structures/HH sprayed  effectively in targeted area</t>
  </si>
  <si>
    <t>Proportion of households targeted for IRS</t>
  </si>
  <si>
    <t>Proportion of households targeted for LLINs</t>
  </si>
  <si>
    <t>Average total cost per sprayed household</t>
  </si>
  <si>
    <t>code1</t>
  </si>
  <si>
    <t>code2</t>
  </si>
  <si>
    <t>2ESAAngola2009</t>
  </si>
  <si>
    <t>2ESAAngola2010</t>
  </si>
  <si>
    <t>2ESAAngola2011</t>
  </si>
  <si>
    <t>2ESAAngola2012</t>
  </si>
  <si>
    <t>2ESAAngola2013</t>
  </si>
  <si>
    <t>2ESABotswana2009</t>
  </si>
  <si>
    <t>2ESABotswana2010</t>
  </si>
  <si>
    <t>2ESABotswana2011</t>
  </si>
  <si>
    <t>2ESABotswana2012</t>
  </si>
  <si>
    <t>2ESABotswana2013</t>
  </si>
  <si>
    <t>2ESABurundi2009</t>
  </si>
  <si>
    <t>2ESABurundi2010</t>
  </si>
  <si>
    <t>2ESABurundi2011</t>
  </si>
  <si>
    <t>2ESABurundi2012</t>
  </si>
  <si>
    <t>2ESABurundi2013</t>
  </si>
  <si>
    <t>2ESAComoros2009</t>
  </si>
  <si>
    <t>2ESAComoros2010</t>
  </si>
  <si>
    <t>2ESAComoros2011</t>
  </si>
  <si>
    <t>2ESAComoros2012</t>
  </si>
  <si>
    <t>2ESAComoros2013</t>
  </si>
  <si>
    <t>2ESAEritrea2009</t>
  </si>
  <si>
    <t>2ESAEritrea2010</t>
  </si>
  <si>
    <t>2ESAEritrea2011</t>
  </si>
  <si>
    <t>2ESAEritrea2012</t>
  </si>
  <si>
    <t>2ESAEritrea2013</t>
  </si>
  <si>
    <t>1ESAESA2009</t>
  </si>
  <si>
    <t>1ESAESA2010</t>
  </si>
  <si>
    <t>1ESAESA2011</t>
  </si>
  <si>
    <t>1ESAESA2012</t>
  </si>
  <si>
    <t>1ESAESA2013</t>
  </si>
  <si>
    <t>2ESAEthiopia2009</t>
  </si>
  <si>
    <t>2ESAEthiopia2010</t>
  </si>
  <si>
    <t>2ESAEthiopia2011</t>
  </si>
  <si>
    <t>2ESAEthiopia2012</t>
  </si>
  <si>
    <t>1EthiopiaEthiopia2012</t>
  </si>
  <si>
    <t>2ESAEthiopia2013</t>
  </si>
  <si>
    <t>2ESAKenya2009</t>
  </si>
  <si>
    <t>2ESAKenya2010</t>
  </si>
  <si>
    <t>2ESAKenya2011</t>
  </si>
  <si>
    <t>2ESAKenya2012</t>
  </si>
  <si>
    <t>2ESAKenya2013</t>
  </si>
  <si>
    <t>1KenyaKenya2013</t>
  </si>
  <si>
    <t>2ESALesotho2009</t>
  </si>
  <si>
    <t>2ESALesotho2010</t>
  </si>
  <si>
    <t>2ESALesotho2011</t>
  </si>
  <si>
    <t>2ESALesotho2012</t>
  </si>
  <si>
    <t>2ESALesotho2013</t>
  </si>
  <si>
    <t>2ESAMadagascar2009</t>
  </si>
  <si>
    <t>2ESAMadagascar2010</t>
  </si>
  <si>
    <t>2ESAMadagascar2011</t>
  </si>
  <si>
    <t>2ESAMadagascar2012</t>
  </si>
  <si>
    <t>2ESAMadagascar2013</t>
  </si>
  <si>
    <t>2ESAMalawi2009</t>
  </si>
  <si>
    <t>2ESAMalawi2010</t>
  </si>
  <si>
    <t>2ESAMalawi2011</t>
  </si>
  <si>
    <t>2ESAMalawi2012</t>
  </si>
  <si>
    <t>2ESAMalawi2013</t>
  </si>
  <si>
    <t>2ESAMozambique2009</t>
  </si>
  <si>
    <t>2ESAMozambique2010</t>
  </si>
  <si>
    <t>2ESAMozambique2011</t>
  </si>
  <si>
    <t>2ESAMozambique2012</t>
  </si>
  <si>
    <t>2ESAMozambique2013</t>
  </si>
  <si>
    <t>2ESANamibia2009</t>
  </si>
  <si>
    <t>2ESANamibia2010</t>
  </si>
  <si>
    <t>2ESANamibia2011</t>
  </si>
  <si>
    <t>2ESANamibia2012</t>
  </si>
  <si>
    <t>2ESANamibia2013</t>
  </si>
  <si>
    <t>2ESARwanda2009</t>
  </si>
  <si>
    <t>2ESARwanda2010</t>
  </si>
  <si>
    <t>2ESARwanda2011</t>
  </si>
  <si>
    <t>2ESARwanda2012</t>
  </si>
  <si>
    <t>2ESARwanda2013</t>
  </si>
  <si>
    <t>2ESASomalia2009</t>
  </si>
  <si>
    <t>2ESASomalia2010</t>
  </si>
  <si>
    <t>2ESASomalia2011</t>
  </si>
  <si>
    <t>2ESASomalia2012</t>
  </si>
  <si>
    <t>2ESASomalia2013</t>
  </si>
  <si>
    <t>2ESASouth Africa2009</t>
  </si>
  <si>
    <t>2ESASouth Africa2010</t>
  </si>
  <si>
    <t>2ESASouth Africa2011</t>
  </si>
  <si>
    <t>2ESASouth Africa2012</t>
  </si>
  <si>
    <t>2ESASouth Africa2013</t>
  </si>
  <si>
    <t>2ESASouth Sudan2009</t>
  </si>
  <si>
    <t>2ESASouth Sudan2010</t>
  </si>
  <si>
    <t>2ESASouth Sudan2011</t>
  </si>
  <si>
    <t>2ESASouth Sudan2012</t>
  </si>
  <si>
    <t>2ESASouth Sudan2013</t>
  </si>
  <si>
    <t>2ESASwaziland2009</t>
  </si>
  <si>
    <t>2ESASwaziland2010</t>
  </si>
  <si>
    <t>2ESASwaziland2011</t>
  </si>
  <si>
    <t>2ESASwaziland2012</t>
  </si>
  <si>
    <t>2ESASwaziland2013</t>
  </si>
  <si>
    <t>1TestMeTestMe2011</t>
  </si>
  <si>
    <t>2ESAUganda2009</t>
  </si>
  <si>
    <t>2ESAUganda2010</t>
  </si>
  <si>
    <t>2ESAUganda2011</t>
  </si>
  <si>
    <t>2ESAUganda2012</t>
  </si>
  <si>
    <t>2ESAUganda2013</t>
  </si>
  <si>
    <t>2ESAZambia2009</t>
  </si>
  <si>
    <t>2ESAZambia2010</t>
  </si>
  <si>
    <t>2ESAZambia2011</t>
  </si>
  <si>
    <t>2ESAZambia2012</t>
  </si>
  <si>
    <t>2ESAZambia2013</t>
  </si>
  <si>
    <t>2ESAZimbabwe2009</t>
  </si>
  <si>
    <t>2ESAZimbabwe2010</t>
  </si>
  <si>
    <t>2ESAZimbabwe2011</t>
  </si>
  <si>
    <t>2ESAZimbabwe2012</t>
  </si>
  <si>
    <t>2ESAZimbabwe2013</t>
  </si>
  <si>
    <t>2012Addis Ababa</t>
  </si>
  <si>
    <t>2EthiopiaAddis Ababa2012</t>
  </si>
  <si>
    <t>2012Affar</t>
  </si>
  <si>
    <t>2EthiopiaAffar2012</t>
  </si>
  <si>
    <t>2012Amhara</t>
  </si>
  <si>
    <t>2EthiopiaAmhara2012</t>
  </si>
  <si>
    <t>2012Benishangul-Gumuz</t>
  </si>
  <si>
    <t>2EthiopiaBenishangul-Gumuz2012</t>
  </si>
  <si>
    <t>2012Dire Dawa</t>
  </si>
  <si>
    <t>2EthiopiaDire Dawa2012</t>
  </si>
  <si>
    <t>2012Gambela</t>
  </si>
  <si>
    <t>2EthiopiaGambela2012</t>
  </si>
  <si>
    <t>2012Harari</t>
  </si>
  <si>
    <t>2EthiopiaHarari2012</t>
  </si>
  <si>
    <t>2012Oromiya</t>
  </si>
  <si>
    <t>2EthiopiaOromiya2012</t>
  </si>
  <si>
    <t>2012SNNP</t>
  </si>
  <si>
    <t>2EthiopiaSNNP2012</t>
  </si>
  <si>
    <t>2012Somali</t>
  </si>
  <si>
    <t>2EthiopiaSomali2012</t>
  </si>
  <si>
    <t>2012Tigray</t>
  </si>
  <si>
    <t>2EthiopiaTigray2012</t>
  </si>
  <si>
    <t>2013CIDA Project</t>
  </si>
  <si>
    <t>2KenyaCIDA Project2013</t>
  </si>
  <si>
    <t>2013Garissa</t>
  </si>
  <si>
    <t>2KenyaGarissa2013</t>
  </si>
  <si>
    <t>2013Homabay</t>
  </si>
  <si>
    <t>2KenyaHomabay2013</t>
  </si>
  <si>
    <t>2013Marsabit</t>
  </si>
  <si>
    <t>2KenyaMarsabit2013</t>
  </si>
  <si>
    <t>2013Siaya</t>
  </si>
  <si>
    <t>2KenyaSiaya2013</t>
  </si>
  <si>
    <t>2013Tana River</t>
  </si>
  <si>
    <t>2KenyaTana River2013</t>
  </si>
  <si>
    <t>2013Turkana</t>
  </si>
  <si>
    <t>2KenyaTurkana2013</t>
  </si>
  <si>
    <t>2012</t>
  </si>
  <si>
    <t>2013</t>
  </si>
  <si>
    <t>row ref</t>
  </si>
  <si>
    <t/>
  </si>
  <si>
    <t xml:space="preserve">Proportion of spray teams with no stock out of IRS supplies </t>
  </si>
  <si>
    <t>Proportion of targeted IRS areas with qualified spray teams</t>
  </si>
  <si>
    <t>Utilisation: Among children ages 0-59 months with symptoms of ARI, proportion for whom treatment was sought from a trained provider in a health facility or trained provider</t>
  </si>
  <si>
    <t>Number of RUTF sachets per treatment course</t>
  </si>
  <si>
    <t>Adjustment factor for IRS (no of targeted HH)</t>
  </si>
  <si>
    <t>Total HH needing IRS</t>
  </si>
  <si>
    <t>Proportion of HH needing IRS</t>
  </si>
  <si>
    <t>No of HH targeted for IRS</t>
  </si>
  <si>
    <t>Additional HH targeted for IRS</t>
  </si>
  <si>
    <t>Indoor Residual Spraying</t>
  </si>
  <si>
    <t>IRS coverage</t>
  </si>
  <si>
    <t>IRS (Total target)</t>
  </si>
  <si>
    <t>A : Country target (number of HH needing IRS)</t>
  </si>
  <si>
    <t>B : Number of HH already covered</t>
  </si>
  <si>
    <t>C : Gap for number of HH needing IRS</t>
  </si>
  <si>
    <t>% population targeted for iCCM</t>
  </si>
  <si>
    <t>% population living in malarious areas</t>
  </si>
  <si>
    <t>% HH targeted for LLINs campaign</t>
  </si>
  <si>
    <t>Malaria prevalence (u5 children)</t>
  </si>
  <si>
    <t>I. Epidemiological profile</t>
  </si>
  <si>
    <t>Pneumonia prevalence (u5 children)</t>
  </si>
  <si>
    <t>Malaria treatment (u5 children)</t>
  </si>
  <si>
    <t>Pneumonia treatment (u5 children)</t>
  </si>
  <si>
    <t>Diarrhoea prevalence (u5 children)</t>
  </si>
  <si>
    <t>Diarrhoea treatment (u5 children)</t>
  </si>
  <si>
    <t>% LLINs effective coverage</t>
  </si>
  <si>
    <t>% IRS effective coverage</t>
  </si>
  <si>
    <t>SAM prevalence</t>
  </si>
  <si>
    <t>SAM effective coverage</t>
  </si>
  <si>
    <t>Malaria Testing through RDTs (u5 children)</t>
  </si>
  <si>
    <t>% HH targeted for IRS campaign</t>
  </si>
  <si>
    <t>$US Per capita</t>
  </si>
  <si>
    <t>II. Bottleneck Analysis</t>
  </si>
  <si>
    <t>uTracer</t>
  </si>
  <si>
    <t>New Target</t>
  </si>
  <si>
    <t>Access</t>
  </si>
  <si>
    <t>Utilization</t>
  </si>
  <si>
    <t>Quality</t>
  </si>
  <si>
    <t xml:space="preserve">Among children under age 5 who had diarrhoea, the proportion given ORS packets or prepackaged liquid AND zinc supplements AND continued feeding and increased fluids </t>
  </si>
  <si>
    <t>Proportion of targeted areas with access to spray teams</t>
  </si>
  <si>
    <t>Proportion of targeted areas informed about spraying campain</t>
  </si>
  <si>
    <t>Proportion of target structures/HH sprayed  at least once in targeted area</t>
  </si>
  <si>
    <t>Proportion of target structures/HH sprayed  effectively in targeted area</t>
  </si>
  <si>
    <t>III. Disparity Analysis</t>
  </si>
  <si>
    <t>uIndicator</t>
  </si>
  <si>
    <t>Total children under-five</t>
  </si>
  <si>
    <t>Average household</t>
  </si>
  <si>
    <t>Total Households</t>
  </si>
  <si>
    <t>IV. Funding needs</t>
  </si>
  <si>
    <t>Timers</t>
  </si>
  <si>
    <t>IRS (Total HH targeted)</t>
  </si>
  <si>
    <t>Budget category</t>
  </si>
  <si>
    <t>VII. Unit costs (per capita) by budget category</t>
  </si>
  <si>
    <t>Commodities (#)</t>
  </si>
  <si>
    <t>Diarrhoea</t>
  </si>
  <si>
    <t>Morbidity</t>
  </si>
  <si>
    <t>Proportion to be treated/delivered at…</t>
  </si>
  <si>
    <t>Health facility</t>
  </si>
  <si>
    <t>iCCM</t>
  </si>
  <si>
    <t>Proportion to be diagnosed at…</t>
  </si>
  <si>
    <t>1MalawiMalawi2012</t>
  </si>
  <si>
    <t>1UgandaUganda2012</t>
  </si>
  <si>
    <t>ASCs, Kibuye</t>
  </si>
  <si>
    <t>ASCs, Agents de Sante Communautaire</t>
  </si>
  <si>
    <t>CHWs</t>
  </si>
  <si>
    <t>VHW</t>
  </si>
  <si>
    <t>CHA</t>
  </si>
  <si>
    <t>CHA, Volunteer CHW</t>
  </si>
  <si>
    <t>2ESATanzania2009</t>
  </si>
  <si>
    <t>2ESATanzania2010</t>
  </si>
  <si>
    <t>2ESATanzania2011</t>
  </si>
  <si>
    <t>2ESATanzania2012</t>
  </si>
  <si>
    <t>2ESATanzania2013</t>
  </si>
  <si>
    <t>Health Education Assisstant</t>
  </si>
  <si>
    <t>Malaria Testing through RDT (u5 children)</t>
  </si>
  <si>
    <t>Care seeking for pneumonia</t>
  </si>
  <si>
    <t>D130</t>
  </si>
  <si>
    <t>E130</t>
  </si>
  <si>
    <t>F130</t>
  </si>
  <si>
    <t>G130</t>
  </si>
  <si>
    <t>H130</t>
  </si>
  <si>
    <t>I130</t>
  </si>
  <si>
    <t>J130</t>
  </si>
  <si>
    <t>F49</t>
  </si>
  <si>
    <t>F44</t>
  </si>
  <si>
    <t>F45</t>
  </si>
  <si>
    <t>F46</t>
  </si>
  <si>
    <t>F48</t>
  </si>
  <si>
    <t>Areaname1</t>
  </si>
  <si>
    <t>AreaName2</t>
  </si>
  <si>
    <t>Malaria Rapid Diagnostic Tests (#)</t>
  </si>
  <si>
    <t>Anti-malaria treatments (#)</t>
  </si>
  <si>
    <t>Insecticide treated nets (#)</t>
  </si>
  <si>
    <t>Antibiotic treatments (#)</t>
  </si>
  <si>
    <t>Respiratory timers (#)</t>
  </si>
  <si>
    <t>ORS (#)</t>
  </si>
  <si>
    <t>Zinc (#)</t>
  </si>
  <si>
    <t>RUTF (#)</t>
  </si>
  <si>
    <t>MUAC (#)</t>
  </si>
  <si>
    <t>IRS (#)</t>
  </si>
  <si>
    <t>Amount in $USD</t>
  </si>
  <si>
    <t>F5</t>
  </si>
  <si>
    <t>G6</t>
  </si>
  <si>
    <t>D11</t>
  </si>
  <si>
    <t>E11</t>
  </si>
  <si>
    <t>F11</t>
  </si>
  <si>
    <t>IX. Summary of results from the gap analysis</t>
  </si>
  <si>
    <t>Target/Projections</t>
  </si>
  <si>
    <t>Total funding needs</t>
  </si>
  <si>
    <t>Total funding gap</t>
  </si>
  <si>
    <t>Total Financed</t>
  </si>
  <si>
    <t>% iCCM</t>
  </si>
  <si>
    <t>GRAND TOTAL</t>
  </si>
  <si>
    <t>iParam</t>
  </si>
  <si>
    <t>A : Total funding needs for commodities, drug, small equipment &amp; IRS</t>
  </si>
  <si>
    <t>Commodities, Drugs and supplies, IRS</t>
  </si>
  <si>
    <t>Commodities, Drugs and small equipment, IRS</t>
  </si>
  <si>
    <t>Salary</t>
  </si>
  <si>
    <t xml:space="preserve">Training </t>
  </si>
  <si>
    <t>Other HR related costs</t>
  </si>
  <si>
    <t>Total LLINs needs</t>
  </si>
  <si>
    <t>Output/Quantities</t>
  </si>
  <si>
    <t>D39</t>
  </si>
  <si>
    <t>E39</t>
  </si>
  <si>
    <t>F39</t>
  </si>
  <si>
    <t>G39</t>
  </si>
  <si>
    <t>H39</t>
  </si>
  <si>
    <t>D40</t>
  </si>
  <si>
    <t>E40</t>
  </si>
  <si>
    <t>F40</t>
  </si>
  <si>
    <t>G40</t>
  </si>
  <si>
    <t>H40</t>
  </si>
  <si>
    <t>D41</t>
  </si>
  <si>
    <t>E41</t>
  </si>
  <si>
    <t>F41</t>
  </si>
  <si>
    <t>G41</t>
  </si>
  <si>
    <t>H41</t>
  </si>
  <si>
    <t>D53</t>
  </si>
  <si>
    <t>E53</t>
  </si>
  <si>
    <t>F53</t>
  </si>
  <si>
    <t>G53</t>
  </si>
  <si>
    <t>H53</t>
  </si>
  <si>
    <t>D54</t>
  </si>
  <si>
    <t>E54</t>
  </si>
  <si>
    <t>F54</t>
  </si>
  <si>
    <t>G54</t>
  </si>
  <si>
    <t>H54</t>
  </si>
  <si>
    <t>D55</t>
  </si>
  <si>
    <t>E55</t>
  </si>
  <si>
    <t>F55</t>
  </si>
  <si>
    <t>G55</t>
  </si>
  <si>
    <t>H55</t>
  </si>
  <si>
    <t>F7</t>
  </si>
  <si>
    <t>F12</t>
  </si>
  <si>
    <t>F21</t>
  </si>
  <si>
    <t>F24</t>
  </si>
  <si>
    <t>F25</t>
  </si>
  <si>
    <t>F29</t>
  </si>
  <si>
    <t>F32</t>
  </si>
  <si>
    <t>F33</t>
  </si>
  <si>
    <t>F34</t>
  </si>
  <si>
    <t>F31</t>
  </si>
  <si>
    <t>F58</t>
  </si>
  <si>
    <t>G58</t>
  </si>
  <si>
    <t>H58</t>
  </si>
  <si>
    <t>G11</t>
  </si>
  <si>
    <t>H11</t>
  </si>
  <si>
    <t>I11</t>
  </si>
  <si>
    <t>D12</t>
  </si>
  <si>
    <t>E12</t>
  </si>
  <si>
    <t>G12</t>
  </si>
  <si>
    <t>H12</t>
  </si>
  <si>
    <t>I12</t>
  </si>
  <si>
    <t>D25</t>
  </si>
  <si>
    <t>E25</t>
  </si>
  <si>
    <t>D75</t>
  </si>
  <si>
    <t>E75</t>
  </si>
  <si>
    <t>F75</t>
  </si>
  <si>
    <t>D89</t>
  </si>
  <si>
    <t>E89</t>
  </si>
  <si>
    <t>F89</t>
  </si>
  <si>
    <t>F8</t>
  </si>
  <si>
    <t>F9</t>
  </si>
  <si>
    <t>F10</t>
  </si>
  <si>
    <t>F22</t>
  </si>
  <si>
    <t>F23</t>
  </si>
  <si>
    <t>F26</t>
  </si>
  <si>
    <t>F6</t>
  </si>
  <si>
    <t>H6</t>
  </si>
  <si>
    <t>I6</t>
  </si>
  <si>
    <t>J6</t>
  </si>
  <si>
    <t>K6</t>
  </si>
  <si>
    <t>G7</t>
  </si>
  <si>
    <t>H7</t>
  </si>
  <si>
    <t>I7</t>
  </si>
  <si>
    <t>J7</t>
  </si>
  <si>
    <t>K7</t>
  </si>
  <si>
    <t>I39</t>
  </si>
  <si>
    <t>J39</t>
  </si>
  <si>
    <t>K39</t>
  </si>
  <si>
    <t>G48</t>
  </si>
  <si>
    <t>H48</t>
  </si>
  <si>
    <t>I48</t>
  </si>
  <si>
    <t>J48</t>
  </si>
  <si>
    <t>K48</t>
  </si>
  <si>
    <t>F51</t>
  </si>
  <si>
    <t>G51</t>
  </si>
  <si>
    <t>H51</t>
  </si>
  <si>
    <t>I51</t>
  </si>
  <si>
    <t>J51</t>
  </si>
  <si>
    <t>K51</t>
  </si>
  <si>
    <t>I58</t>
  </si>
  <si>
    <t>J58</t>
  </si>
  <si>
    <t>K58</t>
  </si>
  <si>
    <t>F66</t>
  </si>
  <si>
    <t>G66</t>
  </si>
  <si>
    <t>H66</t>
  </si>
  <si>
    <t>I66</t>
  </si>
  <si>
    <t>J66</t>
  </si>
  <si>
    <t>K66</t>
  </si>
  <si>
    <t>F68</t>
  </si>
  <si>
    <t>G68</t>
  </si>
  <si>
    <t>H68</t>
  </si>
  <si>
    <t>I68</t>
  </si>
  <si>
    <t>J68</t>
  </si>
  <si>
    <t>K68</t>
  </si>
  <si>
    <t>F76</t>
  </si>
  <si>
    <t>G76</t>
  </si>
  <si>
    <t>H76</t>
  </si>
  <si>
    <t>I76</t>
  </si>
  <si>
    <t>J76</t>
  </si>
  <si>
    <t>K76</t>
  </si>
  <si>
    <t>F93</t>
  </si>
  <si>
    <t>G93</t>
  </si>
  <si>
    <t>H93</t>
  </si>
  <si>
    <t>I93</t>
  </si>
  <si>
    <t>J93</t>
  </si>
  <si>
    <t>K93</t>
  </si>
  <si>
    <t>G25</t>
  </si>
  <si>
    <t>H25</t>
  </si>
  <si>
    <t>I25</t>
  </si>
  <si>
    <t>D26</t>
  </si>
  <si>
    <t>E26</t>
  </si>
  <si>
    <t>G26</t>
  </si>
  <si>
    <t>H26</t>
  </si>
  <si>
    <t>I26</t>
  </si>
  <si>
    <t>D27</t>
  </si>
  <si>
    <t>E27</t>
  </si>
  <si>
    <t>F27</t>
  </si>
  <si>
    <t>G27</t>
  </si>
  <si>
    <t>H27</t>
  </si>
  <si>
    <t>I27</t>
  </si>
  <si>
    <t>D35</t>
  </si>
  <si>
    <t>E35</t>
  </si>
  <si>
    <t>F35</t>
  </si>
  <si>
    <t>G35</t>
  </si>
  <si>
    <t>H35</t>
  </si>
  <si>
    <t>I35</t>
  </si>
  <si>
    <t>D36</t>
  </si>
  <si>
    <t>E36</t>
  </si>
  <si>
    <t>F36</t>
  </si>
  <si>
    <t>G36</t>
  </si>
  <si>
    <t>H36</t>
  </si>
  <si>
    <t>I36</t>
  </si>
  <si>
    <t>D37</t>
  </si>
  <si>
    <t>E37</t>
  </si>
  <si>
    <t>F37</t>
  </si>
  <si>
    <t>G37</t>
  </si>
  <si>
    <t>H37</t>
  </si>
  <si>
    <t>I37</t>
  </si>
  <si>
    <t>I40</t>
  </si>
  <si>
    <t>I41</t>
  </si>
  <si>
    <t>I53</t>
  </si>
  <si>
    <t>I54</t>
  </si>
  <si>
    <t>I55</t>
  </si>
  <si>
    <t>D63</t>
  </si>
  <si>
    <t>E63</t>
  </si>
  <si>
    <t>F63</t>
  </si>
  <si>
    <t>G63</t>
  </si>
  <si>
    <t>H63</t>
  </si>
  <si>
    <t>I63</t>
  </si>
  <si>
    <t>D71</t>
  </si>
  <si>
    <t>E71</t>
  </si>
  <si>
    <t>F71</t>
  </si>
  <si>
    <t>G71</t>
  </si>
  <si>
    <t>H71</t>
  </si>
  <si>
    <t>I71</t>
  </si>
  <si>
    <t>D72</t>
  </si>
  <si>
    <t>E72</t>
  </si>
  <si>
    <t>F72</t>
  </si>
  <si>
    <t>G72</t>
  </si>
  <si>
    <t>H72</t>
  </si>
  <si>
    <t>I72</t>
  </si>
  <si>
    <t>G75</t>
  </si>
  <si>
    <t>H75</t>
  </si>
  <si>
    <t>I75</t>
  </si>
  <si>
    <t>D76</t>
  </si>
  <si>
    <t>E76</t>
  </si>
  <si>
    <t>D77</t>
  </si>
  <si>
    <t>E77</t>
  </si>
  <si>
    <t>F77</t>
  </si>
  <si>
    <t>G77</t>
  </si>
  <si>
    <t>H77</t>
  </si>
  <si>
    <t>I77</t>
  </si>
  <si>
    <t>D85</t>
  </si>
  <si>
    <t>E85</t>
  </si>
  <si>
    <t>F85</t>
  </si>
  <si>
    <t>G85</t>
  </si>
  <si>
    <t>H85</t>
  </si>
  <si>
    <t>I85</t>
  </si>
  <si>
    <t>D86</t>
  </si>
  <si>
    <t>E86</t>
  </si>
  <si>
    <t>F86</t>
  </si>
  <si>
    <t>G86</t>
  </si>
  <si>
    <t>H86</t>
  </si>
  <si>
    <t>I86</t>
  </si>
  <si>
    <t>G89</t>
  </si>
  <si>
    <t>H89</t>
  </si>
  <si>
    <t>I89</t>
  </si>
  <si>
    <t>D90</t>
  </si>
  <si>
    <t>E90</t>
  </si>
  <si>
    <t>F90</t>
  </si>
  <si>
    <t>G90</t>
  </si>
  <si>
    <t>H90</t>
  </si>
  <si>
    <t>I90</t>
  </si>
  <si>
    <t>D91</t>
  </si>
  <si>
    <t>E91</t>
  </si>
  <si>
    <t>F91</t>
  </si>
  <si>
    <t>G91</t>
  </si>
  <si>
    <t>H91</t>
  </si>
  <si>
    <t>I91</t>
  </si>
  <si>
    <t>F28</t>
  </si>
  <si>
    <t>G8</t>
  </si>
  <si>
    <t>H8</t>
  </si>
  <si>
    <t>I8</t>
  </si>
  <si>
    <t>J8</t>
  </si>
  <si>
    <t>G9</t>
  </si>
  <si>
    <t>H9</t>
  </si>
  <si>
    <t>I9</t>
  </si>
  <si>
    <t>J9</t>
  </si>
  <si>
    <t>G10</t>
  </si>
  <si>
    <t>H10</t>
  </si>
  <si>
    <t>I10</t>
  </si>
  <si>
    <t>J10</t>
  </si>
  <si>
    <t>J11</t>
  </si>
  <si>
    <t>G16</t>
  </si>
  <si>
    <t>H16</t>
  </si>
  <si>
    <t>I16</t>
  </si>
  <si>
    <t>J16</t>
  </si>
  <si>
    <t>G22</t>
  </si>
  <si>
    <t>H22</t>
  </si>
  <si>
    <t>I22</t>
  </si>
  <si>
    <t>J22</t>
  </si>
  <si>
    <t>G33</t>
  </si>
  <si>
    <t>H33</t>
  </si>
  <si>
    <t>I33</t>
  </si>
  <si>
    <t>J33</t>
  </si>
  <si>
    <t>J35</t>
  </si>
  <si>
    <t>J89</t>
  </si>
  <si>
    <t>H92</t>
  </si>
  <si>
    <t>I92</t>
  </si>
  <si>
    <t>J92</t>
  </si>
  <si>
    <t>F97</t>
  </si>
  <si>
    <t>G97</t>
  </si>
  <si>
    <t>H97</t>
  </si>
  <si>
    <t>I97</t>
  </si>
  <si>
    <t>J97</t>
  </si>
  <si>
    <t>F30</t>
  </si>
  <si>
    <t>D8</t>
  </si>
  <si>
    <t>E8</t>
  </si>
  <si>
    <t>D9</t>
  </si>
  <si>
    <t>E9</t>
  </si>
  <si>
    <t>D22</t>
  </si>
  <si>
    <t>E22</t>
  </si>
  <si>
    <t>I74</t>
  </si>
  <si>
    <t>J74</t>
  </si>
  <si>
    <t>Northern</t>
  </si>
  <si>
    <t>Central</t>
  </si>
  <si>
    <t>Southern</t>
  </si>
  <si>
    <t>D73</t>
  </si>
  <si>
    <t>G21</t>
  </si>
  <si>
    <t>H21</t>
  </si>
  <si>
    <t>I21</t>
  </si>
  <si>
    <t>J21</t>
  </si>
  <si>
    <t>F88</t>
  </si>
  <si>
    <t>G88</t>
  </si>
  <si>
    <t>H88</t>
  </si>
  <si>
    <t>I88</t>
  </si>
  <si>
    <t>J88</t>
  </si>
  <si>
    <t>F101</t>
  </si>
  <si>
    <t>G101</t>
  </si>
  <si>
    <t>H101</t>
  </si>
  <si>
    <t>I101</t>
  </si>
  <si>
    <t>J101</t>
  </si>
  <si>
    <t>75/1000  (28,520)</t>
  </si>
  <si>
    <t>105/1000 (209,622)</t>
  </si>
  <si>
    <t>F38</t>
  </si>
  <si>
    <t>F42</t>
  </si>
  <si>
    <t>J12</t>
  </si>
  <si>
    <t>F20</t>
  </si>
  <si>
    <t>G20</t>
  </si>
  <si>
    <t>H20</t>
  </si>
  <si>
    <t>I20</t>
  </si>
  <si>
    <t>J20</t>
  </si>
  <si>
    <t>960/100000</t>
  </si>
  <si>
    <t>L6</t>
  </si>
  <si>
    <t>K10</t>
  </si>
  <si>
    <t>L10</t>
  </si>
  <si>
    <t>K21</t>
  </si>
  <si>
    <t>L21</t>
  </si>
  <si>
    <t>L39</t>
  </si>
  <si>
    <t>L51</t>
  </si>
  <si>
    <t>L58</t>
  </si>
  <si>
    <t>L7</t>
  </si>
  <si>
    <t>K8</t>
  </si>
  <si>
    <t>L8</t>
  </si>
  <si>
    <t>K9</t>
  </si>
  <si>
    <t>L9</t>
  </si>
  <si>
    <t>K11</t>
  </si>
  <si>
    <t>L11</t>
  </si>
  <si>
    <t>K12</t>
  </si>
  <si>
    <t>L12</t>
  </si>
  <si>
    <t>F13</t>
  </si>
  <si>
    <t>G13</t>
  </si>
  <si>
    <t>H13</t>
  </si>
  <si>
    <t>I13</t>
  </si>
  <si>
    <t>J13</t>
  </si>
  <si>
    <t>K13</t>
  </si>
  <si>
    <t>L13</t>
  </si>
  <si>
    <t>Volunteer</t>
  </si>
  <si>
    <t>Adjustment consumption factor for ACT</t>
  </si>
  <si>
    <t>F84</t>
  </si>
  <si>
    <t>G84</t>
  </si>
  <si>
    <t>H84</t>
  </si>
  <si>
    <t>F107</t>
  </si>
  <si>
    <t>G107</t>
  </si>
  <si>
    <t>H107</t>
  </si>
  <si>
    <t>F106</t>
  </si>
  <si>
    <t>G106</t>
  </si>
  <si>
    <t>H106</t>
  </si>
  <si>
    <t>I106</t>
  </si>
  <si>
    <t>Other inputs (#)</t>
  </si>
  <si>
    <t>Number of planned training</t>
  </si>
  <si>
    <t>Number of planned supervision</t>
  </si>
  <si>
    <t>Number of CHWs for Malaria</t>
  </si>
  <si>
    <t>Number of CHWs for Diarrhea</t>
  </si>
  <si>
    <t>Number of CHWs for Pneumonia</t>
  </si>
  <si>
    <t>J106</t>
  </si>
  <si>
    <t>K106</t>
  </si>
  <si>
    <t>L106</t>
  </si>
  <si>
    <t>L66</t>
  </si>
  <si>
    <t>L68</t>
  </si>
  <si>
    <t>L76</t>
  </si>
  <si>
    <t>NA</t>
  </si>
  <si>
    <t>Agent communautaire</t>
  </si>
  <si>
    <t>G42</t>
  </si>
  <si>
    <t>H42</t>
  </si>
  <si>
    <t>I42</t>
  </si>
  <si>
    <t>VIII.a Budget distribution by platform</t>
  </si>
  <si>
    <t>VIII.b Budget distribution for iCCM</t>
  </si>
  <si>
    <t>Funding needs for iCCM</t>
  </si>
  <si>
    <t>Total funding gap for iCCM</t>
  </si>
  <si>
    <t>X. Cost distribution by budget category</t>
  </si>
  <si>
    <t>Commodities, Drugs and supplies</t>
  </si>
  <si>
    <t>Average</t>
  </si>
  <si>
    <t>XI. Cost distribution by delivery platform</t>
  </si>
  <si>
    <t>Delivery platform</t>
  </si>
  <si>
    <t>Sub-Total_iCCM</t>
  </si>
  <si>
    <t>Sub-Total_HF</t>
  </si>
  <si>
    <t>Health Facility &amp; other</t>
  </si>
  <si>
    <t>F96</t>
  </si>
  <si>
    <t>G96</t>
  </si>
  <si>
    <t>H96</t>
  </si>
  <si>
    <t>I96</t>
  </si>
  <si>
    <t>Before</t>
  </si>
  <si>
    <t>After</t>
  </si>
  <si>
    <t>uNbYear</t>
  </si>
  <si>
    <t>years</t>
  </si>
  <si>
    <t>Health facility &amp; Other</t>
  </si>
  <si>
    <t>VIb. Inputs/Commodities volume needs (iCCM)</t>
  </si>
  <si>
    <t>VIa. Inputs/Commodities volume needs (Total needs)</t>
  </si>
  <si>
    <t>G100</t>
  </si>
  <si>
    <t>H100</t>
  </si>
  <si>
    <t>Total cost per ORS treatment</t>
  </si>
  <si>
    <t>Total cost per Zinc treatment</t>
  </si>
  <si>
    <t>Total cost per antimalarial drug treatment</t>
  </si>
  <si>
    <t>F100</t>
  </si>
  <si>
    <t>I100</t>
  </si>
  <si>
    <t>J100</t>
  </si>
  <si>
    <t>K100</t>
  </si>
  <si>
    <t>2ESAKenya2012OutputsG130</t>
  </si>
  <si>
    <t xml:space="preserve">iCCM Summary </t>
  </si>
  <si>
    <r>
      <t xml:space="preserve">Approximately what percentage of your districts are you targeting for iCCM coverage in </t>
    </r>
    <r>
      <rPr>
        <b/>
        <sz val="11"/>
        <rFont val="Calibri"/>
        <family val="2"/>
        <scheme val="minor"/>
      </rPr>
      <t>2013?</t>
    </r>
  </si>
  <si>
    <r>
      <t>Approximately what percentage of your districts are you targeting for iCCM coverage in</t>
    </r>
    <r>
      <rPr>
        <b/>
        <sz val="11"/>
        <rFont val="Calibri"/>
        <family val="2"/>
        <scheme val="minor"/>
      </rPr>
      <t xml:space="preserve"> 2016?</t>
    </r>
  </si>
  <si>
    <t>Commodity Volumes</t>
  </si>
  <si>
    <t>Need</t>
  </si>
  <si>
    <t>Financed</t>
  </si>
  <si>
    <t>ACTs - complete with existing malaria gap analysis</t>
  </si>
  <si>
    <t>RDTs - complete with existing malaria gap analysis</t>
  </si>
  <si>
    <t>AmoxC</t>
  </si>
  <si>
    <t>Respiratory Rate Timers</t>
  </si>
  <si>
    <t>Commodity Costs</t>
  </si>
  <si>
    <t>Additional iCCM commodities</t>
  </si>
  <si>
    <t>iCCM Delivery Costs (including training, supervision, BCC, etc)</t>
  </si>
  <si>
    <t>Start Up CHW Platform Costs</t>
  </si>
  <si>
    <t>CHW Tools &amp; Enablers</t>
  </si>
  <si>
    <t>CHW Recruiting, Training, Data, and Program Management</t>
  </si>
  <si>
    <t>Additional optional modules</t>
  </si>
  <si>
    <t>Newborn Care Delivery Costs</t>
  </si>
  <si>
    <t>Caring for Newborns Commodities</t>
  </si>
  <si>
    <t>Caring for Newborns Training</t>
  </si>
  <si>
    <t>Caring for Healthy Child Costs</t>
  </si>
  <si>
    <t>Caring for Healthy Child Commodities</t>
  </si>
  <si>
    <t>Caring for Healthy Child 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</si>
</sst>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 ;[Red]\-#,##0\ "/>
    <numFmt numFmtId="165" formatCode="_(* #,##0_);_(* \(#,##0\);_(* &quot;-&quot;??_);_(@_)"/>
    <numFmt numFmtId="166" formatCode="_(* #,##0.0_);_(* \(#,##0.0\);_(* &quot;-&quot;??_);_(@_)"/>
    <numFmt numFmtId="167" formatCode="0.0%"/>
    <numFmt numFmtId="168" formatCode="_(&quot;$&quot;* #,##0_);_(&quot;$&quot;* \(#,##0\);_(&quot;$&quot;* &quot;-&quot;??_);_(@_)"/>
    <numFmt numFmtId="169" formatCode="0.0"/>
    <numFmt numFmtId="170" formatCode="_(&quot;$&quot;* #,##0.000_);_(&quot;$&quot;* \(#,##0.000\);_(&quot;$&quot;* &quot;-&quot;??_);_(@_)"/>
    <numFmt numFmtId="171" formatCode="0.000"/>
    <numFmt numFmtId="172" formatCode="_(&quot;$&quot;\ ###,##0.00_);_(&quot;$&quot;* \(#,##0.00\);_(&quot;$&quot;* &quot;-&quot;??_);_(@_)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Trebuchet MS"/>
      <family val="2"/>
    </font>
    <font>
      <b/>
      <i/>
      <sz val="9"/>
      <color rgb="FFFF0000"/>
      <name val="Trebuchet MS"/>
      <family val="2"/>
    </font>
    <font>
      <sz val="9"/>
      <color theme="1"/>
      <name val="Trebuchet MS"/>
      <family val="2"/>
    </font>
    <font>
      <b/>
      <sz val="9"/>
      <color rgb="FF0070C0"/>
      <name val="Trebuchet MS"/>
      <family val="2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rgb="FFFF0000"/>
      <name val="Trebuchet MS"/>
      <family val="2"/>
    </font>
    <font>
      <sz val="9"/>
      <color rgb="FFFF0000"/>
      <name val="Trebuchet MS"/>
      <family val="2"/>
    </font>
    <font>
      <b/>
      <sz val="9"/>
      <color theme="3"/>
      <name val="Trebuchet MS"/>
      <family val="2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1"/>
      <name val="Times New Roman"/>
      <family val="1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FF00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sz val="8"/>
      <color theme="8" tint="0.7999816888943144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rgb="FF00B0F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sz val="8"/>
      <color theme="4" tint="0.79998168889431442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9"/>
      <color theme="0"/>
      <name val="Trebuchet MS"/>
      <family val="2"/>
    </font>
    <font>
      <b/>
      <sz val="11"/>
      <color theme="0"/>
      <name val="Calibri"/>
      <family val="2"/>
      <scheme val="minor"/>
    </font>
    <font>
      <sz val="9"/>
      <color theme="4" tint="0.79998168889431442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i/>
      <sz val="8"/>
      <color theme="2"/>
      <name val="Trebuchet MS"/>
      <family val="2"/>
    </font>
    <font>
      <sz val="6"/>
      <color theme="1"/>
      <name val="Calibri"/>
      <family val="2"/>
      <scheme val="minor"/>
    </font>
    <font>
      <b/>
      <i/>
      <sz val="8"/>
      <color theme="0" tint="-4.9989318521683403E-2"/>
      <name val="Trebuchet MS"/>
      <family val="2"/>
    </font>
    <font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i/>
      <sz val="9"/>
      <color indexed="81"/>
      <name val="Tahoma"/>
      <family val="2"/>
    </font>
    <font>
      <b/>
      <sz val="10"/>
      <color theme="0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rgb="FFFFC000"/>
      <name val="Calibri"/>
      <family val="2"/>
      <scheme val="minor"/>
    </font>
    <font>
      <sz val="9"/>
      <color theme="7" tint="0.59999389629810485"/>
      <name val="Calibri"/>
      <family val="2"/>
      <scheme val="minor"/>
    </font>
    <font>
      <sz val="8"/>
      <color rgb="FF0070C0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11"/>
      <color rgb="FF0070C0"/>
      <name val="Segoe UI Semibold"/>
      <family val="2"/>
    </font>
    <font>
      <b/>
      <i/>
      <sz val="11"/>
      <color rgb="FF00B0F0"/>
      <name val="Calibri"/>
      <family val="2"/>
      <scheme val="minor"/>
    </font>
    <font>
      <sz val="9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i/>
      <sz val="10"/>
      <color theme="0" tint="-0.1499984740745262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0" tint="-0.1499984740745262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8"/>
      <color theme="0" tint="-0.249977111117893"/>
      <name val="Calibri"/>
      <family val="2"/>
      <scheme val="minor"/>
    </font>
    <font>
      <b/>
      <i/>
      <sz val="9"/>
      <color theme="0"/>
      <name val="Trebuchet MS"/>
      <family val="2"/>
    </font>
    <font>
      <sz val="10"/>
      <color theme="0" tint="-0.1499984740745262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4F1D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4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588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0" fillId="0" borderId="0" xfId="0" applyNumberFormat="1" applyAlignment="1">
      <alignment vertical="center"/>
    </xf>
    <xf numFmtId="0" fontId="7" fillId="0" borderId="0" xfId="0" applyFont="1" applyAlignment="1">
      <alignment vertical="center"/>
    </xf>
    <xf numFmtId="10" fontId="7" fillId="0" borderId="0" xfId="1" applyNumberFormat="1" applyFont="1" applyAlignment="1">
      <alignment vertical="center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9" fillId="0" borderId="0" xfId="0" applyFont="1"/>
    <xf numFmtId="0" fontId="15" fillId="3" borderId="0" xfId="0" applyFont="1" applyFill="1"/>
    <xf numFmtId="0" fontId="0" fillId="0" borderId="0" xfId="0" applyFont="1" applyFill="1"/>
    <xf numFmtId="0" fontId="0" fillId="0" borderId="7" xfId="0" applyFont="1" applyFill="1" applyBorder="1"/>
    <xf numFmtId="0" fontId="16" fillId="0" borderId="0" xfId="0" applyFont="1"/>
    <xf numFmtId="165" fontId="16" fillId="0" borderId="0" xfId="2" applyNumberFormat="1" applyFont="1"/>
    <xf numFmtId="0" fontId="17" fillId="0" borderId="0" xfId="0" applyFont="1" applyFill="1"/>
    <xf numFmtId="0" fontId="18" fillId="0" borderId="0" xfId="0" applyFont="1"/>
    <xf numFmtId="0" fontId="17" fillId="0" borderId="0" xfId="0" applyFont="1"/>
    <xf numFmtId="0" fontId="19" fillId="2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165" fontId="16" fillId="0" borderId="0" xfId="0" applyNumberFormat="1" applyFont="1"/>
    <xf numFmtId="1" fontId="16" fillId="0" borderId="0" xfId="0" applyNumberFormat="1" applyFont="1"/>
    <xf numFmtId="0" fontId="21" fillId="3" borderId="0" xfId="0" applyFont="1" applyFill="1"/>
    <xf numFmtId="0" fontId="0" fillId="6" borderId="0" xfId="0" applyFont="1" applyFill="1"/>
    <xf numFmtId="0" fontId="17" fillId="6" borderId="0" xfId="0" applyFont="1" applyFill="1"/>
    <xf numFmtId="0" fontId="20" fillId="6" borderId="0" xfId="0" applyFont="1" applyFill="1"/>
    <xf numFmtId="0" fontId="0" fillId="3" borderId="0" xfId="0" applyFont="1" applyFill="1"/>
    <xf numFmtId="0" fontId="0" fillId="3" borderId="0" xfId="0" applyFont="1" applyFill="1" applyBorder="1"/>
    <xf numFmtId="0" fontId="22" fillId="2" borderId="0" xfId="0" applyFont="1" applyFill="1"/>
    <xf numFmtId="0" fontId="23" fillId="6" borderId="0" xfId="0" applyFont="1" applyFill="1"/>
    <xf numFmtId="0" fontId="24" fillId="6" borderId="0" xfId="0" applyFont="1" applyFill="1"/>
    <xf numFmtId="0" fontId="14" fillId="3" borderId="0" xfId="0" applyFont="1" applyFill="1" applyBorder="1" applyProtection="1"/>
    <xf numFmtId="0" fontId="0" fillId="3" borderId="0" xfId="0" applyFont="1" applyFill="1" applyBorder="1" applyProtection="1"/>
    <xf numFmtId="0" fontId="9" fillId="0" borderId="7" xfId="0" applyFont="1" applyFill="1" applyBorder="1" applyProtection="1"/>
    <xf numFmtId="0" fontId="0" fillId="0" borderId="7" xfId="0" applyFont="1" applyFill="1" applyBorder="1" applyProtection="1"/>
    <xf numFmtId="0" fontId="16" fillId="3" borderId="7" xfId="0" applyFont="1" applyFill="1" applyBorder="1" applyProtection="1"/>
    <xf numFmtId="0" fontId="25" fillId="3" borderId="7" xfId="0" applyFont="1" applyFill="1" applyBorder="1" applyProtection="1"/>
    <xf numFmtId="167" fontId="16" fillId="4" borderId="7" xfId="1" applyNumberFormat="1" applyFont="1" applyFill="1" applyBorder="1" applyProtection="1">
      <protection locked="0"/>
    </xf>
    <xf numFmtId="165" fontId="16" fillId="4" borderId="7" xfId="2" applyNumberFormat="1" applyFont="1" applyFill="1" applyBorder="1" applyProtection="1">
      <protection locked="0"/>
    </xf>
    <xf numFmtId="0" fontId="16" fillId="4" borderId="7" xfId="0" applyFont="1" applyFill="1" applyBorder="1" applyProtection="1">
      <protection locked="0"/>
    </xf>
    <xf numFmtId="166" fontId="16" fillId="4" borderId="7" xfId="2" applyNumberFormat="1" applyFont="1" applyFill="1" applyBorder="1" applyProtection="1">
      <protection locked="0"/>
    </xf>
    <xf numFmtId="0" fontId="25" fillId="0" borderId="0" xfId="0" applyFont="1"/>
    <xf numFmtId="0" fontId="17" fillId="0" borderId="0" xfId="0" applyFont="1" applyAlignment="1">
      <alignment vertical="top" wrapText="1"/>
    </xf>
    <xf numFmtId="165" fontId="0" fillId="3" borderId="0" xfId="0" applyNumberFormat="1" applyFont="1" applyFill="1"/>
    <xf numFmtId="44" fontId="16" fillId="4" borderId="7" xfId="3" applyFont="1" applyFill="1" applyBorder="1" applyProtection="1">
      <protection locked="0"/>
    </xf>
    <xf numFmtId="7" fontId="16" fillId="0" borderId="0" xfId="0" applyNumberFormat="1" applyFont="1"/>
    <xf numFmtId="0" fontId="0" fillId="0" borderId="0" xfId="0" applyFill="1"/>
    <xf numFmtId="0" fontId="0" fillId="3" borderId="0" xfId="0" applyFill="1"/>
    <xf numFmtId="0" fontId="16" fillId="3" borderId="0" xfId="0" applyFont="1" applyFill="1"/>
    <xf numFmtId="0" fontId="27" fillId="3" borderId="0" xfId="0" applyFont="1" applyFill="1"/>
    <xf numFmtId="0" fontId="23" fillId="6" borderId="0" xfId="0" applyFont="1" applyFill="1" applyAlignment="1">
      <alignment vertical="center"/>
    </xf>
    <xf numFmtId="0" fontId="0" fillId="6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right" vertical="center"/>
    </xf>
    <xf numFmtId="0" fontId="14" fillId="3" borderId="0" xfId="0" applyFont="1" applyFill="1" applyBorder="1" applyAlignment="1" applyProtection="1">
      <alignment vertical="center"/>
    </xf>
    <xf numFmtId="0" fontId="26" fillId="3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25" fillId="3" borderId="7" xfId="0" applyFont="1" applyFill="1" applyBorder="1" applyAlignment="1" applyProtection="1">
      <alignment vertical="center"/>
    </xf>
    <xf numFmtId="9" fontId="16" fillId="3" borderId="7" xfId="1" applyFont="1" applyFill="1" applyBorder="1" applyAlignment="1" applyProtection="1">
      <alignment vertical="center"/>
      <protection locked="0"/>
    </xf>
    <xf numFmtId="0" fontId="16" fillId="3" borderId="7" xfId="0" applyFont="1" applyFill="1" applyBorder="1" applyAlignment="1" applyProtection="1">
      <alignment vertical="center"/>
    </xf>
    <xf numFmtId="9" fontId="16" fillId="5" borderId="7" xfId="1" applyFont="1" applyFill="1" applyBorder="1" applyAlignment="1" applyProtection="1">
      <alignment vertical="center"/>
    </xf>
    <xf numFmtId="9" fontId="16" fillId="4" borderId="7" xfId="1" applyFont="1" applyFill="1" applyBorder="1" applyAlignment="1" applyProtection="1">
      <alignment vertical="center"/>
      <protection locked="0"/>
    </xf>
    <xf numFmtId="9" fontId="26" fillId="3" borderId="0" xfId="1" applyFont="1" applyFill="1" applyAlignment="1">
      <alignment vertical="center"/>
    </xf>
    <xf numFmtId="0" fontId="16" fillId="3" borderId="7" xfId="0" applyFont="1" applyFill="1" applyBorder="1" applyAlignment="1" applyProtection="1">
      <alignment vertical="center"/>
      <protection locked="0"/>
    </xf>
    <xf numFmtId="0" fontId="9" fillId="6" borderId="0" xfId="0" applyFont="1" applyFill="1"/>
    <xf numFmtId="0" fontId="29" fillId="3" borderId="0" xfId="4" applyFont="1" applyFill="1"/>
    <xf numFmtId="0" fontId="27" fillId="3" borderId="0" xfId="0" applyFont="1" applyFill="1" applyAlignment="1">
      <alignment horizontal="center" vertical="center"/>
    </xf>
    <xf numFmtId="0" fontId="0" fillId="5" borderId="7" xfId="0" applyFill="1" applyBorder="1"/>
    <xf numFmtId="0" fontId="30" fillId="6" borderId="0" xfId="0" applyFont="1" applyFill="1"/>
    <xf numFmtId="0" fontId="31" fillId="6" borderId="0" xfId="0" applyFont="1" applyFill="1"/>
    <xf numFmtId="0" fontId="17" fillId="3" borderId="0" xfId="0" applyFont="1" applyFill="1"/>
    <xf numFmtId="0" fontId="33" fillId="6" borderId="0" xfId="0" applyFont="1" applyFill="1" applyAlignment="1">
      <alignment vertical="center"/>
    </xf>
    <xf numFmtId="0" fontId="34" fillId="3" borderId="0" xfId="0" applyFont="1" applyFill="1"/>
    <xf numFmtId="0" fontId="35" fillId="6" borderId="0" xfId="0" applyFont="1" applyFill="1"/>
    <xf numFmtId="0" fontId="36" fillId="3" borderId="0" xfId="0" applyFont="1" applyFill="1"/>
    <xf numFmtId="0" fontId="25" fillId="3" borderId="0" xfId="0" applyFont="1" applyFill="1"/>
    <xf numFmtId="167" fontId="0" fillId="5" borderId="7" xfId="1" applyNumberFormat="1" applyFont="1" applyFill="1" applyBorder="1"/>
    <xf numFmtId="165" fontId="0" fillId="5" borderId="7" xfId="2" applyNumberFormat="1" applyFont="1" applyFill="1" applyBorder="1"/>
    <xf numFmtId="165" fontId="0" fillId="0" borderId="0" xfId="0" applyNumberFormat="1" applyFont="1" applyFill="1"/>
    <xf numFmtId="166" fontId="0" fillId="5" borderId="7" xfId="2" applyNumberFormat="1" applyFont="1" applyFill="1" applyBorder="1"/>
    <xf numFmtId="9" fontId="16" fillId="4" borderId="7" xfId="1" applyFont="1" applyFill="1" applyBorder="1" applyProtection="1">
      <protection locked="0"/>
    </xf>
    <xf numFmtId="9" fontId="0" fillId="5" borderId="7" xfId="1" applyFont="1" applyFill="1" applyBorder="1"/>
    <xf numFmtId="0" fontId="20" fillId="3" borderId="0" xfId="0" applyFont="1" applyFill="1" applyAlignment="1">
      <alignment vertical="center"/>
    </xf>
    <xf numFmtId="43" fontId="16" fillId="4" borderId="7" xfId="2" applyFont="1" applyFill="1" applyBorder="1" applyProtection="1">
      <protection locked="0"/>
    </xf>
    <xf numFmtId="0" fontId="20" fillId="3" borderId="0" xfId="0" applyFont="1" applyFill="1"/>
    <xf numFmtId="9" fontId="16" fillId="3" borderId="7" xfId="1" applyFont="1" applyFill="1" applyBorder="1" applyAlignment="1" applyProtection="1">
      <alignment horizontal="center" vertical="center"/>
      <protection locked="0"/>
    </xf>
    <xf numFmtId="167" fontId="16" fillId="5" borderId="7" xfId="1" applyNumberFormat="1" applyFont="1" applyFill="1" applyBorder="1"/>
    <xf numFmtId="166" fontId="16" fillId="5" borderId="7" xfId="2" applyNumberFormat="1" applyFont="1" applyFill="1" applyBorder="1"/>
    <xf numFmtId="165" fontId="16" fillId="5" borderId="7" xfId="2" applyNumberFormat="1" applyFont="1" applyFill="1" applyBorder="1"/>
    <xf numFmtId="9" fontId="16" fillId="5" borderId="7" xfId="1" applyFont="1" applyFill="1" applyBorder="1"/>
    <xf numFmtId="0" fontId="16" fillId="5" borderId="7" xfId="0" applyFont="1" applyFill="1" applyBorder="1"/>
    <xf numFmtId="0" fontId="9" fillId="3" borderId="0" xfId="0" applyFont="1" applyFill="1"/>
    <xf numFmtId="165" fontId="25" fillId="5" borderId="7" xfId="2" applyNumberFormat="1" applyFont="1" applyFill="1" applyBorder="1"/>
    <xf numFmtId="165" fontId="25" fillId="4" borderId="7" xfId="2" applyNumberFormat="1" applyFont="1" applyFill="1" applyBorder="1" applyProtection="1">
      <protection locked="0"/>
    </xf>
    <xf numFmtId="165" fontId="9" fillId="5" borderId="7" xfId="2" applyNumberFormat="1" applyFont="1" applyFill="1" applyBorder="1"/>
    <xf numFmtId="0" fontId="16" fillId="8" borderId="7" xfId="0" applyFont="1" applyFill="1" applyBorder="1" applyProtection="1">
      <protection locked="0"/>
    </xf>
    <xf numFmtId="0" fontId="30" fillId="3" borderId="0" xfId="0" applyFont="1" applyFill="1"/>
    <xf numFmtId="168" fontId="16" fillId="5" borderId="7" xfId="3" applyNumberFormat="1" applyFont="1" applyFill="1" applyBorder="1"/>
    <xf numFmtId="168" fontId="0" fillId="5" borderId="7" xfId="3" applyNumberFormat="1" applyFont="1" applyFill="1" applyBorder="1"/>
    <xf numFmtId="0" fontId="38" fillId="3" borderId="0" xfId="0" applyFont="1" applyFill="1"/>
    <xf numFmtId="0" fontId="38" fillId="0" borderId="0" xfId="0" applyFont="1"/>
    <xf numFmtId="0" fontId="38" fillId="0" borderId="0" xfId="0" applyFont="1" applyFill="1"/>
    <xf numFmtId="0" fontId="40" fillId="3" borderId="0" xfId="0" applyFont="1" applyFill="1"/>
    <xf numFmtId="168" fontId="40" fillId="5" borderId="7" xfId="3" applyNumberFormat="1" applyFont="1" applyFill="1" applyBorder="1"/>
    <xf numFmtId="0" fontId="40" fillId="0" borderId="0" xfId="0" applyFont="1"/>
    <xf numFmtId="0" fontId="40" fillId="0" borderId="0" xfId="0" applyFont="1" applyFill="1"/>
    <xf numFmtId="44" fontId="38" fillId="3" borderId="0" xfId="3" applyFont="1" applyFill="1"/>
    <xf numFmtId="0" fontId="0" fillId="3" borderId="0" xfId="0" applyFill="1" applyAlignment="1">
      <alignment horizontal="left" indent="3"/>
    </xf>
    <xf numFmtId="168" fontId="25" fillId="5" borderId="7" xfId="3" applyNumberFormat="1" applyFont="1" applyFill="1" applyBorder="1"/>
    <xf numFmtId="168" fontId="9" fillId="5" borderId="7" xfId="3" applyNumberFormat="1" applyFont="1" applyFill="1" applyBorder="1"/>
    <xf numFmtId="168" fontId="41" fillId="3" borderId="0" xfId="0" applyNumberFormat="1" applyFont="1" applyFill="1"/>
    <xf numFmtId="9" fontId="42" fillId="3" borderId="0" xfId="1" applyFont="1" applyFill="1" applyAlignment="1">
      <alignment horizontal="left"/>
    </xf>
    <xf numFmtId="167" fontId="42" fillId="3" borderId="0" xfId="1" applyNumberFormat="1" applyFont="1" applyFill="1" applyAlignment="1">
      <alignment horizontal="left"/>
    </xf>
    <xf numFmtId="167" fontId="17" fillId="3" borderId="0" xfId="1" applyNumberFormat="1" applyFont="1" applyFill="1" applyAlignment="1">
      <alignment horizontal="left"/>
    </xf>
    <xf numFmtId="0" fontId="16" fillId="3" borderId="0" xfId="0" applyFont="1" applyFill="1" applyProtection="1">
      <protection locked="0"/>
    </xf>
    <xf numFmtId="0" fontId="29" fillId="3" borderId="0" xfId="4" applyFont="1" applyFill="1" applyProtection="1">
      <protection locked="0"/>
    </xf>
    <xf numFmtId="0" fontId="32" fillId="6" borderId="0" xfId="4" applyFont="1" applyFill="1" applyProtection="1">
      <protection locked="0"/>
    </xf>
    <xf numFmtId="0" fontId="43" fillId="3" borderId="0" xfId="0" applyFont="1" applyFill="1" applyProtection="1">
      <protection locked="0"/>
    </xf>
    <xf numFmtId="0" fontId="24" fillId="6" borderId="0" xfId="0" applyFont="1" applyFill="1" applyProtection="1">
      <protection hidden="1"/>
    </xf>
    <xf numFmtId="0" fontId="23" fillId="6" borderId="0" xfId="0" applyFont="1" applyFill="1" applyProtection="1">
      <protection hidden="1"/>
    </xf>
    <xf numFmtId="0" fontId="37" fillId="6" borderId="0" xfId="0" applyFont="1" applyFill="1" applyProtection="1">
      <protection hidden="1"/>
    </xf>
    <xf numFmtId="0" fontId="17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37" fillId="3" borderId="0" xfId="0" applyFont="1" applyFill="1" applyProtection="1"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5" borderId="0" xfId="0" applyFont="1" applyFill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Fill="1" applyAlignment="1" applyProtection="1">
      <alignment vertical="center"/>
      <protection hidden="1"/>
    </xf>
    <xf numFmtId="0" fontId="17" fillId="0" borderId="0" xfId="0" applyFont="1" applyFill="1" applyProtection="1">
      <protection hidden="1"/>
    </xf>
    <xf numFmtId="0" fontId="37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17" fillId="0" borderId="0" xfId="0" applyFont="1" applyProtection="1">
      <protection hidden="1"/>
    </xf>
    <xf numFmtId="0" fontId="40" fillId="0" borderId="0" xfId="0" applyFont="1" applyFill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0" fontId="40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hidden="1"/>
    </xf>
    <xf numFmtId="0" fontId="38" fillId="0" borderId="0" xfId="0" applyFont="1" applyProtection="1">
      <protection hidden="1"/>
    </xf>
    <xf numFmtId="0" fontId="38" fillId="0" borderId="0" xfId="0" applyFont="1" applyFill="1" applyProtection="1">
      <protection hidden="1"/>
    </xf>
    <xf numFmtId="0" fontId="39" fillId="0" borderId="0" xfId="0" applyFont="1" applyFill="1" applyProtection="1">
      <protection hidden="1"/>
    </xf>
    <xf numFmtId="0" fontId="37" fillId="0" borderId="0" xfId="0" applyFont="1" applyProtection="1">
      <protection hidden="1"/>
    </xf>
    <xf numFmtId="0" fontId="0" fillId="0" borderId="0" xfId="0" applyProtection="1">
      <protection hidden="1"/>
    </xf>
    <xf numFmtId="0" fontId="16" fillId="3" borderId="7" xfId="0" applyFont="1" applyFill="1" applyBorder="1" applyProtection="1">
      <protection locked="0"/>
    </xf>
    <xf numFmtId="167" fontId="16" fillId="4" borderId="7" xfId="1" applyNumberFormat="1" applyFont="1" applyFill="1" applyBorder="1" applyProtection="1"/>
    <xf numFmtId="0" fontId="16" fillId="4" borderId="7" xfId="0" applyFont="1" applyFill="1" applyBorder="1" applyProtection="1"/>
    <xf numFmtId="0" fontId="17" fillId="0" borderId="0" xfId="0" applyFont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left" vertical="center" wrapText="1"/>
    </xf>
    <xf numFmtId="0" fontId="9" fillId="11" borderId="7" xfId="0" applyFont="1" applyFill="1" applyBorder="1" applyAlignment="1">
      <alignment vertical="center" wrapText="1"/>
    </xf>
    <xf numFmtId="0" fontId="46" fillId="13" borderId="7" xfId="0" applyFont="1" applyFill="1" applyBorder="1" applyAlignment="1">
      <alignment vertical="center" wrapText="1"/>
    </xf>
    <xf numFmtId="0" fontId="45" fillId="12" borderId="1" xfId="0" applyFont="1" applyFill="1" applyBorder="1" applyAlignment="1">
      <alignment horizontal="center" vertical="center" wrapText="1"/>
    </xf>
    <xf numFmtId="0" fontId="47" fillId="6" borderId="0" xfId="0" applyFont="1" applyFill="1"/>
    <xf numFmtId="0" fontId="48" fillId="6" borderId="0" xfId="0" applyFont="1" applyFill="1"/>
    <xf numFmtId="0" fontId="17" fillId="3" borderId="0" xfId="0" applyFont="1" applyFill="1" applyAlignment="1">
      <alignment vertical="center"/>
    </xf>
    <xf numFmtId="0" fontId="49" fillId="0" borderId="0" xfId="0" applyFont="1" applyAlignment="1">
      <alignment vertical="center"/>
    </xf>
    <xf numFmtId="0" fontId="4" fillId="14" borderId="3" xfId="0" applyFont="1" applyFill="1" applyBorder="1" applyAlignment="1">
      <alignment vertical="center" wrapText="1"/>
    </xf>
    <xf numFmtId="0" fontId="4" fillId="14" borderId="2" xfId="0" applyFont="1" applyFill="1" applyBorder="1" applyAlignment="1">
      <alignment vertical="center" wrapText="1"/>
    </xf>
    <xf numFmtId="0" fontId="13" fillId="14" borderId="3" xfId="0" applyFont="1" applyFill="1" applyBorder="1" applyAlignment="1">
      <alignment vertical="center" wrapText="1"/>
    </xf>
    <xf numFmtId="0" fontId="13" fillId="14" borderId="2" xfId="0" applyFont="1" applyFill="1" applyBorder="1" applyAlignment="1">
      <alignment vertical="center" wrapText="1"/>
    </xf>
    <xf numFmtId="0" fontId="12" fillId="14" borderId="3" xfId="0" applyFont="1" applyFill="1" applyBorder="1" applyAlignment="1">
      <alignment vertical="center" wrapText="1"/>
    </xf>
    <xf numFmtId="0" fontId="12" fillId="14" borderId="2" xfId="0" applyFont="1" applyFill="1" applyBorder="1" applyAlignment="1">
      <alignment vertical="center" wrapText="1"/>
    </xf>
    <xf numFmtId="0" fontId="19" fillId="9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 applyProtection="1">
      <alignment horizontal="center" vertical="center" wrapText="1"/>
      <protection locked="0"/>
    </xf>
    <xf numFmtId="164" fontId="5" fillId="0" borderId="4" xfId="0" applyNumberFormat="1" applyFont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 vertical="center" wrapText="1"/>
    </xf>
    <xf numFmtId="10" fontId="50" fillId="0" borderId="0" xfId="1" applyNumberFormat="1" applyFont="1" applyAlignment="1">
      <alignment vertical="center"/>
    </xf>
    <xf numFmtId="0" fontId="16" fillId="0" borderId="0" xfId="0" applyFont="1" applyAlignment="1">
      <alignment vertical="center"/>
    </xf>
    <xf numFmtId="9" fontId="51" fillId="0" borderId="0" xfId="1" applyNumberFormat="1" applyFont="1" applyAlignment="1">
      <alignment horizontal="center" vertical="center"/>
    </xf>
    <xf numFmtId="0" fontId="52" fillId="14" borderId="3" xfId="0" applyFont="1" applyFill="1" applyBorder="1" applyAlignment="1">
      <alignment vertical="center" wrapText="1"/>
    </xf>
    <xf numFmtId="0" fontId="53" fillId="0" borderId="0" xfId="0" applyFont="1" applyAlignment="1">
      <alignment vertical="center"/>
    </xf>
    <xf numFmtId="164" fontId="11" fillId="0" borderId="4" xfId="0" applyNumberFormat="1" applyFont="1" applyBorder="1" applyAlignment="1" applyProtection="1">
      <alignment horizontal="center" vertical="center" wrapText="1"/>
    </xf>
    <xf numFmtId="0" fontId="54" fillId="14" borderId="6" xfId="0" applyFont="1" applyFill="1" applyBorder="1" applyAlignment="1">
      <alignment vertical="center" wrapText="1"/>
    </xf>
    <xf numFmtId="0" fontId="54" fillId="14" borderId="2" xfId="0" applyFont="1" applyFill="1" applyBorder="1" applyAlignment="1">
      <alignment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2" borderId="0" xfId="0" applyFont="1" applyFill="1"/>
    <xf numFmtId="0" fontId="0" fillId="3" borderId="0" xfId="0" applyFont="1" applyFill="1" applyBorder="1" applyProtection="1">
      <protection locked="0"/>
    </xf>
    <xf numFmtId="0" fontId="40" fillId="2" borderId="0" xfId="0" applyFont="1" applyFill="1" applyAlignment="1">
      <alignment vertical="top"/>
    </xf>
    <xf numFmtId="0" fontId="38" fillId="0" borderId="0" xfId="0" applyFont="1" applyAlignment="1">
      <alignment vertical="top"/>
    </xf>
    <xf numFmtId="0" fontId="0" fillId="2" borderId="0" xfId="0" applyFill="1"/>
    <xf numFmtId="43" fontId="0" fillId="0" borderId="0" xfId="2" applyNumberFormat="1" applyFont="1"/>
    <xf numFmtId="165" fontId="0" fillId="0" borderId="0" xfId="2" applyNumberFormat="1" applyFont="1"/>
    <xf numFmtId="0" fontId="17" fillId="0" borderId="0" xfId="0" applyFont="1" applyAlignment="1">
      <alignment horizontal="center" vertical="center"/>
    </xf>
    <xf numFmtId="0" fontId="18" fillId="15" borderId="0" xfId="0" applyFont="1" applyFill="1" applyAlignment="1">
      <alignment horizontal="center" vertical="center"/>
    </xf>
    <xf numFmtId="0" fontId="56" fillId="3" borderId="0" xfId="0" applyFont="1" applyFill="1" applyAlignment="1">
      <alignment vertical="top" wrapText="1"/>
    </xf>
    <xf numFmtId="0" fontId="17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vertical="top"/>
    </xf>
    <xf numFmtId="0" fontId="18" fillId="2" borderId="0" xfId="0" applyFont="1" applyFill="1" applyAlignment="1">
      <alignment wrapText="1"/>
    </xf>
    <xf numFmtId="0" fontId="16" fillId="2" borderId="0" xfId="0" applyFont="1" applyFill="1"/>
    <xf numFmtId="9" fontId="21" fillId="16" borderId="7" xfId="1" applyFont="1" applyFill="1" applyBorder="1" applyAlignment="1">
      <alignment vertical="center"/>
    </xf>
    <xf numFmtId="0" fontId="24" fillId="6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6" fillId="3" borderId="0" xfId="0" applyFont="1" applyFill="1" applyAlignment="1" applyProtection="1">
      <alignment horizontal="center"/>
      <protection locked="0"/>
    </xf>
    <xf numFmtId="0" fontId="17" fillId="0" borderId="7" xfId="0" applyFont="1" applyBorder="1"/>
    <xf numFmtId="0" fontId="18" fillId="3" borderId="0" xfId="0" applyFont="1" applyFill="1" applyAlignment="1">
      <alignment horizontal="center"/>
    </xf>
    <xf numFmtId="165" fontId="17" fillId="0" borderId="0" xfId="2" applyNumberFormat="1" applyFont="1" applyFill="1"/>
    <xf numFmtId="0" fontId="18" fillId="0" borderId="0" xfId="0" applyFont="1" applyFill="1"/>
    <xf numFmtId="0" fontId="17" fillId="3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58" fillId="3" borderId="0" xfId="0" applyFont="1" applyFill="1"/>
    <xf numFmtId="0" fontId="15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164" fontId="4" fillId="0" borderId="4" xfId="0" applyNumberFormat="1" applyFont="1" applyBorder="1" applyAlignment="1" applyProtection="1">
      <alignment horizontal="center" vertical="center" wrapText="1"/>
      <protection locked="0"/>
    </xf>
    <xf numFmtId="0" fontId="17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 wrapText="1"/>
    </xf>
    <xf numFmtId="0" fontId="0" fillId="11" borderId="0" xfId="0" applyFill="1" applyAlignment="1">
      <alignment vertical="center"/>
    </xf>
    <xf numFmtId="165" fontId="0" fillId="0" borderId="14" xfId="2" applyNumberFormat="1" applyFont="1" applyBorder="1" applyAlignment="1">
      <alignment horizontal="center" vertical="center"/>
    </xf>
    <xf numFmtId="165" fontId="0" fillId="0" borderId="17" xfId="2" applyNumberFormat="1" applyFont="1" applyBorder="1" applyAlignment="1">
      <alignment horizontal="center" vertical="center"/>
    </xf>
    <xf numFmtId="165" fontId="0" fillId="0" borderId="15" xfId="2" applyNumberFormat="1" applyFont="1" applyBorder="1" applyAlignment="1">
      <alignment horizontal="center" vertical="center"/>
    </xf>
    <xf numFmtId="165" fontId="0" fillId="0" borderId="0" xfId="2" applyNumberFormat="1" applyFont="1" applyBorder="1" applyAlignment="1">
      <alignment horizontal="center" vertical="center"/>
    </xf>
    <xf numFmtId="0" fontId="59" fillId="11" borderId="0" xfId="0" applyFont="1" applyFill="1" applyAlignment="1">
      <alignment vertical="center" wrapText="1"/>
    </xf>
    <xf numFmtId="0" fontId="60" fillId="3" borderId="0" xfId="0" applyFont="1" applyFill="1"/>
    <xf numFmtId="0" fontId="0" fillId="0" borderId="0" xfId="0" applyBorder="1" applyAlignment="1">
      <alignment vertical="center"/>
    </xf>
    <xf numFmtId="165" fontId="0" fillId="0" borderId="11" xfId="2" applyNumberFormat="1" applyFont="1" applyBorder="1" applyAlignment="1">
      <alignment horizontal="center" vertical="center"/>
    </xf>
    <xf numFmtId="165" fontId="0" fillId="0" borderId="9" xfId="2" applyNumberFormat="1" applyFont="1" applyBorder="1" applyAlignment="1">
      <alignment horizontal="center" vertical="center"/>
    </xf>
    <xf numFmtId="168" fontId="38" fillId="0" borderId="0" xfId="3" applyNumberFormat="1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9" fontId="38" fillId="0" borderId="0" xfId="1" applyFont="1" applyBorder="1" applyAlignment="1">
      <alignment horizontal="right" vertical="center"/>
    </xf>
    <xf numFmtId="9" fontId="38" fillId="0" borderId="15" xfId="1" applyFont="1" applyBorder="1" applyAlignment="1">
      <alignment horizontal="right" vertical="center"/>
    </xf>
    <xf numFmtId="9" fontId="38" fillId="0" borderId="11" xfId="1" applyFont="1" applyBorder="1" applyAlignment="1">
      <alignment horizontal="right" vertical="center"/>
    </xf>
    <xf numFmtId="9" fontId="38" fillId="0" borderId="0" xfId="1" applyFont="1" applyAlignment="1">
      <alignment horizontal="right" vertical="center"/>
    </xf>
    <xf numFmtId="0" fontId="38" fillId="0" borderId="10" xfId="0" applyFont="1" applyBorder="1" applyAlignment="1">
      <alignment horizontal="left" vertical="center" wrapText="1" indent="2"/>
    </xf>
    <xf numFmtId="168" fontId="38" fillId="0" borderId="15" xfId="3" applyNumberFormat="1" applyFont="1" applyBorder="1" applyAlignment="1">
      <alignment horizontal="center" vertical="center"/>
    </xf>
    <xf numFmtId="168" fontId="38" fillId="0" borderId="11" xfId="3" applyNumberFormat="1" applyFont="1" applyBorder="1" applyAlignment="1">
      <alignment horizontal="center" vertical="center"/>
    </xf>
    <xf numFmtId="0" fontId="46" fillId="17" borderId="7" xfId="0" applyFont="1" applyFill="1" applyBorder="1" applyAlignment="1">
      <alignment horizontal="center" vertical="center"/>
    </xf>
    <xf numFmtId="0" fontId="61" fillId="18" borderId="7" xfId="0" applyFont="1" applyFill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38" fillId="0" borderId="12" xfId="0" applyFont="1" applyBorder="1" applyAlignment="1">
      <alignment horizontal="left" vertical="center" wrapText="1" indent="2"/>
    </xf>
    <xf numFmtId="168" fontId="38" fillId="0" borderId="18" xfId="3" applyNumberFormat="1" applyFont="1" applyBorder="1" applyAlignment="1">
      <alignment horizontal="center" vertical="center"/>
    </xf>
    <xf numFmtId="168" fontId="38" fillId="0" borderId="16" xfId="3" applyNumberFormat="1" applyFont="1" applyBorder="1" applyAlignment="1">
      <alignment horizontal="center" vertical="center"/>
    </xf>
    <xf numFmtId="168" fontId="38" fillId="0" borderId="13" xfId="3" applyNumberFormat="1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9" fillId="0" borderId="10" xfId="0" applyFont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 wrapText="1"/>
    </xf>
    <xf numFmtId="0" fontId="9" fillId="0" borderId="18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40" fillId="0" borderId="0" xfId="0" applyFont="1" applyAlignment="1">
      <alignment vertical="center"/>
    </xf>
    <xf numFmtId="168" fontId="40" fillId="0" borderId="14" xfId="3" applyNumberFormat="1" applyFont="1" applyBorder="1" applyAlignment="1">
      <alignment vertical="center"/>
    </xf>
    <xf numFmtId="168" fontId="40" fillId="0" borderId="0" xfId="3" applyNumberFormat="1" applyFont="1" applyAlignment="1">
      <alignment vertical="center"/>
    </xf>
    <xf numFmtId="168" fontId="40" fillId="0" borderId="16" xfId="3" applyNumberFormat="1" applyFont="1" applyBorder="1" applyAlignment="1">
      <alignment vertical="center"/>
    </xf>
    <xf numFmtId="168" fontId="40" fillId="0" borderId="15" xfId="3" applyNumberFormat="1" applyFont="1" applyBorder="1" applyAlignment="1">
      <alignment vertical="center"/>
    </xf>
    <xf numFmtId="167" fontId="16" fillId="0" borderId="0" xfId="1" applyNumberFormat="1" applyFont="1" applyAlignment="1">
      <alignment horizontal="center" vertical="center"/>
    </xf>
    <xf numFmtId="0" fontId="62" fillId="0" borderId="0" xfId="0" applyFont="1" applyAlignment="1">
      <alignment vertical="center"/>
    </xf>
    <xf numFmtId="168" fontId="63" fillId="0" borderId="0" xfId="3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 wrapText="1"/>
    </xf>
    <xf numFmtId="0" fontId="64" fillId="6" borderId="0" xfId="0" applyFont="1" applyFill="1"/>
    <xf numFmtId="0" fontId="65" fillId="6" borderId="0" xfId="0" applyFont="1" applyFill="1" applyAlignment="1">
      <alignment horizontal="center"/>
    </xf>
    <xf numFmtId="0" fontId="65" fillId="6" borderId="0" xfId="0" applyFont="1" applyFill="1"/>
    <xf numFmtId="44" fontId="17" fillId="0" borderId="0" xfId="0" applyNumberFormat="1" applyFont="1" applyAlignment="1">
      <alignment vertical="center"/>
    </xf>
    <xf numFmtId="0" fontId="9" fillId="19" borderId="0" xfId="0" applyFont="1" applyFill="1"/>
    <xf numFmtId="0" fontId="9" fillId="20" borderId="0" xfId="0" applyFont="1" applyFill="1"/>
    <xf numFmtId="0" fontId="68" fillId="0" borderId="0" xfId="0" applyFont="1" applyFill="1"/>
    <xf numFmtId="0" fontId="16" fillId="9" borderId="0" xfId="0" applyFont="1" applyFill="1"/>
    <xf numFmtId="0" fontId="51" fillId="9" borderId="0" xfId="0" applyFont="1" applyFill="1"/>
    <xf numFmtId="0" fontId="17" fillId="9" borderId="0" xfId="0" applyFont="1" applyFill="1" applyAlignment="1">
      <alignment vertical="top" wrapText="1"/>
    </xf>
    <xf numFmtId="0" fontId="58" fillId="9" borderId="0" xfId="0" applyFont="1" applyFill="1"/>
    <xf numFmtId="0" fontId="67" fillId="9" borderId="0" xfId="0" applyFont="1" applyFill="1"/>
    <xf numFmtId="0" fontId="69" fillId="9" borderId="0" xfId="0" applyFont="1" applyFill="1"/>
    <xf numFmtId="0" fontId="70" fillId="9" borderId="0" xfId="0" applyFont="1" applyFill="1" applyAlignment="1">
      <alignment horizontal="center"/>
    </xf>
    <xf numFmtId="0" fontId="71" fillId="9" borderId="0" xfId="0" applyFont="1" applyFill="1" applyAlignment="1">
      <alignment horizontal="center"/>
    </xf>
    <xf numFmtId="0" fontId="66" fillId="6" borderId="0" xfId="0" applyFont="1" applyFill="1"/>
    <xf numFmtId="0" fontId="51" fillId="5" borderId="0" xfId="0" applyFont="1" applyFill="1" applyAlignment="1">
      <alignment horizontal="center" vertical="center"/>
    </xf>
    <xf numFmtId="0" fontId="72" fillId="3" borderId="0" xfId="0" applyFont="1" applyFill="1"/>
    <xf numFmtId="0" fontId="73" fillId="6" borderId="0" xfId="0" applyFont="1" applyFill="1"/>
    <xf numFmtId="0" fontId="74" fillId="0" borderId="0" xfId="0" applyFont="1"/>
    <xf numFmtId="0" fontId="73" fillId="0" borderId="0" xfId="0" applyFont="1" applyAlignment="1">
      <alignment horizontal="center"/>
    </xf>
    <xf numFmtId="0" fontId="66" fillId="6" borderId="0" xfId="0" applyFont="1" applyFill="1" applyAlignment="1">
      <alignment vertical="center"/>
    </xf>
    <xf numFmtId="0" fontId="75" fillId="2" borderId="0" xfId="0" applyFont="1" applyFill="1"/>
    <xf numFmtId="9" fontId="76" fillId="3" borderId="0" xfId="1" applyFont="1" applyFill="1" applyAlignment="1">
      <alignment horizontal="center" vertical="center"/>
    </xf>
    <xf numFmtId="0" fontId="77" fillId="3" borderId="0" xfId="0" applyFont="1" applyFill="1" applyAlignment="1">
      <alignment horizontal="left" vertical="center" wrapText="1"/>
    </xf>
    <xf numFmtId="0" fontId="38" fillId="0" borderId="0" xfId="0" applyFont="1" applyAlignment="1">
      <alignment vertical="top" wrapText="1"/>
    </xf>
    <xf numFmtId="0" fontId="17" fillId="5" borderId="0" xfId="0" applyFont="1" applyFill="1" applyAlignment="1">
      <alignment horizontal="left" vertical="top"/>
    </xf>
    <xf numFmtId="43" fontId="56" fillId="3" borderId="0" xfId="2" applyFont="1" applyFill="1" applyAlignment="1">
      <alignment vertical="top" wrapText="1"/>
    </xf>
    <xf numFmtId="43" fontId="0" fillId="0" borderId="0" xfId="2" applyFont="1"/>
    <xf numFmtId="43" fontId="16" fillId="0" borderId="0" xfId="2" applyFont="1"/>
    <xf numFmtId="169" fontId="16" fillId="0" borderId="0" xfId="0" applyNumberFormat="1" applyFont="1"/>
    <xf numFmtId="0" fontId="78" fillId="9" borderId="0" xfId="0" applyFont="1" applyFill="1" applyAlignment="1">
      <alignment vertical="center"/>
    </xf>
    <xf numFmtId="2" fontId="56" fillId="3" borderId="0" xfId="0" applyNumberFormat="1" applyFont="1" applyFill="1" applyAlignment="1">
      <alignment vertical="top" wrapText="1"/>
    </xf>
    <xf numFmtId="2" fontId="0" fillId="0" borderId="0" xfId="2" applyNumberFormat="1" applyFont="1"/>
    <xf numFmtId="2" fontId="0" fillId="0" borderId="0" xfId="0" applyNumberFormat="1"/>
    <xf numFmtId="165" fontId="56" fillId="3" borderId="0" xfId="2" applyNumberFormat="1" applyFont="1" applyFill="1" applyAlignment="1">
      <alignment vertical="top" wrapText="1"/>
    </xf>
    <xf numFmtId="43" fontId="16" fillId="7" borderId="0" xfId="0" applyNumberFormat="1" applyFont="1" applyFill="1"/>
    <xf numFmtId="0" fontId="27" fillId="0" borderId="0" xfId="0" applyFont="1"/>
    <xf numFmtId="0" fontId="0" fillId="0" borderId="0" xfId="0" applyAlignment="1">
      <alignment wrapText="1"/>
    </xf>
    <xf numFmtId="0" fontId="17" fillId="21" borderId="0" xfId="0" applyFont="1" applyFill="1" applyAlignment="1">
      <alignment vertical="top"/>
    </xf>
    <xf numFmtId="0" fontId="83" fillId="22" borderId="0" xfId="0" applyFont="1" applyFill="1" applyAlignment="1">
      <alignment vertical="top"/>
    </xf>
    <xf numFmtId="0" fontId="66" fillId="0" borderId="0" xfId="0" applyFont="1"/>
    <xf numFmtId="0" fontId="79" fillId="3" borderId="0" xfId="0" applyFont="1" applyFill="1"/>
    <xf numFmtId="0" fontId="0" fillId="3" borderId="0" xfId="0" applyFill="1" applyAlignment="1">
      <alignment wrapText="1"/>
    </xf>
    <xf numFmtId="0" fontId="80" fillId="3" borderId="0" xfId="0" applyFont="1" applyFill="1"/>
    <xf numFmtId="0" fontId="80" fillId="3" borderId="0" xfId="0" applyFont="1" applyFill="1" applyAlignment="1">
      <alignment wrapText="1"/>
    </xf>
    <xf numFmtId="0" fontId="0" fillId="6" borderId="0" xfId="0" applyFill="1" applyBorder="1" applyAlignment="1">
      <alignment vertical="top"/>
    </xf>
    <xf numFmtId="165" fontId="81" fillId="6" borderId="0" xfId="2" applyNumberFormat="1" applyFont="1" applyFill="1" applyBorder="1" applyAlignment="1">
      <alignment vertical="top" wrapText="1"/>
    </xf>
    <xf numFmtId="0" fontId="0" fillId="3" borderId="0" xfId="0" applyFill="1" applyBorder="1" applyAlignment="1">
      <alignment vertical="top"/>
    </xf>
    <xf numFmtId="165" fontId="81" fillId="3" borderId="0" xfId="2" applyNumberFormat="1" applyFont="1" applyFill="1" applyBorder="1" applyAlignment="1">
      <alignment vertical="top" wrapText="1"/>
    </xf>
    <xf numFmtId="165" fontId="82" fillId="3" borderId="0" xfId="2" applyNumberFormat="1" applyFont="1" applyFill="1" applyBorder="1" applyAlignment="1">
      <alignment vertical="top" wrapText="1"/>
    </xf>
    <xf numFmtId="0" fontId="84" fillId="3" borderId="0" xfId="0" applyFont="1" applyFill="1"/>
    <xf numFmtId="165" fontId="20" fillId="23" borderId="19" xfId="2" applyNumberFormat="1" applyFont="1" applyFill="1" applyBorder="1" applyAlignment="1">
      <alignment horizontal="center" vertical="top"/>
    </xf>
    <xf numFmtId="9" fontId="20" fillId="23" borderId="20" xfId="1" applyFont="1" applyFill="1" applyBorder="1" applyAlignment="1">
      <alignment horizontal="center" vertical="top"/>
    </xf>
    <xf numFmtId="9" fontId="20" fillId="23" borderId="21" xfId="1" applyFont="1" applyFill="1" applyBorder="1" applyAlignment="1">
      <alignment horizontal="center" vertical="top"/>
    </xf>
    <xf numFmtId="0" fontId="17" fillId="0" borderId="0" xfId="0" applyFont="1" applyAlignment="1">
      <alignment horizontal="right" vertical="center" wrapText="1"/>
    </xf>
    <xf numFmtId="0" fontId="20" fillId="0" borderId="0" xfId="0" applyFont="1"/>
    <xf numFmtId="9" fontId="0" fillId="0" borderId="0" xfId="1" applyFont="1"/>
    <xf numFmtId="0" fontId="62" fillId="0" borderId="0" xfId="0" applyFont="1"/>
    <xf numFmtId="0" fontId="85" fillId="0" borderId="0" xfId="0" applyFont="1"/>
    <xf numFmtId="0" fontId="86" fillId="20" borderId="0" xfId="0" applyFont="1" applyFill="1"/>
    <xf numFmtId="0" fontId="0" fillId="0" borderId="7" xfId="0" applyBorder="1"/>
    <xf numFmtId="0" fontId="0" fillId="21" borderId="0" xfId="0" applyFill="1"/>
    <xf numFmtId="0" fontId="86" fillId="0" borderId="0" xfId="0" applyFont="1"/>
    <xf numFmtId="0" fontId="0" fillId="9" borderId="7" xfId="0" applyFill="1" applyBorder="1"/>
    <xf numFmtId="0" fontId="83" fillId="22" borderId="7" xfId="0" applyFont="1" applyFill="1" applyBorder="1"/>
    <xf numFmtId="0" fontId="42" fillId="0" borderId="0" xfId="0" applyFont="1"/>
    <xf numFmtId="0" fontId="16" fillId="24" borderId="0" xfId="0" applyFont="1" applyFill="1"/>
    <xf numFmtId="0" fontId="86" fillId="3" borderId="0" xfId="0" applyFont="1" applyFill="1"/>
    <xf numFmtId="0" fontId="87" fillId="0" borderId="0" xfId="0" applyFont="1"/>
    <xf numFmtId="165" fontId="0" fillId="0" borderId="7" xfId="2" applyNumberFormat="1" applyFont="1" applyBorder="1"/>
    <xf numFmtId="0" fontId="83" fillId="22" borderId="0" xfId="0" applyFont="1" applyFill="1" applyAlignment="1">
      <alignment horizontal="center" vertical="center"/>
    </xf>
    <xf numFmtId="0" fontId="17" fillId="21" borderId="0" xfId="0" applyFont="1" applyFill="1" applyAlignment="1">
      <alignment horizontal="center" vertical="center"/>
    </xf>
    <xf numFmtId="165" fontId="83" fillId="22" borderId="7" xfId="2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center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wrapText="1"/>
    </xf>
    <xf numFmtId="44" fontId="0" fillId="0" borderId="7" xfId="3" applyFont="1" applyBorder="1"/>
    <xf numFmtId="165" fontId="0" fillId="0" borderId="7" xfId="2" applyNumberFormat="1" applyFont="1" applyBorder="1" applyAlignment="1">
      <alignment horizontal="right"/>
    </xf>
    <xf numFmtId="0" fontId="9" fillId="0" borderId="7" xfId="0" applyFont="1" applyBorder="1"/>
    <xf numFmtId="165" fontId="9" fillId="0" borderId="7" xfId="2" applyNumberFormat="1" applyFont="1" applyBorder="1" applyAlignment="1">
      <alignment horizontal="right"/>
    </xf>
    <xf numFmtId="0" fontId="0" fillId="21" borderId="7" xfId="0" applyFill="1" applyBorder="1"/>
    <xf numFmtId="0" fontId="0" fillId="0" borderId="16" xfId="0" applyBorder="1"/>
    <xf numFmtId="0" fontId="9" fillId="0" borderId="7" xfId="0" applyFont="1" applyFill="1" applyBorder="1"/>
    <xf numFmtId="0" fontId="15" fillId="0" borderId="7" xfId="0" applyFont="1" applyBorder="1"/>
    <xf numFmtId="44" fontId="9" fillId="0" borderId="7" xfId="3" applyFont="1" applyBorder="1"/>
    <xf numFmtId="44" fontId="9" fillId="0" borderId="7" xfId="3" applyFont="1" applyBorder="1" applyAlignment="1">
      <alignment wrapText="1"/>
    </xf>
    <xf numFmtId="0" fontId="88" fillId="0" borderId="14" xfId="0" applyFont="1" applyBorder="1"/>
    <xf numFmtId="165" fontId="88" fillId="0" borderId="14" xfId="2" applyNumberFormat="1" applyFont="1" applyBorder="1"/>
    <xf numFmtId="9" fontId="88" fillId="0" borderId="14" xfId="1" applyFont="1" applyBorder="1"/>
    <xf numFmtId="170" fontId="15" fillId="0" borderId="7" xfId="3" applyNumberFormat="1" applyFont="1" applyBorder="1"/>
    <xf numFmtId="170" fontId="15" fillId="0" borderId="7" xfId="3" applyNumberFormat="1" applyFont="1" applyBorder="1" applyAlignment="1">
      <alignment wrapText="1"/>
    </xf>
    <xf numFmtId="170" fontId="0" fillId="0" borderId="16" xfId="3" applyNumberFormat="1" applyFont="1" applyBorder="1"/>
    <xf numFmtId="170" fontId="0" fillId="0" borderId="16" xfId="3" applyNumberFormat="1" applyFont="1" applyBorder="1" applyAlignment="1">
      <alignment wrapText="1"/>
    </xf>
    <xf numFmtId="170" fontId="0" fillId="0" borderId="7" xfId="3" applyNumberFormat="1" applyFont="1" applyBorder="1"/>
    <xf numFmtId="170" fontId="0" fillId="0" borderId="7" xfId="3" applyNumberFormat="1" applyFont="1" applyBorder="1" applyAlignment="1">
      <alignment wrapText="1"/>
    </xf>
    <xf numFmtId="0" fontId="89" fillId="0" borderId="0" xfId="0" applyFont="1"/>
    <xf numFmtId="0" fontId="17" fillId="21" borderId="7" xfId="0" applyFont="1" applyFill="1" applyBorder="1" applyAlignment="1">
      <alignment vertical="top"/>
    </xf>
    <xf numFmtId="9" fontId="0" fillId="0" borderId="7" xfId="1" applyFont="1" applyBorder="1"/>
    <xf numFmtId="9" fontId="90" fillId="0" borderId="0" xfId="1" applyFont="1" applyAlignment="1">
      <alignment horizontal="left"/>
    </xf>
    <xf numFmtId="0" fontId="91" fillId="0" borderId="0" xfId="0" applyFont="1"/>
    <xf numFmtId="0" fontId="16" fillId="25" borderId="0" xfId="0" applyFont="1" applyFill="1"/>
    <xf numFmtId="44" fontId="16" fillId="25" borderId="0" xfId="3" applyFont="1" applyFill="1"/>
    <xf numFmtId="2" fontId="16" fillId="0" borderId="0" xfId="0" applyNumberFormat="1" applyFont="1"/>
    <xf numFmtId="171" fontId="16" fillId="0" borderId="0" xfId="0" applyNumberFormat="1" applyFont="1"/>
    <xf numFmtId="166" fontId="16" fillId="0" borderId="0" xfId="0" applyNumberFormat="1" applyFont="1"/>
    <xf numFmtId="0" fontId="92" fillId="3" borderId="0" xfId="0" applyFont="1" applyFill="1"/>
    <xf numFmtId="0" fontId="17" fillId="3" borderId="7" xfId="0" applyFont="1" applyFill="1" applyBorder="1" applyAlignment="1">
      <alignment vertical="top"/>
    </xf>
    <xf numFmtId="9" fontId="0" fillId="0" borderId="7" xfId="1" applyFont="1" applyBorder="1" applyAlignment="1">
      <alignment vertical="top"/>
    </xf>
    <xf numFmtId="0" fontId="67" fillId="0" borderId="0" xfId="0" applyFont="1"/>
    <xf numFmtId="168" fontId="2" fillId="0" borderId="4" xfId="3" applyNumberFormat="1" applyFont="1" applyBorder="1" applyAlignment="1">
      <alignment horizontal="center" vertical="center" wrapText="1"/>
    </xf>
    <xf numFmtId="168" fontId="2" fillId="0" borderId="4" xfId="3" applyNumberFormat="1" applyFont="1" applyBorder="1" applyAlignment="1" applyProtection="1">
      <alignment horizontal="center" vertical="center" wrapText="1"/>
      <protection locked="0"/>
    </xf>
    <xf numFmtId="168" fontId="2" fillId="0" borderId="5" xfId="3" applyNumberFormat="1" applyFont="1" applyBorder="1" applyAlignment="1">
      <alignment horizontal="center" vertical="center" wrapText="1"/>
    </xf>
    <xf numFmtId="0" fontId="93" fillId="12" borderId="5" xfId="0" applyFont="1" applyFill="1" applyBorder="1" applyAlignment="1">
      <alignment horizontal="left" vertical="center" wrapText="1"/>
    </xf>
    <xf numFmtId="7" fontId="0" fillId="0" borderId="0" xfId="0" applyNumberFormat="1"/>
    <xf numFmtId="0" fontId="66" fillId="3" borderId="0" xfId="0" applyFont="1" applyFill="1"/>
    <xf numFmtId="165" fontId="0" fillId="26" borderId="7" xfId="2" applyNumberFormat="1" applyFont="1" applyFill="1" applyBorder="1"/>
    <xf numFmtId="165" fontId="0" fillId="0" borderId="7" xfId="2" applyNumberFormat="1" applyFont="1" applyBorder="1" applyAlignment="1">
      <alignment wrapText="1"/>
    </xf>
    <xf numFmtId="9" fontId="0" fillId="26" borderId="7" xfId="1" applyFont="1" applyFill="1" applyBorder="1"/>
    <xf numFmtId="9" fontId="0" fillId="0" borderId="7" xfId="1" applyFont="1" applyBorder="1" applyAlignment="1">
      <alignment wrapText="1"/>
    </xf>
    <xf numFmtId="0" fontId="9" fillId="11" borderId="17" xfId="0" applyFont="1" applyFill="1" applyBorder="1" applyAlignment="1">
      <alignment horizontal="center"/>
    </xf>
    <xf numFmtId="0" fontId="14" fillId="0" borderId="0" xfId="0" applyFont="1"/>
    <xf numFmtId="0" fontId="9" fillId="11" borderId="14" xfId="0" applyFont="1" applyFill="1" applyBorder="1" applyAlignment="1">
      <alignment horizontal="center"/>
    </xf>
    <xf numFmtId="165" fontId="0" fillId="26" borderId="16" xfId="2" applyNumberFormat="1" applyFont="1" applyFill="1" applyBorder="1"/>
    <xf numFmtId="0" fontId="9" fillId="11" borderId="16" xfId="0" applyFont="1" applyFill="1" applyBorder="1" applyAlignment="1">
      <alignment horizontal="center"/>
    </xf>
    <xf numFmtId="0" fontId="9" fillId="11" borderId="22" xfId="0" applyFont="1" applyFill="1" applyBorder="1" applyAlignment="1">
      <alignment horizontal="center" wrapText="1"/>
    </xf>
    <xf numFmtId="0" fontId="9" fillId="11" borderId="7" xfId="0" applyFont="1" applyFill="1" applyBorder="1" applyAlignment="1">
      <alignment horizontal="center" wrapText="1"/>
    </xf>
    <xf numFmtId="0" fontId="9" fillId="11" borderId="14" xfId="0" applyFont="1" applyFill="1" applyBorder="1" applyAlignment="1"/>
    <xf numFmtId="0" fontId="14" fillId="11" borderId="14" xfId="0" applyFont="1" applyFill="1" applyBorder="1" applyAlignment="1">
      <alignment horizontal="center"/>
    </xf>
    <xf numFmtId="0" fontId="14" fillId="11" borderId="16" xfId="0" applyFont="1" applyFill="1" applyBorder="1" applyAlignment="1">
      <alignment horizontal="center"/>
    </xf>
    <xf numFmtId="0" fontId="9" fillId="11" borderId="22" xfId="0" applyFont="1" applyFill="1" applyBorder="1" applyAlignment="1">
      <alignment horizontal="center"/>
    </xf>
    <xf numFmtId="0" fontId="9" fillId="11" borderId="7" xfId="0" applyFont="1" applyFill="1" applyBorder="1" applyAlignment="1">
      <alignment horizontal="center"/>
    </xf>
    <xf numFmtId="0" fontId="46" fillId="27" borderId="7" xfId="0" applyFont="1" applyFill="1" applyBorder="1"/>
    <xf numFmtId="9" fontId="46" fillId="27" borderId="7" xfId="1" applyFont="1" applyFill="1" applyBorder="1"/>
    <xf numFmtId="0" fontId="9" fillId="11" borderId="23" xfId="0" applyFont="1" applyFill="1" applyBorder="1" applyAlignment="1">
      <alignment horizontal="center"/>
    </xf>
    <xf numFmtId="0" fontId="9" fillId="11" borderId="18" xfId="0" applyFont="1" applyFill="1" applyBorder="1" applyAlignment="1">
      <alignment horizontal="center"/>
    </xf>
    <xf numFmtId="0" fontId="9" fillId="0" borderId="14" xfId="0" applyFont="1" applyBorder="1"/>
    <xf numFmtId="0" fontId="0" fillId="0" borderId="15" xfId="0" applyBorder="1"/>
    <xf numFmtId="0" fontId="9" fillId="0" borderId="15" xfId="0" applyFont="1" applyBorder="1"/>
    <xf numFmtId="0" fontId="9" fillId="0" borderId="16" xfId="0" applyFont="1" applyBorder="1"/>
    <xf numFmtId="0" fontId="17" fillId="21" borderId="0" xfId="0" applyFont="1" applyFill="1" applyAlignment="1"/>
    <xf numFmtId="0" fontId="18" fillId="21" borderId="0" xfId="0" applyFont="1" applyFill="1" applyAlignment="1"/>
    <xf numFmtId="9" fontId="9" fillId="0" borderId="0" xfId="1" applyFont="1"/>
    <xf numFmtId="168" fontId="9" fillId="0" borderId="10" xfId="3" applyNumberFormat="1" applyFont="1" applyBorder="1" applyAlignment="1">
      <alignment wrapText="1"/>
    </xf>
    <xf numFmtId="168" fontId="9" fillId="0" borderId="0" xfId="3" applyNumberFormat="1" applyFont="1" applyBorder="1"/>
    <xf numFmtId="168" fontId="9" fillId="0" borderId="11" xfId="3" applyNumberFormat="1" applyFont="1" applyBorder="1"/>
    <xf numFmtId="168" fontId="0" fillId="0" borderId="10" xfId="3" applyNumberFormat="1" applyFont="1" applyBorder="1" applyAlignment="1">
      <alignment wrapText="1"/>
    </xf>
    <xf numFmtId="168" fontId="0" fillId="0" borderId="0" xfId="3" applyNumberFormat="1" applyFont="1" applyBorder="1"/>
    <xf numFmtId="168" fontId="0" fillId="0" borderId="11" xfId="3" applyNumberFormat="1" applyFont="1" applyBorder="1"/>
    <xf numFmtId="168" fontId="9" fillId="0" borderId="12" xfId="3" applyNumberFormat="1" applyFont="1" applyBorder="1" applyAlignment="1">
      <alignment wrapText="1"/>
    </xf>
    <xf numFmtId="168" fontId="9" fillId="0" borderId="18" xfId="3" applyNumberFormat="1" applyFont="1" applyBorder="1"/>
    <xf numFmtId="168" fontId="46" fillId="27" borderId="7" xfId="3" applyNumberFormat="1" applyFont="1" applyFill="1" applyBorder="1" applyAlignment="1">
      <alignment wrapText="1"/>
    </xf>
    <xf numFmtId="0" fontId="42" fillId="21" borderId="0" xfId="0" applyFont="1" applyFill="1" applyAlignment="1"/>
    <xf numFmtId="0" fontId="42" fillId="2" borderId="0" xfId="0" applyFont="1" applyFill="1" applyAlignment="1"/>
    <xf numFmtId="168" fontId="9" fillId="0" borderId="17" xfId="3" applyNumberFormat="1" applyFont="1" applyBorder="1"/>
    <xf numFmtId="168" fontId="9" fillId="0" borderId="9" xfId="3" applyNumberFormat="1" applyFont="1" applyBorder="1"/>
    <xf numFmtId="168" fontId="0" fillId="0" borderId="10" xfId="3" applyNumberFormat="1" applyFont="1" applyBorder="1"/>
    <xf numFmtId="168" fontId="9" fillId="0" borderId="10" xfId="3" applyNumberFormat="1" applyFont="1" applyBorder="1"/>
    <xf numFmtId="168" fontId="9" fillId="21" borderId="0" xfId="3" applyNumberFormat="1" applyFont="1" applyFill="1" applyBorder="1"/>
    <xf numFmtId="168" fontId="9" fillId="21" borderId="11" xfId="3" applyNumberFormat="1" applyFont="1" applyFill="1" applyBorder="1"/>
    <xf numFmtId="168" fontId="0" fillId="21" borderId="0" xfId="3" applyNumberFormat="1" applyFont="1" applyFill="1" applyBorder="1"/>
    <xf numFmtId="168" fontId="0" fillId="21" borderId="11" xfId="3" applyNumberFormat="1" applyFont="1" applyFill="1" applyBorder="1"/>
    <xf numFmtId="168" fontId="9" fillId="21" borderId="18" xfId="3" applyNumberFormat="1" applyFont="1" applyFill="1" applyBorder="1"/>
    <xf numFmtId="168" fontId="9" fillId="21" borderId="13" xfId="3" applyNumberFormat="1" applyFont="1" applyFill="1" applyBorder="1"/>
    <xf numFmtId="0" fontId="94" fillId="0" borderId="0" xfId="0" applyFont="1"/>
    <xf numFmtId="168" fontId="46" fillId="27" borderId="16" xfId="3" applyNumberFormat="1" applyFont="1" applyFill="1" applyBorder="1" applyAlignment="1">
      <alignment wrapText="1"/>
    </xf>
    <xf numFmtId="168" fontId="0" fillId="0" borderId="0" xfId="3" applyNumberFormat="1" applyFont="1" applyBorder="1" applyAlignment="1">
      <alignment wrapText="1"/>
    </xf>
    <xf numFmtId="168" fontId="9" fillId="0" borderId="8" xfId="3" applyNumberFormat="1" applyFont="1" applyBorder="1" applyAlignment="1">
      <alignment wrapText="1"/>
    </xf>
    <xf numFmtId="168" fontId="0" fillId="0" borderId="11" xfId="3" applyNumberFormat="1" applyFont="1" applyBorder="1" applyAlignment="1">
      <alignment wrapText="1"/>
    </xf>
    <xf numFmtId="168" fontId="9" fillId="0" borderId="13" xfId="3" applyNumberFormat="1" applyFont="1" applyBorder="1"/>
    <xf numFmtId="0" fontId="95" fillId="0" borderId="15" xfId="0" applyFont="1" applyFill="1" applyBorder="1" applyAlignment="1">
      <alignment horizontal="right"/>
    </xf>
    <xf numFmtId="0" fontId="95" fillId="0" borderId="0" xfId="0" applyFont="1" applyAlignment="1">
      <alignment horizontal="right"/>
    </xf>
    <xf numFmtId="172" fontId="56" fillId="0" borderId="0" xfId="3" applyNumberFormat="1" applyFont="1" applyAlignment="1">
      <alignment horizontal="right" wrapText="1"/>
    </xf>
    <xf numFmtId="0" fontId="14" fillId="8" borderId="14" xfId="0" applyFont="1" applyFill="1" applyBorder="1" applyAlignment="1">
      <alignment horizontal="center"/>
    </xf>
    <xf numFmtId="0" fontId="9" fillId="8" borderId="17" xfId="0" applyFont="1" applyFill="1" applyBorder="1" applyAlignment="1">
      <alignment horizontal="center"/>
    </xf>
    <xf numFmtId="0" fontId="14" fillId="8" borderId="16" xfId="0" applyFont="1" applyFill="1" applyBorder="1" applyAlignment="1">
      <alignment horizontal="center"/>
    </xf>
    <xf numFmtId="0" fontId="9" fillId="8" borderId="18" xfId="0" applyFont="1" applyFill="1" applyBorder="1" applyAlignment="1">
      <alignment horizontal="center"/>
    </xf>
    <xf numFmtId="0" fontId="9" fillId="8" borderId="14" xfId="0" applyFont="1" applyFill="1" applyBorder="1" applyAlignment="1">
      <alignment horizontal="center"/>
    </xf>
    <xf numFmtId="0" fontId="9" fillId="8" borderId="22" xfId="0" applyFont="1" applyFill="1" applyBorder="1" applyAlignment="1">
      <alignment horizontal="center"/>
    </xf>
    <xf numFmtId="0" fontId="9" fillId="8" borderId="7" xfId="0" applyFont="1" applyFill="1" applyBorder="1" applyAlignment="1">
      <alignment horizontal="center"/>
    </xf>
    <xf numFmtId="0" fontId="9" fillId="8" borderId="23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/>
    </xf>
    <xf numFmtId="167" fontId="0" fillId="0" borderId="0" xfId="1" applyNumberFormat="1" applyFont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18" xfId="0" applyBorder="1"/>
    <xf numFmtId="167" fontId="0" fillId="0" borderId="18" xfId="1" applyNumberFormat="1" applyFont="1" applyBorder="1"/>
    <xf numFmtId="10" fontId="0" fillId="0" borderId="0" xfId="1" applyNumberFormat="1" applyFont="1" applyAlignment="1">
      <alignment wrapText="1"/>
    </xf>
    <xf numFmtId="10" fontId="0" fillId="0" borderId="0" xfId="1" applyNumberFormat="1" applyFont="1"/>
    <xf numFmtId="10" fontId="0" fillId="0" borderId="18" xfId="1" applyNumberFormat="1" applyFont="1" applyBorder="1" applyAlignment="1">
      <alignment wrapText="1"/>
    </xf>
    <xf numFmtId="10" fontId="0" fillId="0" borderId="18" xfId="1" applyNumberFormat="1" applyFont="1" applyBorder="1"/>
    <xf numFmtId="0" fontId="9" fillId="0" borderId="7" xfId="0" applyFont="1" applyBorder="1" applyAlignment="1">
      <alignment horizontal="right" wrapText="1"/>
    </xf>
    <xf numFmtId="0" fontId="9" fillId="0" borderId="7" xfId="0" applyFont="1" applyBorder="1" applyAlignment="1">
      <alignment horizontal="right"/>
    </xf>
    <xf numFmtId="0" fontId="9" fillId="0" borderId="0" xfId="0" applyFont="1" applyFill="1" applyBorder="1"/>
    <xf numFmtId="167" fontId="0" fillId="0" borderId="0" xfId="1" applyNumberFormat="1" applyFont="1" applyBorder="1"/>
    <xf numFmtId="165" fontId="9" fillId="11" borderId="7" xfId="2" applyNumberFormat="1" applyFont="1" applyFill="1" applyBorder="1" applyAlignment="1">
      <alignment horizontal="right"/>
    </xf>
    <xf numFmtId="165" fontId="9" fillId="28" borderId="7" xfId="2" applyNumberFormat="1" applyFont="1" applyFill="1" applyBorder="1" applyAlignment="1">
      <alignment horizontal="right"/>
    </xf>
    <xf numFmtId="168" fontId="0" fillId="0" borderId="0" xfId="1" applyNumberFormat="1" applyFont="1" applyBorder="1" applyAlignment="1">
      <alignment wrapText="1"/>
    </xf>
    <xf numFmtId="167" fontId="9" fillId="0" borderId="18" xfId="1" applyNumberFormat="1" applyFont="1" applyFill="1" applyBorder="1"/>
    <xf numFmtId="168" fontId="9" fillId="0" borderId="18" xfId="0" applyNumberFormat="1" applyFont="1" applyBorder="1" applyAlignment="1">
      <alignment wrapText="1"/>
    </xf>
    <xf numFmtId="168" fontId="9" fillId="0" borderId="18" xfId="3" applyNumberFormat="1" applyFont="1" applyBorder="1" applyAlignment="1">
      <alignment wrapText="1"/>
    </xf>
    <xf numFmtId="0" fontId="0" fillId="0" borderId="0" xfId="0" applyFont="1"/>
    <xf numFmtId="0" fontId="97" fillId="3" borderId="8" xfId="0" applyFont="1" applyFill="1" applyBorder="1"/>
    <xf numFmtId="0" fontId="9" fillId="0" borderId="17" xfId="0" applyFont="1" applyBorder="1"/>
    <xf numFmtId="0" fontId="97" fillId="3" borderId="10" xfId="0" applyFont="1" applyFill="1" applyBorder="1"/>
    <xf numFmtId="0" fontId="14" fillId="0" borderId="0" xfId="0" applyFont="1" applyBorder="1"/>
    <xf numFmtId="0" fontId="9" fillId="0" borderId="0" xfId="0" applyFont="1" applyBorder="1"/>
    <xf numFmtId="0" fontId="98" fillId="3" borderId="7" xfId="0" applyFont="1" applyFill="1" applyBorder="1" applyAlignment="1">
      <alignment wrapText="1"/>
    </xf>
    <xf numFmtId="0" fontId="98" fillId="2" borderId="7" xfId="0" applyFont="1" applyFill="1" applyBorder="1"/>
    <xf numFmtId="0" fontId="96" fillId="0" borderId="0" xfId="0" applyFont="1" applyFill="1" applyBorder="1"/>
    <xf numFmtId="0" fontId="14" fillId="0" borderId="0" xfId="0" applyFont="1" applyFill="1" applyBorder="1"/>
    <xf numFmtId="0" fontId="98" fillId="0" borderId="0" xfId="0" applyFont="1" applyFill="1" applyBorder="1" applyAlignment="1">
      <alignment wrapText="1"/>
    </xf>
    <xf numFmtId="0" fontId="98" fillId="0" borderId="0" xfId="0" applyFont="1" applyFill="1" applyBorder="1"/>
    <xf numFmtId="0" fontId="9" fillId="0" borderId="0" xfId="0" applyFont="1" applyFill="1"/>
    <xf numFmtId="0" fontId="9" fillId="0" borderId="18" xfId="0" applyFont="1" applyFill="1" applyBorder="1"/>
    <xf numFmtId="0" fontId="9" fillId="0" borderId="8" xfId="0" applyFont="1" applyBorder="1"/>
    <xf numFmtId="0" fontId="0" fillId="0" borderId="17" xfId="0" applyBorder="1"/>
    <xf numFmtId="0" fontId="0" fillId="0" borderId="9" xfId="0" applyBorder="1"/>
    <xf numFmtId="0" fontId="9" fillId="0" borderId="10" xfId="0" applyFont="1" applyFill="1" applyBorder="1"/>
    <xf numFmtId="0" fontId="9" fillId="0" borderId="11" xfId="0" applyFont="1" applyFill="1" applyBorder="1"/>
    <xf numFmtId="0" fontId="9" fillId="0" borderId="23" xfId="0" applyFont="1" applyFill="1" applyBorder="1"/>
    <xf numFmtId="1" fontId="100" fillId="29" borderId="7" xfId="0" applyNumberFormat="1" applyFont="1" applyFill="1" applyBorder="1"/>
    <xf numFmtId="0" fontId="9" fillId="14" borderId="24" xfId="0" applyFont="1" applyFill="1" applyBorder="1" applyAlignment="1">
      <alignment horizontal="center"/>
    </xf>
    <xf numFmtId="0" fontId="9" fillId="14" borderId="23" xfId="0" applyFont="1" applyFill="1" applyBorder="1"/>
    <xf numFmtId="0" fontId="9" fillId="14" borderId="24" xfId="0" applyFont="1" applyFill="1" applyBorder="1"/>
    <xf numFmtId="0" fontId="9" fillId="14" borderId="24" xfId="0" applyFont="1" applyFill="1" applyBorder="1" applyAlignment="1"/>
    <xf numFmtId="0" fontId="9" fillId="14" borderId="22" xfId="0" applyFont="1" applyFill="1" applyBorder="1" applyAlignment="1"/>
    <xf numFmtId="0" fontId="0" fillId="30" borderId="8" xfId="0" applyFill="1" applyBorder="1"/>
    <xf numFmtId="44" fontId="0" fillId="30" borderId="7" xfId="3" applyFont="1" applyFill="1" applyBorder="1"/>
    <xf numFmtId="44" fontId="0" fillId="30" borderId="7" xfId="0" applyNumberFormat="1" applyFill="1" applyBorder="1"/>
    <xf numFmtId="44" fontId="0" fillId="30" borderId="17" xfId="0" applyNumberFormat="1" applyFill="1" applyBorder="1"/>
    <xf numFmtId="44" fontId="0" fillId="30" borderId="22" xfId="0" applyNumberFormat="1" applyFill="1" applyBorder="1"/>
    <xf numFmtId="0" fontId="0" fillId="30" borderId="15" xfId="0" applyFill="1" applyBorder="1"/>
    <xf numFmtId="44" fontId="0" fillId="30" borderId="0" xfId="0" applyNumberFormat="1" applyFill="1" applyBorder="1"/>
    <xf numFmtId="0" fontId="0" fillId="30" borderId="7" xfId="0" applyFill="1" applyBorder="1"/>
    <xf numFmtId="0" fontId="0" fillId="0" borderId="10" xfId="0" applyBorder="1"/>
    <xf numFmtId="165" fontId="0" fillId="14" borderId="17" xfId="2" applyNumberFormat="1" applyFont="1" applyFill="1" applyBorder="1"/>
    <xf numFmtId="165" fontId="0" fillId="0" borderId="22" xfId="2" applyNumberFormat="1" applyFont="1" applyBorder="1"/>
    <xf numFmtId="165" fontId="0" fillId="14" borderId="0" xfId="2" applyNumberFormat="1" applyFont="1" applyFill="1" applyBorder="1"/>
    <xf numFmtId="0" fontId="0" fillId="0" borderId="12" xfId="0" applyBorder="1"/>
    <xf numFmtId="165" fontId="0" fillId="14" borderId="18" xfId="2" applyNumberFormat="1" applyFont="1" applyFill="1" applyBorder="1"/>
    <xf numFmtId="0" fontId="9" fillId="0" borderId="17" xfId="0" applyFont="1" applyFill="1" applyBorder="1"/>
    <xf numFmtId="0" fontId="9" fillId="0" borderId="9" xfId="0" applyFont="1" applyFill="1" applyBorder="1"/>
    <xf numFmtId="1" fontId="100" fillId="31" borderId="7" xfId="0" applyNumberFormat="1" applyFont="1" applyFill="1" applyBorder="1"/>
    <xf numFmtId="44" fontId="0" fillId="0" borderId="7" xfId="0" applyNumberFormat="1" applyBorder="1"/>
    <xf numFmtId="44" fontId="0" fillId="14" borderId="17" xfId="0" applyNumberFormat="1" applyFill="1" applyBorder="1"/>
    <xf numFmtId="44" fontId="0" fillId="14" borderId="0" xfId="0" applyNumberFormat="1" applyFill="1" applyBorder="1"/>
    <xf numFmtId="168" fontId="0" fillId="0" borderId="7" xfId="3" applyNumberFormat="1" applyFont="1" applyBorder="1"/>
    <xf numFmtId="168" fontId="0" fillId="14" borderId="0" xfId="3" applyNumberFormat="1" applyFont="1" applyFill="1" applyBorder="1"/>
    <xf numFmtId="44" fontId="0" fillId="14" borderId="0" xfId="3" applyFont="1" applyFill="1" applyBorder="1"/>
    <xf numFmtId="0" fontId="0" fillId="14" borderId="0" xfId="0" applyFill="1" applyBorder="1"/>
    <xf numFmtId="168" fontId="0" fillId="0" borderId="22" xfId="3" applyNumberFormat="1" applyFont="1" applyBorder="1"/>
    <xf numFmtId="0" fontId="0" fillId="0" borderId="12" xfId="0" applyBorder="1" applyAlignment="1">
      <alignment wrapText="1"/>
    </xf>
    <xf numFmtId="0" fontId="0" fillId="14" borderId="18" xfId="0" applyFill="1" applyBorder="1"/>
    <xf numFmtId="0" fontId="0" fillId="0" borderId="10" xfId="0" applyFill="1" applyBorder="1" applyAlignment="1">
      <alignment wrapText="1"/>
    </xf>
    <xf numFmtId="168" fontId="0" fillId="0" borderId="0" xfId="3" applyNumberFormat="1" applyFont="1" applyFill="1" applyBorder="1"/>
    <xf numFmtId="0" fontId="0" fillId="0" borderId="0" xfId="0" applyFill="1" applyBorder="1"/>
    <xf numFmtId="0" fontId="0" fillId="0" borderId="9" xfId="0" applyFill="1" applyBorder="1"/>
    <xf numFmtId="0" fontId="0" fillId="0" borderId="17" xfId="0" applyFill="1" applyBorder="1"/>
    <xf numFmtId="0" fontId="0" fillId="0" borderId="11" xfId="0" applyFill="1" applyBorder="1"/>
    <xf numFmtId="0" fontId="9" fillId="9" borderId="23" xfId="0" applyFont="1" applyFill="1" applyBorder="1"/>
    <xf numFmtId="0" fontId="9" fillId="9" borderId="24" xfId="0" applyFont="1" applyFill="1" applyBorder="1"/>
    <xf numFmtId="0" fontId="9" fillId="9" borderId="24" xfId="0" applyFont="1" applyFill="1" applyBorder="1" applyAlignment="1"/>
    <xf numFmtId="0" fontId="9" fillId="9" borderId="22" xfId="0" applyFont="1" applyFill="1" applyBorder="1" applyAlignment="1"/>
    <xf numFmtId="0" fontId="0" fillId="0" borderId="8" xfId="0" applyBorder="1"/>
    <xf numFmtId="0" fontId="0" fillId="14" borderId="17" xfId="0" applyFill="1" applyBorder="1"/>
    <xf numFmtId="44" fontId="0" fillId="14" borderId="18" xfId="0" applyNumberFormat="1" applyFill="1" applyBorder="1"/>
    <xf numFmtId="0" fontId="0" fillId="0" borderId="11" xfId="0" applyBorder="1"/>
    <xf numFmtId="0" fontId="9" fillId="22" borderId="23" xfId="0" applyFont="1" applyFill="1" applyBorder="1"/>
    <xf numFmtId="0" fontId="9" fillId="22" borderId="24" xfId="0" applyFont="1" applyFill="1" applyBorder="1"/>
    <xf numFmtId="0" fontId="9" fillId="22" borderId="24" xfId="0" applyFont="1" applyFill="1" applyBorder="1" applyAlignment="1"/>
    <xf numFmtId="0" fontId="9" fillId="22" borderId="22" xfId="0" applyFont="1" applyFill="1" applyBorder="1" applyAlignment="1"/>
    <xf numFmtId="0" fontId="9" fillId="22" borderId="8" xfId="0" applyFont="1" applyFill="1" applyBorder="1" applyAlignment="1">
      <alignment wrapText="1"/>
    </xf>
    <xf numFmtId="0" fontId="0" fillId="22" borderId="17" xfId="0" applyFill="1" applyBorder="1"/>
    <xf numFmtId="0" fontId="0" fillId="22" borderId="9" xfId="0" applyFill="1" applyBorder="1"/>
    <xf numFmtId="0" fontId="0" fillId="22" borderId="10" xfId="0" applyFill="1" applyBorder="1" applyAlignment="1">
      <alignment wrapText="1"/>
    </xf>
    <xf numFmtId="0" fontId="0" fillId="22" borderId="7" xfId="0" applyFill="1" applyBorder="1"/>
    <xf numFmtId="0" fontId="0" fillId="22" borderId="0" xfId="0" applyFill="1" applyBorder="1"/>
    <xf numFmtId="0" fontId="0" fillId="22" borderId="22" xfId="0" applyFill="1" applyBorder="1"/>
    <xf numFmtId="0" fontId="0" fillId="22" borderId="11" xfId="0" applyFill="1" applyBorder="1"/>
    <xf numFmtId="0" fontId="9" fillId="22" borderId="10" xfId="0" applyFont="1" applyFill="1" applyBorder="1" applyAlignment="1">
      <alignment wrapText="1"/>
    </xf>
    <xf numFmtId="0" fontId="0" fillId="22" borderId="13" xfId="0" applyFill="1" applyBorder="1"/>
    <xf numFmtId="0" fontId="0" fillId="22" borderId="12" xfId="0" applyFill="1" applyBorder="1" applyAlignment="1">
      <alignment wrapText="1"/>
    </xf>
    <xf numFmtId="0" fontId="0" fillId="22" borderId="18" xfId="0" applyFill="1" applyBorder="1"/>
    <xf numFmtId="168" fontId="0" fillId="0" borderId="7" xfId="0" applyNumberFormat="1" applyBorder="1"/>
    <xf numFmtId="168" fontId="0" fillId="0" borderId="22" xfId="0" applyNumberFormat="1" applyBorder="1"/>
    <xf numFmtId="168" fontId="0" fillId="30" borderId="7" xfId="3" applyNumberFormat="1" applyFont="1" applyFill="1" applyBorder="1"/>
    <xf numFmtId="168" fontId="0" fillId="30" borderId="17" xfId="0" applyNumberFormat="1" applyFill="1" applyBorder="1"/>
    <xf numFmtId="168" fontId="0" fillId="30" borderId="7" xfId="0" applyNumberFormat="1" applyFill="1" applyBorder="1"/>
    <xf numFmtId="168" fontId="0" fillId="30" borderId="0" xfId="0" applyNumberFormat="1" applyFill="1" applyBorder="1"/>
    <xf numFmtId="0" fontId="9" fillId="7" borderId="7" xfId="0" applyFont="1" applyFill="1" applyBorder="1" applyProtection="1"/>
    <xf numFmtId="0" fontId="0" fillId="3" borderId="0" xfId="0" applyFont="1" applyFill="1" applyProtection="1"/>
    <xf numFmtId="0" fontId="0" fillId="0" borderId="0" xfId="0" applyProtection="1"/>
    <xf numFmtId="0" fontId="4" fillId="14" borderId="3" xfId="0" applyFont="1" applyFill="1" applyBorder="1" applyAlignment="1">
      <alignment horizontal="left" vertical="center" wrapText="1"/>
    </xf>
    <xf numFmtId="0" fontId="4" fillId="14" borderId="2" xfId="0" applyFont="1" applyFill="1" applyBorder="1" applyAlignment="1">
      <alignment horizontal="left" vertical="center" wrapText="1"/>
    </xf>
    <xf numFmtId="0" fontId="9" fillId="8" borderId="23" xfId="0" applyFont="1" applyFill="1" applyBorder="1" applyAlignment="1">
      <alignment horizontal="center"/>
    </xf>
    <xf numFmtId="0" fontId="9" fillId="8" borderId="24" xfId="0" applyFont="1" applyFill="1" applyBorder="1" applyAlignment="1">
      <alignment horizontal="center"/>
    </xf>
    <xf numFmtId="0" fontId="9" fillId="8" borderId="22" xfId="0" applyFont="1" applyFill="1" applyBorder="1" applyAlignment="1">
      <alignment horizontal="center"/>
    </xf>
    <xf numFmtId="0" fontId="17" fillId="21" borderId="7" xfId="0" applyFont="1" applyFill="1" applyBorder="1" applyAlignment="1">
      <alignment horizontal="center" vertical="top"/>
    </xf>
    <xf numFmtId="0" fontId="9" fillId="11" borderId="23" xfId="0" applyFont="1" applyFill="1" applyBorder="1" applyAlignment="1">
      <alignment horizontal="center" wrapText="1"/>
    </xf>
    <xf numFmtId="0" fontId="9" fillId="11" borderId="24" xfId="0" applyFont="1" applyFill="1" applyBorder="1" applyAlignment="1">
      <alignment horizontal="center" wrapText="1"/>
    </xf>
    <xf numFmtId="0" fontId="9" fillId="11" borderId="22" xfId="0" applyFont="1" applyFill="1" applyBorder="1" applyAlignment="1">
      <alignment horizontal="center" wrapText="1"/>
    </xf>
    <xf numFmtId="0" fontId="9" fillId="11" borderId="23" xfId="0" applyFont="1" applyFill="1" applyBorder="1" applyAlignment="1">
      <alignment horizontal="center"/>
    </xf>
    <xf numFmtId="0" fontId="9" fillId="11" borderId="24" xfId="0" applyFont="1" applyFill="1" applyBorder="1" applyAlignment="1">
      <alignment horizontal="center"/>
    </xf>
    <xf numFmtId="0" fontId="9" fillId="11" borderId="22" xfId="0" applyFont="1" applyFill="1" applyBorder="1" applyAlignment="1">
      <alignment horizontal="center"/>
    </xf>
    <xf numFmtId="0" fontId="9" fillId="28" borderId="23" xfId="0" applyFont="1" applyFill="1" applyBorder="1" applyAlignment="1">
      <alignment horizontal="center" wrapText="1"/>
    </xf>
    <xf numFmtId="0" fontId="9" fillId="28" borderId="24" xfId="0" applyFont="1" applyFill="1" applyBorder="1" applyAlignment="1">
      <alignment horizontal="center" wrapText="1"/>
    </xf>
    <xf numFmtId="0" fontId="9" fillId="28" borderId="22" xfId="0" applyFont="1" applyFill="1" applyBorder="1" applyAlignment="1">
      <alignment horizontal="center" wrapText="1"/>
    </xf>
  </cellXfs>
  <cellStyles count="5">
    <cellStyle name="Comma" xfId="2" builtinId="3"/>
    <cellStyle name="Currency" xfId="3" builtinId="4"/>
    <cellStyle name="Hyperlink" xfId="4" builtinId="8"/>
    <cellStyle name="Normal" xfId="0" builtinId="0"/>
    <cellStyle name="Percent" xfId="1" builtinId="5"/>
  </cellStyles>
  <dxfs count="219"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499984740745262"/>
        </patternFill>
      </fill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border>
        <top style="thin">
          <color rgb="FF0070C0"/>
        </top>
        <vertical/>
        <horizontal/>
      </border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C0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</dxf>
    <dxf>
      <fill>
        <patternFill>
          <bgColor rgb="FFFFFF00"/>
        </patternFill>
      </fill>
    </dxf>
    <dxf>
      <font>
        <b/>
        <i val="0"/>
        <color rgb="FFC0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</dxf>
    <dxf>
      <fill>
        <patternFill>
          <bgColor rgb="FFFFFF00"/>
        </patternFill>
      </fill>
    </dxf>
    <dxf>
      <font>
        <b/>
        <i val="0"/>
        <color rgb="FFC0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3FCDFF"/>
      <color rgb="FFCCFF99"/>
      <color rgb="FFFFCC99"/>
      <color rgb="FFFFFF00"/>
      <color rgb="FFFFFFCC"/>
      <color rgb="FFFF0000"/>
      <color rgb="FFFFFF99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strRef>
          <c:f>Quantities!$C$113</c:f>
          <c:strCache>
            <c:ptCount val="1"/>
            <c:pt idx="0">
              <c:v>BUDGET ESTIMATION</c:v>
            </c:pt>
          </c:strCache>
        </c:strRef>
      </c:tx>
      <c:overlay val="1"/>
      <c:txPr>
        <a:bodyPr/>
        <a:lstStyle/>
        <a:p>
          <a:pPr>
            <a:defRPr>
              <a:solidFill>
                <a:srgbClr val="00B050"/>
              </a:solidFill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(Quantities!$C$114,Quantities!$C$128,Quantities!$C$137)</c:f>
              <c:strCache>
                <c:ptCount val="3"/>
                <c:pt idx="0">
                  <c:v>Commodities, Drugs and small equipment, IRS</c:v>
                </c:pt>
                <c:pt idx="1">
                  <c:v>Human Resources</c:v>
                </c:pt>
                <c:pt idx="2">
                  <c:v>Other operational costs</c:v>
                </c:pt>
              </c:strCache>
            </c:strRef>
          </c:cat>
          <c:val>
            <c:numRef>
              <c:f>(Quantities!$T$114,Quantities!$T$128,Quantities!$T$137)</c:f>
              <c:numCache>
                <c:formatCode>0.0%</c:formatCode>
                <c:ptCount val="3"/>
                <c:pt idx="0">
                  <c:v>0.62945138986273552</c:v>
                </c:pt>
                <c:pt idx="1">
                  <c:v>0.35255208478049616</c:v>
                </c:pt>
                <c:pt idx="2">
                  <c:v>1.7996525356768461E-2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5-4906-9656-5F58FFE0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96544"/>
        <c:axId val="94851456"/>
      </c:barChart>
      <c:catAx>
        <c:axId val="83196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4851456"/>
        <c:crosses val="autoZero"/>
        <c:auto val="1"/>
        <c:lblAlgn val="ctr"/>
        <c:lblOffset val="100"/>
        <c:noMultiLvlLbl val="0"/>
      </c:catAx>
      <c:valAx>
        <c:axId val="9485145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8319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Design'!$C$271</c:f>
          <c:strCache>
            <c:ptCount val="1"/>
            <c:pt idx="0">
              <c:v>Cost dristribution by delivery platform: Kenya, 2012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'Graphic Design'!$C$273</c:f>
              <c:strCache>
                <c:ptCount val="1"/>
                <c:pt idx="0">
                  <c:v>Health Facility &amp; other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3FCD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'Graphic Design'!$E$272:$I$272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'Graphic Design'!$E$276:$I$276</c:f>
              <c:numCache>
                <c:formatCode>_("$"* #,##0_);_("$"* \(#,##0\);_("$"* "-"??_);_(@_)</c:formatCode>
                <c:ptCount val="5"/>
                <c:pt idx="0">
                  <c:v>8636946.4232285339</c:v>
                </c:pt>
                <c:pt idx="1">
                  <c:v>9881583.042634638</c:v>
                </c:pt>
                <c:pt idx="2">
                  <c:v>10587766.161600307</c:v>
                </c:pt>
                <c:pt idx="3">
                  <c:v>10122404.514384955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6-4AA7-83BC-BF51D874E4C5}"/>
            </c:ext>
          </c:extLst>
        </c:ser>
        <c:ser>
          <c:idx val="1"/>
          <c:order val="1"/>
          <c:tx>
            <c:strRef>
              <c:f>'Graphic Design'!$C$277</c:f>
              <c:strCache>
                <c:ptCount val="1"/>
                <c:pt idx="0">
                  <c:v>iCCM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CCFF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'Graphic Design'!$E$272:$I$272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strCache>
            </c:strRef>
          </c:cat>
          <c:val>
            <c:numRef>
              <c:f>'Graphic Design'!$E$280:$I$280</c:f>
              <c:numCache>
                <c:formatCode>_("$"* #,##0_);_("$"* \(#,##0\);_("$"* "-"??_);_(@_)</c:formatCode>
                <c:ptCount val="5"/>
                <c:pt idx="0">
                  <c:v>3946521.5155191217</c:v>
                </c:pt>
                <c:pt idx="1">
                  <c:v>6549317.3124633916</c:v>
                </c:pt>
                <c:pt idx="2">
                  <c:v>9343941.1716841292</c:v>
                </c:pt>
                <c:pt idx="3">
                  <c:v>12058090.688221732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6-4AA7-83BC-BF51D874E4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11150080"/>
        <c:axId val="311151616"/>
      </c:barChart>
      <c:catAx>
        <c:axId val="3111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51616"/>
        <c:crosses val="autoZero"/>
        <c:auto val="1"/>
        <c:lblAlgn val="ctr"/>
        <c:lblOffset val="100"/>
        <c:noMultiLvlLbl val="0"/>
      </c:catAx>
      <c:valAx>
        <c:axId val="31115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5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CCFF99">
            <a:shade val="30000"/>
            <a:satMod val="115000"/>
          </a:srgbClr>
        </a:gs>
        <a:gs pos="50000">
          <a:srgbClr val="CCFF99">
            <a:shade val="67500"/>
            <a:satMod val="115000"/>
          </a:srgbClr>
        </a:gs>
        <a:gs pos="100000">
          <a:srgbClr val="CCFF99">
            <a:shade val="100000"/>
            <a:satMod val="115000"/>
          </a:srgbClr>
        </a:gs>
      </a:gsLst>
      <a:lin ang="16200000" scaled="1"/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Design'!$H$173</c:f>
          <c:strCache>
            <c:ptCount val="1"/>
            <c:pt idx="0">
              <c:v>Activity distribution by platform for Kenya, 2012 (After implementation)</c:v>
            </c:pt>
          </c:strCache>
        </c:strRef>
      </c:tx>
      <c:layout>
        <c:manualLayout>
          <c:xMode val="edge"/>
          <c:yMode val="edge"/>
          <c:x val="0.10662835424080372"/>
          <c:y val="4.56231650131492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'Graphic Design'!$H$164</c:f>
              <c:strCache>
                <c:ptCount val="1"/>
                <c:pt idx="0">
                  <c:v>Health facility &amp; Other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9525" cap="flat" cmpd="sng" algn="ctr">
              <a:solidFill>
                <a:srgbClr val="C0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'Graphic Design'!$C$165:$D$170</c:f>
              <c:multiLvlStrCache>
                <c:ptCount val="6"/>
                <c:lvl>
                  <c:pt idx="0">
                    <c:v>Malaria</c:v>
                  </c:pt>
                  <c:pt idx="1">
                    <c:v>Diarrhoea</c:v>
                  </c:pt>
                  <c:pt idx="2">
                    <c:v>Pneumonia</c:v>
                  </c:pt>
                  <c:pt idx="3">
                    <c:v>Nutrition</c:v>
                  </c:pt>
                  <c:pt idx="4">
                    <c:v>Malaria</c:v>
                  </c:pt>
                  <c:pt idx="5">
                    <c:v>Nutrition</c:v>
                  </c:pt>
                </c:lvl>
                <c:lvl>
                  <c:pt idx="0">
                    <c:v>Proportion to be treated/delivered at…</c:v>
                  </c:pt>
                  <c:pt idx="4">
                    <c:v>Proportion to be diagnosed at…</c:v>
                  </c:pt>
                </c:lvl>
              </c:multiLvlStrCache>
            </c:multiLvlStrRef>
          </c:cat>
          <c:val>
            <c:numRef>
              <c:f>('Graphic Design'!$H$165,'Graphic Design'!$H$166,'Graphic Design'!$H$167,'Graphic Design'!$H$168,'Graphic Design'!$H$169,'Graphic Design'!$H$170)</c:f>
              <c:numCache>
                <c:formatCode>0%</c:formatCode>
                <c:ptCount val="6"/>
                <c:pt idx="0">
                  <c:v>0.84</c:v>
                </c:pt>
                <c:pt idx="1">
                  <c:v>0.84</c:v>
                </c:pt>
                <c:pt idx="2">
                  <c:v>0.84</c:v>
                </c:pt>
                <c:pt idx="3">
                  <c:v>0</c:v>
                </c:pt>
                <c:pt idx="4">
                  <c:v>0.84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B-4961-9622-2BD682A722D0}"/>
            </c:ext>
          </c:extLst>
        </c:ser>
        <c:ser>
          <c:idx val="1"/>
          <c:order val="1"/>
          <c:tx>
            <c:strRef>
              <c:f>'Graphic Design'!$I$164</c:f>
              <c:strCache>
                <c:ptCount val="1"/>
                <c:pt idx="0">
                  <c:v>iCCM</c:v>
                </c:pt>
              </c:strCache>
            </c:strRef>
          </c:tx>
          <c:spPr>
            <a:gradFill flip="none" rotWithShape="1">
              <a:gsLst>
                <a:gs pos="0">
                  <a:srgbClr val="00FF00">
                    <a:shade val="30000"/>
                    <a:satMod val="115000"/>
                  </a:srgbClr>
                </a:gs>
                <a:gs pos="50000">
                  <a:srgbClr val="00FF00">
                    <a:shade val="67500"/>
                    <a:satMod val="115000"/>
                  </a:srgbClr>
                </a:gs>
                <a:gs pos="100000">
                  <a:srgbClr val="00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'Graphic Design'!$C$165:$D$170</c:f>
              <c:multiLvlStrCache>
                <c:ptCount val="6"/>
                <c:lvl>
                  <c:pt idx="0">
                    <c:v>Malaria</c:v>
                  </c:pt>
                  <c:pt idx="1">
                    <c:v>Diarrhoea</c:v>
                  </c:pt>
                  <c:pt idx="2">
                    <c:v>Pneumonia</c:v>
                  </c:pt>
                  <c:pt idx="3">
                    <c:v>Nutrition</c:v>
                  </c:pt>
                  <c:pt idx="4">
                    <c:v>Malaria</c:v>
                  </c:pt>
                  <c:pt idx="5">
                    <c:v>Nutrition</c:v>
                  </c:pt>
                </c:lvl>
                <c:lvl>
                  <c:pt idx="0">
                    <c:v>Proportion to be treated/delivered at…</c:v>
                  </c:pt>
                  <c:pt idx="4">
                    <c:v>Proportion to be diagnosed at…</c:v>
                  </c:pt>
                </c:lvl>
              </c:multiLvlStrCache>
            </c:multiLvlStrRef>
          </c:cat>
          <c:val>
            <c:numRef>
              <c:f>('Graphic Design'!$I$165,'Graphic Design'!$I$166,'Graphic Design'!$I$167,'Graphic Design'!$I$168,'Graphic Design'!$I$169,'Graphic Design'!$I$170)</c:f>
              <c:numCache>
                <c:formatCode>0%</c:formatCode>
                <c:ptCount val="6"/>
                <c:pt idx="0">
                  <c:v>0.16000000000000003</c:v>
                </c:pt>
                <c:pt idx="1">
                  <c:v>0.16000000000000003</c:v>
                </c:pt>
                <c:pt idx="2">
                  <c:v>0.16000000000000003</c:v>
                </c:pt>
                <c:pt idx="3">
                  <c:v>0</c:v>
                </c:pt>
                <c:pt idx="4">
                  <c:v>0.16000000000000003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B-4961-9622-2BD682A722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9"/>
        <c:overlap val="100"/>
        <c:axId val="311276288"/>
        <c:axId val="311277824"/>
      </c:barChart>
      <c:catAx>
        <c:axId val="31127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normalizeH="0" baseline="0">
                <a:solidFill>
                  <a:schemeClr val="dk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311277824"/>
        <c:crosses val="autoZero"/>
        <c:auto val="1"/>
        <c:lblAlgn val="ctr"/>
        <c:lblOffset val="100"/>
        <c:noMultiLvlLbl val="0"/>
      </c:catAx>
      <c:valAx>
        <c:axId val="311277824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311276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Quantities!$C$114</c:f>
          <c:strCache>
            <c:ptCount val="1"/>
            <c:pt idx="0">
              <c:v>Commodities, Drugs and small equipment, IRS</c:v>
            </c:pt>
          </c:strCache>
        </c:strRef>
      </c:tx>
      <c:overlay val="0"/>
      <c:txPr>
        <a:bodyPr/>
        <a:lstStyle/>
        <a:p>
          <a:pPr>
            <a:defRPr sz="1100"/>
          </a:pPr>
          <a:endParaRPr lang="en-US"/>
        </a:p>
      </c:txPr>
    </c:title>
    <c:autoTitleDeleted val="0"/>
    <c:view3D>
      <c:rotX val="7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30434054783737"/>
          <c:y val="0.32483203015973816"/>
          <c:w val="0.68373613051155679"/>
          <c:h val="0.5822098877430832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2.3256979164524693E-2"/>
                  <c:y val="-4.99123515704090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3-4C5D-9B03-C51D065E6EEA}"/>
                </c:ext>
              </c:extLst>
            </c:dLbl>
            <c:dLbl>
              <c:idx val="1"/>
              <c:layout>
                <c:manualLayout>
                  <c:x val="3.0685849479829923E-2"/>
                  <c:y val="3.60669518534875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3-4C5D-9B03-C51D065E6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Quantities!$C$116:$C$127</c:f>
              <c:strCache>
                <c:ptCount val="12"/>
                <c:pt idx="0">
                  <c:v>LLINs for ANC</c:v>
                </c:pt>
                <c:pt idx="1">
                  <c:v>LLINs for EPI</c:v>
                </c:pt>
                <c:pt idx="2">
                  <c:v>LLINs for Campaign</c:v>
                </c:pt>
                <c:pt idx="3">
                  <c:v>Antibiotic treatment</c:v>
                </c:pt>
                <c:pt idx="4">
                  <c:v>Antimalarial drug</c:v>
                </c:pt>
                <c:pt idx="5">
                  <c:v>ORS</c:v>
                </c:pt>
                <c:pt idx="6">
                  <c:v>Zinc</c:v>
                </c:pt>
                <c:pt idx="7">
                  <c:v>Respiratory timer</c:v>
                </c:pt>
                <c:pt idx="8">
                  <c:v>RDT</c:v>
                </c:pt>
                <c:pt idx="9">
                  <c:v>MUAC</c:v>
                </c:pt>
                <c:pt idx="10">
                  <c:v>RUTF</c:v>
                </c:pt>
                <c:pt idx="11">
                  <c:v>Indoor Residual Spraying (IRS)</c:v>
                </c:pt>
              </c:strCache>
            </c:strRef>
          </c:cat>
          <c:val>
            <c:numRef>
              <c:f>Quantities!$R$116:$R$127</c:f>
              <c:numCache>
                <c:formatCode>_("$"* #,##0_);_("$"* \(#,##0\);_("$"*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1216747.5494893815</c:v>
                </c:pt>
                <c:pt idx="4">
                  <c:v>10117546.482231542</c:v>
                </c:pt>
                <c:pt idx="5">
                  <c:v>2606224.2776087527</c:v>
                </c:pt>
                <c:pt idx="6">
                  <c:v>723951.18822465371</c:v>
                </c:pt>
                <c:pt idx="7">
                  <c:v>256799.07493126654</c:v>
                </c:pt>
                <c:pt idx="8">
                  <c:v>29848361.289496623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3-4C5D-9B03-C51D065E6EE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strRef>
          <c:f>Outputs!$B$134</c:f>
          <c:strCache>
            <c:ptCount val="1"/>
            <c:pt idx="0">
              <c:v>SUMMARY OF THE GAP ANALYSIS</c:v>
            </c:pt>
          </c:strCache>
        </c:strRef>
      </c:tx>
      <c:overlay val="0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911690054138262"/>
          <c:y val="0.21351796360694134"/>
          <c:w val="0.67481246882426427"/>
          <c:h val="0.6671163878148197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Outputs!$R$137</c:f>
              <c:strCache>
                <c:ptCount val="1"/>
                <c:pt idx="0">
                  <c:v>Available $</c:v>
                </c:pt>
              </c:strCache>
            </c:strRef>
          </c:tx>
          <c:spPr>
            <a:gradFill>
              <a:gsLst>
                <a:gs pos="0">
                  <a:srgbClr val="00FF00"/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00B050"/>
                </a:gs>
              </a:gsLst>
              <a:lin ang="5400000" scaled="0"/>
            </a:gradFill>
          </c:spPr>
          <c:invertIfNegative val="0"/>
          <c:cat>
            <c:strRef>
              <c:f>(Outputs!$T$139,Outputs!$T$143,Outputs!$T$147,Outputs!$T$151,Outputs!$T$155,Outputs!$T$159,Outputs!$T$163,Outputs!$T$167,Outputs!$T$175)</c:f>
              <c:strCache>
                <c:ptCount val="9"/>
                <c:pt idx="0">
                  <c:v>RDT</c:v>
                </c:pt>
                <c:pt idx="1">
                  <c:v>ACT</c:v>
                </c:pt>
                <c:pt idx="2">
                  <c:v>LLIN</c:v>
                </c:pt>
                <c:pt idx="3">
                  <c:v>Antibiotic</c:v>
                </c:pt>
                <c:pt idx="4">
                  <c:v>Respiratory timers</c:v>
                </c:pt>
                <c:pt idx="5">
                  <c:v>ORS</c:v>
                </c:pt>
                <c:pt idx="6">
                  <c:v>Zinc</c:v>
                </c:pt>
                <c:pt idx="7">
                  <c:v>RUTF</c:v>
                </c:pt>
                <c:pt idx="8">
                  <c:v>IRS</c:v>
                </c:pt>
              </c:strCache>
            </c:strRef>
          </c:cat>
          <c:val>
            <c:numRef>
              <c:f>(Outputs!$R$139,Outputs!$R$143,Outputs!$R$147,Outputs!$R$151,Outputs!$R$155,Outputs!$R$159,Outputs!$R$163,Outputs!$R$167,Outputs!$R$175)</c:f>
              <c:numCache>
                <c:formatCode>_("$"* #,##0_);_("$"* \(#,##0\);_("$"*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3-4E0A-8D28-7B11084475D0}"/>
            </c:ext>
          </c:extLst>
        </c:ser>
        <c:ser>
          <c:idx val="1"/>
          <c:order val="1"/>
          <c:tx>
            <c:strRef>
              <c:f>Outputs!$S$137</c:f>
              <c:strCache>
                <c:ptCount val="1"/>
                <c:pt idx="0">
                  <c:v>Gap $</c:v>
                </c:pt>
              </c:strCache>
            </c:strRef>
          </c:tx>
          <c:invertIfNegative val="0"/>
          <c:cat>
            <c:strRef>
              <c:f>(Outputs!$T$139,Outputs!$T$143,Outputs!$T$147,Outputs!$T$151,Outputs!$T$155,Outputs!$T$159,Outputs!$T$163,Outputs!$T$167,Outputs!$T$175)</c:f>
              <c:strCache>
                <c:ptCount val="9"/>
                <c:pt idx="0">
                  <c:v>RDT</c:v>
                </c:pt>
                <c:pt idx="1">
                  <c:v>ACT</c:v>
                </c:pt>
                <c:pt idx="2">
                  <c:v>LLIN</c:v>
                </c:pt>
                <c:pt idx="3">
                  <c:v>Antibiotic</c:v>
                </c:pt>
                <c:pt idx="4">
                  <c:v>Respiratory timers</c:v>
                </c:pt>
                <c:pt idx="5">
                  <c:v>ORS</c:v>
                </c:pt>
                <c:pt idx="6">
                  <c:v>Zinc</c:v>
                </c:pt>
                <c:pt idx="7">
                  <c:v>RUTF</c:v>
                </c:pt>
                <c:pt idx="8">
                  <c:v>IRS</c:v>
                </c:pt>
              </c:strCache>
            </c:strRef>
          </c:cat>
          <c:val>
            <c:numRef>
              <c:f>(Outputs!$S$139,Outputs!$S$143,Outputs!$S$147,Outputs!$S$151,Outputs!$S$155,Outputs!$S$159,Outputs!$S$163,Outputs!$S$167,Outputs!$S$175)</c:f>
              <c:numCache>
                <c:formatCode>_("$"* #,##0_);_("$"* \(#,##0\);_("$"* "-"??_);_(@_)</c:formatCode>
                <c:ptCount val="9"/>
                <c:pt idx="0">
                  <c:v>29848361.289496623</c:v>
                </c:pt>
                <c:pt idx="1">
                  <c:v>10117546.482231542</c:v>
                </c:pt>
                <c:pt idx="2">
                  <c:v>0</c:v>
                </c:pt>
                <c:pt idx="3">
                  <c:v>1216747.5494893815</c:v>
                </c:pt>
                <c:pt idx="4">
                  <c:v>256799.07493126654</c:v>
                </c:pt>
                <c:pt idx="5">
                  <c:v>2606224.2776087527</c:v>
                </c:pt>
                <c:pt idx="6">
                  <c:v>723951.18822465371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3-4E0A-8D28-7B1108447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832768"/>
        <c:axId val="164834304"/>
      </c:barChart>
      <c:catAx>
        <c:axId val="1648327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4834304"/>
        <c:crosses val="autoZero"/>
        <c:auto val="1"/>
        <c:lblAlgn val="ctr"/>
        <c:lblOffset val="100"/>
        <c:noMultiLvlLbl val="0"/>
      </c:catAx>
      <c:valAx>
        <c:axId val="164834304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648327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'Graphic Design'!$H$4</c:f>
          <c:strCache>
            <c:ptCount val="1"/>
            <c:pt idx="0">
              <c:v>Selected performance indicators: Kenya, 2012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'Graphic Design'!$D$5</c:f>
              <c:strCache>
                <c:ptCount val="1"/>
                <c:pt idx="0">
                  <c:v>Baseline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path path="circle">
                <a:fillToRect l="50000" t="50000" r="50000" b="50000"/>
              </a:path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('Graphic Design'!$C$9,'Graphic Design'!$C$10,'Graphic Design'!$C$13,'Graphic Design'!$C$15,'Graphic Design'!$C$17,'Graphic Design'!$C$19,'Graphic Design'!$C$21)</c:f>
              <c:strCache>
                <c:ptCount val="7"/>
                <c:pt idx="0">
                  <c:v>Malaria Testing through RDTs (u5 children)</c:v>
                </c:pt>
                <c:pt idx="1">
                  <c:v>Malaria treatment (u5 children)</c:v>
                </c:pt>
                <c:pt idx="2">
                  <c:v>% LLINs effective coverage</c:v>
                </c:pt>
                <c:pt idx="3">
                  <c:v>% IRS effective coverage</c:v>
                </c:pt>
                <c:pt idx="4">
                  <c:v>Pneumonia treatment (u5 children)</c:v>
                </c:pt>
                <c:pt idx="5">
                  <c:v>Diarrhoea treatment (u5 children)</c:v>
                </c:pt>
                <c:pt idx="6">
                  <c:v>SAM effective coverage</c:v>
                </c:pt>
              </c:strCache>
            </c:strRef>
          </c:cat>
          <c:val>
            <c:numRef>
              <c:f>('Graphic Design'!$D$9,'Graphic Design'!$D$10,'Graphic Design'!$D$13,'Graphic Design'!$D$15,'Graphic Design'!$D$17,'Graphic Design'!$D$19,'Graphic Design'!$D$21)</c:f>
              <c:numCache>
                <c:formatCode>0%</c:formatCode>
                <c:ptCount val="7"/>
                <c:pt idx="0">
                  <c:v>0.11799999999999999</c:v>
                </c:pt>
                <c:pt idx="1">
                  <c:v>0.18</c:v>
                </c:pt>
                <c:pt idx="2">
                  <c:v>0.49</c:v>
                </c:pt>
                <c:pt idx="3">
                  <c:v>0.108</c:v>
                </c:pt>
                <c:pt idx="4">
                  <c:v>0.496</c:v>
                </c:pt>
                <c:pt idx="5">
                  <c:v>0.38800000000000001</c:v>
                </c:pt>
                <c:pt idx="6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C-4751-B1AD-0FD7CE4E37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310899456"/>
        <c:axId val="310902144"/>
      </c:barChart>
      <c:catAx>
        <c:axId val="3108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chemeClr val="tx1">
                    <a:lumMod val="85000"/>
                    <a:lumOff val="15000"/>
                  </a:schemeClr>
                </a:solidFill>
              </a:defRPr>
            </a:pPr>
            <a:endParaRPr lang="en-US"/>
          </a:p>
        </c:txPr>
        <c:crossAx val="310902144"/>
        <c:crosses val="autoZero"/>
        <c:auto val="1"/>
        <c:lblAlgn val="ctr"/>
        <c:lblOffset val="100"/>
        <c:noMultiLvlLbl val="0"/>
      </c:catAx>
      <c:valAx>
        <c:axId val="3109021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3108994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Design'!$C$28</c:f>
          <c:strCache>
            <c:ptCount val="1"/>
            <c:pt idx="0">
              <c:v> for Kenya, 2012</c:v>
            </c:pt>
          </c:strCache>
        </c:strRef>
      </c:tx>
      <c:layout>
        <c:manualLayout>
          <c:xMode val="edge"/>
          <c:yMode val="edge"/>
          <c:x val="0.20747115912836475"/>
          <c:y val="3.3786508069470041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26763186859707E-2"/>
          <c:y val="0.21692522477243537"/>
          <c:w val="0.91378093867298849"/>
          <c:h val="0.446232762081210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'Graphic Design'!$D$29</c:f>
              <c:strCache>
                <c:ptCount val="1"/>
                <c:pt idx="0">
                  <c:v>Baseline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path path="circle">
                <a:fillToRect l="50000" t="50000" r="50000" b="50000"/>
              </a:path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('Graphic Design'!$C$30,'Graphic Design'!$C$31,'Graphic Design'!$C$32,'Graphic Design'!$C$33,'Graphic Design'!$C$34,'Graphic Design'!$C$35)</c:f>
            </c:multiLvlStrRef>
          </c:cat>
          <c:val>
            <c:numRef>
              <c:f>('Graphic Design'!$D$30,'Graphic Design'!$D$31,'Graphic Design'!$D$32,'Graphic Design'!$D$33,'Graphic Design'!$D$34,'Graphic Design'!$D$35)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C-464F-B9AE-B6C2695781E0}"/>
            </c:ext>
          </c:extLst>
        </c:ser>
        <c:ser>
          <c:idx val="1"/>
          <c:order val="1"/>
          <c:tx>
            <c:strRef>
              <c:f>'Graphic Design'!$E$29</c:f>
              <c:strCache>
                <c:ptCount val="1"/>
                <c:pt idx="0">
                  <c:v>New Target</c:v>
                </c:pt>
              </c:strCache>
            </c:strRef>
          </c:tx>
          <c:spPr>
            <a:solidFill>
              <a:srgbClr val="FFCC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('Graphic Design'!$C$30,'Graphic Design'!$C$31,'Graphic Design'!$C$32,'Graphic Design'!$C$33,'Graphic Design'!$C$34,'Graphic Design'!$C$35)</c:f>
            </c:multiLvlStrRef>
          </c:cat>
          <c:val>
            <c:numRef>
              <c:f>('Graphic Design'!$E$30,'Graphic Design'!$E$31,'Graphic Design'!$E$32,'Graphic Design'!$E$33,'Graphic Design'!$E$34,'Graphic Design'!$E$35)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C-464F-B9AE-B6C2695781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9"/>
        <c:overlap val="100"/>
        <c:axId val="311218560"/>
        <c:axId val="311220096"/>
      </c:barChart>
      <c:catAx>
        <c:axId val="3112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11220096"/>
        <c:crosses val="autoZero"/>
        <c:auto val="1"/>
        <c:lblAlgn val="ctr"/>
        <c:lblOffset val="100"/>
        <c:noMultiLvlLbl val="0"/>
      </c:catAx>
      <c:valAx>
        <c:axId val="3112200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1121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26753341878777"/>
          <c:y val="0.13507092198581561"/>
          <c:w val="0.31914545565525237"/>
          <c:h val="6.412380633271905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Design'!$C$87</c:f>
          <c:strCache>
            <c:ptCount val="1"/>
            <c:pt idx="0">
              <c:v>Budget for Kenya, 2012</c:v>
            </c:pt>
          </c:strCache>
        </c:strRef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'Graphic Design'!$D$88</c:f>
              <c:strCache>
                <c:ptCount val="1"/>
                <c:pt idx="0">
                  <c:v>C : Funding gap (= A - B) </c:v>
                </c:pt>
              </c:strCache>
            </c:strRef>
          </c:tx>
          <c:spPr>
            <a:gradFill flip="none" rotWithShape="1">
              <a:gsLst>
                <a:gs pos="0">
                  <a:srgbClr val="00FF00">
                    <a:shade val="30000"/>
                    <a:satMod val="115000"/>
                  </a:srgbClr>
                </a:gs>
                <a:gs pos="50000">
                  <a:srgbClr val="00FF00">
                    <a:shade val="67500"/>
                    <a:satMod val="115000"/>
                  </a:srgbClr>
                </a:gs>
                <a:gs pos="100000">
                  <a:srgbClr val="00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</c:spPr>
          <c:invertIfNegative val="0"/>
          <c:cat>
            <c:strRef>
              <c:f>'Graphic Design'!$C$89:$C$92</c:f>
              <c:strCache>
                <c:ptCount val="4"/>
                <c:pt idx="0">
                  <c:v> 2014 </c:v>
                </c:pt>
                <c:pt idx="1">
                  <c:v> 2015 </c:v>
                </c:pt>
                <c:pt idx="2">
                  <c:v> 2016 </c:v>
                </c:pt>
                <c:pt idx="3">
                  <c:v> 2017 </c:v>
                </c:pt>
              </c:strCache>
            </c:strRef>
          </c:cat>
          <c:val>
            <c:numRef>
              <c:f>'Graphic Design'!$D$89:$D$92</c:f>
              <c:numCache>
                <c:formatCode>_(* #,##0_);_(* \(#,##0\);_(* "-"??_);_(@_)</c:formatCode>
                <c:ptCount val="4"/>
                <c:pt idx="0">
                  <c:v>12583081.538747657</c:v>
                </c:pt>
                <c:pt idx="1">
                  <c:v>16430465.226593824</c:v>
                </c:pt>
                <c:pt idx="2">
                  <c:v>19931185.179079391</c:v>
                </c:pt>
                <c:pt idx="3">
                  <c:v>22180108.802606687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8-410C-97F4-DE6A649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8"/>
        <c:axId val="310965760"/>
        <c:axId val="310967296"/>
      </c:barChart>
      <c:lineChart>
        <c:grouping val="standard"/>
        <c:varyColors val="0"/>
        <c:ser>
          <c:idx val="1"/>
          <c:order val="1"/>
          <c:tx>
            <c:strRef>
              <c:f>'Graphic Design'!$E$88</c:f>
              <c:strCache>
                <c:ptCount val="1"/>
                <c:pt idx="0">
                  <c:v>$US Per capita</c:v>
                </c:pt>
              </c:strCache>
            </c:strRef>
          </c:tx>
          <c:dLbls>
            <c:spPr>
              <a:solidFill>
                <a:schemeClr val="accent6">
                  <a:lumMod val="60000"/>
                  <a:lumOff val="40000"/>
                </a:schemeClr>
              </a:solidFill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'Graphic Design'!$C$89:$C$92</c:f>
              <c:strCache>
                <c:ptCount val="4"/>
                <c:pt idx="0">
                  <c:v> 2014 </c:v>
                </c:pt>
                <c:pt idx="1">
                  <c:v> 2015 </c:v>
                </c:pt>
                <c:pt idx="2">
                  <c:v> 2016 </c:v>
                </c:pt>
                <c:pt idx="3">
                  <c:v> 2017 </c:v>
                </c:pt>
              </c:strCache>
            </c:strRef>
          </c:cat>
          <c:val>
            <c:numRef>
              <c:f>'Graphic Design'!$E$89:$E$92</c:f>
              <c:numCache>
                <c:formatCode>_("$"* #,##0.00_);_("$"* \(#,##0.00\);_("$"* "-"??_);_(@_)</c:formatCode>
                <c:ptCount val="4"/>
                <c:pt idx="0">
                  <c:v>0.63059345097256247</c:v>
                </c:pt>
                <c:pt idx="1">
                  <c:v>0.7214176707607739</c:v>
                </c:pt>
                <c:pt idx="2">
                  <c:v>0.77447840910777643</c:v>
                </c:pt>
                <c:pt idx="3">
                  <c:v>0.76910079956175403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8-410C-97F4-DE6A649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75488"/>
        <c:axId val="310973568"/>
      </c:lineChart>
      <c:catAx>
        <c:axId val="31096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0967296"/>
        <c:crosses val="autoZero"/>
        <c:auto val="1"/>
        <c:lblAlgn val="ctr"/>
        <c:lblOffset val="100"/>
        <c:noMultiLvlLbl val="0"/>
      </c:catAx>
      <c:valAx>
        <c:axId val="3109672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USD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310965760"/>
        <c:crosses val="autoZero"/>
        <c:crossBetween val="between"/>
      </c:valAx>
      <c:valAx>
        <c:axId val="31097356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</a:t>
                </a:r>
              </a:p>
            </c:rich>
          </c:tx>
          <c:overlay val="0"/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2">
                    <a:lumMod val="75000"/>
                  </a:schemeClr>
                </a:solidFill>
              </a:defRPr>
            </a:pPr>
            <a:endParaRPr lang="en-US"/>
          </a:p>
        </c:txPr>
        <c:crossAx val="310975488"/>
        <c:crosses val="max"/>
        <c:crossBetween val="between"/>
      </c:valAx>
      <c:catAx>
        <c:axId val="31097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973568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>
                <a:solidFill>
                  <a:schemeClr val="tx2">
                    <a:lumMod val="75000"/>
                  </a:schemeClr>
                </a:solidFill>
              </a:defRPr>
            </a:pPr>
            <a:endParaRPr lang="en-US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Design'!$C$173</c:f>
          <c:strCache>
            <c:ptCount val="1"/>
            <c:pt idx="0">
              <c:v>Activity distribution by platform for Kenya, 2012 (Before implementation)</c:v>
            </c:pt>
          </c:strCache>
        </c:strRef>
      </c:tx>
      <c:layout>
        <c:manualLayout>
          <c:xMode val="edge"/>
          <c:yMode val="edge"/>
          <c:x val="0.10662835424080372"/>
          <c:y val="4.56231650131492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'Graphic Design'!$E$164</c:f>
              <c:strCache>
                <c:ptCount val="1"/>
                <c:pt idx="0">
                  <c:v>Health facility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9525" cap="flat" cmpd="sng" algn="ctr">
              <a:solidFill>
                <a:srgbClr val="C0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'Graphic Design'!$C$165:$D$170</c:f>
              <c:multiLvlStrCache>
                <c:ptCount val="6"/>
                <c:lvl>
                  <c:pt idx="0">
                    <c:v>Malaria</c:v>
                  </c:pt>
                  <c:pt idx="1">
                    <c:v>Diarrhoea</c:v>
                  </c:pt>
                  <c:pt idx="2">
                    <c:v>Pneumonia</c:v>
                  </c:pt>
                  <c:pt idx="3">
                    <c:v>Nutrition</c:v>
                  </c:pt>
                  <c:pt idx="4">
                    <c:v>Malaria</c:v>
                  </c:pt>
                  <c:pt idx="5">
                    <c:v>Nutrition</c:v>
                  </c:pt>
                </c:lvl>
                <c:lvl>
                  <c:pt idx="0">
                    <c:v>Proportion to be treated/delivered at…</c:v>
                  </c:pt>
                  <c:pt idx="4">
                    <c:v>Proportion to be diagnosed at…</c:v>
                  </c:pt>
                </c:lvl>
              </c:multiLvlStrCache>
            </c:multiLvlStrRef>
          </c:cat>
          <c:val>
            <c:numRef>
              <c:f>('Graphic Design'!$E$165,'Graphic Design'!$E$166,'Graphic Design'!$E$167,'Graphic Design'!$E$168,'Graphic Design'!$E$169,'Graphic Design'!$E$170)</c:f>
              <c:numCache>
                <c:formatCode>0%</c:formatCode>
                <c:ptCount val="6"/>
                <c:pt idx="0">
                  <c:v>0.59</c:v>
                </c:pt>
                <c:pt idx="1">
                  <c:v>0.49</c:v>
                </c:pt>
                <c:pt idx="2">
                  <c:v>0.56000000000000005</c:v>
                </c:pt>
                <c:pt idx="3">
                  <c:v>0</c:v>
                </c:pt>
                <c:pt idx="4">
                  <c:v>0.114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0-437E-B2BC-B17ECD89FECF}"/>
            </c:ext>
          </c:extLst>
        </c:ser>
        <c:ser>
          <c:idx val="1"/>
          <c:order val="1"/>
          <c:tx>
            <c:strRef>
              <c:f>'Graphic Design'!$F$164</c:f>
              <c:strCache>
                <c:ptCount val="1"/>
                <c:pt idx="0">
                  <c:v>iCCM</c:v>
                </c:pt>
              </c:strCache>
            </c:strRef>
          </c:tx>
          <c:spPr>
            <a:gradFill flip="none" rotWithShape="1">
              <a:gsLst>
                <a:gs pos="0">
                  <a:srgbClr val="00FF00">
                    <a:shade val="30000"/>
                    <a:satMod val="115000"/>
                  </a:srgbClr>
                </a:gs>
                <a:gs pos="50000">
                  <a:srgbClr val="00FF00">
                    <a:shade val="67500"/>
                    <a:satMod val="115000"/>
                  </a:srgbClr>
                </a:gs>
                <a:gs pos="100000">
                  <a:srgbClr val="00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'Graphic Design'!$C$165:$D$170</c:f>
              <c:multiLvlStrCache>
                <c:ptCount val="6"/>
                <c:lvl>
                  <c:pt idx="0">
                    <c:v>Malaria</c:v>
                  </c:pt>
                  <c:pt idx="1">
                    <c:v>Diarrhoea</c:v>
                  </c:pt>
                  <c:pt idx="2">
                    <c:v>Pneumonia</c:v>
                  </c:pt>
                  <c:pt idx="3">
                    <c:v>Nutrition</c:v>
                  </c:pt>
                  <c:pt idx="4">
                    <c:v>Malaria</c:v>
                  </c:pt>
                  <c:pt idx="5">
                    <c:v>Nutrition</c:v>
                  </c:pt>
                </c:lvl>
                <c:lvl>
                  <c:pt idx="0">
                    <c:v>Proportion to be treated/delivered at…</c:v>
                  </c:pt>
                  <c:pt idx="4">
                    <c:v>Proportion to be diagnosed at…</c:v>
                  </c:pt>
                </c:lvl>
              </c:multiLvlStrCache>
            </c:multiLvlStrRef>
          </c:cat>
          <c:val>
            <c:numRef>
              <c:f>('Graphic Design'!$F$165,'Graphic Design'!$F$166,'Graphic Design'!$F$167,'Graphic Design'!$F$168,'Graphic Design'!$F$169,'Graphic Design'!$F$170)</c:f>
              <c:numCache>
                <c:formatCode>0%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0-437E-B2BC-B17ECD89FEC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9"/>
        <c:overlap val="100"/>
        <c:axId val="311023488"/>
        <c:axId val="311025024"/>
      </c:barChart>
      <c:catAx>
        <c:axId val="31102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normalizeH="0" baseline="0">
                <a:solidFill>
                  <a:schemeClr val="dk1">
                    <a:lumMod val="75000"/>
                    <a:lumOff val="2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311025024"/>
        <c:crosses val="autoZero"/>
        <c:auto val="1"/>
        <c:lblAlgn val="ctr"/>
        <c:lblOffset val="100"/>
        <c:noMultiLvlLbl val="0"/>
      </c:catAx>
      <c:valAx>
        <c:axId val="311025024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3110234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'Graphic Design'!$U$3</c:f>
          <c:strCache>
            <c:ptCount val="1"/>
            <c:pt idx="0">
              <c:v>Trend analysis for selected indicators: ESA-Kenya, -2012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'Graphic Design'!$W$5</c:f>
              <c:strCache>
                <c:ptCount val="1"/>
              </c:strCache>
            </c:strRef>
          </c:tx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'Graphic Design'!$V$6:$V$13</c:f>
              <c:strCache>
                <c:ptCount val="8"/>
                <c:pt idx="0">
                  <c:v>Malaria Testing through RDT (u5 children)</c:v>
                </c:pt>
                <c:pt idx="1">
                  <c:v>Malaria treatment (u5 children)</c:v>
                </c:pt>
                <c:pt idx="2">
                  <c:v>% LLINs effective coverage</c:v>
                </c:pt>
                <c:pt idx="3">
                  <c:v>% IRS effective coverage</c:v>
                </c:pt>
                <c:pt idx="4">
                  <c:v>Care seeking for pneumonia</c:v>
                </c:pt>
                <c:pt idx="5">
                  <c:v>Pneumonia treatment (u5 children)</c:v>
                </c:pt>
                <c:pt idx="6">
                  <c:v>Diarrhoea treatment (u5 children)</c:v>
                </c:pt>
                <c:pt idx="7">
                  <c:v>SAM effective coverage</c:v>
                </c:pt>
              </c:strCache>
            </c:strRef>
          </c:cat>
          <c:val>
            <c:numRef>
              <c:f>'Graphic Design'!$W$6:$W$13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4-4FB5-96E3-17C812415153}"/>
            </c:ext>
          </c:extLst>
        </c:ser>
        <c:ser>
          <c:idx val="1"/>
          <c:order val="1"/>
          <c:tx>
            <c:strRef>
              <c:f>'Graphic Design'!$X$5</c:f>
              <c:strCache>
                <c:ptCount val="1"/>
                <c:pt idx="0">
                  <c:v>2012</c:v>
                </c:pt>
              </c:strCache>
            </c:strRef>
          </c:tx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'Graphic Design'!$V$6:$V$13</c:f>
              <c:strCache>
                <c:ptCount val="8"/>
                <c:pt idx="0">
                  <c:v>Malaria Testing through RDT (u5 children)</c:v>
                </c:pt>
                <c:pt idx="1">
                  <c:v>Malaria treatment (u5 children)</c:v>
                </c:pt>
                <c:pt idx="2">
                  <c:v>% LLINs effective coverage</c:v>
                </c:pt>
                <c:pt idx="3">
                  <c:v>% IRS effective coverage</c:v>
                </c:pt>
                <c:pt idx="4">
                  <c:v>Care seeking for pneumonia</c:v>
                </c:pt>
                <c:pt idx="5">
                  <c:v>Pneumonia treatment (u5 children)</c:v>
                </c:pt>
                <c:pt idx="6">
                  <c:v>Diarrhoea treatment (u5 children)</c:v>
                </c:pt>
                <c:pt idx="7">
                  <c:v>SAM effective coverage</c:v>
                </c:pt>
              </c:strCache>
            </c:strRef>
          </c:cat>
          <c:val>
            <c:numRef>
              <c:f>'Graphic Design'!$X$6:$X$13</c:f>
              <c:numCache>
                <c:formatCode>0%</c:formatCode>
                <c:ptCount val="8"/>
                <c:pt idx="0">
                  <c:v>0.11799999999999999</c:v>
                </c:pt>
                <c:pt idx="1">
                  <c:v>0.18</c:v>
                </c:pt>
                <c:pt idx="2">
                  <c:v>0.7</c:v>
                </c:pt>
                <c:pt idx="3">
                  <c:v>0.108</c:v>
                </c:pt>
                <c:pt idx="4">
                  <c:v>0.55900000000000005</c:v>
                </c:pt>
                <c:pt idx="5">
                  <c:v>0.496</c:v>
                </c:pt>
                <c:pt idx="6">
                  <c:v>0.38800000000000001</c:v>
                </c:pt>
                <c:pt idx="7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4-4FB5-96E3-17C8124151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21"/>
        <c:axId val="311063296"/>
        <c:axId val="311064832"/>
      </c:barChart>
      <c:catAx>
        <c:axId val="31106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11064832"/>
        <c:crosses val="autoZero"/>
        <c:auto val="1"/>
        <c:lblAlgn val="ctr"/>
        <c:lblOffset val="100"/>
        <c:noMultiLvlLbl val="0"/>
      </c:catAx>
      <c:valAx>
        <c:axId val="3110648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110632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'Graphic Design'!$C$262</c:f>
          <c:strCache>
            <c:ptCount val="1"/>
            <c:pt idx="0">
              <c:v>Cost drivers for iCCM program: Kenya, 2012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0%" sourceLinked="0"/>
            <c:spPr>
              <a:solidFill>
                <a:srgbClr val="FFFF00">
                  <a:alpha val="64706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'Graphic Design'!$C$264:$C$266</c:f>
              <c:strCache>
                <c:ptCount val="3"/>
                <c:pt idx="0">
                  <c:v>Commodities, Drugs and supplies</c:v>
                </c:pt>
                <c:pt idx="1">
                  <c:v>Human Resources</c:v>
                </c:pt>
                <c:pt idx="2">
                  <c:v>Other operational costs</c:v>
                </c:pt>
              </c:strCache>
            </c:strRef>
          </c:cat>
          <c:val>
            <c:numRef>
              <c:f>'Graphic Design'!$D$264:$D$266</c:f>
              <c:numCache>
                <c:formatCode>0.0%</c:formatCode>
                <c:ptCount val="3"/>
                <c:pt idx="0">
                  <c:v>0.18739153169837369</c:v>
                </c:pt>
                <c:pt idx="1">
                  <c:v>0.79425737718894429</c:v>
                </c:pt>
                <c:pt idx="2">
                  <c:v>1.8351091112681916E-2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D-499D-BDA5-99F0C79DB47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11109120"/>
        <c:axId val="311120256"/>
      </c:barChart>
      <c:catAx>
        <c:axId val="3111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20256"/>
        <c:crosses val="autoZero"/>
        <c:auto val="1"/>
        <c:lblAlgn val="ctr"/>
        <c:lblOffset val="100"/>
        <c:noMultiLvlLbl val="0"/>
      </c:catAx>
      <c:valAx>
        <c:axId val="3111202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311109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hyperlink" Target="#iParameter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image" Target="../media/image8.png"/><Relationship Id="rId7" Type="http://schemas.openxmlformats.org/officeDocument/2006/relationships/chart" Target="../charts/chart9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9525</xdr:colOff>
      <xdr:row>29</xdr:row>
      <xdr:rowOff>180975</xdr:rowOff>
    </xdr:to>
    <xdr:grpSp>
      <xdr:nvGrpSpPr>
        <xdr:cNvPr id="7" name="Group 6"/>
        <xdr:cNvGrpSpPr/>
      </xdr:nvGrpSpPr>
      <xdr:grpSpPr>
        <a:xfrm>
          <a:off x="0" y="0"/>
          <a:ext cx="7934325" cy="5705475"/>
          <a:chOff x="28575" y="19050"/>
          <a:chExt cx="7934325" cy="5705475"/>
        </a:xfrm>
      </xdr:grpSpPr>
      <xdr:sp macro="" textlink="">
        <xdr:nvSpPr>
          <xdr:cNvPr id="2" name="Rectangle 1"/>
          <xdr:cNvSpPr/>
        </xdr:nvSpPr>
        <xdr:spPr>
          <a:xfrm>
            <a:off x="28575" y="19050"/>
            <a:ext cx="7934325" cy="5705475"/>
          </a:xfrm>
          <a:prstGeom prst="rect">
            <a:avLst/>
          </a:prstGeom>
          <a:gradFill flip="none" rotWithShape="1">
            <a:gsLst>
              <a:gs pos="0">
                <a:srgbClr val="00B0F0"/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path path="circle">
              <a:fillToRect l="100000" t="100000"/>
            </a:path>
            <a:tileRect r="-100000" b="-100000"/>
          </a:gradFill>
        </xdr:spPr>
        <xdr:style>
          <a:lnRef idx="3">
            <a:schemeClr val="lt1"/>
          </a:lnRef>
          <a:fillRef idx="1">
            <a:schemeClr val="accent4"/>
          </a:fillRef>
          <a:effectRef idx="1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7650" y="204787"/>
            <a:ext cx="1209675" cy="604838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1150" y="282608"/>
            <a:ext cx="1571625" cy="403192"/>
          </a:xfrm>
          <a:prstGeom prst="rect">
            <a:avLst/>
          </a:prstGeom>
        </xdr:spPr>
      </xdr:pic>
      <xdr:pic>
        <xdr:nvPicPr>
          <xdr:cNvPr id="8" name="Picture 7"/>
          <xdr:cNvPicPr preferRelativeResize="0">
            <a:picLocks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723901"/>
            <a:ext cx="5991224" cy="4924424"/>
          </a:xfrm>
          <a:prstGeom prst="rect">
            <a:avLst/>
          </a:prstGeom>
        </xdr:spPr>
      </xdr:pic>
      <xdr:sp macro="" textlink="">
        <xdr:nvSpPr>
          <xdr:cNvPr id="6" name="Rectangle 5"/>
          <xdr:cNvSpPr/>
        </xdr:nvSpPr>
        <xdr:spPr>
          <a:xfrm>
            <a:off x="593375" y="869448"/>
            <a:ext cx="7033336" cy="93762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54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Gap Analysis Workbook</a:t>
            </a:r>
          </a:p>
        </xdr:txBody>
      </xdr:sp>
    </xdr:grpSp>
    <xdr:clientData/>
  </xdr:twoCellAnchor>
  <xdr:twoCellAnchor>
    <xdr:from>
      <xdr:col>9</xdr:col>
      <xdr:colOff>390525</xdr:colOff>
      <xdr:row>19</xdr:row>
      <xdr:rowOff>95250</xdr:rowOff>
    </xdr:from>
    <xdr:to>
      <xdr:col>12</xdr:col>
      <xdr:colOff>88819</xdr:colOff>
      <xdr:row>27</xdr:row>
      <xdr:rowOff>98344</xdr:rowOff>
    </xdr:to>
    <xdr:grpSp>
      <xdr:nvGrpSpPr>
        <xdr:cNvPr id="14" name="Group 13"/>
        <xdr:cNvGrpSpPr/>
      </xdr:nvGrpSpPr>
      <xdr:grpSpPr>
        <a:xfrm>
          <a:off x="5876925" y="3714750"/>
          <a:ext cx="1527094" cy="1527094"/>
          <a:chOff x="1566148" y="1249441"/>
          <a:chExt cx="1527094" cy="1527094"/>
        </a:xfrm>
      </xdr:grpSpPr>
      <xdr:sp macro="" textlink="">
        <xdr:nvSpPr>
          <xdr:cNvPr id="15" name="Shape 14">
            <a:hlinkClick xmlns:r="http://schemas.openxmlformats.org/officeDocument/2006/relationships" r:id="rId4" tooltip="Click here to start your Analysis"/>
          </xdr:cNvPr>
          <xdr:cNvSpPr/>
        </xdr:nvSpPr>
        <xdr:spPr>
          <a:xfrm>
            <a:off x="1566148" y="1249441"/>
            <a:ext cx="1527094" cy="1527094"/>
          </a:xfrm>
          <a:prstGeom prst="gear9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</xdr:sp>
      <xdr:sp macro="" textlink="">
        <xdr:nvSpPr>
          <xdr:cNvPr id="16" name="Shape 4"/>
          <xdr:cNvSpPr/>
        </xdr:nvSpPr>
        <xdr:spPr>
          <a:xfrm>
            <a:off x="1873162" y="1607155"/>
            <a:ext cx="913066" cy="784958"/>
          </a:xfrm>
          <a:prstGeom prst="rect">
            <a:avLst/>
          </a:prstGeom>
          <a:noFill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spcFirstLastPara="0" vert="horz" wrap="square" lIns="15240" tIns="15240" rIns="15240" bIns="15240" numCol="1" spcCol="1270" anchor="ctr" anchorCtr="0">
            <a:noAutofit/>
          </a:bodyPr>
          <a:lstStyle/>
          <a:p>
            <a:pPr lvl="0" algn="ctr" defTabSz="5334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200" b="1" kern="1200"/>
              <a:t>Start Estimating your needs</a:t>
            </a:r>
          </a:p>
        </xdr:txBody>
      </xdr:sp>
    </xdr:grpSp>
    <xdr:clientData/>
  </xdr:twoCellAnchor>
  <xdr:twoCellAnchor>
    <xdr:from>
      <xdr:col>9</xdr:col>
      <xdr:colOff>295275</xdr:colOff>
      <xdr:row>18</xdr:row>
      <xdr:rowOff>57150</xdr:rowOff>
    </xdr:from>
    <xdr:to>
      <xdr:col>12</xdr:col>
      <xdr:colOff>421156</xdr:colOff>
      <xdr:row>28</xdr:row>
      <xdr:rowOff>106831</xdr:rowOff>
    </xdr:to>
    <xdr:sp macro="" textlink="">
      <xdr:nvSpPr>
        <xdr:cNvPr id="17" name="Circular Arrow 16"/>
        <xdr:cNvSpPr/>
      </xdr:nvSpPr>
      <xdr:spPr>
        <a:xfrm>
          <a:off x="5781675" y="3486150"/>
          <a:ext cx="1954681" cy="1954681"/>
        </a:xfrm>
        <a:prstGeom prst="circularArrow">
          <a:avLst>
            <a:gd name="adj1" fmla="val 4687"/>
            <a:gd name="adj2" fmla="val 299029"/>
            <a:gd name="adj3" fmla="val 2468800"/>
            <a:gd name="adj4" fmla="val 15967369"/>
            <a:gd name="adj5" fmla="val 5469"/>
          </a:avLst>
        </a:prstGeom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hemeClr val="accent5">
            <a:hueOff val="0"/>
            <a:satOff val="0"/>
            <a:lumOff val="0"/>
            <a:alphaOff val="0"/>
          </a:schemeClr>
        </a:fillRef>
        <a:effectRef idx="0">
          <a:schemeClr val="accent5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9</xdr:col>
      <xdr:colOff>542925</xdr:colOff>
      <xdr:row>11</xdr:row>
      <xdr:rowOff>66675</xdr:rowOff>
    </xdr:from>
    <xdr:to>
      <xdr:col>11</xdr:col>
      <xdr:colOff>411900</xdr:colOff>
      <xdr:row>17</xdr:row>
      <xdr:rowOff>11850</xdr:rowOff>
    </xdr:to>
    <xdr:grpSp>
      <xdr:nvGrpSpPr>
        <xdr:cNvPr id="18" name="Group 17"/>
        <xdr:cNvGrpSpPr/>
      </xdr:nvGrpSpPr>
      <xdr:grpSpPr>
        <a:xfrm>
          <a:off x="6029325" y="2162175"/>
          <a:ext cx="1088175" cy="1088175"/>
          <a:chOff x="1299714" y="122280"/>
          <a:chExt cx="1088175" cy="1088175"/>
        </a:xfrm>
      </xdr:grpSpPr>
      <xdr:sp macro="[0]!loadAcknowledgements" textlink="">
        <xdr:nvSpPr>
          <xdr:cNvPr id="19" name="Shape 18"/>
          <xdr:cNvSpPr/>
        </xdr:nvSpPr>
        <xdr:spPr>
          <a:xfrm rot="20700000">
            <a:off x="1299714" y="122280"/>
            <a:ext cx="1088175" cy="1088175"/>
          </a:xfrm>
          <a:prstGeom prst="gear6">
            <a:avLst/>
          </a:prstGeom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</xdr:sp>
      <xdr:sp macro="[0]!loadAcknowledgements" textlink="">
        <xdr:nvSpPr>
          <xdr:cNvPr id="20" name="Shape 4"/>
          <xdr:cNvSpPr/>
        </xdr:nvSpPr>
        <xdr:spPr>
          <a:xfrm>
            <a:off x="1538382" y="360949"/>
            <a:ext cx="610837" cy="610837"/>
          </a:xfrm>
          <a:prstGeom prst="rect">
            <a:avLst/>
          </a:prstGeom>
          <a:noFill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spcFirstLastPara="0" vert="horz" wrap="square" lIns="12700" tIns="12700" rIns="12700" bIns="12700" numCol="1" spcCol="1270" anchor="ctr" anchorCtr="0">
            <a:noAutofit/>
          </a:bodyPr>
          <a:lstStyle/>
          <a:p>
            <a:pPr lvl="0" algn="ctr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00" b="1" kern="1200"/>
              <a:t>Acknowledgements</a:t>
            </a:r>
          </a:p>
        </xdr:txBody>
      </xdr:sp>
    </xdr:grpSp>
    <xdr:clientData/>
  </xdr:twoCellAnchor>
  <xdr:twoCellAnchor>
    <xdr:from>
      <xdr:col>9</xdr:col>
      <xdr:colOff>257175</xdr:colOff>
      <xdr:row>10</xdr:row>
      <xdr:rowOff>57150</xdr:rowOff>
    </xdr:from>
    <xdr:to>
      <xdr:col>11</xdr:col>
      <xdr:colOff>569234</xdr:colOff>
      <xdr:row>18</xdr:row>
      <xdr:rowOff>64409</xdr:rowOff>
    </xdr:to>
    <xdr:sp macro="" textlink="">
      <xdr:nvSpPr>
        <xdr:cNvPr id="21" name="Circular Arrow 20"/>
        <xdr:cNvSpPr/>
      </xdr:nvSpPr>
      <xdr:spPr>
        <a:xfrm>
          <a:off x="5743575" y="1962150"/>
          <a:ext cx="1531259" cy="1531259"/>
        </a:xfrm>
        <a:prstGeom prst="circularArrow">
          <a:avLst>
            <a:gd name="adj1" fmla="val 5984"/>
            <a:gd name="adj2" fmla="val 394124"/>
            <a:gd name="adj3" fmla="val 13313824"/>
            <a:gd name="adj4" fmla="val 10508221"/>
            <a:gd name="adj5" fmla="val 6981"/>
          </a:avLst>
        </a:prstGeom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hemeClr val="accent5">
            <a:hueOff val="-9933876"/>
            <a:satOff val="39811"/>
            <a:lumOff val="8628"/>
            <a:alphaOff val="0"/>
          </a:schemeClr>
        </a:fillRef>
        <a:effectRef idx="0">
          <a:schemeClr val="accent5">
            <a:hueOff val="-9933876"/>
            <a:satOff val="39811"/>
            <a:lumOff val="8628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8</xdr:col>
      <xdr:colOff>438150</xdr:colOff>
      <xdr:row>15</xdr:row>
      <xdr:rowOff>57150</xdr:rowOff>
    </xdr:from>
    <xdr:to>
      <xdr:col>10</xdr:col>
      <xdr:colOff>329564</xdr:colOff>
      <xdr:row>21</xdr:row>
      <xdr:rowOff>24764</xdr:rowOff>
    </xdr:to>
    <xdr:grpSp>
      <xdr:nvGrpSpPr>
        <xdr:cNvPr id="22" name="Group 21"/>
        <xdr:cNvGrpSpPr/>
      </xdr:nvGrpSpPr>
      <xdr:grpSpPr>
        <a:xfrm>
          <a:off x="5314950" y="2914650"/>
          <a:ext cx="1110614" cy="1110614"/>
          <a:chOff x="677656" y="888491"/>
          <a:chExt cx="1110614" cy="1110614"/>
        </a:xfrm>
      </xdr:grpSpPr>
      <xdr:sp macro="[0]!loadAboutTheTool" textlink="">
        <xdr:nvSpPr>
          <xdr:cNvPr id="23" name="Shape 22"/>
          <xdr:cNvSpPr/>
        </xdr:nvSpPr>
        <xdr:spPr>
          <a:xfrm>
            <a:off x="677656" y="888491"/>
            <a:ext cx="1110614" cy="1110614"/>
          </a:xfrm>
          <a:prstGeom prst="gear6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</xdr:sp>
      <xdr:sp macro="[0]!loadAboutTheTool" textlink="">
        <xdr:nvSpPr>
          <xdr:cNvPr id="24" name="Shape 4"/>
          <xdr:cNvSpPr/>
        </xdr:nvSpPr>
        <xdr:spPr>
          <a:xfrm>
            <a:off x="957256" y="1169781"/>
            <a:ext cx="551414" cy="548034"/>
          </a:xfrm>
          <a:prstGeom prst="rect">
            <a:avLst/>
          </a:prstGeom>
          <a:noFill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15240" tIns="15240" rIns="15240" bIns="15240" numCol="1" spcCol="1270" anchor="ctr" anchorCtr="0">
            <a:noAutofit/>
          </a:bodyPr>
          <a:lstStyle/>
          <a:p>
            <a:pPr lvl="0" algn="ctr" defTabSz="5334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200" b="1" kern="1200"/>
              <a:t>About the Tool</a:t>
            </a:r>
          </a:p>
        </xdr:txBody>
      </xdr:sp>
    </xdr:grpSp>
    <xdr:clientData/>
  </xdr:twoCellAnchor>
  <xdr:twoCellAnchor>
    <xdr:from>
      <xdr:col>8</xdr:col>
      <xdr:colOff>180975</xdr:colOff>
      <xdr:row>14</xdr:row>
      <xdr:rowOff>66675</xdr:rowOff>
    </xdr:from>
    <xdr:to>
      <xdr:col>10</xdr:col>
      <xdr:colOff>381973</xdr:colOff>
      <xdr:row>21</xdr:row>
      <xdr:rowOff>153373</xdr:rowOff>
    </xdr:to>
    <xdr:sp macro="" textlink="">
      <xdr:nvSpPr>
        <xdr:cNvPr id="25" name="Shape 24"/>
        <xdr:cNvSpPr/>
      </xdr:nvSpPr>
      <xdr:spPr>
        <a:xfrm>
          <a:off x="5057775" y="2733675"/>
          <a:ext cx="1420198" cy="1420198"/>
        </a:xfrm>
        <a:prstGeom prst="leftCircularArrow">
          <a:avLst>
            <a:gd name="adj1" fmla="val 6452"/>
            <a:gd name="adj2" fmla="val 429999"/>
            <a:gd name="adj3" fmla="val 10489124"/>
            <a:gd name="adj4" fmla="val 14837806"/>
            <a:gd name="adj5" fmla="val 7527"/>
          </a:avLst>
        </a:prstGeom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hemeClr val="accent5">
            <a:hueOff val="-4966938"/>
            <a:satOff val="19906"/>
            <a:lumOff val="4314"/>
            <a:alphaOff val="0"/>
          </a:schemeClr>
        </a:fillRef>
        <a:effectRef idx="0">
          <a:schemeClr val="accent5">
            <a:hueOff val="-4966938"/>
            <a:satOff val="19906"/>
            <a:lumOff val="4314"/>
            <a:alphaOff val="0"/>
          </a:schemeClr>
        </a:effectRef>
        <a:fontRef idx="minor">
          <a:schemeClr val="lt1"/>
        </a:fontRef>
      </xdr:style>
    </xdr:sp>
    <xdr:clientData/>
  </xdr:twoCellAnchor>
  <xdr:oneCellAnchor>
    <xdr:from>
      <xdr:col>3</xdr:col>
      <xdr:colOff>239507</xdr:colOff>
      <xdr:row>8</xdr:row>
      <xdr:rowOff>174123</xdr:rowOff>
    </xdr:from>
    <xdr:ext cx="3759619" cy="593304"/>
    <xdr:sp macro="" textlink="">
      <xdr:nvSpPr>
        <xdr:cNvPr id="10" name="Rectangle 9"/>
        <xdr:cNvSpPr/>
      </xdr:nvSpPr>
      <xdr:spPr>
        <a:xfrm>
          <a:off x="2068307" y="1698123"/>
          <a:ext cx="3759619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r>
            <a:rPr lang="en-US" sz="3200" b="1" cap="all" spc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iCCM</a:t>
          </a:r>
          <a:r>
            <a:rPr lang="en-US" sz="3200" b="1" cap="all" spc="0" baseline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 Programmes</a:t>
          </a:r>
          <a:endParaRPr lang="en-US" sz="32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38100</xdr:colOff>
      <xdr:row>28</xdr:row>
      <xdr:rowOff>57150</xdr:rowOff>
    </xdr:from>
    <xdr:ext cx="2640338" cy="264560"/>
    <xdr:sp macro="" textlink="">
      <xdr:nvSpPr>
        <xdr:cNvPr id="26" name="TextBox 25"/>
        <xdr:cNvSpPr txBox="1"/>
      </xdr:nvSpPr>
      <xdr:spPr>
        <a:xfrm>
          <a:off x="38100" y="5391150"/>
          <a:ext cx="26403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rgbClr val="00B0F0"/>
              </a:solidFill>
            </a:rPr>
            <a:t>Eastern and Southern</a:t>
          </a:r>
          <a:r>
            <a:rPr lang="en-US" sz="1100" baseline="0">
              <a:solidFill>
                <a:srgbClr val="00B0F0"/>
              </a:solidFill>
            </a:rPr>
            <a:t> Africa RO, June 2012</a:t>
          </a:r>
          <a:endParaRPr lang="en-US" sz="1100">
            <a:solidFill>
              <a:srgbClr val="00B0F0"/>
            </a:solidFill>
          </a:endParaRPr>
        </a:p>
      </xdr:txBody>
    </xdr:sp>
    <xdr:clientData/>
  </xdr:oneCellAnchor>
  <xdr:oneCellAnchor>
    <xdr:from>
      <xdr:col>0</xdr:col>
      <xdr:colOff>-966</xdr:colOff>
      <xdr:row>27</xdr:row>
      <xdr:rowOff>38100</xdr:rowOff>
    </xdr:from>
    <xdr:ext cx="1374479" cy="248851"/>
    <xdr:sp macro="" textlink="">
      <xdr:nvSpPr>
        <xdr:cNvPr id="27" name="TextBox 26"/>
        <xdr:cNvSpPr txBox="1"/>
      </xdr:nvSpPr>
      <xdr:spPr>
        <a:xfrm>
          <a:off x="-966" y="5181600"/>
          <a:ext cx="13744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n-US" sz="1000" i="1">
              <a:solidFill>
                <a:schemeClr val="bg1">
                  <a:lumMod val="50000"/>
                </a:schemeClr>
              </a:solidFill>
            </a:rPr>
            <a:t>Version 1.7a, Dec 2013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266700</xdr:colOff>
      <xdr:row>2</xdr:row>
      <xdr:rowOff>333375</xdr:rowOff>
    </xdr:from>
    <xdr:to>
      <xdr:col>3</xdr:col>
      <xdr:colOff>635889</xdr:colOff>
      <xdr:row>2</xdr:row>
      <xdr:rowOff>819150</xdr:rowOff>
    </xdr:to>
    <xdr:pic macro="[0]!expandCollapse2"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619125"/>
          <a:ext cx="369189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2</xdr:row>
      <xdr:rowOff>123824</xdr:rowOff>
    </xdr:from>
    <xdr:to>
      <xdr:col>14</xdr:col>
      <xdr:colOff>180975</xdr:colOff>
      <xdr:row>16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95249</xdr:colOff>
      <xdr:row>16</xdr:row>
      <xdr:rowOff>133349</xdr:rowOff>
    </xdr:from>
    <xdr:to>
      <xdr:col>17</xdr:col>
      <xdr:colOff>352424</xdr:colOff>
      <xdr:row>37</xdr:row>
      <xdr:rowOff>66674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323850</xdr:colOff>
      <xdr:row>36</xdr:row>
      <xdr:rowOff>123825</xdr:rowOff>
    </xdr:from>
    <xdr:to>
      <xdr:col>4</xdr:col>
      <xdr:colOff>1168440</xdr:colOff>
      <xdr:row>39</xdr:row>
      <xdr:rowOff>11415</xdr:rowOff>
    </xdr:to>
    <xdr:grpSp>
      <xdr:nvGrpSpPr>
        <xdr:cNvPr id="7" name="Group 6"/>
        <xdr:cNvGrpSpPr/>
      </xdr:nvGrpSpPr>
      <xdr:grpSpPr>
        <a:xfrm>
          <a:off x="4694144" y="7026649"/>
          <a:ext cx="844590" cy="481501"/>
          <a:chOff x="4838700" y="11982450"/>
          <a:chExt cx="844590" cy="478140"/>
        </a:xfrm>
      </xdr:grpSpPr>
      <xdr:pic macro="[0]!listLevel2">
        <xdr:nvPicPr>
          <xdr:cNvPr id="5" name="Picture 4" descr="C:\Users\eribaira\AppData\Local\Microsoft\Windows\Temporary Internet Files\Content.IE5\Z6U51V28\MC900441446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38726" y="11982450"/>
            <a:ext cx="333374" cy="3333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[0]!listLevel2" textlink="">
        <xdr:nvSpPr>
          <xdr:cNvPr id="6" name="TextBox 5"/>
          <xdr:cNvSpPr txBox="1"/>
        </xdr:nvSpPr>
        <xdr:spPr>
          <a:xfrm>
            <a:off x="4838700" y="12258675"/>
            <a:ext cx="844590" cy="201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700"/>
              <a:t>Refresh Level2 list</a:t>
            </a:r>
          </a:p>
        </xdr:txBody>
      </xdr:sp>
    </xdr:grpSp>
    <xdr:clientData/>
  </xdr:twoCellAnchor>
  <xdr:twoCellAnchor>
    <xdr:from>
      <xdr:col>5</xdr:col>
      <xdr:colOff>685799</xdr:colOff>
      <xdr:row>76</xdr:row>
      <xdr:rowOff>190499</xdr:rowOff>
    </xdr:from>
    <xdr:to>
      <xdr:col>17</xdr:col>
      <xdr:colOff>409575</xdr:colOff>
      <xdr:row>98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405652</xdr:colOff>
      <xdr:row>160</xdr:row>
      <xdr:rowOff>126626</xdr:rowOff>
    </xdr:from>
    <xdr:to>
      <xdr:col>21</xdr:col>
      <xdr:colOff>453838</xdr:colOff>
      <xdr:row>171</xdr:row>
      <xdr:rowOff>164725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466725</xdr:colOff>
      <xdr:row>16</xdr:row>
      <xdr:rowOff>23812</xdr:rowOff>
    </xdr:from>
    <xdr:to>
      <xdr:col>26</xdr:col>
      <xdr:colOff>438150</xdr:colOff>
      <xdr:row>32</xdr:row>
      <xdr:rowOff>28575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347382</xdr:colOff>
      <xdr:row>259</xdr:row>
      <xdr:rowOff>78440</xdr:rowOff>
    </xdr:from>
    <xdr:to>
      <xdr:col>17</xdr:col>
      <xdr:colOff>78441</xdr:colOff>
      <xdr:row>275</xdr:row>
      <xdr:rowOff>33618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515470</xdr:colOff>
      <xdr:row>259</xdr:row>
      <xdr:rowOff>51546</xdr:rowOff>
    </xdr:from>
    <xdr:to>
      <xdr:col>28</xdr:col>
      <xdr:colOff>403411</xdr:colOff>
      <xdr:row>283</xdr:row>
      <xdr:rowOff>123264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862853</xdr:colOff>
      <xdr:row>160</xdr:row>
      <xdr:rowOff>145676</xdr:rowOff>
    </xdr:from>
    <xdr:to>
      <xdr:col>34</xdr:col>
      <xdr:colOff>384362</xdr:colOff>
      <xdr:row>171</xdr:row>
      <xdr:rowOff>183775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</cdr:x>
      <cdr:y>0.94588</cdr:y>
    </cdr:from>
    <cdr:to>
      <cdr:x>0.37419</cdr:x>
      <cdr:y>1</cdr:y>
    </cdr:to>
    <cdr:sp macro="" textlink="cctxtlbl">
      <cdr:nvSpPr>
        <cdr:cNvPr id="2" name="TextBox 1"/>
        <cdr:cNvSpPr txBox="1"/>
      </cdr:nvSpPr>
      <cdr:spPr>
        <a:xfrm xmlns:a="http://schemas.openxmlformats.org/drawingml/2006/main">
          <a:off x="295274" y="3829051"/>
          <a:ext cx="1914525" cy="219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D929295-1DD6-4154-A7F3-601B8585CCAD}" type="TxLink">
            <a:rPr lang="en-US" sz="1000" b="1" i="1" u="none" strike="noStrike">
              <a:solidFill>
                <a:srgbClr val="7030A0"/>
              </a:solidFill>
              <a:latin typeface="Calibri"/>
            </a:rPr>
            <a:pPr/>
            <a:t>Planning Year: 2014-2017</a:t>
          </a:fld>
          <a:endParaRPr lang="en-US" sz="1100" b="1">
            <a:solidFill>
              <a:srgbClr val="7030A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533401</xdr:colOff>
      <xdr:row>0</xdr:row>
      <xdr:rowOff>85726</xdr:rowOff>
    </xdr:from>
    <xdr:to>
      <xdr:col>2</xdr:col>
      <xdr:colOff>619292</xdr:colOff>
      <xdr:row>1</xdr:row>
      <xdr:rowOff>152400</xdr:rowOff>
    </xdr:to>
    <xdr:grpSp>
      <xdr:nvGrpSpPr>
        <xdr:cNvPr id="4" name="Group 3"/>
        <xdr:cNvGrpSpPr/>
      </xdr:nvGrpSpPr>
      <xdr:grpSpPr>
        <a:xfrm>
          <a:off x="533401" y="85726"/>
          <a:ext cx="990766" cy="257174"/>
          <a:chOff x="533401" y="85726"/>
          <a:chExt cx="990766" cy="295274"/>
        </a:xfrm>
      </xdr:grpSpPr>
      <xdr:pic macro="[0]!save2CountryData">
        <xdr:nvPicPr>
          <xdr:cNvPr id="2" name="Picture 1" descr="C:\Users\Eribaira\AppData\Local\Microsoft\Windows\Temporary Internet Files\Content.IE5\BJ4A6YTZ\MC900442142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1" y="85726"/>
            <a:ext cx="295274" cy="2952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/>
          <xdr:cNvSpPr txBox="1"/>
        </xdr:nvSpPr>
        <xdr:spPr>
          <a:xfrm>
            <a:off x="771525" y="133350"/>
            <a:ext cx="752642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800"/>
              <a:t>Save Changes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1390650</xdr:colOff>
      <xdr:row>0</xdr:row>
      <xdr:rowOff>38100</xdr:rowOff>
    </xdr:from>
    <xdr:to>
      <xdr:col>3</xdr:col>
      <xdr:colOff>2540713</xdr:colOff>
      <xdr:row>1</xdr:row>
      <xdr:rowOff>123825</xdr:rowOff>
    </xdr:to>
    <xdr:grpSp>
      <xdr:nvGrpSpPr>
        <xdr:cNvPr id="2" name="Group 1"/>
        <xdr:cNvGrpSpPr/>
      </xdr:nvGrpSpPr>
      <xdr:grpSpPr>
        <a:xfrm>
          <a:off x="3190875" y="38100"/>
          <a:ext cx="1150063" cy="276225"/>
          <a:chOff x="1924051" y="5753099"/>
          <a:chExt cx="1150063" cy="276225"/>
        </a:xfrm>
      </xdr:grpSpPr>
      <xdr:pic macro="[0]!refreshStrategy">
        <xdr:nvPicPr>
          <xdr:cNvPr id="3" name="Picture 2" descr="C:\Users\Eribaira\AppData\Local\Microsoft\Windows\Temporary Internet Files\Content.IE5\T6UBUU8O\MC900442134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24051" y="5753099"/>
            <a:ext cx="278104" cy="276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[0]!refreshStrategy" textlink="">
        <xdr:nvSpPr>
          <xdr:cNvPr id="4" name="TextBox 3"/>
          <xdr:cNvSpPr txBox="1"/>
        </xdr:nvSpPr>
        <xdr:spPr>
          <a:xfrm>
            <a:off x="2133600" y="5791200"/>
            <a:ext cx="940514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900"/>
              <a:t>Refresh formula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1400176</xdr:colOff>
      <xdr:row>0</xdr:row>
      <xdr:rowOff>76199</xdr:rowOff>
    </xdr:from>
    <xdr:to>
      <xdr:col>2</xdr:col>
      <xdr:colOff>2550239</xdr:colOff>
      <xdr:row>1</xdr:row>
      <xdr:rowOff>161924</xdr:rowOff>
    </xdr:to>
    <xdr:grpSp>
      <xdr:nvGrpSpPr>
        <xdr:cNvPr id="4" name="Group 3"/>
        <xdr:cNvGrpSpPr/>
      </xdr:nvGrpSpPr>
      <xdr:grpSpPr>
        <a:xfrm>
          <a:off x="1809751" y="76199"/>
          <a:ext cx="1150063" cy="276225"/>
          <a:chOff x="1924051" y="5753099"/>
          <a:chExt cx="1150063" cy="276225"/>
        </a:xfrm>
      </xdr:grpSpPr>
      <xdr:pic macro="[0]!RefreshQuantities">
        <xdr:nvPicPr>
          <xdr:cNvPr id="2" name="Picture 1" descr="C:\Users\Eribaira\AppData\Local\Microsoft\Windows\Temporary Internet Files\Content.IE5\T6UBUU8O\MC900442134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24051" y="5753099"/>
            <a:ext cx="278104" cy="276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[0]!RefreshQuantities" textlink="">
        <xdr:nvSpPr>
          <xdr:cNvPr id="3" name="TextBox 2"/>
          <xdr:cNvSpPr txBox="1"/>
        </xdr:nvSpPr>
        <xdr:spPr>
          <a:xfrm>
            <a:off x="2133600" y="5791200"/>
            <a:ext cx="940514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900"/>
              <a:t>Refresh formula</a:t>
            </a:r>
          </a:p>
        </xdr:txBody>
      </xdr:sp>
    </xdr:grpSp>
    <xdr:clientData/>
  </xdr:twoCellAnchor>
  <xdr:twoCellAnchor>
    <xdr:from>
      <xdr:col>19</xdr:col>
      <xdr:colOff>447675</xdr:colOff>
      <xdr:row>113</xdr:row>
      <xdr:rowOff>33337</xdr:rowOff>
    </xdr:from>
    <xdr:to>
      <xdr:col>25</xdr:col>
      <xdr:colOff>395287</xdr:colOff>
      <xdr:row>128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438150</xdr:colOff>
      <xdr:row>129</xdr:row>
      <xdr:rowOff>19049</xdr:rowOff>
    </xdr:from>
    <xdr:to>
      <xdr:col>25</xdr:col>
      <xdr:colOff>390525</xdr:colOff>
      <xdr:row>143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3095625</xdr:colOff>
      <xdr:row>0</xdr:row>
      <xdr:rowOff>57149</xdr:rowOff>
    </xdr:from>
    <xdr:to>
      <xdr:col>2</xdr:col>
      <xdr:colOff>3257550</xdr:colOff>
      <xdr:row>1</xdr:row>
      <xdr:rowOff>47624</xdr:rowOff>
    </xdr:to>
    <xdr:sp macro="[0]!Go2Budget1" textlink="">
      <xdr:nvSpPr>
        <xdr:cNvPr id="10368" name="PubPieSlice"/>
        <xdr:cNvSpPr>
          <a:spLocks noEditPoints="1" noChangeArrowheads="1"/>
        </xdr:cNvSpPr>
      </xdr:nvSpPr>
      <xdr:spPr bwMode="auto">
        <a:xfrm>
          <a:off x="3724275" y="57149"/>
          <a:ext cx="161925" cy="180975"/>
        </a:xfrm>
        <a:custGeom>
          <a:avLst/>
          <a:gdLst>
            <a:gd name="G0" fmla="+- 0 0 0"/>
            <a:gd name="G1" fmla="sin 10800 17694720"/>
            <a:gd name="G2" fmla="cos 10800 17694720"/>
            <a:gd name="G3" fmla="sin 10800 0"/>
            <a:gd name="G4" fmla="cos 10800 0"/>
            <a:gd name="G5" fmla="+- G1 10800 0"/>
            <a:gd name="G6" fmla="+- G2 10800 0"/>
            <a:gd name="G7" fmla="+- G3 10800 0"/>
            <a:gd name="G8" fmla="+- G4 10800 0"/>
            <a:gd name="G9" fmla="+- 10800 0 0"/>
            <a:gd name="T0" fmla="*/ 10799 w 21600"/>
            <a:gd name="T1" fmla="*/ 0 h 21600"/>
            <a:gd name="T2" fmla="*/ 10800 w 21600"/>
            <a:gd name="T3" fmla="*/ 10800 h 21600"/>
            <a:gd name="T4" fmla="*/ 21600 w 21600"/>
            <a:gd name="T5" fmla="*/ 10800 h 21600"/>
            <a:gd name="T6" fmla="*/ 3163 w 21600"/>
            <a:gd name="T7" fmla="*/ 3163 h 21600"/>
            <a:gd name="T8" fmla="*/ 18437 w 21600"/>
            <a:gd name="T9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T6" t="T7" r="T8" b="T9"/>
          <a:pathLst>
            <a:path w="21600" h="21600">
              <a:moveTo>
                <a:pt x="10799" y="0"/>
              </a:moveTo>
              <a:cubicBezTo>
                <a:pt x="4834" y="0"/>
                <a:pt x="0" y="4835"/>
                <a:pt x="0" y="10799"/>
              </a:cubicBezTo>
              <a:cubicBezTo>
                <a:pt x="0" y="16764"/>
                <a:pt x="4835" y="21600"/>
                <a:pt x="10800" y="21600"/>
              </a:cubicBezTo>
              <a:cubicBezTo>
                <a:pt x="16764" y="21600"/>
                <a:pt x="21600" y="16764"/>
                <a:pt x="21600" y="10800"/>
              </a:cubicBezTo>
              <a:lnTo>
                <a:pt x="10800" y="10800"/>
              </a:lnTo>
              <a:close/>
            </a:path>
          </a:pathLst>
        </a:cu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0.00528</cdr:x>
      <cdr:y>0.92487</cdr:y>
    </cdr:from>
    <cdr:to>
      <cdr:x>0.25892</cdr:x>
      <cdr:y>0.99642</cdr:y>
    </cdr:to>
    <cdr:sp macro="" textlink="Quantities!$V$112">
      <cdr:nvSpPr>
        <cdr:cNvPr id="2" name="TextBox 1"/>
        <cdr:cNvSpPr txBox="1"/>
      </cdr:nvSpPr>
      <cdr:spPr>
        <a:xfrm xmlns:a="http://schemas.openxmlformats.org/drawingml/2006/main">
          <a:off x="19050" y="2462213"/>
          <a:ext cx="914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fld id="{FDA9C090-B321-4C43-8AA2-14FE9118C538}" type="TxLink">
            <a:rPr lang="en-US" sz="800" b="1">
              <a:solidFill>
                <a:srgbClr val="00B0F0"/>
              </a:solidFill>
            </a:rPr>
            <a:pPr/>
            <a:t>ESA, 2014-2017</a:t>
          </a:fld>
          <a:endParaRPr lang="en-US" sz="800" b="1">
            <a:solidFill>
              <a:srgbClr val="00B0F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0.01055</cdr:x>
      <cdr:y>0.90625</cdr:y>
    </cdr:from>
    <cdr:to>
      <cdr:x>0.26385</cdr:x>
      <cdr:y>1</cdr:y>
    </cdr:to>
    <cdr:sp macro="" textlink="Quantities!$V$112">
      <cdr:nvSpPr>
        <cdr:cNvPr id="2" name="TextBox 1"/>
        <cdr:cNvSpPr txBox="1"/>
      </cdr:nvSpPr>
      <cdr:spPr>
        <a:xfrm xmlns:a="http://schemas.openxmlformats.org/drawingml/2006/main">
          <a:off x="38100" y="2486026"/>
          <a:ext cx="9144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fld id="{4D7E02E5-25B9-4BCE-91F2-9F0DF9AF74AE}" type="TxLink">
            <a:rPr lang="en-US" sz="800" b="1">
              <a:solidFill>
                <a:srgbClr val="00B0F0"/>
              </a:solidFill>
            </a:rPr>
            <a:pPr/>
            <a:t>ESA, 2014-2017</a:t>
          </a:fld>
          <a:endParaRPr lang="en-US" sz="800" b="1">
            <a:solidFill>
              <a:srgbClr val="00B0F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</xdr:row>
      <xdr:rowOff>9517</xdr:rowOff>
    </xdr:from>
    <xdr:to>
      <xdr:col>1</xdr:col>
      <xdr:colOff>1404215</xdr:colOff>
      <xdr:row>1</xdr:row>
      <xdr:rowOff>279509</xdr:rowOff>
    </xdr:to>
    <xdr:grpSp>
      <xdr:nvGrpSpPr>
        <xdr:cNvPr id="2" name="Group 1"/>
        <xdr:cNvGrpSpPr/>
      </xdr:nvGrpSpPr>
      <xdr:grpSpPr>
        <a:xfrm>
          <a:off x="323850" y="200017"/>
          <a:ext cx="1080365" cy="269992"/>
          <a:chOff x="1924051" y="5753099"/>
          <a:chExt cx="1080365" cy="279635"/>
        </a:xfrm>
      </xdr:grpSpPr>
      <xdr:pic macro="[0]!refreshTables">
        <xdr:nvPicPr>
          <xdr:cNvPr id="3" name="Picture 2" descr="C:\Users\Eribaira\AppData\Local\Microsoft\Windows\Temporary Internet Files\Content.IE5\T6UBUU8O\MC900442134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24051" y="5753099"/>
            <a:ext cx="278104" cy="276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[0]!refreshTables" textlink="">
        <xdr:nvSpPr>
          <xdr:cNvPr id="4" name="TextBox 3"/>
          <xdr:cNvSpPr txBox="1"/>
        </xdr:nvSpPr>
        <xdr:spPr>
          <a:xfrm>
            <a:off x="2133600" y="5791200"/>
            <a:ext cx="870816" cy="2415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900"/>
              <a:t>Refresh Tables</a:t>
            </a:r>
          </a:p>
        </xdr:txBody>
      </xdr:sp>
    </xdr:grpSp>
    <xdr:clientData/>
  </xdr:twoCellAnchor>
  <xdr:twoCellAnchor>
    <xdr:from>
      <xdr:col>1</xdr:col>
      <xdr:colOff>2790825</xdr:colOff>
      <xdr:row>1</xdr:row>
      <xdr:rowOff>0</xdr:rowOff>
    </xdr:from>
    <xdr:to>
      <xdr:col>1</xdr:col>
      <xdr:colOff>2952750</xdr:colOff>
      <xdr:row>1</xdr:row>
      <xdr:rowOff>180975</xdr:rowOff>
    </xdr:to>
    <xdr:sp macro="[0]!Go2Summary1" textlink="">
      <xdr:nvSpPr>
        <xdr:cNvPr id="14" name="PubPieSlice"/>
        <xdr:cNvSpPr>
          <a:spLocks noEditPoints="1" noChangeArrowheads="1"/>
        </xdr:cNvSpPr>
      </xdr:nvSpPr>
      <xdr:spPr bwMode="auto">
        <a:xfrm>
          <a:off x="3028950" y="190500"/>
          <a:ext cx="161925" cy="180975"/>
        </a:xfrm>
        <a:custGeom>
          <a:avLst/>
          <a:gdLst>
            <a:gd name="G0" fmla="+- 0 0 0"/>
            <a:gd name="G1" fmla="sin 10800 17694720"/>
            <a:gd name="G2" fmla="cos 10800 17694720"/>
            <a:gd name="G3" fmla="sin 10800 0"/>
            <a:gd name="G4" fmla="cos 10800 0"/>
            <a:gd name="G5" fmla="+- G1 10800 0"/>
            <a:gd name="G6" fmla="+- G2 10800 0"/>
            <a:gd name="G7" fmla="+- G3 10800 0"/>
            <a:gd name="G8" fmla="+- G4 10800 0"/>
            <a:gd name="G9" fmla="+- 10800 0 0"/>
            <a:gd name="T0" fmla="*/ 10799 w 21600"/>
            <a:gd name="T1" fmla="*/ 0 h 21600"/>
            <a:gd name="T2" fmla="*/ 10800 w 21600"/>
            <a:gd name="T3" fmla="*/ 10800 h 21600"/>
            <a:gd name="T4" fmla="*/ 21600 w 21600"/>
            <a:gd name="T5" fmla="*/ 10800 h 21600"/>
            <a:gd name="T6" fmla="*/ 3163 w 21600"/>
            <a:gd name="T7" fmla="*/ 3163 h 21600"/>
            <a:gd name="T8" fmla="*/ 18437 w 21600"/>
            <a:gd name="T9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T6" t="T7" r="T8" b="T9"/>
          <a:pathLst>
            <a:path w="21600" h="21600">
              <a:moveTo>
                <a:pt x="10799" y="0"/>
              </a:moveTo>
              <a:cubicBezTo>
                <a:pt x="4834" y="0"/>
                <a:pt x="0" y="4835"/>
                <a:pt x="0" y="10799"/>
              </a:cubicBezTo>
              <a:cubicBezTo>
                <a:pt x="0" y="16764"/>
                <a:pt x="4835" y="21600"/>
                <a:pt x="10800" y="21600"/>
              </a:cubicBezTo>
              <a:cubicBezTo>
                <a:pt x="16764" y="21600"/>
                <a:pt x="21600" y="16764"/>
                <a:pt x="21600" y="10800"/>
              </a:cubicBezTo>
              <a:lnTo>
                <a:pt x="10800" y="10800"/>
              </a:lnTo>
              <a:close/>
            </a:path>
          </a:pathLst>
        </a:cu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461961</xdr:colOff>
      <xdr:row>137</xdr:row>
      <xdr:rowOff>180974</xdr:rowOff>
    </xdr:from>
    <xdr:to>
      <xdr:col>23</xdr:col>
      <xdr:colOff>447674</xdr:colOff>
      <xdr:row>158</xdr:row>
      <xdr:rowOff>171450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0.00284</cdr:x>
      <cdr:y>0.92932</cdr:y>
    </cdr:from>
    <cdr:to>
      <cdr:x>0.29044</cdr:x>
      <cdr:y>1</cdr:y>
    </cdr:to>
    <cdr:sp macro="" textlink="Outputs!$B$135">
      <cdr:nvSpPr>
        <cdr:cNvPr id="2" name="TextBox 1"/>
        <cdr:cNvSpPr txBox="1"/>
      </cdr:nvSpPr>
      <cdr:spPr>
        <a:xfrm xmlns:a="http://schemas.openxmlformats.org/drawingml/2006/main">
          <a:off x="14289" y="3381376"/>
          <a:ext cx="14478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FC22E44D-41F4-4276-8D84-A0096244DFF6}" type="TxLink">
            <a:rPr lang="en-US" sz="1000" b="1">
              <a:solidFill>
                <a:srgbClr val="00B0F0"/>
              </a:solidFill>
            </a:rPr>
            <a:pPr/>
            <a:t>ESA, 2014-2017</a:t>
          </a:fld>
          <a:endParaRPr lang="en-US" sz="1000" b="1">
            <a:solidFill>
              <a:srgbClr val="00B0F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342900</xdr:colOff>
      <xdr:row>3</xdr:row>
      <xdr:rowOff>209550</xdr:rowOff>
    </xdr:from>
    <xdr:to>
      <xdr:col>4</xdr:col>
      <xdr:colOff>712089</xdr:colOff>
      <xdr:row>3</xdr:row>
      <xdr:rowOff>695325</xdr:rowOff>
    </xdr:to>
    <xdr:pic macro="[0]!expandCollapse"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695325"/>
          <a:ext cx="369189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nefdt/Documents/1.%20UNICEF%20ESARO%202014/13.%20Gap%20analyses/1_2014%20iCCM%20Standard%20Summary%20Gap%20Table%20v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"/>
      <sheetName val="Sheet1"/>
      <sheetName val="Population assumptions"/>
      <sheetName val="Diarrhea- ORS &amp; Zinc"/>
      <sheetName val="Pneumo-Antibiotics &amp; RRTs"/>
      <sheetName val="Additional iCCM Commodity Costs"/>
      <sheetName val="iCCM Delivery Costs"/>
      <sheetName val="Start Up CHW Costs"/>
    </sheetNames>
    <sheetDataSet>
      <sheetData sheetId="0"/>
      <sheetData sheetId="1">
        <row r="2">
          <cell r="B2">
            <v>1</v>
          </cell>
        </row>
        <row r="3">
          <cell r="B3">
            <v>0.75</v>
          </cell>
        </row>
        <row r="4">
          <cell r="B4">
            <v>0.5</v>
          </cell>
        </row>
        <row r="5">
          <cell r="B5">
            <v>0.25</v>
          </cell>
        </row>
        <row r="6">
          <cell r="B6">
            <v>0</v>
          </cell>
        </row>
      </sheetData>
      <sheetData sheetId="2"/>
      <sheetData sheetId="3">
        <row r="17">
          <cell r="F17">
            <v>0</v>
          </cell>
        </row>
        <row r="23">
          <cell r="H23">
            <v>0</v>
          </cell>
        </row>
        <row r="24">
          <cell r="H24">
            <v>0</v>
          </cell>
        </row>
        <row r="34">
          <cell r="F34">
            <v>0</v>
          </cell>
          <cell r="G34">
            <v>0</v>
          </cell>
          <cell r="H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</row>
        <row r="40">
          <cell r="H40">
            <v>0</v>
          </cell>
        </row>
        <row r="41">
          <cell r="H41">
            <v>0</v>
          </cell>
        </row>
      </sheetData>
      <sheetData sheetId="4">
        <row r="29">
          <cell r="F29">
            <v>0</v>
          </cell>
          <cell r="G29">
            <v>0</v>
          </cell>
          <cell r="H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</row>
        <row r="36">
          <cell r="H36">
            <v>0</v>
          </cell>
        </row>
        <row r="37">
          <cell r="H37">
            <v>0</v>
          </cell>
        </row>
        <row r="44">
          <cell r="F44">
            <v>0</v>
          </cell>
          <cell r="G44">
            <v>0</v>
          </cell>
          <cell r="H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50">
          <cell r="H50">
            <v>0</v>
          </cell>
        </row>
        <row r="51">
          <cell r="H51">
            <v>0</v>
          </cell>
        </row>
      </sheetData>
      <sheetData sheetId="5">
        <row r="35">
          <cell r="F35">
            <v>0</v>
          </cell>
          <cell r="G35">
            <v>0</v>
          </cell>
          <cell r="H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</row>
      </sheetData>
      <sheetData sheetId="6"/>
      <sheetData sheetId="7">
        <row r="28">
          <cell r="F28">
            <v>0</v>
          </cell>
          <cell r="G28">
            <v>0</v>
          </cell>
          <cell r="H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T53"/>
  <sheetViews>
    <sheetView tabSelected="1" topLeftCell="A4" zoomScaleNormal="100" workbookViewId="0">
      <pane xSplit="13" topLeftCell="N1" activePane="topRight" state="frozen"/>
      <selection pane="topRight" activeCell="O26" sqref="O26"/>
    </sheetView>
  </sheetViews>
  <sheetFormatPr defaultRowHeight="15" x14ac:dyDescent="0.25"/>
  <sheetData>
    <row r="1" spans="1:46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</row>
    <row r="2" spans="1:46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</row>
    <row r="3" spans="1:46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1:46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</row>
    <row r="5" spans="1:46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</row>
    <row r="6" spans="1:46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</row>
    <row r="7" spans="1:46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</row>
    <row r="8" spans="1:46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</row>
    <row r="9" spans="1:46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</row>
    <row r="10" spans="1:46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</row>
    <row r="11" spans="1:46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</row>
    <row r="12" spans="1:46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</row>
    <row r="13" spans="1:46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</row>
    <row r="14" spans="1:46" x14ac:dyDescent="0.25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</row>
    <row r="15" spans="1:46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</row>
    <row r="16" spans="1:46" x14ac:dyDescent="0.25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</row>
    <row r="17" spans="1:46" x14ac:dyDescent="0.25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</row>
    <row r="18" spans="1:46" x14ac:dyDescent="0.2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</row>
    <row r="19" spans="1:46" x14ac:dyDescent="0.2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</row>
    <row r="20" spans="1:46" x14ac:dyDescent="0.2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</row>
    <row r="21" spans="1:46" x14ac:dyDescent="0.25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</row>
    <row r="22" spans="1:46" x14ac:dyDescent="0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</row>
    <row r="23" spans="1:46" x14ac:dyDescent="0.25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</row>
    <row r="24" spans="1:46" x14ac:dyDescent="0.2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</row>
    <row r="25" spans="1:46" x14ac:dyDescent="0.2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</row>
    <row r="26" spans="1:46" x14ac:dyDescent="0.2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</row>
    <row r="27" spans="1:46" x14ac:dyDescent="0.2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</row>
    <row r="28" spans="1:46" x14ac:dyDescent="0.2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</row>
    <row r="29" spans="1:46" x14ac:dyDescent="0.2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</row>
    <row r="30" spans="1:46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</row>
    <row r="31" spans="1:46" x14ac:dyDescent="0.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</row>
    <row r="32" spans="1:46" x14ac:dyDescent="0.2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</row>
    <row r="33" spans="1:46" x14ac:dyDescent="0.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</row>
    <row r="34" spans="1:46" x14ac:dyDescent="0.2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</row>
    <row r="35" spans="1:46" x14ac:dyDescent="0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</row>
    <row r="36" spans="1:46" x14ac:dyDescent="0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</row>
    <row r="37" spans="1:46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</row>
    <row r="38" spans="1:46" x14ac:dyDescent="0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</row>
    <row r="39" spans="1:46" x14ac:dyDescent="0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</row>
    <row r="40" spans="1:46" x14ac:dyDescent="0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</row>
    <row r="41" spans="1:46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</row>
    <row r="42" spans="1:46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</row>
    <row r="43" spans="1:46" x14ac:dyDescent="0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</row>
    <row r="44" spans="1:46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</row>
    <row r="45" spans="1:46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</row>
    <row r="46" spans="1:46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</row>
    <row r="47" spans="1:46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</row>
    <row r="48" spans="1:46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</row>
    <row r="49" spans="1:46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</row>
    <row r="50" spans="1:46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</row>
    <row r="51" spans="1:46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</row>
    <row r="52" spans="1:46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</row>
    <row r="53" spans="1:46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</row>
  </sheetData>
  <sheetProtection selectLockedCells="1"/>
  <customSheetViews>
    <customSheetView guid="{D1870C1C-6C8B-487D-A57E-52F00C061527}">
      <pane xSplit="13" topLeftCell="N1" activePane="topRight" state="frozen"/>
      <selection pane="topRight" activeCell="O26" sqref="O26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A280"/>
  <sheetViews>
    <sheetView zoomScale="85" zoomScaleNormal="85" workbookViewId="0">
      <pane ySplit="2" topLeftCell="A3" activePane="bottomLeft" state="frozen"/>
      <selection pane="bottomLeft" activeCell="E33" sqref="E33"/>
    </sheetView>
  </sheetViews>
  <sheetFormatPr defaultRowHeight="15" x14ac:dyDescent="0.25"/>
  <cols>
    <col min="1" max="1" width="5.28515625" style="25" customWidth="1"/>
    <col min="2" max="2" width="9.7109375" style="25" customWidth="1"/>
    <col min="3" max="3" width="36.140625" customWidth="1"/>
    <col min="4" max="4" width="14.42578125" bestFit="1" customWidth="1"/>
    <col min="5" max="5" width="37.7109375" style="318" customWidth="1"/>
    <col min="6" max="8" width="13.42578125" customWidth="1"/>
    <col min="9" max="12" width="14.28515625" bestFit="1" customWidth="1"/>
    <col min="13" max="14" width="9.28515625" bestFit="1" customWidth="1"/>
    <col min="15" max="15" width="15.28515625" bestFit="1" customWidth="1"/>
    <col min="18" max="18" width="11.42578125" customWidth="1"/>
    <col min="19" max="19" width="8.85546875" customWidth="1"/>
    <col min="20" max="20" width="10.28515625" customWidth="1"/>
    <col min="21" max="21" width="13.140625" customWidth="1"/>
    <col min="22" max="22" width="15.85546875" customWidth="1"/>
  </cols>
  <sheetData>
    <row r="2" spans="1:24" x14ac:dyDescent="0.25">
      <c r="C2" s="317" t="str">
        <f>IFERROR(IF(ccLevel2&lt;&gt;"",ccLevel2&amp;", "&amp;ccYear,ccCountry&amp;", "&amp;ccYear),"")</f>
        <v>Kenya, 2012</v>
      </c>
      <c r="U2" s="444" t="str">
        <f>IF(ccLevel2&lt;&gt;"","-"&amp;ccLevel2,"")</f>
        <v>-Kenya</v>
      </c>
    </row>
    <row r="3" spans="1:24" x14ac:dyDescent="0.25">
      <c r="T3" s="389">
        <f ca="1">COUNTA($U$6:$U$15)-COUNTBLANK($U$6:$U$15)</f>
        <v>8</v>
      </c>
      <c r="U3" s="389" t="str">
        <f>"Trend analysis for selected indicators: "&amp;ccCountry&amp;U2&amp;", "&amp;ccYear2&amp;"-"&amp;ccYear</f>
        <v>Trend analysis for selected indicators: ESA-Kenya, -2012</v>
      </c>
      <c r="W3" s="343" t="str">
        <f>IFERROR(MATCH(W4,CountryData!$EM:$EM,0),"")</f>
        <v/>
      </c>
      <c r="X3" s="343">
        <f>IFERROR(MATCH(X4,CountryData!$EM:$EM,0),"")</f>
        <v>78</v>
      </c>
    </row>
    <row r="4" spans="1:24" ht="16.5" x14ac:dyDescent="0.3">
      <c r="A4" s="84"/>
      <c r="B4" s="84"/>
      <c r="C4" s="322" t="s">
        <v>879</v>
      </c>
      <c r="D4" s="105">
        <f>ccYear</f>
        <v>2012</v>
      </c>
      <c r="E4" s="323"/>
      <c r="F4" s="55"/>
      <c r="H4" s="321" t="str">
        <f>"Selected performance indicators: " &amp; C2</f>
        <v>Selected performance indicators: Kenya, 2012</v>
      </c>
      <c r="W4" s="386" t="str">
        <f>IFERROR(IF(ccLevel2&lt;&gt;"","2"&amp;ccCountry&amp;ccLevel2&amp;ccYear2,"1"&amp;ccCountry&amp;ccCountry&amp;ccYear2),"")</f>
        <v>2ESAKenya</v>
      </c>
      <c r="X4" s="386" t="str">
        <f>IFERROR(IF(ccLevel2&lt;&gt;"","2"&amp;ccCountry&amp;ccLevel2&amp;ccYear,"1"&amp;ccCountry&amp;ccCountry&amp;ccYear),"")</f>
        <v>2ESAKenya2012</v>
      </c>
    </row>
    <row r="5" spans="1:24" x14ac:dyDescent="0.25">
      <c r="A5" s="84"/>
      <c r="B5" s="84"/>
      <c r="C5" s="331" t="str">
        <f>C2</f>
        <v>Kenya, 2012</v>
      </c>
      <c r="D5" s="324" t="s">
        <v>47</v>
      </c>
      <c r="E5" s="325" t="s">
        <v>48</v>
      </c>
      <c r="F5" s="55"/>
      <c r="W5" s="285"/>
      <c r="X5" s="17">
        <f>ccYear</f>
        <v>2012</v>
      </c>
    </row>
    <row r="6" spans="1:24" x14ac:dyDescent="0.25">
      <c r="A6" s="320">
        <f>IFERROR(MATCH(B6,iParameters!$D:$D,0),"")</f>
        <v>8</v>
      </c>
      <c r="B6" s="319">
        <v>11101</v>
      </c>
      <c r="C6" s="328" t="s">
        <v>49</v>
      </c>
      <c r="D6" s="332">
        <f ca="1">IF(ISNUMBER($A6),OFFSET(iParameters!F$1,'Graphic Design'!$A6-1,),"")</f>
        <v>43167510.337736338</v>
      </c>
      <c r="E6" s="329" t="str">
        <f ca="1">IF(ISNUMBER($A6),OFFSET(iParameters!G$1,'Graphic Design'!$A6-1,),"")</f>
        <v>WPP 2012 revision</v>
      </c>
      <c r="F6" s="55"/>
      <c r="S6" s="320">
        <f>IFERROR(MATCH(T6,CountryData!$3:$3,0),"")</f>
        <v>78</v>
      </c>
      <c r="T6" s="319">
        <v>21204</v>
      </c>
      <c r="U6" s="387" t="str">
        <f ca="1">IF(ISNUMBER($S6),IFERROR(OFFSET(CountryData!$A$1,3,'Graphic Design'!$S6-1),""),"")</f>
        <v>Utilisation: Among children under age 5 with fever, proportion for whom fever was tested for confirmation of malaria diagnosis</v>
      </c>
      <c r="V6" s="319" t="s">
        <v>934</v>
      </c>
      <c r="W6" s="388" t="str">
        <f ca="1">IF(ISNUMBER($S6),IFERROR(OFFSET(CountryData!$A$1,'Graphic Design'!W$3-1,'Graphic Design'!$S6-1),""),"")</f>
        <v/>
      </c>
      <c r="X6" s="388">
        <f ca="1">IF(ISNUMBER($S6),IFERROR(OFFSET(CountryData!$A$1,'Graphic Design'!X$3-1,'Graphic Design'!$S6-1),""),"")</f>
        <v>0.11799999999999999</v>
      </c>
    </row>
    <row r="7" spans="1:24" x14ac:dyDescent="0.25">
      <c r="A7" s="320">
        <f>IFERROR(MATCH(B7,iParameters!$D:$D,0),"")</f>
        <v>27</v>
      </c>
      <c r="B7" s="319">
        <v>11902</v>
      </c>
      <c r="C7" s="328" t="s">
        <v>875</v>
      </c>
      <c r="D7" s="333">
        <f ca="1">IF(ISNUMBER($A7),OFFSET(iParameters!F$1,'Graphic Design'!$A7-1,),"")</f>
        <v>0.4</v>
      </c>
      <c r="E7" s="329" t="str">
        <f ca="1">IF(ISNUMBER($A7),OFFSET(iParameters!G$1,'Graphic Design'!$A7-1,),"")</f>
        <v>Acta Tropica 91 (2004) 239–251</v>
      </c>
      <c r="F7" s="55"/>
      <c r="S7" s="320">
        <f>IFERROR(MATCH(T7,CountryData!$3:$3,0),"")</f>
        <v>80</v>
      </c>
      <c r="T7" s="319">
        <v>21206</v>
      </c>
      <c r="U7" s="387" t="str">
        <f ca="1">IF(ISNUMBER($S7),IFERROR(OFFSET(CountryData!$A$1,3,'Graphic Design'!$S7-1),""),"")</f>
        <v>Effective coverage: Among children ages 0-59 months with confirmation of malaria diagnosis, proportion who received treatment with ACT</v>
      </c>
      <c r="V7" s="319" t="s">
        <v>881</v>
      </c>
      <c r="W7" s="388" t="str">
        <f ca="1">IF(ISNUMBER($S7),IFERROR(OFFSET(CountryData!$A$1,'Graphic Design'!W$3-1,'Graphic Design'!$S7-1),""),"")</f>
        <v/>
      </c>
      <c r="X7" s="388">
        <f ca="1">IF(ISNUMBER($S7),IFERROR(OFFSET(CountryData!$A$1,'Graphic Design'!X$3-1,'Graphic Design'!$S7-1),""),"")</f>
        <v>0.18</v>
      </c>
    </row>
    <row r="8" spans="1:24" x14ac:dyDescent="0.25">
      <c r="A8" s="320">
        <f>IFERROR(MATCH(B8,iParameters!$D:$D,0),"")</f>
        <v>52</v>
      </c>
      <c r="B8" s="319">
        <v>15101</v>
      </c>
      <c r="C8" s="326" t="s">
        <v>878</v>
      </c>
      <c r="D8" s="333">
        <f ca="1">IF(ISNUMBER($A8),OFFSET(iParameters!F$1,'Graphic Design'!$A8-1,),"")</f>
        <v>0.123</v>
      </c>
      <c r="E8" s="327" t="str">
        <f ca="1">IF(ISNUMBER($A8),OFFSET(iParameters!G$1,'Graphic Design'!$A8-1,),"")</f>
        <v>MIS 2010 (RDT for 3-59m), Table 6.1</v>
      </c>
      <c r="F8" s="55"/>
      <c r="S8" s="320">
        <f>IFERROR(MATCH(T8,CountryData!$3:$3,0),"")</f>
        <v>92</v>
      </c>
      <c r="T8" s="319">
        <v>21406</v>
      </c>
      <c r="U8" s="387" t="str">
        <f ca="1">IF(ISNUMBER($S8),IFERROR(OFFSET(CountryData!$A$1,3,'Graphic Design'!$S8-1),""),"")</f>
        <v>Effective coverage: Proportion of all U5s sleeping under LLIN last night</v>
      </c>
      <c r="V8" s="319" t="s">
        <v>885</v>
      </c>
      <c r="W8" s="388" t="str">
        <f ca="1">IF(ISNUMBER($S8),IFERROR(OFFSET(CountryData!$A$1,'Graphic Design'!W$3-1,'Graphic Design'!$S8-1),""),"")</f>
        <v/>
      </c>
      <c r="X8" s="388">
        <f ca="1">IF(ISNUMBER($S8),IFERROR(OFFSET(CountryData!$A$1,'Graphic Design'!X$3-1,'Graphic Design'!$S8-1),""),"")</f>
        <v>0.7</v>
      </c>
    </row>
    <row r="9" spans="1:24" x14ac:dyDescent="0.25">
      <c r="A9" s="320">
        <f>IFERROR(MATCH(B9,iParameters!$D:$D,0),"")</f>
        <v>87</v>
      </c>
      <c r="B9" s="319">
        <v>21204</v>
      </c>
      <c r="C9" s="326" t="s">
        <v>889</v>
      </c>
      <c r="D9" s="333">
        <f ca="1">IF(ISNUMBER($A9),OFFSET(iParameters!F$1,'Graphic Design'!$A9-1,),"")</f>
        <v>0.11799999999999999</v>
      </c>
      <c r="E9" s="327" t="str">
        <f ca="1">IF(ISNUMBER($A9),OFFSET(iParameters!G$1,'Graphic Design'!$A9-1,),"")</f>
        <v>MIS 2010, Table 5.1</v>
      </c>
      <c r="F9" s="55"/>
      <c r="S9" s="320">
        <f>IFERROR(MATCH(T9,CountryData!$3:$3,0),"")</f>
        <v>106</v>
      </c>
      <c r="T9" s="319">
        <v>21606</v>
      </c>
      <c r="U9" s="387" t="str">
        <f ca="1">IF(ISNUMBER($S9),IFERROR(OFFSET(CountryData!$A$1,3,'Graphic Design'!$S9-1),""),"")</f>
        <v>Effective coverage: Proportion of target structures/HH sprayed  effectively in targeted area</v>
      </c>
      <c r="V9" s="319" t="s">
        <v>886</v>
      </c>
      <c r="W9" s="388" t="str">
        <f ca="1">IF(ISNUMBER($S9),IFERROR(OFFSET(CountryData!$A$1,'Graphic Design'!W$3-1,'Graphic Design'!$S9-1),""),"")</f>
        <v/>
      </c>
      <c r="X9" s="388">
        <f ca="1">IF(ISNUMBER($S9),IFERROR(OFFSET(CountryData!$A$1,'Graphic Design'!X$3-1,'Graphic Design'!$S9-1),""),"")</f>
        <v>0.108</v>
      </c>
    </row>
    <row r="10" spans="1:24" x14ac:dyDescent="0.25">
      <c r="A10" s="320">
        <f>IFERROR(MATCH(B10,iParameters!$D:$D,0),"")</f>
        <v>89</v>
      </c>
      <c r="B10" s="319">
        <v>21206</v>
      </c>
      <c r="C10" s="326" t="s">
        <v>881</v>
      </c>
      <c r="D10" s="333">
        <f ca="1">IF(ISNUMBER($A10),OFFSET(iParameters!F$1,'Graphic Design'!$A10-1,),"")</f>
        <v>0.18</v>
      </c>
      <c r="E10" s="327" t="str">
        <f ca="1">IF(ISNUMBER($A10),OFFSET(iParameters!G$1,'Graphic Design'!$A10-1,),"")</f>
        <v>MIS 2010, Table 5.1</v>
      </c>
      <c r="F10" s="55"/>
      <c r="S10" s="320">
        <f>IFERROR(MATCH(T10,CountryData!$3:$3,0),"")</f>
        <v>84</v>
      </c>
      <c r="T10" s="319">
        <v>21304</v>
      </c>
      <c r="U10" s="387" t="str">
        <f ca="1">IF(ISNUMBER($S10),IFERROR(OFFSET(CountryData!$A$1,3,'Graphic Design'!$S10-1),""),"")</f>
        <v>Utilisation: Among children ages 0-59 months with symptoms of ARI, proportion for whom treatment was sought from a trained provider in a health facility or trained provider</v>
      </c>
      <c r="V10" s="319" t="s">
        <v>935</v>
      </c>
      <c r="W10" s="388" t="str">
        <f ca="1">IF(ISNUMBER($S10),IFERROR(OFFSET(CountryData!$A$1,'Graphic Design'!W$3-1,'Graphic Design'!$S10-1),""),"")</f>
        <v/>
      </c>
      <c r="X10" s="388">
        <f ca="1">IF(ISNUMBER($S10),IFERROR(OFFSET(CountryData!$A$1,'Graphic Design'!X$3-1,'Graphic Design'!$S10-1),""),"")</f>
        <v>0.55900000000000005</v>
      </c>
    </row>
    <row r="11" spans="1:24" x14ac:dyDescent="0.25">
      <c r="A11" s="320">
        <f>IFERROR(MATCH(B11,iParameters!$D:$D,0),"")</f>
        <v>10</v>
      </c>
      <c r="B11" s="319">
        <v>11103</v>
      </c>
      <c r="C11" s="326" t="s">
        <v>876</v>
      </c>
      <c r="D11" s="333">
        <f ca="1">IF(ISNUMBER($A11),OFFSET(iParameters!F$1,'Graphic Design'!$A11-1,),"")</f>
        <v>0.7</v>
      </c>
      <c r="E11" s="327" t="str">
        <f ca="1">IF(ISNUMBER($A11),OFFSET(iParameters!G$1,'Graphic Design'!$A11-1,),"")</f>
        <v>MIS 2010</v>
      </c>
      <c r="F11" s="55"/>
      <c r="S11" s="320">
        <f>IFERROR(MATCH(T11,CountryData!$3:$3,0),"")</f>
        <v>86</v>
      </c>
      <c r="T11" s="319">
        <v>21306</v>
      </c>
      <c r="U11" s="387" t="str">
        <f ca="1">IF(ISNUMBER($S11),IFERROR(OFFSET(CountryData!$A$1,3,'Graphic Design'!$S11-1),""),"")</f>
        <v>Effective coverage: Among children ages 0-59 months with symptoms of ARI, proportion for whom treatment was sought from a trained provider in a health facility and who received antibiotics and took them for the required period</v>
      </c>
      <c r="V11" s="319" t="s">
        <v>882</v>
      </c>
      <c r="W11" s="388" t="str">
        <f ca="1">IF(ISNUMBER($S11),IFERROR(OFFSET(CountryData!$A$1,'Graphic Design'!W$3-1,'Graphic Design'!$S11-1),""),"")</f>
        <v/>
      </c>
      <c r="X11" s="388">
        <f ca="1">IF(ISNUMBER($S11),IFERROR(OFFSET(CountryData!$A$1,'Graphic Design'!X$3-1,'Graphic Design'!$S11-1),""),"")</f>
        <v>0.496</v>
      </c>
    </row>
    <row r="12" spans="1:24" x14ac:dyDescent="0.25">
      <c r="A12" s="320">
        <f>IFERROR(MATCH(B12,iParameters!$D:$D,0),"")</f>
        <v>63</v>
      </c>
      <c r="B12" s="319">
        <v>15112</v>
      </c>
      <c r="C12" s="326" t="s">
        <v>877</v>
      </c>
      <c r="D12" s="333">
        <f ca="1">IF(ISNUMBER($A12),OFFSET(iParameters!F$1,'Graphic Design'!$A12-1,),"")</f>
        <v>0.6</v>
      </c>
      <c r="E12" s="327" t="str">
        <f ca="1">IF(ISNUMBER($A12),OFFSET(iParameters!G$1,'Graphic Design'!$A12-1,),"")</f>
        <v>????</v>
      </c>
      <c r="F12" s="55"/>
      <c r="S12" s="320">
        <f>IFERROR(MATCH(T12,CountryData!$3:$3,0),"")</f>
        <v>74</v>
      </c>
      <c r="T12" s="319">
        <v>21106</v>
      </c>
      <c r="U12" s="387" t="str">
        <f ca="1">IF(ISNUMBER($S12),IFERROR(OFFSET(CountryData!$A$1,3,'Graphic Design'!$S12-1),""),"")</f>
        <v xml:space="preserve">Effective coverage: Among children under age 5 who had diarrhoea, the proportion given ORS packets or prepackaged liquid AND zinc supplements AND continued feeding and increased fluids </v>
      </c>
      <c r="V12" s="319" t="s">
        <v>884</v>
      </c>
      <c r="W12" s="388" t="str">
        <f ca="1">IF(ISNUMBER($S12),IFERROR(OFFSET(CountryData!$A$1,'Graphic Design'!W$3-1,'Graphic Design'!$S12-1),""),"")</f>
        <v/>
      </c>
      <c r="X12" s="388">
        <f ca="1">IF(ISNUMBER($S12),IFERROR(OFFSET(CountryData!$A$1,'Graphic Design'!X$3-1,'Graphic Design'!$S12-1),""),"")</f>
        <v>0.38800000000000001</v>
      </c>
    </row>
    <row r="13" spans="1:24" x14ac:dyDescent="0.25">
      <c r="A13" s="320">
        <f>IFERROR(MATCH(B13,iParameters!$D:$D,0),"")</f>
        <v>104</v>
      </c>
      <c r="B13" s="319">
        <v>21407</v>
      </c>
      <c r="C13" s="326" t="s">
        <v>885</v>
      </c>
      <c r="D13" s="333">
        <f ca="1">IF(ISNUMBER($A13),OFFSET(iParameters!F$1,'Graphic Design'!$A13-1,),"")</f>
        <v>0.49</v>
      </c>
      <c r="E13" s="327" t="str">
        <f ca="1">IF(ISNUMBER($A13),OFFSET(iParameters!G$1,'Graphic Design'!$A13-1,),"")</f>
        <v>???</v>
      </c>
      <c r="F13" s="55"/>
      <c r="S13" s="320">
        <f>IFERROR(MATCH(T13,CountryData!$3:$3,0),"")</f>
        <v>100</v>
      </c>
      <c r="T13" s="319">
        <v>21507</v>
      </c>
      <c r="U13" s="387" t="str">
        <f ca="1">IF(ISNUMBER($S13),IFERROR(OFFSET(CountryData!$A$1,3,'Graphic Design'!$S13-1),""),"")</f>
        <v xml:space="preserve">Effective coverage: Proportion of children diagnosed with severe  acute malnutrition who received treatment with RUTF until recovery </v>
      </c>
      <c r="V13" s="319" t="s">
        <v>888</v>
      </c>
      <c r="W13" s="388" t="str">
        <f ca="1">IF(ISNUMBER($S13),IFERROR(OFFSET(CountryData!$A$1,'Graphic Design'!W$3-1,'Graphic Design'!$S13-1),""),"")</f>
        <v/>
      </c>
      <c r="X13" s="388">
        <f ca="1">IF(ISNUMBER($S13),IFERROR(OFFSET(CountryData!$A$1,'Graphic Design'!X$3-1,'Graphic Design'!$S13-1),""),"")</f>
        <v>0.25</v>
      </c>
    </row>
    <row r="14" spans="1:24" x14ac:dyDescent="0.25">
      <c r="A14" s="320">
        <f>IFERROR(MATCH(B14,iParameters!$D:$D,0),"")</f>
        <v>62</v>
      </c>
      <c r="B14" s="319">
        <v>15111</v>
      </c>
      <c r="C14" s="326" t="s">
        <v>890</v>
      </c>
      <c r="D14" s="333">
        <f ca="1">IF(ISNUMBER($A14),OFFSET(iParameters!F$1,'Graphic Design'!$A14-1,),"")</f>
        <v>0.7</v>
      </c>
      <c r="E14" s="327" t="str">
        <f ca="1">IF(ISNUMBER($A14),OFFSET(iParameters!G$1,'Graphic Design'!$A14-1,),"")</f>
        <v>Aligned with population at risk for malaria</v>
      </c>
      <c r="F14" s="55"/>
      <c r="S14" s="320" t="str">
        <f>IFERROR(MATCH(T14,CountryData!$3:$3,0),"")</f>
        <v/>
      </c>
      <c r="T14" s="319"/>
      <c r="U14" s="387" t="str">
        <f ca="1">IF(ISNUMBER($S14),IFERROR(OFFSET(CountryData!$A$1,3,'Graphic Design'!$S14-1),""),"")</f>
        <v/>
      </c>
      <c r="V14" s="319"/>
      <c r="W14" s="388" t="str">
        <f ca="1">IF(ISNUMBER($S14),IFERROR(OFFSET(CountryData!$A$1,'Graphic Design'!W$3-1,'Graphic Design'!$S14-1),""),"")</f>
        <v/>
      </c>
      <c r="X14" s="388" t="str">
        <f ca="1">IF(ISNUMBER($S14),IFERROR(OFFSET(CountryData!$A$1,'Graphic Design'!X$3-1,'Graphic Design'!$S14-1),""),"")</f>
        <v/>
      </c>
    </row>
    <row r="15" spans="1:24" x14ac:dyDescent="0.25">
      <c r="A15" s="320">
        <f>IFERROR(MATCH(B15,iParameters!$D:$D,0),"")</f>
        <v>119</v>
      </c>
      <c r="B15" s="319">
        <v>21606</v>
      </c>
      <c r="C15" s="326" t="s">
        <v>886</v>
      </c>
      <c r="D15" s="333">
        <f ca="1">IF(ISNUMBER($A15),OFFSET(iParameters!F$1,'Graphic Design'!$A15-1,),"")</f>
        <v>0.108</v>
      </c>
      <c r="E15" s="327" t="str">
        <f ca="1">IF(ISNUMBER($A15),OFFSET(iParameters!G$1,'Graphic Design'!$A15-1,),"")</f>
        <v>MIS 2010, Table 4.2</v>
      </c>
      <c r="F15" s="55"/>
      <c r="S15" s="320" t="str">
        <f>IFERROR(MATCH(T15,CountryData!$3:$3,0),"")</f>
        <v/>
      </c>
      <c r="T15" s="319"/>
      <c r="U15" s="387" t="str">
        <f ca="1">IF(ISNUMBER($S15),IFERROR(OFFSET(CountryData!$A$1,3,'Graphic Design'!$S15-1),""),"")</f>
        <v/>
      </c>
      <c r="V15" s="319"/>
      <c r="W15" s="388" t="str">
        <f ca="1">IF(ISNUMBER($S15),IFERROR(OFFSET(CountryData!$A$1,'Graphic Design'!W$3-1,'Graphic Design'!$S15-1),""),"")</f>
        <v/>
      </c>
      <c r="X15" s="388" t="str">
        <f ca="1">IF(ISNUMBER($S15),IFERROR(OFFSET(CountryData!$A$1,'Graphic Design'!X$3-1,'Graphic Design'!$S15-1),""),"")</f>
        <v/>
      </c>
    </row>
    <row r="16" spans="1:24" x14ac:dyDescent="0.25">
      <c r="A16" s="320">
        <f>IFERROR(MATCH(B16,iParameters!$D:$D,0),"")</f>
        <v>43</v>
      </c>
      <c r="B16" s="319">
        <v>14101</v>
      </c>
      <c r="C16" s="328" t="s">
        <v>880</v>
      </c>
      <c r="D16" s="333">
        <f ca="1">IF(ISNUMBER($A16),OFFSET(iParameters!F$1,'Graphic Design'!$A16-1,),"")</f>
        <v>7.5999999999999998E-2</v>
      </c>
      <c r="E16" s="329" t="str">
        <f ca="1">IF(ISNUMBER($A16),OFFSET(iParameters!G$1,'Graphic Design'!$A16-1,),"")</f>
        <v>DHS 2008/2009, Table 10.4</v>
      </c>
      <c r="F16" s="55"/>
    </row>
    <row r="17" spans="1:6" x14ac:dyDescent="0.25">
      <c r="A17" s="320">
        <f>IFERROR(MATCH(B17,iParameters!$D:$D,0),"")</f>
        <v>96</v>
      </c>
      <c r="B17" s="319">
        <v>21306</v>
      </c>
      <c r="C17" s="328" t="s">
        <v>882</v>
      </c>
      <c r="D17" s="333">
        <f ca="1">IF(ISNUMBER($A17),OFFSET(iParameters!F$1,'Graphic Design'!$A17-1,),"")</f>
        <v>0.496</v>
      </c>
      <c r="E17" s="329" t="str">
        <f ca="1">IF(ISNUMBER($A17),OFFSET(iParameters!G$1,'Graphic Design'!$A17-1,),"")</f>
        <v>DHS 2008-09, Table 10.4</v>
      </c>
      <c r="F17" s="55"/>
    </row>
    <row r="18" spans="1:6" x14ac:dyDescent="0.25">
      <c r="A18" s="320">
        <f>IFERROR(MATCH(B18,iParameters!$D:$D,0),"")</f>
        <v>35</v>
      </c>
      <c r="B18" s="319">
        <v>13101</v>
      </c>
      <c r="C18" s="326" t="s">
        <v>883</v>
      </c>
      <c r="D18" s="333">
        <f ca="1">IF(ISNUMBER($A18),OFFSET(iParameters!F$1,'Graphic Design'!$A18-1,),"")</f>
        <v>0.16600000000000001</v>
      </c>
      <c r="E18" s="327" t="str">
        <f ca="1">IF(ISNUMBER($A18),OFFSET(iParameters!G$1,'Graphic Design'!$A18-1,),"")</f>
        <v>DHS 2008/2009, Table 10.6</v>
      </c>
      <c r="F18" s="55"/>
    </row>
    <row r="19" spans="1:6" x14ac:dyDescent="0.25">
      <c r="A19" s="320">
        <f>IFERROR(MATCH(B19,iParameters!$D:$D,0),"")</f>
        <v>82</v>
      </c>
      <c r="B19" s="319">
        <v>21106</v>
      </c>
      <c r="C19" s="326" t="s">
        <v>884</v>
      </c>
      <c r="D19" s="333">
        <f ca="1">IF(ISNUMBER($A19),OFFSET(iParameters!F$1,'Graphic Design'!$A19-1,),"")</f>
        <v>0.38800000000000001</v>
      </c>
      <c r="E19" s="327" t="str">
        <f ca="1">IF(ISNUMBER($A19),OFFSET(iParameters!G$1,'Graphic Design'!$A19-1,),"")</f>
        <v>DHS 2008/2009, Table 10.7 (ORS packets)</v>
      </c>
      <c r="F19" s="55"/>
    </row>
    <row r="20" spans="1:6" x14ac:dyDescent="0.25">
      <c r="A20" s="320">
        <f>IFERROR(MATCH(B20,iParameters!$D:$D,0),"")</f>
        <v>65</v>
      </c>
      <c r="B20" s="319">
        <v>16101</v>
      </c>
      <c r="C20" s="328" t="s">
        <v>887</v>
      </c>
      <c r="D20" s="333">
        <f ca="1">IF(ISNUMBER($A20),OFFSET(iParameters!F$1,'Graphic Design'!$A20-1,),"")</f>
        <v>1.9E-2</v>
      </c>
      <c r="E20" s="329" t="str">
        <f ca="1">IF(ISNUMBER($A20),OFFSET(iParameters!G$1,'Graphic Design'!$A20-1,),"")</f>
        <v>DHS 2008-09, Table 11.1</v>
      </c>
      <c r="F20" s="55"/>
    </row>
    <row r="21" spans="1:6" x14ac:dyDescent="0.25">
      <c r="A21" s="320">
        <f>IFERROR(MATCH(B21,iParameters!$D:$D,0),"")</f>
        <v>112</v>
      </c>
      <c r="B21" s="319">
        <v>21507</v>
      </c>
      <c r="C21" s="328" t="s">
        <v>888</v>
      </c>
      <c r="D21" s="333">
        <f ca="1">IF(ISNUMBER($A21),OFFSET(iParameters!F$1,'Graphic Design'!$A21-1,),"")</f>
        <v>0.25</v>
      </c>
      <c r="E21" s="329" t="str">
        <f ca="1">IF(ISNUMBER($A21),OFFSET(iParameters!G$1,'Graphic Design'!$A21-1,),"")</f>
        <v>????</v>
      </c>
      <c r="F21" s="55"/>
    </row>
    <row r="22" spans="1:6" x14ac:dyDescent="0.25">
      <c r="A22" s="320" t="str">
        <f>IFERROR(MATCH(B22,iParameters!$D:$D,0),"")</f>
        <v/>
      </c>
      <c r="B22" s="319"/>
      <c r="C22" s="328"/>
      <c r="D22" s="333" t="str">
        <f ca="1">IF(ISNUMBER($A22),OFFSET(iParameters!F$1,'Graphic Design'!$A22-1,),"")</f>
        <v/>
      </c>
      <c r="E22" s="329" t="str">
        <f ca="1">IF(ISNUMBER($A22),OFFSET(iParameters!G$1,'Graphic Design'!$A22-1,),"")</f>
        <v/>
      </c>
      <c r="F22" s="55"/>
    </row>
    <row r="23" spans="1:6" x14ac:dyDescent="0.25">
      <c r="A23" s="320" t="str">
        <f>IFERROR(MATCH(B23,iParameters!$D:$D,0),"")</f>
        <v/>
      </c>
      <c r="B23" s="319"/>
      <c r="C23" s="328"/>
      <c r="D23" s="333" t="str">
        <f ca="1">IF(ISNUMBER($A23),OFFSET(iParameters!F$1,'Graphic Design'!$A23-1,),"")</f>
        <v/>
      </c>
      <c r="E23" s="329" t="str">
        <f ca="1">IF(ISNUMBER($A23),OFFSET(iParameters!G$1,'Graphic Design'!$A23-1,),"")</f>
        <v/>
      </c>
      <c r="F23" s="55"/>
    </row>
    <row r="24" spans="1:6" x14ac:dyDescent="0.25">
      <c r="A24" s="320" t="str">
        <f>IFERROR(MATCH(B24,iParameters!$D:$D,0),"")</f>
        <v/>
      </c>
      <c r="B24" s="319"/>
      <c r="C24" s="328"/>
      <c r="D24" s="334" t="str">
        <f ca="1">IF(ISNUMBER($A24),OFFSET(iParameters!F$1,'Graphic Design'!$A24-1,),"")</f>
        <v/>
      </c>
      <c r="E24" s="330" t="str">
        <f ca="1">IF(ISNUMBER($A24),OFFSET(iParameters!G$1,'Graphic Design'!$A24-1,),"")</f>
        <v/>
      </c>
      <c r="F24" s="55"/>
    </row>
    <row r="25" spans="1:6" x14ac:dyDescent="0.25">
      <c r="A25" s="25" t="str">
        <f>IFERROR(MATCH(B25,iParameters!$D:$D,0),"")</f>
        <v/>
      </c>
    </row>
    <row r="26" spans="1:6" x14ac:dyDescent="0.25">
      <c r="A26" s="25" t="str">
        <f>IFERROR(MATCH(B26,iParameters!$D:$D,0),"")</f>
        <v/>
      </c>
    </row>
    <row r="27" spans="1:6" ht="16.5" x14ac:dyDescent="0.3">
      <c r="A27" s="340" t="b">
        <v>1</v>
      </c>
      <c r="C27" s="322" t="s">
        <v>892</v>
      </c>
      <c r="D27" s="339" t="str">
        <f>IFERROR("Planning Year: "&amp;ccStartYear&amp;"-"&amp;ccStartYear+ccNbYear-1,"")</f>
        <v>Planning Year: 2014-2017</v>
      </c>
    </row>
    <row r="28" spans="1:6" x14ac:dyDescent="0.25">
      <c r="C28" s="336" t="str">
        <f>ccTracer&amp;" for "&amp;C2</f>
        <v xml:space="preserve"> for Kenya, 2012</v>
      </c>
    </row>
    <row r="29" spans="1:6" x14ac:dyDescent="0.25">
      <c r="A29" s="320" t="str">
        <f>IFERROR(MATCH($C29,Strategy!$D:$D,0),"")</f>
        <v/>
      </c>
      <c r="B29" s="320" t="str">
        <f ca="1">IF(ISNUMBER($A29),OFFSET(Strategy!B$1,'Graphic Design'!$A29-1,),"")</f>
        <v/>
      </c>
      <c r="C29" s="78"/>
      <c r="D29" s="324" t="s">
        <v>47</v>
      </c>
      <c r="E29" s="324" t="s">
        <v>894</v>
      </c>
    </row>
    <row r="30" spans="1:6" x14ac:dyDescent="0.25">
      <c r="A30" s="320" t="str">
        <f ca="1">IFERROR(IF(B30&lt;&gt;"",MATCH(B30,Strategy!$B:$B,0),""),"")</f>
        <v/>
      </c>
      <c r="B30" s="320" t="str">
        <f ca="1">IF(B29&lt;&gt;"",VALUE(B$29&amp;"0"&amp;ROW(A30)-ROW(A$29)),"")</f>
        <v/>
      </c>
      <c r="C30" t="str">
        <f ca="1">IF(ISNUMBER($A30),IF(cflag,OFFSET(Strategy!D$1,'Graphic Design'!$A30-1,),F30),"")</f>
        <v/>
      </c>
      <c r="D30" s="337" t="str">
        <f ca="1">IF(ISNUMBER($A30),OFFSET(Strategy!E$1,'Graphic Design'!$A30-1,),"")</f>
        <v/>
      </c>
      <c r="E30" s="337" t="str">
        <f ca="1">IF(ISNUMBER($A30),OFFSET(Strategy!K$1,'Graphic Design'!$A30-1,),"")</f>
        <v/>
      </c>
      <c r="F30" s="338" t="s">
        <v>166</v>
      </c>
    </row>
    <row r="31" spans="1:6" x14ac:dyDescent="0.25">
      <c r="A31" s="320" t="str">
        <f ca="1">IFERROR(IF(B31&lt;&gt;"",MATCH(B31,Strategy!$B:$B,0),""),"")</f>
        <v/>
      </c>
      <c r="B31" s="320" t="str">
        <f t="shared" ref="B31:B35" ca="1" si="0">IF(B30&lt;&gt;"",VALUE(B$29&amp;"0"&amp;ROW(A31)-ROW(A$29)),"")</f>
        <v/>
      </c>
      <c r="C31" t="str">
        <f ca="1">IF(ISNUMBER($A31),IF(cflag,OFFSET(Strategy!D$1,'Graphic Design'!$A31-1,),F31),"")</f>
        <v/>
      </c>
      <c r="D31" s="337" t="str">
        <f ca="1">IF(ISNUMBER($A31),OFFSET(Strategy!E$1,'Graphic Design'!$A31-1,),"")</f>
        <v/>
      </c>
      <c r="E31" s="337" t="str">
        <f ca="1">IF(ISNUMBER($A31),OFFSET(Strategy!K$1,'Graphic Design'!$A31-1,),"")</f>
        <v/>
      </c>
      <c r="F31" s="338" t="s">
        <v>194</v>
      </c>
    </row>
    <row r="32" spans="1:6" x14ac:dyDescent="0.25">
      <c r="A32" s="320" t="str">
        <f ca="1">IFERROR(IF(B32&lt;&gt;"",MATCH(B32,Strategy!$B:$B,0),""),"")</f>
        <v/>
      </c>
      <c r="B32" s="320" t="str">
        <f t="shared" ca="1" si="0"/>
        <v/>
      </c>
      <c r="C32" t="str">
        <f ca="1">IF(ISNUMBER($A32),IF(cflag,OFFSET(Strategy!D$1,'Graphic Design'!$A32-1,),F32),"")</f>
        <v/>
      </c>
      <c r="D32" s="337" t="str">
        <f ca="1">IF(ISNUMBER($A32),OFFSET(Strategy!E$1,'Graphic Design'!$A32-1,),"")</f>
        <v/>
      </c>
      <c r="E32" s="337" t="str">
        <f ca="1">IF(ISNUMBER($A32),OFFSET(Strategy!K$1,'Graphic Design'!$A32-1,),"")</f>
        <v/>
      </c>
      <c r="F32" s="338" t="s">
        <v>895</v>
      </c>
    </row>
    <row r="33" spans="1:10" x14ac:dyDescent="0.25">
      <c r="A33" s="320" t="str">
        <f ca="1">IFERROR(IF(B33&lt;&gt;"",MATCH(B33,Strategy!$B:$B,0),""),"")</f>
        <v/>
      </c>
      <c r="B33" s="320" t="str">
        <f t="shared" ca="1" si="0"/>
        <v/>
      </c>
      <c r="C33" t="str">
        <f ca="1">IF(ISNUMBER($A33),IF(cflag,OFFSET(Strategy!D$1,'Graphic Design'!$A33-1,),F33),"")</f>
        <v/>
      </c>
      <c r="D33" s="337" t="str">
        <f ca="1">IF(ISNUMBER($A33),OFFSET(Strategy!E$1,'Graphic Design'!$A33-1,),"")</f>
        <v/>
      </c>
      <c r="E33" s="337" t="str">
        <f ca="1">IF(ISNUMBER($A33),OFFSET(Strategy!K$1,'Graphic Design'!$A33-1,),"")</f>
        <v/>
      </c>
      <c r="F33" s="338" t="s">
        <v>896</v>
      </c>
    </row>
    <row r="34" spans="1:10" x14ac:dyDescent="0.25">
      <c r="A34" s="320" t="str">
        <f ca="1">IFERROR(IF(B34&lt;&gt;"",MATCH(B34,Strategy!$B:$B,0),""),"")</f>
        <v/>
      </c>
      <c r="B34" s="320" t="str">
        <f t="shared" ca="1" si="0"/>
        <v/>
      </c>
      <c r="C34" t="str">
        <f ca="1">IF(ISNUMBER($A34),IF(cflag,OFFSET(Strategy!D$1,'Graphic Design'!$A34-1,),F34),"")</f>
        <v/>
      </c>
      <c r="D34" s="337" t="str">
        <f ca="1">IF(ISNUMBER($A34),OFFSET(Strategy!E$1,'Graphic Design'!$A34-1,),"")</f>
        <v/>
      </c>
      <c r="E34" s="337" t="str">
        <f ca="1">IF(ISNUMBER($A34),OFFSET(Strategy!K$1,'Graphic Design'!$A34-1,),"")</f>
        <v/>
      </c>
      <c r="F34" s="338" t="s">
        <v>197</v>
      </c>
    </row>
    <row r="35" spans="1:10" x14ac:dyDescent="0.25">
      <c r="A35" s="320" t="str">
        <f ca="1">IFERROR(IF(B35&lt;&gt;"",MATCH(B35,Strategy!$B:$B,0),""),"")</f>
        <v/>
      </c>
      <c r="B35" s="320" t="str">
        <f t="shared" ca="1" si="0"/>
        <v/>
      </c>
      <c r="C35" t="str">
        <f ca="1">IF(ISNUMBER($A35),IF(cflag,OFFSET(Strategy!D$1,'Graphic Design'!$A35-1,),F35),"")</f>
        <v/>
      </c>
      <c r="D35" s="337" t="str">
        <f ca="1">IF(ISNUMBER($A35),OFFSET(Strategy!E$1,'Graphic Design'!$A35-1,),"")</f>
        <v/>
      </c>
      <c r="E35" s="337" t="str">
        <f ca="1">IF(ISNUMBER($A35),OFFSET(Strategy!K$1,'Graphic Design'!$A35-1,),"")</f>
        <v/>
      </c>
      <c r="F35" s="338" t="s">
        <v>897</v>
      </c>
    </row>
    <row r="37" spans="1:10" x14ac:dyDescent="0.25">
      <c r="A37" s="84"/>
      <c r="B37" s="84"/>
      <c r="C37" s="55"/>
      <c r="D37" s="55"/>
      <c r="E37" s="323"/>
    </row>
    <row r="38" spans="1:10" ht="16.5" x14ac:dyDescent="0.3">
      <c r="A38" s="84"/>
      <c r="B38" s="84"/>
      <c r="C38" s="322" t="s">
        <v>903</v>
      </c>
      <c r="D38" s="55"/>
      <c r="E38" s="323"/>
      <c r="F38" s="323"/>
      <c r="G38" s="354">
        <f>IFERROR(MATCH(G39,CountryData!$3:$3,0),"")</f>
        <v>7</v>
      </c>
      <c r="H38" s="354">
        <f>IFERROR(MATCH(H39,CountryData!$3:$3,0),"")</f>
        <v>14</v>
      </c>
      <c r="I38" s="354">
        <f>IFERROR(MATCH(I39,CountryData!$3:$3,0),"")</f>
        <v>25</v>
      </c>
      <c r="J38" s="354">
        <f>IFERROR(MATCH(J39,CountryData!$3:$3,0),"")</f>
        <v>25</v>
      </c>
    </row>
    <row r="39" spans="1:10" x14ac:dyDescent="0.25">
      <c r="A39" s="348">
        <f ca="1">IFERROR(MATCH(B40,CountryData!$3:$3,0),"")</f>
        <v>142</v>
      </c>
      <c r="B39" s="343" t="str">
        <f ca="1">IFERROR(OFFSET(Dico!$M$1,MATCH($C$40,Dico!$N:$N,0)-1,2),"")</f>
        <v/>
      </c>
      <c r="C39" s="317" t="str">
        <f>"Country: "&amp;ccCountry</f>
        <v>Country: ESA</v>
      </c>
      <c r="D39" s="105">
        <f>ccYear</f>
        <v>2012</v>
      </c>
      <c r="E39" s="323"/>
      <c r="F39" s="323"/>
      <c r="G39" s="352">
        <v>11101</v>
      </c>
      <c r="H39" s="352">
        <v>11401</v>
      </c>
      <c r="I39" s="351">
        <v>11901</v>
      </c>
      <c r="J39" s="352">
        <v>11901</v>
      </c>
    </row>
    <row r="40" spans="1:10" x14ac:dyDescent="0.25">
      <c r="A40" s="343">
        <f>ROW()</f>
        <v>40</v>
      </c>
      <c r="B40" s="346" t="str">
        <f ca="1">IFERROR(OFFSET(Dico!$M$1,MATCH($C$40,Dico!$N:$N,0)-1,),"")</f>
        <v/>
      </c>
      <c r="C40" s="78"/>
      <c r="D40" s="324" t="s">
        <v>47</v>
      </c>
      <c r="F40" s="318"/>
      <c r="G40" s="319" t="s">
        <v>49</v>
      </c>
      <c r="H40" s="319" t="s">
        <v>905</v>
      </c>
      <c r="I40" s="351" t="s">
        <v>907</v>
      </c>
      <c r="J40" s="319" t="s">
        <v>906</v>
      </c>
    </row>
    <row r="41" spans="1:10" x14ac:dyDescent="0.25">
      <c r="A41" s="343">
        <f>IFERROR(MATCH("2"&amp;ccCountry&amp;C41&amp;ccYear,CountryData!$EM:$EM,0),"")</f>
        <v>72</v>
      </c>
      <c r="B41" s="345">
        <v>1</v>
      </c>
      <c r="C41" s="344" t="s">
        <v>24</v>
      </c>
      <c r="D41" s="350" t="str">
        <f ca="1">IFERROR(E41*F41,"")</f>
        <v/>
      </c>
      <c r="E41" s="341" t="str">
        <f ca="1">IF(AND(ISNUMBER($A$39),ISNUMBER($A41)),OFFSET(CountryData!$A$1,'Graphic Design'!$A41-1,'Graphic Design'!$A$39-1),"")</f>
        <v>2012Angola</v>
      </c>
      <c r="F41" s="350" t="str">
        <f ca="1">IFERROR(OFFSET($F41,,MATCH($B$39,$G$39:$J$39,0)),"")</f>
        <v/>
      </c>
      <c r="G41" s="350">
        <f ca="1">IF(AND(ISNUMBER(G$38),ISNUMBER($A41)),OFFSET(CountryData!$A$1,'Graphic Design'!$A41-1,'Graphic Design'!G$38-1),"")</f>
        <v>20856162.500774473</v>
      </c>
      <c r="H41" s="350">
        <f ca="1">IF(AND(ISNUMBER(H$38),ISNUMBER($A41)),OFFSET(CountryData!$A$1,'Graphic Design'!$A41-1,'Graphic Design'!H$38-1),"")</f>
        <v>3607942.4804021143</v>
      </c>
      <c r="I41" s="353">
        <f ca="1">IFERROR(G41/J41,"")</f>
        <v>4171232.5001548948</v>
      </c>
      <c r="J41" s="350">
        <f ca="1">IF(AND(ISNUMBER(J$38),ISNUMBER($A41)),OFFSET(CountryData!$A$1,'Graphic Design'!$A41-1,'Graphic Design'!J$38-1),"")</f>
        <v>5</v>
      </c>
    </row>
    <row r="42" spans="1:10" x14ac:dyDescent="0.25">
      <c r="A42" s="343">
        <f>IFERROR(MATCH("2"&amp;ccCountry&amp;C42&amp;ccYear,CountryData!$EM:$EM,0),"")</f>
        <v>73</v>
      </c>
      <c r="B42" s="345">
        <v>2</v>
      </c>
      <c r="C42" s="344" t="s">
        <v>25</v>
      </c>
      <c r="D42" s="350" t="str">
        <f t="shared" ref="D42:D75" ca="1" si="1">IFERROR(E42*F42,"")</f>
        <v/>
      </c>
      <c r="E42" s="341" t="str">
        <f ca="1">IF(AND(ISNUMBER($A$39),ISNUMBER($A42)),OFFSET(CountryData!$A$1,'Graphic Design'!$A42-1,'Graphic Design'!$A$39-1),"")</f>
        <v>2012Botswana</v>
      </c>
      <c r="F42" s="350" t="str">
        <f t="shared" ref="F42:F75" ca="1" si="2">IFERROR(OFFSET($F42,,MATCH($B$39,$G$39:$J$39,0)),"")</f>
        <v/>
      </c>
      <c r="G42" s="350">
        <f ca="1">IF(AND(ISNUMBER(G$38),ISNUMBER($A42)),OFFSET(CountryData!$A$1,'Graphic Design'!$A42-1,'Graphic Design'!G$38-1),"")</f>
        <v>2005071.9804616342</v>
      </c>
      <c r="H42" s="350">
        <f ca="1">IF(AND(ISNUMBER(H$38),ISNUMBER($A42)),OFFSET(CountryData!$A$1,'Graphic Design'!$A42-1,'Graphic Design'!H$38-1),"")</f>
        <v>230326.21724277234</v>
      </c>
      <c r="I42" s="353">
        <f t="shared" ref="I42:I75" ca="1" si="3">IFERROR(G42/J42,"")</f>
        <v>477398.09058610338</v>
      </c>
      <c r="J42" s="350">
        <f ca="1">IF(AND(ISNUMBER(J$38),ISNUMBER($A42)),OFFSET(CountryData!$A$1,'Graphic Design'!$A42-1,'Graphic Design'!J$38-1),"")</f>
        <v>4.2</v>
      </c>
    </row>
    <row r="43" spans="1:10" x14ac:dyDescent="0.25">
      <c r="A43" s="343">
        <f>IFERROR(MATCH("2"&amp;ccCountry&amp;C43&amp;ccYear,CountryData!$EM:$EM,0),"")</f>
        <v>74</v>
      </c>
      <c r="B43" s="345">
        <v>3</v>
      </c>
      <c r="C43" s="344" t="s">
        <v>26</v>
      </c>
      <c r="D43" s="350" t="str">
        <f t="shared" ca="1" si="1"/>
        <v/>
      </c>
      <c r="E43" s="341" t="str">
        <f ca="1">IF(AND(ISNUMBER($A$39),ISNUMBER($A43)),OFFSET(CountryData!$A$1,'Graphic Design'!$A43-1,'Graphic Design'!$A$39-1),"")</f>
        <v>2012Burundi</v>
      </c>
      <c r="F43" s="350" t="str">
        <f t="shared" ca="1" si="2"/>
        <v/>
      </c>
      <c r="G43" s="350">
        <f ca="1">IF(AND(ISNUMBER(G$38),ISNUMBER($A43)),OFFSET(CountryData!$A$1,'Graphic Design'!$A43-1,'Graphic Design'!G$38-1),"")</f>
        <v>9876726.7165135965</v>
      </c>
      <c r="H43" s="350">
        <f ca="1">IF(AND(ISNUMBER(H$38),ISNUMBER($A43)),OFFSET(CountryData!$A$1,'Graphic Design'!$A43-1,'Graphic Design'!H$38-1),"")</f>
        <v>1408411.9513852941</v>
      </c>
      <c r="I43" s="353">
        <f t="shared" ca="1" si="3"/>
        <v>1763701.199377428</v>
      </c>
      <c r="J43" s="350">
        <f ca="1">IF(AND(ISNUMBER(J$38),ISNUMBER($A43)),OFFSET(CountryData!$A$1,'Graphic Design'!$A43-1,'Graphic Design'!J$38-1),"")</f>
        <v>5.6</v>
      </c>
    </row>
    <row r="44" spans="1:10" x14ac:dyDescent="0.25">
      <c r="A44" s="343">
        <f>IFERROR(MATCH("2"&amp;ccCountry&amp;C44&amp;ccYear,CountryData!$EM:$EM,0),"")</f>
        <v>75</v>
      </c>
      <c r="B44" s="345">
        <v>4</v>
      </c>
      <c r="C44" s="344" t="s">
        <v>27</v>
      </c>
      <c r="D44" s="350" t="str">
        <f t="shared" ca="1" si="1"/>
        <v/>
      </c>
      <c r="E44" s="341" t="str">
        <f ca="1">IF(AND(ISNUMBER($A$39),ISNUMBER($A44)),OFFSET(CountryData!$A$1,'Graphic Design'!$A44-1,'Graphic Design'!$A$39-1),"")</f>
        <v>2012Comoros</v>
      </c>
      <c r="F44" s="350" t="str">
        <f t="shared" ca="1" si="2"/>
        <v/>
      </c>
      <c r="G44" s="350">
        <f ca="1">IF(AND(ISNUMBER(G$38),ISNUMBER($A44)),OFFSET(CountryData!$A$1,'Graphic Design'!$A44-1,'Graphic Design'!G$38-1),"")</f>
        <v>718359.20521699148</v>
      </c>
      <c r="H44" s="350">
        <f ca="1">IF(AND(ISNUMBER(H$38),ISNUMBER($A44)),OFFSET(CountryData!$A$1,'Graphic Design'!$A44-1,'Graphic Design'!H$38-1),"")</f>
        <v>105203.49307171916</v>
      </c>
      <c r="I44" s="353">
        <f t="shared" ca="1" si="3"/>
        <v>123855.03538223992</v>
      </c>
      <c r="J44" s="350">
        <f ca="1">IF(AND(ISNUMBER(J$38),ISNUMBER($A44)),OFFSET(CountryData!$A$1,'Graphic Design'!$A44-1,'Graphic Design'!J$38-1),"")</f>
        <v>5.8</v>
      </c>
    </row>
    <row r="45" spans="1:10" x14ac:dyDescent="0.25">
      <c r="A45" s="343">
        <f>IFERROR(MATCH("2"&amp;ccCountry&amp;C45&amp;ccYear,CountryData!$EM:$EM,0),"")</f>
        <v>76</v>
      </c>
      <c r="B45" s="345">
        <v>5</v>
      </c>
      <c r="C45" s="344" t="s">
        <v>28</v>
      </c>
      <c r="D45" s="350" t="str">
        <f t="shared" ca="1" si="1"/>
        <v/>
      </c>
      <c r="E45" s="341" t="str">
        <f ca="1">IF(AND(ISNUMBER($A$39),ISNUMBER($A45)),OFFSET(CountryData!$A$1,'Graphic Design'!$A45-1,'Graphic Design'!$A$39-1),"")</f>
        <v>2012Eritrea</v>
      </c>
      <c r="F45" s="350" t="str">
        <f t="shared" ca="1" si="2"/>
        <v/>
      </c>
      <c r="G45" s="350">
        <f ca="1">IF(AND(ISNUMBER(G$38),ISNUMBER($A45)),OFFSET(CountryData!$A$1,'Graphic Design'!$A45-1,'Graphic Design'!G$38-1),"")</f>
        <v>6126028.1229942814</v>
      </c>
      <c r="H45" s="350">
        <f ca="1">IF(AND(ISNUMBER(H$38),ISNUMBER($A45)),OFFSET(CountryData!$A$1,'Graphic Design'!$A45-1,'Graphic Design'!H$38-1),"")</f>
        <v>1004702.424271879</v>
      </c>
      <c r="I45" s="353">
        <f t="shared" ca="1" si="3"/>
        <v>1201181.9849008396</v>
      </c>
      <c r="J45" s="350">
        <f ca="1">IF(AND(ISNUMBER(J$38),ISNUMBER($A45)),OFFSET(CountryData!$A$1,'Graphic Design'!$A45-1,'Graphic Design'!J$38-1),"")</f>
        <v>5.0999999999999996</v>
      </c>
    </row>
    <row r="46" spans="1:10" x14ac:dyDescent="0.25">
      <c r="A46" s="343">
        <f>IFERROR(MATCH("2"&amp;ccCountry&amp;C46&amp;ccYear,CountryData!$EM:$EM,0),"")</f>
        <v>77</v>
      </c>
      <c r="B46" s="345">
        <v>6</v>
      </c>
      <c r="C46" s="344" t="s">
        <v>29</v>
      </c>
      <c r="D46" s="350" t="str">
        <f t="shared" ca="1" si="1"/>
        <v/>
      </c>
      <c r="E46" s="341" t="str">
        <f ca="1">IF(AND(ISNUMBER($A$39),ISNUMBER($A46)),OFFSET(CountryData!$A$1,'Graphic Design'!$A46-1,'Graphic Design'!$A$39-1),"")</f>
        <v>2012Ethiopia</v>
      </c>
      <c r="F46" s="350" t="str">
        <f t="shared" ca="1" si="2"/>
        <v/>
      </c>
      <c r="G46" s="350">
        <f ca="1">IF(AND(ISNUMBER(G$38),ISNUMBER($A46)),OFFSET(CountryData!$A$1,'Graphic Design'!$A46-1,'Graphic Design'!G$38-1),"")</f>
        <v>83870477</v>
      </c>
      <c r="H46" s="350">
        <f ca="1">IF(AND(ISNUMBER(H$38),ISNUMBER($A46)),OFFSET(CountryData!$A$1,'Graphic Design'!$A46-1,'Graphic Design'!H$38-1),"")</f>
        <v>13752429.195738003</v>
      </c>
      <c r="I46" s="353">
        <f t="shared" ca="1" si="3"/>
        <v>17844782.340425532</v>
      </c>
      <c r="J46" s="350">
        <f ca="1">IF(AND(ISNUMBER(J$38),ISNUMBER($A46)),OFFSET(CountryData!$A$1,'Graphic Design'!$A46-1,'Graphic Design'!J$38-1),"")</f>
        <v>4.7</v>
      </c>
    </row>
    <row r="47" spans="1:10" x14ac:dyDescent="0.25">
      <c r="A47" s="343">
        <f>IFERROR(MATCH("2"&amp;ccCountry&amp;C47&amp;ccYear,CountryData!$EM:$EM,0),"")</f>
        <v>78</v>
      </c>
      <c r="B47" s="345">
        <v>7</v>
      </c>
      <c r="C47" s="344" t="s">
        <v>30</v>
      </c>
      <c r="D47" s="350" t="str">
        <f t="shared" ca="1" si="1"/>
        <v/>
      </c>
      <c r="E47" s="341" t="str">
        <f ca="1">IF(AND(ISNUMBER($A$39),ISNUMBER($A47)),OFFSET(CountryData!$A$1,'Graphic Design'!$A47-1,'Graphic Design'!$A$39-1),"")</f>
        <v>2012Kenya</v>
      </c>
      <c r="F47" s="350" t="str">
        <f t="shared" ca="1" si="2"/>
        <v/>
      </c>
      <c r="G47" s="350">
        <f ca="1">IF(AND(ISNUMBER(G$38),ISNUMBER($A47)),OFFSET(CountryData!$A$1,'Graphic Design'!$A47-1,'Graphic Design'!G$38-1),"")</f>
        <v>43167510.337736338</v>
      </c>
      <c r="H47" s="350">
        <f ca="1">IF(AND(ISNUMBER(H$38),ISNUMBER($A47)),OFFSET(CountryData!$A$1,'Graphic Design'!$A47-1,'Graphic Design'!H$38-1),"")</f>
        <v>6708712.767758457</v>
      </c>
      <c r="I47" s="353">
        <f t="shared" ca="1" si="3"/>
        <v>10277978.651841985</v>
      </c>
      <c r="J47" s="350">
        <f ca="1">IF(AND(ISNUMBER(J$38),ISNUMBER($A47)),OFFSET(CountryData!$A$1,'Graphic Design'!$A47-1,'Graphic Design'!J$38-1),"")</f>
        <v>4.2</v>
      </c>
    </row>
    <row r="48" spans="1:10" x14ac:dyDescent="0.25">
      <c r="A48" s="343">
        <f>IFERROR(MATCH("2"&amp;ccCountry&amp;C48&amp;ccYear,CountryData!$EM:$EM,0),"")</f>
        <v>79</v>
      </c>
      <c r="B48" s="345">
        <v>8</v>
      </c>
      <c r="C48" s="344" t="s">
        <v>31</v>
      </c>
      <c r="D48" s="350" t="str">
        <f t="shared" ca="1" si="1"/>
        <v/>
      </c>
      <c r="E48" s="341" t="str">
        <f ca="1">IF(AND(ISNUMBER($A$39),ISNUMBER($A48)),OFFSET(CountryData!$A$1,'Graphic Design'!$A48-1,'Graphic Design'!$A$39-1),"")</f>
        <v>2012Lesotho</v>
      </c>
      <c r="F48" s="350" t="str">
        <f t="shared" ca="1" si="2"/>
        <v/>
      </c>
      <c r="G48" s="350">
        <f ca="1">IF(AND(ISNUMBER(G$38),ISNUMBER($A48)),OFFSET(CountryData!$A$1,'Graphic Design'!$A48-1,'Graphic Design'!G$38-1),"")</f>
        <v>2047565.7546471483</v>
      </c>
      <c r="H48" s="350">
        <f ca="1">IF(AND(ISNUMBER(H$38),ISNUMBER($A48)),OFFSET(CountryData!$A$1,'Graphic Design'!$A48-1,'Graphic Design'!H$38-1),"")</f>
        <v>268452.01717918587</v>
      </c>
      <c r="I48" s="353">
        <f t="shared" ca="1" si="3"/>
        <v>409513.15092942968</v>
      </c>
      <c r="J48" s="350">
        <f ca="1">IF(AND(ISNUMBER(J$38),ISNUMBER($A48)),OFFSET(CountryData!$A$1,'Graphic Design'!$A48-1,'Graphic Design'!J$38-1),"")</f>
        <v>5</v>
      </c>
    </row>
    <row r="49" spans="1:10" x14ac:dyDescent="0.25">
      <c r="A49" s="343">
        <f>IFERROR(MATCH("2"&amp;ccCountry&amp;C49&amp;ccYear,CountryData!$EM:$EM,0),"")</f>
        <v>80</v>
      </c>
      <c r="B49" s="345">
        <v>9</v>
      </c>
      <c r="C49" s="344" t="s">
        <v>32</v>
      </c>
      <c r="D49" s="350" t="str">
        <f t="shared" ca="1" si="1"/>
        <v/>
      </c>
      <c r="E49" s="341" t="str">
        <f ca="1">IF(AND(ISNUMBER($A$39),ISNUMBER($A49)),OFFSET(CountryData!$A$1,'Graphic Design'!$A49-1,'Graphic Design'!$A$39-1),"")</f>
        <v>2012Madagascar</v>
      </c>
      <c r="F49" s="350" t="str">
        <f t="shared" ca="1" si="2"/>
        <v/>
      </c>
      <c r="G49" s="350">
        <f ca="1">IF(AND(ISNUMBER(G$38),ISNUMBER($A49)),OFFSET(CountryData!$A$1,'Graphic Design'!$A49-1,'Graphic Design'!G$38-1),"")</f>
        <v>22955581</v>
      </c>
      <c r="H49" s="350">
        <f ca="1">IF(AND(ISNUMBER(H$38),ISNUMBER($A49)),OFFSET(CountryData!$A$1,'Graphic Design'!$A49-1,'Graphic Design'!H$38-1),"")</f>
        <v>4132005</v>
      </c>
      <c r="I49" s="353">
        <f t="shared" ca="1" si="3"/>
        <v>4782412.708333334</v>
      </c>
      <c r="J49" s="350">
        <f ca="1">IF(AND(ISNUMBER(J$38),ISNUMBER($A49)),OFFSET(CountryData!$A$1,'Graphic Design'!$A49-1,'Graphic Design'!J$38-1),"")</f>
        <v>4.8</v>
      </c>
    </row>
    <row r="50" spans="1:10" x14ac:dyDescent="0.25">
      <c r="A50" s="343">
        <f>IFERROR(MATCH("2"&amp;ccCountry&amp;C50&amp;ccYear,CountryData!$EM:$EM,0),"")</f>
        <v>81</v>
      </c>
      <c r="B50" s="345">
        <v>10</v>
      </c>
      <c r="C50" s="344" t="s">
        <v>33</v>
      </c>
      <c r="D50" s="350" t="str">
        <f t="shared" ca="1" si="1"/>
        <v/>
      </c>
      <c r="E50" s="341" t="str">
        <f ca="1">IF(AND(ISNUMBER($A$39),ISNUMBER($A50)),OFFSET(CountryData!$A$1,'Graphic Design'!$A50-1,'Graphic Design'!$A$39-1),"")</f>
        <v>2012Malawi</v>
      </c>
      <c r="F50" s="350" t="str">
        <f t="shared" ca="1" si="2"/>
        <v/>
      </c>
      <c r="G50" s="350">
        <f ca="1">IF(AND(ISNUMBER(G$38),ISNUMBER($A50)),OFFSET(CountryData!$A$1,'Graphic Design'!$A50-1,'Graphic Design'!G$38-1),"")</f>
        <v>15934726.18020902</v>
      </c>
      <c r="H50" s="350">
        <f ca="1">IF(AND(ISNUMBER(H$38),ISNUMBER($A50)),OFFSET(CountryData!$A$1,'Graphic Design'!$A50-1,'Graphic Design'!H$38-1),"")</f>
        <v>2749922.6075260798</v>
      </c>
      <c r="I50" s="353">
        <f t="shared" ca="1" si="3"/>
        <v>3464070.9087410914</v>
      </c>
      <c r="J50" s="350">
        <f ca="1">IF(AND(ISNUMBER(J$38),ISNUMBER($A50)),OFFSET(CountryData!$A$1,'Graphic Design'!$A50-1,'Graphic Design'!J$38-1),"")</f>
        <v>4.5999999999999996</v>
      </c>
    </row>
    <row r="51" spans="1:10" x14ac:dyDescent="0.25">
      <c r="A51" s="343">
        <f>IFERROR(MATCH("2"&amp;ccCountry&amp;C51&amp;ccYear,CountryData!$EM:$EM,0),"")</f>
        <v>82</v>
      </c>
      <c r="B51" s="345">
        <v>11</v>
      </c>
      <c r="C51" s="344" t="s">
        <v>34</v>
      </c>
      <c r="D51" s="350" t="str">
        <f t="shared" ca="1" si="1"/>
        <v/>
      </c>
      <c r="E51" s="341" t="str">
        <f ca="1">IF(AND(ISNUMBER($A$39),ISNUMBER($A51)),OFFSET(CountryData!$A$1,'Graphic Design'!$A51-1,'Graphic Design'!$A$39-1),"")</f>
        <v>2012Mozambique</v>
      </c>
      <c r="F51" s="350" t="str">
        <f t="shared" ca="1" si="2"/>
        <v/>
      </c>
      <c r="G51" s="350">
        <f ca="1">IF(AND(ISNUMBER(G$38),ISNUMBER($A51)),OFFSET(CountryData!$A$1,'Graphic Design'!$A51-1,'Graphic Design'!G$38-1),"")</f>
        <v>25227350.722502559</v>
      </c>
      <c r="H51" s="350">
        <f ca="1">IF(AND(ISNUMBER(H$38),ISNUMBER($A51)),OFFSET(CountryData!$A$1,'Graphic Design'!$A51-1,'Graphic Design'!H$38-1),"")</f>
        <v>4233575.6737946551</v>
      </c>
      <c r="I51" s="353">
        <f t="shared" ca="1" si="3"/>
        <v>5045470.1445005117</v>
      </c>
      <c r="J51" s="350">
        <f ca="1">IF(AND(ISNUMBER(J$38),ISNUMBER($A51)),OFFSET(CountryData!$A$1,'Graphic Design'!$A51-1,'Graphic Design'!J$38-1),"")</f>
        <v>5</v>
      </c>
    </row>
    <row r="52" spans="1:10" x14ac:dyDescent="0.25">
      <c r="A52" s="343">
        <f>IFERROR(MATCH("2"&amp;ccCountry&amp;C52&amp;ccYear,CountryData!$EM:$EM,0),"")</f>
        <v>83</v>
      </c>
      <c r="B52" s="345">
        <v>12</v>
      </c>
      <c r="C52" s="344" t="s">
        <v>35</v>
      </c>
      <c r="D52" s="350" t="str">
        <f t="shared" ca="1" si="1"/>
        <v/>
      </c>
      <c r="E52" s="341" t="str">
        <f ca="1">IF(AND(ISNUMBER($A$39),ISNUMBER($A52)),OFFSET(CountryData!$A$1,'Graphic Design'!$A52-1,'Graphic Design'!$A$39-1),"")</f>
        <v>2012Namibia</v>
      </c>
      <c r="F52" s="350" t="str">
        <f t="shared" ca="1" si="2"/>
        <v/>
      </c>
      <c r="G52" s="350">
        <f ca="1">IF(AND(ISNUMBER(G$38),ISNUMBER($A52)),OFFSET(CountryData!$A$1,'Graphic Design'!$A52-1,'Graphic Design'!G$38-1),"")</f>
        <v>2251675.4551867153</v>
      </c>
      <c r="H52" s="350">
        <f ca="1">IF(AND(ISNUMBER(H$38),ISNUMBER($A52)),OFFSET(CountryData!$A$1,'Graphic Design'!$A52-1,'Graphic Design'!H$38-1),"")</f>
        <v>289367.78074486111</v>
      </c>
      <c r="I52" s="353">
        <f t="shared" ca="1" si="3"/>
        <v>459525.60309932963</v>
      </c>
      <c r="J52" s="350">
        <f ca="1">IF(AND(ISNUMBER(J$38),ISNUMBER($A52)),OFFSET(CountryData!$A$1,'Graphic Design'!$A52-1,'Graphic Design'!J$38-1),"")</f>
        <v>4.9000000000000004</v>
      </c>
    </row>
    <row r="53" spans="1:10" x14ac:dyDescent="0.25">
      <c r="A53" s="343">
        <f>IFERROR(MATCH("2"&amp;ccCountry&amp;C53&amp;ccYear,CountryData!$EM:$EM,0),"")</f>
        <v>84</v>
      </c>
      <c r="B53" s="345">
        <v>13</v>
      </c>
      <c r="C53" s="344" t="s">
        <v>36</v>
      </c>
      <c r="D53" s="350" t="str">
        <f t="shared" ca="1" si="1"/>
        <v/>
      </c>
      <c r="E53" s="341" t="str">
        <f ca="1">IF(AND(ISNUMBER($A$39),ISNUMBER($A53)),OFFSET(CountryData!$A$1,'Graphic Design'!$A53-1,'Graphic Design'!$A$39-1),"")</f>
        <v>2012Rwanda</v>
      </c>
      <c r="F53" s="350" t="str">
        <f t="shared" ca="1" si="2"/>
        <v/>
      </c>
      <c r="G53" s="350">
        <f ca="1">IF(AND(ISNUMBER(G$38),ISNUMBER($A53)),OFFSET(CountryData!$A$1,'Graphic Design'!$A53-1,'Graphic Design'!G$38-1),"")</f>
        <v>11477984.740893111</v>
      </c>
      <c r="H53" s="350">
        <f ca="1">IF(AND(ISNUMBER(H$38),ISNUMBER($A53)),OFFSET(CountryData!$A$1,'Graphic Design'!$A53-1,'Graphic Design'!H$38-1),"")</f>
        <v>1944759.5670206971</v>
      </c>
      <c r="I53" s="353">
        <f t="shared" ca="1" si="3"/>
        <v>2495214.074107198</v>
      </c>
      <c r="J53" s="350">
        <f ca="1">IF(AND(ISNUMBER(J$38),ISNUMBER($A53)),OFFSET(CountryData!$A$1,'Graphic Design'!$A53-1,'Graphic Design'!J$38-1),"")</f>
        <v>4.5999999999999996</v>
      </c>
    </row>
    <row r="54" spans="1:10" x14ac:dyDescent="0.25">
      <c r="A54" s="343">
        <f>IFERROR(MATCH("2"&amp;ccCountry&amp;C54&amp;ccYear,CountryData!$EM:$EM,0),"")</f>
        <v>85</v>
      </c>
      <c r="B54" s="345">
        <v>14</v>
      </c>
      <c r="C54" s="344" t="s">
        <v>37</v>
      </c>
      <c r="D54" s="350" t="str">
        <f t="shared" ca="1" si="1"/>
        <v/>
      </c>
      <c r="E54" s="341" t="str">
        <f ca="1">IF(AND(ISNUMBER($A$39),ISNUMBER($A54)),OFFSET(CountryData!$A$1,'Graphic Design'!$A54-1,'Graphic Design'!$A$39-1),"")</f>
        <v>2012Somalia</v>
      </c>
      <c r="F54" s="350" t="str">
        <f t="shared" ca="1" si="2"/>
        <v/>
      </c>
      <c r="G54" s="350">
        <f ca="1">IF(AND(ISNUMBER(G$38),ISNUMBER($A54)),OFFSET(CountryData!$A$1,'Graphic Design'!$A54-1,'Graphic Design'!G$38-1),"")</f>
        <v>10167847.207734717</v>
      </c>
      <c r="H54" s="350">
        <f ca="1">IF(AND(ISNUMBER(H$38),ISNUMBER($A54)),OFFSET(CountryData!$A$1,'Graphic Design'!$A54-1,'Graphic Design'!H$38-1),"")</f>
        <v>1822486.135887631</v>
      </c>
      <c r="I54" s="353">
        <f t="shared" ca="1" si="3"/>
        <v>1753077.1047818479</v>
      </c>
      <c r="J54" s="350">
        <f ca="1">IF(AND(ISNUMBER(J$38),ISNUMBER($A54)),OFFSET(CountryData!$A$1,'Graphic Design'!$A54-1,'Graphic Design'!J$38-1),"")</f>
        <v>5.8</v>
      </c>
    </row>
    <row r="55" spans="1:10" x14ac:dyDescent="0.25">
      <c r="A55" s="343">
        <f>IFERROR(MATCH("2"&amp;ccCountry&amp;C55&amp;ccYear,CountryData!$EM:$EM,0),"")</f>
        <v>86</v>
      </c>
      <c r="B55" s="345">
        <v>15</v>
      </c>
      <c r="C55" s="344" t="s">
        <v>38</v>
      </c>
      <c r="D55" s="350" t="str">
        <f t="shared" ca="1" si="1"/>
        <v/>
      </c>
      <c r="E55" s="341" t="str">
        <f ca="1">IF(AND(ISNUMBER($A$39),ISNUMBER($A55)),OFFSET(CountryData!$A$1,'Graphic Design'!$A55-1,'Graphic Design'!$A$39-1),"")</f>
        <v>2012South Africa</v>
      </c>
      <c r="F55" s="350" t="str">
        <f t="shared" ca="1" si="2"/>
        <v/>
      </c>
      <c r="G55" s="350">
        <f ca="1">IF(AND(ISNUMBER(G$38),ISNUMBER($A55)),OFFSET(CountryData!$A$1,'Graphic Design'!$A55-1,'Graphic Design'!G$38-1),"")</f>
        <v>52596711.866628669</v>
      </c>
      <c r="H55" s="350">
        <f ca="1">IF(AND(ISNUMBER(H$38),ISNUMBER($A55)),OFFSET(CountryData!$A$1,'Graphic Design'!$A55-1,'Graphic Design'!H$38-1),"")</f>
        <v>5431809.6968629686</v>
      </c>
      <c r="I55" s="353">
        <f t="shared" ca="1" si="3"/>
        <v>13486336.376058633</v>
      </c>
      <c r="J55" s="350">
        <f ca="1">IF(AND(ISNUMBER(J$38),ISNUMBER($A55)),OFFSET(CountryData!$A$1,'Graphic Design'!$A55-1,'Graphic Design'!J$38-1),"")</f>
        <v>3.9</v>
      </c>
    </row>
    <row r="56" spans="1:10" x14ac:dyDescent="0.25">
      <c r="A56" s="343">
        <f>IFERROR(MATCH("2"&amp;ccCountry&amp;C56&amp;ccYear,CountryData!$EM:$EM,0),"")</f>
        <v>87</v>
      </c>
      <c r="B56" s="345">
        <v>16</v>
      </c>
      <c r="C56" s="344" t="s">
        <v>44</v>
      </c>
      <c r="D56" s="350" t="str">
        <f t="shared" ca="1" si="1"/>
        <v/>
      </c>
      <c r="E56" s="341" t="str">
        <f ca="1">IF(AND(ISNUMBER($A$39),ISNUMBER($A56)),OFFSET(CountryData!$A$1,'Graphic Design'!$A56-1,'Graphic Design'!$A$39-1),"")</f>
        <v>2012South Sudan</v>
      </c>
      <c r="F56" s="350" t="str">
        <f t="shared" ca="1" si="2"/>
        <v/>
      </c>
      <c r="G56" s="350">
        <f ca="1">IF(AND(ISNUMBER(G$38),ISNUMBER($A56)),OFFSET(CountryData!$A$1,'Graphic Design'!$A56-1,'Graphic Design'!G$38-1),"")</f>
        <v>10838144.168699533</v>
      </c>
      <c r="H56" s="350">
        <f ca="1">IF(AND(ISNUMBER(H$38),ISNUMBER($A56)),OFFSET(CountryData!$A$1,'Graphic Design'!$A56-1,'Graphic Design'!H$38-1),"")</f>
        <v>2285460</v>
      </c>
      <c r="I56" s="353">
        <f t="shared" ca="1" si="3"/>
        <v>1693460.026359302</v>
      </c>
      <c r="J56" s="350">
        <f ca="1">IF(AND(ISNUMBER(J$38),ISNUMBER($A56)),OFFSET(CountryData!$A$1,'Graphic Design'!$A56-1,'Graphic Design'!J$38-1),"")</f>
        <v>6.4</v>
      </c>
    </row>
    <row r="57" spans="1:10" x14ac:dyDescent="0.25">
      <c r="A57" s="343">
        <f>IFERROR(MATCH("2"&amp;ccCountry&amp;C57&amp;ccYear,CountryData!$EM:$EM,0),"")</f>
        <v>88</v>
      </c>
      <c r="B57" s="345">
        <v>17</v>
      </c>
      <c r="C57" s="344" t="s">
        <v>39</v>
      </c>
      <c r="D57" s="350" t="str">
        <f t="shared" ca="1" si="1"/>
        <v/>
      </c>
      <c r="E57" s="341" t="str">
        <f ca="1">IF(AND(ISNUMBER($A$39),ISNUMBER($A57)),OFFSET(CountryData!$A$1,'Graphic Design'!$A57-1,'Graphic Design'!$A$39-1),"")</f>
        <v>2012Swaziland</v>
      </c>
      <c r="F57" s="350" t="str">
        <f t="shared" ca="1" si="2"/>
        <v/>
      </c>
      <c r="G57" s="350">
        <f ca="1">IF(AND(ISNUMBER(G$38),ISNUMBER($A57)),OFFSET(CountryData!$A$1,'Graphic Design'!$A57-1,'Graphic Design'!G$38-1),"")</f>
        <v>1233062.3142722524</v>
      </c>
      <c r="H57" s="350">
        <f ca="1">IF(AND(ISNUMBER(H$38),ISNUMBER($A57)),OFFSET(CountryData!$A$1,'Graphic Design'!$A57-1,'Graphic Design'!H$38-1),"")</f>
        <v>166489.42639962901</v>
      </c>
      <c r="I57" s="353">
        <f t="shared" ca="1" si="3"/>
        <v>195724.17686861148</v>
      </c>
      <c r="J57" s="350">
        <f ca="1">IF(AND(ISNUMBER(J$38),ISNUMBER($A57)),OFFSET(CountryData!$A$1,'Graphic Design'!$A57-1,'Graphic Design'!J$38-1),"")</f>
        <v>6.3</v>
      </c>
    </row>
    <row r="58" spans="1:10" x14ac:dyDescent="0.25">
      <c r="A58" s="343">
        <f>IFERROR(MATCH("2"&amp;ccCountry&amp;C58&amp;ccYear,CountryData!$EM:$EM,0),"")</f>
        <v>89</v>
      </c>
      <c r="B58" s="345">
        <v>18</v>
      </c>
      <c r="C58" s="344" t="s">
        <v>40</v>
      </c>
      <c r="D58" s="350" t="str">
        <f t="shared" ca="1" si="1"/>
        <v/>
      </c>
      <c r="E58" s="341" t="str">
        <f ca="1">IF(AND(ISNUMBER($A$39),ISNUMBER($A58)),OFFSET(CountryData!$A$1,'Graphic Design'!$A58-1,'Graphic Design'!$A$39-1),"")</f>
        <v>2012Uganda</v>
      </c>
      <c r="F58" s="350" t="str">
        <f t="shared" ca="1" si="2"/>
        <v/>
      </c>
      <c r="G58" s="350">
        <f ca="1">IF(AND(ISNUMBER(G$38),ISNUMBER($A58)),OFFSET(CountryData!$A$1,'Graphic Design'!$A58-1,'Graphic Design'!G$38-1),"")</f>
        <v>36349391.669739194</v>
      </c>
      <c r="H58" s="350">
        <f ca="1">IF(AND(ISNUMBER(H$38),ISNUMBER($A58)),OFFSET(CountryData!$A$1,'Graphic Design'!$A58-1,'Graphic Design'!H$38-1),"")</f>
        <v>7076518.6839773525</v>
      </c>
      <c r="I58" s="353">
        <f t="shared" ca="1" si="3"/>
        <v>7733913.1212211046</v>
      </c>
      <c r="J58" s="350">
        <f ca="1">IF(AND(ISNUMBER(J$38),ISNUMBER($A58)),OFFSET(CountryData!$A$1,'Graphic Design'!$A58-1,'Graphic Design'!J$38-1),"")</f>
        <v>4.7</v>
      </c>
    </row>
    <row r="59" spans="1:10" x14ac:dyDescent="0.25">
      <c r="A59" s="343">
        <f>IFERROR(MATCH("2"&amp;ccCountry&amp;C59&amp;ccYear,CountryData!$EM:$EM,0),"")</f>
        <v>90</v>
      </c>
      <c r="B59" s="345">
        <v>19</v>
      </c>
      <c r="C59" s="344" t="s">
        <v>642</v>
      </c>
      <c r="D59" s="350" t="str">
        <f t="shared" ca="1" si="1"/>
        <v/>
      </c>
      <c r="E59" s="341" t="str">
        <f ca="1">IF(AND(ISNUMBER($A$39),ISNUMBER($A59)),OFFSET(CountryData!$A$1,'Graphic Design'!$A59-1,'Graphic Design'!$A$39-1),"")</f>
        <v>2012Tanzania</v>
      </c>
      <c r="F59" s="350" t="str">
        <f t="shared" ca="1" si="2"/>
        <v/>
      </c>
      <c r="G59" s="350">
        <f ca="1">IF(AND(ISNUMBER(G$38),ISNUMBER($A59)),OFFSET(CountryData!$A$1,'Graphic Design'!$A59-1,'Graphic Design'!G$38-1),"")</f>
        <v>47763988.936567523</v>
      </c>
      <c r="H59" s="350">
        <f ca="1">IF(AND(ISNUMBER(H$38),ISNUMBER($A59)),OFFSET(CountryData!$A$1,'Graphic Design'!$A59-1,'Graphic Design'!H$38-1),"")</f>
        <v>8509042.3144958541</v>
      </c>
      <c r="I59" s="353">
        <f t="shared" ca="1" si="3"/>
        <v>10162550.837567559</v>
      </c>
      <c r="J59" s="350">
        <f ca="1">IF(AND(ISNUMBER(J$38),ISNUMBER($A59)),OFFSET(CountryData!$A$1,'Graphic Design'!$A59-1,'Graphic Design'!J$38-1),"")</f>
        <v>4.7</v>
      </c>
    </row>
    <row r="60" spans="1:10" x14ac:dyDescent="0.25">
      <c r="A60" s="343">
        <f>IFERROR(MATCH("2"&amp;ccCountry&amp;C60&amp;ccYear,CountryData!$EM:$EM,0),"")</f>
        <v>91</v>
      </c>
      <c r="B60" s="345">
        <v>20</v>
      </c>
      <c r="C60" s="344" t="s">
        <v>42</v>
      </c>
      <c r="D60" s="350" t="str">
        <f t="shared" ca="1" si="1"/>
        <v/>
      </c>
      <c r="E60" s="341" t="str">
        <f ca="1">IF(AND(ISNUMBER($A$39),ISNUMBER($A60)),OFFSET(CountryData!$A$1,'Graphic Design'!$A60-1,'Graphic Design'!$A$39-1),"")</f>
        <v>2012Zambia</v>
      </c>
      <c r="F60" s="350" t="str">
        <f t="shared" ca="1" si="2"/>
        <v/>
      </c>
      <c r="G60" s="350">
        <f ca="1">IF(AND(ISNUMBER(G$38),ISNUMBER($A60)),OFFSET(CountryData!$A$1,'Graphic Design'!$A60-1,'Graphic Design'!G$38-1),"")</f>
        <v>13806539</v>
      </c>
      <c r="H60" s="350">
        <f ca="1">IF(AND(ISNUMBER(H$38),ISNUMBER($A60)),OFFSET(CountryData!$A$1,'Graphic Design'!$A60-1,'Graphic Design'!H$38-1),"")</f>
        <v>2761308</v>
      </c>
      <c r="I60" s="353">
        <f t="shared" ca="1" si="3"/>
        <v>2707164.5098039219</v>
      </c>
      <c r="J60" s="350">
        <f ca="1">IF(AND(ISNUMBER(J$38),ISNUMBER($A60)),OFFSET(CountryData!$A$1,'Graphic Design'!$A60-1,'Graphic Design'!J$38-1),"")</f>
        <v>5.0999999999999996</v>
      </c>
    </row>
    <row r="61" spans="1:10" x14ac:dyDescent="0.25">
      <c r="A61" s="343">
        <f>IFERROR(MATCH("2"&amp;ccCountry&amp;C61&amp;ccYear,CountryData!$EM:$EM,0),"")</f>
        <v>92</v>
      </c>
      <c r="B61" s="345">
        <v>21</v>
      </c>
      <c r="C61" s="344" t="s">
        <v>43</v>
      </c>
      <c r="D61" s="350" t="str">
        <f t="shared" ca="1" si="1"/>
        <v/>
      </c>
      <c r="E61" s="341" t="str">
        <f ca="1">IF(AND(ISNUMBER($A$39),ISNUMBER($A61)),OFFSET(CountryData!$A$1,'Graphic Design'!$A61-1,'Graphic Design'!$A$39-1),"")</f>
        <v>2012Zimbabwe</v>
      </c>
      <c r="F61" s="350" t="str">
        <f t="shared" ca="1" si="2"/>
        <v/>
      </c>
      <c r="G61" s="350">
        <f ca="1">IF(AND(ISNUMBER(G$38),ISNUMBER($A61)),OFFSET(CountryData!$A$1,'Graphic Design'!$A61-1,'Graphic Design'!G$38-1),"")</f>
        <v>12973808</v>
      </c>
      <c r="H61" s="350">
        <f ca="1">IF(AND(ISNUMBER(H$38),ISNUMBER($A61)),OFFSET(CountryData!$A$1,'Graphic Design'!$A61-1,'Graphic Design'!H$38-1),"")</f>
        <v>1778809.257845564</v>
      </c>
      <c r="I61" s="353">
        <f t="shared" ca="1" si="3"/>
        <v>3089001.9047619049</v>
      </c>
      <c r="J61" s="350">
        <f ca="1">IF(AND(ISNUMBER(J$38),ISNUMBER($A61)),OFFSET(CountryData!$A$1,'Graphic Design'!$A61-1,'Graphic Design'!J$38-1),"")</f>
        <v>4.2</v>
      </c>
    </row>
    <row r="62" spans="1:10" x14ac:dyDescent="0.25">
      <c r="A62" s="343" t="str">
        <f>IFERROR(MATCH("2"&amp;ccCountry&amp;C62&amp;ccYear,CountryData!$EM:$EM,0),"")</f>
        <v/>
      </c>
      <c r="B62" s="345">
        <v>22</v>
      </c>
      <c r="C62" s="344"/>
      <c r="D62" s="350" t="str">
        <f t="shared" ca="1" si="1"/>
        <v/>
      </c>
      <c r="E62" s="341" t="str">
        <f ca="1">IF(AND(ISNUMBER($A$39),ISNUMBER($A62)),OFFSET(CountryData!$A$1,'Graphic Design'!$A62-1,'Graphic Design'!$A$39-1),"")</f>
        <v/>
      </c>
      <c r="F62" s="350" t="str">
        <f t="shared" ca="1" si="2"/>
        <v/>
      </c>
      <c r="G62" s="350" t="str">
        <f ca="1">IF(AND(ISNUMBER(G$38),ISNUMBER($A62)),OFFSET(CountryData!$A$1,'Graphic Design'!$A62-1,'Graphic Design'!G$38-1),"")</f>
        <v/>
      </c>
      <c r="H62" s="350" t="str">
        <f ca="1">IF(AND(ISNUMBER(H$38),ISNUMBER($A62)),OFFSET(CountryData!$A$1,'Graphic Design'!$A62-1,'Graphic Design'!H$38-1),"")</f>
        <v/>
      </c>
      <c r="I62" s="353" t="str">
        <f t="shared" ca="1" si="3"/>
        <v/>
      </c>
      <c r="J62" s="350" t="str">
        <f ca="1">IF(AND(ISNUMBER(J$38),ISNUMBER($A62)),OFFSET(CountryData!$A$1,'Graphic Design'!$A62-1,'Graphic Design'!J$38-1),"")</f>
        <v/>
      </c>
    </row>
    <row r="63" spans="1:10" x14ac:dyDescent="0.25">
      <c r="A63" s="343" t="str">
        <f>IFERROR(MATCH("2"&amp;ccCountry&amp;C63&amp;ccYear,CountryData!$EM:$EM,0),"")</f>
        <v/>
      </c>
      <c r="B63" s="345">
        <v>23</v>
      </c>
      <c r="C63" s="344"/>
      <c r="D63" s="350" t="str">
        <f t="shared" ca="1" si="1"/>
        <v/>
      </c>
      <c r="E63" s="341" t="str">
        <f ca="1">IF(AND(ISNUMBER($A$39),ISNUMBER($A63)),OFFSET(CountryData!$A$1,'Graphic Design'!$A63-1,'Graphic Design'!$A$39-1),"")</f>
        <v/>
      </c>
      <c r="F63" s="350" t="str">
        <f t="shared" ca="1" si="2"/>
        <v/>
      </c>
      <c r="G63" s="350" t="str">
        <f ca="1">IF(AND(ISNUMBER(G$38),ISNUMBER($A63)),OFFSET(CountryData!$A$1,'Graphic Design'!$A63-1,'Graphic Design'!G$38-1),"")</f>
        <v/>
      </c>
      <c r="H63" s="350" t="str">
        <f ca="1">IF(AND(ISNUMBER(H$38),ISNUMBER($A63)),OFFSET(CountryData!$A$1,'Graphic Design'!$A63-1,'Graphic Design'!H$38-1),"")</f>
        <v/>
      </c>
      <c r="I63" s="353" t="str">
        <f t="shared" ca="1" si="3"/>
        <v/>
      </c>
      <c r="J63" s="350" t="str">
        <f ca="1">IF(AND(ISNUMBER(J$38),ISNUMBER($A63)),OFFSET(CountryData!$A$1,'Graphic Design'!$A63-1,'Graphic Design'!J$38-1),"")</f>
        <v/>
      </c>
    </row>
    <row r="64" spans="1:10" x14ac:dyDescent="0.25">
      <c r="A64" s="343" t="str">
        <f>IFERROR(MATCH("2"&amp;ccCountry&amp;C64&amp;ccYear,CountryData!$EM:$EM,0),"")</f>
        <v/>
      </c>
      <c r="B64" s="345">
        <v>24</v>
      </c>
      <c r="C64" s="344"/>
      <c r="D64" s="350" t="str">
        <f t="shared" ca="1" si="1"/>
        <v/>
      </c>
      <c r="E64" s="341" t="str">
        <f ca="1">IF(AND(ISNUMBER($A$39),ISNUMBER($A64)),OFFSET(CountryData!$A$1,'Graphic Design'!$A64-1,'Graphic Design'!$A$39-1),"")</f>
        <v/>
      </c>
      <c r="F64" s="350" t="str">
        <f t="shared" ca="1" si="2"/>
        <v/>
      </c>
      <c r="G64" s="350" t="str">
        <f ca="1">IF(AND(ISNUMBER(G$38),ISNUMBER($A64)),OFFSET(CountryData!$A$1,'Graphic Design'!$A64-1,'Graphic Design'!G$38-1),"")</f>
        <v/>
      </c>
      <c r="H64" s="350" t="str">
        <f ca="1">IF(AND(ISNUMBER(H$38),ISNUMBER($A64)),OFFSET(CountryData!$A$1,'Graphic Design'!$A64-1,'Graphic Design'!H$38-1),"")</f>
        <v/>
      </c>
      <c r="I64" s="353" t="str">
        <f t="shared" ca="1" si="3"/>
        <v/>
      </c>
      <c r="J64" s="350" t="str">
        <f ca="1">IF(AND(ISNUMBER(J$38),ISNUMBER($A64)),OFFSET(CountryData!$A$1,'Graphic Design'!$A64-1,'Graphic Design'!J$38-1),"")</f>
        <v/>
      </c>
    </row>
    <row r="65" spans="1:10" x14ac:dyDescent="0.25">
      <c r="A65" s="343" t="str">
        <f>IFERROR(MATCH("2"&amp;ccCountry&amp;C65&amp;ccYear,CountryData!$EM:$EM,0),"")</f>
        <v/>
      </c>
      <c r="B65" s="345">
        <v>25</v>
      </c>
      <c r="C65" s="344"/>
      <c r="D65" s="350" t="str">
        <f t="shared" ca="1" si="1"/>
        <v/>
      </c>
      <c r="E65" s="341" t="str">
        <f ca="1">IF(AND(ISNUMBER($A$39),ISNUMBER($A65)),OFFSET(CountryData!$A$1,'Graphic Design'!$A65-1,'Graphic Design'!$A$39-1),"")</f>
        <v/>
      </c>
      <c r="F65" s="350" t="str">
        <f t="shared" ca="1" si="2"/>
        <v/>
      </c>
      <c r="G65" s="350" t="str">
        <f ca="1">IF(AND(ISNUMBER(G$38),ISNUMBER($A65)),OFFSET(CountryData!$A$1,'Graphic Design'!$A65-1,'Graphic Design'!G$38-1),"")</f>
        <v/>
      </c>
      <c r="H65" s="350" t="str">
        <f ca="1">IF(AND(ISNUMBER(H$38),ISNUMBER($A65)),OFFSET(CountryData!$A$1,'Graphic Design'!$A65-1,'Graphic Design'!H$38-1),"")</f>
        <v/>
      </c>
      <c r="I65" s="353" t="str">
        <f t="shared" ca="1" si="3"/>
        <v/>
      </c>
      <c r="J65" s="350" t="str">
        <f ca="1">IF(AND(ISNUMBER(J$38),ISNUMBER($A65)),OFFSET(CountryData!$A$1,'Graphic Design'!$A65-1,'Graphic Design'!J$38-1),"")</f>
        <v/>
      </c>
    </row>
    <row r="66" spans="1:10" x14ac:dyDescent="0.25">
      <c r="A66" s="343" t="str">
        <f>IFERROR(MATCH("2"&amp;ccCountry&amp;C66&amp;ccYear,CountryData!$EM:$EM,0),"")</f>
        <v/>
      </c>
      <c r="B66" s="345">
        <v>26</v>
      </c>
      <c r="C66" s="344"/>
      <c r="D66" s="350" t="str">
        <f t="shared" ca="1" si="1"/>
        <v/>
      </c>
      <c r="E66" s="341" t="str">
        <f ca="1">IF(AND(ISNUMBER($A$39),ISNUMBER($A66)),OFFSET(CountryData!$A$1,'Graphic Design'!$A66-1,'Graphic Design'!$A$39-1),"")</f>
        <v/>
      </c>
      <c r="F66" s="350" t="str">
        <f t="shared" ca="1" si="2"/>
        <v/>
      </c>
      <c r="G66" s="350" t="str">
        <f ca="1">IF(AND(ISNUMBER(G$38),ISNUMBER($A66)),OFFSET(CountryData!$A$1,'Graphic Design'!$A66-1,'Graphic Design'!G$38-1),"")</f>
        <v/>
      </c>
      <c r="H66" s="350" t="str">
        <f ca="1">IF(AND(ISNUMBER(H$38),ISNUMBER($A66)),OFFSET(CountryData!$A$1,'Graphic Design'!$A66-1,'Graphic Design'!H$38-1),"")</f>
        <v/>
      </c>
      <c r="I66" s="353" t="str">
        <f t="shared" ca="1" si="3"/>
        <v/>
      </c>
      <c r="J66" s="350" t="str">
        <f ca="1">IF(AND(ISNUMBER(J$38),ISNUMBER($A66)),OFFSET(CountryData!$A$1,'Graphic Design'!$A66-1,'Graphic Design'!J$38-1),"")</f>
        <v/>
      </c>
    </row>
    <row r="67" spans="1:10" x14ac:dyDescent="0.25">
      <c r="A67" s="343" t="str">
        <f>IFERROR(MATCH("2"&amp;ccCountry&amp;C67&amp;ccYear,CountryData!$EM:$EM,0),"")</f>
        <v/>
      </c>
      <c r="B67" s="345">
        <v>27</v>
      </c>
      <c r="C67" s="344"/>
      <c r="D67" s="350" t="str">
        <f t="shared" ca="1" si="1"/>
        <v/>
      </c>
      <c r="E67" s="341" t="str">
        <f ca="1">IF(AND(ISNUMBER($A$39),ISNUMBER($A67)),OFFSET(CountryData!$A$1,'Graphic Design'!$A67-1,'Graphic Design'!$A$39-1),"")</f>
        <v/>
      </c>
      <c r="F67" s="350" t="str">
        <f t="shared" ca="1" si="2"/>
        <v/>
      </c>
      <c r="G67" s="350" t="str">
        <f ca="1">IF(AND(ISNUMBER(G$38),ISNUMBER($A67)),OFFSET(CountryData!$A$1,'Graphic Design'!$A67-1,'Graphic Design'!G$38-1),"")</f>
        <v/>
      </c>
      <c r="H67" s="350" t="str">
        <f ca="1">IF(AND(ISNUMBER(H$38),ISNUMBER($A67)),OFFSET(CountryData!$A$1,'Graphic Design'!$A67-1,'Graphic Design'!H$38-1),"")</f>
        <v/>
      </c>
      <c r="I67" s="353" t="str">
        <f t="shared" ca="1" si="3"/>
        <v/>
      </c>
      <c r="J67" s="350" t="str">
        <f ca="1">IF(AND(ISNUMBER(J$38),ISNUMBER($A67)),OFFSET(CountryData!$A$1,'Graphic Design'!$A67-1,'Graphic Design'!J$38-1),"")</f>
        <v/>
      </c>
    </row>
    <row r="68" spans="1:10" x14ac:dyDescent="0.25">
      <c r="A68" s="343" t="str">
        <f>IFERROR(MATCH("2"&amp;ccCountry&amp;C68&amp;ccYear,CountryData!$EM:$EM,0),"")</f>
        <v/>
      </c>
      <c r="B68" s="345">
        <v>28</v>
      </c>
      <c r="C68" s="344"/>
      <c r="D68" s="350" t="str">
        <f t="shared" ca="1" si="1"/>
        <v/>
      </c>
      <c r="E68" s="341" t="str">
        <f ca="1">IF(AND(ISNUMBER($A$39),ISNUMBER($A68)),OFFSET(CountryData!$A$1,'Graphic Design'!$A68-1,'Graphic Design'!$A$39-1),"")</f>
        <v/>
      </c>
      <c r="F68" s="350" t="str">
        <f t="shared" ca="1" si="2"/>
        <v/>
      </c>
      <c r="G68" s="350" t="str">
        <f ca="1">IF(AND(ISNUMBER(G$38),ISNUMBER($A68)),OFFSET(CountryData!$A$1,'Graphic Design'!$A68-1,'Graphic Design'!G$38-1),"")</f>
        <v/>
      </c>
      <c r="H68" s="350" t="str">
        <f ca="1">IF(AND(ISNUMBER(H$38),ISNUMBER($A68)),OFFSET(CountryData!$A$1,'Graphic Design'!$A68-1,'Graphic Design'!H$38-1),"")</f>
        <v/>
      </c>
      <c r="I68" s="353" t="str">
        <f t="shared" ca="1" si="3"/>
        <v/>
      </c>
      <c r="J68" s="350" t="str">
        <f ca="1">IF(AND(ISNUMBER(J$38),ISNUMBER($A68)),OFFSET(CountryData!$A$1,'Graphic Design'!$A68-1,'Graphic Design'!J$38-1),"")</f>
        <v/>
      </c>
    </row>
    <row r="69" spans="1:10" x14ac:dyDescent="0.25">
      <c r="A69" s="343" t="str">
        <f>IFERROR(MATCH("2"&amp;ccCountry&amp;C69&amp;ccYear,CountryData!$EM:$EM,0),"")</f>
        <v/>
      </c>
      <c r="B69" s="345">
        <v>29</v>
      </c>
      <c r="C69" s="344"/>
      <c r="D69" s="350" t="str">
        <f t="shared" ca="1" si="1"/>
        <v/>
      </c>
      <c r="E69" s="341" t="str">
        <f ca="1">IF(AND(ISNUMBER($A$39),ISNUMBER($A69)),OFFSET(CountryData!$A$1,'Graphic Design'!$A69-1,'Graphic Design'!$A$39-1),"")</f>
        <v/>
      </c>
      <c r="F69" s="350" t="str">
        <f t="shared" ca="1" si="2"/>
        <v/>
      </c>
      <c r="G69" s="350" t="str">
        <f ca="1">IF(AND(ISNUMBER(G$38),ISNUMBER($A69)),OFFSET(CountryData!$A$1,'Graphic Design'!$A69-1,'Graphic Design'!G$38-1),"")</f>
        <v/>
      </c>
      <c r="H69" s="350" t="str">
        <f ca="1">IF(AND(ISNUMBER(H$38),ISNUMBER($A69)),OFFSET(CountryData!$A$1,'Graphic Design'!$A69-1,'Graphic Design'!H$38-1),"")</f>
        <v/>
      </c>
      <c r="I69" s="353" t="str">
        <f t="shared" ca="1" si="3"/>
        <v/>
      </c>
      <c r="J69" s="350" t="str">
        <f ca="1">IF(AND(ISNUMBER(J$38),ISNUMBER($A69)),OFFSET(CountryData!$A$1,'Graphic Design'!$A69-1,'Graphic Design'!J$38-1),"")</f>
        <v/>
      </c>
    </row>
    <row r="70" spans="1:10" x14ac:dyDescent="0.25">
      <c r="A70" s="343" t="str">
        <f>IFERROR(MATCH("2"&amp;ccCountry&amp;C70&amp;ccYear,CountryData!$EM:$EM,0),"")</f>
        <v/>
      </c>
      <c r="B70" s="345">
        <v>30</v>
      </c>
      <c r="C70" s="344"/>
      <c r="D70" s="350" t="str">
        <f t="shared" ca="1" si="1"/>
        <v/>
      </c>
      <c r="E70" s="341" t="str">
        <f ca="1">IF(AND(ISNUMBER($A$39),ISNUMBER($A70)),OFFSET(CountryData!$A$1,'Graphic Design'!$A70-1,'Graphic Design'!$A$39-1),"")</f>
        <v/>
      </c>
      <c r="F70" s="350" t="str">
        <f t="shared" ca="1" si="2"/>
        <v/>
      </c>
      <c r="G70" s="350" t="str">
        <f ca="1">IF(AND(ISNUMBER(G$38),ISNUMBER($A70)),OFFSET(CountryData!$A$1,'Graphic Design'!$A70-1,'Graphic Design'!G$38-1),"")</f>
        <v/>
      </c>
      <c r="H70" s="350" t="str">
        <f ca="1">IF(AND(ISNUMBER(H$38),ISNUMBER($A70)),OFFSET(CountryData!$A$1,'Graphic Design'!$A70-1,'Graphic Design'!H$38-1),"")</f>
        <v/>
      </c>
      <c r="I70" s="353" t="str">
        <f t="shared" ca="1" si="3"/>
        <v/>
      </c>
      <c r="J70" s="350" t="str">
        <f ca="1">IF(AND(ISNUMBER(J$38),ISNUMBER($A70)),OFFSET(CountryData!$A$1,'Graphic Design'!$A70-1,'Graphic Design'!J$38-1),"")</f>
        <v/>
      </c>
    </row>
    <row r="71" spans="1:10" x14ac:dyDescent="0.25">
      <c r="A71" s="343" t="str">
        <f>IFERROR(MATCH("2"&amp;ccCountry&amp;C71&amp;ccYear,CountryData!$EM:$EM,0),"")</f>
        <v/>
      </c>
      <c r="B71" s="345">
        <v>31</v>
      </c>
      <c r="C71" s="344"/>
      <c r="D71" s="350" t="str">
        <f t="shared" ca="1" si="1"/>
        <v/>
      </c>
      <c r="E71" s="341" t="str">
        <f ca="1">IF(AND(ISNUMBER($A$39),ISNUMBER($A71)),OFFSET(CountryData!$A$1,'Graphic Design'!$A71-1,'Graphic Design'!$A$39-1),"")</f>
        <v/>
      </c>
      <c r="F71" s="350" t="str">
        <f t="shared" ca="1" si="2"/>
        <v/>
      </c>
      <c r="G71" s="350" t="str">
        <f ca="1">IF(AND(ISNUMBER(G$38),ISNUMBER($A71)),OFFSET(CountryData!$A$1,'Graphic Design'!$A71-1,'Graphic Design'!G$38-1),"")</f>
        <v/>
      </c>
      <c r="H71" s="350" t="str">
        <f ca="1">IF(AND(ISNUMBER(H$38),ISNUMBER($A71)),OFFSET(CountryData!$A$1,'Graphic Design'!$A71-1,'Graphic Design'!H$38-1),"")</f>
        <v/>
      </c>
      <c r="I71" s="353" t="str">
        <f t="shared" ca="1" si="3"/>
        <v/>
      </c>
      <c r="J71" s="350" t="str">
        <f ca="1">IF(AND(ISNUMBER(J$38),ISNUMBER($A71)),OFFSET(CountryData!$A$1,'Graphic Design'!$A71-1,'Graphic Design'!J$38-1),"")</f>
        <v/>
      </c>
    </row>
    <row r="72" spans="1:10" x14ac:dyDescent="0.25">
      <c r="A72" s="343" t="str">
        <f>IFERROR(MATCH("2"&amp;ccCountry&amp;C72&amp;ccYear,CountryData!$EM:$EM,0),"")</f>
        <v/>
      </c>
      <c r="B72" s="345">
        <v>32</v>
      </c>
      <c r="C72" s="344"/>
      <c r="D72" s="350" t="str">
        <f t="shared" ca="1" si="1"/>
        <v/>
      </c>
      <c r="E72" s="341" t="str">
        <f ca="1">IF(AND(ISNUMBER($A$39),ISNUMBER($A72)),OFFSET(CountryData!$A$1,'Graphic Design'!$A72-1,'Graphic Design'!$A$39-1),"")</f>
        <v/>
      </c>
      <c r="F72" s="350" t="str">
        <f t="shared" ca="1" si="2"/>
        <v/>
      </c>
      <c r="G72" s="350" t="str">
        <f ca="1">IF(AND(ISNUMBER(G$38),ISNUMBER($A72)),OFFSET(CountryData!$A$1,'Graphic Design'!$A72-1,'Graphic Design'!G$38-1),"")</f>
        <v/>
      </c>
      <c r="H72" s="350" t="str">
        <f ca="1">IF(AND(ISNUMBER(H$38),ISNUMBER($A72)),OFFSET(CountryData!$A$1,'Graphic Design'!$A72-1,'Graphic Design'!H$38-1),"")</f>
        <v/>
      </c>
      <c r="I72" s="353" t="str">
        <f t="shared" ca="1" si="3"/>
        <v/>
      </c>
      <c r="J72" s="350" t="str">
        <f ca="1">IF(AND(ISNUMBER(J$38),ISNUMBER($A72)),OFFSET(CountryData!$A$1,'Graphic Design'!$A72-1,'Graphic Design'!J$38-1),"")</f>
        <v/>
      </c>
    </row>
    <row r="73" spans="1:10" x14ac:dyDescent="0.25">
      <c r="A73" s="343" t="str">
        <f>IFERROR(MATCH("2"&amp;ccCountry&amp;C73&amp;ccYear,CountryData!$EM:$EM,0),"")</f>
        <v/>
      </c>
      <c r="B73" s="345">
        <v>33</v>
      </c>
      <c r="C73" s="344"/>
      <c r="D73" s="350" t="str">
        <f t="shared" ca="1" si="1"/>
        <v/>
      </c>
      <c r="E73" s="341" t="str">
        <f ca="1">IF(AND(ISNUMBER($A$39),ISNUMBER($A73)),OFFSET(CountryData!$A$1,'Graphic Design'!$A73-1,'Graphic Design'!$A$39-1),"")</f>
        <v/>
      </c>
      <c r="F73" s="350" t="str">
        <f t="shared" ca="1" si="2"/>
        <v/>
      </c>
      <c r="G73" s="350" t="str">
        <f ca="1">IF(AND(ISNUMBER(G$38),ISNUMBER($A73)),OFFSET(CountryData!$A$1,'Graphic Design'!$A73-1,'Graphic Design'!G$38-1),"")</f>
        <v/>
      </c>
      <c r="H73" s="350" t="str">
        <f ca="1">IF(AND(ISNUMBER(H$38),ISNUMBER($A73)),OFFSET(CountryData!$A$1,'Graphic Design'!$A73-1,'Graphic Design'!H$38-1),"")</f>
        <v/>
      </c>
      <c r="I73" s="353" t="str">
        <f t="shared" ca="1" si="3"/>
        <v/>
      </c>
      <c r="J73" s="350" t="str">
        <f ca="1">IF(AND(ISNUMBER(J$38),ISNUMBER($A73)),OFFSET(CountryData!$A$1,'Graphic Design'!$A73-1,'Graphic Design'!J$38-1),"")</f>
        <v/>
      </c>
    </row>
    <row r="74" spans="1:10" x14ac:dyDescent="0.25">
      <c r="A74" s="343" t="str">
        <f>IFERROR(MATCH("2"&amp;ccCountry&amp;C74&amp;ccYear,CountryData!$EM:$EM,0),"")</f>
        <v/>
      </c>
      <c r="B74" s="345">
        <v>34</v>
      </c>
      <c r="C74" s="344"/>
      <c r="D74" s="350" t="str">
        <f t="shared" ca="1" si="1"/>
        <v/>
      </c>
      <c r="E74" s="341" t="str">
        <f ca="1">IF(AND(ISNUMBER($A$39),ISNUMBER($A74)),OFFSET(CountryData!$A$1,'Graphic Design'!$A74-1,'Graphic Design'!$A$39-1),"")</f>
        <v/>
      </c>
      <c r="F74" s="350" t="str">
        <f t="shared" ca="1" si="2"/>
        <v/>
      </c>
      <c r="G74" s="350" t="str">
        <f ca="1">IF(AND(ISNUMBER(G$38),ISNUMBER($A74)),OFFSET(CountryData!$A$1,'Graphic Design'!$A74-1,'Graphic Design'!G$38-1),"")</f>
        <v/>
      </c>
      <c r="H74" s="350" t="str">
        <f ca="1">IF(AND(ISNUMBER(H$38),ISNUMBER($A74)),OFFSET(CountryData!$A$1,'Graphic Design'!$A74-1,'Graphic Design'!H$38-1),"")</f>
        <v/>
      </c>
      <c r="I74" s="353" t="str">
        <f t="shared" ca="1" si="3"/>
        <v/>
      </c>
      <c r="J74" s="350" t="str">
        <f ca="1">IF(AND(ISNUMBER(J$38),ISNUMBER($A74)),OFFSET(CountryData!$A$1,'Graphic Design'!$A74-1,'Graphic Design'!J$38-1),"")</f>
        <v/>
      </c>
    </row>
    <row r="75" spans="1:10" x14ac:dyDescent="0.25">
      <c r="A75" s="343" t="str">
        <f>IFERROR(MATCH("2"&amp;ccCountry&amp;C75&amp;ccYear,CountryData!$EM:$EM,0),"")</f>
        <v/>
      </c>
      <c r="B75" s="345">
        <v>35</v>
      </c>
      <c r="C75" s="344"/>
      <c r="D75" s="350" t="str">
        <f t="shared" ca="1" si="1"/>
        <v/>
      </c>
      <c r="E75" s="341" t="str">
        <f ca="1">IF(AND(ISNUMBER($A$39),ISNUMBER($A75)),OFFSET(CountryData!$A$1,'Graphic Design'!$A75-1,'Graphic Design'!$A$39-1),"")</f>
        <v/>
      </c>
      <c r="F75" s="350" t="str">
        <f t="shared" ca="1" si="2"/>
        <v/>
      </c>
      <c r="G75" s="350" t="str">
        <f ca="1">IF(AND(ISNUMBER(G$38),ISNUMBER($A75)),OFFSET(CountryData!$A$1,'Graphic Design'!$A75-1,'Graphic Design'!G$38-1),"")</f>
        <v/>
      </c>
      <c r="H75" s="350" t="str">
        <f ca="1">IF(AND(ISNUMBER(H$38),ISNUMBER($A75)),OFFSET(CountryData!$A$1,'Graphic Design'!$A75-1,'Graphic Design'!H$38-1),"")</f>
        <v/>
      </c>
      <c r="I75" s="353" t="str">
        <f t="shared" ca="1" si="3"/>
        <v/>
      </c>
      <c r="J75" s="350" t="str">
        <f ca="1">IF(AND(ISNUMBER(J$38),ISNUMBER($A75)),OFFSET(CountryData!$A$1,'Graphic Design'!$A75-1,'Graphic Design'!J$38-1),"")</f>
        <v/>
      </c>
    </row>
    <row r="76" spans="1:10" x14ac:dyDescent="0.25">
      <c r="B76" s="346">
        <f>IFERROR(MATCH("1"&amp;ccCountry&amp;ccCountry&amp;ccYear,CountryData!$EM:$EM,0),"")</f>
        <v>93</v>
      </c>
      <c r="C76" s="349" t="str">
        <f ca="1">IF(ISNUMBER(FIND("Proportion",$C$40)),SUBSTITUTE($C$40,"Proportion","Number") &amp; " (#)",IF(ISNUMBER(FIND("Percentage",$C$40)),SUBSTITUTE($C$40,"Percentage","Number") &amp; " (#)",ccDispIndic))&amp;": "&amp;TEXT(SUM($D$41:$D$75),"###,###,###")&amp;" Cases"</f>
        <v>:  Cases</v>
      </c>
      <c r="D76" s="203" t="str">
        <f ca="1">IFERROR(VLOOKUP($B$39,$B$77:$D$79,3),"")</f>
        <v/>
      </c>
    </row>
    <row r="77" spans="1:10" x14ac:dyDescent="0.25">
      <c r="A77" s="320">
        <f>IFERROR(MATCH(B77,CountryData!$3:$3,0),"")</f>
        <v>7</v>
      </c>
      <c r="B77" s="319">
        <v>11101</v>
      </c>
      <c r="C77" s="319" t="s">
        <v>49</v>
      </c>
      <c r="D77" s="320">
        <f ca="1">IF(AND(ISNUMBER($B$76),ISNUMBER($A77)),OFFSET(CountryData!$A$1,'Graphic Design'!$B$76-1,'Graphic Design'!$A77-1),"")</f>
        <v>440154635.71981812</v>
      </c>
    </row>
    <row r="78" spans="1:10" x14ac:dyDescent="0.25">
      <c r="A78" s="320">
        <f>IFERROR(MATCH(B78,CountryData!$3:$3,0),"")</f>
        <v>14</v>
      </c>
      <c r="B78" s="319">
        <v>11401</v>
      </c>
      <c r="C78" s="319" t="s">
        <v>905</v>
      </c>
      <c r="D78" s="320">
        <f ca="1">IF(AND(ISNUMBER($B$76),ISNUMBER($A78)),OFFSET(CountryData!$A$1,'Graphic Design'!$B$76-1,'Graphic Design'!$A78-1),"")</f>
        <v>70522799.598700359</v>
      </c>
    </row>
    <row r="79" spans="1:10" x14ac:dyDescent="0.25">
      <c r="A79" s="320">
        <f>IFERROR(MATCH(B79,CountryData!$3:$3,0),"")</f>
        <v>25</v>
      </c>
      <c r="B79" s="319">
        <v>11901</v>
      </c>
      <c r="C79" s="319" t="s">
        <v>907</v>
      </c>
      <c r="D79" s="320">
        <f ca="1">IFERROR(D77/D80,"")</f>
        <v>88367565.488682419</v>
      </c>
    </row>
    <row r="80" spans="1:10" x14ac:dyDescent="0.25">
      <c r="A80" s="320">
        <f>IFERROR(MATCH(B80,CountryData!$3:$3,0),"")</f>
        <v>25</v>
      </c>
      <c r="B80" s="319">
        <v>11901</v>
      </c>
      <c r="C80" s="319" t="s">
        <v>906</v>
      </c>
      <c r="D80" s="320">
        <f ca="1">IF(AND(ISNUMBER($B$76),ISNUMBER($A80)),OFFSET(CountryData!$A$1,'Graphic Design'!$B$76-1,'Graphic Design'!$A80-1),"")</f>
        <v>4.980952380952381</v>
      </c>
    </row>
    <row r="81" spans="1:13" x14ac:dyDescent="0.25">
      <c r="A81" s="320" t="str">
        <f>IFERROR(MATCH(B81,CountryData!$3:$3,0),"")</f>
        <v/>
      </c>
      <c r="B81" s="319"/>
      <c r="C81" s="319"/>
      <c r="D81" s="320" t="str">
        <f ca="1">IF(AND(ISNUMBER($B$76),ISNUMBER($A81)),OFFSET(CountryData!$A$1,'Graphic Design'!$B$76-1,'Graphic Design'!$A81-1),"")</f>
        <v/>
      </c>
    </row>
    <row r="82" spans="1:13" x14ac:dyDescent="0.25">
      <c r="A82" s="25" t="str">
        <f>IFERROR(MATCH(B82,CountryData!$3:$3,0),"")</f>
        <v/>
      </c>
    </row>
    <row r="85" spans="1:13" ht="16.5" x14ac:dyDescent="0.3">
      <c r="C85" s="322" t="s">
        <v>908</v>
      </c>
    </row>
    <row r="87" spans="1:13" x14ac:dyDescent="0.25">
      <c r="C87" s="17" t="str">
        <f>IFERROR(Outputs!B127,"")</f>
        <v>Budget for Kenya, 2012</v>
      </c>
    </row>
    <row r="88" spans="1:13" x14ac:dyDescent="0.25">
      <c r="C88" s="355"/>
      <c r="D88" s="17" t="str">
        <f>IFERROR(Outputs!B131,"")</f>
        <v xml:space="preserve">C : Funding gap (= A - B) </v>
      </c>
      <c r="E88" s="356" t="str">
        <f>IFERROR(Outputs!B133,"")</f>
        <v>$US Per capita</v>
      </c>
    </row>
    <row r="89" spans="1:13" x14ac:dyDescent="0.25">
      <c r="A89" s="320">
        <v>1</v>
      </c>
      <c r="C89" s="358" t="str">
        <f>IFERROR(TEXT(Outputs!$D$128,"####"),"")</f>
        <v>2014</v>
      </c>
      <c r="D89" s="350">
        <f ca="1">Outputs!$D$131</f>
        <v>12583081.538747657</v>
      </c>
      <c r="E89" s="357">
        <f ca="1">Outputs!$D$133</f>
        <v>0.63059345097256247</v>
      </c>
      <c r="M89" t="str">
        <f>IF(ISNUMBER(Outputs!N128),Outputs!N128,"")</f>
        <v/>
      </c>
    </row>
    <row r="90" spans="1:13" x14ac:dyDescent="0.25">
      <c r="A90" s="320">
        <v>2</v>
      </c>
      <c r="C90" s="358" t="str">
        <f>IFERROR(TEXT(Outputs!$E$128,"####"),"")</f>
        <v>2015</v>
      </c>
      <c r="D90" s="350">
        <f ca="1">Outputs!$E$131</f>
        <v>16430465.226593824</v>
      </c>
      <c r="E90" s="357">
        <f ca="1">Outputs!$E$133</f>
        <v>0.7214176707607739</v>
      </c>
    </row>
    <row r="91" spans="1:13" x14ac:dyDescent="0.25">
      <c r="A91" s="320">
        <v>3</v>
      </c>
      <c r="C91" s="358" t="str">
        <f>IFERROR(TEXT(Outputs!$F$128,"####"),"")</f>
        <v>2016</v>
      </c>
      <c r="D91" s="350">
        <f ca="1">Outputs!$F$131</f>
        <v>19931185.179079391</v>
      </c>
      <c r="E91" s="357">
        <f ca="1">Outputs!$F$133</f>
        <v>0.77447840910777643</v>
      </c>
    </row>
    <row r="92" spans="1:13" x14ac:dyDescent="0.25">
      <c r="A92" s="320">
        <v>4</v>
      </c>
      <c r="C92" s="358" t="str">
        <f>IFERROR(TEXT(Outputs!$G$128,"####"),"")</f>
        <v>2017</v>
      </c>
      <c r="D92" s="350">
        <f ca="1">Outputs!$G$131</f>
        <v>22180108.802606687</v>
      </c>
      <c r="E92" s="357">
        <f ca="1">Outputs!$G$133</f>
        <v>0.76910079956175403</v>
      </c>
    </row>
    <row r="93" spans="1:13" x14ac:dyDescent="0.25">
      <c r="A93" s="320">
        <v>5</v>
      </c>
      <c r="C93" s="358" t="str">
        <f>IFERROR(TEXT(Outputs!$H$128,"####"),"")</f>
        <v/>
      </c>
      <c r="D93" s="350" t="str">
        <f ca="1">Outputs!$H$131</f>
        <v/>
      </c>
      <c r="E93" s="357" t="str">
        <f ca="1">Outputs!$H$133</f>
        <v/>
      </c>
    </row>
    <row r="94" spans="1:13" x14ac:dyDescent="0.25">
      <c r="A94" s="320">
        <v>6</v>
      </c>
      <c r="C94" s="358" t="str">
        <f>IFERROR(TEXT(Outputs!$I$128,"####"),"")</f>
        <v/>
      </c>
      <c r="D94" s="350" t="str">
        <f ca="1">Outputs!$I$131</f>
        <v/>
      </c>
      <c r="E94" s="357" t="str">
        <f ca="1">Outputs!$I$133</f>
        <v/>
      </c>
    </row>
    <row r="95" spans="1:13" x14ac:dyDescent="0.25">
      <c r="A95" s="320">
        <v>7</v>
      </c>
      <c r="C95" s="358" t="str">
        <f>IFERROR(TEXT(Outputs!$J$128,"####"),"")</f>
        <v/>
      </c>
      <c r="D95" s="350" t="str">
        <f ca="1">Outputs!$J$131</f>
        <v/>
      </c>
      <c r="E95" s="357" t="str">
        <f ca="1">Outputs!$J$133</f>
        <v/>
      </c>
    </row>
    <row r="96" spans="1:13" x14ac:dyDescent="0.25">
      <c r="A96" s="320">
        <v>8</v>
      </c>
      <c r="C96" s="358" t="str">
        <f>IFERROR(TEXT(Outputs!$K$128,"####"),"")</f>
        <v/>
      </c>
      <c r="D96" s="350" t="str">
        <f ca="1">Outputs!$K$131</f>
        <v/>
      </c>
      <c r="E96" s="357" t="str">
        <f ca="1">Outputs!$K$133</f>
        <v/>
      </c>
    </row>
    <row r="97" spans="1:27" x14ac:dyDescent="0.25">
      <c r="A97" s="320">
        <v>9</v>
      </c>
      <c r="C97" s="358" t="str">
        <f>IFERROR(TEXT(Outputs!$L$128,"####"),"")</f>
        <v/>
      </c>
      <c r="D97" s="350" t="str">
        <f ca="1">Outputs!$L$131</f>
        <v/>
      </c>
      <c r="E97" s="357" t="str">
        <f ca="1">Outputs!$L$133</f>
        <v/>
      </c>
    </row>
    <row r="98" spans="1:27" x14ac:dyDescent="0.25">
      <c r="A98" s="320">
        <v>10</v>
      </c>
      <c r="C98" s="358" t="str">
        <f>IFERROR(TEXT(Outputs!$M$128,"####"),"")</f>
        <v/>
      </c>
      <c r="D98" s="350" t="str">
        <f ca="1">Outputs!$M$131</f>
        <v/>
      </c>
      <c r="E98" s="357" t="str">
        <f ca="1">Outputs!$M$133</f>
        <v/>
      </c>
    </row>
    <row r="101" spans="1:27" ht="16.5" x14ac:dyDescent="0.3">
      <c r="C101" s="322" t="s">
        <v>1340</v>
      </c>
      <c r="Q101" s="322" t="s">
        <v>1339</v>
      </c>
    </row>
    <row r="102" spans="1:27" x14ac:dyDescent="0.25">
      <c r="C102" s="317" t="str">
        <f>IFERROR(IF(ccLevel2&lt;&gt;"",ccLevel2&amp;", "&amp;ccYear,ccCountry&amp;", "&amp;ccYear),"")</f>
        <v>Kenya, 2012</v>
      </c>
      <c r="Q102" s="317" t="str">
        <f>IFERROR(IF(ccLevel2&lt;&gt;"",ccLevel2&amp;", "&amp;ccYear,ccCountry&amp;", "&amp;ccYear),"")</f>
        <v>Kenya, 2012</v>
      </c>
    </row>
    <row r="103" spans="1:27" x14ac:dyDescent="0.25">
      <c r="C103" s="359"/>
      <c r="D103" s="360" t="str">
        <f>IFERROR(TEXT(Outputs!D$128,"####"),"")</f>
        <v>2014</v>
      </c>
      <c r="E103" s="360" t="str">
        <f>IFERROR(TEXT(Outputs!E$128,"####"),"")</f>
        <v>2015</v>
      </c>
      <c r="F103" s="360" t="str">
        <f>IFERROR(TEXT(Outputs!F$128,"####"),"")</f>
        <v>2016</v>
      </c>
      <c r="G103" s="360" t="str">
        <f>IFERROR(TEXT(Outputs!G$128,"####"),"")</f>
        <v>2017</v>
      </c>
      <c r="H103" s="360" t="str">
        <f>IFERROR(TEXT(Outputs!H$128,"####"),"")</f>
        <v/>
      </c>
      <c r="I103" s="360" t="str">
        <f>IFERROR(TEXT(Outputs!I$128,"####"),"")</f>
        <v/>
      </c>
      <c r="J103" s="360" t="str">
        <f>IFERROR(TEXT(Outputs!J$128,"####"),"")</f>
        <v/>
      </c>
      <c r="K103" s="360" t="str">
        <f>IFERROR(TEXT(Outputs!K$128,"####"),"")</f>
        <v/>
      </c>
      <c r="L103" s="360" t="str">
        <f>IFERROR(TEXT(Outputs!L$128,"####"),"")</f>
        <v/>
      </c>
      <c r="M103" s="360" t="str">
        <f>IFERROR(TEXT(Outputs!M$128,"####"),"")</f>
        <v/>
      </c>
      <c r="Q103" s="359"/>
      <c r="R103" s="360" t="str">
        <f>D103</f>
        <v>2014</v>
      </c>
      <c r="S103" s="360" t="str">
        <f t="shared" ref="S103:AA103" si="4">E103</f>
        <v>2015</v>
      </c>
      <c r="T103" s="360" t="str">
        <f t="shared" si="4"/>
        <v>2016</v>
      </c>
      <c r="U103" s="360" t="str">
        <f t="shared" si="4"/>
        <v>2017</v>
      </c>
      <c r="V103" s="360" t="str">
        <f t="shared" si="4"/>
        <v/>
      </c>
      <c r="W103" s="360" t="str">
        <f t="shared" si="4"/>
        <v/>
      </c>
      <c r="X103" s="360" t="str">
        <f t="shared" si="4"/>
        <v/>
      </c>
      <c r="Y103" s="360" t="str">
        <f t="shared" si="4"/>
        <v/>
      </c>
      <c r="Z103" s="360" t="str">
        <f t="shared" si="4"/>
        <v/>
      </c>
      <c r="AA103" s="360" t="str">
        <f t="shared" si="4"/>
        <v/>
      </c>
    </row>
    <row r="104" spans="1:27" x14ac:dyDescent="0.25">
      <c r="C104" s="359" t="s">
        <v>913</v>
      </c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Q104" s="359" t="s">
        <v>913</v>
      </c>
      <c r="R104" s="360"/>
      <c r="S104" s="360"/>
      <c r="T104" s="360"/>
      <c r="U104" s="360"/>
      <c r="V104" s="360"/>
      <c r="W104" s="360"/>
      <c r="X104" s="360"/>
      <c r="Y104" s="360"/>
      <c r="Z104" s="360"/>
      <c r="AA104" s="360"/>
    </row>
    <row r="105" spans="1:27" x14ac:dyDescent="0.25">
      <c r="A105" s="320">
        <f>ROW(Outputs!B142)</f>
        <v>142</v>
      </c>
      <c r="B105" s="25">
        <f ca="1">IFERROR(E220/D105,"")</f>
        <v>0.9</v>
      </c>
      <c r="C105" s="361" t="s">
        <v>14</v>
      </c>
      <c r="D105" s="350">
        <f ca="1">IFERROR(OFFSET(Outputs!D$1,'Graphic Design'!$A105-1,),"")</f>
        <v>2960957.4159335773</v>
      </c>
      <c r="E105" s="350">
        <f ca="1">IFERROR(OFFSET(Outputs!E$1,'Graphic Design'!$A105-1,),"")</f>
        <v>2943471.002156083</v>
      </c>
      <c r="F105" s="350">
        <f ca="1">IFERROR(OFFSET(Outputs!F$1,'Graphic Design'!$A105-1,),"")</f>
        <v>2866639.9982031314</v>
      </c>
      <c r="G105" s="350">
        <f ca="1">IFERROR(OFFSET(Outputs!G$1,'Graphic Design'!$A105-1,),"")</f>
        <v>2470649.8972978117</v>
      </c>
      <c r="H105" s="350" t="str">
        <f ca="1">IFERROR(OFFSET(Outputs!H$1,'Graphic Design'!$A105-1,),"")</f>
        <v/>
      </c>
      <c r="I105" s="350" t="str">
        <f ca="1">IFERROR(OFFSET(Outputs!I$1,'Graphic Design'!$A105-1,),"")</f>
        <v/>
      </c>
      <c r="J105" s="350" t="str">
        <f ca="1">IFERROR(OFFSET(Outputs!J$1,'Graphic Design'!$A105-1,),"")</f>
        <v/>
      </c>
      <c r="K105" s="350" t="str">
        <f ca="1">IFERROR(OFFSET(Outputs!K$1,'Graphic Design'!$A105-1,),"")</f>
        <v/>
      </c>
      <c r="L105" s="350" t="str">
        <f ca="1">IFERROR(OFFSET(Outputs!L$1,'Graphic Design'!$A105-1,),"")</f>
        <v/>
      </c>
      <c r="M105" s="350" t="str">
        <f ca="1">IFERROR(OFFSET(Outputs!M$1,'Graphic Design'!$A105-1,),"")</f>
        <v/>
      </c>
      <c r="P105" s="321">
        <v>243</v>
      </c>
      <c r="Q105" s="361" t="s">
        <v>14</v>
      </c>
      <c r="R105" s="350">
        <f ca="1">IFERROR(OFFSET(E$1,$P105-1,,),"")</f>
        <v>159891.70046041315</v>
      </c>
      <c r="S105" s="350">
        <f t="shared" ref="S105:S114" ca="1" si="5">IFERROR(OFFSET(F$1,$P105-1,,),"")</f>
        <v>291403.62921345216</v>
      </c>
      <c r="T105" s="350">
        <f t="shared" ref="T105:T114" ca="1" si="6">IFERROR(OFFSET(G$1,$P105-1,,),"")</f>
        <v>412796.15974125103</v>
      </c>
      <c r="U105" s="350">
        <f t="shared" ref="U105:U114" ca="1" si="7">IFERROR(OFFSET(H$1,$P105-1,,),"")</f>
        <v>466952.83058928634</v>
      </c>
      <c r="V105" s="350" t="str">
        <f t="shared" ref="V105:V114" ca="1" si="8">IFERROR(OFFSET(I$1,$P105-1,,),"")</f>
        <v/>
      </c>
      <c r="W105" s="350">
        <f t="shared" ref="W105:W114" ca="1" si="9">IFERROR(OFFSET(J$1,$P105-1,,),"")</f>
        <v>0</v>
      </c>
      <c r="X105" s="350">
        <f t="shared" ref="X105:X114" ca="1" si="10">IFERROR(OFFSET(K$1,$P105-1,,),"")</f>
        <v>0</v>
      </c>
      <c r="Y105" s="350">
        <f t="shared" ref="Y105:Y114" ca="1" si="11">IFERROR(OFFSET(L$1,$P105-1,,),"")</f>
        <v>0</v>
      </c>
      <c r="Z105" s="350">
        <f t="shared" ref="Z105:Z114" ca="1" si="12">IFERROR(OFFSET(M$1,$P105-1,,),"")</f>
        <v>0</v>
      </c>
      <c r="AA105" s="350" t="str">
        <f t="shared" ref="AA105:AA114" ca="1" si="13">IFERROR(OFFSET(N$1,$P105-1,,),"")</f>
        <v/>
      </c>
    </row>
    <row r="106" spans="1:27" x14ac:dyDescent="0.25">
      <c r="A106" s="320">
        <f>ROW(Outputs!B146)</f>
        <v>146</v>
      </c>
      <c r="B106" s="25" t="str">
        <f ca="1">IFERROR(E218/D106,"")</f>
        <v/>
      </c>
      <c r="C106" s="361" t="s">
        <v>216</v>
      </c>
      <c r="D106" s="350" t="str">
        <f ca="1">IFERROR(OFFSET(Outputs!D$1,'Graphic Design'!$A106-1,),"")</f>
        <v/>
      </c>
      <c r="E106" s="350" t="str">
        <f ca="1">IFERROR(OFFSET(Outputs!E$1,'Graphic Design'!$A106-1,),"")</f>
        <v/>
      </c>
      <c r="F106" s="350" t="str">
        <f ca="1">IFERROR(OFFSET(Outputs!F$1,'Graphic Design'!$A106-1,),"")</f>
        <v/>
      </c>
      <c r="G106" s="350" t="str">
        <f ca="1">IFERROR(OFFSET(Outputs!G$1,'Graphic Design'!$A106-1,),"")</f>
        <v/>
      </c>
      <c r="H106" s="350" t="str">
        <f ca="1">IFERROR(OFFSET(Outputs!H$1,'Graphic Design'!$A106-1,),"")</f>
        <v/>
      </c>
      <c r="I106" s="350" t="str">
        <f ca="1">IFERROR(OFFSET(Outputs!I$1,'Graphic Design'!$A106-1,),"")</f>
        <v/>
      </c>
      <c r="J106" s="350" t="str">
        <f ca="1">IFERROR(OFFSET(Outputs!J$1,'Graphic Design'!$A106-1,),"")</f>
        <v/>
      </c>
      <c r="K106" s="350" t="str">
        <f ca="1">IFERROR(OFFSET(Outputs!K$1,'Graphic Design'!$A106-1,),"")</f>
        <v/>
      </c>
      <c r="L106" s="350" t="str">
        <f ca="1">IFERROR(OFFSET(Outputs!L$1,'Graphic Design'!$A106-1,),"")</f>
        <v/>
      </c>
      <c r="M106" s="350" t="str">
        <f ca="1">IFERROR(OFFSET(Outputs!M$1,'Graphic Design'!$A106-1,),"")</f>
        <v/>
      </c>
      <c r="P106" s="321">
        <v>241</v>
      </c>
      <c r="Q106" s="361" t="s">
        <v>216</v>
      </c>
      <c r="R106" s="350" t="str">
        <f t="shared" ref="R106:R114" ca="1" si="14">IFERROR(OFFSET(E$1,$P106-1,,),"")</f>
        <v/>
      </c>
      <c r="S106" s="350" t="str">
        <f t="shared" ca="1" si="5"/>
        <v/>
      </c>
      <c r="T106" s="350" t="str">
        <f t="shared" ca="1" si="6"/>
        <v/>
      </c>
      <c r="U106" s="350" t="str">
        <f t="shared" ca="1" si="7"/>
        <v/>
      </c>
      <c r="V106" s="350" t="str">
        <f t="shared" ca="1" si="8"/>
        <v/>
      </c>
      <c r="W106" s="350" t="str">
        <f t="shared" ca="1" si="9"/>
        <v/>
      </c>
      <c r="X106" s="350" t="str">
        <f t="shared" ca="1" si="10"/>
        <v/>
      </c>
      <c r="Y106" s="350" t="str">
        <f t="shared" ca="1" si="11"/>
        <v/>
      </c>
      <c r="Z106" s="350" t="str">
        <f t="shared" ca="1" si="12"/>
        <v/>
      </c>
      <c r="AA106" s="350" t="str">
        <f t="shared" ca="1" si="13"/>
        <v/>
      </c>
    </row>
    <row r="107" spans="1:27" x14ac:dyDescent="0.25">
      <c r="A107" s="320">
        <f>ROW(Outputs!B138)</f>
        <v>138</v>
      </c>
      <c r="B107" s="25">
        <f ca="1">IFERROR(E224/D107,"")</f>
        <v>0.6</v>
      </c>
      <c r="C107" s="361" t="s">
        <v>9</v>
      </c>
      <c r="D107" s="350">
        <f ca="1">IFERROR(OFFSET(Outputs!D$1,'Graphic Design'!$A107-1,),"")</f>
        <v>8792871.2987797614</v>
      </c>
      <c r="E107" s="350">
        <f ca="1">IFERROR(OFFSET(Outputs!E$1,'Graphic Design'!$A107-1,),"")</f>
        <v>11975244.183999103</v>
      </c>
      <c r="F107" s="350">
        <f ca="1">IFERROR(OFFSET(Outputs!F$1,'Graphic Design'!$A107-1,),"")</f>
        <v>14296433.943393271</v>
      </c>
      <c r="G107" s="350">
        <f ca="1">IFERROR(OFFSET(Outputs!G$1,'Graphic Design'!$A107-1,),"")</f>
        <v>14682719.389655564</v>
      </c>
      <c r="H107" s="350" t="str">
        <f ca="1">IFERROR(OFFSET(Outputs!H$1,'Graphic Design'!$A107-1,),"")</f>
        <v/>
      </c>
      <c r="I107" s="350" t="str">
        <f ca="1">IFERROR(OFFSET(Outputs!I$1,'Graphic Design'!$A107-1,),"")</f>
        <v/>
      </c>
      <c r="J107" s="350" t="str">
        <f ca="1">IFERROR(OFFSET(Outputs!J$1,'Graphic Design'!$A107-1,),"")</f>
        <v/>
      </c>
      <c r="K107" s="350" t="str">
        <f ca="1">IFERROR(OFFSET(Outputs!K$1,'Graphic Design'!$A107-1,),"")</f>
        <v/>
      </c>
      <c r="L107" s="350" t="str">
        <f ca="1">IFERROR(OFFSET(Outputs!L$1,'Graphic Design'!$A107-1,),"")</f>
        <v/>
      </c>
      <c r="M107" s="350" t="str">
        <f ca="1">IFERROR(OFFSET(Outputs!M$1,'Graphic Design'!$A107-1,),"")</f>
        <v/>
      </c>
      <c r="P107" s="321">
        <v>247</v>
      </c>
      <c r="Q107" s="361" t="s">
        <v>9</v>
      </c>
      <c r="R107" s="350">
        <f t="shared" ca="1" si="14"/>
        <v>316543.36675607134</v>
      </c>
      <c r="S107" s="350">
        <f t="shared" ca="1" si="5"/>
        <v>790366.1161439406</v>
      </c>
      <c r="T107" s="350">
        <f t="shared" ca="1" si="6"/>
        <v>1372457.6585657543</v>
      </c>
      <c r="U107" s="350">
        <f t="shared" ca="1" si="7"/>
        <v>1850022.6430966004</v>
      </c>
      <c r="V107" s="350" t="str">
        <f t="shared" ca="1" si="8"/>
        <v/>
      </c>
      <c r="W107" s="350">
        <f t="shared" ca="1" si="9"/>
        <v>0</v>
      </c>
      <c r="X107" s="350">
        <f t="shared" ca="1" si="10"/>
        <v>0</v>
      </c>
      <c r="Y107" s="350">
        <f t="shared" ca="1" si="11"/>
        <v>0</v>
      </c>
      <c r="Z107" s="350">
        <f t="shared" ca="1" si="12"/>
        <v>0</v>
      </c>
      <c r="AA107" s="350" t="str">
        <f t="shared" ca="1" si="13"/>
        <v/>
      </c>
    </row>
    <row r="108" spans="1:27" x14ac:dyDescent="0.25">
      <c r="A108" s="320">
        <f>ROW(Outputs!B150)</f>
        <v>150</v>
      </c>
      <c r="B108" s="25">
        <f ca="1">IFERROR(E219/D108,"")</f>
        <v>0.2</v>
      </c>
      <c r="C108" s="361" t="s">
        <v>383</v>
      </c>
      <c r="D108" s="350">
        <f ca="1">IFERROR(OFFSET(Outputs!D$1,'Graphic Design'!$A108-1,),"")</f>
        <v>1353661.1623371409</v>
      </c>
      <c r="E108" s="350">
        <f ca="1">IFERROR(OFFSET(Outputs!E$1,'Graphic Design'!$A108-1,),"")</f>
        <v>1466829.7160744478</v>
      </c>
      <c r="F108" s="350">
        <f ca="1">IFERROR(OFFSET(Outputs!F$1,'Graphic Design'!$A108-1,),"")</f>
        <v>1569086.9394596769</v>
      </c>
      <c r="G108" s="350">
        <f ca="1">IFERROR(OFFSET(Outputs!G$1,'Graphic Design'!$A108-1,),"")</f>
        <v>1694159.9295756416</v>
      </c>
      <c r="H108" s="350" t="str">
        <f ca="1">IFERROR(OFFSET(Outputs!H$1,'Graphic Design'!$A108-1,),"")</f>
        <v/>
      </c>
      <c r="I108" s="350" t="str">
        <f ca="1">IFERROR(OFFSET(Outputs!I$1,'Graphic Design'!$A108-1,),"")</f>
        <v/>
      </c>
      <c r="J108" s="350" t="str">
        <f ca="1">IFERROR(OFFSET(Outputs!J$1,'Graphic Design'!$A108-1,),"")</f>
        <v/>
      </c>
      <c r="K108" s="350" t="str">
        <f ca="1">IFERROR(OFFSET(Outputs!K$1,'Graphic Design'!$A108-1,),"")</f>
        <v/>
      </c>
      <c r="L108" s="350" t="str">
        <f ca="1">IFERROR(OFFSET(Outputs!L$1,'Graphic Design'!$A108-1,),"")</f>
        <v/>
      </c>
      <c r="M108" s="350" t="str">
        <f ca="1">IFERROR(OFFSET(Outputs!M$1,'Graphic Design'!$A108-1,),"")</f>
        <v/>
      </c>
      <c r="P108" s="321">
        <v>242</v>
      </c>
      <c r="Q108" s="361" t="s">
        <v>383</v>
      </c>
      <c r="R108" s="350">
        <f t="shared" ca="1" si="14"/>
        <v>16243.933948045689</v>
      </c>
      <c r="S108" s="350">
        <f t="shared" ca="1" si="5"/>
        <v>32270.253753637844</v>
      </c>
      <c r="T108" s="350">
        <f t="shared" ca="1" si="6"/>
        <v>50210.782062709666</v>
      </c>
      <c r="U108" s="350">
        <f t="shared" ca="1" si="7"/>
        <v>71154.717042176941</v>
      </c>
      <c r="V108" s="350" t="str">
        <f t="shared" ca="1" si="8"/>
        <v/>
      </c>
      <c r="W108" s="350">
        <f t="shared" ca="1" si="9"/>
        <v>0</v>
      </c>
      <c r="X108" s="350">
        <f t="shared" ca="1" si="10"/>
        <v>0</v>
      </c>
      <c r="Y108" s="350">
        <f t="shared" ca="1" si="11"/>
        <v>0</v>
      </c>
      <c r="Z108" s="350">
        <f t="shared" ca="1" si="12"/>
        <v>0</v>
      </c>
      <c r="AA108" s="350" t="str">
        <f t="shared" ca="1" si="13"/>
        <v/>
      </c>
    </row>
    <row r="109" spans="1:27" x14ac:dyDescent="0.25">
      <c r="A109" s="320">
        <f>ROW(Outputs!B154)</f>
        <v>154</v>
      </c>
      <c r="B109" s="25">
        <f ca="1">IFERROR(E223/D109,"")</f>
        <v>5</v>
      </c>
      <c r="C109" s="361" t="s">
        <v>909</v>
      </c>
      <c r="D109" s="350">
        <f ca="1">IFERROR(OFFSET(Outputs!D$1,'Graphic Design'!$A109-1,),"")</f>
        <v>6584.9814986253314</v>
      </c>
      <c r="E109" s="350">
        <f ca="1">IFERROR(OFFSET(Outputs!E$1,'Graphic Design'!$A109-1,),"")</f>
        <v>10754.962997250663</v>
      </c>
      <c r="F109" s="350">
        <f ca="1">IFERROR(OFFSET(Outputs!F$1,'Graphic Design'!$A109-1,),"")</f>
        <v>14924.944495875992</v>
      </c>
      <c r="G109" s="350">
        <f ca="1">IFERROR(OFFSET(Outputs!G$1,'Graphic Design'!$A109-1,),"")</f>
        <v>19094.925994501322</v>
      </c>
      <c r="H109" s="350" t="str">
        <f ca="1">IFERROR(OFFSET(Outputs!H$1,'Graphic Design'!$A109-1,),"")</f>
        <v/>
      </c>
      <c r="I109" s="350" t="str">
        <f ca="1">IFERROR(OFFSET(Outputs!I$1,'Graphic Design'!$A109-1,),"")</f>
        <v/>
      </c>
      <c r="J109" s="350" t="str">
        <f ca="1">IFERROR(OFFSET(Outputs!J$1,'Graphic Design'!$A109-1,),"")</f>
        <v/>
      </c>
      <c r="K109" s="350" t="str">
        <f ca="1">IFERROR(OFFSET(Outputs!K$1,'Graphic Design'!$A109-1,),"")</f>
        <v/>
      </c>
      <c r="L109" s="350" t="str">
        <f ca="1">IFERROR(OFFSET(Outputs!L$1,'Graphic Design'!$A109-1,),"")</f>
        <v/>
      </c>
      <c r="M109" s="350" t="str">
        <f ca="1">IFERROR(OFFSET(Outputs!M$1,'Graphic Design'!$A109-1,),"")</f>
        <v/>
      </c>
      <c r="P109" s="321">
        <v>246</v>
      </c>
      <c r="Q109" s="361" t="s">
        <v>909</v>
      </c>
      <c r="R109" s="350">
        <f t="shared" ca="1" si="14"/>
        <v>1975.4944495875993</v>
      </c>
      <c r="S109" s="350">
        <f t="shared" ca="1" si="5"/>
        <v>5915.2296484878634</v>
      </c>
      <c r="T109" s="350">
        <f t="shared" ca="1" si="6"/>
        <v>11939.955596700798</v>
      </c>
      <c r="U109" s="350">
        <f t="shared" ca="1" si="7"/>
        <v>20049.672294226384</v>
      </c>
      <c r="V109" s="350" t="str">
        <f t="shared" ca="1" si="8"/>
        <v/>
      </c>
      <c r="W109" s="350">
        <f t="shared" ca="1" si="9"/>
        <v>0</v>
      </c>
      <c r="X109" s="350">
        <f t="shared" ca="1" si="10"/>
        <v>0</v>
      </c>
      <c r="Y109" s="350">
        <f t="shared" ca="1" si="11"/>
        <v>0</v>
      </c>
      <c r="Z109" s="350">
        <f t="shared" ca="1" si="12"/>
        <v>0</v>
      </c>
      <c r="AA109" s="350" t="str">
        <f t="shared" ca="1" si="13"/>
        <v/>
      </c>
    </row>
    <row r="110" spans="1:27" x14ac:dyDescent="0.25">
      <c r="A110" s="320">
        <f>ROW(Outputs!B158)</f>
        <v>158</v>
      </c>
      <c r="B110" s="25">
        <f ca="1">IFERROR(E221/D110,"")</f>
        <v>0.18</v>
      </c>
      <c r="C110" s="361" t="s">
        <v>17</v>
      </c>
      <c r="D110" s="350">
        <f ca="1">IFERROR(OFFSET(Outputs!D$1,'Graphic Design'!$A110-1,),"")</f>
        <v>2878690.6811934379</v>
      </c>
      <c r="E110" s="350">
        <f ca="1">IFERROR(OFFSET(Outputs!E$1,'Graphic Design'!$A110-1,),"")</f>
        <v>3327269.0393203306</v>
      </c>
      <c r="F110" s="350">
        <f ca="1">IFERROR(OFFSET(Outputs!F$1,'Graphic Design'!$A110-1,),"")</f>
        <v>3880797.5598943057</v>
      </c>
      <c r="G110" s="350">
        <f ca="1">IFERROR(OFFSET(Outputs!G$1,'Graphic Design'!$A110-1,),"")</f>
        <v>4392266.4840849973</v>
      </c>
      <c r="H110" s="350" t="str">
        <f ca="1">IFERROR(OFFSET(Outputs!H$1,'Graphic Design'!$A110-1,),"")</f>
        <v/>
      </c>
      <c r="I110" s="350" t="str">
        <f ca="1">IFERROR(OFFSET(Outputs!I$1,'Graphic Design'!$A110-1,),"")</f>
        <v/>
      </c>
      <c r="J110" s="350" t="str">
        <f ca="1">IFERROR(OFFSET(Outputs!J$1,'Graphic Design'!$A110-1,),"")</f>
        <v/>
      </c>
      <c r="K110" s="350" t="str">
        <f ca="1">IFERROR(OFFSET(Outputs!K$1,'Graphic Design'!$A110-1,),"")</f>
        <v/>
      </c>
      <c r="L110" s="350" t="str">
        <f ca="1">IFERROR(OFFSET(Outputs!L$1,'Graphic Design'!$A110-1,),"")</f>
        <v/>
      </c>
      <c r="M110" s="350" t="str">
        <f ca="1">IFERROR(OFFSET(Outputs!M$1,'Graphic Design'!$A110-1,),"")</f>
        <v/>
      </c>
      <c r="P110" s="321">
        <v>244</v>
      </c>
      <c r="Q110" s="361" t="s">
        <v>17</v>
      </c>
      <c r="R110" s="350">
        <f t="shared" ca="1" si="14"/>
        <v>31089.859356889123</v>
      </c>
      <c r="S110" s="350">
        <f t="shared" ca="1" si="5"/>
        <v>65879.926978542528</v>
      </c>
      <c r="T110" s="350">
        <f t="shared" ca="1" si="6"/>
        <v>111766.96972495603</v>
      </c>
      <c r="U110" s="350">
        <f t="shared" ca="1" si="7"/>
        <v>166027.67309841287</v>
      </c>
      <c r="V110" s="350" t="str">
        <f t="shared" ca="1" si="8"/>
        <v/>
      </c>
      <c r="W110" s="350">
        <f t="shared" ca="1" si="9"/>
        <v>0</v>
      </c>
      <c r="X110" s="350">
        <f t="shared" ca="1" si="10"/>
        <v>0</v>
      </c>
      <c r="Y110" s="350">
        <f t="shared" ca="1" si="11"/>
        <v>0</v>
      </c>
      <c r="Z110" s="350">
        <f t="shared" ca="1" si="12"/>
        <v>0</v>
      </c>
      <c r="AA110" s="350" t="str">
        <f t="shared" ca="1" si="13"/>
        <v/>
      </c>
    </row>
    <row r="111" spans="1:27" x14ac:dyDescent="0.25">
      <c r="A111" s="320">
        <f>ROW(Outputs!B162)</f>
        <v>162</v>
      </c>
      <c r="B111" s="25">
        <f ca="1">IFERROR(E222/D111,"")</f>
        <v>0.19999999999999998</v>
      </c>
      <c r="C111" s="361" t="s">
        <v>22</v>
      </c>
      <c r="D111" s="350">
        <f ca="1">IFERROR(OFFSET(Outputs!D$1,'Graphic Design'!$A111-1,),"")</f>
        <v>719672.67029835947</v>
      </c>
      <c r="E111" s="350">
        <f ca="1">IFERROR(OFFSET(Outputs!E$1,'Graphic Design'!$A111-1,),"")</f>
        <v>831817.25983008265</v>
      </c>
      <c r="F111" s="350">
        <f ca="1">IFERROR(OFFSET(Outputs!F$1,'Graphic Design'!$A111-1,),"")</f>
        <v>970199.38997357641</v>
      </c>
      <c r="G111" s="350">
        <f ca="1">IFERROR(OFFSET(Outputs!G$1,'Graphic Design'!$A111-1,),"")</f>
        <v>1098066.6210212493</v>
      </c>
      <c r="H111" s="350" t="str">
        <f ca="1">IFERROR(OFFSET(Outputs!H$1,'Graphic Design'!$A111-1,),"")</f>
        <v/>
      </c>
      <c r="I111" s="350" t="str">
        <f ca="1">IFERROR(OFFSET(Outputs!I$1,'Graphic Design'!$A111-1,),"")</f>
        <v/>
      </c>
      <c r="J111" s="350" t="str">
        <f ca="1">IFERROR(OFFSET(Outputs!J$1,'Graphic Design'!$A111-1,),"")</f>
        <v/>
      </c>
      <c r="K111" s="350" t="str">
        <f ca="1">IFERROR(OFFSET(Outputs!K$1,'Graphic Design'!$A111-1,),"")</f>
        <v/>
      </c>
      <c r="L111" s="350" t="str">
        <f ca="1">IFERROR(OFFSET(Outputs!L$1,'Graphic Design'!$A111-1,),"")</f>
        <v/>
      </c>
      <c r="M111" s="350" t="str">
        <f ca="1">IFERROR(OFFSET(Outputs!M$1,'Graphic Design'!$A111-1,),"")</f>
        <v/>
      </c>
      <c r="P111" s="321">
        <v>245</v>
      </c>
      <c r="Q111" s="361" t="s">
        <v>22</v>
      </c>
      <c r="R111" s="350">
        <f t="shared" ca="1" si="14"/>
        <v>8636.0720435803123</v>
      </c>
      <c r="S111" s="350">
        <f t="shared" ca="1" si="5"/>
        <v>18299.979716261816</v>
      </c>
      <c r="T111" s="350">
        <f t="shared" ca="1" si="6"/>
        <v>31046.380479154453</v>
      </c>
      <c r="U111" s="350">
        <f t="shared" ca="1" si="7"/>
        <v>46118.79808289247</v>
      </c>
      <c r="V111" s="350" t="str">
        <f t="shared" ca="1" si="8"/>
        <v/>
      </c>
      <c r="W111" s="350">
        <f t="shared" ca="1" si="9"/>
        <v>0</v>
      </c>
      <c r="X111" s="350">
        <f t="shared" ca="1" si="10"/>
        <v>0</v>
      </c>
      <c r="Y111" s="350">
        <f t="shared" ca="1" si="11"/>
        <v>0</v>
      </c>
      <c r="Z111" s="350">
        <f t="shared" ca="1" si="12"/>
        <v>0</v>
      </c>
      <c r="AA111" s="350" t="str">
        <f t="shared" ca="1" si="13"/>
        <v/>
      </c>
    </row>
    <row r="112" spans="1:27" x14ac:dyDescent="0.25">
      <c r="A112" s="320">
        <f>ROW(Outputs!B166)</f>
        <v>166</v>
      </c>
      <c r="B112" s="25" t="str">
        <f ca="1">IFERROR(E226/D112,"")</f>
        <v/>
      </c>
      <c r="C112" s="361" t="s">
        <v>577</v>
      </c>
      <c r="D112" s="350" t="str">
        <f ca="1">IFERROR(OFFSET(Outputs!D$1,'Graphic Design'!$A112-1,),"")</f>
        <v/>
      </c>
      <c r="E112" s="350" t="str">
        <f ca="1">IFERROR(OFFSET(Outputs!E$1,'Graphic Design'!$A112-1,),"")</f>
        <v/>
      </c>
      <c r="F112" s="350" t="str">
        <f ca="1">IFERROR(OFFSET(Outputs!F$1,'Graphic Design'!$A112-1,),"")</f>
        <v/>
      </c>
      <c r="G112" s="350" t="str">
        <f ca="1">IFERROR(OFFSET(Outputs!G$1,'Graphic Design'!$A112-1,),"")</f>
        <v/>
      </c>
      <c r="H112" s="350" t="str">
        <f ca="1">IFERROR(OFFSET(Outputs!H$1,'Graphic Design'!$A112-1,),"")</f>
        <v/>
      </c>
      <c r="I112" s="350" t="str">
        <f ca="1">IFERROR(OFFSET(Outputs!I$1,'Graphic Design'!$A112-1,),"")</f>
        <v/>
      </c>
      <c r="J112" s="350" t="str">
        <f ca="1">IFERROR(OFFSET(Outputs!J$1,'Graphic Design'!$A112-1,),"")</f>
        <v/>
      </c>
      <c r="K112" s="350" t="str">
        <f ca="1">IFERROR(OFFSET(Outputs!K$1,'Graphic Design'!$A112-1,),"")</f>
        <v/>
      </c>
      <c r="L112" s="350" t="str">
        <f ca="1">IFERROR(OFFSET(Outputs!L$1,'Graphic Design'!$A112-1,),"")</f>
        <v/>
      </c>
      <c r="M112" s="350" t="str">
        <f ca="1">IFERROR(OFFSET(Outputs!M$1,'Graphic Design'!$A112-1,),"")</f>
        <v/>
      </c>
      <c r="P112" s="321">
        <v>249</v>
      </c>
      <c r="Q112" s="361" t="s">
        <v>577</v>
      </c>
      <c r="R112" s="350" t="str">
        <f t="shared" ca="1" si="14"/>
        <v/>
      </c>
      <c r="S112" s="350" t="str">
        <f t="shared" ca="1" si="5"/>
        <v/>
      </c>
      <c r="T112" s="350" t="str">
        <f t="shared" ca="1" si="6"/>
        <v/>
      </c>
      <c r="U112" s="350" t="str">
        <f t="shared" ca="1" si="7"/>
        <v/>
      </c>
      <c r="V112" s="350" t="str">
        <f t="shared" ca="1" si="8"/>
        <v/>
      </c>
      <c r="W112" s="350" t="str">
        <f t="shared" ca="1" si="9"/>
        <v/>
      </c>
      <c r="X112" s="350" t="str">
        <f t="shared" ca="1" si="10"/>
        <v/>
      </c>
      <c r="Y112" s="350" t="str">
        <f t="shared" ca="1" si="11"/>
        <v/>
      </c>
      <c r="Z112" s="350" t="str">
        <f t="shared" ca="1" si="12"/>
        <v/>
      </c>
      <c r="AA112" s="350" t="str">
        <f t="shared" ca="1" si="13"/>
        <v/>
      </c>
    </row>
    <row r="113" spans="1:27" x14ac:dyDescent="0.25">
      <c r="A113" s="320">
        <f>ROW(Outputs!B170)</f>
        <v>170</v>
      </c>
      <c r="B113" s="25">
        <f ca="1">IFERROR(E225/D113,"")</f>
        <v>0.16</v>
      </c>
      <c r="C113" s="361" t="s">
        <v>576</v>
      </c>
      <c r="D113" s="350">
        <f ca="1">IFERROR(OFFSET(Outputs!D$1,'Graphic Design'!$A113-1,),"")</f>
        <v>2415</v>
      </c>
      <c r="E113" s="350">
        <f ca="1">IFERROR(OFFSET(Outputs!E$1,'Graphic Design'!$A113-1,),"")</f>
        <v>2719.5531512773891</v>
      </c>
      <c r="F113" s="350">
        <f ca="1">IFERROR(OFFSET(Outputs!F$1,'Graphic Design'!$A113-1,),"")</f>
        <v>3263.463781532867</v>
      </c>
      <c r="G113" s="350">
        <f ca="1">IFERROR(OFFSET(Outputs!G$1,'Graphic Design'!$A113-1,),"")</f>
        <v>2415</v>
      </c>
      <c r="H113" s="350" t="str">
        <f ca="1">IFERROR(OFFSET(Outputs!H$1,'Graphic Design'!$A113-1,),"")</f>
        <v/>
      </c>
      <c r="I113" s="350" t="str">
        <f ca="1">IFERROR(OFFSET(Outputs!I$1,'Graphic Design'!$A113-1,),"")</f>
        <v/>
      </c>
      <c r="J113" s="350" t="str">
        <f ca="1">IFERROR(OFFSET(Outputs!J$1,'Graphic Design'!$A113-1,),"")</f>
        <v/>
      </c>
      <c r="K113" s="350" t="str">
        <f ca="1">IFERROR(OFFSET(Outputs!K$1,'Graphic Design'!$A113-1,),"")</f>
        <v/>
      </c>
      <c r="L113" s="350" t="str">
        <f ca="1">IFERROR(OFFSET(Outputs!L$1,'Graphic Design'!$A113-1,),"")</f>
        <v/>
      </c>
      <c r="M113" s="350" t="str">
        <f ca="1">IFERROR(OFFSET(Outputs!M$1,'Graphic Design'!$A113-1,),"")</f>
        <v/>
      </c>
      <c r="P113" s="321">
        <v>248</v>
      </c>
      <c r="Q113" s="361" t="s">
        <v>576</v>
      </c>
      <c r="R113" s="350" t="str">
        <f t="shared" ca="1" si="14"/>
        <v/>
      </c>
      <c r="S113" s="350" t="str">
        <f t="shared" ca="1" si="5"/>
        <v/>
      </c>
      <c r="T113" s="350" t="str">
        <f t="shared" ca="1" si="6"/>
        <v/>
      </c>
      <c r="U113" s="350" t="str">
        <f t="shared" ca="1" si="7"/>
        <v/>
      </c>
      <c r="V113" s="350" t="str">
        <f t="shared" ca="1" si="8"/>
        <v/>
      </c>
      <c r="W113" s="350">
        <f t="shared" ca="1" si="9"/>
        <v>0</v>
      </c>
      <c r="X113" s="350">
        <f t="shared" ca="1" si="10"/>
        <v>0</v>
      </c>
      <c r="Y113" s="350">
        <f t="shared" ca="1" si="11"/>
        <v>0</v>
      </c>
      <c r="Z113" s="350">
        <f t="shared" ca="1" si="12"/>
        <v>0</v>
      </c>
      <c r="AA113" s="350" t="str">
        <f t="shared" ca="1" si="13"/>
        <v/>
      </c>
    </row>
    <row r="114" spans="1:27" x14ac:dyDescent="0.25">
      <c r="A114" s="320">
        <f>ROW(Outputs!B174)</f>
        <v>174</v>
      </c>
      <c r="B114" s="25" t="str">
        <f ca="1">IFERROR(E227/D114,"")</f>
        <v/>
      </c>
      <c r="C114" s="361" t="s">
        <v>910</v>
      </c>
      <c r="D114" s="350" t="str">
        <f ca="1">IFERROR(OFFSET(Outputs!D$1,'Graphic Design'!$A114-1,),"")</f>
        <v/>
      </c>
      <c r="E114" s="350" t="str">
        <f ca="1">IFERROR(OFFSET(Outputs!E$1,'Graphic Design'!$A114-1,),"")</f>
        <v/>
      </c>
      <c r="F114" s="350" t="str">
        <f ca="1">IFERROR(OFFSET(Outputs!F$1,'Graphic Design'!$A114-1,),"")</f>
        <v/>
      </c>
      <c r="G114" s="350" t="str">
        <f ca="1">IFERROR(OFFSET(Outputs!G$1,'Graphic Design'!$A114-1,),"")</f>
        <v/>
      </c>
      <c r="H114" s="350" t="str">
        <f ca="1">IFERROR(OFFSET(Outputs!H$1,'Graphic Design'!$A114-1,),"")</f>
        <v/>
      </c>
      <c r="I114" s="350" t="str">
        <f ca="1">IFERROR(OFFSET(Outputs!I$1,'Graphic Design'!$A114-1,),"")</f>
        <v/>
      </c>
      <c r="J114" s="350" t="str">
        <f ca="1">IFERROR(OFFSET(Outputs!J$1,'Graphic Design'!$A114-1,),"")</f>
        <v/>
      </c>
      <c r="K114" s="350" t="str">
        <f ca="1">IFERROR(OFFSET(Outputs!K$1,'Graphic Design'!$A114-1,),"")</f>
        <v/>
      </c>
      <c r="L114" s="350" t="str">
        <f ca="1">IFERROR(OFFSET(Outputs!L$1,'Graphic Design'!$A114-1,),"")</f>
        <v/>
      </c>
      <c r="M114" s="350" t="str">
        <f ca="1">IFERROR(OFFSET(Outputs!M$1,'Graphic Design'!$A114-1,),"")</f>
        <v/>
      </c>
      <c r="P114" s="321">
        <v>250</v>
      </c>
      <c r="Q114" s="361" t="s">
        <v>910</v>
      </c>
      <c r="R114" s="350" t="str">
        <f t="shared" ca="1" si="14"/>
        <v/>
      </c>
      <c r="S114" s="350" t="str">
        <f t="shared" ca="1" si="5"/>
        <v/>
      </c>
      <c r="T114" s="350" t="str">
        <f t="shared" ca="1" si="6"/>
        <v/>
      </c>
      <c r="U114" s="350" t="str">
        <f t="shared" ca="1" si="7"/>
        <v/>
      </c>
      <c r="V114" s="350" t="str">
        <f t="shared" ca="1" si="8"/>
        <v/>
      </c>
      <c r="W114" s="350" t="str">
        <f t="shared" ca="1" si="9"/>
        <v/>
      </c>
      <c r="X114" s="350" t="str">
        <f t="shared" ca="1" si="10"/>
        <v/>
      </c>
      <c r="Y114" s="350" t="str">
        <f t="shared" ca="1" si="11"/>
        <v/>
      </c>
      <c r="Z114" s="350" t="str">
        <f t="shared" ca="1" si="12"/>
        <v/>
      </c>
      <c r="AA114" s="350" t="str">
        <f t="shared" ca="1" si="13"/>
        <v/>
      </c>
    </row>
    <row r="115" spans="1:27" x14ac:dyDescent="0.25">
      <c r="A115" s="320"/>
      <c r="C115" s="359" t="s">
        <v>1301</v>
      </c>
      <c r="D115" s="350" t="str">
        <f ca="1">IFERROR(OFFSET(Outputs!D$1,'Graphic Design'!$A115-1,),"")</f>
        <v/>
      </c>
      <c r="E115" s="350" t="str">
        <f ca="1">IFERROR(OFFSET(Outputs!E$1,'Graphic Design'!$A115-1,),"")</f>
        <v/>
      </c>
      <c r="F115" s="350" t="str">
        <f ca="1">IFERROR(OFFSET(Outputs!F$1,'Graphic Design'!$A115-1,),"")</f>
        <v/>
      </c>
      <c r="G115" s="350" t="str">
        <f ca="1">IFERROR(OFFSET(Outputs!G$1,'Graphic Design'!$A115-1,),"")</f>
        <v/>
      </c>
      <c r="H115" s="350" t="str">
        <f ca="1">IFERROR(OFFSET(Outputs!H$1,'Graphic Design'!$A115-1,),"")</f>
        <v/>
      </c>
      <c r="I115" s="350" t="str">
        <f ca="1">IFERROR(OFFSET(Outputs!I$1,'Graphic Design'!$A115-1,),"")</f>
        <v/>
      </c>
      <c r="J115" s="350" t="str">
        <f ca="1">IFERROR(OFFSET(Outputs!J$1,'Graphic Design'!$A115-1,),"")</f>
        <v/>
      </c>
      <c r="K115" s="350" t="str">
        <f ca="1">IFERROR(OFFSET(Outputs!K$1,'Graphic Design'!$A115-1,),"")</f>
        <v/>
      </c>
      <c r="L115" s="350" t="str">
        <f ca="1">IFERROR(OFFSET(Outputs!L$1,'Graphic Design'!$A115-1,),"")</f>
        <v/>
      </c>
      <c r="M115" s="350" t="str">
        <f ca="1">IFERROR(OFFSET(Outputs!M$1,'Graphic Design'!$A115-1,),"")</f>
        <v/>
      </c>
    </row>
    <row r="116" spans="1:27" x14ac:dyDescent="0.25">
      <c r="A116" s="320">
        <v>88</v>
      </c>
      <c r="C116" s="361" t="s">
        <v>1304</v>
      </c>
      <c r="D116" s="350">
        <f ca="1">IFERROR(OFFSET(Quantities!F$1,'Graphic Design'!$A116-1,),"")</f>
        <v>9249.9691643755505</v>
      </c>
      <c r="E116" s="350">
        <f ca="1">IFERROR(OFFSET(Quantities!G$1,'Graphic Design'!$A116-1,),"")</f>
        <v>16199.938328751103</v>
      </c>
      <c r="F116" s="350">
        <f ca="1">IFERROR(OFFSET(Quantities!H$1,'Graphic Design'!$A116-1,),"")</f>
        <v>23149.907493126655</v>
      </c>
      <c r="G116" s="350">
        <f ca="1">IFERROR(OFFSET(Quantities!I$1,'Graphic Design'!$A116-1,),"")</f>
        <v>30099.876657502205</v>
      </c>
      <c r="H116" s="350" t="str">
        <f ca="1">IFERROR(OFFSET(Quantities!J$1,'Graphic Design'!$A116-1,),"")</f>
        <v/>
      </c>
      <c r="I116" s="350" t="str">
        <f ca="1">IFERROR(OFFSET(Quantities!K$1,'Graphic Design'!$A116-1,),"")</f>
        <v/>
      </c>
      <c r="J116" s="350" t="str">
        <f ca="1">IFERROR(OFFSET(Quantities!L$1,'Graphic Design'!$A116-1,),"")</f>
        <v/>
      </c>
      <c r="K116" s="350" t="str">
        <f ca="1">IFERROR(OFFSET(Quantities!M$1,'Graphic Design'!$A116-1,),"")</f>
        <v/>
      </c>
      <c r="L116" s="350" t="str">
        <f ca="1">IFERROR(OFFSET(Quantities!N$1,'Graphic Design'!$A116-1,),"")</f>
        <v/>
      </c>
      <c r="M116" s="350" t="str">
        <f ca="1">IFERROR(OFFSET(Quantities!O$1,'Graphic Design'!$A116-1,),"")</f>
        <v/>
      </c>
    </row>
    <row r="117" spans="1:27" x14ac:dyDescent="0.25">
      <c r="A117" s="320">
        <v>96</v>
      </c>
      <c r="C117" s="361" t="s">
        <v>1305</v>
      </c>
      <c r="D117" s="350">
        <f ca="1">IFERROR(OFFSET(Quantities!F$1,'Graphic Design'!$A117-1,),"")</f>
        <v>9249.9691643755505</v>
      </c>
      <c r="E117" s="350">
        <f ca="1">IFERROR(OFFSET(Quantities!G$1,'Graphic Design'!$A117-1,),"")</f>
        <v>16199.938328751103</v>
      </c>
      <c r="F117" s="350">
        <f ca="1">IFERROR(OFFSET(Quantities!H$1,'Graphic Design'!$A117-1,),"")</f>
        <v>23149.907493126655</v>
      </c>
      <c r="G117" s="350">
        <f ca="1">IFERROR(OFFSET(Quantities!I$1,'Graphic Design'!$A117-1,),"")</f>
        <v>30099.876657502205</v>
      </c>
      <c r="H117" s="350" t="str">
        <f ca="1">IFERROR(OFFSET(Quantities!J$1,'Graphic Design'!$A117-1,),"")</f>
        <v/>
      </c>
      <c r="I117" s="350" t="str">
        <f ca="1">IFERROR(OFFSET(Quantities!K$1,'Graphic Design'!$A117-1,),"")</f>
        <v/>
      </c>
      <c r="J117" s="350" t="str">
        <f ca="1">IFERROR(OFFSET(Quantities!L$1,'Graphic Design'!$A117-1,),"")</f>
        <v/>
      </c>
      <c r="K117" s="350" t="str">
        <f ca="1">IFERROR(OFFSET(Quantities!M$1,'Graphic Design'!$A117-1,),"")</f>
        <v/>
      </c>
      <c r="L117" s="350" t="str">
        <f ca="1">IFERROR(OFFSET(Quantities!N$1,'Graphic Design'!$A117-1,),"")</f>
        <v/>
      </c>
      <c r="M117" s="350" t="str">
        <f ca="1">IFERROR(OFFSET(Quantities!O$1,'Graphic Design'!$A117-1,),"")</f>
        <v/>
      </c>
    </row>
    <row r="118" spans="1:27" x14ac:dyDescent="0.25">
      <c r="A118" s="320">
        <v>91</v>
      </c>
      <c r="C118" s="361" t="s">
        <v>1306</v>
      </c>
      <c r="D118" s="350">
        <f ca="1">IFERROR(OFFSET(Quantities!F$1,'Graphic Design'!$A118-1,),"")</f>
        <v>6271.4109510717435</v>
      </c>
      <c r="E118" s="350">
        <f ca="1">IFERROR(OFFSET(Quantities!G$1,'Graphic Design'!$A118-1,),"")</f>
        <v>10242.821902143487</v>
      </c>
      <c r="F118" s="350">
        <f ca="1">IFERROR(OFFSET(Quantities!H$1,'Graphic Design'!$A118-1,),"")</f>
        <v>14214.23285321523</v>
      </c>
      <c r="G118" s="350">
        <f ca="1">IFERROR(OFFSET(Quantities!I$1,'Graphic Design'!$A118-1,),"")</f>
        <v>18185.643804286974</v>
      </c>
      <c r="H118" s="350" t="str">
        <f ca="1">IFERROR(OFFSET(Quantities!J$1,'Graphic Design'!$A118-1,),"")</f>
        <v/>
      </c>
      <c r="I118" s="350" t="str">
        <f ca="1">IFERROR(OFFSET(Quantities!K$1,'Graphic Design'!$A118-1,),"")</f>
        <v/>
      </c>
      <c r="J118" s="350" t="str">
        <f ca="1">IFERROR(OFFSET(Quantities!L$1,'Graphic Design'!$A118-1,),"")</f>
        <v/>
      </c>
      <c r="K118" s="350" t="str">
        <f ca="1">IFERROR(OFFSET(Quantities!M$1,'Graphic Design'!$A118-1,),"")</f>
        <v/>
      </c>
      <c r="L118" s="350" t="str">
        <f ca="1">IFERROR(OFFSET(Quantities!N$1,'Graphic Design'!$A118-1,),"")</f>
        <v/>
      </c>
      <c r="M118" s="350" t="str">
        <f ca="1">IFERROR(OFFSET(Quantities!O$1,'Graphic Design'!$A118-1,),"")</f>
        <v/>
      </c>
    </row>
    <row r="119" spans="1:27" x14ac:dyDescent="0.25">
      <c r="A119" s="320">
        <v>105</v>
      </c>
      <c r="C119" s="361" t="s">
        <v>1302</v>
      </c>
      <c r="D119" s="350">
        <f ca="1">IFERROR(OFFSET(Quantities!F$1,'Graphic Design'!$A119-1,),"")</f>
        <v>232</v>
      </c>
      <c r="E119" s="350">
        <f ca="1">IFERROR(OFFSET(Quantities!G$1,'Graphic Design'!$A119-1,),"")</f>
        <v>232</v>
      </c>
      <c r="F119" s="350">
        <f ca="1">IFERROR(OFFSET(Quantities!H$1,'Graphic Design'!$A119-1,),"")</f>
        <v>232</v>
      </c>
      <c r="G119" s="350">
        <f ca="1">IFERROR(OFFSET(Quantities!I$1,'Graphic Design'!$A119-1,),"")</f>
        <v>232</v>
      </c>
      <c r="H119" s="350" t="str">
        <f ca="1">IFERROR(OFFSET(Quantities!J$1,'Graphic Design'!$A119-1,),"")</f>
        <v/>
      </c>
      <c r="I119" s="350" t="str">
        <f ca="1">IFERROR(OFFSET(Quantities!K$1,'Graphic Design'!$A119-1,),"")</f>
        <v/>
      </c>
      <c r="J119" s="350" t="str">
        <f ca="1">IFERROR(OFFSET(Quantities!L$1,'Graphic Design'!$A119-1,),"")</f>
        <v/>
      </c>
      <c r="K119" s="350" t="str">
        <f ca="1">IFERROR(OFFSET(Quantities!M$1,'Graphic Design'!$A119-1,),"")</f>
        <v/>
      </c>
      <c r="L119" s="350" t="str">
        <f ca="1">IFERROR(OFFSET(Quantities!N$1,'Graphic Design'!$A119-1,),"")</f>
        <v/>
      </c>
      <c r="M119" s="350" t="str">
        <f ca="1">IFERROR(OFFSET(Quantities!O$1,'Graphic Design'!$A119-1,),"")</f>
        <v/>
      </c>
    </row>
    <row r="120" spans="1:27" x14ac:dyDescent="0.25">
      <c r="A120" s="320">
        <v>106</v>
      </c>
      <c r="C120" s="361" t="s">
        <v>1303</v>
      </c>
      <c r="D120" s="350">
        <f ca="1">IFERROR(OFFSET(Quantities!F$1,'Graphic Design'!$A120-1,),"")</f>
        <v>116</v>
      </c>
      <c r="E120" s="350">
        <f ca="1">IFERROR(OFFSET(Quantities!G$1,'Graphic Design'!$A120-1,),"")</f>
        <v>116</v>
      </c>
      <c r="F120" s="350">
        <f ca="1">IFERROR(OFFSET(Quantities!H$1,'Graphic Design'!$A120-1,),"")</f>
        <v>116</v>
      </c>
      <c r="G120" s="350">
        <f ca="1">IFERROR(OFFSET(Quantities!I$1,'Graphic Design'!$A120-1,),"")</f>
        <v>116</v>
      </c>
      <c r="H120" s="350" t="str">
        <f ca="1">IFERROR(OFFSET(Quantities!J$1,'Graphic Design'!$A120-1,),"")</f>
        <v/>
      </c>
      <c r="I120" s="350" t="str">
        <f ca="1">IFERROR(OFFSET(Quantities!K$1,'Graphic Design'!$A120-1,),"")</f>
        <v/>
      </c>
      <c r="J120" s="350" t="str">
        <f ca="1">IFERROR(OFFSET(Quantities!L$1,'Graphic Design'!$A120-1,),"")</f>
        <v/>
      </c>
      <c r="K120" s="350" t="str">
        <f ca="1">IFERROR(OFFSET(Quantities!M$1,'Graphic Design'!$A120-1,),"")</f>
        <v/>
      </c>
      <c r="L120" s="350" t="str">
        <f ca="1">IFERROR(OFFSET(Quantities!N$1,'Graphic Design'!$A120-1,),"")</f>
        <v/>
      </c>
      <c r="M120" s="350" t="str">
        <f ca="1">IFERROR(OFFSET(Quantities!O$1,'Graphic Design'!$A120-1,),"")</f>
        <v/>
      </c>
    </row>
    <row r="121" spans="1:27" x14ac:dyDescent="0.25">
      <c r="A121" s="320"/>
      <c r="C121" s="361"/>
      <c r="D121" s="350" t="str">
        <f ca="1">IFERROR(OFFSET(Quantities!F$1,'Graphic Design'!$A121-1,),"")</f>
        <v/>
      </c>
      <c r="E121" s="350" t="str">
        <f ca="1">IFERROR(OFFSET(Quantities!G$1,'Graphic Design'!$A121-1,),"")</f>
        <v/>
      </c>
      <c r="F121" s="350" t="str">
        <f ca="1">IFERROR(OFFSET(Quantities!H$1,'Graphic Design'!$A121-1,),"")</f>
        <v/>
      </c>
      <c r="G121" s="350" t="str">
        <f ca="1">IFERROR(OFFSET(Quantities!I$1,'Graphic Design'!$A121-1,),"")</f>
        <v/>
      </c>
      <c r="H121" s="350" t="str">
        <f ca="1">IFERROR(OFFSET(Quantities!J$1,'Graphic Design'!$A121-1,),"")</f>
        <v/>
      </c>
      <c r="I121" s="350" t="str">
        <f ca="1">IFERROR(OFFSET(Quantities!K$1,'Graphic Design'!$A121-1,),"")</f>
        <v/>
      </c>
      <c r="J121" s="350" t="str">
        <f ca="1">IFERROR(OFFSET(Quantities!L$1,'Graphic Design'!$A121-1,),"")</f>
        <v/>
      </c>
      <c r="K121" s="350" t="str">
        <f ca="1">IFERROR(OFFSET(Quantities!M$1,'Graphic Design'!$A121-1,),"")</f>
        <v/>
      </c>
      <c r="L121" s="350" t="str">
        <f ca="1">IFERROR(OFFSET(Quantities!N$1,'Graphic Design'!$A121-1,),"")</f>
        <v/>
      </c>
      <c r="M121" s="350" t="str">
        <f ca="1">IFERROR(OFFSET(Quantities!O$1,'Graphic Design'!$A121-1,),"")</f>
        <v/>
      </c>
    </row>
    <row r="124" spans="1:27" ht="16.5" x14ac:dyDescent="0.3">
      <c r="C124" s="322" t="s">
        <v>912</v>
      </c>
    </row>
    <row r="125" spans="1:27" x14ac:dyDescent="0.25">
      <c r="C125" s="317" t="str">
        <f>IFERROR(IF(ccLevel2&lt;&gt;"",ccLevel2&amp;", "&amp;ccYear,ccCountry&amp;", "&amp;ccYear),"")</f>
        <v>Kenya, 2012</v>
      </c>
    </row>
    <row r="126" spans="1:27" x14ac:dyDescent="0.25">
      <c r="C126" s="359" t="s">
        <v>911</v>
      </c>
      <c r="D126" s="360" t="str">
        <f>IFERROR(TEXT(Outputs!D$128,"####"),"")</f>
        <v>2014</v>
      </c>
      <c r="E126" s="360" t="str">
        <f>IFERROR(TEXT(Outputs!E$128,"####"),"")</f>
        <v>2015</v>
      </c>
      <c r="F126" s="360" t="str">
        <f>IFERROR(TEXT(Outputs!F$128,"####"),"")</f>
        <v>2016</v>
      </c>
      <c r="G126" s="360" t="str">
        <f>IFERROR(TEXT(Outputs!G$128,"####"),"")</f>
        <v>2017</v>
      </c>
      <c r="H126" s="360" t="str">
        <f>IFERROR(TEXT(Outputs!H$128,"####"),"")</f>
        <v/>
      </c>
      <c r="I126" s="360" t="str">
        <f>IFERROR(TEXT(Outputs!I$128,"####"),"")</f>
        <v/>
      </c>
      <c r="J126" s="360" t="str">
        <f>IFERROR(TEXT(Outputs!J$128,"####"),"")</f>
        <v/>
      </c>
      <c r="K126" s="360" t="str">
        <f>IFERROR(TEXT(Outputs!K$128,"####"),"")</f>
        <v/>
      </c>
      <c r="L126" s="360" t="str">
        <f>IFERROR(TEXT(Outputs!L$128,"####"),"")</f>
        <v/>
      </c>
      <c r="M126" s="360" t="str">
        <f>IFERROR(TEXT(Outputs!M$128,"####"),"")</f>
        <v/>
      </c>
    </row>
    <row r="127" spans="1:27" x14ac:dyDescent="0.25">
      <c r="A127" s="320">
        <f>IFERROR(MATCH(C127,Quantities!$C:$C,0),"")</f>
        <v>15</v>
      </c>
      <c r="C127" s="367" t="s">
        <v>49</v>
      </c>
      <c r="D127" s="368">
        <f ca="1">IFERROR(OFFSET(Quantities!F$1,'Graphic Design'!$A127-1,),"")</f>
        <v>44342996.864799187</v>
      </c>
      <c r="E127" s="368">
        <f ca="1">IFERROR(OFFSET(Quantities!G$1,'Graphic Design'!$A127-1,),"")</f>
        <v>45550492.849078707</v>
      </c>
      <c r="F127" s="368">
        <f ca="1">IFERROR(OFFSET(Quantities!H$1,'Graphic Design'!$A127-1,),"")</f>
        <v>46790869.934211582</v>
      </c>
      <c r="G127" s="368">
        <f ca="1">IFERROR(OFFSET(Quantities!I$1,'Graphic Design'!$A127-1,),"")</f>
        <v>48065023.499401875</v>
      </c>
      <c r="H127" s="368" t="str">
        <f ca="1">IFERROR(OFFSET(Quantities!J$1,'Graphic Design'!$A127-1,),"")</f>
        <v/>
      </c>
      <c r="I127" s="368" t="str">
        <f ca="1">IFERROR(OFFSET(Quantities!K$1,'Graphic Design'!$A127-1,),"")</f>
        <v/>
      </c>
      <c r="J127" s="368" t="str">
        <f ca="1">IFERROR(OFFSET(Quantities!L$1,'Graphic Design'!$A127-1,),"")</f>
        <v/>
      </c>
      <c r="K127" s="368" t="str">
        <f ca="1">IFERROR(OFFSET(Quantities!M$1,'Graphic Design'!$A127-1,),"")</f>
        <v/>
      </c>
      <c r="L127" s="368" t="str">
        <f ca="1">IFERROR(OFFSET(Quantities!N$1,'Graphic Design'!$A127-1,),"")</f>
        <v/>
      </c>
      <c r="M127" s="368" t="str">
        <f ca="1">IFERROR(OFFSET(Quantities!O$1,'Graphic Design'!$A127-1,),"")</f>
        <v/>
      </c>
    </row>
    <row r="128" spans="1:27" x14ac:dyDescent="0.25">
      <c r="A128" s="320">
        <f>IFERROR(MATCH(C128,Quantities!$C:$C,0),"")</f>
        <v>21</v>
      </c>
      <c r="C128" s="369" t="s">
        <v>343</v>
      </c>
      <c r="D128" s="369">
        <f ca="1">IFERROR(OFFSET(Quantities!F$1,'Graphic Design'!$A128-1,),"")</f>
        <v>0.45</v>
      </c>
      <c r="E128" s="369">
        <f ca="1">IFERROR(OFFSET(Quantities!G$1,'Graphic Design'!$A128-1,),"")</f>
        <v>0.5</v>
      </c>
      <c r="F128" s="369">
        <f ca="1">IFERROR(OFFSET(Quantities!H$1,'Graphic Design'!$A128-1,),"")</f>
        <v>0.55000000000000004</v>
      </c>
      <c r="G128" s="369">
        <f ca="1">IFERROR(OFFSET(Quantities!I$1,'Graphic Design'!$A128-1,),"")</f>
        <v>0.6</v>
      </c>
      <c r="H128" s="369" t="str">
        <f ca="1">IFERROR(OFFSET(Quantities!J$1,'Graphic Design'!$A128-1,),"")</f>
        <v/>
      </c>
      <c r="I128" s="369" t="str">
        <f ca="1">IFERROR(OFFSET(Quantities!K$1,'Graphic Design'!$A128-1,),"")</f>
        <v/>
      </c>
      <c r="J128" s="369" t="str">
        <f ca="1">IFERROR(OFFSET(Quantities!L$1,'Graphic Design'!$A128-1,),"")</f>
        <v/>
      </c>
      <c r="K128" s="369" t="str">
        <f ca="1">IFERROR(OFFSET(Quantities!M$1,'Graphic Design'!$A128-1,),"")</f>
        <v/>
      </c>
      <c r="L128" s="369" t="str">
        <f ca="1">IFERROR(OFFSET(Quantities!N$1,'Graphic Design'!$A128-1,),"")</f>
        <v/>
      </c>
      <c r="M128" s="369" t="str">
        <f ca="1">IFERROR(OFFSET(Quantities!O$1,'Graphic Design'!$A128-1,),"")</f>
        <v/>
      </c>
    </row>
    <row r="129" spans="1:13" x14ac:dyDescent="0.25">
      <c r="A129" s="320" t="str">
        <f>IFERROR(MATCH(C129,Quantities!$C:$C,0),"")</f>
        <v/>
      </c>
      <c r="C129" s="364" t="s">
        <v>575</v>
      </c>
      <c r="D129" s="370" t="str">
        <f ca="1">IFERROR(OFFSET(Quantities!F$1,'Graphic Design'!$A129-1,)/(D$127*D$128),"")</f>
        <v/>
      </c>
      <c r="E129" s="371" t="str">
        <f ca="1">IFERROR(OFFSET(Quantities!G$1,'Graphic Design'!$A129-1,)/(E$127*E$128),"")</f>
        <v/>
      </c>
      <c r="F129" s="370" t="str">
        <f ca="1">IFERROR(OFFSET(Quantities!H$1,'Graphic Design'!$A129-1,)/(F$127*F$128),"")</f>
        <v/>
      </c>
      <c r="G129" s="370" t="str">
        <f ca="1">IFERROR(OFFSET(Quantities!I$1,'Graphic Design'!$A129-1,)/(G$127*G$128),"")</f>
        <v/>
      </c>
      <c r="H129" s="370" t="str">
        <f ca="1">IFERROR(OFFSET(Quantities!J$1,'Graphic Design'!$A129-1,)/(H$127*H$128),"")</f>
        <v/>
      </c>
      <c r="I129" s="370" t="str">
        <f ca="1">IFERROR(OFFSET(Quantities!K$1,'Graphic Design'!$A129-1,)/(I$127*I$128),"")</f>
        <v/>
      </c>
      <c r="J129" s="370" t="str">
        <f ca="1">IFERROR(OFFSET(Quantities!L$1,'Graphic Design'!$A129-1,)/(J$127*J$128),"")</f>
        <v/>
      </c>
      <c r="K129" s="370" t="str">
        <f ca="1">IFERROR(OFFSET(Quantities!M$1,'Graphic Design'!$A129-1,)/(K$127*K$128),"")</f>
        <v/>
      </c>
      <c r="L129" s="370" t="str">
        <f ca="1">IFERROR(OFFSET(Quantities!N$1,'Graphic Design'!$A129-1,)/(L$127*L$128),"")</f>
        <v/>
      </c>
      <c r="M129" s="370" t="str">
        <f ca="1">IFERROR(OFFSET(Quantities!O$1,'Graphic Design'!$A129-1,)/(M$127*M$128),"")</f>
        <v/>
      </c>
    </row>
    <row r="130" spans="1:13" x14ac:dyDescent="0.25">
      <c r="A130" s="320">
        <f>IFERROR(MATCH(C130,Quantities!$C:$C,0),"")</f>
        <v>44</v>
      </c>
      <c r="C130" s="362" t="s">
        <v>305</v>
      </c>
      <c r="D130" s="372">
        <f ca="1">IFERROR(OFFSET(Quantities!F$1,'Graphic Design'!$A130-1,)/(D$127*D$128),"")</f>
        <v>0.69086957566059848</v>
      </c>
      <c r="E130" s="373">
        <f ca="1">IFERROR(OFFSET(Quantities!G$1,'Graphic Design'!$A130-1,)/(E$127*E$128),"")</f>
        <v>5.035404666596726E-2</v>
      </c>
      <c r="F130" s="372">
        <f ca="1">IFERROR(OFFSET(Quantities!H$1,'Graphic Design'!$A130-1,)/(F$127*F$128),"")</f>
        <v>4.5776406059970236E-2</v>
      </c>
      <c r="G130" s="372">
        <f ca="1">IFERROR(OFFSET(Quantities!I$1,'Graphic Design'!$A130-1,)/(G$127*G$128),"")</f>
        <v>0.51815218174544886</v>
      </c>
      <c r="H130" s="372" t="str">
        <f ca="1">IFERROR(OFFSET(Quantities!J$1,'Graphic Design'!$A130-1,)/(H$127*H$128),"")</f>
        <v/>
      </c>
      <c r="I130" s="372" t="str">
        <f ca="1">IFERROR(OFFSET(Quantities!K$1,'Graphic Design'!$A130-1,)/(I$127*I$128),"")</f>
        <v/>
      </c>
      <c r="J130" s="372" t="str">
        <f ca="1">IFERROR(OFFSET(Quantities!L$1,'Graphic Design'!$A130-1,)/(J$127*J$128),"")</f>
        <v/>
      </c>
      <c r="K130" s="372" t="str">
        <f ca="1">IFERROR(OFFSET(Quantities!M$1,'Graphic Design'!$A130-1,)/(K$127*K$128),"")</f>
        <v/>
      </c>
      <c r="L130" s="372" t="str">
        <f ca="1">IFERROR(OFFSET(Quantities!N$1,'Graphic Design'!$A130-1,)/(L$127*L$128),"")</f>
        <v/>
      </c>
      <c r="M130" s="372" t="str">
        <f ca="1">IFERROR(OFFSET(Quantities!O$1,'Graphic Design'!$A130-1,)/(M$127*M$128),"")</f>
        <v/>
      </c>
    </row>
    <row r="131" spans="1:13" x14ac:dyDescent="0.25">
      <c r="A131" s="320">
        <f>IFERROR(MATCH(C131,Quantities!$C:$C,0),"")</f>
        <v>116</v>
      </c>
      <c r="C131" s="341" t="s">
        <v>357</v>
      </c>
      <c r="D131" s="374" t="str">
        <f ca="1">IFERROR(OFFSET(Quantities!F$1,'Graphic Design'!$A131-1,)/(D$127*D$128),"")</f>
        <v/>
      </c>
      <c r="E131" s="375" t="str">
        <f ca="1">IFERROR(OFFSET(Quantities!G$1,'Graphic Design'!$A131-1,)/(E$127*E$128),"")</f>
        <v/>
      </c>
      <c r="F131" s="374" t="str">
        <f ca="1">IFERROR(OFFSET(Quantities!H$1,'Graphic Design'!$A131-1,)/(F$127*F$128),"")</f>
        <v/>
      </c>
      <c r="G131" s="374" t="str">
        <f ca="1">IFERROR(OFFSET(Quantities!I$1,'Graphic Design'!$A131-1,)/(G$127*G$128),"")</f>
        <v/>
      </c>
      <c r="H131" s="374" t="str">
        <f ca="1">IFERROR(OFFSET(Quantities!J$1,'Graphic Design'!$A131-1,)/(H$127*H$128),"")</f>
        <v/>
      </c>
      <c r="I131" s="374" t="str">
        <f ca="1">IFERROR(OFFSET(Quantities!K$1,'Graphic Design'!$A131-1,)/(I$127*I$128),"")</f>
        <v/>
      </c>
      <c r="J131" s="374" t="str">
        <f ca="1">IFERROR(OFFSET(Quantities!L$1,'Graphic Design'!$A131-1,)/(J$127*J$128),"")</f>
        <v/>
      </c>
      <c r="K131" s="374" t="str">
        <f ca="1">IFERROR(OFFSET(Quantities!M$1,'Graphic Design'!$A131-1,)/(K$127*K$128),"")</f>
        <v/>
      </c>
      <c r="L131" s="374" t="str">
        <f ca="1">IFERROR(OFFSET(Quantities!N$1,'Graphic Design'!$A131-1,)/(L$127*L$128),"")</f>
        <v/>
      </c>
      <c r="M131" s="374" t="str">
        <f ca="1">IFERROR(OFFSET(Quantities!O$1,'Graphic Design'!$A131-1,)/(M$127*M$128),"")</f>
        <v/>
      </c>
    </row>
    <row r="132" spans="1:13" x14ac:dyDescent="0.25">
      <c r="A132" s="320">
        <f>IFERROR(MATCH(C132,Quantities!$C:$C,0),"")</f>
        <v>117</v>
      </c>
      <c r="C132" s="341" t="s">
        <v>358</v>
      </c>
      <c r="D132" s="374" t="str">
        <f ca="1">IFERROR(OFFSET(Quantities!F$1,'Graphic Design'!$A132-1,)/(D$127*D$128),"")</f>
        <v/>
      </c>
      <c r="E132" s="375" t="str">
        <f ca="1">IFERROR(OFFSET(Quantities!G$1,'Graphic Design'!$A132-1,)/(E$127*E$128),"")</f>
        <v/>
      </c>
      <c r="F132" s="374" t="str">
        <f ca="1">IFERROR(OFFSET(Quantities!H$1,'Graphic Design'!$A132-1,)/(F$127*F$128),"")</f>
        <v/>
      </c>
      <c r="G132" s="374" t="str">
        <f ca="1">IFERROR(OFFSET(Quantities!I$1,'Graphic Design'!$A132-1,)/(G$127*G$128),"")</f>
        <v/>
      </c>
      <c r="H132" s="374" t="str">
        <f ca="1">IFERROR(OFFSET(Quantities!J$1,'Graphic Design'!$A132-1,)/(H$127*H$128),"")</f>
        <v/>
      </c>
      <c r="I132" s="374" t="str">
        <f ca="1">IFERROR(OFFSET(Quantities!K$1,'Graphic Design'!$A132-1,)/(I$127*I$128),"")</f>
        <v/>
      </c>
      <c r="J132" s="374" t="str">
        <f ca="1">IFERROR(OFFSET(Quantities!L$1,'Graphic Design'!$A132-1,)/(J$127*J$128),"")</f>
        <v/>
      </c>
      <c r="K132" s="374" t="str">
        <f ca="1">IFERROR(OFFSET(Quantities!M$1,'Graphic Design'!$A132-1,)/(K$127*K$128),"")</f>
        <v/>
      </c>
      <c r="L132" s="374" t="str">
        <f ca="1">IFERROR(OFFSET(Quantities!N$1,'Graphic Design'!$A132-1,)/(L$127*L$128),"")</f>
        <v/>
      </c>
      <c r="M132" s="374" t="str">
        <f ca="1">IFERROR(OFFSET(Quantities!O$1,'Graphic Design'!$A132-1,)/(M$127*M$128),"")</f>
        <v/>
      </c>
    </row>
    <row r="133" spans="1:13" x14ac:dyDescent="0.25">
      <c r="A133" s="320">
        <f>IFERROR(MATCH(C133,Quantities!$C:$C,0),"")</f>
        <v>118</v>
      </c>
      <c r="C133" s="341" t="s">
        <v>359</v>
      </c>
      <c r="D133" s="374" t="str">
        <f ca="1">IFERROR(OFFSET(Quantities!F$1,'Graphic Design'!$A133-1,)/(D$127*D$128),"")</f>
        <v/>
      </c>
      <c r="E133" s="375" t="str">
        <f ca="1">IFERROR(OFFSET(Quantities!G$1,'Graphic Design'!$A133-1,)/(E$127*E$128),"")</f>
        <v/>
      </c>
      <c r="F133" s="374" t="str">
        <f ca="1">IFERROR(OFFSET(Quantities!H$1,'Graphic Design'!$A133-1,)/(F$127*F$128),"")</f>
        <v/>
      </c>
      <c r="G133" s="374" t="str">
        <f ca="1">IFERROR(OFFSET(Quantities!I$1,'Graphic Design'!$A133-1,)/(G$127*G$128),"")</f>
        <v/>
      </c>
      <c r="H133" s="374" t="str">
        <f ca="1">IFERROR(OFFSET(Quantities!J$1,'Graphic Design'!$A133-1,)/(H$127*H$128),"")</f>
        <v/>
      </c>
      <c r="I133" s="374" t="str">
        <f ca="1">IFERROR(OFFSET(Quantities!K$1,'Graphic Design'!$A133-1,)/(I$127*I$128),"")</f>
        <v/>
      </c>
      <c r="J133" s="374" t="str">
        <f ca="1">IFERROR(OFFSET(Quantities!L$1,'Graphic Design'!$A133-1,)/(J$127*J$128),"")</f>
        <v/>
      </c>
      <c r="K133" s="374" t="str">
        <f ca="1">IFERROR(OFFSET(Quantities!M$1,'Graphic Design'!$A133-1,)/(K$127*K$128),"")</f>
        <v/>
      </c>
      <c r="L133" s="374" t="str">
        <f ca="1">IFERROR(OFFSET(Quantities!N$1,'Graphic Design'!$A133-1,)/(L$127*L$128),"")</f>
        <v/>
      </c>
      <c r="M133" s="374" t="str">
        <f ca="1">IFERROR(OFFSET(Quantities!O$1,'Graphic Design'!$A133-1,)/(M$127*M$128),"")</f>
        <v/>
      </c>
    </row>
    <row r="134" spans="1:13" x14ac:dyDescent="0.25">
      <c r="A134" s="320">
        <f>IFERROR(MATCH(C134,Quantities!$C:$C,0),"")</f>
        <v>119</v>
      </c>
      <c r="C134" s="341" t="s">
        <v>349</v>
      </c>
      <c r="D134" s="374">
        <f ca="1">IFERROR(OFFSET(Quantities!F$1,'Graphic Design'!$A134-1,)/(D$127*D$128),"")</f>
        <v>1.3567580583136937E-2</v>
      </c>
      <c r="E134" s="375">
        <f ca="1">IFERROR(OFFSET(Quantities!G$1,'Graphic Design'!$A134-1,)/(E$127*E$128),"")</f>
        <v>1.2880911922814601E-2</v>
      </c>
      <c r="F134" s="374">
        <f ca="1">IFERROR(OFFSET(Quantities!H$1,'Graphic Design'!$A134-1,)/(F$127*F$128),"")</f>
        <v>1.2194196639144877E-2</v>
      </c>
      <c r="G134" s="374">
        <f ca="1">IFERROR(OFFSET(Quantities!I$1,'Graphic Design'!$A134-1,)/(G$127*G$128),"")</f>
        <v>1.1749083541636911E-2</v>
      </c>
      <c r="H134" s="374" t="str">
        <f ca="1">IFERROR(OFFSET(Quantities!J$1,'Graphic Design'!$A134-1,)/(H$127*H$128),"")</f>
        <v/>
      </c>
      <c r="I134" s="374" t="str">
        <f ca="1">IFERROR(OFFSET(Quantities!K$1,'Graphic Design'!$A134-1,)/(I$127*I$128),"")</f>
        <v/>
      </c>
      <c r="J134" s="374" t="str">
        <f ca="1">IFERROR(OFFSET(Quantities!L$1,'Graphic Design'!$A134-1,)/(J$127*J$128),"")</f>
        <v/>
      </c>
      <c r="K134" s="374" t="str">
        <f ca="1">IFERROR(OFFSET(Quantities!M$1,'Graphic Design'!$A134-1,)/(K$127*K$128),"")</f>
        <v/>
      </c>
      <c r="L134" s="374" t="str">
        <f ca="1">IFERROR(OFFSET(Quantities!N$1,'Graphic Design'!$A134-1,)/(L$127*L$128),"")</f>
        <v/>
      </c>
      <c r="M134" s="374" t="str">
        <f ca="1">IFERROR(OFFSET(Quantities!O$1,'Graphic Design'!$A134-1,)/(M$127*M$128),"")</f>
        <v/>
      </c>
    </row>
    <row r="135" spans="1:13" x14ac:dyDescent="0.25">
      <c r="A135" s="320">
        <f>IFERROR(MATCH(C135,Quantities!$C:$C,0),"")</f>
        <v>120</v>
      </c>
      <c r="C135" s="341" t="s">
        <v>350</v>
      </c>
      <c r="D135" s="374">
        <f ca="1">IFERROR(OFFSET(Quantities!F$1,'Graphic Design'!$A135-1,)/(D$127*D$128),"")</f>
        <v>0.13354791625660625</v>
      </c>
      <c r="E135" s="375">
        <f ca="1">IFERROR(OFFSET(Quantities!G$1,'Graphic Design'!$A135-1,)/(E$127*E$128),"")</f>
        <v>0.11631592706220545</v>
      </c>
      <c r="F135" s="374">
        <f ca="1">IFERROR(OFFSET(Quantities!H$1,'Graphic Design'!$A135-1,)/(F$127*F$128),"")</f>
        <v>0.10025172556527645</v>
      </c>
      <c r="G135" s="374">
        <f ca="1">IFERROR(OFFSET(Quantities!I$1,'Graphic Design'!$A135-1,)/(G$127*G$128),"")</f>
        <v>7.7103360741992255E-2</v>
      </c>
      <c r="H135" s="374" t="str">
        <f ca="1">IFERROR(OFFSET(Quantities!J$1,'Graphic Design'!$A135-1,)/(H$127*H$128),"")</f>
        <v/>
      </c>
      <c r="I135" s="374" t="str">
        <f ca="1">IFERROR(OFFSET(Quantities!K$1,'Graphic Design'!$A135-1,)/(I$127*I$128),"")</f>
        <v/>
      </c>
      <c r="J135" s="374" t="str">
        <f ca="1">IFERROR(OFFSET(Quantities!L$1,'Graphic Design'!$A135-1,)/(J$127*J$128),"")</f>
        <v/>
      </c>
      <c r="K135" s="374" t="str">
        <f ca="1">IFERROR(OFFSET(Quantities!M$1,'Graphic Design'!$A135-1,)/(K$127*K$128),"")</f>
        <v/>
      </c>
      <c r="L135" s="374" t="str">
        <f ca="1">IFERROR(OFFSET(Quantities!N$1,'Graphic Design'!$A135-1,)/(L$127*L$128),"")</f>
        <v/>
      </c>
      <c r="M135" s="374" t="str">
        <f ca="1">IFERROR(OFFSET(Quantities!O$1,'Graphic Design'!$A135-1,)/(M$127*M$128),"")</f>
        <v/>
      </c>
    </row>
    <row r="136" spans="1:13" x14ac:dyDescent="0.25">
      <c r="A136" s="320">
        <f>IFERROR(MATCH(C136,Quantities!$C:$C,0),"")</f>
        <v>121</v>
      </c>
      <c r="C136" s="341" t="s">
        <v>17</v>
      </c>
      <c r="D136" s="374">
        <f ca="1">IFERROR(OFFSET(Quantities!F$1,'Graphic Design'!$A136-1,)/(D$127*D$128),"")</f>
        <v>2.5967488755624719E-2</v>
      </c>
      <c r="E136" s="375">
        <f ca="1">IFERROR(OFFSET(Quantities!G$1,'Graphic Design'!$A136-1,)/(E$127*E$128),"")</f>
        <v>2.6296463094790549E-2</v>
      </c>
      <c r="F136" s="374">
        <f ca="1">IFERROR(OFFSET(Quantities!H$1,'Graphic Design'!$A136-1,)/(F$127*F$128),"")</f>
        <v>2.7143739862193164E-2</v>
      </c>
      <c r="G136" s="374">
        <f ca="1">IFERROR(OFFSET(Quantities!I$1,'Graphic Design'!$A136-1,)/(G$127*G$128),"")</f>
        <v>2.7414528263819456E-2</v>
      </c>
      <c r="H136" s="374" t="str">
        <f ca="1">IFERROR(OFFSET(Quantities!J$1,'Graphic Design'!$A136-1,)/(H$127*H$128),"")</f>
        <v/>
      </c>
      <c r="I136" s="374" t="str">
        <f ca="1">IFERROR(OFFSET(Quantities!K$1,'Graphic Design'!$A136-1,)/(I$127*I$128),"")</f>
        <v/>
      </c>
      <c r="J136" s="374" t="str">
        <f ca="1">IFERROR(OFFSET(Quantities!L$1,'Graphic Design'!$A136-1,)/(J$127*J$128),"")</f>
        <v/>
      </c>
      <c r="K136" s="374" t="str">
        <f ca="1">IFERROR(OFFSET(Quantities!M$1,'Graphic Design'!$A136-1,)/(K$127*K$128),"")</f>
        <v/>
      </c>
      <c r="L136" s="374" t="str">
        <f ca="1">IFERROR(OFFSET(Quantities!N$1,'Graphic Design'!$A136-1,)/(L$127*L$128),"")</f>
        <v/>
      </c>
      <c r="M136" s="374" t="str">
        <f ca="1">IFERROR(OFFSET(Quantities!O$1,'Graphic Design'!$A136-1,)/(M$127*M$128),"")</f>
        <v/>
      </c>
    </row>
    <row r="137" spans="1:13" x14ac:dyDescent="0.25">
      <c r="A137" s="320">
        <f>IFERROR(MATCH(C137,Quantities!$C:$C,0),"")</f>
        <v>122</v>
      </c>
      <c r="C137" s="341" t="s">
        <v>22</v>
      </c>
      <c r="D137" s="374">
        <f ca="1">IFERROR(OFFSET(Quantities!F$1,'Graphic Design'!$A137-1,)/(D$127*D$128),"")</f>
        <v>7.2131913210068668E-3</v>
      </c>
      <c r="E137" s="375">
        <f ca="1">IFERROR(OFFSET(Quantities!G$1,'Graphic Design'!$A137-1,)/(E$127*E$128),"")</f>
        <v>7.3045730818862642E-3</v>
      </c>
      <c r="F137" s="374">
        <f ca="1">IFERROR(OFFSET(Quantities!H$1,'Graphic Design'!$A137-1,)/(F$127*F$128),"")</f>
        <v>7.5399277394981017E-3</v>
      </c>
      <c r="G137" s="374">
        <f ca="1">IFERROR(OFFSET(Quantities!I$1,'Graphic Design'!$A137-1,)/(G$127*G$128),"")</f>
        <v>7.6151467399498502E-3</v>
      </c>
      <c r="H137" s="374" t="str">
        <f ca="1">IFERROR(OFFSET(Quantities!J$1,'Graphic Design'!$A137-1,)/(H$127*H$128),"")</f>
        <v/>
      </c>
      <c r="I137" s="374" t="str">
        <f ca="1">IFERROR(OFFSET(Quantities!K$1,'Graphic Design'!$A137-1,)/(I$127*I$128),"")</f>
        <v/>
      </c>
      <c r="J137" s="374" t="str">
        <f ca="1">IFERROR(OFFSET(Quantities!L$1,'Graphic Design'!$A137-1,)/(J$127*J$128),"")</f>
        <v/>
      </c>
      <c r="K137" s="374" t="str">
        <f ca="1">IFERROR(OFFSET(Quantities!M$1,'Graphic Design'!$A137-1,)/(K$127*K$128),"")</f>
        <v/>
      </c>
      <c r="L137" s="374" t="str">
        <f ca="1">IFERROR(OFFSET(Quantities!N$1,'Graphic Design'!$A137-1,)/(L$127*L$128),"")</f>
        <v/>
      </c>
      <c r="M137" s="374" t="str">
        <f ca="1">IFERROR(OFFSET(Quantities!O$1,'Graphic Design'!$A137-1,)/(M$127*M$128),"")</f>
        <v/>
      </c>
    </row>
    <row r="138" spans="1:13" x14ac:dyDescent="0.25">
      <c r="A138" s="320">
        <f>IFERROR(MATCH(C138,Quantities!$C:$C,0),"")</f>
        <v>123</v>
      </c>
      <c r="C138" s="341" t="s">
        <v>351</v>
      </c>
      <c r="D138" s="374">
        <f ca="1">IFERROR(OFFSET(Quantities!F$1,'Graphic Design'!$A138-1,)/(D$127*D$128),"")</f>
        <v>1.6500116426257777E-3</v>
      </c>
      <c r="E138" s="375">
        <f ca="1">IFERROR(OFFSET(Quantities!G$1,'Graphic Design'!$A138-1,)/(E$127*E$128),"")</f>
        <v>2.3611079320008258E-3</v>
      </c>
      <c r="F138" s="374">
        <f ca="1">IFERROR(OFFSET(Quantities!H$1,'Graphic Design'!$A138-1,)/(F$127*F$128),"")</f>
        <v>2.8997390685328549E-3</v>
      </c>
      <c r="G138" s="374">
        <f ca="1">IFERROR(OFFSET(Quantities!I$1,'Graphic Design'!$A138-1,)/(G$127*G$128),"")</f>
        <v>3.3106065846299059E-3</v>
      </c>
      <c r="H138" s="374" t="str">
        <f ca="1">IFERROR(OFFSET(Quantities!J$1,'Graphic Design'!$A138-1,)/(H$127*H$128),"")</f>
        <v/>
      </c>
      <c r="I138" s="374" t="str">
        <f ca="1">IFERROR(OFFSET(Quantities!K$1,'Graphic Design'!$A138-1,)/(I$127*I$128),"")</f>
        <v/>
      </c>
      <c r="J138" s="374" t="str">
        <f ca="1">IFERROR(OFFSET(Quantities!L$1,'Graphic Design'!$A138-1,)/(J$127*J$128),"")</f>
        <v/>
      </c>
      <c r="K138" s="374" t="str">
        <f ca="1">IFERROR(OFFSET(Quantities!M$1,'Graphic Design'!$A138-1,)/(K$127*K$128),"")</f>
        <v/>
      </c>
      <c r="L138" s="374" t="str">
        <f ca="1">IFERROR(OFFSET(Quantities!N$1,'Graphic Design'!$A138-1,)/(L$127*L$128),"")</f>
        <v/>
      </c>
      <c r="M138" s="374" t="str">
        <f ca="1">IFERROR(OFFSET(Quantities!O$1,'Graphic Design'!$A138-1,)/(M$127*M$128),"")</f>
        <v/>
      </c>
    </row>
    <row r="139" spans="1:13" x14ac:dyDescent="0.25">
      <c r="A139" s="320">
        <f>IFERROR(MATCH(C139,Quantities!$C:$C,0),"")</f>
        <v>124</v>
      </c>
      <c r="C139" s="341" t="s">
        <v>542</v>
      </c>
      <c r="D139" s="374">
        <f ca="1">IFERROR(OFFSET(Quantities!F$1,'Graphic Design'!$A139-1,)/(D$127*D$128),"")</f>
        <v>0.26438962693745549</v>
      </c>
      <c r="E139" s="375">
        <f ca="1">IFERROR(OFFSET(Quantities!G$1,'Graphic Design'!$A139-1,)/(E$127*E$128),"")</f>
        <v>0.31548051671826366</v>
      </c>
      <c r="F139" s="374">
        <f ca="1">IFERROR(OFFSET(Quantities!H$1,'Graphic Design'!$A139-1,)/(F$127*F$128),"")</f>
        <v>0.33331523389835033</v>
      </c>
      <c r="G139" s="374">
        <f ca="1">IFERROR(OFFSET(Quantities!I$1,'Graphic Design'!$A139-1,)/(G$127*G$128),"")</f>
        <v>0.30547617208255967</v>
      </c>
      <c r="H139" s="374" t="str">
        <f ca="1">IFERROR(OFFSET(Quantities!J$1,'Graphic Design'!$A139-1,)/(H$127*H$128),"")</f>
        <v/>
      </c>
      <c r="I139" s="374" t="str">
        <f ca="1">IFERROR(OFFSET(Quantities!K$1,'Graphic Design'!$A139-1,)/(I$127*I$128),"")</f>
        <v/>
      </c>
      <c r="J139" s="374" t="str">
        <f ca="1">IFERROR(OFFSET(Quantities!L$1,'Graphic Design'!$A139-1,)/(J$127*J$128),"")</f>
        <v/>
      </c>
      <c r="K139" s="374" t="str">
        <f ca="1">IFERROR(OFFSET(Quantities!M$1,'Graphic Design'!$A139-1,)/(K$127*K$128),"")</f>
        <v/>
      </c>
      <c r="L139" s="374" t="str">
        <f ca="1">IFERROR(OFFSET(Quantities!N$1,'Graphic Design'!$A139-1,)/(L$127*L$128),"")</f>
        <v/>
      </c>
      <c r="M139" s="374" t="str">
        <f ca="1">IFERROR(OFFSET(Quantities!O$1,'Graphic Design'!$A139-1,)/(M$127*M$128),"")</f>
        <v/>
      </c>
    </row>
    <row r="140" spans="1:13" x14ac:dyDescent="0.25">
      <c r="A140" s="320">
        <f>IFERROR(MATCH(C140,Quantities!$C:$C,0),"")</f>
        <v>125</v>
      </c>
      <c r="C140" s="341" t="s">
        <v>576</v>
      </c>
      <c r="D140" s="374" t="str">
        <f ca="1">IFERROR(OFFSET(Quantities!F$1,'Graphic Design'!$A140-1,)/(D$127*D$128),"")</f>
        <v/>
      </c>
      <c r="E140" s="375" t="str">
        <f ca="1">IFERROR(OFFSET(Quantities!G$1,'Graphic Design'!$A140-1,)/(E$127*E$128),"")</f>
        <v/>
      </c>
      <c r="F140" s="374" t="str">
        <f ca="1">IFERROR(OFFSET(Quantities!H$1,'Graphic Design'!$A140-1,)/(F$127*F$128),"")</f>
        <v/>
      </c>
      <c r="G140" s="374" t="str">
        <f ca="1">IFERROR(OFFSET(Quantities!I$1,'Graphic Design'!$A140-1,)/(G$127*G$128),"")</f>
        <v/>
      </c>
      <c r="H140" s="374" t="str">
        <f ca="1">IFERROR(OFFSET(Quantities!J$1,'Graphic Design'!$A140-1,)/(H$127*H$128),"")</f>
        <v/>
      </c>
      <c r="I140" s="374" t="str">
        <f ca="1">IFERROR(OFFSET(Quantities!K$1,'Graphic Design'!$A140-1,)/(I$127*I$128),"")</f>
        <v/>
      </c>
      <c r="J140" s="374" t="str">
        <f ca="1">IFERROR(OFFSET(Quantities!L$1,'Graphic Design'!$A140-1,)/(J$127*J$128),"")</f>
        <v/>
      </c>
      <c r="K140" s="374" t="str">
        <f ca="1">IFERROR(OFFSET(Quantities!M$1,'Graphic Design'!$A140-1,)/(K$127*K$128),"")</f>
        <v/>
      </c>
      <c r="L140" s="374" t="str">
        <f ca="1">IFERROR(OFFSET(Quantities!N$1,'Graphic Design'!$A140-1,)/(L$127*L$128),"")</f>
        <v/>
      </c>
      <c r="M140" s="374" t="str">
        <f ca="1">IFERROR(OFFSET(Quantities!O$1,'Graphic Design'!$A140-1,)/(M$127*M$128),"")</f>
        <v/>
      </c>
    </row>
    <row r="141" spans="1:13" x14ac:dyDescent="0.25">
      <c r="A141" s="320">
        <f>IFERROR(MATCH(C141,Quantities!$C:$C,0),"")</f>
        <v>126</v>
      </c>
      <c r="C141" s="341" t="s">
        <v>577</v>
      </c>
      <c r="D141" s="374" t="str">
        <f ca="1">IFERROR(OFFSET(Quantities!F$1,'Graphic Design'!$A141-1,)/(D$127*D$128),"")</f>
        <v/>
      </c>
      <c r="E141" s="375" t="str">
        <f ca="1">IFERROR(OFFSET(Quantities!G$1,'Graphic Design'!$A141-1,)/(E$127*E$128),"")</f>
        <v/>
      </c>
      <c r="F141" s="374" t="str">
        <f ca="1">IFERROR(OFFSET(Quantities!H$1,'Graphic Design'!$A141-1,)/(F$127*F$128),"")</f>
        <v/>
      </c>
      <c r="G141" s="374" t="str">
        <f ca="1">IFERROR(OFFSET(Quantities!I$1,'Graphic Design'!$A141-1,)/(G$127*G$128),"")</f>
        <v/>
      </c>
      <c r="H141" s="374" t="str">
        <f ca="1">IFERROR(OFFSET(Quantities!J$1,'Graphic Design'!$A141-1,)/(H$127*H$128),"")</f>
        <v/>
      </c>
      <c r="I141" s="374" t="str">
        <f ca="1">IFERROR(OFFSET(Quantities!K$1,'Graphic Design'!$A141-1,)/(I$127*I$128),"")</f>
        <v/>
      </c>
      <c r="J141" s="374" t="str">
        <f ca="1">IFERROR(OFFSET(Quantities!L$1,'Graphic Design'!$A141-1,)/(J$127*J$128),"")</f>
        <v/>
      </c>
      <c r="K141" s="374" t="str">
        <f ca="1">IFERROR(OFFSET(Quantities!M$1,'Graphic Design'!$A141-1,)/(K$127*K$128),"")</f>
        <v/>
      </c>
      <c r="L141" s="374" t="str">
        <f ca="1">IFERROR(OFFSET(Quantities!N$1,'Graphic Design'!$A141-1,)/(L$127*L$128),"")</f>
        <v/>
      </c>
      <c r="M141" s="374" t="str">
        <f ca="1">IFERROR(OFFSET(Quantities!O$1,'Graphic Design'!$A141-1,)/(M$127*M$128),"")</f>
        <v/>
      </c>
    </row>
    <row r="142" spans="1:13" x14ac:dyDescent="0.25">
      <c r="A142" s="320">
        <f>IFERROR(MATCH(C142,Quantities!$C:$C,0),"")</f>
        <v>127</v>
      </c>
      <c r="C142" s="341" t="s">
        <v>696</v>
      </c>
      <c r="D142" s="374" t="str">
        <f ca="1">IFERROR(OFFSET(Quantities!F$1,'Graphic Design'!$A142-1,)/(D$127*D$128),"")</f>
        <v/>
      </c>
      <c r="E142" s="375" t="str">
        <f ca="1">IFERROR(OFFSET(Quantities!G$1,'Graphic Design'!$A142-1,)/(E$127*E$128),"")</f>
        <v/>
      </c>
      <c r="F142" s="374" t="str">
        <f ca="1">IFERROR(OFFSET(Quantities!H$1,'Graphic Design'!$A142-1,)/(F$127*F$128),"")</f>
        <v/>
      </c>
      <c r="G142" s="374" t="str">
        <f ca="1">IFERROR(OFFSET(Quantities!I$1,'Graphic Design'!$A142-1,)/(G$127*G$128),"")</f>
        <v/>
      </c>
      <c r="H142" s="374" t="str">
        <f ca="1">IFERROR(OFFSET(Quantities!J$1,'Graphic Design'!$A142-1,)/(H$127*H$128),"")</f>
        <v/>
      </c>
      <c r="I142" s="374" t="str">
        <f ca="1">IFERROR(OFFSET(Quantities!K$1,'Graphic Design'!$A142-1,)/(I$127*I$128),"")</f>
        <v/>
      </c>
      <c r="J142" s="374" t="str">
        <f ca="1">IFERROR(OFFSET(Quantities!L$1,'Graphic Design'!$A142-1,)/(J$127*J$128),"")</f>
        <v/>
      </c>
      <c r="K142" s="374" t="str">
        <f ca="1">IFERROR(OFFSET(Quantities!M$1,'Graphic Design'!$A142-1,)/(K$127*K$128),"")</f>
        <v/>
      </c>
      <c r="L142" s="374" t="str">
        <f ca="1">IFERROR(OFFSET(Quantities!N$1,'Graphic Design'!$A142-1,)/(L$127*L$128),"")</f>
        <v/>
      </c>
      <c r="M142" s="374" t="str">
        <f ca="1">IFERROR(OFFSET(Quantities!O$1,'Graphic Design'!$A142-1,)/(M$127*M$128),"")</f>
        <v/>
      </c>
    </row>
    <row r="143" spans="1:13" x14ac:dyDescent="0.25">
      <c r="A143" s="320">
        <f>IFERROR(MATCH(C143,Quantities!$C:$C,0),"")</f>
        <v>128</v>
      </c>
      <c r="C143" s="364" t="s">
        <v>194</v>
      </c>
      <c r="D143" s="370">
        <f ca="1">IFERROR(OFFSET(Quantities!F$1,'Graphic Design'!$A143-1,)/(D$127*D$128),"")</f>
        <v>0.16320959183171663</v>
      </c>
      <c r="E143" s="371">
        <f ca="1">IFERROR(OFFSET(Quantities!G$1,'Graphic Design'!$A143-1,)/(E$127*E$128),"")</f>
        <v>0.23111856086604482</v>
      </c>
      <c r="F143" s="370">
        <f ca="1">IFERROR(OFFSET(Quantities!H$1,'Graphic Design'!$A143-1,)/(F$127*F$128),"")</f>
        <v>0.28258517005322387</v>
      </c>
      <c r="G143" s="370">
        <f ca="1">IFERROR(OFFSET(Quantities!I$1,'Graphic Design'!$A143-1,)/(G$127*G$128),"")</f>
        <v>0.32186829695172026</v>
      </c>
      <c r="H143" s="370" t="str">
        <f ca="1">IFERROR(OFFSET(Quantities!J$1,'Graphic Design'!$A143-1,)/(H$127*H$128),"")</f>
        <v/>
      </c>
      <c r="I143" s="370" t="str">
        <f ca="1">IFERROR(OFFSET(Quantities!K$1,'Graphic Design'!$A143-1,)/(I$127*I$128),"")</f>
        <v/>
      </c>
      <c r="J143" s="370" t="str">
        <f ca="1">IFERROR(OFFSET(Quantities!L$1,'Graphic Design'!$A143-1,)/(J$127*J$128),"")</f>
        <v/>
      </c>
      <c r="K143" s="370" t="str">
        <f ca="1">IFERROR(OFFSET(Quantities!M$1,'Graphic Design'!$A143-1,)/(K$127*K$128),"")</f>
        <v/>
      </c>
      <c r="L143" s="370" t="str">
        <f ca="1">IFERROR(OFFSET(Quantities!N$1,'Graphic Design'!$A143-1,)/(L$127*L$128),"")</f>
        <v/>
      </c>
      <c r="M143" s="370" t="str">
        <f ca="1">IFERROR(OFFSET(Quantities!O$1,'Graphic Design'!$A143-1,)/(M$127*M$128),"")</f>
        <v/>
      </c>
    </row>
    <row r="144" spans="1:13" x14ac:dyDescent="0.25">
      <c r="A144" s="320">
        <f>IFERROR(MATCH(C144,Quantities!$C:$C,0),"")</f>
        <v>129</v>
      </c>
      <c r="C144" s="341" t="s">
        <v>360</v>
      </c>
      <c r="D144" s="374">
        <f ca="1">IFERROR(OFFSET(Quantities!F$1,'Graphic Design'!$A144-1,)/(D$127*D$128),"")</f>
        <v>0.13396784548290364</v>
      </c>
      <c r="E144" s="375">
        <f ca="1">IFERROR(OFFSET(Quantities!G$1,'Graphic Design'!$A144-1,)/(E$127*E$128),"")</f>
        <v>0.20556450146526839</v>
      </c>
      <c r="F144" s="374">
        <f ca="1">IFERROR(OFFSET(Quantities!H$1,'Graphic Design'!$A144-1,)/(F$127*F$128),"")</f>
        <v>0.25997003552656023</v>
      </c>
      <c r="G144" s="374">
        <f ca="1">IFERROR(OFFSET(Quantities!I$1,'Graphic Design'!$A144-1,)/(G$127*G$128),"")</f>
        <v>0.30163528905540449</v>
      </c>
      <c r="H144" s="374" t="str">
        <f ca="1">IFERROR(OFFSET(Quantities!J$1,'Graphic Design'!$A144-1,)/(H$127*H$128),"")</f>
        <v/>
      </c>
      <c r="I144" s="374" t="str">
        <f ca="1">IFERROR(OFFSET(Quantities!K$1,'Graphic Design'!$A144-1,)/(I$127*I$128),"")</f>
        <v/>
      </c>
      <c r="J144" s="374" t="str">
        <f ca="1">IFERROR(OFFSET(Quantities!L$1,'Graphic Design'!$A144-1,)/(J$127*J$128),"")</f>
        <v/>
      </c>
      <c r="K144" s="374" t="str">
        <f ca="1">IFERROR(OFFSET(Quantities!M$1,'Graphic Design'!$A144-1,)/(K$127*K$128),"")</f>
        <v/>
      </c>
      <c r="L144" s="374" t="str">
        <f ca="1">IFERROR(OFFSET(Quantities!N$1,'Graphic Design'!$A144-1,)/(L$127*L$128),"")</f>
        <v/>
      </c>
      <c r="M144" s="374" t="str">
        <f ca="1">IFERROR(OFFSET(Quantities!O$1,'Graphic Design'!$A144-1,)/(M$127*M$128),"")</f>
        <v/>
      </c>
    </row>
    <row r="145" spans="1:13" x14ac:dyDescent="0.25">
      <c r="A145" s="320">
        <f>IFERROR(MATCH(C145,Quantities!$C:$C,0),"")</f>
        <v>130</v>
      </c>
      <c r="C145" s="341" t="s">
        <v>361</v>
      </c>
      <c r="D145" s="374">
        <f ca="1">IFERROR(OFFSET(Quantities!F$1,'Graphic Design'!$A145-1,)/(D$127*D$128),"")</f>
        <v>2.5057194814749763E-4</v>
      </c>
      <c r="E145" s="375">
        <f ca="1">IFERROR(OFFSET(Quantities!G$1,'Graphic Design'!$A145-1,)/(E$127*E$128),"")</f>
        <v>2.1953659279017564E-4</v>
      </c>
      <c r="F145" s="374">
        <f ca="1">IFERROR(OFFSET(Quantities!H$1,'Graphic Design'!$A145-1,)/(F$127*F$128),"")</f>
        <v>1.9428809730810727E-4</v>
      </c>
      <c r="G145" s="374">
        <f ca="1">IFERROR(OFFSET(Quantities!I$1,'Graphic Design'!$A145-1,)/(G$127*G$128),"")</f>
        <v>1.7337624589816404E-4</v>
      </c>
      <c r="H145" s="374" t="str">
        <f ca="1">IFERROR(OFFSET(Quantities!J$1,'Graphic Design'!$A145-1,)/(H$127*H$128),"")</f>
        <v/>
      </c>
      <c r="I145" s="374" t="str">
        <f ca="1">IFERROR(OFFSET(Quantities!K$1,'Graphic Design'!$A145-1,)/(I$127*I$128),"")</f>
        <v/>
      </c>
      <c r="J145" s="374" t="str">
        <f ca="1">IFERROR(OFFSET(Quantities!L$1,'Graphic Design'!$A145-1,)/(J$127*J$128),"")</f>
        <v/>
      </c>
      <c r="K145" s="374" t="str">
        <f ca="1">IFERROR(OFFSET(Quantities!M$1,'Graphic Design'!$A145-1,)/(K$127*K$128),"")</f>
        <v/>
      </c>
      <c r="L145" s="374" t="str">
        <f ca="1">IFERROR(OFFSET(Quantities!N$1,'Graphic Design'!$A145-1,)/(L$127*L$128),"")</f>
        <v/>
      </c>
      <c r="M145" s="374" t="str">
        <f ca="1">IFERROR(OFFSET(Quantities!O$1,'Graphic Design'!$A145-1,)/(M$127*M$128),"")</f>
        <v/>
      </c>
    </row>
    <row r="146" spans="1:13" x14ac:dyDescent="0.25">
      <c r="A146" s="320">
        <f>IFERROR(MATCH(C146,Quantities!$C:$C,0),"")</f>
        <v>131</v>
      </c>
      <c r="C146" s="341" t="s">
        <v>362</v>
      </c>
      <c r="D146" s="374">
        <f ca="1">IFERROR(OFFSET(Quantities!F$1,'Graphic Design'!$A146-1,)/(D$127*D$128),"")</f>
        <v>2.325307678808778E-2</v>
      </c>
      <c r="E146" s="375">
        <f ca="1">IFERROR(OFFSET(Quantities!G$1,'Graphic Design'!$A146-1,)/(E$127*E$128),"")</f>
        <v>2.0372995810928302E-2</v>
      </c>
      <c r="F146" s="374">
        <f ca="1">IFERROR(OFFSET(Quantities!H$1,'Graphic Design'!$A146-1,)/(F$127*F$128),"")</f>
        <v>1.8029935430192354E-2</v>
      </c>
      <c r="G146" s="374">
        <f ca="1">IFERROR(OFFSET(Quantities!I$1,'Graphic Design'!$A146-1,)/(G$127*G$128),"")</f>
        <v>1.6089315619349624E-2</v>
      </c>
      <c r="H146" s="374" t="str">
        <f ca="1">IFERROR(OFFSET(Quantities!J$1,'Graphic Design'!$A146-1,)/(H$127*H$128),"")</f>
        <v/>
      </c>
      <c r="I146" s="374" t="str">
        <f ca="1">IFERROR(OFFSET(Quantities!K$1,'Graphic Design'!$A146-1,)/(I$127*I$128),"")</f>
        <v/>
      </c>
      <c r="J146" s="374" t="str">
        <f ca="1">IFERROR(OFFSET(Quantities!L$1,'Graphic Design'!$A146-1,)/(J$127*J$128),"")</f>
        <v/>
      </c>
      <c r="K146" s="374" t="str">
        <f ca="1">IFERROR(OFFSET(Quantities!M$1,'Graphic Design'!$A146-1,)/(K$127*K$128),"")</f>
        <v/>
      </c>
      <c r="L146" s="374" t="str">
        <f ca="1">IFERROR(OFFSET(Quantities!N$1,'Graphic Design'!$A146-1,)/(L$127*L$128),"")</f>
        <v/>
      </c>
      <c r="M146" s="374" t="str">
        <f ca="1">IFERROR(OFFSET(Quantities!O$1,'Graphic Design'!$A146-1,)/(M$127*M$128),"")</f>
        <v/>
      </c>
    </row>
    <row r="147" spans="1:13" x14ac:dyDescent="0.25">
      <c r="A147" s="320">
        <f>IFERROR(MATCH(C147,Quantities!$C:$C,0),"")</f>
        <v>132</v>
      </c>
      <c r="C147" s="341" t="s">
        <v>363</v>
      </c>
      <c r="D147" s="374">
        <f ca="1">IFERROR(OFFSET(Quantities!F$1,'Graphic Design'!$A147-1,)/(D$127*D$128),"")</f>
        <v>2.9066345985109725E-3</v>
      </c>
      <c r="E147" s="375">
        <f ca="1">IFERROR(OFFSET(Quantities!G$1,'Graphic Design'!$A147-1,)/(E$127*E$128),"")</f>
        <v>2.5466244763660377E-3</v>
      </c>
      <c r="F147" s="374">
        <f ca="1">IFERROR(OFFSET(Quantities!H$1,'Graphic Design'!$A147-1,)/(F$127*F$128),"")</f>
        <v>2.2537419287740443E-3</v>
      </c>
      <c r="G147" s="374">
        <f ca="1">IFERROR(OFFSET(Quantities!I$1,'Graphic Design'!$A147-1,)/(G$127*G$128),"")</f>
        <v>2.0111644524187029E-3</v>
      </c>
      <c r="H147" s="374" t="str">
        <f ca="1">IFERROR(OFFSET(Quantities!J$1,'Graphic Design'!$A147-1,)/(H$127*H$128),"")</f>
        <v/>
      </c>
      <c r="I147" s="374" t="str">
        <f ca="1">IFERROR(OFFSET(Quantities!K$1,'Graphic Design'!$A147-1,)/(I$127*I$128),"")</f>
        <v/>
      </c>
      <c r="J147" s="374" t="str">
        <f ca="1">IFERROR(OFFSET(Quantities!L$1,'Graphic Design'!$A147-1,)/(J$127*J$128),"")</f>
        <v/>
      </c>
      <c r="K147" s="374" t="str">
        <f ca="1">IFERROR(OFFSET(Quantities!M$1,'Graphic Design'!$A147-1,)/(K$127*K$128),"")</f>
        <v/>
      </c>
      <c r="L147" s="374" t="str">
        <f ca="1">IFERROR(OFFSET(Quantities!N$1,'Graphic Design'!$A147-1,)/(L$127*L$128),"")</f>
        <v/>
      </c>
      <c r="M147" s="374" t="str">
        <f ca="1">IFERROR(OFFSET(Quantities!O$1,'Graphic Design'!$A147-1,)/(M$127*M$128),"")</f>
        <v/>
      </c>
    </row>
    <row r="148" spans="1:13" x14ac:dyDescent="0.25">
      <c r="A148" s="320">
        <f>IFERROR(MATCH(C148,Quantities!$C:$C,0),"")</f>
        <v>133</v>
      </c>
      <c r="C148" s="341" t="s">
        <v>364</v>
      </c>
      <c r="D148" s="374">
        <f ca="1">IFERROR(OFFSET(Quantities!F$1,'Graphic Design'!$A148-1,)/(D$127*D$128),"")</f>
        <v>7.5171584444249279E-5</v>
      </c>
      <c r="E148" s="375" t="str">
        <f ca="1">IFERROR(OFFSET(Quantities!G$1,'Graphic Design'!$A148-1,)/(E$127*E$128),"")</f>
        <v/>
      </c>
      <c r="F148" s="374" t="str">
        <f ca="1">IFERROR(OFFSET(Quantities!H$1,'Graphic Design'!$A148-1,)/(F$127*F$128),"")</f>
        <v/>
      </c>
      <c r="G148" s="374">
        <f ca="1">IFERROR(OFFSET(Quantities!I$1,'Graphic Design'!$A148-1,)/(G$127*G$128),"")</f>
        <v>5.2012873769449213E-5</v>
      </c>
      <c r="H148" s="374" t="str">
        <f ca="1">IFERROR(OFFSET(Quantities!J$1,'Graphic Design'!$A148-1,)/(H$127*H$128),"")</f>
        <v/>
      </c>
      <c r="I148" s="374" t="str">
        <f ca="1">IFERROR(OFFSET(Quantities!K$1,'Graphic Design'!$A148-1,)/(I$127*I$128),"")</f>
        <v/>
      </c>
      <c r="J148" s="374" t="str">
        <f ca="1">IFERROR(OFFSET(Quantities!L$1,'Graphic Design'!$A148-1,)/(J$127*J$128),"")</f>
        <v/>
      </c>
      <c r="K148" s="374" t="str">
        <f ca="1">IFERROR(OFFSET(Quantities!M$1,'Graphic Design'!$A148-1,)/(K$127*K$128),"")</f>
        <v/>
      </c>
      <c r="L148" s="374" t="str">
        <f ca="1">IFERROR(OFFSET(Quantities!N$1,'Graphic Design'!$A148-1,)/(L$127*L$128),"")</f>
        <v/>
      </c>
      <c r="M148" s="374" t="str">
        <f ca="1">IFERROR(OFFSET(Quantities!O$1,'Graphic Design'!$A148-1,)/(M$127*M$128),"")</f>
        <v/>
      </c>
    </row>
    <row r="149" spans="1:13" x14ac:dyDescent="0.25">
      <c r="A149" s="320">
        <f>IFERROR(MATCH(C149,Quantities!$C:$C,0),"")</f>
        <v>134</v>
      </c>
      <c r="C149" s="341" t="s">
        <v>365</v>
      </c>
      <c r="D149" s="374">
        <f ca="1">IFERROR(OFFSET(Quantities!F$1,'Graphic Design'!$A149-1,)/(D$127*D$128),"")</f>
        <v>1.0022877925899905E-3</v>
      </c>
      <c r="E149" s="375">
        <f ca="1">IFERROR(OFFSET(Quantities!G$1,'Graphic Design'!$A149-1,)/(E$127*E$128),"")</f>
        <v>8.7814637116070255E-4</v>
      </c>
      <c r="F149" s="374">
        <f ca="1">IFERROR(OFFSET(Quantities!H$1,'Graphic Design'!$A149-1,)/(F$127*F$128),"")</f>
        <v>7.7715238923242909E-4</v>
      </c>
      <c r="G149" s="374">
        <f ca="1">IFERROR(OFFSET(Quantities!I$1,'Graphic Design'!$A149-1,)/(G$127*G$128),"")</f>
        <v>6.9350498359265617E-4</v>
      </c>
      <c r="H149" s="374" t="str">
        <f ca="1">IFERROR(OFFSET(Quantities!J$1,'Graphic Design'!$A149-1,)/(H$127*H$128),"")</f>
        <v/>
      </c>
      <c r="I149" s="374" t="str">
        <f ca="1">IFERROR(OFFSET(Quantities!K$1,'Graphic Design'!$A149-1,)/(I$127*I$128),"")</f>
        <v/>
      </c>
      <c r="J149" s="374" t="str">
        <f ca="1">IFERROR(OFFSET(Quantities!L$1,'Graphic Design'!$A149-1,)/(J$127*J$128),"")</f>
        <v/>
      </c>
      <c r="K149" s="374" t="str">
        <f ca="1">IFERROR(OFFSET(Quantities!M$1,'Graphic Design'!$A149-1,)/(K$127*K$128),"")</f>
        <v/>
      </c>
      <c r="L149" s="374" t="str">
        <f ca="1">IFERROR(OFFSET(Quantities!N$1,'Graphic Design'!$A149-1,)/(L$127*L$128),"")</f>
        <v/>
      </c>
      <c r="M149" s="374" t="str">
        <f ca="1">IFERROR(OFFSET(Quantities!O$1,'Graphic Design'!$A149-1,)/(M$127*M$128),"")</f>
        <v/>
      </c>
    </row>
    <row r="150" spans="1:13" x14ac:dyDescent="0.25">
      <c r="A150" s="320">
        <f>IFERROR(MATCH(C150,Quantities!$C:$C,0),"")</f>
        <v>135</v>
      </c>
      <c r="C150" s="341" t="s">
        <v>366</v>
      </c>
      <c r="D150" s="374">
        <f ca="1">IFERROR(OFFSET(Quantities!F$1,'Graphic Design'!$A150-1,)/(D$127*D$128),"")</f>
        <v>1.0022877925899905E-3</v>
      </c>
      <c r="E150" s="375">
        <f ca="1">IFERROR(OFFSET(Quantities!G$1,'Graphic Design'!$A150-1,)/(E$127*E$128),"")</f>
        <v>8.7814637116070255E-4</v>
      </c>
      <c r="F150" s="374">
        <f ca="1">IFERROR(OFFSET(Quantities!H$1,'Graphic Design'!$A150-1,)/(F$127*F$128),"")</f>
        <v>7.7715238923242909E-4</v>
      </c>
      <c r="G150" s="374">
        <f ca="1">IFERROR(OFFSET(Quantities!I$1,'Graphic Design'!$A150-1,)/(G$127*G$128),"")</f>
        <v>6.9350498359265617E-4</v>
      </c>
      <c r="H150" s="374" t="str">
        <f ca="1">IFERROR(OFFSET(Quantities!J$1,'Graphic Design'!$A150-1,)/(H$127*H$128),"")</f>
        <v/>
      </c>
      <c r="I150" s="374" t="str">
        <f ca="1">IFERROR(OFFSET(Quantities!K$1,'Graphic Design'!$A150-1,)/(I$127*I$128),"")</f>
        <v/>
      </c>
      <c r="J150" s="374" t="str">
        <f ca="1">IFERROR(OFFSET(Quantities!L$1,'Graphic Design'!$A150-1,)/(J$127*J$128),"")</f>
        <v/>
      </c>
      <c r="K150" s="374" t="str">
        <f ca="1">IFERROR(OFFSET(Quantities!M$1,'Graphic Design'!$A150-1,)/(K$127*K$128),"")</f>
        <v/>
      </c>
      <c r="L150" s="374" t="str">
        <f ca="1">IFERROR(OFFSET(Quantities!N$1,'Graphic Design'!$A150-1,)/(L$127*L$128),"")</f>
        <v/>
      </c>
      <c r="M150" s="374" t="str">
        <f ca="1">IFERROR(OFFSET(Quantities!O$1,'Graphic Design'!$A150-1,)/(M$127*M$128),"")</f>
        <v/>
      </c>
    </row>
    <row r="151" spans="1:13" x14ac:dyDescent="0.25">
      <c r="A151" s="320">
        <f>IFERROR(MATCH(C151,Quantities!$C:$C,0),"")</f>
        <v>136</v>
      </c>
      <c r="C151" s="341" t="s">
        <v>367</v>
      </c>
      <c r="D151" s="374">
        <f ca="1">IFERROR(OFFSET(Quantities!F$1,'Graphic Design'!$A151-1,)/(D$127*D$128),"")</f>
        <v>7.5171584444249284E-4</v>
      </c>
      <c r="E151" s="375">
        <f ca="1">IFERROR(OFFSET(Quantities!G$1,'Graphic Design'!$A151-1,)/(E$127*E$128),"")</f>
        <v>6.5860977837052699E-4</v>
      </c>
      <c r="F151" s="374">
        <f ca="1">IFERROR(OFFSET(Quantities!H$1,'Graphic Design'!$A151-1,)/(F$127*F$128),"")</f>
        <v>5.8286429192432184E-4</v>
      </c>
      <c r="G151" s="374">
        <f ca="1">IFERROR(OFFSET(Quantities!I$1,'Graphic Design'!$A151-1,)/(G$127*G$128),"")</f>
        <v>5.2012873769449221E-4</v>
      </c>
      <c r="H151" s="374" t="str">
        <f ca="1">IFERROR(OFFSET(Quantities!J$1,'Graphic Design'!$A151-1,)/(H$127*H$128),"")</f>
        <v/>
      </c>
      <c r="I151" s="374" t="str">
        <f ca="1">IFERROR(OFFSET(Quantities!K$1,'Graphic Design'!$A151-1,)/(I$127*I$128),"")</f>
        <v/>
      </c>
      <c r="J151" s="374" t="str">
        <f ca="1">IFERROR(OFFSET(Quantities!L$1,'Graphic Design'!$A151-1,)/(J$127*J$128),"")</f>
        <v/>
      </c>
      <c r="K151" s="374" t="str">
        <f ca="1">IFERROR(OFFSET(Quantities!M$1,'Graphic Design'!$A151-1,)/(K$127*K$128),"")</f>
        <v/>
      </c>
      <c r="L151" s="374" t="str">
        <f ca="1">IFERROR(OFFSET(Quantities!N$1,'Graphic Design'!$A151-1,)/(L$127*L$128),"")</f>
        <v/>
      </c>
      <c r="M151" s="374" t="str">
        <f ca="1">IFERROR(OFFSET(Quantities!O$1,'Graphic Design'!$A151-1,)/(M$127*M$128),"")</f>
        <v/>
      </c>
    </row>
    <row r="152" spans="1:13" x14ac:dyDescent="0.25">
      <c r="A152" s="320">
        <f>IFERROR(MATCH(C152,Quantities!$C:$C,0),"")</f>
        <v>137</v>
      </c>
      <c r="C152" s="364" t="s">
        <v>178</v>
      </c>
      <c r="D152" s="370">
        <f ca="1">IFERROR(OFFSET(Quantities!F$1,'Graphic Design'!$A152-1,)/(D$127*D$128),"")</f>
        <v>2.1048043644389801E-2</v>
      </c>
      <c r="E152" s="371">
        <f ca="1">IFERROR(OFFSET(Quantities!G$1,'Graphic Design'!$A152-1,)/(E$127*E$128),"")</f>
        <v>9.6596100827677292E-3</v>
      </c>
      <c r="F152" s="370">
        <f ca="1">IFERROR(OFFSET(Quantities!H$1,'Graphic Design'!$A152-1,)/(F$127*F$128),"")</f>
        <v>8.5486762815567205E-3</v>
      </c>
      <c r="G152" s="370">
        <f ca="1">IFERROR(OFFSET(Quantities!I$1,'Graphic Design'!$A152-1,)/(G$127*G$128),"")</f>
        <v>1.456360465544578E-2</v>
      </c>
      <c r="H152" s="370" t="str">
        <f ca="1">IFERROR(OFFSET(Quantities!J$1,'Graphic Design'!$A152-1,)/(H$127*H$128),"")</f>
        <v/>
      </c>
      <c r="I152" s="370" t="str">
        <f ca="1">IFERROR(OFFSET(Quantities!K$1,'Graphic Design'!$A152-1,)/(I$127*I$128),"")</f>
        <v/>
      </c>
      <c r="J152" s="370" t="str">
        <f ca="1">IFERROR(OFFSET(Quantities!L$1,'Graphic Design'!$A152-1,)/(J$127*J$128),"")</f>
        <v/>
      </c>
      <c r="K152" s="370" t="str">
        <f ca="1">IFERROR(OFFSET(Quantities!M$1,'Graphic Design'!$A152-1,)/(K$127*K$128),"")</f>
        <v/>
      </c>
      <c r="L152" s="370" t="str">
        <f ca="1">IFERROR(OFFSET(Quantities!N$1,'Graphic Design'!$A152-1,)/(L$127*L$128),"")</f>
        <v/>
      </c>
      <c r="M152" s="370" t="str">
        <f ca="1">IFERROR(OFFSET(Quantities!O$1,'Graphic Design'!$A152-1,)/(M$127*M$128),"")</f>
        <v/>
      </c>
    </row>
    <row r="153" spans="1:13" x14ac:dyDescent="0.25">
      <c r="A153" s="320">
        <f>IFERROR(MATCH(C153,Quantities!$C:$C,0),"")</f>
        <v>138</v>
      </c>
      <c r="C153" s="341" t="s">
        <v>372</v>
      </c>
      <c r="D153" s="374">
        <f ca="1">IFERROR(OFFSET(Quantities!F$1,'Graphic Design'!$A153-1,)/(D$127*D$128),"")</f>
        <v>1.0022877925899905E-2</v>
      </c>
      <c r="E153" s="375" t="str">
        <f ca="1">IFERROR(OFFSET(Quantities!G$1,'Graphic Design'!$A153-1,)/(E$127*E$128),"")</f>
        <v/>
      </c>
      <c r="F153" s="374" t="str">
        <f ca="1">IFERROR(OFFSET(Quantities!H$1,'Graphic Design'!$A153-1,)/(F$127*F$128),"")</f>
        <v/>
      </c>
      <c r="G153" s="374">
        <f ca="1">IFERROR(OFFSET(Quantities!I$1,'Graphic Design'!$A153-1,)/(G$127*G$128),"")</f>
        <v>6.9350498359265619E-3</v>
      </c>
      <c r="H153" s="374" t="str">
        <f ca="1">IFERROR(OFFSET(Quantities!J$1,'Graphic Design'!$A153-1,)/(H$127*H$128),"")</f>
        <v/>
      </c>
      <c r="I153" s="374" t="str">
        <f ca="1">IFERROR(OFFSET(Quantities!K$1,'Graphic Design'!$A153-1,)/(I$127*I$128),"")</f>
        <v/>
      </c>
      <c r="J153" s="374" t="str">
        <f ca="1">IFERROR(OFFSET(Quantities!L$1,'Graphic Design'!$A153-1,)/(J$127*J$128),"")</f>
        <v/>
      </c>
      <c r="K153" s="374" t="str">
        <f ca="1">IFERROR(OFFSET(Quantities!M$1,'Graphic Design'!$A153-1,)/(K$127*K$128),"")</f>
        <v/>
      </c>
      <c r="L153" s="374" t="str">
        <f ca="1">IFERROR(OFFSET(Quantities!N$1,'Graphic Design'!$A153-1,)/(L$127*L$128),"")</f>
        <v/>
      </c>
      <c r="M153" s="374" t="str">
        <f ca="1">IFERROR(OFFSET(Quantities!O$1,'Graphic Design'!$A153-1,)/(M$127*M$128),"")</f>
        <v/>
      </c>
    </row>
    <row r="154" spans="1:13" x14ac:dyDescent="0.25">
      <c r="A154" s="320">
        <f>IFERROR(MATCH(C154,Quantities!$C:$C,0),"")</f>
        <v>139</v>
      </c>
      <c r="C154" s="341" t="s">
        <v>374</v>
      </c>
      <c r="D154" s="374">
        <f ca="1">IFERROR(OFFSET(Quantities!F$1,'Graphic Design'!$A154-1,)/(D$127*D$128),"")</f>
        <v>5.0114389629499524E-3</v>
      </c>
      <c r="E154" s="375">
        <f ca="1">IFERROR(OFFSET(Quantities!G$1,'Graphic Design'!$A154-1,)/(E$127*E$128),"")</f>
        <v>4.3907318558035133E-3</v>
      </c>
      <c r="F154" s="374">
        <f ca="1">IFERROR(OFFSET(Quantities!H$1,'Graphic Design'!$A154-1,)/(F$127*F$128),"")</f>
        <v>3.8857619461621453E-3</v>
      </c>
      <c r="G154" s="374">
        <f ca="1">IFERROR(OFFSET(Quantities!I$1,'Graphic Design'!$A154-1,)/(G$127*G$128),"")</f>
        <v>3.4675249179632809E-3</v>
      </c>
      <c r="H154" s="374" t="str">
        <f ca="1">IFERROR(OFFSET(Quantities!J$1,'Graphic Design'!$A154-1,)/(H$127*H$128),"")</f>
        <v/>
      </c>
      <c r="I154" s="374" t="str">
        <f ca="1">IFERROR(OFFSET(Quantities!K$1,'Graphic Design'!$A154-1,)/(I$127*I$128),"")</f>
        <v/>
      </c>
      <c r="J154" s="374" t="str">
        <f ca="1">IFERROR(OFFSET(Quantities!L$1,'Graphic Design'!$A154-1,)/(J$127*J$128),"")</f>
        <v/>
      </c>
      <c r="K154" s="374" t="str">
        <f ca="1">IFERROR(OFFSET(Quantities!M$1,'Graphic Design'!$A154-1,)/(K$127*K$128),"")</f>
        <v/>
      </c>
      <c r="L154" s="374" t="str">
        <f ca="1">IFERROR(OFFSET(Quantities!N$1,'Graphic Design'!$A154-1,)/(L$127*L$128),"")</f>
        <v/>
      </c>
      <c r="M154" s="374" t="str">
        <f ca="1">IFERROR(OFFSET(Quantities!O$1,'Graphic Design'!$A154-1,)/(M$127*M$128),"")</f>
        <v/>
      </c>
    </row>
    <row r="155" spans="1:13" x14ac:dyDescent="0.25">
      <c r="A155" s="320">
        <f>IFERROR(MATCH(C155,Quantities!$C:$C,0),"")</f>
        <v>140</v>
      </c>
      <c r="C155" s="341" t="s">
        <v>373</v>
      </c>
      <c r="D155" s="374">
        <f ca="1">IFERROR(OFFSET(Quantities!F$1,'Graphic Design'!$A155-1,)/(D$127*D$128),"")</f>
        <v>1.0022877925899905E-3</v>
      </c>
      <c r="E155" s="375">
        <f ca="1">IFERROR(OFFSET(Quantities!G$1,'Graphic Design'!$A155-1,)/(E$127*E$128),"")</f>
        <v>8.7814637116070255E-4</v>
      </c>
      <c r="F155" s="374">
        <f ca="1">IFERROR(OFFSET(Quantities!H$1,'Graphic Design'!$A155-1,)/(F$127*F$128),"")</f>
        <v>7.7715238923242909E-4</v>
      </c>
      <c r="G155" s="374">
        <f ca="1">IFERROR(OFFSET(Quantities!I$1,'Graphic Design'!$A155-1,)/(G$127*G$128),"")</f>
        <v>6.9350498359265617E-4</v>
      </c>
      <c r="H155" s="374" t="str">
        <f ca="1">IFERROR(OFFSET(Quantities!J$1,'Graphic Design'!$A155-1,)/(H$127*H$128),"")</f>
        <v/>
      </c>
      <c r="I155" s="374" t="str">
        <f ca="1">IFERROR(OFFSET(Quantities!K$1,'Graphic Design'!$A155-1,)/(I$127*I$128),"")</f>
        <v/>
      </c>
      <c r="J155" s="374" t="str">
        <f ca="1">IFERROR(OFFSET(Quantities!L$1,'Graphic Design'!$A155-1,)/(J$127*J$128),"")</f>
        <v/>
      </c>
      <c r="K155" s="374" t="str">
        <f ca="1">IFERROR(OFFSET(Quantities!M$1,'Graphic Design'!$A155-1,)/(K$127*K$128),"")</f>
        <v/>
      </c>
      <c r="L155" s="374" t="str">
        <f ca="1">IFERROR(OFFSET(Quantities!N$1,'Graphic Design'!$A155-1,)/(L$127*L$128),"")</f>
        <v/>
      </c>
      <c r="M155" s="374" t="str">
        <f ca="1">IFERROR(OFFSET(Quantities!O$1,'Graphic Design'!$A155-1,)/(M$127*M$128),"")</f>
        <v/>
      </c>
    </row>
    <row r="156" spans="1:13" x14ac:dyDescent="0.25">
      <c r="A156" s="320">
        <f>IFERROR(MATCH(C156,Quantities!$C:$C,0),"")</f>
        <v>141</v>
      </c>
      <c r="C156" s="341" t="s">
        <v>376</v>
      </c>
      <c r="D156" s="374">
        <f ca="1">IFERROR(OFFSET(Quantities!F$1,'Graphic Design'!$A156-1,)/(D$127*D$128),"")</f>
        <v>5.0114389629499524E-3</v>
      </c>
      <c r="E156" s="375">
        <f ca="1">IFERROR(OFFSET(Quantities!G$1,'Graphic Design'!$A156-1,)/(E$127*E$128),"")</f>
        <v>4.3907318558035133E-3</v>
      </c>
      <c r="F156" s="374">
        <f ca="1">IFERROR(OFFSET(Quantities!H$1,'Graphic Design'!$A156-1,)/(F$127*F$128),"")</f>
        <v>3.8857619461621453E-3</v>
      </c>
      <c r="G156" s="374">
        <f ca="1">IFERROR(OFFSET(Quantities!I$1,'Graphic Design'!$A156-1,)/(G$127*G$128),"")</f>
        <v>3.4675249179632809E-3</v>
      </c>
      <c r="H156" s="374" t="str">
        <f ca="1">IFERROR(OFFSET(Quantities!J$1,'Graphic Design'!$A156-1,)/(H$127*H$128),"")</f>
        <v/>
      </c>
      <c r="I156" s="374" t="str">
        <f ca="1">IFERROR(OFFSET(Quantities!K$1,'Graphic Design'!$A156-1,)/(I$127*I$128),"")</f>
        <v/>
      </c>
      <c r="J156" s="374" t="str">
        <f ca="1">IFERROR(OFFSET(Quantities!L$1,'Graphic Design'!$A156-1,)/(J$127*J$128),"")</f>
        <v/>
      </c>
      <c r="K156" s="374" t="str">
        <f ca="1">IFERROR(OFFSET(Quantities!M$1,'Graphic Design'!$A156-1,)/(K$127*K$128),"")</f>
        <v/>
      </c>
      <c r="L156" s="374" t="str">
        <f ca="1">IFERROR(OFFSET(Quantities!N$1,'Graphic Design'!$A156-1,)/(L$127*L$128),"")</f>
        <v/>
      </c>
      <c r="M156" s="374" t="str">
        <f ca="1">IFERROR(OFFSET(Quantities!O$1,'Graphic Design'!$A156-1,)/(M$127*M$128),"")</f>
        <v/>
      </c>
    </row>
    <row r="157" spans="1:13" x14ac:dyDescent="0.25">
      <c r="A157" s="320">
        <f>IFERROR(MATCH(C157,Quantities!$C:$C,0),"")</f>
        <v>142</v>
      </c>
      <c r="C157" s="341" t="s">
        <v>375</v>
      </c>
      <c r="D157" s="374" t="str">
        <f ca="1">IFERROR(OFFSET(Quantities!F$1,'Graphic Design'!$A157-1,)/(D$127*D$128),"")</f>
        <v/>
      </c>
      <c r="E157" s="375" t="str">
        <f ca="1">IFERROR(OFFSET(Quantities!G$1,'Graphic Design'!$A157-1,)/(E$127*E$128),"")</f>
        <v/>
      </c>
      <c r="F157" s="374" t="str">
        <f ca="1">IFERROR(OFFSET(Quantities!H$1,'Graphic Design'!$A157-1,)/(F$127*F$128),"")</f>
        <v/>
      </c>
      <c r="G157" s="374" t="str">
        <f ca="1">IFERROR(OFFSET(Quantities!I$1,'Graphic Design'!$A157-1,)/(G$127*G$128),"")</f>
        <v/>
      </c>
      <c r="H157" s="374" t="str">
        <f ca="1">IFERROR(OFFSET(Quantities!J$1,'Graphic Design'!$A157-1,)/(H$127*H$128),"")</f>
        <v/>
      </c>
      <c r="I157" s="374" t="str">
        <f ca="1">IFERROR(OFFSET(Quantities!K$1,'Graphic Design'!$A157-1,)/(I$127*I$128),"")</f>
        <v/>
      </c>
      <c r="J157" s="374" t="str">
        <f ca="1">IFERROR(OFFSET(Quantities!L$1,'Graphic Design'!$A157-1,)/(J$127*J$128),"")</f>
        <v/>
      </c>
      <c r="K157" s="374" t="str">
        <f ca="1">IFERROR(OFFSET(Quantities!M$1,'Graphic Design'!$A157-1,)/(K$127*K$128),"")</f>
        <v/>
      </c>
      <c r="L157" s="374" t="str">
        <f ca="1">IFERROR(OFFSET(Quantities!N$1,'Graphic Design'!$A157-1,)/(L$127*L$128),"")</f>
        <v/>
      </c>
      <c r="M157" s="374" t="str">
        <f ca="1">IFERROR(OFFSET(Quantities!O$1,'Graphic Design'!$A157-1,)/(M$127*M$128),"")</f>
        <v/>
      </c>
    </row>
    <row r="158" spans="1:13" x14ac:dyDescent="0.25">
      <c r="A158" s="320">
        <f>IFERROR(MATCH(C158,Quantities!$C:$C,0),"")</f>
        <v>145</v>
      </c>
      <c r="C158" s="363" t="s">
        <v>356</v>
      </c>
      <c r="D158" s="365">
        <f ca="1">IFERROR(OFFSET(Quantities!F$1,'Graphic Design'!$A158-1,)/(D$127*D$128),"")</f>
        <v>0.63059345097256247</v>
      </c>
      <c r="E158" s="366">
        <f ca="1">IFERROR(OFFSET(Quantities!G$1,'Graphic Design'!$A158-1,)/(E$127*E$128),"")</f>
        <v>0.7214176707607739</v>
      </c>
      <c r="F158" s="365">
        <f ca="1">IFERROR(OFFSET(Quantities!H$1,'Graphic Design'!$A158-1,)/(F$127*F$128),"")</f>
        <v>0.77447840910777643</v>
      </c>
      <c r="G158" s="365">
        <f ca="1">IFERROR(OFFSET(Quantities!I$1,'Graphic Design'!$A158-1,)/(G$127*G$128),"")</f>
        <v>0.76910079956175403</v>
      </c>
      <c r="H158" s="365" t="str">
        <f ca="1">IFERROR(OFFSET(Quantities!J$1,'Graphic Design'!$A158-1,)/(H$127*H$128),"")</f>
        <v/>
      </c>
      <c r="I158" s="365" t="str">
        <f ca="1">IFERROR(OFFSET(Quantities!K$1,'Graphic Design'!$A158-1,)/(I$127*I$128),"")</f>
        <v/>
      </c>
      <c r="J158" s="365" t="str">
        <f ca="1">IFERROR(OFFSET(Quantities!L$1,'Graphic Design'!$A158-1,)/(J$127*J$128),"")</f>
        <v/>
      </c>
      <c r="K158" s="365" t="str">
        <f ca="1">IFERROR(OFFSET(Quantities!M$1,'Graphic Design'!$A158-1,)/(K$127*K$128),"")</f>
        <v/>
      </c>
      <c r="L158" s="365" t="str">
        <f ca="1">IFERROR(OFFSET(Quantities!N$1,'Graphic Design'!$A158-1,)/(L$127*L$128),"")</f>
        <v/>
      </c>
      <c r="M158" s="365" t="str">
        <f ca="1">IFERROR(OFFSET(Quantities!O$1,'Graphic Design'!$A158-1,)/(M$127*M$128),"")</f>
        <v/>
      </c>
    </row>
    <row r="159" spans="1:13" x14ac:dyDescent="0.25">
      <c r="C159" s="376" t="str">
        <f>"Unit Costs per capita for "&amp;C2</f>
        <v>Unit Costs per capita for Kenya, 2012</v>
      </c>
    </row>
    <row r="161" spans="1:10" ht="16.5" x14ac:dyDescent="0.3">
      <c r="C161" s="322" t="s">
        <v>1318</v>
      </c>
    </row>
    <row r="162" spans="1:10" x14ac:dyDescent="0.25">
      <c r="C162" s="317" t="str">
        <f>IFERROR(IF(ccLevel2&lt;&gt;"",ccLevel2&amp;", "&amp;ccYear,ccCountry&amp;", "&amp;ccYear),"")</f>
        <v>Kenya, 2012</v>
      </c>
    </row>
    <row r="163" spans="1:10" x14ac:dyDescent="0.25">
      <c r="C163" s="17" t="s">
        <v>916</v>
      </c>
      <c r="E163" s="356" t="s">
        <v>1334</v>
      </c>
      <c r="H163" s="17" t="s">
        <v>1335</v>
      </c>
      <c r="I163" s="78">
        <v>3</v>
      </c>
      <c r="J163" s="17" t="s">
        <v>1337</v>
      </c>
    </row>
    <row r="164" spans="1:10" x14ac:dyDescent="0.25">
      <c r="C164" s="25"/>
      <c r="D164" s="359" t="s">
        <v>915</v>
      </c>
      <c r="E164" s="360" t="s">
        <v>917</v>
      </c>
      <c r="F164" s="360" t="s">
        <v>918</v>
      </c>
      <c r="G164" t="s">
        <v>541</v>
      </c>
      <c r="H164" s="359" t="s">
        <v>1338</v>
      </c>
      <c r="I164" s="359" t="s">
        <v>918</v>
      </c>
      <c r="J164" s="481" t="s">
        <v>541</v>
      </c>
    </row>
    <row r="165" spans="1:10" x14ac:dyDescent="0.25">
      <c r="A165" s="320">
        <f>IFERROR(MATCH(B165,iParameters!$D:$D,0),"")</f>
        <v>58</v>
      </c>
      <c r="B165" s="319">
        <v>15107</v>
      </c>
      <c r="C165" s="578" t="s">
        <v>916</v>
      </c>
      <c r="D165" s="341" t="s">
        <v>118</v>
      </c>
      <c r="E165" s="378">
        <f ca="1">IF(ISNUMBER($A165),OFFSET(iParameters!$F$1,'Graphic Design'!$A165-1,),"")</f>
        <v>0.59</v>
      </c>
      <c r="F165" s="378">
        <f ca="1">IF(ISNUMBER($A165),OFFSET(iParameters!$F$1,'Graphic Design'!$A165,),"")</f>
        <v>0.01</v>
      </c>
      <c r="G165" s="379">
        <f ca="1">IF(ISNUMBER($A165),SUM(E165:F165),"")</f>
        <v>0.6</v>
      </c>
      <c r="H165" s="378">
        <f ca="1">IFERROR(OFFSET($K179,,$I$163),"")</f>
        <v>0.84</v>
      </c>
      <c r="I165" s="378">
        <f ca="1">IFERROR(OFFSET($E179,,$I$163),"")</f>
        <v>0.16000000000000003</v>
      </c>
      <c r="J165" s="379">
        <f ca="1">IF(ISNUMBER($A165),SUM(H165:I165),"")</f>
        <v>1</v>
      </c>
    </row>
    <row r="166" spans="1:10" x14ac:dyDescent="0.25">
      <c r="A166" s="320">
        <f>IFERROR(MATCH(B166,iParameters!$D:$D,0),"")</f>
        <v>40</v>
      </c>
      <c r="B166" s="319">
        <v>13106</v>
      </c>
      <c r="C166" s="578"/>
      <c r="D166" s="341" t="s">
        <v>914</v>
      </c>
      <c r="E166" s="378">
        <f ca="1">IF(ISNUMBER($A166),OFFSET(iParameters!$F$1,'Graphic Design'!$A166-1,),"")</f>
        <v>0.49</v>
      </c>
      <c r="F166" s="378">
        <f ca="1">IF(ISNUMBER($A166),OFFSET(iParameters!$F$1,'Graphic Design'!$A166,),"")</f>
        <v>0.01</v>
      </c>
      <c r="G166" s="379">
        <f t="shared" ref="G166:G172" ca="1" si="15">IF(ISNUMBER($A166),SUM(E166:F166),"")</f>
        <v>0.5</v>
      </c>
      <c r="H166" s="378">
        <f t="shared" ref="H166:H172" ca="1" si="16">IFERROR(OFFSET($K180,,$I$163),"")</f>
        <v>0.84</v>
      </c>
      <c r="I166" s="378">
        <f t="shared" ref="I166:I172" ca="1" si="17">IFERROR(OFFSET($E180,,$I$163),"")</f>
        <v>0.16000000000000003</v>
      </c>
      <c r="J166" s="379">
        <f t="shared" ref="J166:J172" ca="1" si="18">IF(ISNUMBER($A166),SUM(H166:I166),"")</f>
        <v>1</v>
      </c>
    </row>
    <row r="167" spans="1:10" x14ac:dyDescent="0.25">
      <c r="A167" s="320">
        <f>IFERROR(MATCH(B167,iParameters!$D:$D,0),"")</f>
        <v>48</v>
      </c>
      <c r="B167" s="319">
        <v>14106</v>
      </c>
      <c r="C167" s="578"/>
      <c r="D167" s="341" t="s">
        <v>115</v>
      </c>
      <c r="E167" s="378">
        <f ca="1">IF(ISNUMBER($A167),OFFSET(iParameters!$F$1,'Graphic Design'!$A167-1,),"")</f>
        <v>0.56000000000000005</v>
      </c>
      <c r="F167" s="378">
        <f ca="1">IF(ISNUMBER($A167),OFFSET(iParameters!$F$1,'Graphic Design'!$A167,),"")</f>
        <v>0.01</v>
      </c>
      <c r="G167" s="379">
        <f t="shared" ca="1" si="15"/>
        <v>0.57000000000000006</v>
      </c>
      <c r="H167" s="378">
        <f t="shared" ca="1" si="16"/>
        <v>0.84</v>
      </c>
      <c r="I167" s="378">
        <f t="shared" ca="1" si="17"/>
        <v>0.16000000000000003</v>
      </c>
      <c r="J167" s="379">
        <f t="shared" ca="1" si="18"/>
        <v>1</v>
      </c>
    </row>
    <row r="168" spans="1:10" x14ac:dyDescent="0.25">
      <c r="A168" s="320">
        <f>IFERROR(MATCH(B168,iParameters!$D:$D,0),"")</f>
        <v>73</v>
      </c>
      <c r="B168" s="319">
        <v>16109</v>
      </c>
      <c r="C168" s="578"/>
      <c r="D168" s="341" t="s">
        <v>509</v>
      </c>
      <c r="E168" s="378" t="str">
        <f ca="1">IF(ISNUMBER($A168),OFFSET(iParameters!$F$1,'Graphic Design'!$A168-1,),"")</f>
        <v xml:space="preserve"> </v>
      </c>
      <c r="F168" s="378" t="str">
        <f ca="1">IF(ISNUMBER($A168),OFFSET(iParameters!$F$1,'Graphic Design'!$A168,),"")</f>
        <v xml:space="preserve"> </v>
      </c>
      <c r="G168" s="379">
        <f t="shared" ca="1" si="15"/>
        <v>0</v>
      </c>
      <c r="H168" s="378" t="str">
        <f t="shared" ca="1" si="16"/>
        <v/>
      </c>
      <c r="I168" s="378" t="str">
        <f t="shared" ca="1" si="17"/>
        <v/>
      </c>
      <c r="J168" s="379">
        <f t="shared" ca="1" si="18"/>
        <v>0</v>
      </c>
    </row>
    <row r="169" spans="1:10" x14ac:dyDescent="0.25">
      <c r="A169" s="320">
        <f>IFERROR(MATCH(B169,iParameters!$D:$D,0),"")</f>
        <v>60</v>
      </c>
      <c r="B169" s="319">
        <v>15109</v>
      </c>
      <c r="C169" s="578" t="s">
        <v>919</v>
      </c>
      <c r="D169" s="341" t="s">
        <v>118</v>
      </c>
      <c r="E169" s="378">
        <f ca="1">IF(ISNUMBER($A169),OFFSET(iParameters!$F$1,'Graphic Design'!$A169-1,),"")</f>
        <v>0.114</v>
      </c>
      <c r="F169" s="378">
        <f ca="1">IF(ISNUMBER($A169),OFFSET(iParameters!$F$1,'Graphic Design'!$A169,),"")</f>
        <v>0.01</v>
      </c>
      <c r="G169" s="379">
        <f t="shared" ca="1" si="15"/>
        <v>0.124</v>
      </c>
      <c r="H169" s="378">
        <f t="shared" ca="1" si="16"/>
        <v>0.84</v>
      </c>
      <c r="I169" s="378">
        <f t="shared" ca="1" si="17"/>
        <v>0.16000000000000003</v>
      </c>
      <c r="J169" s="379">
        <f t="shared" ca="1" si="18"/>
        <v>1</v>
      </c>
    </row>
    <row r="170" spans="1:10" x14ac:dyDescent="0.25">
      <c r="A170" s="320">
        <f>IFERROR(MATCH(B170,iParameters!$D:$D,0),"")</f>
        <v>71</v>
      </c>
      <c r="B170" s="319">
        <v>16107</v>
      </c>
      <c r="C170" s="578"/>
      <c r="D170" s="341" t="s">
        <v>509</v>
      </c>
      <c r="E170" s="378" t="str">
        <f ca="1">IF(ISNUMBER($A170),OFFSET(iParameters!$F$1,'Graphic Design'!$A170-1,),"")</f>
        <v xml:space="preserve"> </v>
      </c>
      <c r="F170" s="378" t="str">
        <f ca="1">IF(ISNUMBER($A170),OFFSET(iParameters!$F$1,'Graphic Design'!$A170,),"")</f>
        <v xml:space="preserve"> </v>
      </c>
      <c r="G170" s="379">
        <f t="shared" ca="1" si="15"/>
        <v>0</v>
      </c>
      <c r="H170" s="378" t="str">
        <f t="shared" ca="1" si="16"/>
        <v/>
      </c>
      <c r="I170" s="378" t="str">
        <f t="shared" ca="1" si="17"/>
        <v/>
      </c>
      <c r="J170" s="379">
        <f t="shared" ca="1" si="18"/>
        <v>0</v>
      </c>
    </row>
    <row r="171" spans="1:10" x14ac:dyDescent="0.25">
      <c r="A171" s="320" t="str">
        <f>IFERROR(MATCH(B171,iParameters!$D:$D,0),"")</f>
        <v/>
      </c>
      <c r="B171" s="319"/>
      <c r="C171" s="377"/>
      <c r="D171" s="341"/>
      <c r="E171" s="378" t="str">
        <f ca="1">IF(ISNUMBER($A171),OFFSET(iParameters!$F$1,'Graphic Design'!$A171-1,),"")</f>
        <v/>
      </c>
      <c r="F171" s="378" t="str">
        <f ca="1">IF(ISNUMBER($A171),OFFSET(iParameters!$F$1,'Graphic Design'!$A171,),"")</f>
        <v/>
      </c>
      <c r="G171" s="379" t="str">
        <f t="shared" si="15"/>
        <v/>
      </c>
      <c r="H171" s="378" t="str">
        <f t="shared" ca="1" si="16"/>
        <v/>
      </c>
      <c r="I171" s="378" t="str">
        <f t="shared" ca="1" si="17"/>
        <v/>
      </c>
      <c r="J171" s="379" t="str">
        <f t="shared" si="18"/>
        <v/>
      </c>
    </row>
    <row r="172" spans="1:10" x14ac:dyDescent="0.25">
      <c r="A172" s="320" t="str">
        <f>IFERROR(MATCH(B172,iParameters!$D:$D,0),"")</f>
        <v/>
      </c>
      <c r="B172" s="319"/>
      <c r="C172" s="319"/>
      <c r="D172" s="341"/>
      <c r="E172" s="378" t="str">
        <f ca="1">IF(ISNUMBER($A172),OFFSET(iParameters!$F$1,'Graphic Design'!$A172-1,),"")</f>
        <v/>
      </c>
      <c r="F172" s="378" t="str">
        <f ca="1">IF(ISNUMBER($A172),OFFSET(iParameters!$F$1,'Graphic Design'!$A172,),"")</f>
        <v/>
      </c>
      <c r="G172" s="379" t="str">
        <f t="shared" si="15"/>
        <v/>
      </c>
      <c r="H172" s="378" t="str">
        <f t="shared" ca="1" si="16"/>
        <v/>
      </c>
      <c r="I172" s="378" t="str">
        <f t="shared" ca="1" si="17"/>
        <v/>
      </c>
      <c r="J172" s="379" t="str">
        <f t="shared" si="18"/>
        <v/>
      </c>
    </row>
    <row r="173" spans="1:10" x14ac:dyDescent="0.25">
      <c r="C173" s="380" t="str">
        <f>"Activity distribution by platform for "&amp;$C$162&amp;" (Before implementation)"</f>
        <v>Activity distribution by platform for Kenya, 2012 (Before implementation)</v>
      </c>
      <c r="H173" s="380" t="str">
        <f>"Activity distribution by platform for "&amp;$C$162&amp;" (After implementation)"</f>
        <v>Activity distribution by platform for Kenya, 2012 (After implementation)</v>
      </c>
    </row>
    <row r="175" spans="1:10" ht="16.5" x14ac:dyDescent="0.3">
      <c r="C175" s="322" t="s">
        <v>1319</v>
      </c>
    </row>
    <row r="176" spans="1:10" x14ac:dyDescent="0.25">
      <c r="C176" s="317" t="str">
        <f>IFERROR(IF(ccLevel2&lt;&gt;"",ccLevel2&amp;", "&amp;ccYear,ccCountry&amp;", "&amp;ccYear),"")</f>
        <v>Kenya, 2012</v>
      </c>
    </row>
    <row r="177" spans="1:16" x14ac:dyDescent="0.25">
      <c r="C177" s="17" t="s">
        <v>916</v>
      </c>
      <c r="E177" s="585" t="s">
        <v>918</v>
      </c>
      <c r="F177" s="586"/>
      <c r="G177" s="586"/>
      <c r="H177" s="586"/>
      <c r="I177" s="586"/>
      <c r="J177" s="587"/>
      <c r="K177" s="582" t="s">
        <v>1338</v>
      </c>
      <c r="L177" s="583"/>
      <c r="M177" s="583"/>
      <c r="N177" s="583"/>
      <c r="O177" s="583"/>
      <c r="P177" s="584"/>
    </row>
    <row r="178" spans="1:16" x14ac:dyDescent="0.25">
      <c r="C178" s="25"/>
      <c r="D178" s="359" t="s">
        <v>915</v>
      </c>
      <c r="E178" s="476" t="s">
        <v>47</v>
      </c>
      <c r="F178" s="476" t="str">
        <f>IFERROR(TEXT(Outputs!$D$128,"####"),"")</f>
        <v>2014</v>
      </c>
      <c r="G178" s="476" t="str">
        <f>IFERROR(TEXT(Outputs!$E$128,"####"),"")</f>
        <v>2015</v>
      </c>
      <c r="H178" s="476" t="str">
        <f>IFERROR(TEXT(Outputs!$F$128,"####"),"")</f>
        <v>2016</v>
      </c>
      <c r="I178" s="476" t="str">
        <f>IFERROR(TEXT(Outputs!$G$128,"####"),"")</f>
        <v>2017</v>
      </c>
      <c r="J178" s="476" t="str">
        <f>IFERROR(TEXT(Outputs!$H$128,"####"),"")</f>
        <v/>
      </c>
      <c r="K178" s="475" t="s">
        <v>47</v>
      </c>
      <c r="L178" s="475" t="str">
        <f>IFERROR(TEXT(Outputs!$D$128,"####"),"")</f>
        <v>2014</v>
      </c>
      <c r="M178" s="475" t="str">
        <f>IFERROR(TEXT(Outputs!$E$128,"####"),"")</f>
        <v>2015</v>
      </c>
      <c r="N178" s="475" t="str">
        <f>IFERROR(TEXT(Outputs!$F$128,"####"),"")</f>
        <v>2016</v>
      </c>
      <c r="O178" s="475" t="str">
        <f>IFERROR(TEXT(Outputs!$G$128,"####"),"")</f>
        <v>2017</v>
      </c>
      <c r="P178" s="475" t="str">
        <f>IFERROR(TEXT(Outputs!$H$128,"####"),"")</f>
        <v/>
      </c>
    </row>
    <row r="179" spans="1:16" x14ac:dyDescent="0.25">
      <c r="A179" s="320">
        <f>IFERROR(MATCH(B179,iParameters!$D:$D,0),"")</f>
        <v>58</v>
      </c>
      <c r="B179" s="319">
        <v>15107</v>
      </c>
      <c r="C179" s="578" t="s">
        <v>916</v>
      </c>
      <c r="D179" s="341" t="s">
        <v>118</v>
      </c>
      <c r="E179" s="378">
        <f ca="1">IF(ISNUMBER($A179),OFFSET(iParameters!$F$1,'Graphic Design'!$A179,),"")</f>
        <v>0.01</v>
      </c>
      <c r="F179" s="378">
        <f ca="1">IFERROR(IF(ISNUMBER($E179),$E179+(E$196-$D$196),""),"")</f>
        <v>5.9999999999999991E-2</v>
      </c>
      <c r="G179" s="378">
        <f t="shared" ref="G179:J179" ca="1" si="19">IFERROR(IF(ISNUMBER($E179),$E179+(F$196-$D$196),""),"")</f>
        <v>0.10999999999999997</v>
      </c>
      <c r="H179" s="378">
        <f t="shared" ca="1" si="19"/>
        <v>0.16000000000000003</v>
      </c>
      <c r="I179" s="378">
        <f t="shared" ca="1" si="19"/>
        <v>0.20999999999999996</v>
      </c>
      <c r="J179" s="378" t="str">
        <f t="shared" ca="1" si="19"/>
        <v/>
      </c>
      <c r="K179" s="378">
        <f ca="1">IF(ISNUMBER($A179),OFFSET(iParameters!$F$1,'Graphic Design'!$A179-1,),"")</f>
        <v>0.59</v>
      </c>
      <c r="L179" s="378">
        <f ca="1">IFERROR(1-F179,"")</f>
        <v>0.94000000000000006</v>
      </c>
      <c r="M179" s="378">
        <f t="shared" ref="M179:P179" ca="1" si="20">IFERROR(1-G179,"")</f>
        <v>0.89</v>
      </c>
      <c r="N179" s="378">
        <f t="shared" ca="1" si="20"/>
        <v>0.84</v>
      </c>
      <c r="O179" s="378">
        <f t="shared" ca="1" si="20"/>
        <v>0.79</v>
      </c>
      <c r="P179" s="378" t="str">
        <f t="shared" ca="1" si="20"/>
        <v/>
      </c>
    </row>
    <row r="180" spans="1:16" x14ac:dyDescent="0.25">
      <c r="A180" s="320">
        <f>IFERROR(MATCH(B180,iParameters!$D:$D,0),"")</f>
        <v>40</v>
      </c>
      <c r="B180" s="319">
        <v>13106</v>
      </c>
      <c r="C180" s="578"/>
      <c r="D180" s="341" t="s">
        <v>914</v>
      </c>
      <c r="E180" s="378">
        <f ca="1">IF(ISNUMBER($A180),OFFSET(iParameters!$F$1,'Graphic Design'!$A180,),"")</f>
        <v>0.01</v>
      </c>
      <c r="F180" s="378">
        <f t="shared" ref="F180:J180" ca="1" si="21">IFERROR(IF(ISNUMBER($E180),$E180+(E$196-$D$196),""),"")</f>
        <v>5.9999999999999991E-2</v>
      </c>
      <c r="G180" s="378">
        <f t="shared" ca="1" si="21"/>
        <v>0.10999999999999997</v>
      </c>
      <c r="H180" s="378">
        <f t="shared" ca="1" si="21"/>
        <v>0.16000000000000003</v>
      </c>
      <c r="I180" s="378">
        <f t="shared" ca="1" si="21"/>
        <v>0.20999999999999996</v>
      </c>
      <c r="J180" s="378" t="str">
        <f t="shared" ca="1" si="21"/>
        <v/>
      </c>
      <c r="K180" s="378">
        <f ca="1">IF(ISNUMBER($A180),OFFSET(iParameters!$F$1,'Graphic Design'!$A180-1,),"")</f>
        <v>0.49</v>
      </c>
      <c r="L180" s="378">
        <f t="shared" ref="L180:L186" ca="1" si="22">IFERROR(1-F180,"")</f>
        <v>0.94000000000000006</v>
      </c>
      <c r="M180" s="378">
        <f t="shared" ref="M180:M186" ca="1" si="23">IFERROR(1-G180,"")</f>
        <v>0.89</v>
      </c>
      <c r="N180" s="378">
        <f t="shared" ref="N180:N186" ca="1" si="24">IFERROR(1-H180,"")</f>
        <v>0.84</v>
      </c>
      <c r="O180" s="378">
        <f t="shared" ref="O180:O186" ca="1" si="25">IFERROR(1-I180,"")</f>
        <v>0.79</v>
      </c>
      <c r="P180" s="378" t="str">
        <f t="shared" ref="P180:P186" ca="1" si="26">IFERROR(1-J180,"")</f>
        <v/>
      </c>
    </row>
    <row r="181" spans="1:16" x14ac:dyDescent="0.25">
      <c r="A181" s="320">
        <f>IFERROR(MATCH(B181,iParameters!$D:$D,0),"")</f>
        <v>48</v>
      </c>
      <c r="B181" s="319">
        <v>14106</v>
      </c>
      <c r="C181" s="578"/>
      <c r="D181" s="341" t="s">
        <v>115</v>
      </c>
      <c r="E181" s="378">
        <f ca="1">IF(ISNUMBER($A181),OFFSET(iParameters!$F$1,'Graphic Design'!$A181,),"")</f>
        <v>0.01</v>
      </c>
      <c r="F181" s="378">
        <f t="shared" ref="F181:J181" ca="1" si="27">IFERROR(IF(ISNUMBER($E181),$E181+(E$196-$D$196),""),"")</f>
        <v>5.9999999999999991E-2</v>
      </c>
      <c r="G181" s="378">
        <f t="shared" ca="1" si="27"/>
        <v>0.10999999999999997</v>
      </c>
      <c r="H181" s="378">
        <f t="shared" ca="1" si="27"/>
        <v>0.16000000000000003</v>
      </c>
      <c r="I181" s="378">
        <f t="shared" ca="1" si="27"/>
        <v>0.20999999999999996</v>
      </c>
      <c r="J181" s="378" t="str">
        <f t="shared" ca="1" si="27"/>
        <v/>
      </c>
      <c r="K181" s="378">
        <f ca="1">IF(ISNUMBER($A181),OFFSET(iParameters!$F$1,'Graphic Design'!$A181-1,),"")</f>
        <v>0.56000000000000005</v>
      </c>
      <c r="L181" s="378">
        <f t="shared" ca="1" si="22"/>
        <v>0.94000000000000006</v>
      </c>
      <c r="M181" s="378">
        <f t="shared" ca="1" si="23"/>
        <v>0.89</v>
      </c>
      <c r="N181" s="378">
        <f t="shared" ca="1" si="24"/>
        <v>0.84</v>
      </c>
      <c r="O181" s="378">
        <f t="shared" ca="1" si="25"/>
        <v>0.79</v>
      </c>
      <c r="P181" s="378" t="str">
        <f t="shared" ca="1" si="26"/>
        <v/>
      </c>
    </row>
    <row r="182" spans="1:16" x14ac:dyDescent="0.25">
      <c r="A182" s="320">
        <f>IFERROR(MATCH(B182,iParameters!$D:$D,0),"")</f>
        <v>73</v>
      </c>
      <c r="B182" s="319">
        <v>16109</v>
      </c>
      <c r="C182" s="578"/>
      <c r="D182" s="341" t="s">
        <v>509</v>
      </c>
      <c r="E182" s="378" t="str">
        <f ca="1">IF(ISNUMBER($A182),OFFSET(iParameters!$F$1,'Graphic Design'!$A182,),"")</f>
        <v xml:space="preserve"> </v>
      </c>
      <c r="F182" s="378" t="str">
        <f t="shared" ref="F182:J182" ca="1" si="28">IFERROR(IF(ISNUMBER($E182),$E182+(E$196-$D$196),""),"")</f>
        <v/>
      </c>
      <c r="G182" s="378" t="str">
        <f t="shared" ca="1" si="28"/>
        <v/>
      </c>
      <c r="H182" s="378" t="str">
        <f t="shared" ca="1" si="28"/>
        <v/>
      </c>
      <c r="I182" s="378" t="str">
        <f t="shared" ca="1" si="28"/>
        <v/>
      </c>
      <c r="J182" s="378" t="str">
        <f t="shared" ca="1" si="28"/>
        <v/>
      </c>
      <c r="K182" s="378" t="str">
        <f ca="1">IF(ISNUMBER($A182),OFFSET(iParameters!$F$1,'Graphic Design'!$A182-1,),"")</f>
        <v xml:space="preserve"> </v>
      </c>
      <c r="L182" s="378" t="str">
        <f t="shared" ca="1" si="22"/>
        <v/>
      </c>
      <c r="M182" s="378" t="str">
        <f t="shared" ca="1" si="23"/>
        <v/>
      </c>
      <c r="N182" s="378" t="str">
        <f t="shared" ca="1" si="24"/>
        <v/>
      </c>
      <c r="O182" s="378" t="str">
        <f t="shared" ca="1" si="25"/>
        <v/>
      </c>
      <c r="P182" s="378" t="str">
        <f t="shared" ca="1" si="26"/>
        <v/>
      </c>
    </row>
    <row r="183" spans="1:16" x14ac:dyDescent="0.25">
      <c r="A183" s="320">
        <f>IFERROR(MATCH(B183,iParameters!$D:$D,0),"")</f>
        <v>60</v>
      </c>
      <c r="B183" s="319">
        <v>15109</v>
      </c>
      <c r="C183" s="578" t="s">
        <v>919</v>
      </c>
      <c r="D183" s="341" t="s">
        <v>118</v>
      </c>
      <c r="E183" s="378">
        <f ca="1">IF(ISNUMBER($A183),OFFSET(iParameters!$F$1,'Graphic Design'!$A183,),"")</f>
        <v>0.01</v>
      </c>
      <c r="F183" s="378">
        <f t="shared" ref="F183:J183" ca="1" si="29">IFERROR(IF(ISNUMBER($E183),$E183+(E$196-$D$196),""),"")</f>
        <v>5.9999999999999991E-2</v>
      </c>
      <c r="G183" s="378">
        <f t="shared" ca="1" si="29"/>
        <v>0.10999999999999997</v>
      </c>
      <c r="H183" s="378">
        <f t="shared" ca="1" si="29"/>
        <v>0.16000000000000003</v>
      </c>
      <c r="I183" s="378">
        <f t="shared" ca="1" si="29"/>
        <v>0.20999999999999996</v>
      </c>
      <c r="J183" s="378" t="str">
        <f t="shared" ca="1" si="29"/>
        <v/>
      </c>
      <c r="K183" s="378">
        <f ca="1">IF(ISNUMBER($A183),OFFSET(iParameters!$F$1,'Graphic Design'!$A183-1,),"")</f>
        <v>0.114</v>
      </c>
      <c r="L183" s="378">
        <f t="shared" ca="1" si="22"/>
        <v>0.94000000000000006</v>
      </c>
      <c r="M183" s="378">
        <f t="shared" ca="1" si="23"/>
        <v>0.89</v>
      </c>
      <c r="N183" s="378">
        <f t="shared" ca="1" si="24"/>
        <v>0.84</v>
      </c>
      <c r="O183" s="378">
        <f t="shared" ca="1" si="25"/>
        <v>0.79</v>
      </c>
      <c r="P183" s="378" t="str">
        <f t="shared" ca="1" si="26"/>
        <v/>
      </c>
    </row>
    <row r="184" spans="1:16" x14ac:dyDescent="0.25">
      <c r="A184" s="320">
        <f>IFERROR(MATCH(B184,iParameters!$D:$D,0),"")</f>
        <v>71</v>
      </c>
      <c r="B184" s="319">
        <v>16107</v>
      </c>
      <c r="C184" s="578"/>
      <c r="D184" s="341" t="s">
        <v>509</v>
      </c>
      <c r="E184" s="378" t="str">
        <f ca="1">IF(ISNUMBER($A184),OFFSET(iParameters!$F$1,'Graphic Design'!$A184,),"")</f>
        <v xml:space="preserve"> </v>
      </c>
      <c r="F184" s="378" t="str">
        <f t="shared" ref="F184:J184" ca="1" si="30">IFERROR(IF(ISNUMBER($E184),$E184+(E$196-$D$196),""),"")</f>
        <v/>
      </c>
      <c r="G184" s="378" t="str">
        <f t="shared" ca="1" si="30"/>
        <v/>
      </c>
      <c r="H184" s="378" t="str">
        <f t="shared" ca="1" si="30"/>
        <v/>
      </c>
      <c r="I184" s="378" t="str">
        <f t="shared" ca="1" si="30"/>
        <v/>
      </c>
      <c r="J184" s="378" t="str">
        <f t="shared" ca="1" si="30"/>
        <v/>
      </c>
      <c r="K184" s="378" t="str">
        <f ca="1">IF(ISNUMBER($A184),OFFSET(iParameters!$F$1,'Graphic Design'!$A184-1,),"")</f>
        <v xml:space="preserve"> </v>
      </c>
      <c r="L184" s="378" t="str">
        <f t="shared" ca="1" si="22"/>
        <v/>
      </c>
      <c r="M184" s="378" t="str">
        <f t="shared" ca="1" si="23"/>
        <v/>
      </c>
      <c r="N184" s="378" t="str">
        <f t="shared" ca="1" si="24"/>
        <v/>
      </c>
      <c r="O184" s="378" t="str">
        <f t="shared" ca="1" si="25"/>
        <v/>
      </c>
      <c r="P184" s="378" t="str">
        <f t="shared" ca="1" si="26"/>
        <v/>
      </c>
    </row>
    <row r="185" spans="1:16" x14ac:dyDescent="0.25">
      <c r="A185" s="320" t="str">
        <f>IFERROR(MATCH(B185,iParameters!$D:$D,0),"")</f>
        <v/>
      </c>
      <c r="B185" s="319"/>
      <c r="C185" s="377"/>
      <c r="D185" s="341"/>
      <c r="E185" s="378" t="str">
        <f ca="1">IF(ISNUMBER($A185),OFFSET(iParameters!$F$1,'Graphic Design'!$A185,),"")</f>
        <v/>
      </c>
      <c r="F185" s="378" t="str">
        <f t="shared" ref="F185:J185" ca="1" si="31">IFERROR(IF(ISNUMBER($E185),$E185+(E$196-$D$196),""),"")</f>
        <v/>
      </c>
      <c r="G185" s="378" t="str">
        <f t="shared" ca="1" si="31"/>
        <v/>
      </c>
      <c r="H185" s="378" t="str">
        <f t="shared" ca="1" si="31"/>
        <v/>
      </c>
      <c r="I185" s="378" t="str">
        <f t="shared" ca="1" si="31"/>
        <v/>
      </c>
      <c r="J185" s="378" t="str">
        <f t="shared" ca="1" si="31"/>
        <v/>
      </c>
      <c r="K185" s="378" t="str">
        <f ca="1">IF(ISNUMBER($A185),OFFSET(iParameters!$F$1,'Graphic Design'!$A185-1,),"")</f>
        <v/>
      </c>
      <c r="L185" s="378" t="str">
        <f t="shared" ca="1" si="22"/>
        <v/>
      </c>
      <c r="M185" s="378" t="str">
        <f t="shared" ca="1" si="23"/>
        <v/>
      </c>
      <c r="N185" s="378" t="str">
        <f t="shared" ca="1" si="24"/>
        <v/>
      </c>
      <c r="O185" s="378" t="str">
        <f t="shared" ca="1" si="25"/>
        <v/>
      </c>
      <c r="P185" s="378" t="str">
        <f t="shared" ca="1" si="26"/>
        <v/>
      </c>
    </row>
    <row r="186" spans="1:16" x14ac:dyDescent="0.25">
      <c r="A186" s="320" t="str">
        <f>IFERROR(MATCH(B186,iParameters!$D:$D,0),"")</f>
        <v/>
      </c>
      <c r="B186" s="319"/>
      <c r="C186" s="319"/>
      <c r="D186" s="341"/>
      <c r="E186" s="378" t="str">
        <f ca="1">IF(ISNUMBER($A186),OFFSET(iParameters!$F$1,'Graphic Design'!$A186,),"")</f>
        <v/>
      </c>
      <c r="F186" s="378" t="str">
        <f t="shared" ref="F186:J186" ca="1" si="32">IFERROR(IF(ISNUMBER($E186),$E186+(E$196-$D$196),""),"")</f>
        <v/>
      </c>
      <c r="G186" s="378" t="str">
        <f t="shared" ca="1" si="32"/>
        <v/>
      </c>
      <c r="H186" s="378" t="str">
        <f t="shared" ca="1" si="32"/>
        <v/>
      </c>
      <c r="I186" s="378" t="str">
        <f t="shared" ca="1" si="32"/>
        <v/>
      </c>
      <c r="J186" s="378" t="str">
        <f t="shared" ca="1" si="32"/>
        <v/>
      </c>
      <c r="K186" s="378" t="str">
        <f ca="1">IF(ISNUMBER($A186),OFFSET(iParameters!$F$1,'Graphic Design'!$A186-1,),"")</f>
        <v/>
      </c>
      <c r="L186" s="378" t="str">
        <f t="shared" ca="1" si="22"/>
        <v/>
      </c>
      <c r="M186" s="378" t="str">
        <f t="shared" ca="1" si="23"/>
        <v/>
      </c>
      <c r="N186" s="378" t="str">
        <f t="shared" ca="1" si="24"/>
        <v/>
      </c>
      <c r="O186" s="378" t="str">
        <f t="shared" ca="1" si="25"/>
        <v/>
      </c>
      <c r="P186" s="378" t="str">
        <f t="shared" ca="1" si="26"/>
        <v/>
      </c>
    </row>
    <row r="187" spans="1:16" x14ac:dyDescent="0.25">
      <c r="C187" s="380" t="str">
        <f>"Budget distribution for iCCM: "&amp;C176</f>
        <v>Budget distribution for iCCM: Kenya, 2012</v>
      </c>
    </row>
    <row r="190" spans="1:16" ht="16.5" x14ac:dyDescent="0.3">
      <c r="C190" s="322" t="s">
        <v>966</v>
      </c>
    </row>
    <row r="191" spans="1:16" x14ac:dyDescent="0.25">
      <c r="C191" s="317" t="str">
        <f>IFERROR(IF(ccLevel2&lt;&gt;"",ccLevel2&amp;", "&amp;ccYear,ccCountry&amp;", "&amp;ccYear),"")</f>
        <v>Kenya, 2012</v>
      </c>
    </row>
    <row r="192" spans="1:16" x14ac:dyDescent="0.25">
      <c r="C192" s="401" t="str">
        <f>"Coverage: "&amp;$C$2</f>
        <v>Coverage: Kenya, 2012</v>
      </c>
    </row>
    <row r="193" spans="1:9" x14ac:dyDescent="0.25">
      <c r="C193" s="407"/>
      <c r="D193" s="402" t="s">
        <v>47</v>
      </c>
      <c r="E193" s="579" t="s">
        <v>967</v>
      </c>
      <c r="F193" s="580"/>
      <c r="G193" s="580"/>
      <c r="H193" s="580"/>
      <c r="I193" s="581"/>
    </row>
    <row r="194" spans="1:9" x14ac:dyDescent="0.25">
      <c r="C194" s="404" t="s">
        <v>46</v>
      </c>
      <c r="D194" s="404">
        <f>ccYear</f>
        <v>2012</v>
      </c>
      <c r="E194" s="405" t="str">
        <f>IFERROR(TEXT(Outputs!D$128,"####"),"")</f>
        <v>2014</v>
      </c>
      <c r="F194" s="406" t="str">
        <f>IFERROR(TEXT(Outputs!E$128,"####"),"")</f>
        <v>2015</v>
      </c>
      <c r="G194" s="406" t="str">
        <f>IFERROR(TEXT(Outputs!F$128,"####"),"")</f>
        <v>2016</v>
      </c>
      <c r="H194" s="406" t="str">
        <f>IFERROR(TEXT(Outputs!G$128,"####"),"")</f>
        <v>2017</v>
      </c>
      <c r="I194" s="406" t="str">
        <f>IFERROR(TEXT(Outputs!H$128,"####"),"")</f>
        <v/>
      </c>
    </row>
    <row r="195" spans="1:9" x14ac:dyDescent="0.25">
      <c r="A195" s="320">
        <f>IFERROR(MATCH(B195,Quantities!$B:$B,0),"")</f>
        <v>15</v>
      </c>
      <c r="B195" s="319">
        <v>11101</v>
      </c>
      <c r="C195" s="341" t="s">
        <v>49</v>
      </c>
      <c r="D195" s="403">
        <f ca="1">IFERROR(OFFSET(Quantities!E$1,'Graphic Design'!$A195-1,),"")</f>
        <v>43167510.337736338</v>
      </c>
      <c r="E195" s="397">
        <f ca="1">IFERROR(OFFSET(Quantities!F$1,'Graphic Design'!$A195-1,),"")</f>
        <v>44342996.864799187</v>
      </c>
      <c r="F195" s="350">
        <f ca="1">IFERROR(OFFSET(Quantities!G$1,'Graphic Design'!$A195-1,),"")</f>
        <v>45550492.849078707</v>
      </c>
      <c r="G195" s="350">
        <f ca="1">IFERROR(OFFSET(Quantities!H$1,'Graphic Design'!$A195-1,),"")</f>
        <v>46790869.934211582</v>
      </c>
      <c r="H195" s="350">
        <f ca="1">IFERROR(OFFSET(Quantities!I$1,'Graphic Design'!$A195-1,),"")</f>
        <v>48065023.499401875</v>
      </c>
      <c r="I195" s="350" t="str">
        <f ca="1">IFERROR(OFFSET(Quantities!J$1,'Graphic Design'!$A195-1,),"")</f>
        <v/>
      </c>
    </row>
    <row r="196" spans="1:9" x14ac:dyDescent="0.25">
      <c r="A196" s="320">
        <f>IFERROR(MATCH(B196,Quantities!$B:$B,0),"")</f>
        <v>21</v>
      </c>
      <c r="B196" s="319">
        <v>11902</v>
      </c>
      <c r="C196" s="341" t="s">
        <v>875</v>
      </c>
      <c r="D196" s="398">
        <f ca="1">IFERROR(OFFSET(Quantities!E$1,'Graphic Design'!$A196-1,),"")</f>
        <v>0.4</v>
      </c>
      <c r="E196" s="399">
        <f ca="1">IFERROR(OFFSET(Quantities!F$1,'Graphic Design'!$A196-1,),"")</f>
        <v>0.45</v>
      </c>
      <c r="F196" s="378">
        <f ca="1">IFERROR(OFFSET(Quantities!G$1,'Graphic Design'!$A196-1,),"")</f>
        <v>0.5</v>
      </c>
      <c r="G196" s="378">
        <f ca="1">IFERROR(OFFSET(Quantities!H$1,'Graphic Design'!$A196-1,),"")</f>
        <v>0.55000000000000004</v>
      </c>
      <c r="H196" s="378">
        <f ca="1">IFERROR(OFFSET(Quantities!I$1,'Graphic Design'!$A196-1,),"")</f>
        <v>0.6</v>
      </c>
      <c r="I196" s="378" t="str">
        <f ca="1">IFERROR(OFFSET(Quantities!J$1,'Graphic Design'!$A196-1,),"")</f>
        <v/>
      </c>
    </row>
    <row r="197" spans="1:9" x14ac:dyDescent="0.25">
      <c r="A197" s="320">
        <f>IFERROR(MATCH(B197,Quantities!$B:$B,0),"")</f>
        <v>6</v>
      </c>
      <c r="B197" s="319">
        <v>15101</v>
      </c>
      <c r="C197" s="341" t="s">
        <v>878</v>
      </c>
      <c r="D197" s="398">
        <f ca="1">IFERROR(OFFSET(Quantities!E$1,'Graphic Design'!$A197-1,),"")</f>
        <v>0.123</v>
      </c>
      <c r="E197" s="399">
        <f ca="1">IFERROR(OFFSET(Quantities!F$1,'Graphic Design'!$A197-1,),"")</f>
        <v>0.11</v>
      </c>
      <c r="F197" s="378">
        <f ca="1">IFERROR(OFFSET(Quantities!G$1,'Graphic Design'!$A197-1,),"")</f>
        <v>0.1</v>
      </c>
      <c r="G197" s="378">
        <f ca="1">IFERROR(OFFSET(Quantities!H$1,'Graphic Design'!$A197-1,),"")</f>
        <v>9.5000000000000001E-2</v>
      </c>
      <c r="H197" s="378">
        <f ca="1">IFERROR(OFFSET(Quantities!I$1,'Graphic Design'!$A197-1,),"")</f>
        <v>0.09</v>
      </c>
      <c r="I197" s="378" t="str">
        <f ca="1">IFERROR(OFFSET(Quantities!J$1,'Graphic Design'!$A197-1,),"")</f>
        <v/>
      </c>
    </row>
    <row r="198" spans="1:9" x14ac:dyDescent="0.25">
      <c r="A198" s="320">
        <f>IFERROR(MATCH(B198,Quantities!$B:$B,0),"")</f>
        <v>35</v>
      </c>
      <c r="B198" s="319">
        <v>21204</v>
      </c>
      <c r="C198" s="341" t="s">
        <v>889</v>
      </c>
      <c r="D198" s="398">
        <f ca="1">IFERROR(OFFSET(Quantities!E$1,'Graphic Design'!$A198-1,),"")</f>
        <v>0.11799999999999999</v>
      </c>
      <c r="E198" s="399">
        <f ca="1">IFERROR(OFFSET(Quantities!F$1,'Graphic Design'!$A198-1,),"")</f>
        <v>0.28849999999999998</v>
      </c>
      <c r="F198" s="378">
        <f ca="1">IFERROR(OFFSET(Quantities!G$1,'Graphic Design'!$A198-1,),"")</f>
        <v>0.45899999999999996</v>
      </c>
      <c r="G198" s="378">
        <f ca="1">IFERROR(OFFSET(Quantities!H$1,'Graphic Design'!$A198-1,),"")</f>
        <v>0.62949999999999995</v>
      </c>
      <c r="H198" s="378">
        <f ca="1">IFERROR(OFFSET(Quantities!I$1,'Graphic Design'!$A198-1,),"")</f>
        <v>0.79999999999999993</v>
      </c>
      <c r="I198" s="378" t="str">
        <f ca="1">IFERROR(OFFSET(Quantities!J$1,'Graphic Design'!$A198-1,),"")</f>
        <v/>
      </c>
    </row>
    <row r="199" spans="1:9" x14ac:dyDescent="0.25">
      <c r="A199" s="320">
        <f>IFERROR(MATCH(B199,Quantities!$B:$B,0),"")</f>
        <v>32</v>
      </c>
      <c r="B199" s="319">
        <v>21206</v>
      </c>
      <c r="C199" s="341" t="s">
        <v>881</v>
      </c>
      <c r="D199" s="398">
        <f ca="1">IFERROR(OFFSET(Quantities!E$1,'Graphic Design'!$A199-1,),"")</f>
        <v>0.18</v>
      </c>
      <c r="E199" s="399">
        <f ca="1">IFERROR(OFFSET(Quantities!F$1,'Graphic Design'!$A199-1,),"")</f>
        <v>0.31</v>
      </c>
      <c r="F199" s="378">
        <f ca="1">IFERROR(OFFSET(Quantities!G$1,'Graphic Design'!$A199-1,),"")</f>
        <v>0.44</v>
      </c>
      <c r="G199" s="378">
        <f ca="1">IFERROR(OFFSET(Quantities!H$1,'Graphic Design'!$A199-1,),"")</f>
        <v>0.57000000000000006</v>
      </c>
      <c r="H199" s="378">
        <f ca="1">IFERROR(OFFSET(Quantities!I$1,'Graphic Design'!$A199-1,),"")</f>
        <v>0.70000000000000007</v>
      </c>
      <c r="I199" s="378" t="str">
        <f ca="1">IFERROR(OFFSET(Quantities!J$1,'Graphic Design'!$A199-1,),"")</f>
        <v/>
      </c>
    </row>
    <row r="200" spans="1:9" x14ac:dyDescent="0.25">
      <c r="A200" s="320">
        <f>IFERROR(MATCH(B200,Quantities!$B:$B,0),"")</f>
        <v>20</v>
      </c>
      <c r="B200" s="319">
        <v>11103</v>
      </c>
      <c r="C200" s="341" t="s">
        <v>876</v>
      </c>
      <c r="D200" s="398">
        <f ca="1">IFERROR(OFFSET(Quantities!E$1,'Graphic Design'!$A200-1,),"")</f>
        <v>0.7</v>
      </c>
      <c r="E200" s="399">
        <f ca="1">IFERROR(OFFSET(Quantities!F$1,'Graphic Design'!$A200-1,),"")</f>
        <v>0.7</v>
      </c>
      <c r="F200" s="378">
        <f ca="1">IFERROR(OFFSET(Quantities!G$1,'Graphic Design'!$A200-1,),"")</f>
        <v>0.7</v>
      </c>
      <c r="G200" s="378">
        <f ca="1">IFERROR(OFFSET(Quantities!H$1,'Graphic Design'!$A200-1,),"")</f>
        <v>0.7</v>
      </c>
      <c r="H200" s="378">
        <f ca="1">IFERROR(OFFSET(Quantities!I$1,'Graphic Design'!$A200-1,),"")</f>
        <v>0.7</v>
      </c>
      <c r="I200" s="378" t="str">
        <f ca="1">IFERROR(OFFSET(Quantities!J$1,'Graphic Design'!$A200-1,),"")</f>
        <v/>
      </c>
    </row>
    <row r="201" spans="1:9" x14ac:dyDescent="0.25">
      <c r="A201" s="320">
        <f>IFERROR(MATCH(B201,Quantities!$B:$B,0),"")</f>
        <v>43</v>
      </c>
      <c r="B201" s="319">
        <v>15112</v>
      </c>
      <c r="C201" s="341" t="s">
        <v>877</v>
      </c>
      <c r="D201" s="396">
        <f ca="1">IFERROR(OFFSET(Quantities!E$1,'Graphic Design'!$A201-1,),"")</f>
        <v>12333574.382210381</v>
      </c>
      <c r="E201" s="397">
        <f ca="1">IFERROR(OFFSET(Quantities!F$1,'Graphic Design'!$A201-1,),"")</f>
        <v>12669427.675656909</v>
      </c>
      <c r="F201" s="350" t="str">
        <f ca="1">IFERROR(OFFSET(Quantities!G$1,'Graphic Design'!$A201-1,),"")</f>
        <v/>
      </c>
      <c r="G201" s="350" t="str">
        <f ca="1">IFERROR(OFFSET(Quantities!H$1,'Graphic Design'!$A201-1,),"")</f>
        <v/>
      </c>
      <c r="H201" s="350">
        <f ca="1">IFERROR(OFFSET(Quantities!I$1,'Graphic Design'!$A201-1,),"")</f>
        <v>13732863.856971962</v>
      </c>
      <c r="I201" s="350" t="str">
        <f ca="1">IFERROR(OFFSET(Quantities!J$1,'Graphic Design'!$A201-1,),"")</f>
        <v/>
      </c>
    </row>
    <row r="202" spans="1:9" x14ac:dyDescent="0.25">
      <c r="A202" s="320">
        <f>IFERROR(MATCH(B202,Quantities!$B:$B,0),"")</f>
        <v>31</v>
      </c>
      <c r="B202" s="319">
        <v>21407</v>
      </c>
      <c r="C202" s="341" t="s">
        <v>885</v>
      </c>
      <c r="D202" s="398">
        <f ca="1">IFERROR(OFFSET(Quantities!E$1,'Graphic Design'!$A202-1,),"")</f>
        <v>0.49</v>
      </c>
      <c r="E202" s="399">
        <f ca="1">IFERROR(OFFSET(Quantities!F$1,'Graphic Design'!$A202-1,),"")</f>
        <v>0.49</v>
      </c>
      <c r="F202" s="378">
        <f ca="1">IFERROR(OFFSET(Quantities!G$1,'Graphic Design'!$A202-1,),"")</f>
        <v>0.49</v>
      </c>
      <c r="G202" s="378">
        <f ca="1">IFERROR(OFFSET(Quantities!H$1,'Graphic Design'!$A202-1,),"")</f>
        <v>0.49</v>
      </c>
      <c r="H202" s="378">
        <f ca="1">IFERROR(OFFSET(Quantities!I$1,'Graphic Design'!$A202-1,),"")</f>
        <v>0.49</v>
      </c>
      <c r="I202" s="378" t="str">
        <f ca="1">IFERROR(OFFSET(Quantities!J$1,'Graphic Design'!$A202-1,),"")</f>
        <v/>
      </c>
    </row>
    <row r="203" spans="1:9" x14ac:dyDescent="0.25">
      <c r="A203" s="320">
        <f>IFERROR(MATCH(B203,Quantities!$B:$B,0),"")</f>
        <v>109</v>
      </c>
      <c r="B203" s="319">
        <v>15111</v>
      </c>
      <c r="C203" s="341" t="s">
        <v>890</v>
      </c>
      <c r="D203" s="398">
        <f ca="1">IFERROR(OFFSET(Quantities!E$1,'Graphic Design'!$A203-1,),"")</f>
        <v>0.7</v>
      </c>
      <c r="E203" s="399">
        <f ca="1">IFERROR(OFFSET(Quantities!F$1,'Graphic Design'!$A203-1,),"")</f>
        <v>0.7</v>
      </c>
      <c r="F203" s="378">
        <f ca="1">IFERROR(OFFSET(Quantities!G$1,'Graphic Design'!$A203-1,),"")</f>
        <v>0.7</v>
      </c>
      <c r="G203" s="378">
        <f ca="1">IFERROR(OFFSET(Quantities!H$1,'Graphic Design'!$A203-1,),"")</f>
        <v>0.7</v>
      </c>
      <c r="H203" s="378">
        <f ca="1">IFERROR(OFFSET(Quantities!I$1,'Graphic Design'!$A203-1,),"")</f>
        <v>0.7</v>
      </c>
      <c r="I203" s="378">
        <f ca="1">IFERROR(OFFSET(Quantities!J$1,'Graphic Design'!$A203-1,),"")</f>
        <v>116</v>
      </c>
    </row>
    <row r="204" spans="1:9" x14ac:dyDescent="0.25">
      <c r="A204" s="320">
        <f>IFERROR(MATCH(B204,Quantities!$B:$B,0),"")</f>
        <v>37</v>
      </c>
      <c r="B204" s="319">
        <v>21606</v>
      </c>
      <c r="C204" s="341" t="s">
        <v>886</v>
      </c>
      <c r="D204" s="398">
        <f ca="1">IFERROR(OFFSET(Quantities!E$1,'Graphic Design'!$A204-1,),"")</f>
        <v>0.108</v>
      </c>
      <c r="E204" s="399">
        <f ca="1">IFERROR(OFFSET(Quantities!F$1,'Graphic Design'!$A204-1,),"")</f>
        <v>0.108</v>
      </c>
      <c r="F204" s="378">
        <f ca="1">IFERROR(OFFSET(Quantities!G$1,'Graphic Design'!$A204-1,),"")</f>
        <v>0.108</v>
      </c>
      <c r="G204" s="378">
        <f ca="1">IFERROR(OFFSET(Quantities!H$1,'Graphic Design'!$A204-1,),"")</f>
        <v>0.108</v>
      </c>
      <c r="H204" s="378">
        <f ca="1">IFERROR(OFFSET(Quantities!I$1,'Graphic Design'!$A204-1,),"")</f>
        <v>0.108</v>
      </c>
      <c r="I204" s="378" t="str">
        <f ca="1">IFERROR(OFFSET(Quantities!J$1,'Graphic Design'!$A204-1,),"")</f>
        <v/>
      </c>
    </row>
    <row r="205" spans="1:9" x14ac:dyDescent="0.25">
      <c r="A205" s="320">
        <f>IFERROR(MATCH(B205,Quantities!$B:$B,0),"")</f>
        <v>8</v>
      </c>
      <c r="B205" s="319">
        <v>14101</v>
      </c>
      <c r="C205" s="341" t="s">
        <v>880</v>
      </c>
      <c r="D205" s="398">
        <f ca="1">IFERROR(OFFSET(Quantities!E$1,'Graphic Design'!$A205-1,),"")</f>
        <v>7.5999999999999998E-2</v>
      </c>
      <c r="E205" s="399">
        <f ca="1">IFERROR(OFFSET(Quantities!F$1,'Graphic Design'!$A205-1,),"")</f>
        <v>7.5999999999999998E-2</v>
      </c>
      <c r="F205" s="378">
        <f ca="1">IFERROR(OFFSET(Quantities!G$1,'Graphic Design'!$A205-1,),"")</f>
        <v>7.0000000000000007E-2</v>
      </c>
      <c r="G205" s="378">
        <f ca="1">IFERROR(OFFSET(Quantities!H$1,'Graphic Design'!$A205-1,),"")</f>
        <v>6.5000000000000002E-2</v>
      </c>
      <c r="H205" s="378">
        <f ca="1">IFERROR(OFFSET(Quantities!I$1,'Graphic Design'!$A205-1,),"")</f>
        <v>0.06</v>
      </c>
      <c r="I205" s="378" t="str">
        <f ca="1">IFERROR(OFFSET(Quantities!J$1,'Graphic Design'!$A205-1,),"")</f>
        <v/>
      </c>
    </row>
    <row r="206" spans="1:9" x14ac:dyDescent="0.25">
      <c r="A206" s="320">
        <f>IFERROR(MATCH(B206,Quantities!$B:$B,0),"")</f>
        <v>34</v>
      </c>
      <c r="B206" s="319">
        <v>21306</v>
      </c>
      <c r="C206" s="341" t="s">
        <v>882</v>
      </c>
      <c r="D206" s="398">
        <f ca="1">IFERROR(OFFSET(Quantities!E$1,'Graphic Design'!$A206-1,),"")</f>
        <v>0.496</v>
      </c>
      <c r="E206" s="399">
        <f ca="1">IFERROR(OFFSET(Quantities!F$1,'Graphic Design'!$A206-1,),"")</f>
        <v>0.54699999999999993</v>
      </c>
      <c r="F206" s="378">
        <f ca="1">IFERROR(OFFSET(Quantities!G$1,'Graphic Design'!$A206-1,),"")</f>
        <v>0.59799999999999986</v>
      </c>
      <c r="G206" s="378">
        <f ca="1">IFERROR(OFFSET(Quantities!H$1,'Graphic Design'!$A206-1,),"")</f>
        <v>0.6489999999999998</v>
      </c>
      <c r="H206" s="378">
        <f ca="1">IFERROR(OFFSET(Quantities!I$1,'Graphic Design'!$A206-1,),"")</f>
        <v>0.69999999999999973</v>
      </c>
      <c r="I206" s="378" t="str">
        <f ca="1">IFERROR(OFFSET(Quantities!J$1,'Graphic Design'!$A206-1,),"")</f>
        <v/>
      </c>
    </row>
    <row r="207" spans="1:9" x14ac:dyDescent="0.25">
      <c r="A207" s="320">
        <f>IFERROR(MATCH(B207,Quantities!$B:$B,0),"")</f>
        <v>10</v>
      </c>
      <c r="B207" s="319">
        <v>13101</v>
      </c>
      <c r="C207" s="341" t="s">
        <v>883</v>
      </c>
      <c r="D207" s="398">
        <f ca="1">IFERROR(OFFSET(Quantities!E$1,'Graphic Design'!$A207-1,),"")</f>
        <v>0.16600000000000001</v>
      </c>
      <c r="E207" s="399">
        <f ca="1">IFERROR(OFFSET(Quantities!F$1,'Graphic Design'!$A207-1,),"")</f>
        <v>0.16600000000000001</v>
      </c>
      <c r="F207" s="378">
        <f ca="1">IFERROR(OFFSET(Quantities!G$1,'Graphic Design'!$A207-1,),"")</f>
        <v>0.16</v>
      </c>
      <c r="G207" s="378">
        <f ca="1">IFERROR(OFFSET(Quantities!H$1,'Graphic Design'!$A207-1,),"")</f>
        <v>0.15</v>
      </c>
      <c r="H207" s="378">
        <f ca="1">IFERROR(OFFSET(Quantities!I$1,'Graphic Design'!$A207-1,),"")</f>
        <v>0.14000000000000001</v>
      </c>
      <c r="I207" s="378" t="str">
        <f ca="1">IFERROR(OFFSET(Quantities!J$1,'Graphic Design'!$A207-1,),"")</f>
        <v/>
      </c>
    </row>
    <row r="208" spans="1:9" x14ac:dyDescent="0.25">
      <c r="A208" s="320">
        <f>IFERROR(MATCH(B208,Quantities!$B:$B,0),"")</f>
        <v>33</v>
      </c>
      <c r="B208" s="319">
        <v>21106</v>
      </c>
      <c r="C208" s="341" t="s">
        <v>884</v>
      </c>
      <c r="D208" s="398">
        <f ca="1">IFERROR(OFFSET(Quantities!E$1,'Graphic Design'!$A208-1,),"")</f>
        <v>0.38800000000000001</v>
      </c>
      <c r="E208" s="399">
        <f ca="1">IFERROR(OFFSET(Quantities!F$1,'Graphic Design'!$A208-1,),"")</f>
        <v>0.46599999999999997</v>
      </c>
      <c r="F208" s="378">
        <f ca="1">IFERROR(OFFSET(Quantities!G$1,'Graphic Design'!$A208-1,),"")</f>
        <v>0.54399999999999993</v>
      </c>
      <c r="G208" s="378">
        <f ca="1">IFERROR(OFFSET(Quantities!H$1,'Graphic Design'!$A208-1,),"")</f>
        <v>0.62199999999999989</v>
      </c>
      <c r="H208" s="378">
        <f ca="1">IFERROR(OFFSET(Quantities!I$1,'Graphic Design'!$A208-1,),"")</f>
        <v>0.69999999999999984</v>
      </c>
      <c r="I208" s="378" t="str">
        <f ca="1">IFERROR(OFFSET(Quantities!J$1,'Graphic Design'!$A208-1,),"")</f>
        <v/>
      </c>
    </row>
    <row r="209" spans="1:19" x14ac:dyDescent="0.25">
      <c r="A209" s="320">
        <f>IFERROR(MATCH(B209,Quantities!$B:$B,0),"")</f>
        <v>12</v>
      </c>
      <c r="B209" s="319">
        <v>16101</v>
      </c>
      <c r="C209" s="341" t="s">
        <v>887</v>
      </c>
      <c r="D209" s="398">
        <f ca="1">IFERROR(OFFSET(Quantities!E$1,'Graphic Design'!$A209-1,),"")</f>
        <v>1.9E-2</v>
      </c>
      <c r="E209" s="399">
        <f ca="1">IFERROR(OFFSET(Quantities!F$1,'Graphic Design'!$A209-1,),"")</f>
        <v>1.9E-2</v>
      </c>
      <c r="F209" s="378">
        <f ca="1">IFERROR(OFFSET(Quantities!G$1,'Graphic Design'!$A209-1,),"")</f>
        <v>1.9E-2</v>
      </c>
      <c r="G209" s="378">
        <f ca="1">IFERROR(OFFSET(Quantities!H$1,'Graphic Design'!$A209-1,),"")</f>
        <v>1.9E-2</v>
      </c>
      <c r="H209" s="378">
        <f ca="1">IFERROR(OFFSET(Quantities!I$1,'Graphic Design'!$A209-1,),"")</f>
        <v>1.9E-2</v>
      </c>
      <c r="I209" s="378" t="str">
        <f ca="1">IFERROR(OFFSET(Quantities!J$1,'Graphic Design'!$A209-1,),"")</f>
        <v/>
      </c>
    </row>
    <row r="210" spans="1:19" x14ac:dyDescent="0.25">
      <c r="A210" s="320">
        <f>IFERROR(MATCH(B210,Quantities!$B:$B,0),"")</f>
        <v>36</v>
      </c>
      <c r="B210" s="319">
        <v>21507</v>
      </c>
      <c r="C210" s="341" t="s">
        <v>888</v>
      </c>
      <c r="D210" s="398">
        <f ca="1">IFERROR(OFFSET(Quantities!E$1,'Graphic Design'!$A210-1,),"")</f>
        <v>0.25</v>
      </c>
      <c r="E210" s="399">
        <f ca="1">IFERROR(OFFSET(Quantities!F$1,'Graphic Design'!$A210-1,),"")</f>
        <v>0.25</v>
      </c>
      <c r="F210" s="378">
        <f ca="1">IFERROR(OFFSET(Quantities!G$1,'Graphic Design'!$A210-1,),"")</f>
        <v>0.25</v>
      </c>
      <c r="G210" s="378">
        <f ca="1">IFERROR(OFFSET(Quantities!H$1,'Graphic Design'!$A210-1,),"")</f>
        <v>0.25</v>
      </c>
      <c r="H210" s="378">
        <f ca="1">IFERROR(OFFSET(Quantities!I$1,'Graphic Design'!$A210-1,),"")</f>
        <v>0.25</v>
      </c>
      <c r="I210" s="378" t="str">
        <f ca="1">IFERROR(OFFSET(Quantities!J$1,'Graphic Design'!$A210-1,),"")</f>
        <v/>
      </c>
    </row>
    <row r="211" spans="1:19" x14ac:dyDescent="0.25">
      <c r="A211" s="320" t="str">
        <f>IFERROR(MATCH(B211,Quantities!$B:$B,0),"")</f>
        <v/>
      </c>
      <c r="B211" s="319"/>
      <c r="C211" s="341"/>
      <c r="D211" s="398" t="str">
        <f ca="1">IFERROR(OFFSET(Quantities!E$1,'Graphic Design'!$A211-1,),"")</f>
        <v/>
      </c>
      <c r="E211" s="399" t="str">
        <f ca="1">IFERROR(OFFSET(Quantities!F$1,'Graphic Design'!$A211-1,),"")</f>
        <v/>
      </c>
      <c r="F211" s="378" t="str">
        <f ca="1">IFERROR(OFFSET(Quantities!G$1,'Graphic Design'!$A211-1,),"")</f>
        <v/>
      </c>
      <c r="G211" s="378" t="str">
        <f ca="1">IFERROR(OFFSET(Quantities!H$1,'Graphic Design'!$A211-1,),"")</f>
        <v/>
      </c>
      <c r="H211" s="378" t="str">
        <f ca="1">IFERROR(OFFSET(Quantities!I$1,'Graphic Design'!$A211-1,),"")</f>
        <v/>
      </c>
      <c r="I211" s="378" t="str">
        <f ca="1">IFERROR(OFFSET(Quantities!J$1,'Graphic Design'!$A211-1,),"")</f>
        <v/>
      </c>
    </row>
    <row r="212" spans="1:19" x14ac:dyDescent="0.25">
      <c r="A212" s="320" t="str">
        <f>IFERROR(MATCH(B212,Quantities!$B:$B,0),"")</f>
        <v/>
      </c>
      <c r="B212" s="319"/>
      <c r="C212" s="341"/>
      <c r="D212" s="398" t="str">
        <f ca="1">IFERROR(OFFSET(Quantities!E$1,'Graphic Design'!$A212-1,),"")</f>
        <v/>
      </c>
      <c r="E212" s="399" t="str">
        <f ca="1">IFERROR(OFFSET(Quantities!F$1,'Graphic Design'!$A212-1,),"")</f>
        <v/>
      </c>
      <c r="F212" s="378" t="str">
        <f ca="1">IFERROR(OFFSET(Quantities!G$1,'Graphic Design'!$A212-1,),"")</f>
        <v/>
      </c>
      <c r="G212" s="378" t="str">
        <f ca="1">IFERROR(OFFSET(Quantities!H$1,'Graphic Design'!$A212-1,),"")</f>
        <v/>
      </c>
      <c r="H212" s="378" t="str">
        <f ca="1">IFERROR(OFFSET(Quantities!I$1,'Graphic Design'!$A212-1,),"")</f>
        <v/>
      </c>
      <c r="I212" s="378" t="str">
        <f ca="1">IFERROR(OFFSET(Quantities!J$1,'Graphic Design'!$A212-1,),"")</f>
        <v/>
      </c>
    </row>
    <row r="213" spans="1:19" x14ac:dyDescent="0.25">
      <c r="A213" s="320" t="str">
        <f>IFERROR(MATCH(B213,Quantities!$B:$B,0),"")</f>
        <v/>
      </c>
      <c r="B213" s="319"/>
      <c r="C213" s="341"/>
      <c r="D213" s="398" t="str">
        <f ca="1">IFERROR(OFFSET(Quantities!E$1,'Graphic Design'!$A213-1,),"")</f>
        <v/>
      </c>
      <c r="E213" s="399" t="str">
        <f ca="1">IFERROR(OFFSET(Quantities!F$1,'Graphic Design'!$A213-1,),"")</f>
        <v/>
      </c>
      <c r="F213" s="378" t="str">
        <f ca="1">IFERROR(OFFSET(Quantities!G$1,'Graphic Design'!$A213-1,),"")</f>
        <v/>
      </c>
      <c r="G213" s="378" t="str">
        <f ca="1">IFERROR(OFFSET(Quantities!H$1,'Graphic Design'!$A213-1,),"")</f>
        <v/>
      </c>
      <c r="H213" s="378" t="str">
        <f ca="1">IFERROR(OFFSET(Quantities!I$1,'Graphic Design'!$A213-1,),"")</f>
        <v/>
      </c>
      <c r="I213" s="378" t="str">
        <f ca="1">IFERROR(OFFSET(Quantities!J$1,'Graphic Design'!$A213-1,),"")</f>
        <v/>
      </c>
    </row>
    <row r="214" spans="1:19" x14ac:dyDescent="0.25">
      <c r="C214" s="401" t="str">
        <f>"Funding Gap Analysis: TOTAL requirement: "&amp;$C$2</f>
        <v>Funding Gap Analysis: TOTAL requirement: Kenya, 2012</v>
      </c>
    </row>
    <row r="215" spans="1:19" x14ac:dyDescent="0.25">
      <c r="C215" s="408"/>
      <c r="D215" s="400"/>
      <c r="E215" s="582" t="s">
        <v>968</v>
      </c>
      <c r="F215" s="583"/>
      <c r="G215" s="583"/>
      <c r="H215" s="583"/>
      <c r="I215" s="584"/>
      <c r="J215" s="583" t="s">
        <v>970</v>
      </c>
      <c r="K215" s="583"/>
      <c r="L215" s="583"/>
      <c r="M215" s="583"/>
      <c r="N215" s="583"/>
      <c r="O215" s="582" t="s">
        <v>969</v>
      </c>
      <c r="P215" s="583"/>
      <c r="Q215" s="583"/>
      <c r="R215" s="583"/>
      <c r="S215" s="584"/>
    </row>
    <row r="216" spans="1:19" x14ac:dyDescent="0.25">
      <c r="A216" s="25" t="s">
        <v>973</v>
      </c>
      <c r="B216" s="25" t="s">
        <v>981</v>
      </c>
      <c r="C216" s="409"/>
      <c r="D216" s="415" t="s">
        <v>971</v>
      </c>
      <c r="E216" s="402" t="str">
        <f>IFERROR(TEXT(Outputs!D$128,"####"),"")</f>
        <v>2014</v>
      </c>
      <c r="F216" s="402" t="str">
        <f>IFERROR(TEXT(Outputs!E$128,"####"),"")</f>
        <v>2015</v>
      </c>
      <c r="G216" s="402" t="str">
        <f>IFERROR(TEXT(Outputs!F$128,"####"),"")</f>
        <v>2016</v>
      </c>
      <c r="H216" s="402" t="str">
        <f>IFERROR(TEXT(Outputs!G$128,"####"),"")</f>
        <v>2017</v>
      </c>
      <c r="I216" s="402" t="str">
        <f>IFERROR(TEXT(Outputs!H$128,"####"),"")</f>
        <v/>
      </c>
      <c r="J216" s="410" t="str">
        <f>IFERROR(TEXT(Outputs!D$128,"####"),"")</f>
        <v>2014</v>
      </c>
      <c r="K216" s="411" t="str">
        <f>IFERROR(TEXT(Outputs!E$128,"####"),"")</f>
        <v>2015</v>
      </c>
      <c r="L216" s="411" t="str">
        <f>IFERROR(TEXT(Outputs!F$128,"####"),"")</f>
        <v>2016</v>
      </c>
      <c r="M216" s="411" t="str">
        <f>IFERROR(TEXT(Outputs!G$128,"####"),"")</f>
        <v>2017</v>
      </c>
      <c r="N216" s="414" t="str">
        <f>IFERROR(TEXT(Outputs!H$128,"####"),"")</f>
        <v/>
      </c>
      <c r="O216" s="411" t="str">
        <f>IFERROR(TEXT(Outputs!D$128,"####"),"")</f>
        <v>2014</v>
      </c>
      <c r="P216" s="411" t="str">
        <f>IFERROR(TEXT(Outputs!E$128,"####"),"")</f>
        <v>2015</v>
      </c>
      <c r="Q216" s="411" t="str">
        <f>IFERROR(TEXT(Outputs!F$128,"####"),"")</f>
        <v>2016</v>
      </c>
      <c r="R216" s="411" t="str">
        <f>IFERROR(TEXT(Outputs!G$128,"####"),"")</f>
        <v>2017</v>
      </c>
      <c r="S216" s="411" t="str">
        <f>IFERROR(TEXT(Outputs!H$128,"####"),"")</f>
        <v/>
      </c>
    </row>
    <row r="217" spans="1:19" s="17" customFormat="1" x14ac:dyDescent="0.25">
      <c r="A217" s="421"/>
      <c r="B217" s="420">
        <f>ROW(Outputs!B178)</f>
        <v>178</v>
      </c>
      <c r="C217" s="416" t="s">
        <v>975</v>
      </c>
      <c r="E217" s="447">
        <f ca="1">IF(ISNUMBER($B217),IFERROR(OFFSET(Outputs!D$1,'Graphic Design'!$B217-1,),""),"")</f>
        <v>8906726.8502431214</v>
      </c>
      <c r="F217" s="434">
        <f ca="1">IF(ISNUMBER($B217),IFERROR(OFFSET(Outputs!E$1,'Graphic Design'!$B217-1,),""),"")</f>
        <v>10947118.178088961</v>
      </c>
      <c r="G217" s="434">
        <f ca="1">IF(ISNUMBER($B217),IFERROR(OFFSET(Outputs!F$1,'Graphic Design'!$B217-1,),""),"")</f>
        <v>12439384.067770833</v>
      </c>
      <c r="H217" s="434">
        <f ca="1">IF(ISNUMBER($B217),IFERROR(OFFSET(Outputs!G$1,'Graphic Design'!$B217-1,),""),"")</f>
        <v>12478130.84858855</v>
      </c>
      <c r="I217" s="435">
        <f ca="1">IF(ISNUMBER($B217),IFERROR(OFFSET(Outputs!H$1,'Graphic Design'!$B217-1,),""),"")</f>
        <v>0</v>
      </c>
      <c r="J217" s="434">
        <f ca="1">IFERROR(SUM(J218:J227),"")</f>
        <v>0</v>
      </c>
      <c r="K217" s="434">
        <f t="shared" ref="K217:N217" ca="1" si="33">IFERROR(SUM(K218:K227),"")</f>
        <v>0</v>
      </c>
      <c r="L217" s="434">
        <f t="shared" ca="1" si="33"/>
        <v>0</v>
      </c>
      <c r="M217" s="434">
        <f t="shared" ca="1" si="33"/>
        <v>0</v>
      </c>
      <c r="N217" s="435">
        <f t="shared" ca="1" si="33"/>
        <v>0</v>
      </c>
      <c r="O217" s="437">
        <f ca="1">IFERROR(E217-J217,"")</f>
        <v>8906726.8502431214</v>
      </c>
      <c r="P217" s="424">
        <f t="shared" ref="P217:P233" ca="1" si="34">IFERROR(F217-K217,"")</f>
        <v>10947118.178088961</v>
      </c>
      <c r="Q217" s="424">
        <f t="shared" ref="Q217:Q233" ca="1" si="35">IFERROR(G217-L217,"")</f>
        <v>12439384.067770833</v>
      </c>
      <c r="R217" s="424">
        <f t="shared" ref="R217:R233" ca="1" si="36">IFERROR(H217-M217,"")</f>
        <v>12478130.84858855</v>
      </c>
      <c r="S217" s="425">
        <f t="shared" ref="S217:S233" ca="1" si="37">IFERROR(I217-N217,"")</f>
        <v>0</v>
      </c>
    </row>
    <row r="218" spans="1:19" x14ac:dyDescent="0.25">
      <c r="A218" s="420">
        <v>58</v>
      </c>
      <c r="B218" s="420">
        <f>ROW(Outputs!B147)</f>
        <v>147</v>
      </c>
      <c r="C218" s="417" t="s">
        <v>980</v>
      </c>
      <c r="D218" s="337">
        <f ca="1">IF(ISNUMBER($A218),OFFSET(iParameters!$F$1,'Graphic Design'!$A218,),"")</f>
        <v>0.01</v>
      </c>
      <c r="E218" s="426" t="str">
        <f ca="1">IF(ISNUMBER($B218),IFERROR(OFFSET(Outputs!D$1,'Graphic Design'!$B218-1,),""),"")</f>
        <v/>
      </c>
      <c r="F218" s="427" t="str">
        <f ca="1">IF(ISNUMBER($B218),IFERROR(OFFSET(Outputs!E$1,'Graphic Design'!$B218-1,),""),"")</f>
        <v/>
      </c>
      <c r="G218" s="427" t="str">
        <f ca="1">IF(ISNUMBER($B218),IFERROR(OFFSET(Outputs!F$1,'Graphic Design'!$B218-1,),""),"")</f>
        <v/>
      </c>
      <c r="H218" s="427" t="str">
        <f ca="1">IF(ISNUMBER($B218),IFERROR(OFFSET(Outputs!G$1,'Graphic Design'!$B218-1,),""),"")</f>
        <v/>
      </c>
      <c r="I218" s="428" t="str">
        <f ca="1">IF(ISNUMBER($B218),IFERROR(OFFSET(Outputs!H$1,'Graphic Design'!$B218-1,),""),"")</f>
        <v/>
      </c>
      <c r="J218" s="427" t="str">
        <f ca="1">IFERROR(E218*(1-OFFSET(Outputs!D$1,'Graphic Design'!$B218,)),"")</f>
        <v/>
      </c>
      <c r="K218" s="427" t="str">
        <f ca="1">IFERROR(F218*(1-OFFSET(Outputs!E$1,'Graphic Design'!$B218,)),"")</f>
        <v/>
      </c>
      <c r="L218" s="427" t="str">
        <f ca="1">IFERROR(G218*(1-OFFSET(Outputs!F$1,'Graphic Design'!$B218,)),"")</f>
        <v/>
      </c>
      <c r="M218" s="427" t="str">
        <f ca="1">IFERROR(H218*(1-OFFSET(Outputs!G$1,'Graphic Design'!$B218,)),"")</f>
        <v/>
      </c>
      <c r="N218" s="428" t="str">
        <f ca="1">IFERROR(I218*(1-OFFSET(Outputs!H$1,'Graphic Design'!$B218,)),"")</f>
        <v/>
      </c>
      <c r="O218" s="436" t="str">
        <f t="shared" ref="O218:O233" ca="1" si="38">IFERROR(E218-J218,"")</f>
        <v/>
      </c>
      <c r="P218" s="427" t="str">
        <f t="shared" ca="1" si="34"/>
        <v/>
      </c>
      <c r="Q218" s="427" t="str">
        <f t="shared" ca="1" si="35"/>
        <v/>
      </c>
      <c r="R218" s="427" t="str">
        <f t="shared" ca="1" si="36"/>
        <v/>
      </c>
      <c r="S218" s="428" t="str">
        <f t="shared" ca="1" si="37"/>
        <v/>
      </c>
    </row>
    <row r="219" spans="1:19" x14ac:dyDescent="0.25">
      <c r="A219" s="420">
        <v>48</v>
      </c>
      <c r="B219" s="420">
        <f>ROW(Outputs!B151)</f>
        <v>151</v>
      </c>
      <c r="C219" s="417" t="s">
        <v>349</v>
      </c>
      <c r="D219" s="337">
        <f ca="1">IF(ISNUMBER($A219),OFFSET(iParameters!$F$1,'Graphic Design'!$A219,),"")</f>
        <v>0.01</v>
      </c>
      <c r="E219" s="426">
        <f ca="1">IF(ISNUMBER($B219),IFERROR(OFFSET(Outputs!D$1,'Graphic Design'!$B219-1,),""),"")</f>
        <v>270732.2324674282</v>
      </c>
      <c r="F219" s="427">
        <f ca="1">IF(ISNUMBER($B219),IFERROR(OFFSET(Outputs!E$1,'Graphic Design'!$B219-1,),""),"")</f>
        <v>293365.94321488956</v>
      </c>
      <c r="G219" s="427">
        <f ca="1">IF(ISNUMBER($B219),IFERROR(OFFSET(Outputs!F$1,'Graphic Design'!$B219-1,),""),"")</f>
        <v>313817.38789193536</v>
      </c>
      <c r="H219" s="427">
        <f ca="1">IF(ISNUMBER($B219),IFERROR(OFFSET(Outputs!G$1,'Graphic Design'!$B219-1,),""),"")</f>
        <v>338831.98591512837</v>
      </c>
      <c r="I219" s="428" t="str">
        <f ca="1">IF(ISNUMBER($B219),IFERROR(OFFSET(Outputs!H$1,'Graphic Design'!$B219-1,),""),"")</f>
        <v/>
      </c>
      <c r="J219" s="427">
        <f ca="1">IFERROR(E219*(1-OFFSET(Outputs!D$1,'Graphic Design'!$B219,)),"")</f>
        <v>0</v>
      </c>
      <c r="K219" s="427">
        <f ca="1">IFERROR(F219*(1-OFFSET(Outputs!E$1,'Graphic Design'!$B219,)),"")</f>
        <v>0</v>
      </c>
      <c r="L219" s="427">
        <f ca="1">IFERROR(G219*(1-OFFSET(Outputs!F$1,'Graphic Design'!$B219,)),"")</f>
        <v>0</v>
      </c>
      <c r="M219" s="427">
        <f ca="1">IFERROR(H219*(1-OFFSET(Outputs!G$1,'Graphic Design'!$B219,)),"")</f>
        <v>0</v>
      </c>
      <c r="N219" s="428" t="str">
        <f ca="1">IFERROR(I219*(1-OFFSET(Outputs!H$1,'Graphic Design'!$B219,)),"")</f>
        <v/>
      </c>
      <c r="O219" s="436">
        <f t="shared" ca="1" si="38"/>
        <v>270732.2324674282</v>
      </c>
      <c r="P219" s="427">
        <f t="shared" ca="1" si="34"/>
        <v>293365.94321488956</v>
      </c>
      <c r="Q219" s="427">
        <f t="shared" ca="1" si="35"/>
        <v>313817.38789193536</v>
      </c>
      <c r="R219" s="427">
        <f t="shared" ca="1" si="36"/>
        <v>338831.98591512837</v>
      </c>
      <c r="S219" s="428" t="str">
        <f t="shared" ca="1" si="37"/>
        <v/>
      </c>
    </row>
    <row r="220" spans="1:19" x14ac:dyDescent="0.25">
      <c r="A220" s="420">
        <v>58</v>
      </c>
      <c r="B220" s="420">
        <f>ROW(Outputs!B143)</f>
        <v>143</v>
      </c>
      <c r="C220" s="417" t="s">
        <v>350</v>
      </c>
      <c r="D220" s="337">
        <f ca="1">IF(ISNUMBER($A220),OFFSET(iParameters!$F$1,'Graphic Design'!$A220,),"")</f>
        <v>0.01</v>
      </c>
      <c r="E220" s="426">
        <f ca="1">IF(ISNUMBER($B220),IFERROR(OFFSET(Outputs!D$1,'Graphic Design'!$B220-1,),""),"")</f>
        <v>2664861.6743402197</v>
      </c>
      <c r="F220" s="427">
        <f ca="1">IF(ISNUMBER($B220),IFERROR(OFFSET(Outputs!E$1,'Graphic Design'!$B220-1,),""),"")</f>
        <v>2649123.9019404748</v>
      </c>
      <c r="G220" s="427">
        <f ca="1">IF(ISNUMBER($B220),IFERROR(OFFSET(Outputs!F$1,'Graphic Design'!$B220-1,),""),"")</f>
        <v>2579975.9983828184</v>
      </c>
      <c r="H220" s="427">
        <f ca="1">IF(ISNUMBER($B220),IFERROR(OFFSET(Outputs!G$1,'Graphic Design'!$B220-1,),""),"")</f>
        <v>2223584.9075680305</v>
      </c>
      <c r="I220" s="428" t="str">
        <f ca="1">IF(ISNUMBER($B220),IFERROR(OFFSET(Outputs!H$1,'Graphic Design'!$B220-1,),""),"")</f>
        <v/>
      </c>
      <c r="J220" s="427">
        <f ca="1">IFERROR(E220*(1-OFFSET(Outputs!D$1,'Graphic Design'!$B220,)),"")</f>
        <v>0</v>
      </c>
      <c r="K220" s="427">
        <f ca="1">IFERROR(F220*(1-OFFSET(Outputs!E$1,'Graphic Design'!$B220,)),"")</f>
        <v>0</v>
      </c>
      <c r="L220" s="427">
        <f ca="1">IFERROR(G220*(1-OFFSET(Outputs!F$1,'Graphic Design'!$B220,)),"")</f>
        <v>0</v>
      </c>
      <c r="M220" s="427">
        <f ca="1">IFERROR(H220*(1-OFFSET(Outputs!G$1,'Graphic Design'!$B220,)),"")</f>
        <v>0</v>
      </c>
      <c r="N220" s="428" t="str">
        <f ca="1">IFERROR(I220*(1-OFFSET(Outputs!H$1,'Graphic Design'!$B220,)),"")</f>
        <v/>
      </c>
      <c r="O220" s="436">
        <f t="shared" ca="1" si="38"/>
        <v>2664861.6743402197</v>
      </c>
      <c r="P220" s="427">
        <f t="shared" ca="1" si="34"/>
        <v>2649123.9019404748</v>
      </c>
      <c r="Q220" s="427">
        <f t="shared" ca="1" si="35"/>
        <v>2579975.9983828184</v>
      </c>
      <c r="R220" s="427">
        <f t="shared" ca="1" si="36"/>
        <v>2223584.9075680305</v>
      </c>
      <c r="S220" s="428" t="str">
        <f t="shared" ca="1" si="37"/>
        <v/>
      </c>
    </row>
    <row r="221" spans="1:19" x14ac:dyDescent="0.25">
      <c r="A221" s="420">
        <v>40</v>
      </c>
      <c r="B221" s="420">
        <f>ROW(Outputs!B159)</f>
        <v>159</v>
      </c>
      <c r="C221" s="417" t="s">
        <v>17</v>
      </c>
      <c r="D221" s="337">
        <f ca="1">IF(ISNUMBER($A221),OFFSET(iParameters!$F$1,'Graphic Design'!$A221,),"")</f>
        <v>0.01</v>
      </c>
      <c r="E221" s="426">
        <f ca="1">IF(ISNUMBER($B221),IFERROR(OFFSET(Outputs!D$1,'Graphic Design'!$B221-1,),""),"")</f>
        <v>518164.32261481881</v>
      </c>
      <c r="F221" s="427">
        <f ca="1">IF(ISNUMBER($B221),IFERROR(OFFSET(Outputs!E$1,'Graphic Design'!$B221-1,),""),"")</f>
        <v>598908.42707765952</v>
      </c>
      <c r="G221" s="427">
        <f ca="1">IF(ISNUMBER($B221),IFERROR(OFFSET(Outputs!F$1,'Graphic Design'!$B221-1,),""),"")</f>
        <v>698543.56078097504</v>
      </c>
      <c r="H221" s="427">
        <f ca="1">IF(ISNUMBER($B221),IFERROR(OFFSET(Outputs!G$1,'Graphic Design'!$B221-1,),""),"")</f>
        <v>790607.96713529946</v>
      </c>
      <c r="I221" s="428" t="str">
        <f ca="1">IF(ISNUMBER($B221),IFERROR(OFFSET(Outputs!H$1,'Graphic Design'!$B221-1,),""),"")</f>
        <v/>
      </c>
      <c r="J221" s="427">
        <f ca="1">IFERROR(E221*(1-OFFSET(Outputs!D$1,'Graphic Design'!$B221,)),"")</f>
        <v>0</v>
      </c>
      <c r="K221" s="427">
        <f ca="1">IFERROR(F221*(1-OFFSET(Outputs!E$1,'Graphic Design'!$B221,)),"")</f>
        <v>0</v>
      </c>
      <c r="L221" s="427">
        <f ca="1">IFERROR(G221*(1-OFFSET(Outputs!F$1,'Graphic Design'!$B221,)),"")</f>
        <v>0</v>
      </c>
      <c r="M221" s="427">
        <f ca="1">IFERROR(H221*(1-OFFSET(Outputs!G$1,'Graphic Design'!$B221,)),"")</f>
        <v>0</v>
      </c>
      <c r="N221" s="428" t="str">
        <f ca="1">IFERROR(I221*(1-OFFSET(Outputs!H$1,'Graphic Design'!$B221,)),"")</f>
        <v/>
      </c>
      <c r="O221" s="436">
        <f t="shared" ca="1" si="38"/>
        <v>518164.32261481881</v>
      </c>
      <c r="P221" s="427">
        <f t="shared" ca="1" si="34"/>
        <v>598908.42707765952</v>
      </c>
      <c r="Q221" s="427">
        <f t="shared" ca="1" si="35"/>
        <v>698543.56078097504</v>
      </c>
      <c r="R221" s="427">
        <f t="shared" ca="1" si="36"/>
        <v>790607.96713529946</v>
      </c>
      <c r="S221" s="428" t="str">
        <f t="shared" ca="1" si="37"/>
        <v/>
      </c>
    </row>
    <row r="222" spans="1:19" x14ac:dyDescent="0.25">
      <c r="A222" s="420">
        <v>40</v>
      </c>
      <c r="B222" s="420">
        <f>ROW(Outputs!B163)</f>
        <v>163</v>
      </c>
      <c r="C222" s="417" t="s">
        <v>22</v>
      </c>
      <c r="D222" s="337">
        <f ca="1">IF(ISNUMBER($A222),OFFSET(iParameters!$F$1,'Graphic Design'!$A222,),"")</f>
        <v>0.01</v>
      </c>
      <c r="E222" s="426">
        <f ca="1">IF(ISNUMBER($B222),IFERROR(OFFSET(Outputs!D$1,'Graphic Design'!$B222-1,),""),"")</f>
        <v>143934.53405967189</v>
      </c>
      <c r="F222" s="427">
        <f ca="1">IF(ISNUMBER($B222),IFERROR(OFFSET(Outputs!E$1,'Graphic Design'!$B222-1,),""),"")</f>
        <v>166363.45196601655</v>
      </c>
      <c r="G222" s="427">
        <f ca="1">IF(ISNUMBER($B222),IFERROR(OFFSET(Outputs!F$1,'Graphic Design'!$B222-1,),""),"")</f>
        <v>194039.87799471529</v>
      </c>
      <c r="H222" s="427">
        <f ca="1">IF(ISNUMBER($B222),IFERROR(OFFSET(Outputs!G$1,'Graphic Design'!$B222-1,),""),"")</f>
        <v>219613.32420424989</v>
      </c>
      <c r="I222" s="428" t="str">
        <f ca="1">IF(ISNUMBER($B222),IFERROR(OFFSET(Outputs!H$1,'Graphic Design'!$B222-1,),""),"")</f>
        <v/>
      </c>
      <c r="J222" s="427">
        <f ca="1">IFERROR(E222*(1-OFFSET(Outputs!D$1,'Graphic Design'!$B222,)),"")</f>
        <v>0</v>
      </c>
      <c r="K222" s="427">
        <f ca="1">IFERROR(F222*(1-OFFSET(Outputs!E$1,'Graphic Design'!$B222,)),"")</f>
        <v>0</v>
      </c>
      <c r="L222" s="427">
        <f ca="1">IFERROR(G222*(1-OFFSET(Outputs!F$1,'Graphic Design'!$B222,)),"")</f>
        <v>0</v>
      </c>
      <c r="M222" s="427">
        <f ca="1">IFERROR(H222*(1-OFFSET(Outputs!G$1,'Graphic Design'!$B222,)),"")</f>
        <v>0</v>
      </c>
      <c r="N222" s="428" t="str">
        <f ca="1">IFERROR(I222*(1-OFFSET(Outputs!H$1,'Graphic Design'!$B222,)),"")</f>
        <v/>
      </c>
      <c r="O222" s="436">
        <f t="shared" ca="1" si="38"/>
        <v>143934.53405967189</v>
      </c>
      <c r="P222" s="427">
        <f t="shared" ca="1" si="34"/>
        <v>166363.45196601655</v>
      </c>
      <c r="Q222" s="427">
        <f t="shared" ca="1" si="35"/>
        <v>194039.87799471529</v>
      </c>
      <c r="R222" s="427">
        <f t="shared" ca="1" si="36"/>
        <v>219613.32420424989</v>
      </c>
      <c r="S222" s="428" t="str">
        <f t="shared" ca="1" si="37"/>
        <v/>
      </c>
    </row>
    <row r="223" spans="1:19" x14ac:dyDescent="0.25">
      <c r="A223" s="420">
        <v>48</v>
      </c>
      <c r="B223" s="420">
        <f>ROW(Outputs!B155)</f>
        <v>155</v>
      </c>
      <c r="C223" s="417" t="s">
        <v>351</v>
      </c>
      <c r="D223" s="337">
        <f ca="1">IF(ISNUMBER($A223),OFFSET(iParameters!$F$1,'Graphic Design'!$A223,),"")</f>
        <v>0.01</v>
      </c>
      <c r="E223" s="426">
        <f ca="1">IF(ISNUMBER($B223),IFERROR(OFFSET(Outputs!D$1,'Graphic Design'!$B223-1,),""),"")</f>
        <v>32924.907493126659</v>
      </c>
      <c r="F223" s="427">
        <f ca="1">IF(ISNUMBER($B223),IFERROR(OFFSET(Outputs!E$1,'Graphic Design'!$B223-1,),""),"")</f>
        <v>53774.814986253317</v>
      </c>
      <c r="G223" s="427">
        <f ca="1">IF(ISNUMBER($B223),IFERROR(OFFSET(Outputs!F$1,'Graphic Design'!$B223-1,),""),"")</f>
        <v>74624.722479379969</v>
      </c>
      <c r="H223" s="427">
        <f ca="1">IF(ISNUMBER($B223),IFERROR(OFFSET(Outputs!G$1,'Graphic Design'!$B223-1,),""),"")</f>
        <v>95474.629972506606</v>
      </c>
      <c r="I223" s="428" t="str">
        <f ca="1">IF(ISNUMBER($B223),IFERROR(OFFSET(Outputs!H$1,'Graphic Design'!$B223-1,),""),"")</f>
        <v/>
      </c>
      <c r="J223" s="427">
        <f ca="1">IFERROR(E223*(1-OFFSET(Outputs!D$1,'Graphic Design'!$B223,)),"")</f>
        <v>0</v>
      </c>
      <c r="K223" s="427">
        <f ca="1">IFERROR(F223*(1-OFFSET(Outputs!E$1,'Graphic Design'!$B223,)),"")</f>
        <v>0</v>
      </c>
      <c r="L223" s="427">
        <f ca="1">IFERROR(G223*(1-OFFSET(Outputs!F$1,'Graphic Design'!$B223,)),"")</f>
        <v>0</v>
      </c>
      <c r="M223" s="427">
        <f ca="1">IFERROR(H223*(1-OFFSET(Outputs!G$1,'Graphic Design'!$B223,)),"")</f>
        <v>0</v>
      </c>
      <c r="N223" s="428" t="str">
        <f ca="1">IFERROR(I223*(1-OFFSET(Outputs!H$1,'Graphic Design'!$B223,)),"")</f>
        <v/>
      </c>
      <c r="O223" s="436">
        <f t="shared" ca="1" si="38"/>
        <v>32924.907493126659</v>
      </c>
      <c r="P223" s="427">
        <f t="shared" ca="1" si="34"/>
        <v>53774.814986253317</v>
      </c>
      <c r="Q223" s="427">
        <f t="shared" ca="1" si="35"/>
        <v>74624.722479379969</v>
      </c>
      <c r="R223" s="427">
        <f t="shared" ca="1" si="36"/>
        <v>95474.629972506606</v>
      </c>
      <c r="S223" s="428" t="str">
        <f t="shared" ca="1" si="37"/>
        <v/>
      </c>
    </row>
    <row r="224" spans="1:19" x14ac:dyDescent="0.25">
      <c r="A224" s="420">
        <v>60</v>
      </c>
      <c r="B224" s="420">
        <f>ROW(Outputs!B139)</f>
        <v>139</v>
      </c>
      <c r="C224" s="417" t="s">
        <v>542</v>
      </c>
      <c r="D224" s="337">
        <f ca="1">IF(ISNUMBER($A224),OFFSET(iParameters!$F$1,'Graphic Design'!$A224,),"")</f>
        <v>0.01</v>
      </c>
      <c r="E224" s="426">
        <f ca="1">IF(ISNUMBER($B224),IFERROR(OFFSET(Outputs!D$1,'Graphic Design'!$B224-1,),""),"")</f>
        <v>5275722.7792678569</v>
      </c>
      <c r="F224" s="427">
        <f ca="1">IF(ISNUMBER($B224),IFERROR(OFFSET(Outputs!E$1,'Graphic Design'!$B224-1,),""),"")</f>
        <v>7185146.5103994617</v>
      </c>
      <c r="G224" s="427">
        <f ca="1">IF(ISNUMBER($B224),IFERROR(OFFSET(Outputs!F$1,'Graphic Design'!$B224-1,),""),"")</f>
        <v>8577860.3660359625</v>
      </c>
      <c r="H224" s="427">
        <f ca="1">IF(ISNUMBER($B224),IFERROR(OFFSET(Outputs!G$1,'Graphic Design'!$B224-1,),""),"")</f>
        <v>8809631.6337933373</v>
      </c>
      <c r="I224" s="428" t="str">
        <f ca="1">IF(ISNUMBER($B224),IFERROR(OFFSET(Outputs!H$1,'Graphic Design'!$B224-1,),""),"")</f>
        <v/>
      </c>
      <c r="J224" s="427">
        <f ca="1">IFERROR(E224*(1-OFFSET(Outputs!D$1,'Graphic Design'!$B224,)),"")</f>
        <v>0</v>
      </c>
      <c r="K224" s="427">
        <f ca="1">IFERROR(F224*(1-OFFSET(Outputs!E$1,'Graphic Design'!$B224,)),"")</f>
        <v>0</v>
      </c>
      <c r="L224" s="427">
        <f ca="1">IFERROR(G224*(1-OFFSET(Outputs!F$1,'Graphic Design'!$B224,)),"")</f>
        <v>0</v>
      </c>
      <c r="M224" s="427">
        <f ca="1">IFERROR(H224*(1-OFFSET(Outputs!G$1,'Graphic Design'!$B224,)),"")</f>
        <v>0</v>
      </c>
      <c r="N224" s="428" t="str">
        <f ca="1">IFERROR(I224*(1-OFFSET(Outputs!H$1,'Graphic Design'!$B224,)),"")</f>
        <v/>
      </c>
      <c r="O224" s="436">
        <f t="shared" ca="1" si="38"/>
        <v>5275722.7792678569</v>
      </c>
      <c r="P224" s="427">
        <f t="shared" ca="1" si="34"/>
        <v>7185146.5103994617</v>
      </c>
      <c r="Q224" s="427">
        <f t="shared" ca="1" si="35"/>
        <v>8577860.3660359625</v>
      </c>
      <c r="R224" s="427">
        <f t="shared" ca="1" si="36"/>
        <v>8809631.6337933373</v>
      </c>
      <c r="S224" s="428" t="str">
        <f t="shared" ca="1" si="37"/>
        <v/>
      </c>
    </row>
    <row r="225" spans="1:20" x14ac:dyDescent="0.25">
      <c r="A225" s="420">
        <v>71</v>
      </c>
      <c r="B225" s="420">
        <f>ROW(Outputs!B171)</f>
        <v>171</v>
      </c>
      <c r="C225" s="417" t="s">
        <v>576</v>
      </c>
      <c r="D225" s="337" t="str">
        <f ca="1">IF(ISNUMBER($A225),OFFSET(iParameters!$F$1,'Graphic Design'!$A225,),"")</f>
        <v xml:space="preserve"> </v>
      </c>
      <c r="E225" s="426">
        <f ca="1">IF(ISNUMBER($B225),IFERROR(OFFSET(Outputs!D$1,'Graphic Design'!$B225-1,),""),"")</f>
        <v>386.40000000000003</v>
      </c>
      <c r="F225" s="427">
        <f ca="1">IF(ISNUMBER($B225),IFERROR(OFFSET(Outputs!E$1,'Graphic Design'!$B225-1,),""),"")</f>
        <v>435.1285042043823</v>
      </c>
      <c r="G225" s="427">
        <f ca="1">IF(ISNUMBER($B225),IFERROR(OFFSET(Outputs!F$1,'Graphic Design'!$B225-1,),""),"")</f>
        <v>522.15420504525878</v>
      </c>
      <c r="H225" s="427">
        <f ca="1">IF(ISNUMBER($B225),IFERROR(OFFSET(Outputs!G$1,'Graphic Design'!$B225-1,),""),"")</f>
        <v>386.40000000000003</v>
      </c>
      <c r="I225" s="428" t="str">
        <f ca="1">IF(ISNUMBER($B225),IFERROR(OFFSET(Outputs!H$1,'Graphic Design'!$B225-1,),""),"")</f>
        <v/>
      </c>
      <c r="J225" s="427">
        <f ca="1">IFERROR(E225*(1-OFFSET(Outputs!D$1,'Graphic Design'!$B225,)),"")</f>
        <v>0</v>
      </c>
      <c r="K225" s="427">
        <f ca="1">IFERROR(F225*(1-OFFSET(Outputs!E$1,'Graphic Design'!$B225,)),"")</f>
        <v>0</v>
      </c>
      <c r="L225" s="427">
        <f ca="1">IFERROR(G225*(1-OFFSET(Outputs!F$1,'Graphic Design'!$B225,)),"")</f>
        <v>0</v>
      </c>
      <c r="M225" s="427">
        <f ca="1">IFERROR(H225*(1-OFFSET(Outputs!G$1,'Graphic Design'!$B225,)),"")</f>
        <v>0</v>
      </c>
      <c r="N225" s="428" t="str">
        <f ca="1">IFERROR(I225*(1-OFFSET(Outputs!H$1,'Graphic Design'!$B225,)),"")</f>
        <v/>
      </c>
      <c r="O225" s="436">
        <f t="shared" ca="1" si="38"/>
        <v>386.40000000000003</v>
      </c>
      <c r="P225" s="427">
        <f t="shared" ca="1" si="34"/>
        <v>435.1285042043823</v>
      </c>
      <c r="Q225" s="427">
        <f t="shared" ca="1" si="35"/>
        <v>522.15420504525878</v>
      </c>
      <c r="R225" s="427">
        <f t="shared" ca="1" si="36"/>
        <v>386.40000000000003</v>
      </c>
      <c r="S225" s="428" t="str">
        <f t="shared" ca="1" si="37"/>
        <v/>
      </c>
    </row>
    <row r="226" spans="1:20" x14ac:dyDescent="0.25">
      <c r="A226" s="420">
        <v>73</v>
      </c>
      <c r="B226" s="420">
        <f>ROW(Outputs!B167)</f>
        <v>167</v>
      </c>
      <c r="C226" s="417" t="s">
        <v>577</v>
      </c>
      <c r="D226" s="337" t="str">
        <f ca="1">IF(ISNUMBER($A226),OFFSET(iParameters!$F$1,'Graphic Design'!$A226,),"")</f>
        <v xml:space="preserve"> </v>
      </c>
      <c r="E226" s="426" t="str">
        <f ca="1">IF(ISNUMBER($B226),IFERROR(OFFSET(Outputs!D$1,'Graphic Design'!$B226-1,),""),"")</f>
        <v/>
      </c>
      <c r="F226" s="427" t="str">
        <f ca="1">IF(ISNUMBER($B226),IFERROR(OFFSET(Outputs!E$1,'Graphic Design'!$B226-1,),""),"")</f>
        <v/>
      </c>
      <c r="G226" s="427" t="str">
        <f ca="1">IF(ISNUMBER($B226),IFERROR(OFFSET(Outputs!F$1,'Graphic Design'!$B226-1,),""),"")</f>
        <v/>
      </c>
      <c r="H226" s="427" t="str">
        <f ca="1">IF(ISNUMBER($B226),IFERROR(OFFSET(Outputs!G$1,'Graphic Design'!$B226-1,),""),"")</f>
        <v/>
      </c>
      <c r="I226" s="428" t="str">
        <f ca="1">IF(ISNUMBER($B226),IFERROR(OFFSET(Outputs!H$1,'Graphic Design'!$B226-1,),""),"")</f>
        <v/>
      </c>
      <c r="J226" s="427" t="str">
        <f ca="1">IFERROR(E226*(1-OFFSET(Outputs!D$1,'Graphic Design'!$B226,)),"")</f>
        <v/>
      </c>
      <c r="K226" s="427" t="str">
        <f ca="1">IFERROR(F226*(1-OFFSET(Outputs!E$1,'Graphic Design'!$B226,)),"")</f>
        <v/>
      </c>
      <c r="L226" s="427" t="str">
        <f ca="1">IFERROR(G226*(1-OFFSET(Outputs!F$1,'Graphic Design'!$B226,)),"")</f>
        <v/>
      </c>
      <c r="M226" s="427" t="str">
        <f ca="1">IFERROR(H226*(1-OFFSET(Outputs!G$1,'Graphic Design'!$B226,)),"")</f>
        <v/>
      </c>
      <c r="N226" s="428" t="str">
        <f ca="1">IFERROR(I226*(1-OFFSET(Outputs!H$1,'Graphic Design'!$B226,)),"")</f>
        <v/>
      </c>
      <c r="O226" s="436" t="str">
        <f t="shared" ca="1" si="38"/>
        <v/>
      </c>
      <c r="P226" s="427" t="str">
        <f t="shared" ca="1" si="34"/>
        <v/>
      </c>
      <c r="Q226" s="427" t="str">
        <f t="shared" ca="1" si="35"/>
        <v/>
      </c>
      <c r="R226" s="427" t="str">
        <f t="shared" ca="1" si="36"/>
        <v/>
      </c>
      <c r="S226" s="428" t="str">
        <f t="shared" ca="1" si="37"/>
        <v/>
      </c>
    </row>
    <row r="227" spans="1:20" x14ac:dyDescent="0.25">
      <c r="A227" s="420"/>
      <c r="B227" s="420">
        <f>ROW(Outputs!B175)</f>
        <v>175</v>
      </c>
      <c r="C227" s="417" t="s">
        <v>696</v>
      </c>
      <c r="D227" s="337" t="str">
        <f ca="1">IF(ISNUMBER($A227),OFFSET(iParameters!$F$1,'Graphic Design'!$A227,),"")</f>
        <v/>
      </c>
      <c r="E227" s="426" t="str">
        <f ca="1">IF(ISNUMBER($B227),IFERROR(OFFSET(Outputs!D$1,'Graphic Design'!$B227-1,),""),"")</f>
        <v/>
      </c>
      <c r="F227" s="427" t="str">
        <f ca="1">IF(ISNUMBER($B227),IFERROR(OFFSET(Outputs!E$1,'Graphic Design'!$B227-1,),""),"")</f>
        <v/>
      </c>
      <c r="G227" s="427" t="str">
        <f ca="1">IF(ISNUMBER($B227),IFERROR(OFFSET(Outputs!F$1,'Graphic Design'!$B227-1,),""),"")</f>
        <v/>
      </c>
      <c r="H227" s="427" t="str">
        <f ca="1">IF(ISNUMBER($B227),IFERROR(OFFSET(Outputs!G$1,'Graphic Design'!$B227-1,),""),"")</f>
        <v/>
      </c>
      <c r="I227" s="428" t="str">
        <f ca="1">IF(ISNUMBER($B227),IFERROR(OFFSET(Outputs!H$1,'Graphic Design'!$B227-1,),""),"")</f>
        <v/>
      </c>
      <c r="J227" s="427" t="str">
        <f ca="1">IFERROR(E227*(1-OFFSET(Outputs!D$1,'Graphic Design'!$B227,)),"")</f>
        <v/>
      </c>
      <c r="K227" s="427" t="str">
        <f ca="1">IFERROR(F227*(1-OFFSET(Outputs!E$1,'Graphic Design'!$B227,)),"")</f>
        <v/>
      </c>
      <c r="L227" s="427" t="str">
        <f ca="1">IFERROR(G227*(1-OFFSET(Outputs!F$1,'Graphic Design'!$B227,)),"")</f>
        <v/>
      </c>
      <c r="M227" s="427" t="str">
        <f ca="1">IFERROR(H227*(1-OFFSET(Outputs!G$1,'Graphic Design'!$B227,)),"")</f>
        <v/>
      </c>
      <c r="N227" s="428" t="str">
        <f ca="1">IFERROR(I227*(1-OFFSET(Outputs!H$1,'Graphic Design'!$B227,)),"")</f>
        <v/>
      </c>
      <c r="O227" s="436" t="str">
        <f t="shared" ca="1" si="38"/>
        <v/>
      </c>
      <c r="P227" s="427" t="str">
        <f t="shared" ca="1" si="34"/>
        <v/>
      </c>
      <c r="Q227" s="427" t="str">
        <f t="shared" ca="1" si="35"/>
        <v/>
      </c>
      <c r="R227" s="427" t="str">
        <f t="shared" ca="1" si="36"/>
        <v/>
      </c>
      <c r="S227" s="428" t="str">
        <f t="shared" ca="1" si="37"/>
        <v/>
      </c>
    </row>
    <row r="228" spans="1:20" s="17" customFormat="1" x14ac:dyDescent="0.25">
      <c r="A228" s="421"/>
      <c r="B228" s="432">
        <f>ROW(Quantities!C128)</f>
        <v>128</v>
      </c>
      <c r="C228" s="418" t="s">
        <v>194</v>
      </c>
      <c r="D228" s="422" t="str">
        <f ca="1">IF(ISNUMBER($A228),OFFSET(iParameters!$F$1,'Graphic Design'!$A228,),"")</f>
        <v/>
      </c>
      <c r="E228" s="423">
        <f ca="1">IF(ISNUMBER($B228),IFERROR(OFFSET(Quantities!F$1,'Graphic Design'!$B228-1,),""),"")</f>
        <v>3256741.0885045342</v>
      </c>
      <c r="F228" s="424">
        <f ca="1">IF(ISNUMBER($B228),IFERROR(OFFSET(Quantities!G$1,'Graphic Design'!$B228-1,),""),"")</f>
        <v>5263782.1770090684</v>
      </c>
      <c r="G228" s="424">
        <f ca="1">IF(ISNUMBER($B228),IFERROR(OFFSET(Quantities!H$1,'Graphic Design'!$B228-1,),""),"")</f>
        <v>7272323.2655136036</v>
      </c>
      <c r="H228" s="424">
        <f ca="1">IF(ISNUMBER($B228),IFERROR(OFFSET(Quantities!I$1,'Graphic Design'!$B228-1,),""),"")</f>
        <v>9282364.3540181369</v>
      </c>
      <c r="I228" s="425" t="str">
        <f ca="1">IF(ISNUMBER($B228),IFERROR(OFFSET(Quantities!J$1,'Graphic Design'!$B228-1,),""),"")</f>
        <v/>
      </c>
      <c r="J228" s="438">
        <f>IFERROR(SUM(J229:J232),"")</f>
        <v>0</v>
      </c>
      <c r="K228" s="438">
        <f t="shared" ref="K228:N228" si="39">IFERROR(SUM(K229:K232),"")</f>
        <v>0</v>
      </c>
      <c r="L228" s="438">
        <f t="shared" si="39"/>
        <v>0</v>
      </c>
      <c r="M228" s="438">
        <f t="shared" si="39"/>
        <v>0</v>
      </c>
      <c r="N228" s="439">
        <f t="shared" si="39"/>
        <v>0</v>
      </c>
      <c r="O228" s="437">
        <f t="shared" ca="1" si="38"/>
        <v>3256741.0885045342</v>
      </c>
      <c r="P228" s="424">
        <f t="shared" ca="1" si="34"/>
        <v>5263782.1770090684</v>
      </c>
      <c r="Q228" s="424">
        <f t="shared" ca="1" si="35"/>
        <v>7272323.2655136036</v>
      </c>
      <c r="R228" s="424">
        <f t="shared" ca="1" si="36"/>
        <v>9282364.3540181369</v>
      </c>
      <c r="S228" s="425" t="str">
        <f t="shared" ca="1" si="37"/>
        <v/>
      </c>
    </row>
    <row r="229" spans="1:20" x14ac:dyDescent="0.25">
      <c r="A229" s="420"/>
      <c r="B229" s="432">
        <f>ROW(Quantities!C129)</f>
        <v>129</v>
      </c>
      <c r="C229" s="417" t="s">
        <v>977</v>
      </c>
      <c r="D229" s="337">
        <v>1</v>
      </c>
      <c r="E229" s="426">
        <f ca="1">IF(ISNUMBER($B229),IFERROR(OFFSET(Quantities!F$1,'Graphic Design'!$B229-1,),""),"")</f>
        <v>2673241.0885045342</v>
      </c>
      <c r="F229" s="427">
        <f ca="1">IF(ISNUMBER($B229),IFERROR(OFFSET(Quantities!G$1,'Graphic Design'!$B229-1,),""),"")</f>
        <v>4681782.1770090684</v>
      </c>
      <c r="G229" s="427">
        <f ca="1">IF(ISNUMBER($B229),IFERROR(OFFSET(Quantities!H$1,'Graphic Design'!$B229-1,),""),"")</f>
        <v>6690323.2655136036</v>
      </c>
      <c r="H229" s="427">
        <f ca="1">IF(ISNUMBER($B229),IFERROR(OFFSET(Quantities!I$1,'Graphic Design'!$B229-1,),""),"")</f>
        <v>8698864.3540181369</v>
      </c>
      <c r="I229" s="428" t="str">
        <f ca="1">IF(ISNUMBER($B229),IFERROR(OFFSET(Quantities!J$1,'Graphic Design'!$B229-1,),""),"")</f>
        <v/>
      </c>
      <c r="J229" s="440"/>
      <c r="K229" s="440"/>
      <c r="L229" s="440"/>
      <c r="M229" s="440"/>
      <c r="N229" s="441"/>
      <c r="O229" s="436">
        <f t="shared" ca="1" si="38"/>
        <v>2673241.0885045342</v>
      </c>
      <c r="P229" s="427">
        <f t="shared" ca="1" si="34"/>
        <v>4681782.1770090684</v>
      </c>
      <c r="Q229" s="427">
        <f t="shared" ca="1" si="35"/>
        <v>6690323.2655136036</v>
      </c>
      <c r="R229" s="427">
        <f t="shared" ca="1" si="36"/>
        <v>8698864.3540181369</v>
      </c>
      <c r="S229" s="428" t="str">
        <f t="shared" ca="1" si="37"/>
        <v/>
      </c>
    </row>
    <row r="230" spans="1:20" x14ac:dyDescent="0.25">
      <c r="A230" s="420"/>
      <c r="B230" s="432">
        <f>ROW(Quantities!C131)</f>
        <v>131</v>
      </c>
      <c r="C230" s="417" t="s">
        <v>978</v>
      </c>
      <c r="D230" s="337">
        <v>1</v>
      </c>
      <c r="E230" s="426">
        <f ca="1">IF(ISNUMBER($B230),IFERROR(OFFSET(Quantities!F$1,'Graphic Design'!$B230-1,),""),"")</f>
        <v>464000</v>
      </c>
      <c r="F230" s="427">
        <f ca="1">IF(ISNUMBER($B230),IFERROR(OFFSET(Quantities!G$1,'Graphic Design'!$B230-1,),""),"")</f>
        <v>464000</v>
      </c>
      <c r="G230" s="427">
        <f ca="1">IF(ISNUMBER($B230),IFERROR(OFFSET(Quantities!H$1,'Graphic Design'!$B230-1,),""),"")</f>
        <v>464000</v>
      </c>
      <c r="H230" s="427">
        <f ca="1">IF(ISNUMBER($B230),IFERROR(OFFSET(Quantities!I$1,'Graphic Design'!$B230-1,),""),"")</f>
        <v>464000</v>
      </c>
      <c r="I230" s="428" t="str">
        <f ca="1">IF(ISNUMBER($B230),IFERROR(OFFSET(Quantities!J$1,'Graphic Design'!$B230-1,),""),"")</f>
        <v/>
      </c>
      <c r="J230" s="440"/>
      <c r="K230" s="440"/>
      <c r="L230" s="440"/>
      <c r="M230" s="440"/>
      <c r="N230" s="441"/>
      <c r="O230" s="436">
        <f t="shared" ca="1" si="38"/>
        <v>464000</v>
      </c>
      <c r="P230" s="427">
        <f t="shared" ca="1" si="34"/>
        <v>464000</v>
      </c>
      <c r="Q230" s="427">
        <f t="shared" ca="1" si="35"/>
        <v>464000</v>
      </c>
      <c r="R230" s="427">
        <f t="shared" ca="1" si="36"/>
        <v>464000</v>
      </c>
      <c r="S230" s="428" t="str">
        <f t="shared" ca="1" si="37"/>
        <v/>
      </c>
    </row>
    <row r="231" spans="1:20" x14ac:dyDescent="0.25">
      <c r="A231" s="420"/>
      <c r="B231" s="432">
        <f>ROW(Quantities!C132)</f>
        <v>132</v>
      </c>
      <c r="C231" s="417" t="s">
        <v>363</v>
      </c>
      <c r="D231" s="337">
        <v>1</v>
      </c>
      <c r="E231" s="426">
        <f ca="1">IF(ISNUMBER($B231),IFERROR(OFFSET(Quantities!F$1,'Graphic Design'!$B231-1,),""),"")</f>
        <v>58000</v>
      </c>
      <c r="F231" s="427">
        <f ca="1">IF(ISNUMBER($B231),IFERROR(OFFSET(Quantities!G$1,'Graphic Design'!$B231-1,),""),"")</f>
        <v>58000</v>
      </c>
      <c r="G231" s="427">
        <f ca="1">IF(ISNUMBER($B231),IFERROR(OFFSET(Quantities!H$1,'Graphic Design'!$B231-1,),""),"")</f>
        <v>58000</v>
      </c>
      <c r="H231" s="427">
        <f ca="1">IF(ISNUMBER($B231),IFERROR(OFFSET(Quantities!I$1,'Graphic Design'!$B231-1,),""),"")</f>
        <v>58000</v>
      </c>
      <c r="I231" s="428" t="str">
        <f ca="1">IF(ISNUMBER($B231),IFERROR(OFFSET(Quantities!J$1,'Graphic Design'!$B231-1,),""),"")</f>
        <v/>
      </c>
      <c r="J231" s="440"/>
      <c r="K231" s="440"/>
      <c r="L231" s="440"/>
      <c r="M231" s="440"/>
      <c r="N231" s="441"/>
      <c r="O231" s="436">
        <f t="shared" ca="1" si="38"/>
        <v>58000</v>
      </c>
      <c r="P231" s="427">
        <f t="shared" ca="1" si="34"/>
        <v>58000</v>
      </c>
      <c r="Q231" s="427">
        <f t="shared" ca="1" si="35"/>
        <v>58000</v>
      </c>
      <c r="R231" s="427">
        <f t="shared" ca="1" si="36"/>
        <v>58000</v>
      </c>
      <c r="S231" s="428" t="str">
        <f t="shared" ca="1" si="37"/>
        <v/>
      </c>
    </row>
    <row r="232" spans="1:20" x14ac:dyDescent="0.25">
      <c r="A232" s="420"/>
      <c r="B232" s="433"/>
      <c r="C232" s="417" t="s">
        <v>979</v>
      </c>
      <c r="D232" s="337">
        <v>1</v>
      </c>
      <c r="E232" s="426">
        <f ca="1">IFERROR(E$228-SUM(E229:E231),"")</f>
        <v>61500</v>
      </c>
      <c r="F232" s="446">
        <f t="shared" ref="F232:I232" ca="1" si="40">IFERROR(F$228-SUM(F229:F231),"")</f>
        <v>60000</v>
      </c>
      <c r="G232" s="446">
        <f t="shared" ca="1" si="40"/>
        <v>60000</v>
      </c>
      <c r="H232" s="446">
        <f t="shared" ca="1" si="40"/>
        <v>61500</v>
      </c>
      <c r="I232" s="448" t="str">
        <f t="shared" ca="1" si="40"/>
        <v/>
      </c>
      <c r="J232" s="440"/>
      <c r="K232" s="440"/>
      <c r="L232" s="440"/>
      <c r="M232" s="440"/>
      <c r="N232" s="441"/>
      <c r="O232" s="436">
        <f t="shared" ca="1" si="38"/>
        <v>61500</v>
      </c>
      <c r="P232" s="427">
        <f t="shared" ca="1" si="34"/>
        <v>60000</v>
      </c>
      <c r="Q232" s="427">
        <f t="shared" ca="1" si="35"/>
        <v>60000</v>
      </c>
      <c r="R232" s="427">
        <f t="shared" ca="1" si="36"/>
        <v>61500</v>
      </c>
      <c r="S232" s="428" t="str">
        <f t="shared" ca="1" si="37"/>
        <v/>
      </c>
    </row>
    <row r="233" spans="1:20" s="17" customFormat="1" x14ac:dyDescent="0.25">
      <c r="A233" s="421"/>
      <c r="B233" s="432">
        <f>ROW(Quantities!C137)</f>
        <v>137</v>
      </c>
      <c r="C233" s="419" t="s">
        <v>178</v>
      </c>
      <c r="D233" s="422">
        <f ca="1">AVERAGE(D218:D232)</f>
        <v>0.37000000000000005</v>
      </c>
      <c r="E233" s="429">
        <f ca="1">IF(ISNUMBER($B233),IFERROR(OFFSET(Quantities!F$1,'Graphic Design'!$B233-1,),""),"")</f>
        <v>420000</v>
      </c>
      <c r="F233" s="430">
        <f ca="1">IF(ISNUMBER($B233),IFERROR(OFFSET(Quantities!G$1,'Graphic Design'!$B233-1,),""),"")</f>
        <v>220000</v>
      </c>
      <c r="G233" s="430">
        <f ca="1">IF(ISNUMBER($B233),IFERROR(OFFSET(Quantities!H$1,'Graphic Design'!$B233-1,),""),"")</f>
        <v>220000</v>
      </c>
      <c r="H233" s="430">
        <f ca="1">IF(ISNUMBER($B233),IFERROR(OFFSET(Quantities!I$1,'Graphic Design'!$B233-1,),""),"")</f>
        <v>420000</v>
      </c>
      <c r="I233" s="449" t="str">
        <f ca="1">IF(ISNUMBER($B233),IFERROR(OFFSET(Quantities!J$1,'Graphic Design'!$B233-1,),""),"")</f>
        <v/>
      </c>
      <c r="J233" s="442"/>
      <c r="K233" s="442"/>
      <c r="L233" s="442"/>
      <c r="M233" s="442"/>
      <c r="N233" s="443"/>
      <c r="O233" s="437">
        <f t="shared" ca="1" si="38"/>
        <v>420000</v>
      </c>
      <c r="P233" s="424">
        <f t="shared" ca="1" si="34"/>
        <v>220000</v>
      </c>
      <c r="Q233" s="424">
        <f t="shared" ca="1" si="35"/>
        <v>220000</v>
      </c>
      <c r="R233" s="424">
        <f t="shared" ca="1" si="36"/>
        <v>420000</v>
      </c>
      <c r="S233" s="425" t="str">
        <f t="shared" ca="1" si="37"/>
        <v/>
      </c>
    </row>
    <row r="234" spans="1:20" x14ac:dyDescent="0.25">
      <c r="C234" s="412" t="s">
        <v>972</v>
      </c>
      <c r="D234" s="413">
        <f ca="1">AVERAGE(D217:D233)</f>
        <v>0.37000000000000005</v>
      </c>
      <c r="E234" s="445">
        <f ca="1">SUM(E217,E228,E233)</f>
        <v>12583467.938747656</v>
      </c>
      <c r="F234" s="445">
        <f t="shared" ref="F234:S234" ca="1" si="41">SUM(F217,F228,F233)</f>
        <v>16430900.35509803</v>
      </c>
      <c r="G234" s="445">
        <f t="shared" ca="1" si="41"/>
        <v>19931707.333284438</v>
      </c>
      <c r="H234" s="445">
        <f t="shared" ca="1" si="41"/>
        <v>22180495.202606685</v>
      </c>
      <c r="I234" s="445">
        <f t="shared" ca="1" si="41"/>
        <v>0</v>
      </c>
      <c r="J234" s="431">
        <f t="shared" ca="1" si="41"/>
        <v>0</v>
      </c>
      <c r="K234" s="431">
        <f t="shared" ca="1" si="41"/>
        <v>0</v>
      </c>
      <c r="L234" s="431">
        <f t="shared" ca="1" si="41"/>
        <v>0</v>
      </c>
      <c r="M234" s="431">
        <f t="shared" ca="1" si="41"/>
        <v>0</v>
      </c>
      <c r="N234" s="431">
        <f t="shared" ca="1" si="41"/>
        <v>0</v>
      </c>
      <c r="O234" s="431">
        <f t="shared" ca="1" si="41"/>
        <v>12583467.938747656</v>
      </c>
      <c r="P234" s="431">
        <f t="shared" ca="1" si="41"/>
        <v>16430900.35509803</v>
      </c>
      <c r="Q234" s="431">
        <f t="shared" ca="1" si="41"/>
        <v>19931707.333284438</v>
      </c>
      <c r="R234" s="431">
        <f t="shared" ca="1" si="41"/>
        <v>22180495.202606685</v>
      </c>
      <c r="S234" s="431">
        <f t="shared" ca="1" si="41"/>
        <v>0</v>
      </c>
    </row>
    <row r="235" spans="1:20" x14ac:dyDescent="0.25">
      <c r="C235" s="450" t="s">
        <v>355</v>
      </c>
      <c r="D235" s="451"/>
      <c r="E235" s="452">
        <f ca="1">IFERROR(E$234/$E$195,"")</f>
        <v>0.28377576682772188</v>
      </c>
      <c r="F235" s="452">
        <f ca="1">IFERROR(F$234/$F$195,"")</f>
        <v>0.36071838804331086</v>
      </c>
      <c r="G235" s="452">
        <f ca="1">IFERROR(G$234/$G$195,"")</f>
        <v>0.42597428432744705</v>
      </c>
      <c r="H235" s="452">
        <f ca="1">IFERROR(H$234/$H$195,"")</f>
        <v>0.46146851884682216</v>
      </c>
      <c r="I235" s="452" t="str">
        <f ca="1">IFERROR(I$234/$I$195,"")</f>
        <v/>
      </c>
      <c r="J235" s="452">
        <f ca="1">IFERROR(J$234/$E$195,"")</f>
        <v>0</v>
      </c>
      <c r="K235" s="452">
        <f ca="1">IFERROR(K$234/$F$195,"")</f>
        <v>0</v>
      </c>
      <c r="L235" s="452">
        <f ca="1">IFERROR(L$234/$G$195,"")</f>
        <v>0</v>
      </c>
      <c r="M235" s="452">
        <f ca="1">IFERROR(M$234/$H$195,"")</f>
        <v>0</v>
      </c>
      <c r="N235" s="452" t="str">
        <f ca="1">IFERROR(N$234/$I$195,"")</f>
        <v/>
      </c>
      <c r="O235" s="452">
        <f ca="1">IFERROR(O$234/$E$195,"")</f>
        <v>0.28377576682772188</v>
      </c>
      <c r="P235" s="452">
        <f ca="1">IFERROR(P$234/$F$195,"")</f>
        <v>0.36071838804331086</v>
      </c>
      <c r="Q235" s="452">
        <f ca="1">IFERROR(Q$234/$G$195,"")</f>
        <v>0.42597428432744705</v>
      </c>
      <c r="R235" s="452">
        <f ca="1">IFERROR(R$234/$H$195,"")</f>
        <v>0.46146851884682216</v>
      </c>
      <c r="S235" s="452" t="str">
        <f ca="1">IFERROR(S$234/$I$195,"")</f>
        <v/>
      </c>
    </row>
    <row r="237" spans="1:20" x14ac:dyDescent="0.25">
      <c r="C237" s="401" t="str">
        <f>"Funding Gap Analysis: iCCM requirement: " &amp; $C$2</f>
        <v>Funding Gap Analysis: iCCM requirement: Kenya, 2012</v>
      </c>
    </row>
    <row r="238" spans="1:20" x14ac:dyDescent="0.25">
      <c r="C238" s="453"/>
      <c r="D238" s="454"/>
      <c r="E238" s="575" t="s">
        <v>1320</v>
      </c>
      <c r="F238" s="576"/>
      <c r="G238" s="576"/>
      <c r="H238" s="576"/>
      <c r="I238" s="577"/>
      <c r="J238" s="576" t="s">
        <v>970</v>
      </c>
      <c r="K238" s="576"/>
      <c r="L238" s="576"/>
      <c r="M238" s="576"/>
      <c r="N238" s="576"/>
      <c r="O238" s="575" t="s">
        <v>1321</v>
      </c>
      <c r="P238" s="576"/>
      <c r="Q238" s="576"/>
      <c r="R238" s="576"/>
      <c r="S238" s="577"/>
    </row>
    <row r="239" spans="1:20" x14ac:dyDescent="0.25">
      <c r="C239" s="455"/>
      <c r="D239" s="456" t="s">
        <v>971</v>
      </c>
      <c r="E239" s="457" t="str">
        <f>IFERROR(TEXT(Outputs!D$128,"####"),"")</f>
        <v>2014</v>
      </c>
      <c r="F239" s="457" t="str">
        <f>IFERROR(TEXT(Outputs!E$128,"####"),"")</f>
        <v>2015</v>
      </c>
      <c r="G239" s="457" t="str">
        <f>IFERROR(TEXT(Outputs!F$128,"####"),"")</f>
        <v>2016</v>
      </c>
      <c r="H239" s="457" t="str">
        <f>IFERROR(TEXT(Outputs!G$128,"####"),"")</f>
        <v>2017</v>
      </c>
      <c r="I239" s="457" t="str">
        <f>IFERROR(TEXT(Outputs!H$128,"####"),"")</f>
        <v/>
      </c>
      <c r="J239" s="458" t="str">
        <f>IFERROR(TEXT(Outputs!D$128,"####"),"")</f>
        <v>2014</v>
      </c>
      <c r="K239" s="459" t="str">
        <f>IFERROR(TEXT(Outputs!E$128,"####"),"")</f>
        <v>2015</v>
      </c>
      <c r="L239" s="459" t="str">
        <f>IFERROR(TEXT(Outputs!F$128,"####"),"")</f>
        <v>2016</v>
      </c>
      <c r="M239" s="459" t="str">
        <f>IFERROR(TEXT(Outputs!G$128,"####"),"")</f>
        <v>2017</v>
      </c>
      <c r="N239" s="460" t="str">
        <f>IFERROR(TEXT(Outputs!H$128,"####"),"")</f>
        <v/>
      </c>
      <c r="O239" s="459" t="str">
        <f>IFERROR(TEXT(Outputs!D$128,"####"),"")</f>
        <v>2014</v>
      </c>
      <c r="P239" s="459" t="str">
        <f>IFERROR(TEXT(Outputs!E$128,"####"),"")</f>
        <v>2015</v>
      </c>
      <c r="Q239" s="459" t="str">
        <f>IFERROR(TEXT(Outputs!F$128,"####"),"")</f>
        <v>2016</v>
      </c>
      <c r="R239" s="459" t="str">
        <f>IFERROR(TEXT(Outputs!G$128,"####"),"")</f>
        <v>2017</v>
      </c>
      <c r="S239" s="459" t="str">
        <f>IFERROR(TEXT(Outputs!H$128,"####"),"")</f>
        <v/>
      </c>
    </row>
    <row r="240" spans="1:20" x14ac:dyDescent="0.25">
      <c r="C240" s="416" t="s">
        <v>975</v>
      </c>
      <c r="D240" s="17"/>
      <c r="E240" s="447">
        <f ca="1">IFERROR(SUM(E241:E250),"")</f>
        <v>534380.42701458721</v>
      </c>
      <c r="F240" s="434">
        <f t="shared" ref="F240:S240" ca="1" si="42">IFERROR(SUM(F241:F250),"")</f>
        <v>1204135.1354543227</v>
      </c>
      <c r="G240" s="434">
        <f t="shared" ca="1" si="42"/>
        <v>1990217.9061705263</v>
      </c>
      <c r="H240" s="434">
        <f t="shared" ca="1" si="42"/>
        <v>2620326.3342035953</v>
      </c>
      <c r="I240" s="435">
        <f t="shared" ca="1" si="42"/>
        <v>0</v>
      </c>
      <c r="J240" s="434">
        <f t="shared" ca="1" si="42"/>
        <v>0</v>
      </c>
      <c r="K240" s="434">
        <f t="shared" ca="1" si="42"/>
        <v>0</v>
      </c>
      <c r="L240" s="434">
        <f t="shared" ca="1" si="42"/>
        <v>0</v>
      </c>
      <c r="M240" s="434">
        <f t="shared" ca="1" si="42"/>
        <v>0</v>
      </c>
      <c r="N240" s="435">
        <f t="shared" ca="1" si="42"/>
        <v>0</v>
      </c>
      <c r="O240" s="437">
        <f t="shared" ca="1" si="42"/>
        <v>534380.42701458721</v>
      </c>
      <c r="P240" s="424">
        <f t="shared" ca="1" si="42"/>
        <v>1204135.1354543227</v>
      </c>
      <c r="Q240" s="424">
        <f t="shared" ca="1" si="42"/>
        <v>1990217.9061705263</v>
      </c>
      <c r="R240" s="424">
        <f t="shared" ca="1" si="42"/>
        <v>2620326.3342035953</v>
      </c>
      <c r="S240" s="425">
        <f t="shared" ca="1" si="42"/>
        <v>0</v>
      </c>
      <c r="T240" s="17"/>
    </row>
    <row r="241" spans="3:20" x14ac:dyDescent="0.25">
      <c r="C241" s="417" t="s">
        <v>980</v>
      </c>
      <c r="D241" s="337">
        <f ca="1">D218</f>
        <v>0.01</v>
      </c>
      <c r="E241" s="426" t="str">
        <f ca="1">IFERROR(E218*($D241+(E$196-$D$196)),"")</f>
        <v/>
      </c>
      <c r="F241" s="427" t="str">
        <f t="shared" ref="F241:I241" ca="1" si="43">IFERROR(F218*($D241+(F$196-$D$196)),"")</f>
        <v/>
      </c>
      <c r="G241" s="427" t="str">
        <f t="shared" ca="1" si="43"/>
        <v/>
      </c>
      <c r="H241" s="427" t="str">
        <f t="shared" ca="1" si="43"/>
        <v/>
      </c>
      <c r="I241" s="428" t="str">
        <f t="shared" ca="1" si="43"/>
        <v/>
      </c>
      <c r="J241" s="427" t="str">
        <f ca="1">IFERROR(J218,"")</f>
        <v/>
      </c>
      <c r="K241" s="427" t="str">
        <f t="shared" ref="K241:N241" ca="1" si="44">IFERROR(K218,"")</f>
        <v/>
      </c>
      <c r="L241" s="427" t="str">
        <f t="shared" ca="1" si="44"/>
        <v/>
      </c>
      <c r="M241" s="427" t="str">
        <f t="shared" ca="1" si="44"/>
        <v/>
      </c>
      <c r="N241" s="428" t="str">
        <f t="shared" ca="1" si="44"/>
        <v/>
      </c>
      <c r="O241" s="436" t="str">
        <f t="shared" ref="O241:O250" ca="1" si="45">IFERROR(E241-J241,"")</f>
        <v/>
      </c>
      <c r="P241" s="427" t="str">
        <f t="shared" ref="P241:P250" ca="1" si="46">IFERROR(F241-K241,"")</f>
        <v/>
      </c>
      <c r="Q241" s="427" t="str">
        <f t="shared" ref="Q241:Q250" ca="1" si="47">IFERROR(G241-L241,"")</f>
        <v/>
      </c>
      <c r="R241" s="427" t="str">
        <f t="shared" ref="R241:R250" ca="1" si="48">IFERROR(H241-M241,"")</f>
        <v/>
      </c>
      <c r="S241" s="428" t="str">
        <f t="shared" ref="S241:S250" ca="1" si="49">IFERROR(I241-N241,"")</f>
        <v/>
      </c>
    </row>
    <row r="242" spans="3:20" x14ac:dyDescent="0.25">
      <c r="C242" s="417" t="s">
        <v>349</v>
      </c>
      <c r="D242" s="337">
        <f t="shared" ref="D242:D250" ca="1" si="50">D219</f>
        <v>0.01</v>
      </c>
      <c r="E242" s="426">
        <f ca="1">IFERROR(E219*($D242+(E$196-$D$196)),"")</f>
        <v>16243.933948045689</v>
      </c>
      <c r="F242" s="426">
        <f ca="1">IFERROR(F219*($D242+(F$196-$D$196)),"")</f>
        <v>32270.253753637844</v>
      </c>
      <c r="G242" s="427">
        <f t="shared" ref="G242:I242" ca="1" si="51">IFERROR(G219*($D242+(G$196-$D$196)),"")</f>
        <v>50210.782062709666</v>
      </c>
      <c r="H242" s="427">
        <f t="shared" ca="1" si="51"/>
        <v>71154.717042176941</v>
      </c>
      <c r="I242" s="428" t="str">
        <f t="shared" ca="1" si="51"/>
        <v/>
      </c>
      <c r="J242" s="427">
        <f t="shared" ref="J242:N242" ca="1" si="52">IFERROR(J219,"")</f>
        <v>0</v>
      </c>
      <c r="K242" s="427">
        <f t="shared" ca="1" si="52"/>
        <v>0</v>
      </c>
      <c r="L242" s="427">
        <f t="shared" ca="1" si="52"/>
        <v>0</v>
      </c>
      <c r="M242" s="427">
        <f t="shared" ca="1" si="52"/>
        <v>0</v>
      </c>
      <c r="N242" s="428" t="str">
        <f t="shared" ca="1" si="52"/>
        <v/>
      </c>
      <c r="O242" s="436">
        <f t="shared" ca="1" si="45"/>
        <v>16243.933948045689</v>
      </c>
      <c r="P242" s="427">
        <f t="shared" ca="1" si="46"/>
        <v>32270.253753637844</v>
      </c>
      <c r="Q242" s="427">
        <f t="shared" ca="1" si="47"/>
        <v>50210.782062709666</v>
      </c>
      <c r="R242" s="427">
        <f t="shared" ca="1" si="48"/>
        <v>71154.717042176941</v>
      </c>
      <c r="S242" s="428" t="str">
        <f t="shared" ca="1" si="49"/>
        <v/>
      </c>
    </row>
    <row r="243" spans="3:20" x14ac:dyDescent="0.25">
      <c r="C243" s="417" t="s">
        <v>350</v>
      </c>
      <c r="D243" s="337">
        <f t="shared" ca="1" si="50"/>
        <v>0.01</v>
      </c>
      <c r="E243" s="426">
        <f t="shared" ref="E243:I243" ca="1" si="53">IFERROR(E220*($D243+(E$196-$D$196)),"")</f>
        <v>159891.70046041315</v>
      </c>
      <c r="F243" s="427">
        <f t="shared" ca="1" si="53"/>
        <v>291403.62921345216</v>
      </c>
      <c r="G243" s="427">
        <f t="shared" ca="1" si="53"/>
        <v>412796.15974125103</v>
      </c>
      <c r="H243" s="427">
        <f t="shared" ca="1" si="53"/>
        <v>466952.83058928634</v>
      </c>
      <c r="I243" s="428" t="str">
        <f t="shared" ca="1" si="53"/>
        <v/>
      </c>
      <c r="J243" s="427">
        <f t="shared" ref="J243:N243" ca="1" si="54">IFERROR(J220,"")</f>
        <v>0</v>
      </c>
      <c r="K243" s="427">
        <f t="shared" ca="1" si="54"/>
        <v>0</v>
      </c>
      <c r="L243" s="427">
        <f t="shared" ca="1" si="54"/>
        <v>0</v>
      </c>
      <c r="M243" s="427">
        <f t="shared" ca="1" si="54"/>
        <v>0</v>
      </c>
      <c r="N243" s="428" t="str">
        <f t="shared" ca="1" si="54"/>
        <v/>
      </c>
      <c r="O243" s="436">
        <f t="shared" ca="1" si="45"/>
        <v>159891.70046041315</v>
      </c>
      <c r="P243" s="427">
        <f t="shared" ca="1" si="46"/>
        <v>291403.62921345216</v>
      </c>
      <c r="Q243" s="427">
        <f t="shared" ca="1" si="47"/>
        <v>412796.15974125103</v>
      </c>
      <c r="R243" s="427">
        <f t="shared" ca="1" si="48"/>
        <v>466952.83058928634</v>
      </c>
      <c r="S243" s="428" t="str">
        <f t="shared" ca="1" si="49"/>
        <v/>
      </c>
    </row>
    <row r="244" spans="3:20" x14ac:dyDescent="0.25">
      <c r="C244" s="417" t="s">
        <v>17</v>
      </c>
      <c r="D244" s="337">
        <f t="shared" ca="1" si="50"/>
        <v>0.01</v>
      </c>
      <c r="E244" s="426">
        <f t="shared" ref="E244:I244" ca="1" si="55">IFERROR(E221*($D244+(E$196-$D$196)),"")</f>
        <v>31089.859356889123</v>
      </c>
      <c r="F244" s="427">
        <f t="shared" ca="1" si="55"/>
        <v>65879.926978542528</v>
      </c>
      <c r="G244" s="427">
        <f t="shared" ca="1" si="55"/>
        <v>111766.96972495603</v>
      </c>
      <c r="H244" s="427">
        <f t="shared" ca="1" si="55"/>
        <v>166027.67309841287</v>
      </c>
      <c r="I244" s="428" t="str">
        <f t="shared" ca="1" si="55"/>
        <v/>
      </c>
      <c r="J244" s="427">
        <f t="shared" ref="J244:N244" ca="1" si="56">IFERROR(J221,"")</f>
        <v>0</v>
      </c>
      <c r="K244" s="427">
        <f t="shared" ca="1" si="56"/>
        <v>0</v>
      </c>
      <c r="L244" s="427">
        <f t="shared" ca="1" si="56"/>
        <v>0</v>
      </c>
      <c r="M244" s="427">
        <f t="shared" ca="1" si="56"/>
        <v>0</v>
      </c>
      <c r="N244" s="428" t="str">
        <f t="shared" ca="1" si="56"/>
        <v/>
      </c>
      <c r="O244" s="436">
        <f t="shared" ca="1" si="45"/>
        <v>31089.859356889123</v>
      </c>
      <c r="P244" s="427">
        <f t="shared" ca="1" si="46"/>
        <v>65879.926978542528</v>
      </c>
      <c r="Q244" s="427">
        <f t="shared" ca="1" si="47"/>
        <v>111766.96972495603</v>
      </c>
      <c r="R244" s="427">
        <f t="shared" ca="1" si="48"/>
        <v>166027.67309841287</v>
      </c>
      <c r="S244" s="428" t="str">
        <f t="shared" ca="1" si="49"/>
        <v/>
      </c>
    </row>
    <row r="245" spans="3:20" x14ac:dyDescent="0.25">
      <c r="C245" s="417" t="s">
        <v>22</v>
      </c>
      <c r="D245" s="337">
        <f t="shared" ca="1" si="50"/>
        <v>0.01</v>
      </c>
      <c r="E245" s="426">
        <f t="shared" ref="E245:I245" ca="1" si="57">IFERROR(E222*($D245+(E$196-$D$196)),"")</f>
        <v>8636.0720435803123</v>
      </c>
      <c r="F245" s="427">
        <f t="shared" ca="1" si="57"/>
        <v>18299.979716261816</v>
      </c>
      <c r="G245" s="427">
        <f t="shared" ca="1" si="57"/>
        <v>31046.380479154453</v>
      </c>
      <c r="H245" s="427">
        <f t="shared" ca="1" si="57"/>
        <v>46118.79808289247</v>
      </c>
      <c r="I245" s="428" t="str">
        <f t="shared" ca="1" si="57"/>
        <v/>
      </c>
      <c r="J245" s="427">
        <f t="shared" ref="J245:N245" ca="1" si="58">IFERROR(J222,"")</f>
        <v>0</v>
      </c>
      <c r="K245" s="427">
        <f t="shared" ca="1" si="58"/>
        <v>0</v>
      </c>
      <c r="L245" s="427">
        <f t="shared" ca="1" si="58"/>
        <v>0</v>
      </c>
      <c r="M245" s="427">
        <f t="shared" ca="1" si="58"/>
        <v>0</v>
      </c>
      <c r="N245" s="428" t="str">
        <f t="shared" ca="1" si="58"/>
        <v/>
      </c>
      <c r="O245" s="436">
        <f t="shared" ca="1" si="45"/>
        <v>8636.0720435803123</v>
      </c>
      <c r="P245" s="427">
        <f t="shared" ca="1" si="46"/>
        <v>18299.979716261816</v>
      </c>
      <c r="Q245" s="427">
        <f t="shared" ca="1" si="47"/>
        <v>31046.380479154453</v>
      </c>
      <c r="R245" s="427">
        <f t="shared" ca="1" si="48"/>
        <v>46118.79808289247</v>
      </c>
      <c r="S245" s="428" t="str">
        <f t="shared" ca="1" si="49"/>
        <v/>
      </c>
    </row>
    <row r="246" spans="3:20" x14ac:dyDescent="0.25">
      <c r="C246" s="417" t="s">
        <v>351</v>
      </c>
      <c r="D246" s="337">
        <f t="shared" ca="1" si="50"/>
        <v>0.01</v>
      </c>
      <c r="E246" s="426">
        <f t="shared" ref="E246:I246" ca="1" si="59">IFERROR(E223*($D246+(E$196-$D$196)),"")</f>
        <v>1975.4944495875993</v>
      </c>
      <c r="F246" s="427">
        <f t="shared" ca="1" si="59"/>
        <v>5915.2296484878634</v>
      </c>
      <c r="G246" s="427">
        <f t="shared" ca="1" si="59"/>
        <v>11939.955596700798</v>
      </c>
      <c r="H246" s="427">
        <f t="shared" ca="1" si="59"/>
        <v>20049.672294226384</v>
      </c>
      <c r="I246" s="428" t="str">
        <f t="shared" ca="1" si="59"/>
        <v/>
      </c>
      <c r="J246" s="427">
        <f t="shared" ref="J246:N246" ca="1" si="60">IFERROR(J223,"")</f>
        <v>0</v>
      </c>
      <c r="K246" s="427">
        <f t="shared" ca="1" si="60"/>
        <v>0</v>
      </c>
      <c r="L246" s="427">
        <f t="shared" ca="1" si="60"/>
        <v>0</v>
      </c>
      <c r="M246" s="427">
        <f t="shared" ca="1" si="60"/>
        <v>0</v>
      </c>
      <c r="N246" s="428" t="str">
        <f t="shared" ca="1" si="60"/>
        <v/>
      </c>
      <c r="O246" s="436">
        <f t="shared" ca="1" si="45"/>
        <v>1975.4944495875993</v>
      </c>
      <c r="P246" s="427">
        <f t="shared" ca="1" si="46"/>
        <v>5915.2296484878634</v>
      </c>
      <c r="Q246" s="427">
        <f t="shared" ca="1" si="47"/>
        <v>11939.955596700798</v>
      </c>
      <c r="R246" s="427">
        <f t="shared" ca="1" si="48"/>
        <v>20049.672294226384</v>
      </c>
      <c r="S246" s="428" t="str">
        <f t="shared" ca="1" si="49"/>
        <v/>
      </c>
    </row>
    <row r="247" spans="3:20" x14ac:dyDescent="0.25">
      <c r="C247" s="417" t="s">
        <v>542</v>
      </c>
      <c r="D247" s="337">
        <f t="shared" ca="1" si="50"/>
        <v>0.01</v>
      </c>
      <c r="E247" s="426">
        <f t="shared" ref="E247:I247" ca="1" si="61">IFERROR(E224*($D247+(E$196-$D$196)),"")</f>
        <v>316543.36675607134</v>
      </c>
      <c r="F247" s="427">
        <f t="shared" ca="1" si="61"/>
        <v>790366.1161439406</v>
      </c>
      <c r="G247" s="427">
        <f t="shared" ca="1" si="61"/>
        <v>1372457.6585657543</v>
      </c>
      <c r="H247" s="427">
        <f t="shared" ca="1" si="61"/>
        <v>1850022.6430966004</v>
      </c>
      <c r="I247" s="428" t="str">
        <f t="shared" ca="1" si="61"/>
        <v/>
      </c>
      <c r="J247" s="427">
        <f t="shared" ref="J247:N247" ca="1" si="62">IFERROR(J224,"")</f>
        <v>0</v>
      </c>
      <c r="K247" s="427">
        <f t="shared" ca="1" si="62"/>
        <v>0</v>
      </c>
      <c r="L247" s="427">
        <f t="shared" ca="1" si="62"/>
        <v>0</v>
      </c>
      <c r="M247" s="427">
        <f t="shared" ca="1" si="62"/>
        <v>0</v>
      </c>
      <c r="N247" s="428" t="str">
        <f t="shared" ca="1" si="62"/>
        <v/>
      </c>
      <c r="O247" s="436">
        <f t="shared" ca="1" si="45"/>
        <v>316543.36675607134</v>
      </c>
      <c r="P247" s="427">
        <f t="shared" ca="1" si="46"/>
        <v>790366.1161439406</v>
      </c>
      <c r="Q247" s="427">
        <f t="shared" ca="1" si="47"/>
        <v>1372457.6585657543</v>
      </c>
      <c r="R247" s="427">
        <f t="shared" ca="1" si="48"/>
        <v>1850022.6430966004</v>
      </c>
      <c r="S247" s="428" t="str">
        <f t="shared" ca="1" si="49"/>
        <v/>
      </c>
    </row>
    <row r="248" spans="3:20" x14ac:dyDescent="0.25">
      <c r="C248" s="417" t="s">
        <v>576</v>
      </c>
      <c r="D248" s="337" t="str">
        <f t="shared" ca="1" si="50"/>
        <v xml:space="preserve"> </v>
      </c>
      <c r="E248" s="426" t="str">
        <f t="shared" ref="E248:I248" ca="1" si="63">IFERROR(E225*($D248+(E$196-$D$196)),"")</f>
        <v/>
      </c>
      <c r="F248" s="427" t="str">
        <f t="shared" ca="1" si="63"/>
        <v/>
      </c>
      <c r="G248" s="427" t="str">
        <f t="shared" ca="1" si="63"/>
        <v/>
      </c>
      <c r="H248" s="427" t="str">
        <f t="shared" ca="1" si="63"/>
        <v/>
      </c>
      <c r="I248" s="428" t="str">
        <f t="shared" ca="1" si="63"/>
        <v/>
      </c>
      <c r="J248" s="427">
        <f t="shared" ref="J248:N248" ca="1" si="64">IFERROR(J225,"")</f>
        <v>0</v>
      </c>
      <c r="K248" s="427">
        <f t="shared" ca="1" si="64"/>
        <v>0</v>
      </c>
      <c r="L248" s="427">
        <f t="shared" ca="1" si="64"/>
        <v>0</v>
      </c>
      <c r="M248" s="427">
        <f t="shared" ca="1" si="64"/>
        <v>0</v>
      </c>
      <c r="N248" s="428" t="str">
        <f t="shared" ca="1" si="64"/>
        <v/>
      </c>
      <c r="O248" s="436" t="str">
        <f t="shared" ca="1" si="45"/>
        <v/>
      </c>
      <c r="P248" s="427" t="str">
        <f t="shared" ca="1" si="46"/>
        <v/>
      </c>
      <c r="Q248" s="427" t="str">
        <f t="shared" ca="1" si="47"/>
        <v/>
      </c>
      <c r="R248" s="427" t="str">
        <f t="shared" ca="1" si="48"/>
        <v/>
      </c>
      <c r="S248" s="428" t="str">
        <f t="shared" ca="1" si="49"/>
        <v/>
      </c>
    </row>
    <row r="249" spans="3:20" x14ac:dyDescent="0.25">
      <c r="C249" s="417" t="s">
        <v>577</v>
      </c>
      <c r="D249" s="337" t="str">
        <f t="shared" ca="1" si="50"/>
        <v xml:space="preserve"> </v>
      </c>
      <c r="E249" s="426" t="str">
        <f t="shared" ref="E249:I249" ca="1" si="65">IFERROR(E226*($D249+(E$196-$D$196)),"")</f>
        <v/>
      </c>
      <c r="F249" s="427" t="str">
        <f t="shared" ca="1" si="65"/>
        <v/>
      </c>
      <c r="G249" s="427" t="str">
        <f t="shared" ca="1" si="65"/>
        <v/>
      </c>
      <c r="H249" s="427" t="str">
        <f t="shared" ca="1" si="65"/>
        <v/>
      </c>
      <c r="I249" s="428" t="str">
        <f t="shared" ca="1" si="65"/>
        <v/>
      </c>
      <c r="J249" s="427" t="str">
        <f t="shared" ref="J249:N249" ca="1" si="66">IFERROR(J226,"")</f>
        <v/>
      </c>
      <c r="K249" s="427" t="str">
        <f t="shared" ca="1" si="66"/>
        <v/>
      </c>
      <c r="L249" s="427" t="str">
        <f t="shared" ca="1" si="66"/>
        <v/>
      </c>
      <c r="M249" s="427" t="str">
        <f t="shared" ca="1" si="66"/>
        <v/>
      </c>
      <c r="N249" s="428" t="str">
        <f t="shared" ca="1" si="66"/>
        <v/>
      </c>
      <c r="O249" s="436" t="str">
        <f t="shared" ca="1" si="45"/>
        <v/>
      </c>
      <c r="P249" s="427" t="str">
        <f t="shared" ca="1" si="46"/>
        <v/>
      </c>
      <c r="Q249" s="427" t="str">
        <f t="shared" ca="1" si="47"/>
        <v/>
      </c>
      <c r="R249" s="427" t="str">
        <f t="shared" ca="1" si="48"/>
        <v/>
      </c>
      <c r="S249" s="428" t="str">
        <f t="shared" ca="1" si="49"/>
        <v/>
      </c>
    </row>
    <row r="250" spans="3:20" x14ac:dyDescent="0.25">
      <c r="C250" s="417" t="s">
        <v>696</v>
      </c>
      <c r="D250" s="337" t="str">
        <f t="shared" ca="1" si="50"/>
        <v/>
      </c>
      <c r="E250" s="426" t="str">
        <f t="shared" ref="E250:I250" ca="1" si="67">IFERROR(E227*($D250+(E$196-$D$196)),"")</f>
        <v/>
      </c>
      <c r="F250" s="427" t="str">
        <f t="shared" ca="1" si="67"/>
        <v/>
      </c>
      <c r="G250" s="427" t="str">
        <f t="shared" ca="1" si="67"/>
        <v/>
      </c>
      <c r="H250" s="427" t="str">
        <f t="shared" ca="1" si="67"/>
        <v/>
      </c>
      <c r="I250" s="428" t="str">
        <f t="shared" ca="1" si="67"/>
        <v/>
      </c>
      <c r="J250" s="427" t="str">
        <f t="shared" ref="J250:N250" ca="1" si="68">IFERROR(J227,"")</f>
        <v/>
      </c>
      <c r="K250" s="427" t="str">
        <f t="shared" ca="1" si="68"/>
        <v/>
      </c>
      <c r="L250" s="427" t="str">
        <f t="shared" ca="1" si="68"/>
        <v/>
      </c>
      <c r="M250" s="427" t="str">
        <f t="shared" ca="1" si="68"/>
        <v/>
      </c>
      <c r="N250" s="428" t="str">
        <f t="shared" ca="1" si="68"/>
        <v/>
      </c>
      <c r="O250" s="436" t="str">
        <f t="shared" ca="1" si="45"/>
        <v/>
      </c>
      <c r="P250" s="427" t="str">
        <f t="shared" ca="1" si="46"/>
        <v/>
      </c>
      <c r="Q250" s="427" t="str">
        <f t="shared" ca="1" si="47"/>
        <v/>
      </c>
      <c r="R250" s="427" t="str">
        <f t="shared" ca="1" si="48"/>
        <v/>
      </c>
      <c r="S250" s="428" t="str">
        <f t="shared" ca="1" si="49"/>
        <v/>
      </c>
    </row>
    <row r="251" spans="3:20" x14ac:dyDescent="0.25">
      <c r="C251" s="418" t="s">
        <v>194</v>
      </c>
      <c r="D251" s="422" t="s">
        <v>859</v>
      </c>
      <c r="E251" s="423">
        <f ca="1">IFERROR(SUM(E252:E255),"")</f>
        <v>3256741.0885045342</v>
      </c>
      <c r="F251" s="424">
        <f t="shared" ref="F251:S251" ca="1" si="69">IFERROR(SUM(F252:F255),"")</f>
        <v>5263782.1770090684</v>
      </c>
      <c r="G251" s="424">
        <f t="shared" ca="1" si="69"/>
        <v>7272323.2655136036</v>
      </c>
      <c r="H251" s="424">
        <f t="shared" ca="1" si="69"/>
        <v>9282364.3540181369</v>
      </c>
      <c r="I251" s="425">
        <f t="shared" ca="1" si="69"/>
        <v>0</v>
      </c>
      <c r="J251" s="438">
        <f t="shared" si="69"/>
        <v>0</v>
      </c>
      <c r="K251" s="438">
        <f t="shared" si="69"/>
        <v>0</v>
      </c>
      <c r="L251" s="438">
        <f t="shared" si="69"/>
        <v>0</v>
      </c>
      <c r="M251" s="438">
        <f t="shared" si="69"/>
        <v>0</v>
      </c>
      <c r="N251" s="439">
        <f t="shared" si="69"/>
        <v>0</v>
      </c>
      <c r="O251" s="437">
        <f t="shared" ca="1" si="69"/>
        <v>3256741.0885045342</v>
      </c>
      <c r="P251" s="424">
        <f t="shared" ca="1" si="69"/>
        <v>5263782.1770090684</v>
      </c>
      <c r="Q251" s="424">
        <f t="shared" ca="1" si="69"/>
        <v>7272323.2655136036</v>
      </c>
      <c r="R251" s="424">
        <f t="shared" ca="1" si="69"/>
        <v>9282364.3540181369</v>
      </c>
      <c r="S251" s="425">
        <f t="shared" ca="1" si="69"/>
        <v>0</v>
      </c>
      <c r="T251" s="17"/>
    </row>
    <row r="252" spans="3:20" x14ac:dyDescent="0.25">
      <c r="C252" s="417" t="s">
        <v>977</v>
      </c>
      <c r="D252" s="337">
        <f>D229</f>
        <v>1</v>
      </c>
      <c r="E252" s="426">
        <f ca="1">IFERROR(E229*$D252,"")</f>
        <v>2673241.0885045342</v>
      </c>
      <c r="F252" s="427">
        <f t="shared" ref="F252:I252" ca="1" si="70">IFERROR(F229*$D252,"")</f>
        <v>4681782.1770090684</v>
      </c>
      <c r="G252" s="427">
        <f t="shared" ca="1" si="70"/>
        <v>6690323.2655136036</v>
      </c>
      <c r="H252" s="427">
        <f t="shared" ca="1" si="70"/>
        <v>8698864.3540181369</v>
      </c>
      <c r="I252" s="428" t="str">
        <f t="shared" ca="1" si="70"/>
        <v/>
      </c>
      <c r="J252" s="440">
        <f t="shared" ref="J252:N252" si="71">IFERROR(J229,"")</f>
        <v>0</v>
      </c>
      <c r="K252" s="440">
        <f t="shared" si="71"/>
        <v>0</v>
      </c>
      <c r="L252" s="440">
        <f t="shared" si="71"/>
        <v>0</v>
      </c>
      <c r="M252" s="440">
        <f t="shared" si="71"/>
        <v>0</v>
      </c>
      <c r="N252" s="441">
        <f t="shared" si="71"/>
        <v>0</v>
      </c>
      <c r="O252" s="436">
        <f t="shared" ref="O252:O256" ca="1" si="72">IFERROR(E252-J252,"")</f>
        <v>2673241.0885045342</v>
      </c>
      <c r="P252" s="427">
        <f t="shared" ref="P252:P256" ca="1" si="73">IFERROR(F252-K252,"")</f>
        <v>4681782.1770090684</v>
      </c>
      <c r="Q252" s="427">
        <f t="shared" ref="Q252:Q256" ca="1" si="74">IFERROR(G252-L252,"")</f>
        <v>6690323.2655136036</v>
      </c>
      <c r="R252" s="427">
        <f t="shared" ref="R252:R256" ca="1" si="75">IFERROR(H252-M252,"")</f>
        <v>8698864.3540181369</v>
      </c>
      <c r="S252" s="428" t="str">
        <f t="shared" ref="S252:S256" ca="1" si="76">IFERROR(I252-N252,"")</f>
        <v/>
      </c>
    </row>
    <row r="253" spans="3:20" x14ac:dyDescent="0.25">
      <c r="C253" s="417" t="s">
        <v>978</v>
      </c>
      <c r="D253" s="337">
        <f t="shared" ref="D253:D256" si="77">D230</f>
        <v>1</v>
      </c>
      <c r="E253" s="426">
        <f t="shared" ref="E253:I253" ca="1" si="78">IFERROR(E230*$D253,"")</f>
        <v>464000</v>
      </c>
      <c r="F253" s="427">
        <f t="shared" ca="1" si="78"/>
        <v>464000</v>
      </c>
      <c r="G253" s="427">
        <f t="shared" ca="1" si="78"/>
        <v>464000</v>
      </c>
      <c r="H253" s="427">
        <f t="shared" ca="1" si="78"/>
        <v>464000</v>
      </c>
      <c r="I253" s="428" t="str">
        <f t="shared" ca="1" si="78"/>
        <v/>
      </c>
      <c r="J253" s="440">
        <f t="shared" ref="J253:N253" si="79">IFERROR(J230,"")</f>
        <v>0</v>
      </c>
      <c r="K253" s="440">
        <f t="shared" si="79"/>
        <v>0</v>
      </c>
      <c r="L253" s="440">
        <f t="shared" si="79"/>
        <v>0</v>
      </c>
      <c r="M253" s="440">
        <f t="shared" si="79"/>
        <v>0</v>
      </c>
      <c r="N253" s="441">
        <f t="shared" si="79"/>
        <v>0</v>
      </c>
      <c r="O253" s="436">
        <f t="shared" ca="1" si="72"/>
        <v>464000</v>
      </c>
      <c r="P253" s="427">
        <f t="shared" ca="1" si="73"/>
        <v>464000</v>
      </c>
      <c r="Q253" s="427">
        <f t="shared" ca="1" si="74"/>
        <v>464000</v>
      </c>
      <c r="R253" s="427">
        <f t="shared" ca="1" si="75"/>
        <v>464000</v>
      </c>
      <c r="S253" s="428" t="str">
        <f t="shared" ca="1" si="76"/>
        <v/>
      </c>
    </row>
    <row r="254" spans="3:20" x14ac:dyDescent="0.25">
      <c r="C254" s="417" t="s">
        <v>363</v>
      </c>
      <c r="D254" s="337">
        <f t="shared" si="77"/>
        <v>1</v>
      </c>
      <c r="E254" s="426">
        <f t="shared" ref="E254:I254" ca="1" si="80">IFERROR(E231*$D254,"")</f>
        <v>58000</v>
      </c>
      <c r="F254" s="427">
        <f t="shared" ca="1" si="80"/>
        <v>58000</v>
      </c>
      <c r="G254" s="427">
        <f t="shared" ca="1" si="80"/>
        <v>58000</v>
      </c>
      <c r="H254" s="427">
        <f t="shared" ca="1" si="80"/>
        <v>58000</v>
      </c>
      <c r="I254" s="428" t="str">
        <f t="shared" ca="1" si="80"/>
        <v/>
      </c>
      <c r="J254" s="440">
        <f t="shared" ref="J254:N254" si="81">IFERROR(J231,"")</f>
        <v>0</v>
      </c>
      <c r="K254" s="440">
        <f t="shared" si="81"/>
        <v>0</v>
      </c>
      <c r="L254" s="440">
        <f t="shared" si="81"/>
        <v>0</v>
      </c>
      <c r="M254" s="440">
        <f t="shared" si="81"/>
        <v>0</v>
      </c>
      <c r="N254" s="441">
        <f t="shared" si="81"/>
        <v>0</v>
      </c>
      <c r="O254" s="436">
        <f t="shared" ca="1" si="72"/>
        <v>58000</v>
      </c>
      <c r="P254" s="427">
        <f t="shared" ca="1" si="73"/>
        <v>58000</v>
      </c>
      <c r="Q254" s="427">
        <f t="shared" ca="1" si="74"/>
        <v>58000</v>
      </c>
      <c r="R254" s="427">
        <f t="shared" ca="1" si="75"/>
        <v>58000</v>
      </c>
      <c r="S254" s="428" t="str">
        <f t="shared" ca="1" si="76"/>
        <v/>
      </c>
    </row>
    <row r="255" spans="3:20" x14ac:dyDescent="0.25">
      <c r="C255" s="417" t="s">
        <v>979</v>
      </c>
      <c r="D255" s="337">
        <f t="shared" si="77"/>
        <v>1</v>
      </c>
      <c r="E255" s="426">
        <f t="shared" ref="E255:I255" ca="1" si="82">IFERROR(E232*$D255,"")</f>
        <v>61500</v>
      </c>
      <c r="F255" s="446">
        <f t="shared" ca="1" si="82"/>
        <v>60000</v>
      </c>
      <c r="G255" s="446">
        <f t="shared" ca="1" si="82"/>
        <v>60000</v>
      </c>
      <c r="H255" s="446">
        <f t="shared" ca="1" si="82"/>
        <v>61500</v>
      </c>
      <c r="I255" s="448" t="str">
        <f t="shared" ca="1" si="82"/>
        <v/>
      </c>
      <c r="J255" s="440">
        <f t="shared" ref="J255:N255" si="83">IFERROR(J232,"")</f>
        <v>0</v>
      </c>
      <c r="K255" s="440">
        <f t="shared" si="83"/>
        <v>0</v>
      </c>
      <c r="L255" s="440">
        <f t="shared" si="83"/>
        <v>0</v>
      </c>
      <c r="M255" s="440">
        <f t="shared" si="83"/>
        <v>0</v>
      </c>
      <c r="N255" s="441">
        <f t="shared" si="83"/>
        <v>0</v>
      </c>
      <c r="O255" s="436">
        <f t="shared" ca="1" si="72"/>
        <v>61500</v>
      </c>
      <c r="P255" s="427">
        <f t="shared" ca="1" si="73"/>
        <v>60000</v>
      </c>
      <c r="Q255" s="427">
        <f t="shared" ca="1" si="74"/>
        <v>60000</v>
      </c>
      <c r="R255" s="427">
        <f t="shared" ca="1" si="75"/>
        <v>61500</v>
      </c>
      <c r="S255" s="428" t="str">
        <f t="shared" ca="1" si="76"/>
        <v/>
      </c>
    </row>
    <row r="256" spans="3:20" x14ac:dyDescent="0.25">
      <c r="C256" s="419" t="s">
        <v>178</v>
      </c>
      <c r="D256" s="422">
        <f t="shared" ca="1" si="77"/>
        <v>0.37000000000000005</v>
      </c>
      <c r="E256" s="429">
        <f t="shared" ref="E256:I256" ca="1" si="84">IFERROR(E233*$D256,"")</f>
        <v>155400.00000000003</v>
      </c>
      <c r="F256" s="430">
        <f t="shared" ca="1" si="84"/>
        <v>81400.000000000015</v>
      </c>
      <c r="G256" s="430">
        <f t="shared" ca="1" si="84"/>
        <v>81400.000000000015</v>
      </c>
      <c r="H256" s="430">
        <f t="shared" ca="1" si="84"/>
        <v>155400.00000000003</v>
      </c>
      <c r="I256" s="449" t="str">
        <f t="shared" ca="1" si="84"/>
        <v/>
      </c>
      <c r="J256" s="442">
        <f t="shared" ref="J256:N256" si="85">IFERROR(J233,"")</f>
        <v>0</v>
      </c>
      <c r="K256" s="442">
        <f t="shared" si="85"/>
        <v>0</v>
      </c>
      <c r="L256" s="442">
        <f t="shared" si="85"/>
        <v>0</v>
      </c>
      <c r="M256" s="442">
        <f t="shared" si="85"/>
        <v>0</v>
      </c>
      <c r="N256" s="443">
        <f t="shared" si="85"/>
        <v>0</v>
      </c>
      <c r="O256" s="437">
        <f t="shared" ca="1" si="72"/>
        <v>155400.00000000003</v>
      </c>
      <c r="P256" s="424">
        <f t="shared" ca="1" si="73"/>
        <v>81400.000000000015</v>
      </c>
      <c r="Q256" s="424">
        <f t="shared" ca="1" si="74"/>
        <v>81400.000000000015</v>
      </c>
      <c r="R256" s="424">
        <f t="shared" ca="1" si="75"/>
        <v>155400.00000000003</v>
      </c>
      <c r="S256" s="425" t="str">
        <f t="shared" ca="1" si="76"/>
        <v/>
      </c>
      <c r="T256" s="17"/>
    </row>
    <row r="257" spans="3:19" x14ac:dyDescent="0.25">
      <c r="C257" s="412" t="s">
        <v>972</v>
      </c>
      <c r="D257" s="413">
        <f ca="1">AVERAGE(D240:D256)</f>
        <v>0.37000000000000005</v>
      </c>
      <c r="E257" s="445">
        <f ca="1">SUM(E240,E251,E256)</f>
        <v>3946521.5155191217</v>
      </c>
      <c r="F257" s="445">
        <f t="shared" ref="F257:S257" ca="1" si="86">SUM(F240,F251,F256)</f>
        <v>6549317.3124633916</v>
      </c>
      <c r="G257" s="445">
        <f t="shared" ca="1" si="86"/>
        <v>9343941.1716841292</v>
      </c>
      <c r="H257" s="445">
        <f t="shared" ca="1" si="86"/>
        <v>12058090.688221732</v>
      </c>
      <c r="I257" s="445">
        <f t="shared" ca="1" si="86"/>
        <v>0</v>
      </c>
      <c r="J257" s="431">
        <f t="shared" ca="1" si="86"/>
        <v>0</v>
      </c>
      <c r="K257" s="431">
        <f t="shared" ca="1" si="86"/>
        <v>0</v>
      </c>
      <c r="L257" s="431">
        <f t="shared" ca="1" si="86"/>
        <v>0</v>
      </c>
      <c r="M257" s="431">
        <f t="shared" ca="1" si="86"/>
        <v>0</v>
      </c>
      <c r="N257" s="431">
        <f t="shared" ca="1" si="86"/>
        <v>0</v>
      </c>
      <c r="O257" s="431">
        <f t="shared" ca="1" si="86"/>
        <v>3946521.5155191217</v>
      </c>
      <c r="P257" s="431">
        <f t="shared" ca="1" si="86"/>
        <v>6549317.3124633916</v>
      </c>
      <c r="Q257" s="431">
        <f t="shared" ca="1" si="86"/>
        <v>9343941.1716841292</v>
      </c>
      <c r="R257" s="431">
        <f t="shared" ca="1" si="86"/>
        <v>12058090.688221732</v>
      </c>
      <c r="S257" s="431">
        <f t="shared" ca="1" si="86"/>
        <v>0</v>
      </c>
    </row>
    <row r="258" spans="3:19" x14ac:dyDescent="0.25">
      <c r="C258" s="461" t="s">
        <v>355</v>
      </c>
      <c r="D258" s="451"/>
      <c r="E258" s="452">
        <f ca="1">IFERROR(E$257/$E$195,"")</f>
        <v>8.8999882609467701E-2</v>
      </c>
      <c r="F258" s="452">
        <f ca="1">IFERROR(F$257/$F$195,"")</f>
        <v>0.14378148078799233</v>
      </c>
      <c r="G258" s="452">
        <f ca="1">IFERROR(G$257/$G$195,"")</f>
        <v>0.19969582067659356</v>
      </c>
      <c r="H258" s="452">
        <f ca="1">IFERROR(H$257/$H$195,"")</f>
        <v>0.25087037954681918</v>
      </c>
      <c r="I258" s="452" t="str">
        <f ca="1">IFERROR(I$257/$I$195,"")</f>
        <v/>
      </c>
      <c r="J258" s="452">
        <f ca="1">IFERROR(J$257/$E$195,"")</f>
        <v>0</v>
      </c>
      <c r="K258" s="452">
        <f ca="1">IFERROR(K$257/$F$195,"")</f>
        <v>0</v>
      </c>
      <c r="L258" s="452">
        <f ca="1">IFERROR(L$257/$G$195,"")</f>
        <v>0</v>
      </c>
      <c r="M258" s="452">
        <f ca="1">IFERROR(M$257/$H$195,"")</f>
        <v>0</v>
      </c>
      <c r="N258" s="452" t="str">
        <f ca="1">IFERROR(N$257/$I$195,"")</f>
        <v/>
      </c>
      <c r="O258" s="452">
        <f ca="1">IFERROR(O$257/$E$195,"")</f>
        <v>8.8999882609467701E-2</v>
      </c>
      <c r="P258" s="452">
        <f ca="1">IFERROR(P$257/$F$195,"")</f>
        <v>0.14378148078799233</v>
      </c>
      <c r="Q258" s="452">
        <f ca="1">IFERROR(Q$257/$G$195,"")</f>
        <v>0.19969582067659356</v>
      </c>
      <c r="R258" s="452">
        <f ca="1">IFERROR(R$257/$H$195,"")</f>
        <v>0.25087037954681918</v>
      </c>
      <c r="S258" s="452" t="str">
        <f ca="1">IFERROR(S$257/$I$195,"")</f>
        <v/>
      </c>
    </row>
    <row r="260" spans="3:19" ht="16.5" x14ac:dyDescent="0.3">
      <c r="C260" s="322" t="s">
        <v>1322</v>
      </c>
    </row>
    <row r="261" spans="3:19" x14ac:dyDescent="0.25">
      <c r="C261" s="317" t="str">
        <f>IFERROR(IF(ccLevel2&lt;&gt;"",ccLevel2&amp;", "&amp;ccYear,ccCountry&amp;", "&amp;ccYear),"")</f>
        <v>Kenya, 2012</v>
      </c>
    </row>
    <row r="262" spans="3:19" x14ac:dyDescent="0.25">
      <c r="C262" s="401" t="str">
        <f>"Cost drivers for iCCM program: "&amp;$C$2</f>
        <v>Cost drivers for iCCM program: Kenya, 2012</v>
      </c>
    </row>
    <row r="263" spans="3:19" x14ac:dyDescent="0.25">
      <c r="C263" s="359"/>
      <c r="D263" s="359" t="s">
        <v>1324</v>
      </c>
      <c r="E263" s="471" t="str">
        <f>IFERROR(TEXT(Outputs!D$128,"####"),"")</f>
        <v>2014</v>
      </c>
      <c r="F263" s="472" t="str">
        <f>IFERROR(TEXT(Outputs!E$128,"####"),"")</f>
        <v>2015</v>
      </c>
      <c r="G263" s="472" t="str">
        <f>IFERROR(TEXT(Outputs!F$128,"####"),"")</f>
        <v>2016</v>
      </c>
      <c r="H263" s="472" t="str">
        <f>IFERROR(TEXT(Outputs!G$128,"####"),"")</f>
        <v>2017</v>
      </c>
      <c r="I263" s="472" t="str">
        <f>IFERROR(TEXT(Outputs!H$128,"####"),"")</f>
        <v/>
      </c>
    </row>
    <row r="264" spans="3:19" x14ac:dyDescent="0.25">
      <c r="C264" t="s">
        <v>1323</v>
      </c>
      <c r="D264" s="462">
        <f ca="1">IFERROR(AVERAGE(E264:I264),"")</f>
        <v>0.18739153169837369</v>
      </c>
      <c r="E264" s="467">
        <f ca="1">IFERROR(E$240/E$257,"")</f>
        <v>0.13540542599684657</v>
      </c>
      <c r="F264" s="467">
        <f t="shared" ref="F264:I264" ca="1" si="87">IFERROR(F$240/F$257,"")</f>
        <v>0.18385658810008274</v>
      </c>
      <c r="G264" s="467">
        <f t="shared" ca="1" si="87"/>
        <v>0.21299555183434596</v>
      </c>
      <c r="H264" s="467">
        <f t="shared" ca="1" si="87"/>
        <v>0.21730856086221956</v>
      </c>
      <c r="I264" s="467" t="str">
        <f t="shared" ca="1" si="87"/>
        <v/>
      </c>
    </row>
    <row r="265" spans="3:19" x14ac:dyDescent="0.25">
      <c r="C265" t="s">
        <v>194</v>
      </c>
      <c r="D265" s="462">
        <f t="shared" ref="D265:D266" ca="1" si="88">IFERROR(AVERAGE(E265:I265),"")</f>
        <v>0.79425737718894429</v>
      </c>
      <c r="E265" s="467">
        <f ca="1">IFERROR(E$251/E$257,"")</f>
        <v>0.82521812580974763</v>
      </c>
      <c r="F265" s="468">
        <f t="shared" ref="F265:I265" ca="1" si="89">IFERROR(F$251/F$257,"")</f>
        <v>0.80371463556851308</v>
      </c>
      <c r="G265" s="468">
        <f t="shared" ca="1" si="89"/>
        <v>0.77829292071654366</v>
      </c>
      <c r="H265" s="468">
        <f t="shared" ca="1" si="89"/>
        <v>0.76980382666097313</v>
      </c>
      <c r="I265" s="468" t="str">
        <f t="shared" ca="1" si="89"/>
        <v/>
      </c>
    </row>
    <row r="266" spans="3:19" x14ac:dyDescent="0.25">
      <c r="C266" s="465" t="s">
        <v>178</v>
      </c>
      <c r="D266" s="466">
        <f t="shared" ca="1" si="88"/>
        <v>1.8351091112681916E-2</v>
      </c>
      <c r="E266" s="469">
        <f ca="1">IFERROR(E$256/E$257,"")</f>
        <v>3.93764481934058E-2</v>
      </c>
      <c r="F266" s="470">
        <f t="shared" ref="F266:I266" ca="1" si="90">IFERROR(F$256/F$257,"")</f>
        <v>1.2428776331404085E-2</v>
      </c>
      <c r="G266" s="470">
        <f t="shared" ca="1" si="90"/>
        <v>8.7115274491104989E-3</v>
      </c>
      <c r="H266" s="470">
        <f t="shared" ca="1" si="90"/>
        <v>1.2887612476807276E-2</v>
      </c>
      <c r="I266" s="470" t="str">
        <f t="shared" ca="1" si="90"/>
        <v/>
      </c>
    </row>
    <row r="267" spans="3:19" x14ac:dyDescent="0.25">
      <c r="C267" s="463"/>
      <c r="D267" s="463"/>
      <c r="E267" s="464"/>
      <c r="F267" s="463"/>
      <c r="G267" s="463"/>
      <c r="H267" s="463"/>
      <c r="I267" s="463"/>
    </row>
    <row r="269" spans="3:19" ht="16.5" x14ac:dyDescent="0.3">
      <c r="C269" s="322" t="s">
        <v>1325</v>
      </c>
    </row>
    <row r="270" spans="3:19" x14ac:dyDescent="0.25">
      <c r="C270" s="317" t="str">
        <f>IFERROR(IF(ccLevel2&lt;&gt;"",ccLevel2&amp;", "&amp;ccYear,ccCountry&amp;", "&amp;ccYear),"")</f>
        <v>Kenya, 2012</v>
      </c>
    </row>
    <row r="271" spans="3:19" x14ac:dyDescent="0.25">
      <c r="C271" s="401" t="str">
        <f>"Cost dristribution by delivery platform: "&amp;$C$2</f>
        <v>Cost dristribution by delivery platform: Kenya, 2012</v>
      </c>
    </row>
    <row r="272" spans="3:19" x14ac:dyDescent="0.25">
      <c r="C272" s="359" t="s">
        <v>1326</v>
      </c>
      <c r="D272" s="359" t="s">
        <v>1324</v>
      </c>
      <c r="E272" s="471" t="str">
        <f>IFERROR(TEXT(Outputs!D$128,"####"),"")</f>
        <v>2014</v>
      </c>
      <c r="F272" s="472" t="str">
        <f>IFERROR(TEXT(Outputs!E$128,"####"),"")</f>
        <v>2015</v>
      </c>
      <c r="G272" s="472" t="str">
        <f>IFERROR(TEXT(Outputs!F$128,"####"),"")</f>
        <v>2016</v>
      </c>
      <c r="H272" s="472" t="str">
        <f>IFERROR(TEXT(Outputs!G$128,"####"),"")</f>
        <v>2017</v>
      </c>
      <c r="I272" s="472" t="str">
        <f>IFERROR(TEXT(Outputs!H$128,"####"),"")</f>
        <v/>
      </c>
    </row>
    <row r="273" spans="3:9" x14ac:dyDescent="0.25">
      <c r="C273" s="17" t="s">
        <v>1329</v>
      </c>
      <c r="D273" s="462" t="s">
        <v>1323</v>
      </c>
      <c r="E273" s="426">
        <f ca="1">IFERROR(E$217-E$240,"")</f>
        <v>8372346.4232285339</v>
      </c>
      <c r="F273" s="426">
        <f t="shared" ref="F273:I273" ca="1" si="91">IFERROR(F$217-F$240,"")</f>
        <v>9742983.042634638</v>
      </c>
      <c r="G273" s="426">
        <f t="shared" ca="1" si="91"/>
        <v>10449166.161600307</v>
      </c>
      <c r="H273" s="426">
        <f t="shared" ca="1" si="91"/>
        <v>9857804.5143849552</v>
      </c>
      <c r="I273" s="426">
        <f t="shared" ca="1" si="91"/>
        <v>0</v>
      </c>
    </row>
    <row r="274" spans="3:9" x14ac:dyDescent="0.25">
      <c r="C274" s="463"/>
      <c r="D274" s="474" t="s">
        <v>194</v>
      </c>
      <c r="E274" s="446">
        <f ca="1">IFERROR(E$228-E$251,"")</f>
        <v>0</v>
      </c>
      <c r="F274" s="446">
        <f t="shared" ref="F274:I274" ca="1" si="92">IFERROR(F$228-F$251,"")</f>
        <v>0</v>
      </c>
      <c r="G274" s="446">
        <f t="shared" ca="1" si="92"/>
        <v>0</v>
      </c>
      <c r="H274" s="446">
        <f t="shared" ca="1" si="92"/>
        <v>0</v>
      </c>
      <c r="I274" s="446" t="str">
        <f t="shared" ca="1" si="92"/>
        <v/>
      </c>
    </row>
    <row r="275" spans="3:9" x14ac:dyDescent="0.25">
      <c r="C275" s="463"/>
      <c r="D275" s="474" t="s">
        <v>178</v>
      </c>
      <c r="E275" s="446">
        <f ca="1">IFERROR(E$233-E$256,"")</f>
        <v>264600</v>
      </c>
      <c r="F275" s="446">
        <f t="shared" ref="F275:I275" ca="1" si="93">IFERROR(F$233-F$256,"")</f>
        <v>138600</v>
      </c>
      <c r="G275" s="446">
        <f t="shared" ca="1" si="93"/>
        <v>138600</v>
      </c>
      <c r="H275" s="446">
        <f t="shared" ca="1" si="93"/>
        <v>264600</v>
      </c>
      <c r="I275" s="446" t="str">
        <f t="shared" ca="1" si="93"/>
        <v/>
      </c>
    </row>
    <row r="276" spans="3:9" x14ac:dyDescent="0.25">
      <c r="C276" s="465"/>
      <c r="D276" s="478" t="s">
        <v>1328</v>
      </c>
      <c r="E276" s="480">
        <f ca="1">SUM(E273:E275)</f>
        <v>8636946.4232285339</v>
      </c>
      <c r="F276" s="480">
        <f t="shared" ref="F276:I276" ca="1" si="94">SUM(F273:F275)</f>
        <v>9881583.042634638</v>
      </c>
      <c r="G276" s="480">
        <f t="shared" ca="1" si="94"/>
        <v>10587766.161600307</v>
      </c>
      <c r="H276" s="480">
        <f t="shared" ca="1" si="94"/>
        <v>10122404.514384955</v>
      </c>
      <c r="I276" s="480">
        <f t="shared" ca="1" si="94"/>
        <v>0</v>
      </c>
    </row>
    <row r="277" spans="3:9" x14ac:dyDescent="0.25">
      <c r="C277" s="473" t="s">
        <v>918</v>
      </c>
      <c r="D277" s="474" t="s">
        <v>1323</v>
      </c>
      <c r="E277" s="477">
        <f ca="1">E240</f>
        <v>534380.42701458721</v>
      </c>
      <c r="F277" s="477">
        <f t="shared" ref="F277:I277" ca="1" si="95">F240</f>
        <v>1204135.1354543227</v>
      </c>
      <c r="G277" s="477">
        <f t="shared" ca="1" si="95"/>
        <v>1990217.9061705263</v>
      </c>
      <c r="H277" s="477">
        <f t="shared" ca="1" si="95"/>
        <v>2620326.3342035953</v>
      </c>
      <c r="I277" s="477">
        <f t="shared" ca="1" si="95"/>
        <v>0</v>
      </c>
    </row>
    <row r="278" spans="3:9" x14ac:dyDescent="0.25">
      <c r="C278" s="463"/>
      <c r="D278" s="474" t="s">
        <v>194</v>
      </c>
      <c r="E278" s="477">
        <f ca="1">E251</f>
        <v>3256741.0885045342</v>
      </c>
      <c r="F278" s="477">
        <f t="shared" ref="F278:I278" ca="1" si="96">F251</f>
        <v>5263782.1770090684</v>
      </c>
      <c r="G278" s="477">
        <f t="shared" ca="1" si="96"/>
        <v>7272323.2655136036</v>
      </c>
      <c r="H278" s="477">
        <f t="shared" ca="1" si="96"/>
        <v>9282364.3540181369</v>
      </c>
      <c r="I278" s="477">
        <f t="shared" ca="1" si="96"/>
        <v>0</v>
      </c>
    </row>
    <row r="279" spans="3:9" x14ac:dyDescent="0.25">
      <c r="C279" s="463"/>
      <c r="D279" s="474" t="s">
        <v>178</v>
      </c>
      <c r="E279" s="477">
        <f ca="1">E256</f>
        <v>155400.00000000003</v>
      </c>
      <c r="F279" s="477">
        <f t="shared" ref="F279:I279" ca="1" si="97">F256</f>
        <v>81400.000000000015</v>
      </c>
      <c r="G279" s="477">
        <f t="shared" ca="1" si="97"/>
        <v>81400.000000000015</v>
      </c>
      <c r="H279" s="477">
        <f t="shared" ca="1" si="97"/>
        <v>155400.00000000003</v>
      </c>
      <c r="I279" s="477" t="str">
        <f t="shared" ca="1" si="97"/>
        <v/>
      </c>
    </row>
    <row r="280" spans="3:9" x14ac:dyDescent="0.25">
      <c r="C280" s="465"/>
      <c r="D280" s="478" t="s">
        <v>1327</v>
      </c>
      <c r="E280" s="479">
        <f ca="1">SUM(E277:E279)</f>
        <v>3946521.5155191217</v>
      </c>
      <c r="F280" s="479">
        <f t="shared" ref="F280:I280" ca="1" si="98">SUM(F277:F279)</f>
        <v>6549317.3124633916</v>
      </c>
      <c r="G280" s="479">
        <f t="shared" ca="1" si="98"/>
        <v>9343941.1716841292</v>
      </c>
      <c r="H280" s="479">
        <f t="shared" ca="1" si="98"/>
        <v>12058090.688221732</v>
      </c>
      <c r="I280" s="479">
        <f t="shared" ca="1" si="98"/>
        <v>0</v>
      </c>
    </row>
  </sheetData>
  <customSheetViews>
    <customSheetView guid="{D1870C1C-6C8B-487D-A57E-52F00C061527}" scale="85">
      <pane ySplit="2" topLeftCell="A231" activePane="bottomLeft" state="frozen"/>
      <selection pane="bottomLeft" activeCell="F245" sqref="F245"/>
      <pageMargins left="0.7" right="0.7" top="0.75" bottom="0.75" header="0.3" footer="0.3"/>
      <pageSetup orientation="portrait" r:id="rId1"/>
    </customSheetView>
  </customSheetViews>
  <mergeCells count="13">
    <mergeCell ref="E238:I238"/>
    <mergeCell ref="J238:N238"/>
    <mergeCell ref="O238:S238"/>
    <mergeCell ref="C165:C168"/>
    <mergeCell ref="C169:C170"/>
    <mergeCell ref="E193:I193"/>
    <mergeCell ref="O215:S215"/>
    <mergeCell ref="J215:N215"/>
    <mergeCell ref="E215:I215"/>
    <mergeCell ref="C179:C182"/>
    <mergeCell ref="C183:C184"/>
    <mergeCell ref="E177:J177"/>
    <mergeCell ref="K177:P177"/>
  </mergeCells>
  <conditionalFormatting sqref="D142:M142">
    <cfRule type="aboveAverage" dxfId="1" priority="1"/>
  </conditionalFormatting>
  <conditionalFormatting sqref="D129:M141 D143:M157">
    <cfRule type="aboveAverage" dxfId="0" priority="776"/>
  </conditionalFormatting>
  <dataValidations disablePrompts="1" count="4">
    <dataValidation type="list" allowBlank="1" showInputMessage="1" showErrorMessage="1" sqref="C29">
      <formula1>uTracer</formula1>
    </dataValidation>
    <dataValidation type="list" allowBlank="1" showInputMessage="1" showErrorMessage="1" sqref="C40">
      <formula1>uIndicator</formula1>
    </dataValidation>
    <dataValidation type="list" allowBlank="1" showInputMessage="1" showErrorMessage="1" sqref="W5">
      <formula1>uYear</formula1>
    </dataValidation>
    <dataValidation type="list" allowBlank="1" showInputMessage="1" showErrorMessage="1" sqref="I163">
      <formula1>uNbYear</formula1>
    </dataValidation>
  </dataValidation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19" workbookViewId="0">
      <selection activeCell="C25" sqref="C25"/>
    </sheetView>
  </sheetViews>
  <sheetFormatPr defaultRowHeight="15" x14ac:dyDescent="0.25"/>
  <cols>
    <col min="1" max="1" width="57.85546875" bestFit="1" customWidth="1"/>
    <col min="2" max="2" width="13.7109375" bestFit="1" customWidth="1"/>
    <col min="3" max="4" width="14.28515625" customWidth="1"/>
    <col min="5" max="5" width="2.28515625" customWidth="1"/>
    <col min="6" max="6" width="14.28515625" bestFit="1" customWidth="1"/>
    <col min="7" max="8" width="14.42578125" customWidth="1"/>
    <col min="9" max="9" width="2.28515625" customWidth="1"/>
    <col min="10" max="12" width="14.140625" customWidth="1"/>
  </cols>
  <sheetData>
    <row r="1" spans="1:12" x14ac:dyDescent="0.25">
      <c r="A1" s="482" t="s">
        <v>1351</v>
      </c>
      <c r="B1" s="483"/>
      <c r="C1" s="483"/>
      <c r="D1" s="483"/>
      <c r="E1" s="483"/>
      <c r="F1" s="483"/>
      <c r="G1" s="483"/>
      <c r="H1" s="483"/>
      <c r="I1" s="483"/>
      <c r="J1" s="483"/>
      <c r="K1" s="17"/>
      <c r="L1" s="17"/>
    </row>
    <row r="2" spans="1:12" x14ac:dyDescent="0.25">
      <c r="A2" s="484"/>
      <c r="B2" s="485"/>
      <c r="C2" s="485"/>
      <c r="D2" s="485"/>
      <c r="E2" s="485"/>
      <c r="F2" s="485"/>
      <c r="G2" s="486"/>
      <c r="H2" s="486"/>
      <c r="I2" s="486"/>
      <c r="J2" s="486"/>
      <c r="K2" s="17"/>
      <c r="L2" s="17"/>
    </row>
    <row r="3" spans="1:12" ht="30" x14ac:dyDescent="0.25">
      <c r="A3" s="487" t="s">
        <v>1352</v>
      </c>
      <c r="B3" s="488"/>
      <c r="C3" s="489"/>
      <c r="D3" s="490"/>
      <c r="E3" s="485"/>
      <c r="F3" s="485"/>
      <c r="G3" s="486"/>
      <c r="H3" s="486"/>
      <c r="I3" s="486"/>
      <c r="J3" s="486"/>
      <c r="K3" s="17"/>
      <c r="L3" s="17"/>
    </row>
    <row r="4" spans="1:12" ht="30" x14ac:dyDescent="0.25">
      <c r="A4" s="487" t="s">
        <v>1353</v>
      </c>
      <c r="B4" s="488"/>
      <c r="C4" s="485"/>
      <c r="D4" s="485"/>
      <c r="E4" s="485"/>
      <c r="F4" s="485"/>
      <c r="G4" s="486"/>
      <c r="H4" s="486"/>
      <c r="I4" s="486"/>
      <c r="J4" s="486"/>
      <c r="K4" s="17"/>
      <c r="L4" s="17"/>
    </row>
    <row r="5" spans="1:12" s="54" customFormat="1" x14ac:dyDescent="0.25">
      <c r="A5" s="491"/>
      <c r="B5" s="492"/>
      <c r="C5" s="490"/>
      <c r="D5" s="490"/>
      <c r="E5" s="490"/>
      <c r="F5" s="490"/>
      <c r="G5" s="473"/>
      <c r="H5" s="473"/>
      <c r="I5" s="473"/>
      <c r="J5" s="473"/>
      <c r="K5" s="493"/>
      <c r="L5" s="493"/>
    </row>
    <row r="6" spans="1:12" s="54" customFormat="1" x14ac:dyDescent="0.25">
      <c r="A6" s="491"/>
      <c r="B6" s="492"/>
      <c r="C6" s="490"/>
      <c r="D6" s="490"/>
      <c r="E6" s="490"/>
      <c r="F6" s="490"/>
      <c r="G6" s="473"/>
      <c r="H6" s="473"/>
      <c r="I6" s="473"/>
      <c r="J6" s="494"/>
      <c r="K6" s="493"/>
      <c r="L6" s="493"/>
    </row>
    <row r="7" spans="1:12" x14ac:dyDescent="0.25">
      <c r="A7" s="495" t="s">
        <v>1354</v>
      </c>
      <c r="B7" s="496"/>
      <c r="C7" s="496"/>
      <c r="D7" s="496"/>
      <c r="E7" s="496"/>
      <c r="F7" s="496"/>
      <c r="G7" s="496"/>
      <c r="H7" s="496"/>
      <c r="I7" s="496"/>
      <c r="J7" s="496"/>
      <c r="K7" s="496"/>
      <c r="L7" s="497"/>
    </row>
    <row r="8" spans="1:12" x14ac:dyDescent="0.25">
      <c r="A8" s="498"/>
      <c r="B8" s="473" t="s">
        <v>1355</v>
      </c>
      <c r="C8" s="473"/>
      <c r="D8" s="473"/>
      <c r="E8" s="473"/>
      <c r="F8" s="473" t="s">
        <v>1356</v>
      </c>
      <c r="G8" s="473"/>
      <c r="H8" s="473"/>
      <c r="I8" s="473"/>
      <c r="J8" s="494" t="s">
        <v>192</v>
      </c>
      <c r="K8" s="473"/>
      <c r="L8" s="499"/>
    </row>
    <row r="9" spans="1:12" x14ac:dyDescent="0.25">
      <c r="A9" s="500"/>
      <c r="B9" s="501">
        <v>2014</v>
      </c>
      <c r="C9" s="501">
        <v>2015</v>
      </c>
      <c r="D9" s="501">
        <v>2016</v>
      </c>
      <c r="E9" s="502"/>
      <c r="F9" s="501">
        <v>2014</v>
      </c>
      <c r="G9" s="501">
        <v>2015</v>
      </c>
      <c r="H9" s="501">
        <v>2016</v>
      </c>
      <c r="I9" s="502"/>
      <c r="J9" s="501">
        <v>2014</v>
      </c>
      <c r="K9" s="501">
        <v>2015</v>
      </c>
      <c r="L9" s="501">
        <v>2016</v>
      </c>
    </row>
    <row r="10" spans="1:12" x14ac:dyDescent="0.25">
      <c r="A10" s="503"/>
      <c r="B10" s="504"/>
      <c r="C10" s="504"/>
      <c r="D10" s="504"/>
      <c r="E10" s="505"/>
      <c r="F10" s="505"/>
      <c r="G10" s="505"/>
      <c r="H10" s="505"/>
      <c r="I10" s="505"/>
      <c r="J10" s="506"/>
      <c r="K10" s="505"/>
      <c r="L10" s="506"/>
    </row>
    <row r="11" spans="1:12" x14ac:dyDescent="0.25">
      <c r="A11" s="507" t="s">
        <v>1357</v>
      </c>
      <c r="B11" s="508"/>
      <c r="C11" s="509"/>
      <c r="D11" s="509"/>
      <c r="E11" s="510"/>
      <c r="F11" s="509"/>
      <c r="G11" s="509"/>
      <c r="H11" s="509"/>
      <c r="I11" s="510"/>
      <c r="J11" s="509"/>
      <c r="K11" s="511"/>
      <c r="L11" s="509"/>
    </row>
    <row r="12" spans="1:12" x14ac:dyDescent="0.25">
      <c r="A12" s="512" t="s">
        <v>1358</v>
      </c>
      <c r="B12" s="508"/>
      <c r="C12" s="509"/>
      <c r="D12" s="509"/>
      <c r="E12" s="513"/>
      <c r="F12" s="514"/>
      <c r="G12" s="514"/>
      <c r="H12" s="514"/>
      <c r="I12" s="513"/>
      <c r="J12" s="509"/>
      <c r="K12" s="511"/>
      <c r="L12" s="509"/>
    </row>
    <row r="13" spans="1:12" x14ac:dyDescent="0.25">
      <c r="A13" s="515" t="s">
        <v>17</v>
      </c>
      <c r="B13" s="350"/>
      <c r="C13" s="350"/>
      <c r="D13" s="350"/>
      <c r="E13" s="516"/>
      <c r="F13" s="350">
        <f>'[1]Diarrhea- ORS &amp; Zinc'!F17</f>
        <v>0</v>
      </c>
      <c r="G13" s="350">
        <f>SUM('[1]Diarrhea- ORS &amp; Zinc'!F54:F55)</f>
        <v>0</v>
      </c>
      <c r="H13" s="350">
        <f>SUM('[1]Diarrhea- ORS &amp; Zinc'!G54:G55)</f>
        <v>0</v>
      </c>
      <c r="I13" s="516"/>
      <c r="J13" s="350">
        <f t="shared" ref="J13:L16" si="0">B13-F13</f>
        <v>0</v>
      </c>
      <c r="K13" s="517">
        <f t="shared" si="0"/>
        <v>0</v>
      </c>
      <c r="L13" s="350">
        <f t="shared" si="0"/>
        <v>0</v>
      </c>
    </row>
    <row r="14" spans="1:12" x14ac:dyDescent="0.25">
      <c r="A14" s="515" t="s">
        <v>22</v>
      </c>
      <c r="B14" s="350">
        <f>'[1]Diarrhea- ORS &amp; Zinc'!F34</f>
        <v>0</v>
      </c>
      <c r="C14" s="350">
        <f>'[1]Diarrhea- ORS &amp; Zinc'!G34</f>
        <v>0</v>
      </c>
      <c r="D14" s="350">
        <f>'[1]Diarrhea- ORS &amp; Zinc'!H34</f>
        <v>0</v>
      </c>
      <c r="E14" s="518"/>
      <c r="F14" s="350">
        <f>'[1]Diarrhea- ORS &amp; Zinc'!F35</f>
        <v>0</v>
      </c>
      <c r="G14" s="350">
        <f>'[1]Diarrhea- ORS &amp; Zinc'!G35</f>
        <v>0</v>
      </c>
      <c r="H14" s="350">
        <f>'[1]Diarrhea- ORS &amp; Zinc'!H35</f>
        <v>0</v>
      </c>
      <c r="I14" s="518"/>
      <c r="J14" s="350">
        <f t="shared" si="0"/>
        <v>0</v>
      </c>
      <c r="K14" s="517">
        <f t="shared" si="0"/>
        <v>0</v>
      </c>
      <c r="L14" s="350">
        <f t="shared" si="0"/>
        <v>0</v>
      </c>
    </row>
    <row r="15" spans="1:12" x14ac:dyDescent="0.25">
      <c r="A15" s="515" t="s">
        <v>1359</v>
      </c>
      <c r="B15" s="350">
        <f>'[1]Pneumo-Antibiotics &amp; RRTs'!F29</f>
        <v>0</v>
      </c>
      <c r="C15" s="350">
        <f>'[1]Pneumo-Antibiotics &amp; RRTs'!G29</f>
        <v>0</v>
      </c>
      <c r="D15" s="350">
        <f>'[1]Pneumo-Antibiotics &amp; RRTs'!H29</f>
        <v>0</v>
      </c>
      <c r="E15" s="518"/>
      <c r="F15" s="350">
        <f>'[1]Pneumo-Antibiotics &amp; RRTs'!F30</f>
        <v>0</v>
      </c>
      <c r="G15" s="350">
        <f>'[1]Pneumo-Antibiotics &amp; RRTs'!G30</f>
        <v>0</v>
      </c>
      <c r="H15" s="350">
        <f>'[1]Pneumo-Antibiotics &amp; RRTs'!H30</f>
        <v>0</v>
      </c>
      <c r="I15" s="518"/>
      <c r="J15" s="350">
        <f t="shared" si="0"/>
        <v>0</v>
      </c>
      <c r="K15" s="517">
        <f t="shared" si="0"/>
        <v>0</v>
      </c>
      <c r="L15" s="350">
        <f t="shared" si="0"/>
        <v>0</v>
      </c>
    </row>
    <row r="16" spans="1:12" x14ac:dyDescent="0.25">
      <c r="A16" s="519" t="s">
        <v>1360</v>
      </c>
      <c r="B16" s="350">
        <f>'[1]Pneumo-Antibiotics &amp; RRTs'!F44</f>
        <v>0</v>
      </c>
      <c r="C16" s="350">
        <f>'[1]Pneumo-Antibiotics &amp; RRTs'!G44</f>
        <v>0</v>
      </c>
      <c r="D16" s="350">
        <f>'[1]Pneumo-Antibiotics &amp; RRTs'!H44</f>
        <v>0</v>
      </c>
      <c r="E16" s="520"/>
      <c r="F16" s="350">
        <f>'[1]Pneumo-Antibiotics &amp; RRTs'!F45</f>
        <v>0</v>
      </c>
      <c r="G16" s="350">
        <f>'[1]Pneumo-Antibiotics &amp; RRTs'!G45</f>
        <v>0</v>
      </c>
      <c r="H16" s="350">
        <f>'[1]Pneumo-Antibiotics &amp; RRTs'!H45</f>
        <v>0</v>
      </c>
      <c r="I16" s="520"/>
      <c r="J16" s="350">
        <f t="shared" si="0"/>
        <v>0</v>
      </c>
      <c r="K16" s="517">
        <f t="shared" si="0"/>
        <v>0</v>
      </c>
      <c r="L16" s="350">
        <f t="shared" si="0"/>
        <v>0</v>
      </c>
    </row>
    <row r="17" spans="1:12" s="54" customFormat="1" x14ac:dyDescent="0.25">
      <c r="A17" s="491"/>
      <c r="B17" s="492"/>
      <c r="C17" s="490"/>
      <c r="D17" s="490"/>
      <c r="E17" s="490"/>
      <c r="F17" s="490"/>
      <c r="G17" s="473"/>
      <c r="H17" s="473"/>
      <c r="I17" s="473"/>
      <c r="J17" s="521"/>
      <c r="K17" s="493"/>
      <c r="L17" s="493"/>
    </row>
    <row r="18" spans="1:12" s="54" customFormat="1" x14ac:dyDescent="0.25">
      <c r="A18" s="491"/>
      <c r="B18" s="492"/>
      <c r="C18" s="490"/>
      <c r="D18" s="490"/>
      <c r="E18" s="490"/>
      <c r="F18" s="490"/>
      <c r="G18" s="473"/>
      <c r="H18" s="473"/>
      <c r="I18" s="473"/>
      <c r="J18" s="473"/>
      <c r="K18" s="493"/>
      <c r="L18" s="493"/>
    </row>
    <row r="19" spans="1:12" s="54" customFormat="1" x14ac:dyDescent="0.25">
      <c r="A19" s="491"/>
      <c r="B19" s="492"/>
      <c r="C19" s="490"/>
      <c r="D19" s="490"/>
      <c r="E19" s="490"/>
      <c r="F19" s="490"/>
      <c r="G19" s="473"/>
      <c r="H19" s="473"/>
      <c r="I19" s="473"/>
      <c r="J19" s="473"/>
      <c r="K19" s="493"/>
      <c r="L19" s="493"/>
    </row>
    <row r="20" spans="1:12" x14ac:dyDescent="0.25">
      <c r="A20" s="495" t="s">
        <v>1361</v>
      </c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2"/>
    </row>
    <row r="21" spans="1:12" x14ac:dyDescent="0.25">
      <c r="A21" s="498"/>
      <c r="B21" s="473" t="s">
        <v>1355</v>
      </c>
      <c r="C21" s="473"/>
      <c r="D21" s="473"/>
      <c r="E21" s="473"/>
      <c r="F21" s="473" t="s">
        <v>1356</v>
      </c>
      <c r="G21" s="473"/>
      <c r="H21" s="473"/>
      <c r="I21" s="473"/>
      <c r="J21" s="494" t="s">
        <v>192</v>
      </c>
      <c r="K21" s="473"/>
      <c r="L21" s="499"/>
    </row>
    <row r="22" spans="1:12" x14ac:dyDescent="0.25">
      <c r="A22" s="500"/>
      <c r="B22" s="523">
        <v>2014</v>
      </c>
      <c r="C22" s="523">
        <v>2015</v>
      </c>
      <c r="D22" s="523">
        <v>2016</v>
      </c>
      <c r="E22" s="502"/>
      <c r="F22" s="523">
        <v>2014</v>
      </c>
      <c r="G22" s="523">
        <v>2015</v>
      </c>
      <c r="H22" s="523">
        <v>2016</v>
      </c>
      <c r="I22" s="502"/>
      <c r="J22" s="523">
        <v>2014</v>
      </c>
      <c r="K22" s="523">
        <v>2015</v>
      </c>
      <c r="L22" s="523">
        <v>2016</v>
      </c>
    </row>
    <row r="23" spans="1:12" x14ac:dyDescent="0.25">
      <c r="A23" s="507" t="s">
        <v>1357</v>
      </c>
      <c r="B23" s="566">
        <f ca="1">'Graphic Design'!E243</f>
        <v>159891.70046041315</v>
      </c>
      <c r="C23" s="566">
        <f ca="1">'Graphic Design'!F243</f>
        <v>291403.62921345216</v>
      </c>
      <c r="D23" s="566">
        <f ca="1">'Graphic Design'!G243</f>
        <v>412796.15974125103</v>
      </c>
      <c r="E23" s="567"/>
      <c r="F23" s="568">
        <v>10110203</v>
      </c>
      <c r="G23" s="568">
        <v>9568747</v>
      </c>
      <c r="H23" s="568">
        <v>9803181</v>
      </c>
      <c r="I23" s="567"/>
      <c r="J23" s="568">
        <f t="shared" ref="J23:L30" ca="1" si="1">B23-F23</f>
        <v>-9950311.2995395865</v>
      </c>
      <c r="K23" s="568">
        <f t="shared" ref="K23" ca="1" si="2">C23-G23</f>
        <v>-9277343.3707865477</v>
      </c>
      <c r="L23" s="568">
        <f t="shared" ref="L23" ca="1" si="3">D23-H23</f>
        <v>-9390384.8402587492</v>
      </c>
    </row>
    <row r="24" spans="1:12" x14ac:dyDescent="0.25">
      <c r="A24" s="512" t="s">
        <v>1358</v>
      </c>
      <c r="B24" s="566">
        <f ca="1">'Graphic Design'!E247</f>
        <v>316543.36675607134</v>
      </c>
      <c r="C24" s="566">
        <f ca="1">'Graphic Design'!F247</f>
        <v>790366.1161439406</v>
      </c>
      <c r="D24" s="566">
        <f ca="1">'Graphic Design'!G247</f>
        <v>1372457.6585657543</v>
      </c>
      <c r="E24" s="569"/>
      <c r="F24" s="568">
        <v>12034576</v>
      </c>
      <c r="G24" s="568">
        <v>14261208</v>
      </c>
      <c r="H24" s="568">
        <v>14610608</v>
      </c>
      <c r="I24" s="569"/>
      <c r="J24" s="568">
        <f t="shared" ref="J24" ca="1" si="4">B24-F24</f>
        <v>-11718032.63324393</v>
      </c>
      <c r="K24" s="568">
        <f t="shared" ref="K24" ca="1" si="5">C24-G24</f>
        <v>-13470841.88385606</v>
      </c>
      <c r="L24" s="568">
        <f t="shared" ref="L24" ca="1" si="6">D24-H24</f>
        <v>-13238150.341434246</v>
      </c>
    </row>
    <row r="25" spans="1:12" x14ac:dyDescent="0.25">
      <c r="A25" s="515" t="s">
        <v>17</v>
      </c>
      <c r="B25" s="564">
        <f ca="1">'Graphic Design'!E244</f>
        <v>31089.859356889123</v>
      </c>
      <c r="C25" s="564">
        <f ca="1">'Graphic Design'!F244</f>
        <v>65879.926978542528</v>
      </c>
      <c r="D25" s="564">
        <f ca="1">'Graphic Design'!G244</f>
        <v>111766.96972495603</v>
      </c>
      <c r="E25" s="525"/>
      <c r="F25" s="564">
        <v>20000</v>
      </c>
      <c r="G25" s="564">
        <v>20000</v>
      </c>
      <c r="H25" s="564">
        <f>SUM('[1]Diarrhea- ORS &amp; Zinc'!H23:H24)</f>
        <v>0</v>
      </c>
      <c r="I25" s="525"/>
      <c r="J25" s="564">
        <f t="shared" ca="1" si="1"/>
        <v>11089.859356889123</v>
      </c>
      <c r="K25" s="565">
        <f t="shared" ca="1" si="1"/>
        <v>45879.926978542528</v>
      </c>
      <c r="L25" s="564">
        <f t="shared" ca="1" si="1"/>
        <v>111766.96972495603</v>
      </c>
    </row>
    <row r="26" spans="1:12" x14ac:dyDescent="0.25">
      <c r="A26" s="515" t="s">
        <v>22</v>
      </c>
      <c r="B26" s="564">
        <f ca="1">'Graphic Design'!E245</f>
        <v>8636.0720435803123</v>
      </c>
      <c r="C26" s="564">
        <f ca="1">'Graphic Design'!F245</f>
        <v>18299.979716261816</v>
      </c>
      <c r="D26" s="564">
        <f ca="1">'Graphic Design'!G245</f>
        <v>31046.380479154453</v>
      </c>
      <c r="E26" s="526"/>
      <c r="F26" s="527">
        <v>14000</v>
      </c>
      <c r="G26" s="527">
        <v>15000</v>
      </c>
      <c r="H26" s="527">
        <f>SUM('[1]Diarrhea- ORS &amp; Zinc'!H40:H41)</f>
        <v>0</v>
      </c>
      <c r="I26" s="526"/>
      <c r="J26" s="564">
        <f t="shared" ca="1" si="1"/>
        <v>-5363.9279564196877</v>
      </c>
      <c r="K26" s="565">
        <f t="shared" ca="1" si="1"/>
        <v>3299.9797162618161</v>
      </c>
      <c r="L26" s="564">
        <f t="shared" ca="1" si="1"/>
        <v>31046.380479154453</v>
      </c>
    </row>
    <row r="27" spans="1:12" x14ac:dyDescent="0.25">
      <c r="A27" s="515" t="s">
        <v>1359</v>
      </c>
      <c r="B27" s="527">
        <f ca="1">'Graphic Design'!E242</f>
        <v>16243.933948045689</v>
      </c>
      <c r="C27" s="527">
        <f ca="1">'Graphic Design'!F242</f>
        <v>32270.253753637844</v>
      </c>
      <c r="D27" s="527">
        <f ca="1">'Graphic Design'!G242</f>
        <v>50210.782062709666</v>
      </c>
      <c r="E27" s="528"/>
      <c r="F27" s="527">
        <v>9000</v>
      </c>
      <c r="G27" s="527">
        <v>10000</v>
      </c>
      <c r="H27" s="527">
        <f>SUM('[1]Pneumo-Antibiotics &amp; RRTs'!H36:H37)</f>
        <v>0</v>
      </c>
      <c r="I27" s="528"/>
      <c r="J27" s="564">
        <f t="shared" ca="1" si="1"/>
        <v>7243.9339480456892</v>
      </c>
      <c r="K27" s="565">
        <f t="shared" ca="1" si="1"/>
        <v>22270.253753637844</v>
      </c>
      <c r="L27" s="564">
        <f t="shared" ca="1" si="1"/>
        <v>50210.782062709666</v>
      </c>
    </row>
    <row r="28" spans="1:12" x14ac:dyDescent="0.25">
      <c r="A28" s="515" t="s">
        <v>1360</v>
      </c>
      <c r="B28" s="527">
        <f ca="1">'Graphic Design'!E246</f>
        <v>1975.4944495875993</v>
      </c>
      <c r="C28" s="527">
        <f ca="1">'Graphic Design'!F246</f>
        <v>5915.2296484878634</v>
      </c>
      <c r="D28" s="527">
        <f ca="1">'Graphic Design'!G246</f>
        <v>11939.955596700798</v>
      </c>
      <c r="E28" s="529"/>
      <c r="F28" s="527">
        <v>2000</v>
      </c>
      <c r="G28" s="527">
        <v>3000</v>
      </c>
      <c r="H28" s="527">
        <f>SUM('[1]Pneumo-Antibiotics &amp; RRTs'!H50:H51)</f>
        <v>0</v>
      </c>
      <c r="I28" s="529"/>
      <c r="J28" s="564">
        <f t="shared" ca="1" si="1"/>
        <v>-24.50555041240068</v>
      </c>
      <c r="K28" s="565">
        <f t="shared" ca="1" si="1"/>
        <v>2915.2296484878634</v>
      </c>
      <c r="L28" s="564">
        <f t="shared" ca="1" si="1"/>
        <v>11939.955596700798</v>
      </c>
    </row>
    <row r="29" spans="1:12" x14ac:dyDescent="0.25">
      <c r="A29" s="515" t="s">
        <v>1362</v>
      </c>
      <c r="B29" s="527">
        <v>0</v>
      </c>
      <c r="C29" s="527">
        <v>0</v>
      </c>
      <c r="D29" s="527">
        <v>0</v>
      </c>
      <c r="E29" s="530"/>
      <c r="F29" s="527">
        <f>SUM('[1]Additional iCCM Commodity Costs'!F35:F36)</f>
        <v>0</v>
      </c>
      <c r="G29" s="527">
        <f>SUM('[1]Additional iCCM Commodity Costs'!G35:G36)</f>
        <v>0</v>
      </c>
      <c r="H29" s="527">
        <f>SUM('[1]Additional iCCM Commodity Costs'!H35:H36)</f>
        <v>0</v>
      </c>
      <c r="I29" s="530"/>
      <c r="J29" s="527">
        <f t="shared" si="1"/>
        <v>0</v>
      </c>
      <c r="K29" s="531">
        <f t="shared" si="1"/>
        <v>0</v>
      </c>
      <c r="L29" s="527">
        <f t="shared" si="1"/>
        <v>0</v>
      </c>
    </row>
    <row r="30" spans="1:12" x14ac:dyDescent="0.25">
      <c r="A30" s="532" t="s">
        <v>1363</v>
      </c>
      <c r="B30" s="527">
        <f ca="1">'Graphic Design'!E251+'Graphic Design'!E256</f>
        <v>3412141.0885045342</v>
      </c>
      <c r="C30" s="527">
        <f ca="1">'Graphic Design'!F251+'Graphic Design'!F256</f>
        <v>5345182.1770090684</v>
      </c>
      <c r="D30" s="527">
        <f ca="1">'Graphic Design'!G251+'Graphic Design'!G256</f>
        <v>7353723.2655136036</v>
      </c>
      <c r="E30" s="533"/>
      <c r="F30" s="527">
        <v>750000</v>
      </c>
      <c r="G30" s="527">
        <v>350000</v>
      </c>
      <c r="H30" s="527">
        <v>0</v>
      </c>
      <c r="I30" s="533"/>
      <c r="J30" s="527">
        <f t="shared" ca="1" si="1"/>
        <v>2662141.0885045342</v>
      </c>
      <c r="K30" s="531">
        <f t="shared" ca="1" si="1"/>
        <v>4995182.1770090684</v>
      </c>
      <c r="L30" s="527">
        <f t="shared" ca="1" si="1"/>
        <v>7353723.2655136036</v>
      </c>
    </row>
    <row r="31" spans="1:12" x14ac:dyDescent="0.25">
      <c r="A31" s="534"/>
      <c r="B31" s="535"/>
      <c r="C31" s="535"/>
      <c r="D31" s="535"/>
      <c r="E31" s="536"/>
      <c r="F31" s="536"/>
      <c r="G31" s="536"/>
      <c r="H31" s="536"/>
      <c r="I31" s="536"/>
      <c r="J31" s="537"/>
      <c r="K31" s="538"/>
      <c r="L31" s="539"/>
    </row>
    <row r="32" spans="1:12" x14ac:dyDescent="0.25">
      <c r="A32" s="498"/>
      <c r="B32" s="473" t="s">
        <v>1355</v>
      </c>
      <c r="C32" s="473"/>
      <c r="D32" s="473"/>
      <c r="E32" s="473"/>
      <c r="F32" s="473" t="s">
        <v>1356</v>
      </c>
      <c r="G32" s="473"/>
      <c r="H32" s="473"/>
      <c r="I32" s="473"/>
      <c r="J32" s="499" t="s">
        <v>192</v>
      </c>
      <c r="K32" s="473"/>
      <c r="L32" s="499"/>
    </row>
    <row r="33" spans="1:12" x14ac:dyDescent="0.25">
      <c r="A33" s="500"/>
      <c r="B33" s="523">
        <v>2014</v>
      </c>
      <c r="C33" s="523">
        <v>2015</v>
      </c>
      <c r="D33" s="523">
        <v>2016</v>
      </c>
      <c r="E33" s="502"/>
      <c r="F33" s="523">
        <v>2014</v>
      </c>
      <c r="G33" s="523">
        <v>2015</v>
      </c>
      <c r="H33" s="523">
        <v>2016</v>
      </c>
      <c r="I33" s="502"/>
      <c r="J33" s="523">
        <v>2014</v>
      </c>
      <c r="K33" s="523">
        <v>2015</v>
      </c>
      <c r="L33" s="523">
        <v>2016</v>
      </c>
    </row>
    <row r="34" spans="1:12" x14ac:dyDescent="0.25">
      <c r="A34" s="540" t="s">
        <v>1364</v>
      </c>
      <c r="B34" s="541"/>
      <c r="C34" s="541"/>
      <c r="D34" s="541"/>
      <c r="E34" s="542"/>
      <c r="F34" s="542"/>
      <c r="G34" s="542"/>
      <c r="H34" s="542"/>
      <c r="I34" s="542"/>
      <c r="J34" s="543"/>
      <c r="K34" s="542"/>
      <c r="L34" s="543"/>
    </row>
    <row r="35" spans="1:12" x14ac:dyDescent="0.25">
      <c r="A35" s="544" t="s">
        <v>1365</v>
      </c>
      <c r="B35" s="524">
        <f>'[1]Start Up CHW Costs'!F28</f>
        <v>0</v>
      </c>
      <c r="C35" s="524">
        <f>'[1]Start Up CHW Costs'!G28</f>
        <v>0</v>
      </c>
      <c r="D35" s="524">
        <f>'[1]Start Up CHW Costs'!H28</f>
        <v>0</v>
      </c>
      <c r="E35" s="525"/>
      <c r="F35" s="524">
        <f>SUM('[1]Start Up CHW Costs'!F29:F30)</f>
        <v>0</v>
      </c>
      <c r="G35" s="524">
        <f>SUM('[1]Start Up CHW Costs'!G29:G30)</f>
        <v>0</v>
      </c>
      <c r="H35" s="524">
        <f>SUM('[1]Start Up CHW Costs'!H29:H30)</f>
        <v>0</v>
      </c>
      <c r="I35" s="545"/>
      <c r="J35" s="527">
        <f t="shared" ref="J35:L36" si="7">B35-F35</f>
        <v>0</v>
      </c>
      <c r="K35" s="531">
        <f t="shared" si="7"/>
        <v>0</v>
      </c>
      <c r="L35" s="527">
        <f t="shared" si="7"/>
        <v>0</v>
      </c>
    </row>
    <row r="36" spans="1:12" x14ac:dyDescent="0.25">
      <c r="A36" s="532" t="s">
        <v>1366</v>
      </c>
      <c r="B36" s="524">
        <f>'[1]Start Up CHW Costs'!F45</f>
        <v>0</v>
      </c>
      <c r="C36" s="524">
        <f>'[1]Start Up CHW Costs'!G45</f>
        <v>0</v>
      </c>
      <c r="D36" s="524">
        <f>'[1]Start Up CHW Costs'!H45</f>
        <v>0</v>
      </c>
      <c r="E36" s="546"/>
      <c r="F36" s="524">
        <f>SUM('[1]Start Up CHW Costs'!F46:F47)</f>
        <v>0</v>
      </c>
      <c r="G36" s="524">
        <f>SUM('[1]Start Up CHW Costs'!G46:G47)</f>
        <v>0</v>
      </c>
      <c r="H36" s="524">
        <f>SUM('[1]Start Up CHW Costs'!H46:H47)</f>
        <v>0</v>
      </c>
      <c r="I36" s="533"/>
      <c r="J36" s="527">
        <f t="shared" si="7"/>
        <v>0</v>
      </c>
      <c r="K36" s="531">
        <f t="shared" si="7"/>
        <v>0</v>
      </c>
      <c r="L36" s="527">
        <f t="shared" si="7"/>
        <v>0</v>
      </c>
    </row>
    <row r="37" spans="1:12" x14ac:dyDescent="0.25">
      <c r="A37" s="515"/>
      <c r="B37" s="463"/>
      <c r="C37" s="463"/>
      <c r="D37" s="463"/>
      <c r="E37" s="463"/>
      <c r="F37" s="463"/>
      <c r="G37" s="463"/>
      <c r="H37" s="463"/>
      <c r="I37" s="463"/>
      <c r="J37" s="547"/>
      <c r="K37" s="463"/>
      <c r="L37" s="547"/>
    </row>
    <row r="38" spans="1:12" x14ac:dyDescent="0.25">
      <c r="A38" s="515"/>
      <c r="B38" s="463"/>
      <c r="C38" s="463"/>
      <c r="D38" s="463"/>
      <c r="E38" s="463"/>
      <c r="F38" s="463"/>
      <c r="G38" s="463"/>
      <c r="H38" s="463"/>
      <c r="I38" s="463"/>
      <c r="J38" s="547"/>
      <c r="K38" s="463"/>
      <c r="L38" s="547"/>
    </row>
    <row r="39" spans="1:12" x14ac:dyDescent="0.25">
      <c r="A39" s="548" t="s">
        <v>1367</v>
      </c>
      <c r="B39" s="548"/>
      <c r="C39" s="549"/>
      <c r="D39" s="549"/>
      <c r="E39" s="550"/>
      <c r="F39" s="550"/>
      <c r="G39" s="550"/>
      <c r="H39" s="550"/>
      <c r="I39" s="550"/>
      <c r="J39" s="551"/>
      <c r="K39" s="550"/>
      <c r="L39" s="551"/>
    </row>
    <row r="40" spans="1:12" x14ac:dyDescent="0.25">
      <c r="A40" s="552" t="s">
        <v>1368</v>
      </c>
      <c r="B40" s="553"/>
      <c r="C40" s="553"/>
      <c r="D40" s="553"/>
      <c r="E40" s="553"/>
      <c r="F40" s="553"/>
      <c r="G40" s="553"/>
      <c r="H40" s="553"/>
      <c r="I40" s="553"/>
      <c r="J40" s="554"/>
      <c r="K40" s="553"/>
      <c r="L40" s="554"/>
    </row>
    <row r="41" spans="1:12" x14ac:dyDescent="0.25">
      <c r="A41" s="555" t="s">
        <v>1369</v>
      </c>
      <c r="B41" s="556"/>
      <c r="C41" s="556"/>
      <c r="D41" s="556"/>
      <c r="E41" s="557"/>
      <c r="F41" s="556"/>
      <c r="G41" s="556"/>
      <c r="H41" s="556"/>
      <c r="I41" s="557"/>
      <c r="J41" s="556"/>
      <c r="K41" s="558"/>
      <c r="L41" s="556"/>
    </row>
    <row r="42" spans="1:12" x14ac:dyDescent="0.25">
      <c r="A42" s="555" t="s">
        <v>1370</v>
      </c>
      <c r="B42" s="556"/>
      <c r="C42" s="556"/>
      <c r="D42" s="556"/>
      <c r="E42" s="557"/>
      <c r="F42" s="556"/>
      <c r="G42" s="556"/>
      <c r="H42" s="556"/>
      <c r="I42" s="557"/>
      <c r="J42" s="556"/>
      <c r="K42" s="558"/>
      <c r="L42" s="556"/>
    </row>
    <row r="43" spans="1:12" x14ac:dyDescent="0.25">
      <c r="A43" s="555"/>
      <c r="B43" s="557"/>
      <c r="C43" s="557"/>
      <c r="D43" s="557"/>
      <c r="E43" s="557"/>
      <c r="F43" s="557"/>
      <c r="G43" s="557"/>
      <c r="H43" s="557"/>
      <c r="I43" s="557"/>
      <c r="J43" s="554"/>
      <c r="K43" s="553"/>
      <c r="L43" s="559"/>
    </row>
    <row r="44" spans="1:12" x14ac:dyDescent="0.25">
      <c r="A44" s="560" t="s">
        <v>1371</v>
      </c>
      <c r="B44" s="557"/>
      <c r="C44" s="557"/>
      <c r="D44" s="557"/>
      <c r="E44" s="557"/>
      <c r="F44" s="557"/>
      <c r="G44" s="557"/>
      <c r="H44" s="557"/>
      <c r="I44" s="557"/>
      <c r="J44" s="561"/>
      <c r="K44" s="557"/>
      <c r="L44" s="559"/>
    </row>
    <row r="45" spans="1:12" x14ac:dyDescent="0.25">
      <c r="A45" s="555" t="s">
        <v>1372</v>
      </c>
      <c r="B45" s="556"/>
      <c r="C45" s="556"/>
      <c r="D45" s="556"/>
      <c r="E45" s="557"/>
      <c r="F45" s="556"/>
      <c r="G45" s="556"/>
      <c r="H45" s="556"/>
      <c r="I45" s="557"/>
      <c r="J45" s="556"/>
      <c r="K45" s="558"/>
      <c r="L45" s="556"/>
    </row>
    <row r="46" spans="1:12" x14ac:dyDescent="0.25">
      <c r="A46" s="555" t="s">
        <v>1373</v>
      </c>
      <c r="B46" s="556"/>
      <c r="C46" s="556"/>
      <c r="D46" s="556"/>
      <c r="E46" s="557"/>
      <c r="F46" s="556"/>
      <c r="G46" s="556"/>
      <c r="H46" s="556"/>
      <c r="I46" s="557"/>
      <c r="J46" s="556"/>
      <c r="K46" s="558"/>
      <c r="L46" s="556"/>
    </row>
    <row r="47" spans="1:12" x14ac:dyDescent="0.25">
      <c r="A47" s="562"/>
      <c r="B47" s="563"/>
      <c r="C47" s="563"/>
      <c r="D47" s="563"/>
      <c r="E47" s="563"/>
      <c r="F47" s="563"/>
      <c r="G47" s="563"/>
      <c r="H47" s="563"/>
      <c r="I47" s="563"/>
      <c r="J47" s="561"/>
      <c r="K47" s="563"/>
      <c r="L47" s="561"/>
    </row>
  </sheetData>
  <customSheetViews>
    <customSheetView guid="{D1870C1C-6C8B-487D-A57E-52F00C061527}" topLeftCell="A17">
      <selection activeCell="C25" sqref="C25"/>
      <pageMargins left="0.7" right="0.7" top="0.75" bottom="0.75" header="0.3" footer="0.3"/>
    </customSheetView>
  </customSheetViews>
  <dataValidations count="2">
    <dataValidation type="list" allowBlank="1" showInputMessage="1" showErrorMessage="1" promptTitle="Coverage target" prompt="Please choose a percentage that roughly approximates the % of districts where iCCM will be rolled out by 2013_x000a_" sqref="B3">
      <formula1>iCCM_districts</formula1>
    </dataValidation>
    <dataValidation type="list" allowBlank="1" showInputMessage="1" showErrorMessage="1" promptTitle="Coverage target" prompt="Please choose a percentage that roughly approximates the % of districts where iCCM will be rolled out by 2016_x000a__x000a_" sqref="B4:B6 B17:B19">
      <formula1>iCCM_districts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AC465"/>
  <sheetViews>
    <sheetView zoomScaleNormal="100" workbookViewId="0">
      <pane xSplit="3" ySplit="5" topLeftCell="D129" activePane="bottomRight" state="frozen"/>
      <selection pane="topRight" activeCell="C1" sqref="C1"/>
      <selection pane="bottomLeft" activeCell="A3" sqref="A3"/>
      <selection pane="bottomRight" activeCell="G16" sqref="G16"/>
    </sheetView>
  </sheetViews>
  <sheetFormatPr defaultRowHeight="15" x14ac:dyDescent="0.25"/>
  <cols>
    <col min="1" max="1" width="9.140625" style="19"/>
    <col min="2" max="2" width="4.42578125" style="19" customWidth="1"/>
    <col min="3" max="3" width="31.42578125" style="19" customWidth="1"/>
    <col min="4" max="4" width="6" style="19" bestFit="1" customWidth="1"/>
    <col min="5" max="5" width="56.140625" style="19" customWidth="1"/>
    <col min="6" max="6" width="16" style="19" bestFit="1" customWidth="1"/>
    <col min="7" max="7" width="45.7109375" style="19" customWidth="1"/>
    <col min="8" max="8" width="3.7109375" style="19" customWidth="1"/>
    <col min="9" max="9" width="13.5703125" style="19" customWidth="1"/>
    <col min="10" max="10" width="11" style="19" hidden="1" customWidth="1"/>
    <col min="11" max="11" width="5.5703125" style="19" hidden="1" customWidth="1"/>
    <col min="12" max="13" width="2" style="19" hidden="1" customWidth="1"/>
    <col min="14" max="14" width="14.28515625" style="19" bestFit="1" customWidth="1"/>
    <col min="15" max="15" width="15.28515625" style="19" customWidth="1"/>
    <col min="16" max="16" width="18.28515625" style="19" customWidth="1"/>
    <col min="17" max="21" width="9.140625" style="19"/>
    <col min="22" max="23" width="4" style="23" hidden="1" customWidth="1"/>
    <col min="24" max="25" width="9.140625" style="23" hidden="1" customWidth="1"/>
    <col min="26" max="28" width="9.140625" style="19" hidden="1" customWidth="1"/>
    <col min="29" max="29" width="5.7109375" style="23" hidden="1" customWidth="1"/>
    <col min="30" max="16384" width="9.140625" style="19"/>
  </cols>
  <sheetData>
    <row r="1" spans="1:29" s="31" customFormat="1" x14ac:dyDescent="0.25">
      <c r="A1" s="37" t="str">
        <f>ccAreaName</f>
        <v>2ESAKenya2012</v>
      </c>
      <c r="C1" s="295">
        <f>IF(vflag&gt;0,vflag,"")</f>
        <v>78</v>
      </c>
      <c r="V1" s="298">
        <f>COLUMN()</f>
        <v>22</v>
      </c>
      <c r="W1" s="298">
        <f>COLUMN()</f>
        <v>23</v>
      </c>
      <c r="X1" s="32"/>
      <c r="Y1" s="32"/>
      <c r="AC1" s="32"/>
    </row>
    <row r="2" spans="1:29" s="31" customFormat="1" x14ac:dyDescent="0.25">
      <c r="C2" s="33"/>
      <c r="V2" s="32"/>
      <c r="W2" s="32"/>
      <c r="X2" s="32"/>
      <c r="Y2" s="32"/>
      <c r="AC2" s="32"/>
    </row>
    <row r="3" spans="1:29" x14ac:dyDescent="0.25">
      <c r="A3" s="297" t="str">
        <f>IFERROR(IF(ccLevel2&lt;&gt;"","Level 1",vLevelName),"Level 1")</f>
        <v>Level 1</v>
      </c>
      <c r="B3" s="34"/>
      <c r="C3" s="570" t="s">
        <v>92</v>
      </c>
      <c r="D3" s="570">
        <v>2012</v>
      </c>
      <c r="E3" s="571"/>
      <c r="F3" s="34">
        <f>vflag</f>
        <v>78</v>
      </c>
      <c r="G3" s="34"/>
      <c r="H3" s="34"/>
      <c r="I3" s="34"/>
      <c r="V3" s="24" t="s">
        <v>94</v>
      </c>
      <c r="W3" s="25"/>
      <c r="X3" s="25"/>
      <c r="Y3" s="25"/>
      <c r="Z3" s="286" t="str">
        <f>IFERROR(IF(ccLevel2="","1"&amp;ccCountry&amp;ccCountry&amp;ccYear,"2"&amp;ccCountry&amp;ccLevel2&amp;ccYear),"")</f>
        <v>2ESAKenya2012</v>
      </c>
      <c r="AA3" s="286"/>
      <c r="AB3" s="115"/>
    </row>
    <row r="4" spans="1:29" x14ac:dyDescent="0.25">
      <c r="A4" s="297" t="str">
        <f ca="1">IFERROR(IF(ccLevel2&lt;&gt;"",vLevelName,"Level 2"),"Level 2")</f>
        <v>Country</v>
      </c>
      <c r="B4" s="34"/>
      <c r="C4" s="570" t="s">
        <v>30</v>
      </c>
      <c r="D4" s="572"/>
      <c r="E4" s="571"/>
      <c r="F4" s="34"/>
      <c r="G4" s="34"/>
      <c r="H4" s="34"/>
      <c r="I4" s="34"/>
      <c r="V4" s="24"/>
      <c r="W4" s="25"/>
      <c r="X4" s="25"/>
      <c r="Y4" s="25"/>
      <c r="Z4" s="286"/>
      <c r="AA4" s="286"/>
      <c r="AB4" s="115"/>
    </row>
    <row r="5" spans="1:29" x14ac:dyDescent="0.25">
      <c r="A5" s="34"/>
      <c r="B5" s="34"/>
      <c r="C5" s="34"/>
      <c r="D5" s="34"/>
      <c r="E5" s="18" t="s">
        <v>46</v>
      </c>
      <c r="F5" s="18" t="s">
        <v>47</v>
      </c>
      <c r="G5" s="18" t="s">
        <v>190</v>
      </c>
      <c r="H5" s="34"/>
      <c r="I5" s="34"/>
      <c r="K5" s="197"/>
      <c r="L5" s="197"/>
      <c r="M5" s="197"/>
      <c r="V5" s="26" t="s">
        <v>95</v>
      </c>
      <c r="W5" s="26" t="s">
        <v>96</v>
      </c>
      <c r="X5" s="27" t="s">
        <v>97</v>
      </c>
      <c r="Y5" s="25" t="s">
        <v>48</v>
      </c>
      <c r="Z5" s="286"/>
      <c r="AA5" s="286"/>
      <c r="AB5" s="115"/>
      <c r="AC5" s="23" t="s">
        <v>152</v>
      </c>
    </row>
    <row r="6" spans="1:29" x14ac:dyDescent="0.25">
      <c r="A6" s="34"/>
      <c r="B6" s="39">
        <v>1</v>
      </c>
      <c r="C6" s="39" t="s">
        <v>151</v>
      </c>
      <c r="D6" s="198"/>
      <c r="E6" s="40"/>
      <c r="F6" s="35"/>
      <c r="G6" s="35"/>
      <c r="H6" s="34" t="s">
        <v>99</v>
      </c>
      <c r="I6" s="34"/>
      <c r="AC6" s="23">
        <v>1</v>
      </c>
    </row>
    <row r="7" spans="1:29" x14ac:dyDescent="0.25">
      <c r="A7" s="34"/>
      <c r="B7" s="41">
        <v>1.1000000000000001</v>
      </c>
      <c r="C7" s="41" t="s">
        <v>45</v>
      </c>
      <c r="D7" s="155"/>
      <c r="E7" s="42"/>
      <c r="F7" s="20" t="str">
        <f t="shared" ref="F7" si="0">IF(OR(ISNUMBER($X7),$X7&lt;&gt;""),$X7," ")</f>
        <v xml:space="preserve"> </v>
      </c>
      <c r="G7" s="20" t="str">
        <f t="shared" ref="G7" si="1">IF($Y7 &lt;&gt; "",$Y7,"")</f>
        <v xml:space="preserve">  </v>
      </c>
      <c r="H7" s="30">
        <f>IF(AND(_xludf.ISFORMULA($F7),_xludf.ISFORMULA($G7)),2,1)</f>
        <v>2</v>
      </c>
      <c r="I7" s="34"/>
      <c r="X7" s="23" t="s">
        <v>0</v>
      </c>
      <c r="Y7" s="23" t="s">
        <v>99</v>
      </c>
      <c r="AC7" s="23">
        <v>1</v>
      </c>
    </row>
    <row r="8" spans="1:29" x14ac:dyDescent="0.25">
      <c r="A8" s="34"/>
      <c r="B8" s="43" t="s">
        <v>50</v>
      </c>
      <c r="C8" s="43" t="s">
        <v>49</v>
      </c>
      <c r="D8" s="43">
        <v>11101</v>
      </c>
      <c r="E8" s="155" t="s">
        <v>51</v>
      </c>
      <c r="F8" s="46">
        <f t="shared" ref="F8:F39" ca="1" si="2">IF(OR(ISNUMBER($X8),$X8&lt;&gt;""),$X8," ")</f>
        <v>43167510.337736338</v>
      </c>
      <c r="G8" s="47" t="str">
        <f t="shared" ref="G8:G39" ca="1" si="3">IF($Y8 &lt;&gt; "",$Y8,"")</f>
        <v>WPP 2012 revision</v>
      </c>
      <c r="H8" s="30">
        <f>IF(AND(_xludf.ISFORMULA($F8),_xludf.ISFORMULA($G8)),2,1)</f>
        <v>2</v>
      </c>
      <c r="I8" s="34"/>
      <c r="K8" s="19" t="str">
        <f>IF(ISNUMBER(MATCH($D8,Strategy!$B:$B,0)),1,"")</f>
        <v/>
      </c>
      <c r="L8" s="19">
        <f>IF(ISNUMBER(MATCH($D8,Quantities!$B:$B,0)),1,"")</f>
        <v>1</v>
      </c>
      <c r="M8" s="19" t="str">
        <f ca="1">IF(AND(ISNUMBER(F8)=FALSE,SUM(K8:L8)&gt;0),1,"")</f>
        <v/>
      </c>
      <c r="V8" s="23">
        <f>IF(AND(ISNUMBER($D8),ISNUMBER($C$1)),$C$1,"")</f>
        <v>78</v>
      </c>
      <c r="W8" s="23">
        <f>IF(ISNUMBER(MATCH($D8,CountryData!$3:$3,0)),MATCH($D8,CountryData!$3:$3,0),"")</f>
        <v>7</v>
      </c>
      <c r="X8" s="23">
        <f t="shared" ref="X8:X9" ca="1" si="4">IF(AND(ISNUMBER(V8),ISNUMBER(W8)),IF(INDEX(rngData,V8,W8)&gt;0,INDEX(rngData,V8,W8),""),"")</f>
        <v>43167510.337736338</v>
      </c>
      <c r="Y8" s="23" t="str">
        <f ca="1">IF(ISERROR(MyComment(INDIRECT("CountryData!"&amp;ADDRESS(V8,W8)))),"",MyComment(INDIRECT("CountryData!"&amp;ADDRESS(V8,W8))))</f>
        <v>WPP 2012 revision</v>
      </c>
      <c r="AC8" s="23">
        <v>1</v>
      </c>
    </row>
    <row r="9" spans="1:29" x14ac:dyDescent="0.25">
      <c r="A9" s="34"/>
      <c r="B9" s="43"/>
      <c r="C9" s="43"/>
      <c r="D9" s="43">
        <v>11102</v>
      </c>
      <c r="E9" s="155" t="s">
        <v>52</v>
      </c>
      <c r="F9" s="46">
        <f t="shared" ca="1" si="2"/>
        <v>18562029.445226625</v>
      </c>
      <c r="G9" s="47" t="str">
        <f t="shared" ca="1" si="3"/>
        <v>WPP 2012 revision</v>
      </c>
      <c r="H9" s="30">
        <f>IF(AND(_xludf.ISFORMULA($F9),_xludf.ISFORMULA($G9)),2,1)</f>
        <v>2</v>
      </c>
      <c r="I9" s="34"/>
      <c r="N9" s="92"/>
      <c r="V9" s="23">
        <f t="shared" ref="V9:V130" si="5">IF(AND(ISNUMBER($D9),ISNUMBER($C$1)),$C$1,"")</f>
        <v>78</v>
      </c>
      <c r="W9" s="23">
        <f>IF(ISNUMBER(MATCH($D9,CountryData!$3:$3,0)),MATCH($D9,CountryData!$3:$3,0),"")</f>
        <v>8</v>
      </c>
      <c r="X9" s="23">
        <f t="shared" ca="1" si="4"/>
        <v>18562029.445226625</v>
      </c>
      <c r="Y9" s="23" t="str">
        <f ca="1">IF(ISERROR(MyComment(INDIRECT("CountryData!"&amp;ADDRESS(V9,W9)))),"",MyComment(INDIRECT("CountryData!"&amp;ADDRESS(V9,W9))))</f>
        <v>WPP 2012 revision</v>
      </c>
      <c r="AC9" s="23">
        <v>1</v>
      </c>
    </row>
    <row r="10" spans="1:29" x14ac:dyDescent="0.25">
      <c r="A10" s="34"/>
      <c r="B10" s="43"/>
      <c r="C10" s="43"/>
      <c r="D10" s="43">
        <v>11103</v>
      </c>
      <c r="E10" s="155" t="s">
        <v>240</v>
      </c>
      <c r="F10" s="94">
        <f t="shared" ca="1" si="2"/>
        <v>0.7</v>
      </c>
      <c r="G10" s="47" t="str">
        <f t="shared" ca="1" si="3"/>
        <v>MIS 2010</v>
      </c>
      <c r="H10" s="30">
        <f>IF(AND(_xludf.ISFORMULA($F10),_xludf.ISFORMULA($G10)),2,1)</f>
        <v>2</v>
      </c>
      <c r="I10" s="51"/>
      <c r="V10" s="23">
        <f t="shared" si="5"/>
        <v>78</v>
      </c>
      <c r="W10" s="23">
        <f>IF(ISNUMBER(MATCH($D10,CountryData!$3:$3,0)),MATCH($D10,CountryData!$3:$3,0),"")</f>
        <v>9</v>
      </c>
      <c r="X10" s="23">
        <f t="shared" ref="X10:X120" ca="1" si="6">IF(AND(ISNUMBER(V10),ISNUMBER(W10)),IF(INDEX(rngData,V10,W10)&gt;0,INDEX(rngData,V10,W10),""),"")</f>
        <v>0.7</v>
      </c>
      <c r="Y10" s="23" t="str">
        <f ca="1">IF(ISERROR(MyComment(INDIRECT("CountryData!"&amp;ADDRESS(V10,W10)))),"",MyComment(INDIRECT("CountryData!"&amp;ADDRESS(V10,W10))))</f>
        <v>MIS 2010</v>
      </c>
      <c r="AC10" s="23">
        <v>1</v>
      </c>
    </row>
    <row r="11" spans="1:29" x14ac:dyDescent="0.25">
      <c r="A11" s="34"/>
      <c r="B11" s="43"/>
      <c r="C11" s="43"/>
      <c r="D11" s="43">
        <v>11104</v>
      </c>
      <c r="E11" s="155" t="s">
        <v>186</v>
      </c>
      <c r="F11" s="45">
        <f t="shared" ca="1" si="2"/>
        <v>2.7230815904508151E-2</v>
      </c>
      <c r="G11" s="47" t="str">
        <f t="shared" ca="1" si="3"/>
        <v>WPP 2012 revision</v>
      </c>
      <c r="H11" s="30">
        <f>IF(AND(_xludf.ISFORMULA($F11),_xludf.ISFORMULA($G11)),2,1)</f>
        <v>2</v>
      </c>
      <c r="I11" s="34"/>
      <c r="V11" s="23">
        <f t="shared" si="5"/>
        <v>78</v>
      </c>
      <c r="W11" s="23">
        <f>IF(ISNUMBER(MATCH($D11,CountryData!$3:$3,0)),MATCH($D11,CountryData!$3:$3,0),"")</f>
        <v>10</v>
      </c>
      <c r="X11" s="23">
        <f t="shared" ca="1" si="6"/>
        <v>2.7230815904508151E-2</v>
      </c>
      <c r="Y11" s="23" t="str">
        <f ca="1">IF(ISERROR(MyComment(INDIRECT("CountryData!"&amp;ADDRESS(V11,W11)))),"",MyComment(INDIRECT("CountryData!"&amp;ADDRESS(V11,W11))))</f>
        <v>WPP 2012 revision</v>
      </c>
      <c r="AC11" s="23">
        <v>1</v>
      </c>
    </row>
    <row r="12" spans="1:29" x14ac:dyDescent="0.25">
      <c r="A12" s="34"/>
      <c r="B12" s="43" t="s">
        <v>53</v>
      </c>
      <c r="C12" s="43" t="s">
        <v>54</v>
      </c>
      <c r="D12" s="43">
        <v>11201</v>
      </c>
      <c r="E12" s="155" t="s">
        <v>55</v>
      </c>
      <c r="F12" s="46">
        <f t="shared" ca="1" si="2"/>
        <v>21607878.786110945</v>
      </c>
      <c r="G12" s="47" t="str">
        <f t="shared" ca="1" si="3"/>
        <v>WPP 2012 revision</v>
      </c>
      <c r="H12" s="30">
        <f>IF(AND(_xludf.ISFORMULA($F12),_xludf.ISFORMULA($G12)),2,1)</f>
        <v>2</v>
      </c>
      <c r="I12" s="34"/>
      <c r="N12" s="92"/>
      <c r="V12" s="23">
        <f t="shared" si="5"/>
        <v>78</v>
      </c>
      <c r="W12" s="23">
        <f>IF(ISNUMBER(MATCH($D12,CountryData!$3:$3,0)),MATCH($D12,CountryData!$3:$3,0),"")</f>
        <v>11</v>
      </c>
      <c r="X12" s="23">
        <f t="shared" ca="1" si="6"/>
        <v>21607878.786110945</v>
      </c>
      <c r="Y12" s="23" t="str">
        <f ca="1">IF(ISERROR(MyComment(INDIRECT("CountryData!"&amp;ADDRESS(V12,W12)))),"",MyComment(INDIRECT("CountryData!"&amp;ADDRESS(V12,W12))))</f>
        <v>WPP 2012 revision</v>
      </c>
      <c r="AC12" s="23">
        <v>1</v>
      </c>
    </row>
    <row r="13" spans="1:29" x14ac:dyDescent="0.25">
      <c r="A13" s="34"/>
      <c r="B13" s="43" t="s">
        <v>56</v>
      </c>
      <c r="C13" s="43" t="s">
        <v>57</v>
      </c>
      <c r="D13" s="43">
        <v>11301</v>
      </c>
      <c r="E13" s="155" t="s">
        <v>58</v>
      </c>
      <c r="F13" s="46">
        <f t="shared" ca="1" si="2"/>
        <v>10360202</v>
      </c>
      <c r="G13" s="47" t="str">
        <f t="shared" ca="1" si="3"/>
        <v>census (24% of total population)</v>
      </c>
      <c r="H13" s="30">
        <f>IF(AND(_xludf.ISFORMULA($F13),_xludf.ISFORMULA($G13)),2,1)</f>
        <v>2</v>
      </c>
      <c r="I13" s="34"/>
      <c r="N13" s="92"/>
      <c r="V13" s="23">
        <f t="shared" si="5"/>
        <v>78</v>
      </c>
      <c r="W13" s="23">
        <f>IF(ISNUMBER(MATCH($D13,CountryData!$3:$3,0)),MATCH($D13,CountryData!$3:$3,0),"")</f>
        <v>12</v>
      </c>
      <c r="X13" s="23">
        <f t="shared" ca="1" si="6"/>
        <v>10360202</v>
      </c>
      <c r="Y13" s="23" t="str">
        <f ca="1">IF(ISERROR(MyComment(INDIRECT("CountryData!"&amp;ADDRESS(V13,W13)))),"",MyComment(INDIRECT("CountryData!"&amp;ADDRESS(V13,W13))))</f>
        <v>census (24% of total population)</v>
      </c>
      <c r="AC13" s="23">
        <v>1</v>
      </c>
    </row>
    <row r="14" spans="1:29" x14ac:dyDescent="0.25">
      <c r="A14" s="34"/>
      <c r="B14" s="43"/>
      <c r="C14" s="43"/>
      <c r="D14" s="43">
        <v>11302</v>
      </c>
      <c r="E14" s="155" t="s">
        <v>233</v>
      </c>
      <c r="F14" s="46">
        <f t="shared" ca="1" si="2"/>
        <v>149405</v>
      </c>
      <c r="G14" s="47" t="str">
        <f t="shared" ca="1" si="3"/>
        <v>census (3% of total population)</v>
      </c>
      <c r="H14" s="30">
        <f>IF(AND(_xludf.ISFORMULA($F14),_xludf.ISFORMULA($G14)),2,1)</f>
        <v>2</v>
      </c>
      <c r="I14" s="34"/>
      <c r="N14" s="92"/>
      <c r="V14" s="23">
        <f t="shared" si="5"/>
        <v>78</v>
      </c>
      <c r="W14" s="23">
        <f>IF(ISNUMBER(MATCH($D14,CountryData!$3:$3,0)),MATCH($D14,CountryData!$3:$3,0),"")</f>
        <v>13</v>
      </c>
      <c r="X14" s="23">
        <f t="shared" ref="X14" ca="1" si="7">IF(AND(ISNUMBER(V14),ISNUMBER(W14)),IF(INDEX(rngData,V14,W14)&gt;0,INDEX(rngData,V14,W14),""),"")</f>
        <v>149405</v>
      </c>
      <c r="Y14" s="23" t="str">
        <f ca="1">IF(ISERROR(MyComment(INDIRECT("CountryData!"&amp;ADDRESS(V14,W14)))),"",MyComment(INDIRECT("CountryData!"&amp;ADDRESS(V14,W14))))</f>
        <v>census (3% of total population)</v>
      </c>
      <c r="AC14" s="23">
        <v>1</v>
      </c>
    </row>
    <row r="15" spans="1:29" x14ac:dyDescent="0.25">
      <c r="A15" s="34"/>
      <c r="B15" s="43" t="s">
        <v>59</v>
      </c>
      <c r="C15" s="43" t="s">
        <v>60</v>
      </c>
      <c r="D15" s="43">
        <v>11401</v>
      </c>
      <c r="E15" s="155" t="s">
        <v>61</v>
      </c>
      <c r="F15" s="46">
        <f t="shared" ca="1" si="2"/>
        <v>6708712.767758457</v>
      </c>
      <c r="G15" s="47" t="str">
        <f t="shared" ca="1" si="3"/>
        <v>WPP 2012 revision</v>
      </c>
      <c r="H15" s="30">
        <f>IF(AND(_xludf.ISFORMULA($F15),_xludf.ISFORMULA($G15)),2,1)</f>
        <v>2</v>
      </c>
      <c r="I15" s="34"/>
      <c r="N15" s="92"/>
      <c r="V15" s="23">
        <f t="shared" si="5"/>
        <v>78</v>
      </c>
      <c r="W15" s="23">
        <f>IF(ISNUMBER(MATCH($D15,CountryData!$3:$3,0)),MATCH($D15,CountryData!$3:$3,0),"")</f>
        <v>14</v>
      </c>
      <c r="X15" s="23">
        <f t="shared" ca="1" si="6"/>
        <v>6708712.767758457</v>
      </c>
      <c r="Y15" s="23" t="str">
        <f ca="1">IF(ISERROR(MyComment(INDIRECT("CountryData!"&amp;ADDRESS(V15,W15)))),"",MyComment(INDIRECT("CountryData!"&amp;ADDRESS(V15,W15))))</f>
        <v>WPP 2012 revision</v>
      </c>
      <c r="AC15" s="23">
        <v>1</v>
      </c>
    </row>
    <row r="16" spans="1:29" x14ac:dyDescent="0.25">
      <c r="A16" s="34"/>
      <c r="B16" s="43"/>
      <c r="C16" s="43"/>
      <c r="D16" s="43">
        <v>11402</v>
      </c>
      <c r="E16" s="155" t="s">
        <v>81</v>
      </c>
      <c r="F16" s="46">
        <f t="shared" ca="1" si="2"/>
        <v>5326717.937600215</v>
      </c>
      <c r="G16" s="47" t="str">
        <f t="shared" ca="1" si="3"/>
        <v>Census (80% of &lt;5 year old)</v>
      </c>
      <c r="H16" s="30">
        <f>IF(AND(_xludf.ISFORMULA($F16),_xludf.ISFORMULA($G16)),2,1)</f>
        <v>2</v>
      </c>
      <c r="I16" s="34"/>
      <c r="N16" s="92"/>
      <c r="V16" s="23">
        <f t="shared" si="5"/>
        <v>78</v>
      </c>
      <c r="W16" s="23">
        <f>IF(ISNUMBER(MATCH($D16,CountryData!$3:$3,0)),MATCH($D16,CountryData!$3:$3,0),"")</f>
        <v>15</v>
      </c>
      <c r="X16" s="23">
        <f t="shared" ca="1" si="6"/>
        <v>5326717.937600215</v>
      </c>
      <c r="Y16" s="23" t="str">
        <f ca="1">IF(ISERROR(MyComment(INDIRECT("CountryData!"&amp;ADDRESS(V16,W16)))),"",MyComment(INDIRECT("CountryData!"&amp;ADDRESS(V16,W16))))</f>
        <v>Census (80% of &lt;5 year old)</v>
      </c>
      <c r="AC16" s="23">
        <v>1</v>
      </c>
    </row>
    <row r="17" spans="1:29" x14ac:dyDescent="0.25">
      <c r="A17" s="34"/>
      <c r="B17" s="43"/>
      <c r="C17" s="43"/>
      <c r="D17" s="43">
        <v>11403</v>
      </c>
      <c r="E17" s="155" t="s">
        <v>82</v>
      </c>
      <c r="F17" s="46">
        <f t="shared" ca="1" si="2"/>
        <v>2596271.841122523</v>
      </c>
      <c r="G17" s="47" t="str">
        <f t="shared" ca="1" si="3"/>
        <v>census (39% of under 5yrs)</v>
      </c>
      <c r="H17" s="30">
        <f>IF(AND(_xludf.ISFORMULA($F17),_xludf.ISFORMULA($G17)),2,1)</f>
        <v>2</v>
      </c>
      <c r="I17" s="34"/>
      <c r="N17" s="92"/>
      <c r="V17" s="23">
        <f t="shared" si="5"/>
        <v>78</v>
      </c>
      <c r="W17" s="23">
        <f>IF(ISNUMBER(MATCH($D17,CountryData!$3:$3,0)),MATCH($D17,CountryData!$3:$3,0),"")</f>
        <v>16</v>
      </c>
      <c r="X17" s="23">
        <f t="shared" ca="1" si="6"/>
        <v>2596271.841122523</v>
      </c>
      <c r="Y17" s="23" t="str">
        <f ca="1">IF(ISERROR(MyComment(INDIRECT("CountryData!"&amp;ADDRESS(V17,W17)))),"",MyComment(INDIRECT("CountryData!"&amp;ADDRESS(V17,W17))))</f>
        <v>census (39% of under 5yrs)</v>
      </c>
      <c r="AC17" s="23">
        <v>1</v>
      </c>
    </row>
    <row r="18" spans="1:29" x14ac:dyDescent="0.25">
      <c r="A18" s="34"/>
      <c r="B18" s="43"/>
      <c r="C18" s="43"/>
      <c r="D18" s="43">
        <v>11404</v>
      </c>
      <c r="E18" s="155" t="s">
        <v>83</v>
      </c>
      <c r="F18" s="46">
        <f t="shared" ca="1" si="2"/>
        <v>3287269.256201644</v>
      </c>
      <c r="G18" s="47" t="str">
        <f t="shared" ca="1" si="3"/>
        <v>Census (49% of under 5 years)</v>
      </c>
      <c r="H18" s="30">
        <f>IF(AND(_xludf.ISFORMULA($F18),_xludf.ISFORMULA($G18)),2,1)</f>
        <v>2</v>
      </c>
      <c r="I18" s="34"/>
      <c r="N18" s="92"/>
      <c r="V18" s="23">
        <f t="shared" si="5"/>
        <v>78</v>
      </c>
      <c r="W18" s="23">
        <f>IF(ISNUMBER(MATCH($D18,CountryData!$3:$3,0)),MATCH($D18,CountryData!$3:$3,0),"")</f>
        <v>17</v>
      </c>
      <c r="X18" s="23">
        <f t="shared" ca="1" si="6"/>
        <v>3287269.256201644</v>
      </c>
      <c r="Y18" s="23" t="str">
        <f ca="1">IF(ISERROR(MyComment(INDIRECT("CountryData!"&amp;ADDRESS(V18,W18)))),"",MyComment(INDIRECT("CountryData!"&amp;ADDRESS(V18,W18))))</f>
        <v>Census (49% of under 5 years)</v>
      </c>
      <c r="AC18" s="23">
        <v>1</v>
      </c>
    </row>
    <row r="19" spans="1:29" x14ac:dyDescent="0.25">
      <c r="A19" s="34"/>
      <c r="B19" s="43" t="s">
        <v>62</v>
      </c>
      <c r="C19" s="43" t="s">
        <v>63</v>
      </c>
      <c r="D19" s="43">
        <v>11501</v>
      </c>
      <c r="E19" s="155" t="s">
        <v>64</v>
      </c>
      <c r="F19" s="46">
        <f t="shared" ca="1" si="2"/>
        <v>1479405</v>
      </c>
      <c r="G19" s="47" t="str">
        <f t="shared" ca="1" si="3"/>
        <v>WPP 2012 revision</v>
      </c>
      <c r="H19" s="30">
        <f>IF(AND(_xludf.ISFORMULA($F19),_xludf.ISFORMULA($G19)),2,1)</f>
        <v>2</v>
      </c>
      <c r="I19" s="34"/>
      <c r="N19" s="92"/>
      <c r="V19" s="23">
        <f t="shared" si="5"/>
        <v>78</v>
      </c>
      <c r="W19" s="23">
        <f>IF(ISNUMBER(MATCH($D19,CountryData!$3:$3,0)),MATCH($D19,CountryData!$3:$3,0),"")</f>
        <v>18</v>
      </c>
      <c r="X19" s="23">
        <f t="shared" ca="1" si="6"/>
        <v>1479405</v>
      </c>
      <c r="Y19" s="23" t="str">
        <f ca="1">IF(ISERROR(MyComment(INDIRECT("CountryData!"&amp;ADDRESS(V19,W19)))),"",MyComment(INDIRECT("CountryData!"&amp;ADDRESS(V19,W19))))</f>
        <v>WPP 2012 revision</v>
      </c>
      <c r="AC19" s="23">
        <v>1</v>
      </c>
    </row>
    <row r="20" spans="1:29" x14ac:dyDescent="0.25">
      <c r="A20" s="34"/>
      <c r="B20" s="43"/>
      <c r="C20" s="43"/>
      <c r="D20" s="43">
        <v>11502</v>
      </c>
      <c r="E20" s="155" t="s">
        <v>84</v>
      </c>
      <c r="F20" s="46">
        <f t="shared" ca="1" si="2"/>
        <v>669897.44862475188</v>
      </c>
      <c r="G20" s="47" t="str">
        <f t="shared" ca="1" si="3"/>
        <v>WPP 2012 revision</v>
      </c>
      <c r="H20" s="30">
        <f>IF(AND(_xludf.ISFORMULA($F20),_xludf.ISFORMULA($G20)),2,1)</f>
        <v>2</v>
      </c>
      <c r="I20" s="34"/>
      <c r="N20" s="92"/>
      <c r="V20" s="23">
        <f t="shared" si="5"/>
        <v>78</v>
      </c>
      <c r="W20" s="23">
        <f>IF(ISNUMBER(MATCH($D20,CountryData!$3:$3,0)),MATCH($D20,CountryData!$3:$3,0),"")</f>
        <v>19</v>
      </c>
      <c r="X20" s="23">
        <f t="shared" ca="1" si="6"/>
        <v>669897.44862475188</v>
      </c>
      <c r="Y20" s="23" t="str">
        <f ca="1">IF(ISERROR(MyComment(INDIRECT("CountryData!"&amp;ADDRESS(V20,W20)))),"",MyComment(INDIRECT("CountryData!"&amp;ADDRESS(V20,W20))))</f>
        <v>WPP 2012 revision</v>
      </c>
      <c r="AC20" s="23">
        <v>1</v>
      </c>
    </row>
    <row r="21" spans="1:29" x14ac:dyDescent="0.25">
      <c r="A21" s="34"/>
      <c r="B21" s="43"/>
      <c r="C21" s="43"/>
      <c r="D21" s="43">
        <v>11503</v>
      </c>
      <c r="E21" s="155" t="s">
        <v>85</v>
      </c>
      <c r="F21" s="46">
        <f t="shared" ca="1" si="2"/>
        <v>533647.12009090395</v>
      </c>
      <c r="G21" s="47" t="str">
        <f t="shared" ca="1" si="3"/>
        <v>WPP 2012 revision</v>
      </c>
      <c r="H21" s="30">
        <f>IF(AND(_xludf.ISFORMULA($F21),_xludf.ISFORMULA($G21)),2,1)</f>
        <v>2</v>
      </c>
      <c r="I21" s="34"/>
      <c r="N21" s="92"/>
      <c r="V21" s="23">
        <f t="shared" si="5"/>
        <v>78</v>
      </c>
      <c r="W21" s="23">
        <f>IF(ISNUMBER(MATCH($D21,CountryData!$3:$3,0)),MATCH($D21,CountryData!$3:$3,0),"")</f>
        <v>20</v>
      </c>
      <c r="X21" s="23">
        <f t="shared" ca="1" si="6"/>
        <v>533647.12009090395</v>
      </c>
      <c r="Y21" s="23" t="str">
        <f ca="1">IF(ISERROR(MyComment(INDIRECT("CountryData!"&amp;ADDRESS(V21,W21)))),"",MyComment(INDIRECT("CountryData!"&amp;ADDRESS(V21,W21))))</f>
        <v>WPP 2012 revision</v>
      </c>
      <c r="AC21" s="23">
        <v>1</v>
      </c>
    </row>
    <row r="22" spans="1:29" x14ac:dyDescent="0.25">
      <c r="A22" s="34"/>
      <c r="B22" s="43" t="s">
        <v>65</v>
      </c>
      <c r="C22" s="43" t="s">
        <v>66</v>
      </c>
      <c r="D22" s="43">
        <v>11601</v>
      </c>
      <c r="E22" s="155" t="s">
        <v>67</v>
      </c>
      <c r="F22" s="45">
        <f t="shared" ca="1" si="2"/>
        <v>0.76</v>
      </c>
      <c r="G22" s="47" t="str">
        <f t="shared" ca="1" si="3"/>
        <v>WHS 2013, Table 9</v>
      </c>
      <c r="H22" s="30">
        <f>IF(AND(_xludf.ISFORMULA($F22),_xludf.ISFORMULA($G22)),2,1)</f>
        <v>2</v>
      </c>
      <c r="I22" s="34"/>
      <c r="N22" s="92"/>
      <c r="V22" s="23">
        <f t="shared" si="5"/>
        <v>78</v>
      </c>
      <c r="W22" s="23">
        <f>IF(ISNUMBER(MATCH($D22,CountryData!$3:$3,0)),MATCH($D22,CountryData!$3:$3,0),"")</f>
        <v>21</v>
      </c>
      <c r="X22" s="23">
        <f t="shared" ca="1" si="6"/>
        <v>0.76</v>
      </c>
      <c r="Y22" s="23" t="str">
        <f ca="1">IF(ISERROR(MyComment(INDIRECT("CountryData!"&amp;ADDRESS(V22,W22)))),"",MyComment(INDIRECT("CountryData!"&amp;ADDRESS(V22,W22))))</f>
        <v>WHS 2013, Table 9</v>
      </c>
      <c r="AC22" s="23">
        <v>1</v>
      </c>
    </row>
    <row r="23" spans="1:29" x14ac:dyDescent="0.25">
      <c r="A23" s="34"/>
      <c r="B23" s="43" t="s">
        <v>68</v>
      </c>
      <c r="C23" s="43" t="s">
        <v>69</v>
      </c>
      <c r="D23" s="43">
        <v>11701</v>
      </c>
      <c r="E23" s="155" t="s">
        <v>70</v>
      </c>
      <c r="F23" s="46">
        <f t="shared" ca="1" si="2"/>
        <v>32807307.856679618</v>
      </c>
      <c r="G23" s="47" t="str">
        <f t="shared" ca="1" si="3"/>
        <v>Proxy: rural population</v>
      </c>
      <c r="H23" s="30">
        <f>IF(AND(_xludf.ISFORMULA($F23),_xludf.ISFORMULA($G23)),2,1)</f>
        <v>2</v>
      </c>
      <c r="I23" s="34"/>
      <c r="N23" s="92"/>
      <c r="V23" s="23">
        <f t="shared" si="5"/>
        <v>78</v>
      </c>
      <c r="W23" s="23">
        <f>IF(ISNUMBER(MATCH($D23,CountryData!$3:$3,0)),MATCH($D23,CountryData!$3:$3,0),"")</f>
        <v>22</v>
      </c>
      <c r="X23" s="23">
        <f t="shared" ca="1" si="6"/>
        <v>32807307.856679618</v>
      </c>
      <c r="Y23" s="23" t="str">
        <f ca="1">IF(ISERROR(MyComment(INDIRECT("CountryData!"&amp;ADDRESS(V23,W23)))),"",MyComment(INDIRECT("CountryData!"&amp;ADDRESS(V23,W23))))</f>
        <v>Proxy: rural population</v>
      </c>
      <c r="AC23" s="23">
        <v>1</v>
      </c>
    </row>
    <row r="24" spans="1:29" x14ac:dyDescent="0.25">
      <c r="A24" s="34"/>
      <c r="B24" s="43"/>
      <c r="C24" s="43"/>
      <c r="D24" s="43">
        <v>11702</v>
      </c>
      <c r="E24" s="155" t="s">
        <v>71</v>
      </c>
      <c r="F24" s="46">
        <f t="shared" ca="1" si="2"/>
        <v>32807307.856679618</v>
      </c>
      <c r="G24" s="47" t="str">
        <f t="shared" ca="1" si="3"/>
        <v>Proxy: rural population</v>
      </c>
      <c r="H24" s="30">
        <f>IF(AND(_xludf.ISFORMULA($F24),_xludf.ISFORMULA($G24)),2,1)</f>
        <v>2</v>
      </c>
      <c r="I24" s="34"/>
      <c r="N24" s="92"/>
      <c r="V24" s="23">
        <f t="shared" si="5"/>
        <v>78</v>
      </c>
      <c r="W24" s="23">
        <f>IF(ISNUMBER(MATCH($D24,CountryData!$3:$3,0)),MATCH($D24,CountryData!$3:$3,0),"")</f>
        <v>23</v>
      </c>
      <c r="X24" s="23">
        <f t="shared" ca="1" si="6"/>
        <v>32807307.856679618</v>
      </c>
      <c r="Y24" s="23" t="str">
        <f ca="1">IF(ISERROR(MyComment(INDIRECT("CountryData!"&amp;ADDRESS(V24,W24)))),"",MyComment(INDIRECT("CountryData!"&amp;ADDRESS(V24,W24))))</f>
        <v>Proxy: rural population</v>
      </c>
      <c r="AC24" s="23">
        <v>1</v>
      </c>
    </row>
    <row r="25" spans="1:29" x14ac:dyDescent="0.25">
      <c r="A25" s="34"/>
      <c r="B25" s="43" t="s">
        <v>72</v>
      </c>
      <c r="C25" s="43" t="s">
        <v>73</v>
      </c>
      <c r="D25" s="43">
        <v>11801</v>
      </c>
      <c r="E25" s="155" t="s">
        <v>74</v>
      </c>
      <c r="F25" s="45">
        <f t="shared" ca="1" si="2"/>
        <v>0.19699999999999998</v>
      </c>
      <c r="G25" s="47" t="str">
        <f t="shared" ca="1" si="3"/>
        <v>WHS 2013, Table 9</v>
      </c>
      <c r="H25" s="30">
        <f>IF(AND(_xludf.ISFORMULA($F25),_xludf.ISFORMULA($G25)),2,1)</f>
        <v>2</v>
      </c>
      <c r="I25" s="34"/>
      <c r="N25" s="92"/>
      <c r="V25" s="23">
        <f t="shared" si="5"/>
        <v>78</v>
      </c>
      <c r="W25" s="23">
        <f>IF(ISNUMBER(MATCH($D25,CountryData!$3:$3,0)),MATCH($D25,CountryData!$3:$3,0),"")</f>
        <v>24</v>
      </c>
      <c r="X25" s="23">
        <f t="shared" ca="1" si="6"/>
        <v>0.19699999999999998</v>
      </c>
      <c r="Y25" s="23" t="str">
        <f ca="1">IF(ISERROR(MyComment(INDIRECT("CountryData!"&amp;ADDRESS(V25,W25)))),"",MyComment(INDIRECT("CountryData!"&amp;ADDRESS(V25,W25))))</f>
        <v>WHS 2013, Table 9</v>
      </c>
      <c r="AC25" s="23">
        <v>1</v>
      </c>
    </row>
    <row r="26" spans="1:29" x14ac:dyDescent="0.25">
      <c r="A26" s="34"/>
      <c r="B26" s="43" t="s">
        <v>75</v>
      </c>
      <c r="C26" s="43" t="s">
        <v>76</v>
      </c>
      <c r="D26" s="43">
        <v>11901</v>
      </c>
      <c r="E26" s="155" t="s">
        <v>77</v>
      </c>
      <c r="F26" s="48">
        <f t="shared" ca="1" si="2"/>
        <v>4.2</v>
      </c>
      <c r="G26" s="47" t="str">
        <f t="shared" ca="1" si="3"/>
        <v>; KDHS 2008/9</v>
      </c>
      <c r="H26" s="30">
        <f>IF(AND(_xludf.ISFORMULA($F26),_xludf.ISFORMULA($G26)),2,1)</f>
        <v>2</v>
      </c>
      <c r="I26" s="34"/>
      <c r="K26" s="19" t="str">
        <f>IF(ISNUMBER(MATCH($D26,Strategy!$B:$B,0)),1,"")</f>
        <v/>
      </c>
      <c r="L26" s="19">
        <f>IF(ISNUMBER(MATCH($D26,Quantities!$B:$B,0)),1,"")</f>
        <v>1</v>
      </c>
      <c r="M26" s="19" t="str">
        <f t="shared" ref="M26:M60" ca="1" si="8">IF(AND(ISNUMBER(F26)=FALSE,SUM(K26:L26)&gt;0),1,"")</f>
        <v/>
      </c>
      <c r="V26" s="23">
        <f t="shared" si="5"/>
        <v>78</v>
      </c>
      <c r="W26" s="23">
        <f>IF(ISNUMBER(MATCH($D26,CountryData!$3:$3,0)),MATCH($D26,CountryData!$3:$3,0),"")</f>
        <v>25</v>
      </c>
      <c r="X26" s="23">
        <f t="shared" ca="1" si="6"/>
        <v>4.2</v>
      </c>
      <c r="Y26" s="23" t="str">
        <f ca="1">IF(ISERROR(MyComment(INDIRECT("CountryData!"&amp;ADDRESS(V26,W26)))),"",MyComment(INDIRECT("CountryData!"&amp;ADDRESS(V26,W26))))</f>
        <v>; KDHS 2008/9</v>
      </c>
      <c r="AC26" s="23">
        <v>1</v>
      </c>
    </row>
    <row r="27" spans="1:29" x14ac:dyDescent="0.25">
      <c r="A27" s="34"/>
      <c r="B27" s="43"/>
      <c r="C27" s="43" t="s">
        <v>78</v>
      </c>
      <c r="D27" s="43">
        <v>11902</v>
      </c>
      <c r="E27" s="155" t="s">
        <v>342</v>
      </c>
      <c r="F27" s="45">
        <f t="shared" ca="1" si="2"/>
        <v>0.4</v>
      </c>
      <c r="G27" s="47" t="str">
        <f t="shared" ca="1" si="3"/>
        <v>Acta Tropica 91 (2004) 239–251</v>
      </c>
      <c r="H27" s="30">
        <f>IF(AND(_xludf.ISFORMULA($F27),_xludf.ISFORMULA($G27)),2,1)</f>
        <v>2</v>
      </c>
      <c r="I27" s="34"/>
      <c r="K27" s="19" t="str">
        <f>IF(ISNUMBER(MATCH($D27,Strategy!$B:$B,0)),1,"")</f>
        <v/>
      </c>
      <c r="L27" s="19">
        <f>IF(ISNUMBER(MATCH($D27,Quantities!$B:$B,0)),1,"")</f>
        <v>1</v>
      </c>
      <c r="M27" s="19" t="str">
        <f t="shared" ca="1" si="8"/>
        <v/>
      </c>
      <c r="V27" s="23">
        <f t="shared" si="5"/>
        <v>78</v>
      </c>
      <c r="W27" s="23">
        <f>IF(ISNUMBER(MATCH($D27,CountryData!$3:$3,0)),MATCH($D27,CountryData!$3:$3,0),"")</f>
        <v>26</v>
      </c>
      <c r="X27" s="23">
        <f t="shared" ca="1" si="6"/>
        <v>0.4</v>
      </c>
      <c r="Y27" s="23" t="str">
        <f ca="1">IF(ISERROR(MyComment(INDIRECT("CountryData!"&amp;ADDRESS(V27,W27)))),"",MyComment(INDIRECT("CountryData!"&amp;ADDRESS(V27,W27))))</f>
        <v>Acta Tropica 91 (2004) 239–251</v>
      </c>
      <c r="AC27" s="23">
        <v>1</v>
      </c>
    </row>
    <row r="28" spans="1:29" x14ac:dyDescent="0.25">
      <c r="A28" s="34"/>
      <c r="B28" s="43"/>
      <c r="C28" s="43"/>
      <c r="D28" s="43">
        <v>11903</v>
      </c>
      <c r="E28" s="155" t="s">
        <v>79</v>
      </c>
      <c r="F28" s="45">
        <f t="shared" ca="1" si="2"/>
        <v>0.17</v>
      </c>
      <c r="G28" s="47" t="str">
        <f t="shared" ca="1" si="3"/>
        <v>Estimate</v>
      </c>
      <c r="H28" s="30">
        <f>IF(AND(_xludf.ISFORMULA($F28),_xludf.ISFORMULA($G28)),2,1)</f>
        <v>2</v>
      </c>
      <c r="I28" s="34"/>
      <c r="K28" s="19" t="str">
        <f>IF(ISNUMBER(MATCH($D28,Strategy!$B:$B,0)),1,"")</f>
        <v/>
      </c>
      <c r="L28" s="19" t="str">
        <f>IF(ISNUMBER(MATCH($D28,Quantities!$B:$B,0)),1,"")</f>
        <v/>
      </c>
      <c r="M28" s="19" t="str">
        <f t="shared" ca="1" si="8"/>
        <v/>
      </c>
      <c r="V28" s="23">
        <f t="shared" si="5"/>
        <v>78</v>
      </c>
      <c r="W28" s="23">
        <f>IF(ISNUMBER(MATCH($D28,CountryData!$3:$3,0)),MATCH($D28,CountryData!$3:$3,0),"")</f>
        <v>27</v>
      </c>
      <c r="X28" s="23">
        <f t="shared" ca="1" si="6"/>
        <v>0.17</v>
      </c>
      <c r="Y28" s="23" t="str">
        <f ca="1">IF(ISERROR(MyComment(INDIRECT("CountryData!"&amp;ADDRESS(V28,W28)))),"",MyComment(INDIRECT("CountryData!"&amp;ADDRESS(V28,W28))))</f>
        <v>Estimate</v>
      </c>
      <c r="AC28" s="23">
        <v>1</v>
      </c>
    </row>
    <row r="29" spans="1:29" x14ac:dyDescent="0.25">
      <c r="A29" s="34"/>
      <c r="B29" s="44">
        <v>1.2</v>
      </c>
      <c r="C29" s="44" t="s">
        <v>102</v>
      </c>
      <c r="D29" s="43"/>
      <c r="E29" s="43"/>
      <c r="F29" s="156" t="str">
        <f t="shared" si="2"/>
        <v xml:space="preserve"> </v>
      </c>
      <c r="G29" s="157" t="str">
        <f t="shared" ca="1" si="3"/>
        <v/>
      </c>
      <c r="H29" s="30">
        <f>IF(AND(_xludf.ISFORMULA($F29),_xludf.ISFORMULA($G29)),2,1)</f>
        <v>2</v>
      </c>
      <c r="I29" s="34"/>
      <c r="K29" s="19" t="str">
        <f>IF(ISNUMBER(MATCH($D29,Strategy!$B:$B,0)),1,"")</f>
        <v/>
      </c>
      <c r="L29" s="19" t="str">
        <f>IF(ISNUMBER(MATCH($D29,Quantities!$B:$B,0)),1,"")</f>
        <v/>
      </c>
      <c r="M29" s="19" t="str">
        <f t="shared" si="8"/>
        <v/>
      </c>
      <c r="V29" s="23" t="str">
        <f t="shared" si="5"/>
        <v/>
      </c>
      <c r="W29" s="23" t="str">
        <f>IF(ISNUMBER(MATCH($D29,CountryData!$3:$3,0)),MATCH($D29,CountryData!$3:$3,0),"")</f>
        <v/>
      </c>
      <c r="X29" s="23" t="str">
        <f t="shared" si="6"/>
        <v/>
      </c>
      <c r="Y29" s="23" t="str">
        <f ca="1">IF(ISERROR(MyComment(INDIRECT("CountryData!"&amp;ADDRESS(V29,W29)))),"",MyComment(INDIRECT("CountryData!"&amp;ADDRESS(V29,W29))))</f>
        <v/>
      </c>
      <c r="AC29" s="23">
        <v>1</v>
      </c>
    </row>
    <row r="30" spans="1:29" x14ac:dyDescent="0.25">
      <c r="A30" s="34"/>
      <c r="B30" s="43" t="s">
        <v>121</v>
      </c>
      <c r="C30" s="43" t="s">
        <v>104</v>
      </c>
      <c r="D30" s="43">
        <v>12101</v>
      </c>
      <c r="E30" s="155" t="s">
        <v>105</v>
      </c>
      <c r="F30" s="46">
        <f t="shared" ca="1" si="2"/>
        <v>40000</v>
      </c>
      <c r="G30" s="47" t="str">
        <f t="shared" ca="1" si="3"/>
        <v>IGME. 2013 Report</v>
      </c>
      <c r="H30" s="30">
        <f>IF(AND(_xludf.ISFORMULA($F30),_xludf.ISFORMULA($G30)),2,1)</f>
        <v>2</v>
      </c>
      <c r="I30" s="34"/>
      <c r="K30" s="19" t="str">
        <f>IF(ISNUMBER(MATCH($D30,Strategy!$B:$B,0)),1,"")</f>
        <v/>
      </c>
      <c r="L30" s="19" t="str">
        <f>IF(ISNUMBER(MATCH($D30,Quantities!$B:$B,0)),1,"")</f>
        <v/>
      </c>
      <c r="M30" s="19" t="str">
        <f t="shared" ca="1" si="8"/>
        <v/>
      </c>
      <c r="V30" s="23">
        <f t="shared" si="5"/>
        <v>78</v>
      </c>
      <c r="W30" s="23">
        <f>IF(ISNUMBER(MATCH($D30,CountryData!$3:$3,0)),MATCH($D30,CountryData!$3:$3,0),"")</f>
        <v>28</v>
      </c>
      <c r="X30" s="23">
        <f t="shared" ca="1" si="6"/>
        <v>40000</v>
      </c>
      <c r="Y30" s="23" t="str">
        <f ca="1">IF(ISERROR(MyComment(INDIRECT("CountryData!"&amp;ADDRESS(V30,W30)))),"",MyComment(INDIRECT("CountryData!"&amp;ADDRESS(V30,W30))))</f>
        <v>IGME. 2013 Report</v>
      </c>
      <c r="AC30" s="23">
        <v>1</v>
      </c>
    </row>
    <row r="31" spans="1:29" x14ac:dyDescent="0.25">
      <c r="A31" s="34"/>
      <c r="B31" s="43" t="s">
        <v>122</v>
      </c>
      <c r="C31" s="43" t="s">
        <v>106</v>
      </c>
      <c r="D31" s="43">
        <v>12102</v>
      </c>
      <c r="E31" s="155" t="s">
        <v>107</v>
      </c>
      <c r="F31" s="46">
        <f t="shared" ca="1" si="2"/>
        <v>7200</v>
      </c>
      <c r="G31" s="47" t="str">
        <f t="shared" ca="1" si="3"/>
        <v>IGME. 2013 Report</v>
      </c>
      <c r="H31" s="30">
        <f>IF(AND(_xludf.ISFORMULA($F31),_xludf.ISFORMULA($G31)),2,1)</f>
        <v>2</v>
      </c>
      <c r="I31" s="34"/>
      <c r="K31" s="19" t="str">
        <f>IF(ISNUMBER(MATCH($D31,Strategy!$B:$B,0)),1,"")</f>
        <v/>
      </c>
      <c r="L31" s="19" t="str">
        <f>IF(ISNUMBER(MATCH($D31,Quantities!$B:$B,0)),1,"")</f>
        <v/>
      </c>
      <c r="M31" s="19" t="str">
        <f t="shared" ca="1" si="8"/>
        <v/>
      </c>
      <c r="V31" s="23">
        <f t="shared" si="5"/>
        <v>78</v>
      </c>
      <c r="W31" s="23">
        <f>IF(ISNUMBER(MATCH($D31,CountryData!$3:$3,0)),MATCH($D31,CountryData!$3:$3,0),"")</f>
        <v>29</v>
      </c>
      <c r="X31" s="23">
        <f t="shared" ca="1" si="6"/>
        <v>7200</v>
      </c>
      <c r="Y31" s="23" t="str">
        <f ca="1">IF(ISERROR(MyComment(INDIRECT("CountryData!"&amp;ADDRESS(V31,W31)))),"",MyComment(INDIRECT("CountryData!"&amp;ADDRESS(V31,W31))))</f>
        <v>IGME. 2013 Report</v>
      </c>
      <c r="AC31" s="23">
        <v>1</v>
      </c>
    </row>
    <row r="32" spans="1:29" x14ac:dyDescent="0.25">
      <c r="A32" s="34"/>
      <c r="B32" s="43" t="s">
        <v>123</v>
      </c>
      <c r="C32" s="43" t="s">
        <v>108</v>
      </c>
      <c r="D32" s="43">
        <v>12103</v>
      </c>
      <c r="E32" s="155" t="s">
        <v>109</v>
      </c>
      <c r="F32" s="46">
        <f t="shared" ca="1" si="2"/>
        <v>108000</v>
      </c>
      <c r="G32" s="47" t="str">
        <f t="shared" ca="1" si="3"/>
        <v>IGME. 2013 Report</v>
      </c>
      <c r="H32" s="30">
        <f>IF(AND(_xludf.ISFORMULA($F32),_xludf.ISFORMULA($G32)),2,1)</f>
        <v>2</v>
      </c>
      <c r="I32" s="34"/>
      <c r="K32" s="19" t="str">
        <f>IF(ISNUMBER(MATCH($D32,Strategy!$B:$B,0)),1,"")</f>
        <v/>
      </c>
      <c r="L32" s="19" t="str">
        <f>IF(ISNUMBER(MATCH($D32,Quantities!$B:$B,0)),1,"")</f>
        <v/>
      </c>
      <c r="M32" s="19" t="str">
        <f t="shared" ca="1" si="8"/>
        <v/>
      </c>
      <c r="V32" s="23">
        <f t="shared" si="5"/>
        <v>78</v>
      </c>
      <c r="W32" s="23">
        <f>IF(ISNUMBER(MATCH($D32,CountryData!$3:$3,0)),MATCH($D32,CountryData!$3:$3,0),"")</f>
        <v>30</v>
      </c>
      <c r="X32" s="23">
        <f t="shared" ca="1" si="6"/>
        <v>108000</v>
      </c>
      <c r="Y32" s="23" t="str">
        <f ca="1">IF(ISERROR(MyComment(INDIRECT("CountryData!"&amp;ADDRESS(V32,W32)))),"",MyComment(INDIRECT("CountryData!"&amp;ADDRESS(V32,W32))))</f>
        <v>IGME. 2013 Report</v>
      </c>
      <c r="AC32" s="23">
        <v>1</v>
      </c>
    </row>
    <row r="33" spans="1:29" x14ac:dyDescent="0.25">
      <c r="A33" s="34"/>
      <c r="B33" s="43" t="s">
        <v>124</v>
      </c>
      <c r="C33" s="43" t="s">
        <v>110</v>
      </c>
      <c r="D33" s="43">
        <v>12104</v>
      </c>
      <c r="E33" s="155" t="s">
        <v>111</v>
      </c>
      <c r="F33" s="46">
        <f t="shared" ca="1" si="2"/>
        <v>7320</v>
      </c>
      <c r="G33" s="47" t="str">
        <f t="shared" ca="1" si="3"/>
        <v>Estimate based on 1.5 million live births and under MMR of 488 per 100000 live births</v>
      </c>
      <c r="H33" s="30">
        <f>IF(AND(_xludf.ISFORMULA($F33),_xludf.ISFORMULA($G33)),2,1)</f>
        <v>2</v>
      </c>
      <c r="I33" s="34"/>
      <c r="K33" s="19" t="str">
        <f>IF(ISNUMBER(MATCH($D33,Strategy!$B:$B,0)),1,"")</f>
        <v/>
      </c>
      <c r="L33" s="19" t="str">
        <f>IF(ISNUMBER(MATCH($D33,Quantities!$B:$B,0)),1,"")</f>
        <v/>
      </c>
      <c r="M33" s="19" t="str">
        <f t="shared" ca="1" si="8"/>
        <v/>
      </c>
      <c r="V33" s="23">
        <f t="shared" si="5"/>
        <v>78</v>
      </c>
      <c r="W33" s="23">
        <f>IF(ISNUMBER(MATCH($D33,CountryData!$3:$3,0)),MATCH($D33,CountryData!$3:$3,0),"")</f>
        <v>31</v>
      </c>
      <c r="X33" s="23">
        <f t="shared" ca="1" si="6"/>
        <v>7320</v>
      </c>
      <c r="Y33" s="23" t="str">
        <f ca="1">IF(ISERROR(MyComment(INDIRECT("CountryData!"&amp;ADDRESS(V33,W33)))),"",MyComment(INDIRECT("CountryData!"&amp;ADDRESS(V33,W33))))</f>
        <v>Estimate based on 1.5 million live births and under MMR of 488 per 100000 live births</v>
      </c>
      <c r="AC33" s="23">
        <v>1</v>
      </c>
    </row>
    <row r="34" spans="1:29" x14ac:dyDescent="0.25">
      <c r="A34" s="34"/>
      <c r="B34" s="44">
        <v>1.3</v>
      </c>
      <c r="C34" s="44" t="s">
        <v>112</v>
      </c>
      <c r="D34" s="43"/>
      <c r="E34" s="43"/>
      <c r="F34" s="156" t="str">
        <f t="shared" si="2"/>
        <v xml:space="preserve"> </v>
      </c>
      <c r="G34" s="157" t="str">
        <f t="shared" ca="1" si="3"/>
        <v/>
      </c>
      <c r="H34" s="30">
        <f>IF(AND(_xludf.ISFORMULA($F34),_xludf.ISFORMULA($G34)),2,1)</f>
        <v>2</v>
      </c>
      <c r="I34" s="34"/>
      <c r="K34" s="19" t="str">
        <f>IF(ISNUMBER(MATCH($D34,Strategy!$B:$B,0)),1,"")</f>
        <v/>
      </c>
      <c r="L34" s="19" t="str">
        <f>IF(ISNUMBER(MATCH($D34,Quantities!$B:$B,0)),1,"")</f>
        <v/>
      </c>
      <c r="M34" s="19" t="str">
        <f t="shared" si="8"/>
        <v/>
      </c>
      <c r="V34" s="23" t="str">
        <f t="shared" si="5"/>
        <v/>
      </c>
      <c r="W34" s="23" t="str">
        <f>IF(ISNUMBER(MATCH($D34,CountryData!$3:$3,0)),MATCH($D34,CountryData!$3:$3,0),"")</f>
        <v/>
      </c>
      <c r="X34" s="23" t="str">
        <f t="shared" si="6"/>
        <v/>
      </c>
      <c r="Y34" s="23" t="str">
        <f ca="1">IF(ISERROR(MyComment(INDIRECT("CountryData!"&amp;ADDRESS(V34,W34)))),"",MyComment(INDIRECT("CountryData!"&amp;ADDRESS(V34,W34))))</f>
        <v/>
      </c>
      <c r="AC34" s="23">
        <v>1</v>
      </c>
    </row>
    <row r="35" spans="1:29" x14ac:dyDescent="0.25">
      <c r="A35" s="34"/>
      <c r="B35" s="43" t="s">
        <v>125</v>
      </c>
      <c r="C35" s="43" t="s">
        <v>161</v>
      </c>
      <c r="D35" s="43">
        <v>13101</v>
      </c>
      <c r="E35" s="155" t="s">
        <v>113</v>
      </c>
      <c r="F35" s="45">
        <f t="shared" ca="1" si="2"/>
        <v>0.16600000000000001</v>
      </c>
      <c r="G35" s="47" t="str">
        <f t="shared" ca="1" si="3"/>
        <v>DHS 2008/2009, Table 10.6</v>
      </c>
      <c r="H35" s="30">
        <f>IF(AND(_xludf.ISFORMULA($F35),_xludf.ISFORMULA($G35)),2,1)</f>
        <v>2</v>
      </c>
      <c r="I35" s="34"/>
      <c r="K35" s="19" t="str">
        <f>IF(ISNUMBER(MATCH($D35,Strategy!$B:$B,0)),1,"")</f>
        <v/>
      </c>
      <c r="L35" s="19">
        <f>IF(ISNUMBER(MATCH($D35,Quantities!$B:$B,0)),1,"")</f>
        <v>1</v>
      </c>
      <c r="M35" s="19" t="str">
        <f t="shared" ca="1" si="8"/>
        <v/>
      </c>
      <c r="V35" s="23">
        <f t="shared" si="5"/>
        <v>78</v>
      </c>
      <c r="W35" s="23">
        <f>IF(ISNUMBER(MATCH($D35,CountryData!$3:$3,0)),MATCH($D35,CountryData!$3:$3,0),"")</f>
        <v>32</v>
      </c>
      <c r="X35" s="23">
        <f t="shared" ca="1" si="6"/>
        <v>0.16600000000000001</v>
      </c>
      <c r="Y35" s="23" t="str">
        <f ca="1">IF(ISERROR(MyComment(INDIRECT("CountryData!"&amp;ADDRESS(V35,W35)))),"",MyComment(INDIRECT("CountryData!"&amp;ADDRESS(V35,W35))))</f>
        <v>DHS 2008/2009, Table 10.6</v>
      </c>
      <c r="AC35" s="23">
        <v>1</v>
      </c>
    </row>
    <row r="36" spans="1:29" x14ac:dyDescent="0.25">
      <c r="A36" s="34"/>
      <c r="B36" s="43"/>
      <c r="C36" s="43"/>
      <c r="D36" s="43">
        <v>13102</v>
      </c>
      <c r="E36" s="155" t="s">
        <v>114</v>
      </c>
      <c r="F36" s="48">
        <f t="shared" ca="1" si="2"/>
        <v>3</v>
      </c>
      <c r="G36" s="47" t="str">
        <f t="shared" ca="1" si="3"/>
        <v>MOH statistics</v>
      </c>
      <c r="H36" s="30">
        <f>IF(AND(_xludf.ISFORMULA($F36),_xludf.ISFORMULA($G36)),2,1)</f>
        <v>2</v>
      </c>
      <c r="I36" s="34"/>
      <c r="K36" s="19" t="str">
        <f>IF(ISNUMBER(MATCH($D36,Strategy!$B:$B,0)),1,"")</f>
        <v/>
      </c>
      <c r="L36" s="19">
        <f>IF(ISNUMBER(MATCH($D36,Quantities!$B:$B,0)),1,"")</f>
        <v>1</v>
      </c>
      <c r="M36" s="19" t="str">
        <f t="shared" ca="1" si="8"/>
        <v/>
      </c>
      <c r="V36" s="23">
        <f t="shared" si="5"/>
        <v>78</v>
      </c>
      <c r="W36" s="23">
        <f>IF(ISNUMBER(MATCH($D36,CountryData!$3:$3,0)),MATCH($D36,CountryData!$3:$3,0),"")</f>
        <v>33</v>
      </c>
      <c r="X36" s="23">
        <f t="shared" ca="1" si="6"/>
        <v>3</v>
      </c>
      <c r="Y36" s="23" t="str">
        <f ca="1">IF(ISERROR(MyComment(INDIRECT("CountryData!"&amp;ADDRESS(V36,W36)))),"",MyComment(INDIRECT("CountryData!"&amp;ADDRESS(V36,W36))))</f>
        <v>MOH statistics</v>
      </c>
      <c r="AC36" s="23">
        <v>1</v>
      </c>
    </row>
    <row r="37" spans="1:29" x14ac:dyDescent="0.25">
      <c r="A37" s="34"/>
      <c r="B37" s="43"/>
      <c r="C37" s="43"/>
      <c r="D37" s="43">
        <v>13103</v>
      </c>
      <c r="E37" s="155" t="s">
        <v>153</v>
      </c>
      <c r="F37" s="48" t="str">
        <f t="shared" ca="1" si="2"/>
        <v>CHW</v>
      </c>
      <c r="G37" s="47" t="str">
        <f t="shared" ca="1" si="3"/>
        <v>Community Health Worker</v>
      </c>
      <c r="H37" s="30">
        <f>IF(AND(_xludf.ISFORMULA($F37),_xludf.ISFORMULA($G37)),2,1)</f>
        <v>2</v>
      </c>
      <c r="I37" s="34"/>
      <c r="K37" s="19" t="str">
        <f>IF(ISNUMBER(MATCH($D37,Strategy!$B:$B,0)),1,"")</f>
        <v/>
      </c>
      <c r="L37" s="19" t="str">
        <f>IF(ISNUMBER(MATCH($D37,Quantities!$B:$B,0)),1,"")</f>
        <v/>
      </c>
      <c r="M37" s="19" t="str">
        <f t="shared" ca="1" si="8"/>
        <v/>
      </c>
      <c r="V37" s="23">
        <f t="shared" si="5"/>
        <v>78</v>
      </c>
      <c r="W37" s="23">
        <f>IF(ISNUMBER(MATCH($D37,CountryData!$3:$3,0)),MATCH($D37,CountryData!$3:$3,0),"")</f>
        <v>34</v>
      </c>
      <c r="X37" s="23" t="str">
        <f t="shared" ca="1" si="6"/>
        <v>CHW</v>
      </c>
      <c r="Y37" s="23" t="str">
        <f ca="1">IF(ISERROR(MyComment(INDIRECT("CountryData!"&amp;ADDRESS(V37,W37)))),"",MyComment(INDIRECT("CountryData!"&amp;ADDRESS(V37,W37))))</f>
        <v>Community Health Worker</v>
      </c>
      <c r="AC37" s="23">
        <v>1</v>
      </c>
    </row>
    <row r="38" spans="1:29" x14ac:dyDescent="0.25">
      <c r="A38" s="34"/>
      <c r="B38" s="43"/>
      <c r="C38" s="43"/>
      <c r="D38" s="43">
        <v>13104</v>
      </c>
      <c r="E38" s="155" t="s">
        <v>160</v>
      </c>
      <c r="F38" s="48">
        <f t="shared" ca="1" si="2"/>
        <v>500</v>
      </c>
      <c r="G38" s="47" t="str">
        <f t="shared" ca="1" si="3"/>
        <v/>
      </c>
      <c r="H38" s="30">
        <f>IF(AND(_xludf.ISFORMULA($F38),_xludf.ISFORMULA($G38)),2,1)</f>
        <v>2</v>
      </c>
      <c r="I38" s="34"/>
      <c r="K38" s="19" t="str">
        <f>IF(ISNUMBER(MATCH($D38,Strategy!$B:$B,0)),1,"")</f>
        <v/>
      </c>
      <c r="L38" s="19">
        <f>IF(ISNUMBER(MATCH($D38,Quantities!$B:$B,0)),1,"")</f>
        <v>1</v>
      </c>
      <c r="M38" s="19" t="str">
        <f t="shared" ca="1" si="8"/>
        <v/>
      </c>
      <c r="V38" s="23">
        <f t="shared" si="5"/>
        <v>78</v>
      </c>
      <c r="W38" s="23">
        <f>IF(ISNUMBER(MATCH($D38,CountryData!$3:$3,0)),MATCH($D38,CountryData!$3:$3,0),"")</f>
        <v>35</v>
      </c>
      <c r="X38" s="23">
        <f t="shared" ca="1" si="6"/>
        <v>500</v>
      </c>
      <c r="Y38" s="23" t="str">
        <f ca="1">IF(ISERROR(MyComment(INDIRECT("CountryData!"&amp;ADDRESS(V38,W38)))),"",MyComment(INDIRECT("CountryData!"&amp;ADDRESS(V38,W38))))</f>
        <v/>
      </c>
      <c r="AC38" s="23">
        <v>1</v>
      </c>
    </row>
    <row r="39" spans="1:29" x14ac:dyDescent="0.25">
      <c r="A39" s="34"/>
      <c r="B39" s="43"/>
      <c r="C39" s="43"/>
      <c r="D39" s="43">
        <v>13105</v>
      </c>
      <c r="E39" s="155" t="s">
        <v>344</v>
      </c>
      <c r="F39" s="46">
        <f t="shared" ca="1" si="2"/>
        <v>2300</v>
      </c>
      <c r="G39" s="47" t="str">
        <f t="shared" ca="1" si="3"/>
        <v>MOH statistics</v>
      </c>
      <c r="H39" s="30">
        <f>IF(AND(_xludf.ISFORMULA($F39),_xludf.ISFORMULA($G39)),2,1)</f>
        <v>2</v>
      </c>
      <c r="I39" s="34"/>
      <c r="K39" s="19" t="str">
        <f>IF(ISNUMBER(MATCH($D39,Strategy!$B:$B,0)),1,"")</f>
        <v/>
      </c>
      <c r="L39" s="19">
        <f>IF(ISNUMBER(MATCH($D39,Quantities!$B:$B,0)),1,"")</f>
        <v>1</v>
      </c>
      <c r="M39" s="19" t="str">
        <f t="shared" ca="1" si="8"/>
        <v/>
      </c>
      <c r="V39" s="23">
        <f t="shared" si="5"/>
        <v>78</v>
      </c>
      <c r="W39" s="23">
        <f>IF(ISNUMBER(MATCH($D39,CountryData!$3:$3,0)),MATCH($D39,CountryData!$3:$3,0),"")</f>
        <v>36</v>
      </c>
      <c r="X39" s="23">
        <f t="shared" ca="1" si="6"/>
        <v>2300</v>
      </c>
      <c r="Y39" s="23" t="str">
        <f ca="1">IF(ISERROR(MyComment(INDIRECT("CountryData!"&amp;ADDRESS(V39,W39)))),"",MyComment(INDIRECT("CountryData!"&amp;ADDRESS(V39,W39))))</f>
        <v>MOH statistics</v>
      </c>
      <c r="AC39" s="23">
        <v>1</v>
      </c>
    </row>
    <row r="40" spans="1:29" x14ac:dyDescent="0.25">
      <c r="A40" s="34"/>
      <c r="B40" s="43"/>
      <c r="C40" s="43"/>
      <c r="D40" s="43">
        <v>13106</v>
      </c>
      <c r="E40" s="155" t="s">
        <v>285</v>
      </c>
      <c r="F40" s="94">
        <f ca="1">IF(OR(ISNUMBER($X40),$X40&lt;&gt;""),$X40," ")</f>
        <v>0.49</v>
      </c>
      <c r="G40" s="47" t="str">
        <f ca="1">IF($Y40 &lt;&gt; "",$Y40,"")</f>
        <v>DHS 2008/2009</v>
      </c>
      <c r="H40" s="30">
        <f>IF(AND(_xludf.ISFORMULA($F40),_xludf.ISFORMULA($G40)),2,1)</f>
        <v>2</v>
      </c>
      <c r="I40" s="34"/>
      <c r="K40" s="19" t="str">
        <f>IF(ISNUMBER(MATCH($D40,Strategy!$B:$B,0)),1,"")</f>
        <v/>
      </c>
      <c r="L40" s="19">
        <f>IF(ISNUMBER(MATCH($D40,Quantities!$B:$B,0)),1,"")</f>
        <v>1</v>
      </c>
      <c r="M40" s="19" t="str">
        <f t="shared" ca="1" si="8"/>
        <v/>
      </c>
      <c r="V40" s="23">
        <f t="shared" si="5"/>
        <v>78</v>
      </c>
      <c r="W40" s="23">
        <f>IF(ISNUMBER(MATCH($D40,CountryData!$3:$3,0)),MATCH($D40,CountryData!$3:$3,0),"")</f>
        <v>37</v>
      </c>
      <c r="X40" s="23">
        <f t="shared" ref="X40" ca="1" si="9">IF(AND(ISNUMBER(V40),ISNUMBER(W40)),IF(INDEX(rngData,V40,W40)&gt;0,INDEX(rngData,V40,W40),""),"")</f>
        <v>0.49</v>
      </c>
      <c r="Y40" s="23" t="str">
        <f ca="1">IF(ISERROR(MyComment(INDIRECT("CountryData!"&amp;ADDRESS(V40,W40)))),"",MyComment(INDIRECT("CountryData!"&amp;ADDRESS(V40,W40))))</f>
        <v>DHS 2008/2009</v>
      </c>
      <c r="AC40" s="23">
        <v>1</v>
      </c>
    </row>
    <row r="41" spans="1:29" x14ac:dyDescent="0.25">
      <c r="A41" s="34"/>
      <c r="B41" s="43"/>
      <c r="C41" s="43"/>
      <c r="D41" s="43">
        <v>13107</v>
      </c>
      <c r="E41" s="155" t="s">
        <v>286</v>
      </c>
      <c r="F41" s="94">
        <f ca="1">IF(OR(ISNUMBER($X41),$X41&lt;&gt;""),$X41," ")</f>
        <v>0.01</v>
      </c>
      <c r="G41" s="47" t="str">
        <f ca="1">IF($Y41 &lt;&gt; "",$Y41,"")</f>
        <v>Expert Estimate</v>
      </c>
      <c r="H41" s="30">
        <f>IF(AND(_xludf.ISFORMULA($F41),_xludf.ISFORMULA($G41)),2,1)</f>
        <v>2</v>
      </c>
      <c r="I41" s="34"/>
      <c r="K41" s="19" t="str">
        <f>IF(ISNUMBER(MATCH($D41,Strategy!$B:$B,0)),1,"")</f>
        <v/>
      </c>
      <c r="L41" s="19">
        <f>IF(ISNUMBER(MATCH($D41,Quantities!$B:$B,0)),1,"")</f>
        <v>1</v>
      </c>
      <c r="M41" s="19" t="str">
        <f t="shared" ca="1" si="8"/>
        <v/>
      </c>
      <c r="V41" s="23">
        <f t="shared" si="5"/>
        <v>78</v>
      </c>
      <c r="W41" s="23">
        <f>IF(ISNUMBER(MATCH($D41,CountryData!$3:$3,0)),MATCH($D41,CountryData!$3:$3,0),"")</f>
        <v>38</v>
      </c>
      <c r="X41" s="23">
        <f t="shared" ref="X41" ca="1" si="10">IF(AND(ISNUMBER(V41),ISNUMBER(W41)),IF(INDEX(rngData,V41,W41)&gt;0,INDEX(rngData,V41,W41),""),"")</f>
        <v>0.01</v>
      </c>
      <c r="Y41" s="23" t="str">
        <f ca="1">IF(ISERROR(MyComment(INDIRECT("CountryData!"&amp;ADDRESS(V41,W41)))),"",MyComment(INDIRECT("CountryData!"&amp;ADDRESS(V41,W41))))</f>
        <v>Expert Estimate</v>
      </c>
      <c r="AC41" s="23">
        <v>1</v>
      </c>
    </row>
    <row r="42" spans="1:29" x14ac:dyDescent="0.25">
      <c r="A42" s="34"/>
      <c r="B42" s="44">
        <v>1.4</v>
      </c>
      <c r="C42" s="44" t="s">
        <v>115</v>
      </c>
      <c r="D42" s="43"/>
      <c r="E42" s="43"/>
      <c r="F42" s="156" t="str">
        <f t="shared" ref="F42:F71" si="11">IF(OR(ISNUMBER($X42),$X42&lt;&gt;""),$X42," ")</f>
        <v xml:space="preserve"> </v>
      </c>
      <c r="G42" s="157" t="str">
        <f t="shared" ref="G42:G71" ca="1" si="12">IF($Y42 &lt;&gt; "",$Y42,"")</f>
        <v/>
      </c>
      <c r="H42" s="30">
        <f>IF(AND(_xludf.ISFORMULA($F42),_xludf.ISFORMULA($G42)),2,1)</f>
        <v>2</v>
      </c>
      <c r="I42" s="34"/>
      <c r="K42" s="19" t="str">
        <f>IF(ISNUMBER(MATCH($D42,Strategy!$B:$B,0)),1,"")</f>
        <v/>
      </c>
      <c r="L42" s="19" t="str">
        <f>IF(ISNUMBER(MATCH($D42,Quantities!$B:$B,0)),1,"")</f>
        <v/>
      </c>
      <c r="M42" s="19" t="str">
        <f t="shared" si="8"/>
        <v/>
      </c>
      <c r="V42" s="23" t="str">
        <f t="shared" si="5"/>
        <v/>
      </c>
      <c r="W42" s="23" t="str">
        <f>IF(ISNUMBER(MATCH($D42,CountryData!$3:$3,0)),MATCH($D42,CountryData!$3:$3,0),"")</f>
        <v/>
      </c>
      <c r="X42" s="23" t="str">
        <f t="shared" si="6"/>
        <v/>
      </c>
      <c r="Y42" s="23" t="str">
        <f ca="1">IF(ISERROR(MyComment(INDIRECT("CountryData!"&amp;ADDRESS(V42,W42)))),"",MyComment(INDIRECT("CountryData!"&amp;ADDRESS(V42,W42))))</f>
        <v/>
      </c>
      <c r="AC42" s="23">
        <v>1</v>
      </c>
    </row>
    <row r="43" spans="1:29" x14ac:dyDescent="0.25">
      <c r="A43" s="34"/>
      <c r="B43" s="43" t="s">
        <v>126</v>
      </c>
      <c r="C43" s="43" t="s">
        <v>162</v>
      </c>
      <c r="D43" s="43">
        <v>14101</v>
      </c>
      <c r="E43" s="155" t="s">
        <v>116</v>
      </c>
      <c r="F43" s="45">
        <f t="shared" ca="1" si="11"/>
        <v>7.5999999999999998E-2</v>
      </c>
      <c r="G43" s="47" t="str">
        <f t="shared" ca="1" si="12"/>
        <v>DHS 2008/2009, Table 10.4</v>
      </c>
      <c r="H43" s="30">
        <f>IF(AND(_xludf.ISFORMULA($F43),_xludf.ISFORMULA($G43)),2,1)</f>
        <v>2</v>
      </c>
      <c r="I43" s="34"/>
      <c r="K43" s="19" t="str">
        <f>IF(ISNUMBER(MATCH($D43,Strategy!$B:$B,0)),1,"")</f>
        <v/>
      </c>
      <c r="L43" s="19">
        <f>IF(ISNUMBER(MATCH($D43,Quantities!$B:$B,0)),1,"")</f>
        <v>1</v>
      </c>
      <c r="M43" s="19" t="str">
        <f t="shared" ca="1" si="8"/>
        <v/>
      </c>
      <c r="V43" s="23">
        <f t="shared" si="5"/>
        <v>78</v>
      </c>
      <c r="W43" s="23">
        <f>IF(ISNUMBER(MATCH($D43,CountryData!$3:$3,0)),MATCH($D43,CountryData!$3:$3,0),"")</f>
        <v>39</v>
      </c>
      <c r="X43" s="23">
        <f t="shared" ca="1" si="6"/>
        <v>7.5999999999999998E-2</v>
      </c>
      <c r="Y43" s="23" t="str">
        <f ca="1">IF(ISERROR(MyComment(INDIRECT("CountryData!"&amp;ADDRESS(V43,W43)))),"",MyComment(INDIRECT("CountryData!"&amp;ADDRESS(V43,W43))))</f>
        <v>DHS 2008/2009, Table 10.4</v>
      </c>
      <c r="AC43" s="23">
        <v>1</v>
      </c>
    </row>
    <row r="44" spans="1:29" x14ac:dyDescent="0.25">
      <c r="A44" s="34"/>
      <c r="B44" s="43"/>
      <c r="C44" s="43"/>
      <c r="D44" s="43">
        <v>14102</v>
      </c>
      <c r="E44" s="155" t="s">
        <v>117</v>
      </c>
      <c r="F44" s="48">
        <f t="shared" ca="1" si="11"/>
        <v>0.3</v>
      </c>
      <c r="G44" s="47" t="str">
        <f t="shared" ca="1" si="12"/>
        <v>Epidemiology and etiology of childhood pneumonia-2008</v>
      </c>
      <c r="H44" s="30">
        <f>IF(AND(_xludf.ISFORMULA($F44),_xludf.ISFORMULA($G44)),2,1)</f>
        <v>2</v>
      </c>
      <c r="I44" s="34"/>
      <c r="K44" s="19" t="str">
        <f>IF(ISNUMBER(MATCH($D44,Strategy!$B:$B,0)),1,"")</f>
        <v/>
      </c>
      <c r="L44" s="19">
        <f>IF(ISNUMBER(MATCH($D44,Quantities!$B:$B,0)),1,"")</f>
        <v>1</v>
      </c>
      <c r="M44" s="19" t="str">
        <f t="shared" ca="1" si="8"/>
        <v/>
      </c>
      <c r="V44" s="23">
        <f t="shared" si="5"/>
        <v>78</v>
      </c>
      <c r="W44" s="23">
        <f>IF(ISNUMBER(MATCH($D44,CountryData!$3:$3,0)),MATCH($D44,CountryData!$3:$3,0),"")</f>
        <v>40</v>
      </c>
      <c r="X44" s="23">
        <f t="shared" ca="1" si="6"/>
        <v>0.3</v>
      </c>
      <c r="Y44" s="23" t="str">
        <f ca="1">IF(ISERROR(MyComment(INDIRECT("CountryData!"&amp;ADDRESS(V44,W44)))),"",MyComment(INDIRECT("CountryData!"&amp;ADDRESS(V44,W44))))</f>
        <v>Epidemiology and etiology of childhood pneumonia-2008</v>
      </c>
      <c r="AC44" s="23">
        <v>1</v>
      </c>
    </row>
    <row r="45" spans="1:29" x14ac:dyDescent="0.25">
      <c r="A45" s="34"/>
      <c r="B45" s="43"/>
      <c r="C45" s="43"/>
      <c r="D45" s="43">
        <v>14103</v>
      </c>
      <c r="E45" s="155" t="s">
        <v>153</v>
      </c>
      <c r="F45" s="48" t="str">
        <f t="shared" ca="1" si="11"/>
        <v>CHW</v>
      </c>
      <c r="G45" s="47" t="str">
        <f t="shared" ca="1" si="12"/>
        <v>Community Health Worker</v>
      </c>
      <c r="H45" s="30">
        <f>IF(AND(_xludf.ISFORMULA($F45),_xludf.ISFORMULA($G45)),2,1)</f>
        <v>2</v>
      </c>
      <c r="I45" s="34"/>
      <c r="K45" s="19" t="str">
        <f>IF(ISNUMBER(MATCH($D45,Strategy!$B:$B,0)),1,"")</f>
        <v/>
      </c>
      <c r="L45" s="19" t="str">
        <f>IF(ISNUMBER(MATCH($D45,Quantities!$B:$B,0)),1,"")</f>
        <v/>
      </c>
      <c r="M45" s="19" t="str">
        <f t="shared" ca="1" si="8"/>
        <v/>
      </c>
      <c r="V45" s="23">
        <f t="shared" si="5"/>
        <v>78</v>
      </c>
      <c r="W45" s="23">
        <f>IF(ISNUMBER(MATCH($D45,CountryData!$3:$3,0)),MATCH($D45,CountryData!$3:$3,0),"")</f>
        <v>41</v>
      </c>
      <c r="X45" s="23" t="str">
        <f t="shared" ca="1" si="6"/>
        <v>CHW</v>
      </c>
      <c r="Y45" s="23" t="str">
        <f ca="1">IF(ISERROR(MyComment(INDIRECT("CountryData!"&amp;ADDRESS(V45,W45)))),"",MyComment(INDIRECT("CountryData!"&amp;ADDRESS(V45,W45))))</f>
        <v>Community Health Worker</v>
      </c>
      <c r="AC45" s="23">
        <v>1</v>
      </c>
    </row>
    <row r="46" spans="1:29" x14ac:dyDescent="0.25">
      <c r="A46" s="34"/>
      <c r="B46" s="43"/>
      <c r="C46" s="43"/>
      <c r="D46" s="43">
        <v>14104</v>
      </c>
      <c r="E46" s="155" t="s">
        <v>160</v>
      </c>
      <c r="F46" s="48">
        <f t="shared" ca="1" si="11"/>
        <v>500</v>
      </c>
      <c r="G46" s="47" t="str">
        <f t="shared" ca="1" si="12"/>
        <v>MOH statistics</v>
      </c>
      <c r="H46" s="30">
        <f>IF(AND(_xludf.ISFORMULA($F46),_xludf.ISFORMULA($G46)),2,1)</f>
        <v>2</v>
      </c>
      <c r="I46" s="34"/>
      <c r="K46" s="19" t="str">
        <f>IF(ISNUMBER(MATCH($D46,Strategy!$B:$B,0)),1,"")</f>
        <v/>
      </c>
      <c r="L46" s="19">
        <f>IF(ISNUMBER(MATCH($D46,Quantities!$B:$B,0)),1,"")</f>
        <v>1</v>
      </c>
      <c r="M46" s="19" t="str">
        <f t="shared" ca="1" si="8"/>
        <v/>
      </c>
      <c r="V46" s="23">
        <f t="shared" si="5"/>
        <v>78</v>
      </c>
      <c r="W46" s="23">
        <f>IF(ISNUMBER(MATCH($D46,CountryData!$3:$3,0)),MATCH($D46,CountryData!$3:$3,0),"")</f>
        <v>42</v>
      </c>
      <c r="X46" s="23">
        <f t="shared" ca="1" si="6"/>
        <v>500</v>
      </c>
      <c r="Y46" s="23" t="str">
        <f ca="1">IF(ISERROR(MyComment(INDIRECT("CountryData!"&amp;ADDRESS(V46,W46)))),"",MyComment(INDIRECT("CountryData!"&amp;ADDRESS(V46,W46))))</f>
        <v>MOH statistics</v>
      </c>
      <c r="AC46" s="23">
        <v>1</v>
      </c>
    </row>
    <row r="47" spans="1:29" x14ac:dyDescent="0.25">
      <c r="A47" s="34"/>
      <c r="B47" s="43"/>
      <c r="C47" s="43"/>
      <c r="D47" s="43">
        <v>14105</v>
      </c>
      <c r="E47" s="155" t="s">
        <v>344</v>
      </c>
      <c r="F47" s="46">
        <f t="shared" ca="1" si="11"/>
        <v>2300</v>
      </c>
      <c r="G47" s="47" t="str">
        <f t="shared" ca="1" si="12"/>
        <v>MOH statistics</v>
      </c>
      <c r="H47" s="30">
        <f>IF(AND(_xludf.ISFORMULA($F47),_xludf.ISFORMULA($G47)),2,1)</f>
        <v>2</v>
      </c>
      <c r="I47" s="34"/>
      <c r="K47" s="19" t="str">
        <f>IF(ISNUMBER(MATCH($D47,Strategy!$B:$B,0)),1,"")</f>
        <v/>
      </c>
      <c r="L47" s="19">
        <f>IF(ISNUMBER(MATCH($D47,Quantities!$B:$B,0)),1,"")</f>
        <v>1</v>
      </c>
      <c r="M47" s="19" t="str">
        <f t="shared" ca="1" si="8"/>
        <v/>
      </c>
      <c r="V47" s="23">
        <f t="shared" si="5"/>
        <v>78</v>
      </c>
      <c r="W47" s="23">
        <f>IF(ISNUMBER(MATCH($D47,CountryData!$3:$3,0)),MATCH($D47,CountryData!$3:$3,0),"")</f>
        <v>43</v>
      </c>
      <c r="X47" s="23">
        <f t="shared" ca="1" si="6"/>
        <v>2300</v>
      </c>
      <c r="Y47" s="23" t="str">
        <f ca="1">IF(ISERROR(MyComment(INDIRECT("CountryData!"&amp;ADDRESS(V47,W47)))),"",MyComment(INDIRECT("CountryData!"&amp;ADDRESS(V47,W47))))</f>
        <v>MOH statistics</v>
      </c>
      <c r="AC47" s="23">
        <v>1</v>
      </c>
    </row>
    <row r="48" spans="1:29" x14ac:dyDescent="0.25">
      <c r="A48" s="34"/>
      <c r="B48" s="43"/>
      <c r="C48" s="43"/>
      <c r="D48" s="43">
        <v>14106</v>
      </c>
      <c r="E48" s="155" t="s">
        <v>287</v>
      </c>
      <c r="F48" s="94">
        <f ca="1">IF(OR(ISNUMBER($X48),$X48&lt;&gt;""),$X48," ")</f>
        <v>0.56000000000000005</v>
      </c>
      <c r="G48" s="47" t="str">
        <f ca="1">IF($Y48 &lt;&gt; "",$Y48,"")</f>
        <v>DHS 2008/2009</v>
      </c>
      <c r="H48" s="30">
        <f>IF(AND(_xludf.ISFORMULA($F48),_xludf.ISFORMULA($G48)),2,1)</f>
        <v>2</v>
      </c>
      <c r="I48" s="34"/>
      <c r="K48" s="19" t="str">
        <f>IF(ISNUMBER(MATCH($D48,Strategy!$B:$B,0)),1,"")</f>
        <v/>
      </c>
      <c r="L48" s="19">
        <f>IF(ISNUMBER(MATCH($D48,Quantities!$B:$B,0)),1,"")</f>
        <v>1</v>
      </c>
      <c r="M48" s="19" t="str">
        <f t="shared" ca="1" si="8"/>
        <v/>
      </c>
      <c r="V48" s="23">
        <f t="shared" si="5"/>
        <v>78</v>
      </c>
      <c r="W48" s="23">
        <f>IF(ISNUMBER(MATCH($D48,CountryData!$3:$3,0)),MATCH($D48,CountryData!$3:$3,0),"")</f>
        <v>44</v>
      </c>
      <c r="X48" s="23">
        <f t="shared" ca="1" si="6"/>
        <v>0.56000000000000005</v>
      </c>
      <c r="Y48" s="23" t="str">
        <f ca="1">IF(ISERROR(MyComment(INDIRECT("CountryData!"&amp;ADDRESS(V48,W48)))),"",MyComment(INDIRECT("CountryData!"&amp;ADDRESS(V48,W48))))</f>
        <v>DHS 2008/2009</v>
      </c>
      <c r="AC48" s="23">
        <v>1</v>
      </c>
    </row>
    <row r="49" spans="1:29" x14ac:dyDescent="0.25">
      <c r="A49" s="34"/>
      <c r="B49" s="43"/>
      <c r="C49" s="43"/>
      <c r="D49" s="43">
        <v>14107</v>
      </c>
      <c r="E49" s="155" t="s">
        <v>288</v>
      </c>
      <c r="F49" s="94">
        <f ca="1">IF(OR(ISNUMBER($X49),$X49&lt;&gt;""),$X49," ")</f>
        <v>0.01</v>
      </c>
      <c r="G49" s="47" t="str">
        <f ca="1">IF($Y49 &lt;&gt; "",$Y49,"")</f>
        <v>Expert estimate</v>
      </c>
      <c r="H49" s="30">
        <f>IF(AND(_xludf.ISFORMULA($F49),_xludf.ISFORMULA($G49)),2,1)</f>
        <v>2</v>
      </c>
      <c r="I49" s="34"/>
      <c r="K49" s="19" t="str">
        <f>IF(ISNUMBER(MATCH($D49,Strategy!$B:$B,0)),1,"")</f>
        <v/>
      </c>
      <c r="L49" s="19">
        <f>IF(ISNUMBER(MATCH($D49,Quantities!$B:$B,0)),1,"")</f>
        <v>1</v>
      </c>
      <c r="M49" s="19" t="str">
        <f t="shared" ca="1" si="8"/>
        <v/>
      </c>
      <c r="V49" s="23">
        <f t="shared" si="5"/>
        <v>78</v>
      </c>
      <c r="W49" s="23">
        <f>IF(ISNUMBER(MATCH($D49,CountryData!$3:$3,0)),MATCH($D49,CountryData!$3:$3,0),"")</f>
        <v>45</v>
      </c>
      <c r="X49" s="23">
        <f t="shared" ca="1" si="6"/>
        <v>0.01</v>
      </c>
      <c r="Y49" s="23" t="str">
        <f ca="1">IF(ISERROR(MyComment(INDIRECT("CountryData!"&amp;ADDRESS(V49,W49)))),"",MyComment(INDIRECT("CountryData!"&amp;ADDRESS(V49,W49))))</f>
        <v>Expert estimate</v>
      </c>
      <c r="AC49" s="23">
        <v>1</v>
      </c>
    </row>
    <row r="50" spans="1:29" x14ac:dyDescent="0.25">
      <c r="A50" s="34"/>
      <c r="B50" s="43"/>
      <c r="C50" s="43"/>
      <c r="D50" s="43">
        <v>14108</v>
      </c>
      <c r="E50" s="155" t="s">
        <v>294</v>
      </c>
      <c r="F50" s="45">
        <f t="shared" ca="1" si="11"/>
        <v>0.27300000000000002</v>
      </c>
      <c r="G50" s="47" t="str">
        <f t="shared" ca="1" si="12"/>
        <v>MIS 2010, Table 5.1</v>
      </c>
      <c r="H50" s="30">
        <f>IF(AND(_xludf.ISFORMULA($F50),_xludf.ISFORMULA($G50)),2,1)</f>
        <v>2</v>
      </c>
      <c r="I50" s="34"/>
      <c r="K50" s="19" t="str">
        <f>IF(ISNUMBER(MATCH($D50,Strategy!$B:$B,0)),1,"")</f>
        <v/>
      </c>
      <c r="L50" s="19">
        <f>IF(ISNUMBER(MATCH($D50,Quantities!$B:$B,0)),1,"")</f>
        <v>1</v>
      </c>
      <c r="M50" s="19" t="str">
        <f t="shared" ca="1" si="8"/>
        <v/>
      </c>
      <c r="V50" s="23">
        <f t="shared" si="5"/>
        <v>78</v>
      </c>
      <c r="W50" s="23">
        <f>IF(ISNUMBER(MATCH($D50,CountryData!$3:$3,0)),MATCH($D50,CountryData!$3:$3,0),"")</f>
        <v>46</v>
      </c>
      <c r="X50" s="23">
        <f t="shared" ref="X50" ca="1" si="13">IF(AND(ISNUMBER(V50),ISNUMBER(W50)),IF(INDEX(rngData,V50,W50)&gt;0,INDEX(rngData,V50,W50),""),"")</f>
        <v>0.27300000000000002</v>
      </c>
      <c r="Y50" s="23" t="str">
        <f ca="1">IF(ISERROR(MyComment(INDIRECT("CountryData!"&amp;ADDRESS(V50,W50)))),"",MyComment(INDIRECT("CountryData!"&amp;ADDRESS(V50,W50))))</f>
        <v>MIS 2010, Table 5.1</v>
      </c>
      <c r="AC50" s="23">
        <v>1</v>
      </c>
    </row>
    <row r="51" spans="1:29" x14ac:dyDescent="0.25">
      <c r="A51" s="34"/>
      <c r="B51" s="44">
        <v>1.5</v>
      </c>
      <c r="C51" s="44" t="s">
        <v>118</v>
      </c>
      <c r="D51" s="43"/>
      <c r="E51" s="43"/>
      <c r="F51" s="156" t="str">
        <f t="shared" si="11"/>
        <v xml:space="preserve"> </v>
      </c>
      <c r="G51" s="157" t="str">
        <f t="shared" ca="1" si="12"/>
        <v/>
      </c>
      <c r="H51" s="30">
        <f>IF(AND(_xludf.ISFORMULA($F51),_xludf.ISFORMULA($G51)),2,1)</f>
        <v>2</v>
      </c>
      <c r="I51" s="34"/>
      <c r="K51" s="19" t="str">
        <f>IF(ISNUMBER(MATCH($D51,Strategy!$B:$B,0)),1,"")</f>
        <v/>
      </c>
      <c r="L51" s="19" t="str">
        <f>IF(ISNUMBER(MATCH($D51,Quantities!$B:$B,0)),1,"")</f>
        <v/>
      </c>
      <c r="M51" s="19" t="str">
        <f t="shared" si="8"/>
        <v/>
      </c>
      <c r="V51" s="23" t="str">
        <f t="shared" si="5"/>
        <v/>
      </c>
      <c r="W51" s="23" t="str">
        <f>IF(ISNUMBER(MATCH($D51,CountryData!$3:$3,0)),MATCH($D51,CountryData!$3:$3,0),"")</f>
        <v/>
      </c>
      <c r="X51" s="23" t="str">
        <f t="shared" si="6"/>
        <v/>
      </c>
      <c r="Y51" s="23" t="str">
        <f ca="1">IF(ISERROR(MyComment(INDIRECT("CountryData!"&amp;ADDRESS(V51,W51)))),"",MyComment(INDIRECT("CountryData!"&amp;ADDRESS(V51,W51))))</f>
        <v/>
      </c>
      <c r="AC51" s="23">
        <v>1</v>
      </c>
    </row>
    <row r="52" spans="1:29" x14ac:dyDescent="0.25">
      <c r="A52" s="34"/>
      <c r="B52" s="43" t="s">
        <v>103</v>
      </c>
      <c r="C52" s="43" t="s">
        <v>163</v>
      </c>
      <c r="D52" s="43">
        <v>15101</v>
      </c>
      <c r="E52" s="155" t="s">
        <v>119</v>
      </c>
      <c r="F52" s="45">
        <f t="shared" ca="1" si="11"/>
        <v>0.123</v>
      </c>
      <c r="G52" s="47" t="str">
        <f t="shared" ca="1" si="12"/>
        <v>MIS 2010 (RDT for 3-59m), Table 6.1</v>
      </c>
      <c r="H52" s="30">
        <f>IF(AND(_xludf.ISFORMULA($F52),_xludf.ISFORMULA($G52)),2,1)</f>
        <v>2</v>
      </c>
      <c r="I52" s="34"/>
      <c r="K52" s="19" t="str">
        <f>IF(ISNUMBER(MATCH($D52,Strategy!$B:$B,0)),1,"")</f>
        <v/>
      </c>
      <c r="L52" s="19">
        <f>IF(ISNUMBER(MATCH($D52,Quantities!$B:$B,0)),1,"")</f>
        <v>1</v>
      </c>
      <c r="M52" s="19" t="str">
        <f t="shared" ca="1" si="8"/>
        <v/>
      </c>
      <c r="V52" s="23">
        <f t="shared" si="5"/>
        <v>78</v>
      </c>
      <c r="W52" s="23">
        <f>IF(ISNUMBER(MATCH($D52,CountryData!$3:$3,0)),MATCH($D52,CountryData!$3:$3,0),"")</f>
        <v>47</v>
      </c>
      <c r="X52" s="23">
        <f t="shared" ca="1" si="6"/>
        <v>0.123</v>
      </c>
      <c r="Y52" s="23" t="str">
        <f ca="1">IF(ISERROR(MyComment(INDIRECT("CountryData!"&amp;ADDRESS(V52,W52)))),"",MyComment(INDIRECT("CountryData!"&amp;ADDRESS(V52,W52))))</f>
        <v>MIS 2010 (RDT for 3-59m), Table 6.1</v>
      </c>
      <c r="AC52" s="23">
        <v>1</v>
      </c>
    </row>
    <row r="53" spans="1:29" x14ac:dyDescent="0.25">
      <c r="A53" s="34"/>
      <c r="B53" s="43"/>
      <c r="C53" s="43"/>
      <c r="D53" s="43">
        <v>15102</v>
      </c>
      <c r="E53" s="155" t="s">
        <v>120</v>
      </c>
      <c r="F53" s="48">
        <f t="shared" ca="1" si="11"/>
        <v>3</v>
      </c>
      <c r="G53" s="47" t="str">
        <f t="shared" ca="1" si="12"/>
        <v>trends in Parasitology 2003: Estimating needs for ACT</v>
      </c>
      <c r="H53" s="30">
        <f>IF(AND(_xludf.ISFORMULA($F53),_xludf.ISFORMULA($G53)),2,1)</f>
        <v>2</v>
      </c>
      <c r="I53" s="34"/>
      <c r="K53" s="19" t="str">
        <f>IF(ISNUMBER(MATCH($D53,Strategy!$B:$B,0)),1,"")</f>
        <v/>
      </c>
      <c r="L53" s="19">
        <f>IF(ISNUMBER(MATCH($D53,Quantities!$B:$B,0)),1,"")</f>
        <v>1</v>
      </c>
      <c r="M53" s="19" t="str">
        <f t="shared" ca="1" si="8"/>
        <v/>
      </c>
      <c r="V53" s="23">
        <f t="shared" si="5"/>
        <v>78</v>
      </c>
      <c r="W53" s="23">
        <f>IF(ISNUMBER(MATCH($D53,CountryData!$3:$3,0)),MATCH($D53,CountryData!$3:$3,0),"")</f>
        <v>48</v>
      </c>
      <c r="X53" s="23">
        <f t="shared" ca="1" si="6"/>
        <v>3</v>
      </c>
      <c r="Y53" s="23" t="str">
        <f ca="1">IF(ISERROR(MyComment(INDIRECT("CountryData!"&amp;ADDRESS(V53,W53)))),"",MyComment(INDIRECT("CountryData!"&amp;ADDRESS(V53,W53))))</f>
        <v>trends in Parasitology 2003: Estimating needs for ACT</v>
      </c>
      <c r="AC53" s="23">
        <v>1</v>
      </c>
    </row>
    <row r="54" spans="1:29" x14ac:dyDescent="0.25">
      <c r="A54" s="34"/>
      <c r="B54" s="43"/>
      <c r="C54" s="43"/>
      <c r="D54" s="43">
        <v>15103</v>
      </c>
      <c r="E54" s="155" t="s">
        <v>153</v>
      </c>
      <c r="F54" s="48" t="str">
        <f t="shared" ca="1" si="11"/>
        <v>CHW</v>
      </c>
      <c r="G54" s="47" t="str">
        <f t="shared" ca="1" si="12"/>
        <v>Community Health Worker</v>
      </c>
      <c r="H54" s="30">
        <f>IF(AND(_xludf.ISFORMULA($F54),_xludf.ISFORMULA($G54)),2,1)</f>
        <v>2</v>
      </c>
      <c r="I54" s="34"/>
      <c r="K54" s="19" t="str">
        <f>IF(ISNUMBER(MATCH($D54,Strategy!$B:$B,0)),1,"")</f>
        <v/>
      </c>
      <c r="L54" s="19" t="str">
        <f>IF(ISNUMBER(MATCH($D54,Quantities!$B:$B,0)),1,"")</f>
        <v/>
      </c>
      <c r="M54" s="19" t="str">
        <f t="shared" ca="1" si="8"/>
        <v/>
      </c>
      <c r="V54" s="23">
        <f t="shared" si="5"/>
        <v>78</v>
      </c>
      <c r="W54" s="23">
        <f>IF(ISNUMBER(MATCH($D54,CountryData!$3:$3,0)),MATCH($D54,CountryData!$3:$3,0),"")</f>
        <v>49</v>
      </c>
      <c r="X54" s="23" t="str">
        <f t="shared" ca="1" si="6"/>
        <v>CHW</v>
      </c>
      <c r="Y54" s="23" t="str">
        <f ca="1">IF(ISERROR(MyComment(INDIRECT("CountryData!"&amp;ADDRESS(V54,W54)))),"",MyComment(INDIRECT("CountryData!"&amp;ADDRESS(V54,W54))))</f>
        <v>Community Health Worker</v>
      </c>
      <c r="AC54" s="23">
        <v>1</v>
      </c>
    </row>
    <row r="55" spans="1:29" x14ac:dyDescent="0.25">
      <c r="A55" s="34"/>
      <c r="B55" s="43"/>
      <c r="C55" s="43"/>
      <c r="D55" s="43">
        <v>15104</v>
      </c>
      <c r="E55" s="155" t="s">
        <v>160</v>
      </c>
      <c r="F55" s="46">
        <f t="shared" ca="1" si="11"/>
        <v>500</v>
      </c>
      <c r="G55" s="47" t="str">
        <f t="shared" ca="1" si="12"/>
        <v/>
      </c>
      <c r="H55" s="30">
        <f>IF(AND(_xludf.ISFORMULA($F55),_xludf.ISFORMULA($G55)),2,1)</f>
        <v>2</v>
      </c>
      <c r="I55" s="34"/>
      <c r="K55" s="19" t="str">
        <f>IF(ISNUMBER(MATCH($D55,Strategy!$B:$B,0)),1,"")</f>
        <v/>
      </c>
      <c r="L55" s="19">
        <f>IF(ISNUMBER(MATCH($D55,Quantities!$B:$B,0)),1,"")</f>
        <v>1</v>
      </c>
      <c r="M55" s="19" t="str">
        <f t="shared" ca="1" si="8"/>
        <v/>
      </c>
      <c r="V55" s="23">
        <f t="shared" si="5"/>
        <v>78</v>
      </c>
      <c r="W55" s="23">
        <f>IF(ISNUMBER(MATCH($D55,CountryData!$3:$3,0)),MATCH($D55,CountryData!$3:$3,0),"")</f>
        <v>50</v>
      </c>
      <c r="X55" s="23">
        <f t="shared" ca="1" si="6"/>
        <v>500</v>
      </c>
      <c r="Y55" s="23" t="str">
        <f ca="1">IF(ISERROR(MyComment(INDIRECT("CountryData!"&amp;ADDRESS(V55,W55)))),"",MyComment(INDIRECT("CountryData!"&amp;ADDRESS(V55,W55))))</f>
        <v/>
      </c>
      <c r="AC55" s="23">
        <v>1</v>
      </c>
    </row>
    <row r="56" spans="1:29" x14ac:dyDescent="0.25">
      <c r="A56" s="34"/>
      <c r="B56" s="43"/>
      <c r="C56" s="43"/>
      <c r="D56" s="43">
        <v>15105</v>
      </c>
      <c r="E56" s="155" t="s">
        <v>344</v>
      </c>
      <c r="F56" s="46">
        <f t="shared" ca="1" si="11"/>
        <v>2300</v>
      </c>
      <c r="G56" s="47" t="str">
        <f t="shared" ca="1" si="12"/>
        <v>MOH statistics</v>
      </c>
      <c r="H56" s="30">
        <f>IF(AND(_xludf.ISFORMULA($F56),_xludf.ISFORMULA($G56)),2,1)</f>
        <v>2</v>
      </c>
      <c r="I56" s="34"/>
      <c r="K56" s="19" t="str">
        <f>IF(ISNUMBER(MATCH($D56,Strategy!$B:$B,0)),1,"")</f>
        <v/>
      </c>
      <c r="L56" s="19">
        <f>IF(ISNUMBER(MATCH($D56,Quantities!$B:$B,0)),1,"")</f>
        <v>1</v>
      </c>
      <c r="M56" s="19" t="str">
        <f t="shared" ca="1" si="8"/>
        <v/>
      </c>
      <c r="V56" s="23">
        <f t="shared" si="5"/>
        <v>78</v>
      </c>
      <c r="W56" s="23">
        <f>IF(ISNUMBER(MATCH($D56,CountryData!$3:$3,0)),MATCH($D56,CountryData!$3:$3,0),"")</f>
        <v>51</v>
      </c>
      <c r="X56" s="23">
        <f t="shared" ca="1" si="6"/>
        <v>2300</v>
      </c>
      <c r="Y56" s="23" t="str">
        <f ca="1">IF(ISERROR(MyComment(INDIRECT("CountryData!"&amp;ADDRESS(V56,W56)))),"",MyComment(INDIRECT("CountryData!"&amp;ADDRESS(V56,W56))))</f>
        <v>MOH statistics</v>
      </c>
      <c r="AC56" s="23">
        <v>1</v>
      </c>
    </row>
    <row r="57" spans="1:29" x14ac:dyDescent="0.25">
      <c r="A57" s="34"/>
      <c r="B57" s="43"/>
      <c r="C57" s="43"/>
      <c r="D57" s="43">
        <v>15106</v>
      </c>
      <c r="E57" s="155" t="s">
        <v>221</v>
      </c>
      <c r="F57" s="46">
        <f t="shared" ca="1" si="11"/>
        <v>2</v>
      </c>
      <c r="G57" s="47" t="str">
        <f t="shared" ca="1" si="12"/>
        <v>DOMC (in malaria endemic regions)</v>
      </c>
      <c r="H57" s="30">
        <f>IF(AND(_xludf.ISFORMULA($F57),_xludf.ISFORMULA($G57)),2,1)</f>
        <v>2</v>
      </c>
      <c r="I57" s="34"/>
      <c r="K57" s="19" t="str">
        <f>IF(ISNUMBER(MATCH($D57,Strategy!$B:$B,0)),1,"")</f>
        <v/>
      </c>
      <c r="L57" s="19">
        <f>IF(ISNUMBER(MATCH($D57,Quantities!$B:$B,0)),1,"")</f>
        <v>1</v>
      </c>
      <c r="M57" s="19" t="str">
        <f t="shared" ca="1" si="8"/>
        <v/>
      </c>
      <c r="V57" s="23">
        <f t="shared" si="5"/>
        <v>78</v>
      </c>
      <c r="W57" s="23">
        <f>IF(ISNUMBER(MATCH($D57,CountryData!$3:$3,0)),MATCH($D57,CountryData!$3:$3,0),"")</f>
        <v>52</v>
      </c>
      <c r="X57" s="23">
        <f t="shared" ref="X57:X59" ca="1" si="14">IF(AND(ISNUMBER(V57),ISNUMBER(W57)),IF(INDEX(rngData,V57,W57)&gt;0,INDEX(rngData,V57,W57),""),"")</f>
        <v>2</v>
      </c>
      <c r="Y57" s="23" t="str">
        <f ca="1">IF(ISERROR(MyComment(INDIRECT("CountryData!"&amp;ADDRESS(V57,W57)))),"",MyComment(INDIRECT("CountryData!"&amp;ADDRESS(V57,W57))))</f>
        <v>DOMC (in malaria endemic regions)</v>
      </c>
      <c r="AC57" s="23">
        <v>1</v>
      </c>
    </row>
    <row r="58" spans="1:29" x14ac:dyDescent="0.25">
      <c r="A58" s="34"/>
      <c r="B58" s="43"/>
      <c r="C58" s="43"/>
      <c r="D58" s="43">
        <v>15107</v>
      </c>
      <c r="E58" s="155" t="s">
        <v>289</v>
      </c>
      <c r="F58" s="94">
        <f ca="1">IF(OR(ISNUMBER($X58),$X58&lt;&gt;""),$X58," ")</f>
        <v>0.59</v>
      </c>
      <c r="G58" s="47" t="str">
        <f ca="1">IF($Y58 &lt;&gt; "",$Y58,"")</f>
        <v>MIS 2010 (for fever)</v>
      </c>
      <c r="H58" s="30">
        <f>IF(AND(_xludf.ISFORMULA($F58),_xludf.ISFORMULA($G58)),2,1)</f>
        <v>2</v>
      </c>
      <c r="I58" s="34"/>
      <c r="K58" s="19" t="str">
        <f>IF(ISNUMBER(MATCH($D58,Strategy!$B:$B,0)),1,"")</f>
        <v/>
      </c>
      <c r="L58" s="19">
        <f>IF(ISNUMBER(MATCH($D58,Quantities!$B:$B,0)),1,"")</f>
        <v>1</v>
      </c>
      <c r="M58" s="19" t="str">
        <f t="shared" ca="1" si="8"/>
        <v/>
      </c>
      <c r="V58" s="23">
        <f t="shared" si="5"/>
        <v>78</v>
      </c>
      <c r="W58" s="23">
        <f>IF(ISNUMBER(MATCH($D58,CountryData!$3:$3,0)),MATCH($D58,CountryData!$3:$3,0),"")</f>
        <v>53</v>
      </c>
      <c r="X58" s="23">
        <f t="shared" ca="1" si="14"/>
        <v>0.59</v>
      </c>
      <c r="Y58" s="23" t="str">
        <f ca="1">IF(ISERROR(MyComment(INDIRECT("CountryData!"&amp;ADDRESS(V58,W58)))),"",MyComment(INDIRECT("CountryData!"&amp;ADDRESS(V58,W58))))</f>
        <v>MIS 2010 (for fever)</v>
      </c>
      <c r="AC58" s="23">
        <v>1</v>
      </c>
    </row>
    <row r="59" spans="1:29" x14ac:dyDescent="0.25">
      <c r="A59" s="34"/>
      <c r="B59" s="43"/>
      <c r="C59" s="43"/>
      <c r="D59" s="43">
        <v>15108</v>
      </c>
      <c r="E59" s="155" t="s">
        <v>290</v>
      </c>
      <c r="F59" s="94">
        <f ca="1">IF(OR(ISNUMBER($X59),$X59&lt;&gt;""),$X59," ")</f>
        <v>0.01</v>
      </c>
      <c r="G59" s="47" t="str">
        <f ca="1">IF($Y59 &lt;&gt; "",$Y59,"")</f>
        <v>Estimates</v>
      </c>
      <c r="H59" s="30">
        <f>IF(AND(_xludf.ISFORMULA($F59),_xludf.ISFORMULA($G59)),2,1)</f>
        <v>2</v>
      </c>
      <c r="I59" s="34"/>
      <c r="K59" s="19" t="str">
        <f>IF(ISNUMBER(MATCH($D59,Strategy!$B:$B,0)),1,"")</f>
        <v/>
      </c>
      <c r="L59" s="19">
        <f>IF(ISNUMBER(MATCH($D59,Quantities!$B:$B,0)),1,"")</f>
        <v>1</v>
      </c>
      <c r="M59" s="19" t="str">
        <f t="shared" ca="1" si="8"/>
        <v/>
      </c>
      <c r="V59" s="23">
        <f t="shared" si="5"/>
        <v>78</v>
      </c>
      <c r="W59" s="23">
        <f>IF(ISNUMBER(MATCH($D59,CountryData!$3:$3,0)),MATCH($D59,CountryData!$3:$3,0),"")</f>
        <v>54</v>
      </c>
      <c r="X59" s="23">
        <f t="shared" ca="1" si="14"/>
        <v>0.01</v>
      </c>
      <c r="Y59" s="23" t="str">
        <f ca="1">IF(ISERROR(MyComment(INDIRECT("CountryData!"&amp;ADDRESS(V59,W59)))),"",MyComment(INDIRECT("CountryData!"&amp;ADDRESS(V59,W59))))</f>
        <v>Estimates</v>
      </c>
      <c r="AC59" s="23">
        <v>1</v>
      </c>
    </row>
    <row r="60" spans="1:29" x14ac:dyDescent="0.25">
      <c r="A60" s="34"/>
      <c r="B60" s="43"/>
      <c r="C60" s="43"/>
      <c r="D60" s="43">
        <v>15109</v>
      </c>
      <c r="E60" s="155" t="s">
        <v>299</v>
      </c>
      <c r="F60" s="94">
        <f t="shared" ca="1" si="11"/>
        <v>0.114</v>
      </c>
      <c r="G60" s="47" t="str">
        <f t="shared" ca="1" si="12"/>
        <v>MIS 2010</v>
      </c>
      <c r="H60" s="30">
        <f>IF(AND(_xludf.ISFORMULA($F60),_xludf.ISFORMULA($G60)),2,1)</f>
        <v>2</v>
      </c>
      <c r="I60" s="34"/>
      <c r="K60" s="19" t="str">
        <f>IF(ISNUMBER(MATCH($D60,Strategy!$B:$B,0)),1,"")</f>
        <v/>
      </c>
      <c r="L60" s="19">
        <f>IF(ISNUMBER(MATCH($D60,Quantities!$B:$B,0)),1,"")</f>
        <v>1</v>
      </c>
      <c r="M60" s="19" t="str">
        <f t="shared" ca="1" si="8"/>
        <v/>
      </c>
      <c r="V60" s="23">
        <f t="shared" si="5"/>
        <v>78</v>
      </c>
      <c r="W60" s="23">
        <f>IF(ISNUMBER(MATCH($D60,CountryData!$3:$3,0)),MATCH($D60,CountryData!$3:$3,0),"")</f>
        <v>55</v>
      </c>
      <c r="X60" s="23">
        <f t="shared" ref="X60" ca="1" si="15">IF(AND(ISNUMBER(V60),ISNUMBER(W60)),IF(INDEX(rngData,V60,W60)&gt;0,INDEX(rngData,V60,W60),""),"")</f>
        <v>0.114</v>
      </c>
      <c r="Y60" s="23" t="str">
        <f ca="1">IF(ISERROR(MyComment(INDIRECT("CountryData!"&amp;ADDRESS(V60,W60)))),"",MyComment(INDIRECT("CountryData!"&amp;ADDRESS(V60,W60))))</f>
        <v>MIS 2010</v>
      </c>
      <c r="AC60" s="23">
        <v>1</v>
      </c>
    </row>
    <row r="61" spans="1:29" x14ac:dyDescent="0.25">
      <c r="A61" s="34"/>
      <c r="B61" s="43"/>
      <c r="C61" s="43"/>
      <c r="D61" s="43">
        <v>15110</v>
      </c>
      <c r="E61" s="155" t="s">
        <v>300</v>
      </c>
      <c r="F61" s="45">
        <f ca="1">IF(OR(ISNUMBER($X61),$X61&lt;&gt;""),$X61," ")</f>
        <v>0.01</v>
      </c>
      <c r="G61" s="47" t="str">
        <f ca="1">IF($Y61 &lt;&gt; "",$Y61,"")</f>
        <v>Estimates</v>
      </c>
      <c r="H61" s="30">
        <f>IF(AND(_xludf.ISFORMULA($F61),_xludf.ISFORMULA($G61)),2,1)</f>
        <v>2</v>
      </c>
      <c r="I61" s="34"/>
      <c r="K61" s="19" t="str">
        <f>IF(ISNUMBER(MATCH($D61,Strategy!$B:$B,0)),1,"")</f>
        <v/>
      </c>
      <c r="L61" s="19">
        <f>IF(ISNUMBER(MATCH($D61,Quantities!$B:$B,0)),1,"")</f>
        <v>1</v>
      </c>
      <c r="M61" s="19" t="str">
        <f ca="1">IF(AND(ISNUMBER(F61)=FALSE,SUM(K61:L61)&gt;0),1,"")</f>
        <v/>
      </c>
      <c r="V61" s="23">
        <f>IF(AND(ISNUMBER($D61),ISNUMBER($C$1)),$C$1,"")</f>
        <v>78</v>
      </c>
      <c r="W61" s="23">
        <f>IF(ISNUMBER(MATCH($D61,CountryData!$3:$3,0)),MATCH($D61,CountryData!$3:$3,0),"")</f>
        <v>56</v>
      </c>
      <c r="X61" s="23">
        <f ca="1">IF(AND(ISNUMBER(V61),ISNUMBER(W61)),IF(INDEX(rngData,V61,W61)&gt;0,INDEX(rngData,V61,W61),""),"")</f>
        <v>0.01</v>
      </c>
      <c r="Y61" s="23" t="str">
        <f ca="1">IF(ISERROR(MyComment(INDIRECT("CountryData!"&amp;ADDRESS(V61,W61)))),"",MyComment(INDIRECT("CountryData!"&amp;ADDRESS(V61,W61))))</f>
        <v>Estimates</v>
      </c>
      <c r="AC61" s="23">
        <v>1</v>
      </c>
    </row>
    <row r="62" spans="1:29" x14ac:dyDescent="0.25">
      <c r="A62" s="34"/>
      <c r="B62" s="43"/>
      <c r="C62" s="43"/>
      <c r="D62" s="43">
        <v>15111</v>
      </c>
      <c r="E62" s="155" t="s">
        <v>707</v>
      </c>
      <c r="F62" s="45">
        <f t="shared" ca="1" si="11"/>
        <v>0.7</v>
      </c>
      <c r="G62" s="47" t="str">
        <f t="shared" ca="1" si="12"/>
        <v>Aligned with population at risk for malaria</v>
      </c>
      <c r="H62" s="30">
        <f>IF(AND(_xludf.ISFORMULA($F62),_xludf.ISFORMULA($G62)),2,1)</f>
        <v>2</v>
      </c>
      <c r="I62" s="34"/>
      <c r="K62" s="19" t="str">
        <f>IF(ISNUMBER(MATCH($D62,Strategy!$B:$B,0)),1,"")</f>
        <v/>
      </c>
      <c r="L62" s="19">
        <f>IF(ISNUMBER(MATCH($D62,Quantities!$B:$B,0)),1,"")</f>
        <v>1</v>
      </c>
      <c r="M62" s="19" t="str">
        <f ca="1">IF(AND(ISNUMBER(F62)=FALSE,SUM(K62:L62)&gt;0),1,"")</f>
        <v/>
      </c>
      <c r="V62" s="23">
        <f>IF(AND(ISNUMBER($D62),ISNUMBER($C$1)),$C$1,"")</f>
        <v>78</v>
      </c>
      <c r="W62" s="23">
        <f>IF(ISNUMBER(MATCH($D62,CountryData!$3:$3,0)),MATCH($D62,CountryData!$3:$3,0),"")</f>
        <v>57</v>
      </c>
      <c r="X62" s="23">
        <f ca="1">IF(AND(ISNUMBER(V62),ISNUMBER(W62)),IF(INDEX(rngData,V62,W62)&gt;0,INDEX(rngData,V62,W62),""),"")</f>
        <v>0.7</v>
      </c>
      <c r="Y62" s="23" t="str">
        <f ca="1">IF(ISERROR(MyComment(INDIRECT("CountryData!"&amp;ADDRESS(V62,W62)))),"",MyComment(INDIRECT("CountryData!"&amp;ADDRESS(V62,W62))))</f>
        <v>Aligned with population at risk for malaria</v>
      </c>
      <c r="AC62" s="23">
        <v>1</v>
      </c>
    </row>
    <row r="63" spans="1:29" x14ac:dyDescent="0.25">
      <c r="A63" s="34"/>
      <c r="B63" s="43"/>
      <c r="C63" s="43"/>
      <c r="D63" s="43">
        <v>15112</v>
      </c>
      <c r="E63" s="155" t="s">
        <v>708</v>
      </c>
      <c r="F63" s="45">
        <f t="shared" ca="1" si="11"/>
        <v>0.6</v>
      </c>
      <c r="G63" s="47" t="str">
        <f t="shared" ca="1" si="12"/>
        <v>????</v>
      </c>
      <c r="H63" s="30">
        <f>IF(AND(_xludf.ISFORMULA($F63),_xludf.ISFORMULA($G63)),2,1)</f>
        <v>2</v>
      </c>
      <c r="I63" s="34"/>
      <c r="K63" s="19" t="str">
        <f>IF(ISNUMBER(MATCH($D63,Strategy!$B:$B,0)),1,"")</f>
        <v/>
      </c>
      <c r="L63" s="19">
        <f>IF(ISNUMBER(MATCH($D63,Quantities!$B:$B,0)),1,"")</f>
        <v>1</v>
      </c>
      <c r="M63" s="19" t="str">
        <f ca="1">IF(AND(ISNUMBER(F63)=FALSE,SUM(K63:L63)&gt;0),1,"")</f>
        <v/>
      </c>
      <c r="V63" s="23">
        <f>IF(AND(ISNUMBER($D63),ISNUMBER($C$1)),$C$1,"")</f>
        <v>78</v>
      </c>
      <c r="W63" s="23">
        <f>IF(ISNUMBER(MATCH($D63,CountryData!$3:$3,0)),MATCH($D63,CountryData!$3:$3,0),"")</f>
        <v>58</v>
      </c>
      <c r="X63" s="23">
        <f ca="1">IF(AND(ISNUMBER(V63),ISNUMBER(W63)),IF(INDEX(rngData,V63,W63)&gt;0,INDEX(rngData,V63,W63),""),"")</f>
        <v>0.6</v>
      </c>
      <c r="Y63" s="23" t="str">
        <f ca="1">IF(ISERROR(MyComment(INDIRECT("CountryData!"&amp;ADDRESS(V63,W63)))),"",MyComment(INDIRECT("CountryData!"&amp;ADDRESS(V63,W63))))</f>
        <v>????</v>
      </c>
      <c r="AC63" s="23">
        <v>1</v>
      </c>
    </row>
    <row r="64" spans="1:29" x14ac:dyDescent="0.25">
      <c r="A64" s="34"/>
      <c r="B64" s="44">
        <v>1.6</v>
      </c>
      <c r="C64" s="44" t="s">
        <v>509</v>
      </c>
      <c r="D64" s="43"/>
      <c r="E64" s="155"/>
      <c r="F64" s="45" t="str">
        <f t="shared" si="11"/>
        <v xml:space="preserve"> </v>
      </c>
      <c r="G64" s="47" t="str">
        <f t="shared" ca="1" si="12"/>
        <v/>
      </c>
      <c r="H64" s="30">
        <f>IF(AND(_xludf.ISFORMULA($F64),_xludf.ISFORMULA($G64)),2,1)</f>
        <v>2</v>
      </c>
      <c r="I64" s="34"/>
      <c r="K64" s="19" t="str">
        <f>IF(ISNUMBER(MATCH($D64,Strategy!$B:$B,0)),1,"")</f>
        <v/>
      </c>
      <c r="L64" s="19" t="str">
        <f>IF(ISNUMBER(MATCH($D64,Quantities!$B:$B,0)),1,"")</f>
        <v/>
      </c>
      <c r="M64" s="19" t="str">
        <f t="shared" ref="M64:M134" si="16">IF(AND(ISNUMBER(F64)=FALSE,SUM(K64:L64)&gt;0),1,"")</f>
        <v/>
      </c>
      <c r="V64" s="23" t="str">
        <f t="shared" si="5"/>
        <v/>
      </c>
      <c r="W64" s="23" t="str">
        <f>IF(ISNUMBER(MATCH($D64,CountryData!$3:$3,0)),MATCH($D64,CountryData!$3:$3,0),"")</f>
        <v/>
      </c>
      <c r="X64" s="23" t="str">
        <f t="shared" ref="X64:X74" si="17">IF(AND(ISNUMBER(V64),ISNUMBER(W64)),IF(INDEX(rngData,V64,W64)&gt;0,INDEX(rngData,V64,W64),""),"")</f>
        <v/>
      </c>
      <c r="Y64" s="23" t="str">
        <f ca="1">IF(ISERROR(MyComment(INDIRECT("CountryData!"&amp;ADDRESS(V64,W64)))),"",MyComment(INDIRECT("CountryData!"&amp;ADDRESS(V64,W64))))</f>
        <v/>
      </c>
      <c r="AC64" s="23">
        <v>1</v>
      </c>
    </row>
    <row r="65" spans="1:29" x14ac:dyDescent="0.25">
      <c r="A65" s="34"/>
      <c r="B65" s="43" t="s">
        <v>511</v>
      </c>
      <c r="C65" s="43" t="s">
        <v>510</v>
      </c>
      <c r="D65" s="43">
        <v>16101</v>
      </c>
      <c r="E65" s="155" t="s">
        <v>517</v>
      </c>
      <c r="F65" s="45">
        <f t="shared" ca="1" si="11"/>
        <v>1.9E-2</v>
      </c>
      <c r="G65" s="47" t="str">
        <f t="shared" ca="1" si="12"/>
        <v>DHS 2008-09, Table 11.1</v>
      </c>
      <c r="H65" s="30">
        <f>IF(AND(_xludf.ISFORMULA($F65),_xludf.ISFORMULA($G65)),2,1)</f>
        <v>2</v>
      </c>
      <c r="I65" s="34"/>
      <c r="K65" s="19" t="str">
        <f>IF(ISNUMBER(MATCH($D65,Strategy!$B:$B,0)),1,"")</f>
        <v/>
      </c>
      <c r="L65" s="19">
        <f>IF(ISNUMBER(MATCH($D65,Quantities!$B:$B,0)),1,"")</f>
        <v>1</v>
      </c>
      <c r="M65" s="19" t="str">
        <f t="shared" ca="1" si="16"/>
        <v/>
      </c>
      <c r="V65" s="23">
        <f t="shared" si="5"/>
        <v>78</v>
      </c>
      <c r="W65" s="23">
        <f>IF(ISNUMBER(MATCH($D65,CountryData!$3:$3,0)),MATCH($D65,CountryData!$3:$3,0),"")</f>
        <v>59</v>
      </c>
      <c r="X65" s="23">
        <f t="shared" ca="1" si="17"/>
        <v>1.9E-2</v>
      </c>
      <c r="Y65" s="23" t="str">
        <f ca="1">IF(ISERROR(MyComment(INDIRECT("CountryData!"&amp;ADDRESS(V65,W65)))),"",MyComment(INDIRECT("CountryData!"&amp;ADDRESS(V65,W65))))</f>
        <v>DHS 2008-09, Table 11.1</v>
      </c>
      <c r="AC65" s="23">
        <v>1</v>
      </c>
    </row>
    <row r="66" spans="1:29" x14ac:dyDescent="0.25">
      <c r="A66" s="34"/>
      <c r="B66" s="43"/>
      <c r="C66" s="43"/>
      <c r="D66" s="43">
        <v>16102</v>
      </c>
      <c r="E66" s="155" t="s">
        <v>512</v>
      </c>
      <c r="F66" s="46">
        <f t="shared" ca="1" si="11"/>
        <v>1</v>
      </c>
      <c r="G66" s="47" t="str">
        <f t="shared" ca="1" si="12"/>
        <v>???</v>
      </c>
      <c r="H66" s="30">
        <f>IF(AND(_xludf.ISFORMULA($F66),_xludf.ISFORMULA($G66)),2,1)</f>
        <v>2</v>
      </c>
      <c r="I66" s="34"/>
      <c r="K66" s="19" t="str">
        <f>IF(ISNUMBER(MATCH($D66,Strategy!$B:$B,0)),1,"")</f>
        <v/>
      </c>
      <c r="L66" s="19">
        <f>IF(ISNUMBER(MATCH($D66,Quantities!$B:$B,0)),1,"")</f>
        <v>1</v>
      </c>
      <c r="M66" s="19" t="str">
        <f t="shared" ca="1" si="16"/>
        <v/>
      </c>
      <c r="V66" s="23">
        <f t="shared" si="5"/>
        <v>78</v>
      </c>
      <c r="W66" s="23">
        <f>IF(ISNUMBER(MATCH($D66,CountryData!$3:$3,0)),MATCH($D66,CountryData!$3:$3,0),"")</f>
        <v>60</v>
      </c>
      <c r="X66" s="23">
        <f t="shared" ca="1" si="17"/>
        <v>1</v>
      </c>
      <c r="Y66" s="23" t="str">
        <f ca="1">IF(ISERROR(MyComment(INDIRECT("CountryData!"&amp;ADDRESS(V66,W66)))),"",MyComment(INDIRECT("CountryData!"&amp;ADDRESS(V66,W66))))</f>
        <v>???</v>
      </c>
      <c r="AC66" s="23">
        <v>1</v>
      </c>
    </row>
    <row r="67" spans="1:29" x14ac:dyDescent="0.25">
      <c r="A67" s="34"/>
      <c r="B67" s="43"/>
      <c r="C67" s="43"/>
      <c r="D67" s="43">
        <v>16103</v>
      </c>
      <c r="E67" s="155" t="s">
        <v>153</v>
      </c>
      <c r="F67" s="48" t="str">
        <f t="shared" ca="1" si="11"/>
        <v xml:space="preserve"> </v>
      </c>
      <c r="G67" s="47" t="str">
        <f t="shared" ca="1" si="12"/>
        <v/>
      </c>
      <c r="H67" s="30">
        <f>IF(AND(_xludf.ISFORMULA($F67),_xludf.ISFORMULA($G67)),2,1)</f>
        <v>2</v>
      </c>
      <c r="I67" s="34"/>
      <c r="K67" s="19" t="str">
        <f>IF(ISNUMBER(MATCH($D67,Strategy!$B:$B,0)),1,"")</f>
        <v/>
      </c>
      <c r="L67" s="19" t="str">
        <f>IF(ISNUMBER(MATCH($D67,Quantities!$B:$B,0)),1,"")</f>
        <v/>
      </c>
      <c r="M67" s="19" t="str">
        <f t="shared" ca="1" si="16"/>
        <v/>
      </c>
      <c r="V67" s="23">
        <f t="shared" si="5"/>
        <v>78</v>
      </c>
      <c r="W67" s="23">
        <f>IF(ISNUMBER(MATCH($D67,CountryData!$3:$3,0)),MATCH($D67,CountryData!$3:$3,0),"")</f>
        <v>61</v>
      </c>
      <c r="X67" s="23" t="str">
        <f t="shared" ca="1" si="17"/>
        <v xml:space="preserve"> </v>
      </c>
      <c r="Y67" s="23" t="str">
        <f ca="1">IF(ISERROR(MyComment(INDIRECT("CountryData!"&amp;ADDRESS(V67,W67)))),"",MyComment(INDIRECT("CountryData!"&amp;ADDRESS(V67,W67))))</f>
        <v/>
      </c>
      <c r="AC67" s="23">
        <v>1</v>
      </c>
    </row>
    <row r="68" spans="1:29" x14ac:dyDescent="0.25">
      <c r="A68" s="34"/>
      <c r="B68" s="43"/>
      <c r="C68" s="43"/>
      <c r="D68" s="43">
        <v>16104</v>
      </c>
      <c r="E68" s="155" t="s">
        <v>160</v>
      </c>
      <c r="F68" s="46">
        <f t="shared" ca="1" si="11"/>
        <v>500</v>
      </c>
      <c r="G68" s="47" t="str">
        <f t="shared" ca="1" si="12"/>
        <v/>
      </c>
      <c r="H68" s="30">
        <f>IF(AND(_xludf.ISFORMULA($F68),_xludf.ISFORMULA($G68)),2,1)</f>
        <v>2</v>
      </c>
      <c r="I68" s="34"/>
      <c r="K68" s="19" t="str">
        <f>IF(ISNUMBER(MATCH($D68,Strategy!$B:$B,0)),1,"")</f>
        <v/>
      </c>
      <c r="L68" s="19">
        <f>IF(ISNUMBER(MATCH($D68,Quantities!$B:$B,0)),1,"")</f>
        <v>1</v>
      </c>
      <c r="M68" s="19" t="str">
        <f t="shared" ca="1" si="16"/>
        <v/>
      </c>
      <c r="V68" s="23">
        <f t="shared" si="5"/>
        <v>78</v>
      </c>
      <c r="W68" s="23">
        <f>IF(ISNUMBER(MATCH($D68,CountryData!$3:$3,0)),MATCH($D68,CountryData!$3:$3,0),"")</f>
        <v>62</v>
      </c>
      <c r="X68" s="23">
        <f t="shared" ca="1" si="17"/>
        <v>500</v>
      </c>
      <c r="Y68" s="23" t="str">
        <f ca="1">IF(ISERROR(MyComment(INDIRECT("CountryData!"&amp;ADDRESS(V68,W68)))),"",MyComment(INDIRECT("CountryData!"&amp;ADDRESS(V68,W68))))</f>
        <v/>
      </c>
      <c r="AC68" s="23">
        <v>1</v>
      </c>
    </row>
    <row r="69" spans="1:29" x14ac:dyDescent="0.25">
      <c r="A69" s="34"/>
      <c r="B69" s="43"/>
      <c r="C69" s="43"/>
      <c r="D69" s="43">
        <v>16105</v>
      </c>
      <c r="E69" s="155" t="s">
        <v>344</v>
      </c>
      <c r="F69" s="46">
        <f t="shared" ca="1" si="11"/>
        <v>2300</v>
      </c>
      <c r="G69" s="47" t="str">
        <f t="shared" ca="1" si="12"/>
        <v>MOH statistics</v>
      </c>
      <c r="H69" s="30">
        <f>IF(AND(_xludf.ISFORMULA($F69),_xludf.ISFORMULA($G69)),2,1)</f>
        <v>2</v>
      </c>
      <c r="I69" s="34"/>
      <c r="K69" s="19" t="str">
        <f>IF(ISNUMBER(MATCH($D69,Strategy!$B:$B,0)),1,"")</f>
        <v/>
      </c>
      <c r="L69" s="19">
        <f>IF(ISNUMBER(MATCH($D69,Quantities!$B:$B,0)),1,"")</f>
        <v>1</v>
      </c>
      <c r="M69" s="19" t="str">
        <f t="shared" ca="1" si="16"/>
        <v/>
      </c>
      <c r="V69" s="23">
        <f t="shared" si="5"/>
        <v>78</v>
      </c>
      <c r="W69" s="23">
        <f>IF(ISNUMBER(MATCH($D69,CountryData!$3:$3,0)),MATCH($D69,CountryData!$3:$3,0),"")</f>
        <v>63</v>
      </c>
      <c r="X69" s="23">
        <f t="shared" ca="1" si="17"/>
        <v>2300</v>
      </c>
      <c r="Y69" s="23" t="str">
        <f ca="1">IF(ISERROR(MyComment(INDIRECT("CountryData!"&amp;ADDRESS(V69,W69)))),"",MyComment(INDIRECT("CountryData!"&amp;ADDRESS(V69,W69))))</f>
        <v>MOH statistics</v>
      </c>
      <c r="AC69" s="23">
        <v>1</v>
      </c>
    </row>
    <row r="70" spans="1:29" x14ac:dyDescent="0.25">
      <c r="A70" s="34"/>
      <c r="B70" s="43"/>
      <c r="C70" s="43"/>
      <c r="D70" s="43">
        <v>16106</v>
      </c>
      <c r="E70" s="155" t="s">
        <v>863</v>
      </c>
      <c r="F70" s="46">
        <f t="shared" ca="1" si="11"/>
        <v>84</v>
      </c>
      <c r="G70" s="47" t="str">
        <f t="shared" ca="1" si="12"/>
        <v>21 sachets per week during 4 weeks</v>
      </c>
      <c r="H70" s="30">
        <f>IF(AND(_xludf.ISFORMULA($F70),_xludf.ISFORMULA($G70)),2,1)</f>
        <v>2</v>
      </c>
      <c r="I70" s="34"/>
      <c r="K70" s="19" t="str">
        <f>IF(ISNUMBER(MATCH($D70,Strategy!$B:$B,0)),1,"")</f>
        <v/>
      </c>
      <c r="L70" s="19" t="str">
        <f>IF(ISNUMBER(MATCH($D70,Quantities!$B:$B,0)),1,"")</f>
        <v/>
      </c>
      <c r="M70" s="19" t="str">
        <f t="shared" ca="1" si="16"/>
        <v/>
      </c>
      <c r="V70" s="23">
        <f t="shared" si="5"/>
        <v>78</v>
      </c>
      <c r="W70" s="23">
        <f>IF(ISNUMBER(MATCH($D70,CountryData!$3:$3,0)),MATCH($D70,CountryData!$3:$3,0),"")</f>
        <v>64</v>
      </c>
      <c r="X70" s="23">
        <f t="shared" ca="1" si="17"/>
        <v>84</v>
      </c>
      <c r="Y70" s="23" t="str">
        <f ca="1">IF(ISERROR(MyComment(INDIRECT("CountryData!"&amp;ADDRESS(V70,W70)))),"",MyComment(INDIRECT("CountryData!"&amp;ADDRESS(V70,W70))))</f>
        <v>21 sachets per week during 4 weeks</v>
      </c>
      <c r="AC70" s="23">
        <v>1</v>
      </c>
    </row>
    <row r="71" spans="1:29" x14ac:dyDescent="0.25">
      <c r="A71" s="34"/>
      <c r="B71" s="43"/>
      <c r="C71" s="43"/>
      <c r="D71" s="43">
        <v>16107</v>
      </c>
      <c r="E71" s="155" t="s">
        <v>513</v>
      </c>
      <c r="F71" s="94" t="str">
        <f t="shared" ca="1" si="11"/>
        <v xml:space="preserve"> </v>
      </c>
      <c r="G71" s="47" t="str">
        <f t="shared" ca="1" si="12"/>
        <v/>
      </c>
      <c r="H71" s="30">
        <f>IF(AND(_xludf.ISFORMULA($F71),_xludf.ISFORMULA($G71)),2,1)</f>
        <v>2</v>
      </c>
      <c r="I71" s="34"/>
      <c r="K71" s="19" t="str">
        <f>IF(ISNUMBER(MATCH($D71,Strategy!$B:$B,0)),1,"")</f>
        <v/>
      </c>
      <c r="L71" s="19">
        <f>IF(ISNUMBER(MATCH($D71,Quantities!$B:$B,0)),1,"")</f>
        <v>1</v>
      </c>
      <c r="M71" s="19">
        <f t="shared" ca="1" si="16"/>
        <v>1</v>
      </c>
      <c r="V71" s="23">
        <f t="shared" si="5"/>
        <v>78</v>
      </c>
      <c r="W71" s="23">
        <f>IF(ISNUMBER(MATCH($D71,CountryData!$3:$3,0)),MATCH($D71,CountryData!$3:$3,0),"")</f>
        <v>65</v>
      </c>
      <c r="X71" s="23" t="str">
        <f t="shared" ref="X71" ca="1" si="18">IF(AND(ISNUMBER(V71),ISNUMBER(W71)),IF(INDEX(rngData,V71,W71)&gt;0,INDEX(rngData,V71,W71),""),"")</f>
        <v xml:space="preserve"> </v>
      </c>
      <c r="Y71" s="23" t="str">
        <f ca="1">IF(ISERROR(MyComment(INDIRECT("CountryData!"&amp;ADDRESS(V71,W71)))),"",MyComment(INDIRECT("CountryData!"&amp;ADDRESS(V71,W71))))</f>
        <v/>
      </c>
      <c r="AC71" s="23">
        <v>1</v>
      </c>
    </row>
    <row r="72" spans="1:29" x14ac:dyDescent="0.25">
      <c r="A72" s="34"/>
      <c r="B72" s="43"/>
      <c r="C72" s="43"/>
      <c r="D72" s="43">
        <v>16108</v>
      </c>
      <c r="E72" s="155" t="s">
        <v>514</v>
      </c>
      <c r="F72" s="94" t="str">
        <f t="shared" ref="F72:F103" ca="1" si="19">IF(OR(ISNUMBER($X72),$X72&lt;&gt;""),$X72," ")</f>
        <v xml:space="preserve"> </v>
      </c>
      <c r="G72" s="47" t="str">
        <f t="shared" ref="G72:G103" ca="1" si="20">IF($Y72 &lt;&gt; "",$Y72,"")</f>
        <v/>
      </c>
      <c r="H72" s="30">
        <f>IF(AND(_xludf.ISFORMULA($F72),_xludf.ISFORMULA($G72)),2,1)</f>
        <v>2</v>
      </c>
      <c r="I72" s="34"/>
      <c r="K72" s="19" t="str">
        <f>IF(ISNUMBER(MATCH($D72,Strategy!$B:$B,0)),1,"")</f>
        <v/>
      </c>
      <c r="L72" s="19">
        <f>IF(ISNUMBER(MATCH($D72,Quantities!$B:$B,0)),1,"")</f>
        <v>1</v>
      </c>
      <c r="M72" s="19">
        <f t="shared" ca="1" si="16"/>
        <v>1</v>
      </c>
      <c r="V72" s="23">
        <f t="shared" si="5"/>
        <v>78</v>
      </c>
      <c r="W72" s="23">
        <f>IF(ISNUMBER(MATCH($D72,CountryData!$3:$3,0)),MATCH($D72,CountryData!$3:$3,0),"")</f>
        <v>66</v>
      </c>
      <c r="X72" s="23" t="str">
        <f t="shared" ca="1" si="17"/>
        <v xml:space="preserve"> </v>
      </c>
      <c r="Y72" s="23" t="str">
        <f ca="1">IF(ISERROR(MyComment(INDIRECT("CountryData!"&amp;ADDRESS(V72,W72)))),"",MyComment(INDIRECT("CountryData!"&amp;ADDRESS(V72,W72))))</f>
        <v/>
      </c>
      <c r="AC72" s="23">
        <v>1</v>
      </c>
    </row>
    <row r="73" spans="1:29" x14ac:dyDescent="0.25">
      <c r="A73" s="34"/>
      <c r="B73" s="43"/>
      <c r="C73" s="43"/>
      <c r="D73" s="43">
        <v>16109</v>
      </c>
      <c r="E73" s="155" t="s">
        <v>515</v>
      </c>
      <c r="F73" s="94" t="str">
        <f t="shared" ca="1" si="19"/>
        <v xml:space="preserve"> </v>
      </c>
      <c r="G73" s="47" t="str">
        <f t="shared" ca="1" si="20"/>
        <v/>
      </c>
      <c r="H73" s="30">
        <f>IF(AND(_xludf.ISFORMULA($F73),_xludf.ISFORMULA($G73)),2,1)</f>
        <v>2</v>
      </c>
      <c r="I73" s="34"/>
      <c r="K73" s="19" t="str">
        <f>IF(ISNUMBER(MATCH($D73,Strategy!$B:$B,0)),1,"")</f>
        <v/>
      </c>
      <c r="L73" s="19" t="str">
        <f>IF(ISNUMBER(MATCH($D73,Quantities!$B:$B,0)),1,"")</f>
        <v/>
      </c>
      <c r="M73" s="19" t="str">
        <f t="shared" ca="1" si="16"/>
        <v/>
      </c>
      <c r="V73" s="23">
        <f t="shared" si="5"/>
        <v>78</v>
      </c>
      <c r="W73" s="23">
        <f>IF(ISNUMBER(MATCH($D73,CountryData!$3:$3,0)),MATCH($D73,CountryData!$3:$3,0),"")</f>
        <v>67</v>
      </c>
      <c r="X73" s="23" t="str">
        <f t="shared" ref="X73" ca="1" si="21">IF(AND(ISNUMBER(V73),ISNUMBER(W73)),IF(INDEX(rngData,V73,W73)&gt;0,INDEX(rngData,V73,W73),""),"")</f>
        <v xml:space="preserve"> </v>
      </c>
      <c r="Y73" s="23" t="str">
        <f ca="1">IF(ISERROR(MyComment(INDIRECT("CountryData!"&amp;ADDRESS(V73,W73)))),"",MyComment(INDIRECT("CountryData!"&amp;ADDRESS(V73,W73))))</f>
        <v/>
      </c>
      <c r="AC73" s="23">
        <v>1</v>
      </c>
    </row>
    <row r="74" spans="1:29" x14ac:dyDescent="0.25">
      <c r="A74" s="34"/>
      <c r="B74" s="43"/>
      <c r="C74" s="43"/>
      <c r="D74" s="43">
        <v>16110</v>
      </c>
      <c r="E74" s="155" t="s">
        <v>516</v>
      </c>
      <c r="F74" s="94" t="str">
        <f t="shared" ca="1" si="19"/>
        <v xml:space="preserve"> </v>
      </c>
      <c r="G74" s="47" t="str">
        <f t="shared" ca="1" si="20"/>
        <v/>
      </c>
      <c r="H74" s="30">
        <f>IF(AND(_xludf.ISFORMULA($F74),_xludf.ISFORMULA($G74)),2,1)</f>
        <v>2</v>
      </c>
      <c r="I74" s="34"/>
      <c r="K74" s="19" t="str">
        <f>IF(ISNUMBER(MATCH($D74,Strategy!$B:$B,0)),1,"")</f>
        <v/>
      </c>
      <c r="L74" s="19" t="str">
        <f>IF(ISNUMBER(MATCH($D74,Quantities!$B:$B,0)),1,"")</f>
        <v/>
      </c>
      <c r="M74" s="19" t="str">
        <f t="shared" ca="1" si="16"/>
        <v/>
      </c>
      <c r="V74" s="23">
        <f t="shared" si="5"/>
        <v>78</v>
      </c>
      <c r="W74" s="23">
        <f>IF(ISNUMBER(MATCH($D74,CountryData!$3:$3,0)),MATCH($D74,CountryData!$3:$3,0),"")</f>
        <v>68</v>
      </c>
      <c r="X74" s="23" t="str">
        <f t="shared" ca="1" si="17"/>
        <v xml:space="preserve"> </v>
      </c>
      <c r="Y74" s="23" t="str">
        <f ca="1">IF(ISERROR(MyComment(INDIRECT("CountryData!"&amp;ADDRESS(V74,W74)))),"",MyComment(INDIRECT("CountryData!"&amp;ADDRESS(V74,W74))))</f>
        <v/>
      </c>
      <c r="AC74" s="23">
        <v>1</v>
      </c>
    </row>
    <row r="75" spans="1:29" x14ac:dyDescent="0.25">
      <c r="A75" s="34"/>
      <c r="B75" s="39">
        <v>2</v>
      </c>
      <c r="C75" s="39" t="s">
        <v>150</v>
      </c>
      <c r="D75" s="155"/>
      <c r="E75" s="43"/>
      <c r="F75" s="156" t="str">
        <f t="shared" si="19"/>
        <v xml:space="preserve"> </v>
      </c>
      <c r="G75" s="157" t="str">
        <f t="shared" ca="1" si="20"/>
        <v/>
      </c>
      <c r="H75" s="30">
        <f>IF(AND(_xludf.ISFORMULA($F75),_xludf.ISFORMULA($G75)),2,1)</f>
        <v>2</v>
      </c>
      <c r="I75" s="34"/>
      <c r="K75" s="19" t="str">
        <f>IF(ISNUMBER(MATCH($D75,Strategy!$B:$B,0)),1,"")</f>
        <v/>
      </c>
      <c r="L75" s="19" t="str">
        <f>IF(ISNUMBER(MATCH($D75,Quantities!$B:$B,0)),1,"")</f>
        <v/>
      </c>
      <c r="M75" s="19" t="str">
        <f t="shared" si="16"/>
        <v/>
      </c>
      <c r="V75" s="23" t="str">
        <f t="shared" si="5"/>
        <v/>
      </c>
      <c r="W75" s="23" t="str">
        <f>IF(ISNUMBER(MATCH($D75,CountryData!$3:$3,0)),MATCH($D75,CountryData!$3:$3,0),"")</f>
        <v/>
      </c>
      <c r="X75" s="23" t="str">
        <f t="shared" si="6"/>
        <v/>
      </c>
      <c r="Y75" s="23" t="str">
        <f ca="1">IF(ISERROR(MyComment(INDIRECT("CountryData!"&amp;ADDRESS(V75,W75)))),"",MyComment(INDIRECT("CountryData!"&amp;ADDRESS(V75,W75))))</f>
        <v/>
      </c>
      <c r="AC75" s="23">
        <v>2</v>
      </c>
    </row>
    <row r="76" spans="1:29" x14ac:dyDescent="0.25">
      <c r="A76" s="34"/>
      <c r="B76" s="43" t="s">
        <v>147</v>
      </c>
      <c r="C76" s="44" t="s">
        <v>112</v>
      </c>
      <c r="D76" s="155">
        <v>211</v>
      </c>
      <c r="E76" s="44" t="s">
        <v>127</v>
      </c>
      <c r="F76" s="156" t="str">
        <f t="shared" si="19"/>
        <v xml:space="preserve"> </v>
      </c>
      <c r="G76" s="157" t="str">
        <f t="shared" ca="1" si="20"/>
        <v/>
      </c>
      <c r="H76" s="30">
        <f>IF(AND(_xludf.ISFORMULA($F76),_xludf.ISFORMULA($G76)),2,1)</f>
        <v>2</v>
      </c>
      <c r="I76" s="34"/>
      <c r="K76" s="19">
        <f>IF(ISNUMBER(MATCH($D76,Strategy!$B:$B,0)),1,"")</f>
        <v>1</v>
      </c>
      <c r="L76" s="19" t="str">
        <f>IF(ISNUMBER(MATCH($D76,Quantities!$B:$B,0)),1,"")</f>
        <v/>
      </c>
      <c r="V76" s="23">
        <f t="shared" si="5"/>
        <v>78</v>
      </c>
      <c r="W76" s="23" t="str">
        <f>IF(ISNUMBER(MATCH($D76,CountryData!$3:$3,0)),MATCH($D76,CountryData!$3:$3,0),"")</f>
        <v/>
      </c>
      <c r="X76" s="23" t="str">
        <f t="shared" si="6"/>
        <v/>
      </c>
      <c r="Y76" s="23" t="str">
        <f ca="1">IF(ISERROR(MyComment(INDIRECT("CountryData!"&amp;ADDRESS(V76,W76)))),"",MyComment(INDIRECT("CountryData!"&amp;ADDRESS(V76,W76))))</f>
        <v/>
      </c>
      <c r="AC76" s="23">
        <v>2</v>
      </c>
    </row>
    <row r="77" spans="1:29" x14ac:dyDescent="0.25">
      <c r="A77" s="34"/>
      <c r="B77" s="43"/>
      <c r="C77" s="43"/>
      <c r="D77" s="43">
        <v>21101</v>
      </c>
      <c r="E77" s="155" t="s">
        <v>128</v>
      </c>
      <c r="F77" s="45">
        <f t="shared" ca="1" si="19"/>
        <v>0.01</v>
      </c>
      <c r="G77" s="47" t="str">
        <f t="shared" ca="1" si="20"/>
        <v>MOH estimates-zinc main stockout</v>
      </c>
      <c r="H77" s="30">
        <f>IF(AND(_xludf.ISFORMULA($F77),_xludf.ISFORMULA($G77)),2,1)</f>
        <v>2</v>
      </c>
      <c r="I77" s="34"/>
      <c r="K77" s="19">
        <f>IF(ISNUMBER(MATCH($D77,Strategy!$B:$B,0)),1,"")</f>
        <v>1</v>
      </c>
      <c r="L77" s="19" t="str">
        <f>IF(ISNUMBER(MATCH($D77,Quantities!$B:$B,0)),1,"")</f>
        <v/>
      </c>
      <c r="M77" s="19" t="str">
        <f t="shared" ca="1" si="16"/>
        <v/>
      </c>
      <c r="V77" s="23">
        <f t="shared" si="5"/>
        <v>78</v>
      </c>
      <c r="W77" s="23">
        <f>IF(ISNUMBER(MATCH($D77,CountryData!$3:$3,0)),MATCH($D77,CountryData!$3:$3,0),"")</f>
        <v>69</v>
      </c>
      <c r="X77" s="23">
        <f t="shared" ca="1" si="6"/>
        <v>0.01</v>
      </c>
      <c r="Y77" s="23" t="str">
        <f ca="1">IF(ISERROR(MyComment(INDIRECT("CountryData!"&amp;ADDRESS(V77,W77)))),"",MyComment(INDIRECT("CountryData!"&amp;ADDRESS(V77,W77))))</f>
        <v>MOH estimates-zinc main stockout</v>
      </c>
      <c r="AC77" s="23">
        <v>2</v>
      </c>
    </row>
    <row r="78" spans="1:29" x14ac:dyDescent="0.25">
      <c r="A78" s="34"/>
      <c r="B78" s="43"/>
      <c r="C78" s="43"/>
      <c r="D78" s="43">
        <v>21102</v>
      </c>
      <c r="E78" s="155" t="s">
        <v>129</v>
      </c>
      <c r="F78" s="45">
        <f t="shared" ca="1" si="19"/>
        <v>0.04</v>
      </c>
      <c r="G78" s="47" t="str">
        <f t="shared" ca="1" si="20"/>
        <v>MOH statistics (2300 CHWs trained)</v>
      </c>
      <c r="H78" s="30">
        <f>IF(AND(_xludf.ISFORMULA($F78),_xludf.ISFORMULA($G78)),2,1)</f>
        <v>2</v>
      </c>
      <c r="I78" s="34"/>
      <c r="K78" s="19">
        <f>IF(ISNUMBER(MATCH($D78,Strategy!$B:$B,0)),1,"")</f>
        <v>1</v>
      </c>
      <c r="L78" s="19">
        <f>IF(ISNUMBER(MATCH($D78,Quantities!$B:$B,0)),1,"")</f>
        <v>1</v>
      </c>
      <c r="M78" s="19" t="str">
        <f t="shared" ca="1" si="16"/>
        <v/>
      </c>
      <c r="V78" s="23">
        <f t="shared" si="5"/>
        <v>78</v>
      </c>
      <c r="W78" s="23">
        <f>IF(ISNUMBER(MATCH($D78,CountryData!$3:$3,0)),MATCH($D78,CountryData!$3:$3,0),"")</f>
        <v>70</v>
      </c>
      <c r="X78" s="23">
        <f t="shared" ca="1" si="6"/>
        <v>0.04</v>
      </c>
      <c r="Y78" s="23" t="str">
        <f ca="1">IF(ISERROR(MyComment(INDIRECT("CountryData!"&amp;ADDRESS(V78,W78)))),"",MyComment(INDIRECT("CountryData!"&amp;ADDRESS(V78,W78))))</f>
        <v>MOH statistics (2300 CHWs trained)</v>
      </c>
      <c r="AC78" s="23">
        <v>2</v>
      </c>
    </row>
    <row r="79" spans="1:29" x14ac:dyDescent="0.25">
      <c r="A79" s="34"/>
      <c r="B79" s="43"/>
      <c r="C79" s="43"/>
      <c r="D79" s="43">
        <v>21103</v>
      </c>
      <c r="E79" s="155" t="s">
        <v>130</v>
      </c>
      <c r="F79" s="45">
        <f t="shared" ca="1" si="19"/>
        <v>0.03</v>
      </c>
      <c r="G79" s="47" t="str">
        <f t="shared" ca="1" si="20"/>
        <v>Estimates (100 households form a village)</v>
      </c>
      <c r="H79" s="30">
        <f>IF(AND(_xludf.ISFORMULA($F79),_xludf.ISFORMULA($G79)),2,1)</f>
        <v>2</v>
      </c>
      <c r="I79" s="34"/>
      <c r="K79" s="19">
        <f>IF(ISNUMBER(MATCH($D79,Strategy!$B:$B,0)),1,"")</f>
        <v>1</v>
      </c>
      <c r="L79" s="19" t="str">
        <f>IF(ISNUMBER(MATCH($D79,Quantities!$B:$B,0)),1,"")</f>
        <v/>
      </c>
      <c r="M79" s="19" t="str">
        <f t="shared" ca="1" si="16"/>
        <v/>
      </c>
      <c r="V79" s="23">
        <f t="shared" si="5"/>
        <v>78</v>
      </c>
      <c r="W79" s="23">
        <f>IF(ISNUMBER(MATCH($D79,CountryData!$3:$3,0)),MATCH($D79,CountryData!$3:$3,0),"")</f>
        <v>71</v>
      </c>
      <c r="X79" s="23">
        <f t="shared" ca="1" si="6"/>
        <v>0.03</v>
      </c>
      <c r="Y79" s="23" t="str">
        <f ca="1">IF(ISERROR(MyComment(INDIRECT("CountryData!"&amp;ADDRESS(V79,W79)))),"",MyComment(INDIRECT("CountryData!"&amp;ADDRESS(V79,W79))))</f>
        <v>Estimates (100 households form a village)</v>
      </c>
      <c r="AC79" s="23">
        <v>2</v>
      </c>
    </row>
    <row r="80" spans="1:29" x14ac:dyDescent="0.25">
      <c r="A80" s="34"/>
      <c r="B80" s="43"/>
      <c r="C80" s="43"/>
      <c r="D80" s="43">
        <v>21104</v>
      </c>
      <c r="E80" s="155" t="s">
        <v>131</v>
      </c>
      <c r="F80" s="45">
        <f t="shared" ca="1" si="19"/>
        <v>0.71499999999999997</v>
      </c>
      <c r="G80" s="47" t="str">
        <f t="shared" ca="1" si="20"/>
        <v>DHS 2008/2009, Table 10.7 (ORS or home made fluids)</v>
      </c>
      <c r="H80" s="30">
        <f>IF(AND(_xludf.ISFORMULA($F80),_xludf.ISFORMULA($G80)),2,1)</f>
        <v>2</v>
      </c>
      <c r="I80" s="34"/>
      <c r="K80" s="19">
        <f>IF(ISNUMBER(MATCH($D80,Strategy!$B:$B,0)),1,"")</f>
        <v>1</v>
      </c>
      <c r="L80" s="19" t="str">
        <f>IF(ISNUMBER(MATCH($D80,Quantities!$B:$B,0)),1,"")</f>
        <v/>
      </c>
      <c r="M80" s="19" t="str">
        <f t="shared" ca="1" si="16"/>
        <v/>
      </c>
      <c r="V80" s="23">
        <f t="shared" si="5"/>
        <v>78</v>
      </c>
      <c r="W80" s="23">
        <f>IF(ISNUMBER(MATCH($D80,CountryData!$3:$3,0)),MATCH($D80,CountryData!$3:$3,0),"")</f>
        <v>72</v>
      </c>
      <c r="X80" s="23">
        <f t="shared" ca="1" si="6"/>
        <v>0.71499999999999997</v>
      </c>
      <c r="Y80" s="23" t="str">
        <f ca="1">IF(ISERROR(MyComment(INDIRECT("CountryData!"&amp;ADDRESS(V80,W80)))),"",MyComment(INDIRECT("CountryData!"&amp;ADDRESS(V80,W80))))</f>
        <v>DHS 2008/2009, Table 10.7 (ORS or home made fluids)</v>
      </c>
      <c r="AC80" s="23">
        <v>2</v>
      </c>
    </row>
    <row r="81" spans="1:29" x14ac:dyDescent="0.25">
      <c r="A81" s="34"/>
      <c r="B81" s="43"/>
      <c r="C81" s="43"/>
      <c r="D81" s="43">
        <v>21105</v>
      </c>
      <c r="E81" s="155" t="s">
        <v>132</v>
      </c>
      <c r="F81" s="45">
        <f t="shared" ca="1" si="19"/>
        <v>0.38800000000000001</v>
      </c>
      <c r="G81" s="47" t="str">
        <f t="shared" ca="1" si="20"/>
        <v>DHS 2008/2009, Table 10.7 (ORS packets)</v>
      </c>
      <c r="H81" s="30">
        <f>IF(AND(_xludf.ISFORMULA($F81),_xludf.ISFORMULA($G81)),2,1)</f>
        <v>2</v>
      </c>
      <c r="I81" s="34"/>
      <c r="K81" s="19">
        <f>IF(ISNUMBER(MATCH($D81,Strategy!$B:$B,0)),1,"")</f>
        <v>1</v>
      </c>
      <c r="L81" s="19" t="str">
        <f>IF(ISNUMBER(MATCH($D81,Quantities!$B:$B,0)),1,"")</f>
        <v/>
      </c>
      <c r="M81" s="19" t="str">
        <f t="shared" ca="1" si="16"/>
        <v/>
      </c>
      <c r="V81" s="23">
        <f t="shared" si="5"/>
        <v>78</v>
      </c>
      <c r="W81" s="23">
        <f>IF(ISNUMBER(MATCH($D81,CountryData!$3:$3,0)),MATCH($D81,CountryData!$3:$3,0),"")</f>
        <v>73</v>
      </c>
      <c r="X81" s="23">
        <f t="shared" ca="1" si="6"/>
        <v>0.38800000000000001</v>
      </c>
      <c r="Y81" s="23" t="str">
        <f ca="1">IF(ISERROR(MyComment(INDIRECT("CountryData!"&amp;ADDRESS(V81,W81)))),"",MyComment(INDIRECT("CountryData!"&amp;ADDRESS(V81,W81))))</f>
        <v>DHS 2008/2009, Table 10.7 (ORS packets)</v>
      </c>
      <c r="AC81" s="23">
        <v>2</v>
      </c>
    </row>
    <row r="82" spans="1:29" x14ac:dyDescent="0.25">
      <c r="A82" s="34"/>
      <c r="B82" s="43"/>
      <c r="C82" s="43"/>
      <c r="D82" s="43">
        <v>21106</v>
      </c>
      <c r="E82" s="155" t="s">
        <v>133</v>
      </c>
      <c r="F82" s="45">
        <f t="shared" ca="1" si="19"/>
        <v>0.38800000000000001</v>
      </c>
      <c r="G82" s="47" t="str">
        <f t="shared" ca="1" si="20"/>
        <v>DHS 2008/2009, Table 10.7 (ORS packets)</v>
      </c>
      <c r="H82" s="30">
        <f>IF(AND(_xludf.ISFORMULA($F82),_xludf.ISFORMULA($G82)),2,1)</f>
        <v>2</v>
      </c>
      <c r="I82" s="34"/>
      <c r="K82" s="19">
        <f>IF(ISNUMBER(MATCH($D82,Strategy!$B:$B,0)),1,"")</f>
        <v>1</v>
      </c>
      <c r="L82" s="19">
        <f>IF(ISNUMBER(MATCH($D82,Quantities!$B:$B,0)),1,"")</f>
        <v>1</v>
      </c>
      <c r="M82" s="19" t="str">
        <f t="shared" ca="1" si="16"/>
        <v/>
      </c>
      <c r="V82" s="23">
        <f t="shared" si="5"/>
        <v>78</v>
      </c>
      <c r="W82" s="23">
        <f>IF(ISNUMBER(MATCH($D82,CountryData!$3:$3,0)),MATCH($D82,CountryData!$3:$3,0),"")</f>
        <v>74</v>
      </c>
      <c r="X82" s="23">
        <f t="shared" ca="1" si="6"/>
        <v>0.38800000000000001</v>
      </c>
      <c r="Y82" s="23" t="str">
        <f ca="1">IF(ISERROR(MyComment(INDIRECT("CountryData!"&amp;ADDRESS(V82,W82)))),"",MyComment(INDIRECT("CountryData!"&amp;ADDRESS(V82,W82))))</f>
        <v>DHS 2008/2009, Table 10.7 (ORS packets)</v>
      </c>
      <c r="AC82" s="23">
        <v>2</v>
      </c>
    </row>
    <row r="83" spans="1:29" x14ac:dyDescent="0.25">
      <c r="A83" s="34"/>
      <c r="B83" s="43" t="s">
        <v>148</v>
      </c>
      <c r="C83" s="44" t="s">
        <v>118</v>
      </c>
      <c r="D83" s="43">
        <v>212</v>
      </c>
      <c r="E83" s="44" t="s">
        <v>134</v>
      </c>
      <c r="F83" s="156" t="str">
        <f t="shared" si="19"/>
        <v xml:space="preserve"> </v>
      </c>
      <c r="G83" s="157" t="str">
        <f t="shared" ca="1" si="20"/>
        <v/>
      </c>
      <c r="H83" s="30">
        <f>IF(AND(_xludf.ISFORMULA($F83),_xludf.ISFORMULA($G83)),2,1)</f>
        <v>2</v>
      </c>
      <c r="I83" s="34"/>
      <c r="K83" s="19">
        <f>IF(ISNUMBER(MATCH($D83,Strategy!$B:$B,0)),1,"")</f>
        <v>1</v>
      </c>
      <c r="L83" s="19" t="str">
        <f>IF(ISNUMBER(MATCH($D83,Quantities!$B:$B,0)),1,"")</f>
        <v/>
      </c>
      <c r="V83" s="23">
        <f t="shared" si="5"/>
        <v>78</v>
      </c>
      <c r="W83" s="23" t="str">
        <f>IF(ISNUMBER(MATCH($D83,CountryData!$3:$3,0)),MATCH($D83,CountryData!$3:$3,0),"")</f>
        <v/>
      </c>
      <c r="X83" s="23" t="str">
        <f t="shared" si="6"/>
        <v/>
      </c>
      <c r="Y83" s="23" t="str">
        <f ca="1">IF(ISERROR(MyComment(INDIRECT("CountryData!"&amp;ADDRESS(V83,W83)))),"",MyComment(INDIRECT("CountryData!"&amp;ADDRESS(V83,W83))))</f>
        <v/>
      </c>
      <c r="AC83" s="23">
        <v>2</v>
      </c>
    </row>
    <row r="84" spans="1:29" x14ac:dyDescent="0.25">
      <c r="A84" s="34"/>
      <c r="B84" s="43"/>
      <c r="C84" s="43"/>
      <c r="D84" s="43">
        <v>21201</v>
      </c>
      <c r="E84" s="155" t="s">
        <v>135</v>
      </c>
      <c r="F84" s="45">
        <f t="shared" ca="1" si="19"/>
        <v>0.01</v>
      </c>
      <c r="G84" s="47" t="str">
        <f t="shared" ca="1" si="20"/>
        <v>Expert estimate</v>
      </c>
      <c r="H84" s="30">
        <f>IF(AND(_xludf.ISFORMULA($F84),_xludf.ISFORMULA($G84)),2,1)</f>
        <v>2</v>
      </c>
      <c r="I84" s="34"/>
      <c r="K84" s="19">
        <f>IF(ISNUMBER(MATCH($D84,Strategy!$B:$B,0)),1,"")</f>
        <v>1</v>
      </c>
      <c r="L84" s="19" t="str">
        <f>IF(ISNUMBER(MATCH($D84,Quantities!$B:$B,0)),1,"")</f>
        <v/>
      </c>
      <c r="M84" s="19" t="str">
        <f t="shared" ca="1" si="16"/>
        <v/>
      </c>
      <c r="V84" s="23">
        <f t="shared" si="5"/>
        <v>78</v>
      </c>
      <c r="W84" s="23">
        <f>IF(ISNUMBER(MATCH($D84,CountryData!$3:$3,0)),MATCH($D84,CountryData!$3:$3,0),"")</f>
        <v>75</v>
      </c>
      <c r="X84" s="23">
        <f t="shared" ca="1" si="6"/>
        <v>0.01</v>
      </c>
      <c r="Y84" s="23" t="str">
        <f ca="1">IF(ISERROR(MyComment(INDIRECT("CountryData!"&amp;ADDRESS(V84,W84)))),"",MyComment(INDIRECT("CountryData!"&amp;ADDRESS(V84,W84))))</f>
        <v>Expert estimate</v>
      </c>
      <c r="AC84" s="23">
        <v>2</v>
      </c>
    </row>
    <row r="85" spans="1:29" x14ac:dyDescent="0.25">
      <c r="A85" s="34"/>
      <c r="B85" s="43"/>
      <c r="C85" s="43"/>
      <c r="D85" s="43">
        <v>21202</v>
      </c>
      <c r="E85" s="155" t="s">
        <v>136</v>
      </c>
      <c r="F85" s="45">
        <f t="shared" ca="1" si="19"/>
        <v>0.01</v>
      </c>
      <c r="G85" s="47" t="str">
        <f t="shared" ca="1" si="20"/>
        <v>Expert estimate</v>
      </c>
      <c r="H85" s="30">
        <f>IF(AND(_xludf.ISFORMULA($F85),_xludf.ISFORMULA($G85)),2,1)</f>
        <v>2</v>
      </c>
      <c r="I85" s="34"/>
      <c r="K85" s="19">
        <f>IF(ISNUMBER(MATCH($D85,Strategy!$B:$B,0)),1,"")</f>
        <v>1</v>
      </c>
      <c r="L85" s="19" t="str">
        <f>IF(ISNUMBER(MATCH($D85,Quantities!$B:$B,0)),1,"")</f>
        <v/>
      </c>
      <c r="M85" s="19" t="str">
        <f t="shared" ca="1" si="16"/>
        <v/>
      </c>
      <c r="V85" s="23">
        <f t="shared" si="5"/>
        <v>78</v>
      </c>
      <c r="W85" s="23">
        <f>IF(ISNUMBER(MATCH($D85,CountryData!$3:$3,0)),MATCH($D85,CountryData!$3:$3,0),"")</f>
        <v>76</v>
      </c>
      <c r="X85" s="23">
        <f t="shared" ca="1" si="6"/>
        <v>0.01</v>
      </c>
      <c r="Y85" s="23" t="str">
        <f ca="1">IF(ISERROR(MyComment(INDIRECT("CountryData!"&amp;ADDRESS(V85,W85)))),"",MyComment(INDIRECT("CountryData!"&amp;ADDRESS(V85,W85))))</f>
        <v>Expert estimate</v>
      </c>
      <c r="AC85" s="23">
        <v>2</v>
      </c>
    </row>
    <row r="86" spans="1:29" x14ac:dyDescent="0.25">
      <c r="A86" s="34"/>
      <c r="B86" s="43"/>
      <c r="C86" s="43"/>
      <c r="D86" s="43">
        <v>21203</v>
      </c>
      <c r="E86" s="155" t="s">
        <v>137</v>
      </c>
      <c r="F86" s="45">
        <f t="shared" ca="1" si="19"/>
        <v>0.04</v>
      </c>
      <c r="G86" s="47" t="str">
        <f t="shared" ca="1" si="20"/>
        <v>Expert estimate</v>
      </c>
      <c r="H86" s="30">
        <f>IF(AND(_xludf.ISFORMULA($F86),_xludf.ISFORMULA($G86)),2,1)</f>
        <v>2</v>
      </c>
      <c r="I86" s="34"/>
      <c r="K86" s="19">
        <f>IF(ISNUMBER(MATCH($D86,Strategy!$B:$B,0)),1,"")</f>
        <v>1</v>
      </c>
      <c r="L86" s="19" t="str">
        <f>IF(ISNUMBER(MATCH($D86,Quantities!$B:$B,0)),1,"")</f>
        <v/>
      </c>
      <c r="M86" s="19" t="str">
        <f t="shared" ca="1" si="16"/>
        <v/>
      </c>
      <c r="V86" s="23">
        <f t="shared" si="5"/>
        <v>78</v>
      </c>
      <c r="W86" s="23">
        <f>IF(ISNUMBER(MATCH($D86,CountryData!$3:$3,0)),MATCH($D86,CountryData!$3:$3,0),"")</f>
        <v>77</v>
      </c>
      <c r="X86" s="23">
        <f t="shared" ca="1" si="6"/>
        <v>0.04</v>
      </c>
      <c r="Y86" s="23" t="str">
        <f ca="1">IF(ISERROR(MyComment(INDIRECT("CountryData!"&amp;ADDRESS(V86,W86)))),"",MyComment(INDIRECT("CountryData!"&amp;ADDRESS(V86,W86))))</f>
        <v>Expert estimate</v>
      </c>
      <c r="AC86" s="23">
        <v>2</v>
      </c>
    </row>
    <row r="87" spans="1:29" x14ac:dyDescent="0.25">
      <c r="A87" s="34"/>
      <c r="B87" s="43"/>
      <c r="C87" s="43"/>
      <c r="D87" s="43">
        <v>21204</v>
      </c>
      <c r="E87" s="155" t="s">
        <v>138</v>
      </c>
      <c r="F87" s="45">
        <f t="shared" ca="1" si="19"/>
        <v>0.11799999999999999</v>
      </c>
      <c r="G87" s="47" t="str">
        <f t="shared" ca="1" si="20"/>
        <v>MIS 2010, Table 5.1</v>
      </c>
      <c r="H87" s="30">
        <f>IF(AND(_xludf.ISFORMULA($F87),_xludf.ISFORMULA($G87)),2,1)</f>
        <v>2</v>
      </c>
      <c r="I87" s="34"/>
      <c r="K87" s="19">
        <f>IF(ISNUMBER(MATCH($D87,Strategy!$B:$B,0)),1,"")</f>
        <v>1</v>
      </c>
      <c r="L87" s="19">
        <f>IF(ISNUMBER(MATCH($D87,Quantities!$B:$B,0)),1,"")</f>
        <v>1</v>
      </c>
      <c r="M87" s="19" t="str">
        <f t="shared" ca="1" si="16"/>
        <v/>
      </c>
      <c r="V87" s="23">
        <f t="shared" si="5"/>
        <v>78</v>
      </c>
      <c r="W87" s="23">
        <f>IF(ISNUMBER(MATCH($D87,CountryData!$3:$3,0)),MATCH($D87,CountryData!$3:$3,0),"")</f>
        <v>78</v>
      </c>
      <c r="X87" s="23">
        <f t="shared" ca="1" si="6"/>
        <v>0.11799999999999999</v>
      </c>
      <c r="Y87" s="23" t="str">
        <f ca="1">IF(ISERROR(MyComment(INDIRECT("CountryData!"&amp;ADDRESS(V87,W87)))),"",MyComment(INDIRECT("CountryData!"&amp;ADDRESS(V87,W87))))</f>
        <v>MIS 2010, Table 5.1</v>
      </c>
      <c r="AC87" s="23">
        <v>2</v>
      </c>
    </row>
    <row r="88" spans="1:29" x14ac:dyDescent="0.25">
      <c r="A88" s="34"/>
      <c r="B88" s="43"/>
      <c r="C88" s="43"/>
      <c r="D88" s="43">
        <v>21205</v>
      </c>
      <c r="E88" s="155" t="s">
        <v>139</v>
      </c>
      <c r="F88" s="45">
        <f t="shared" ca="1" si="19"/>
        <v>0.35099999999999998</v>
      </c>
      <c r="G88" s="47" t="str">
        <f t="shared" ca="1" si="20"/>
        <v>MIS 2010, Table 5.1</v>
      </c>
      <c r="H88" s="30">
        <f>IF(AND(_xludf.ISFORMULA($F88),_xludf.ISFORMULA($G88)),2,1)</f>
        <v>2</v>
      </c>
      <c r="I88" s="34"/>
      <c r="K88" s="19">
        <f>IF(ISNUMBER(MATCH($D88,Strategy!$B:$B,0)),1,"")</f>
        <v>1</v>
      </c>
      <c r="L88" s="19" t="str">
        <f>IF(ISNUMBER(MATCH($D88,Quantities!$B:$B,0)),1,"")</f>
        <v/>
      </c>
      <c r="M88" s="19" t="str">
        <f t="shared" ca="1" si="16"/>
        <v/>
      </c>
      <c r="V88" s="23">
        <f t="shared" si="5"/>
        <v>78</v>
      </c>
      <c r="W88" s="23">
        <f>IF(ISNUMBER(MATCH($D88,CountryData!$3:$3,0)),MATCH($D88,CountryData!$3:$3,0),"")</f>
        <v>79</v>
      </c>
      <c r="X88" s="23">
        <f t="shared" ca="1" si="6"/>
        <v>0.35099999999999998</v>
      </c>
      <c r="Y88" s="23" t="str">
        <f ca="1">IF(ISERROR(MyComment(INDIRECT("CountryData!"&amp;ADDRESS(V88,W88)))),"",MyComment(INDIRECT("CountryData!"&amp;ADDRESS(V88,W88))))</f>
        <v>MIS 2010, Table 5.1</v>
      </c>
      <c r="AC88" s="23">
        <v>2</v>
      </c>
    </row>
    <row r="89" spans="1:29" x14ac:dyDescent="0.25">
      <c r="A89" s="34"/>
      <c r="B89" s="43"/>
      <c r="C89" s="43"/>
      <c r="D89" s="43">
        <v>21206</v>
      </c>
      <c r="E89" s="155" t="s">
        <v>140</v>
      </c>
      <c r="F89" s="45">
        <f t="shared" ca="1" si="19"/>
        <v>0.18</v>
      </c>
      <c r="G89" s="47" t="str">
        <f t="shared" ca="1" si="20"/>
        <v>MIS 2010, Table 5.1</v>
      </c>
      <c r="H89" s="30">
        <f>IF(AND(_xludf.ISFORMULA($F89),_xludf.ISFORMULA($G89)),2,1)</f>
        <v>2</v>
      </c>
      <c r="I89" s="34"/>
      <c r="K89" s="19">
        <f>IF(ISNUMBER(MATCH($D89,Strategy!$B:$B,0)),1,"")</f>
        <v>1</v>
      </c>
      <c r="L89" s="19">
        <f>IF(ISNUMBER(MATCH($D89,Quantities!$B:$B,0)),1,"")</f>
        <v>1</v>
      </c>
      <c r="M89" s="19" t="str">
        <f t="shared" ca="1" si="16"/>
        <v/>
      </c>
      <c r="V89" s="23">
        <f t="shared" si="5"/>
        <v>78</v>
      </c>
      <c r="W89" s="23">
        <f>IF(ISNUMBER(MATCH($D89,CountryData!$3:$3,0)),MATCH($D89,CountryData!$3:$3,0),"")</f>
        <v>80</v>
      </c>
      <c r="X89" s="23">
        <f t="shared" ca="1" si="6"/>
        <v>0.18</v>
      </c>
      <c r="Y89" s="23" t="str">
        <f ca="1">IF(ISERROR(MyComment(INDIRECT("CountryData!"&amp;ADDRESS(V89,W89)))),"",MyComment(INDIRECT("CountryData!"&amp;ADDRESS(V89,W89))))</f>
        <v>MIS 2010, Table 5.1</v>
      </c>
      <c r="AC89" s="23">
        <v>2</v>
      </c>
    </row>
    <row r="90" spans="1:29" x14ac:dyDescent="0.25">
      <c r="A90" s="34"/>
      <c r="B90" s="43" t="s">
        <v>149</v>
      </c>
      <c r="C90" s="44" t="s">
        <v>115</v>
      </c>
      <c r="D90" s="43">
        <v>213</v>
      </c>
      <c r="E90" s="44" t="s">
        <v>141</v>
      </c>
      <c r="F90" s="156" t="str">
        <f t="shared" si="19"/>
        <v xml:space="preserve"> </v>
      </c>
      <c r="G90" s="157" t="str">
        <f t="shared" ca="1" si="20"/>
        <v/>
      </c>
      <c r="H90" s="30">
        <f>IF(AND(_xludf.ISFORMULA($F90),_xludf.ISFORMULA($G90)),2,1)</f>
        <v>2</v>
      </c>
      <c r="I90" s="34"/>
      <c r="K90" s="19">
        <f>IF(ISNUMBER(MATCH($D90,Strategy!$B:$B,0)),1,"")</f>
        <v>1</v>
      </c>
      <c r="L90" s="19" t="str">
        <f>IF(ISNUMBER(MATCH($D90,Quantities!$B:$B,0)),1,"")</f>
        <v/>
      </c>
      <c r="V90" s="23">
        <f t="shared" si="5"/>
        <v>78</v>
      </c>
      <c r="W90" s="23" t="str">
        <f>IF(ISNUMBER(MATCH($D90,CountryData!$3:$3,0)),MATCH($D90,CountryData!$3:$3,0),"")</f>
        <v/>
      </c>
      <c r="X90" s="23" t="str">
        <f t="shared" si="6"/>
        <v/>
      </c>
      <c r="Y90" s="23" t="str">
        <f ca="1">IF(ISERROR(MyComment(INDIRECT("CountryData!"&amp;ADDRESS(V90,W90)))),"",MyComment(INDIRECT("CountryData!"&amp;ADDRESS(V90,W90))))</f>
        <v/>
      </c>
      <c r="AC90" s="23">
        <v>2</v>
      </c>
    </row>
    <row r="91" spans="1:29" x14ac:dyDescent="0.25">
      <c r="A91" s="34"/>
      <c r="B91" s="43"/>
      <c r="C91" s="43"/>
      <c r="D91" s="43">
        <v>21301</v>
      </c>
      <c r="E91" s="155" t="s">
        <v>142</v>
      </c>
      <c r="F91" s="45">
        <f t="shared" ca="1" si="19"/>
        <v>0.01</v>
      </c>
      <c r="G91" s="47" t="str">
        <f t="shared" ca="1" si="20"/>
        <v>Expert estimate</v>
      </c>
      <c r="H91" s="30">
        <f>IF(AND(_xludf.ISFORMULA($F91),_xludf.ISFORMULA($G91)),2,1)</f>
        <v>2</v>
      </c>
      <c r="I91" s="34"/>
      <c r="K91" s="19">
        <f>IF(ISNUMBER(MATCH($D91,Strategy!$B:$B,0)),1,"")</f>
        <v>1</v>
      </c>
      <c r="L91" s="19" t="str">
        <f>IF(ISNUMBER(MATCH($D91,Quantities!$B:$B,0)),1,"")</f>
        <v/>
      </c>
      <c r="M91" s="19" t="str">
        <f t="shared" ca="1" si="16"/>
        <v/>
      </c>
      <c r="V91" s="23">
        <f t="shared" si="5"/>
        <v>78</v>
      </c>
      <c r="W91" s="23">
        <f>IF(ISNUMBER(MATCH($D91,CountryData!$3:$3,0)),MATCH($D91,CountryData!$3:$3,0),"")</f>
        <v>81</v>
      </c>
      <c r="X91" s="23">
        <f t="shared" ca="1" si="6"/>
        <v>0.01</v>
      </c>
      <c r="Y91" s="23" t="str">
        <f ca="1">IF(ISERROR(MyComment(INDIRECT("CountryData!"&amp;ADDRESS(V91,W91)))),"",MyComment(INDIRECT("CountryData!"&amp;ADDRESS(V91,W91))))</f>
        <v>Expert estimate</v>
      </c>
      <c r="AC91" s="23">
        <v>2</v>
      </c>
    </row>
    <row r="92" spans="1:29" x14ac:dyDescent="0.25">
      <c r="A92" s="34"/>
      <c r="B92" s="43"/>
      <c r="C92" s="43"/>
      <c r="D92" s="43">
        <v>21302</v>
      </c>
      <c r="E92" s="155" t="s">
        <v>143</v>
      </c>
      <c r="F92" s="45">
        <f t="shared" ca="1" si="19"/>
        <v>0.04</v>
      </c>
      <c r="G92" s="47" t="str">
        <f t="shared" ca="1" si="20"/>
        <v>Expert estimate</v>
      </c>
      <c r="H92" s="30">
        <f>IF(AND(_xludf.ISFORMULA($F92),_xludf.ISFORMULA($G92)),2,1)</f>
        <v>2</v>
      </c>
      <c r="I92" s="34"/>
      <c r="K92" s="19">
        <f>IF(ISNUMBER(MATCH($D92,Strategy!$B:$B,0)),1,"")</f>
        <v>1</v>
      </c>
      <c r="L92" s="19">
        <f>IF(ISNUMBER(MATCH($D92,Quantities!$B:$B,0)),1,"")</f>
        <v>1</v>
      </c>
      <c r="M92" s="19" t="str">
        <f t="shared" ca="1" si="16"/>
        <v/>
      </c>
      <c r="V92" s="23">
        <f t="shared" si="5"/>
        <v>78</v>
      </c>
      <c r="W92" s="23">
        <f>IF(ISNUMBER(MATCH($D92,CountryData!$3:$3,0)),MATCH($D92,CountryData!$3:$3,0),"")</f>
        <v>82</v>
      </c>
      <c r="X92" s="23">
        <f t="shared" ca="1" si="6"/>
        <v>0.04</v>
      </c>
      <c r="Y92" s="23" t="str">
        <f ca="1">IF(ISERROR(MyComment(INDIRECT("CountryData!"&amp;ADDRESS(V92,W92)))),"",MyComment(INDIRECT("CountryData!"&amp;ADDRESS(V92,W92))))</f>
        <v>Expert estimate</v>
      </c>
      <c r="AC92" s="23">
        <v>2</v>
      </c>
    </row>
    <row r="93" spans="1:29" x14ac:dyDescent="0.25">
      <c r="A93" s="34"/>
      <c r="B93" s="43"/>
      <c r="C93" s="43"/>
      <c r="D93" s="43">
        <v>21303</v>
      </c>
      <c r="E93" s="155" t="s">
        <v>144</v>
      </c>
      <c r="F93" s="45">
        <f t="shared" ca="1" si="19"/>
        <v>0.03</v>
      </c>
      <c r="G93" s="47" t="str">
        <f t="shared" ca="1" si="20"/>
        <v>Expert estimate</v>
      </c>
      <c r="H93" s="30">
        <f>IF(AND(_xludf.ISFORMULA($F93),_xludf.ISFORMULA($G93)),2,1)</f>
        <v>2</v>
      </c>
      <c r="I93" s="34"/>
      <c r="K93" s="19">
        <f>IF(ISNUMBER(MATCH($D93,Strategy!$B:$B,0)),1,"")</f>
        <v>1</v>
      </c>
      <c r="L93" s="19" t="str">
        <f>IF(ISNUMBER(MATCH($D93,Quantities!$B:$B,0)),1,"")</f>
        <v/>
      </c>
      <c r="M93" s="19" t="str">
        <f t="shared" ca="1" si="16"/>
        <v/>
      </c>
      <c r="V93" s="23">
        <f t="shared" si="5"/>
        <v>78</v>
      </c>
      <c r="W93" s="23">
        <f>IF(ISNUMBER(MATCH($D93,CountryData!$3:$3,0)),MATCH($D93,CountryData!$3:$3,0),"")</f>
        <v>83</v>
      </c>
      <c r="X93" s="23">
        <f t="shared" ca="1" si="6"/>
        <v>0.03</v>
      </c>
      <c r="Y93" s="23" t="str">
        <f ca="1">IF(ISERROR(MyComment(INDIRECT("CountryData!"&amp;ADDRESS(V93,W93)))),"",MyComment(INDIRECT("CountryData!"&amp;ADDRESS(V93,W93))))</f>
        <v>Expert estimate</v>
      </c>
      <c r="AC93" s="23">
        <v>2</v>
      </c>
    </row>
    <row r="94" spans="1:29" x14ac:dyDescent="0.25">
      <c r="A94" s="34"/>
      <c r="B94" s="43"/>
      <c r="C94" s="43"/>
      <c r="D94" s="43">
        <v>21304</v>
      </c>
      <c r="E94" s="155" t="s">
        <v>862</v>
      </c>
      <c r="F94" s="45">
        <f t="shared" ca="1" si="19"/>
        <v>0.55900000000000005</v>
      </c>
      <c r="G94" s="47" t="str">
        <f t="shared" ca="1" si="20"/>
        <v>DHS 2008-09, Table 10.4</v>
      </c>
      <c r="H94" s="30">
        <f>IF(AND(_xludf.ISFORMULA($F94),_xludf.ISFORMULA($G94)),2,1)</f>
        <v>2</v>
      </c>
      <c r="I94" s="34"/>
      <c r="K94" s="19">
        <f>IF(ISNUMBER(MATCH($D94,Strategy!$B:$B,0)),1,"")</f>
        <v>1</v>
      </c>
      <c r="L94" s="19" t="str">
        <f>IF(ISNUMBER(MATCH($D94,Quantities!$B:$B,0)),1,"")</f>
        <v/>
      </c>
      <c r="M94" s="19" t="str">
        <f t="shared" ca="1" si="16"/>
        <v/>
      </c>
      <c r="V94" s="23">
        <f t="shared" si="5"/>
        <v>78</v>
      </c>
      <c r="W94" s="23">
        <f>IF(ISNUMBER(MATCH($D94,CountryData!$3:$3,0)),MATCH($D94,CountryData!$3:$3,0),"")</f>
        <v>84</v>
      </c>
      <c r="X94" s="23">
        <f t="shared" ca="1" si="6"/>
        <v>0.55900000000000005</v>
      </c>
      <c r="Y94" s="23" t="str">
        <f ca="1">IF(ISERROR(MyComment(INDIRECT("CountryData!"&amp;ADDRESS(V94,W94)))),"",MyComment(INDIRECT("CountryData!"&amp;ADDRESS(V94,W94))))</f>
        <v>DHS 2008-09, Table 10.4</v>
      </c>
      <c r="AC94" s="23">
        <v>2</v>
      </c>
    </row>
    <row r="95" spans="1:29" x14ac:dyDescent="0.25">
      <c r="A95" s="34"/>
      <c r="B95" s="43"/>
      <c r="C95" s="43"/>
      <c r="D95" s="43">
        <v>21305</v>
      </c>
      <c r="E95" s="155" t="s">
        <v>145</v>
      </c>
      <c r="F95" s="45">
        <f t="shared" ca="1" si="19"/>
        <v>0.5</v>
      </c>
      <c r="G95" s="47" t="str">
        <f t="shared" ca="1" si="20"/>
        <v>kdhs 2008/09</v>
      </c>
      <c r="H95" s="30">
        <f>IF(AND(_xludf.ISFORMULA($F95),_xludf.ISFORMULA($G95)),2,1)</f>
        <v>2</v>
      </c>
      <c r="I95" s="34"/>
      <c r="K95" s="19">
        <f>IF(ISNUMBER(MATCH($D95,Strategy!$B:$B,0)),1,"")</f>
        <v>1</v>
      </c>
      <c r="L95" s="19" t="str">
        <f>IF(ISNUMBER(MATCH($D95,Quantities!$B:$B,0)),1,"")</f>
        <v/>
      </c>
      <c r="M95" s="19" t="str">
        <f t="shared" ca="1" si="16"/>
        <v/>
      </c>
      <c r="V95" s="23">
        <f t="shared" si="5"/>
        <v>78</v>
      </c>
      <c r="W95" s="23">
        <f>IF(ISNUMBER(MATCH($D95,CountryData!$3:$3,0)),MATCH($D95,CountryData!$3:$3,0),"")</f>
        <v>85</v>
      </c>
      <c r="X95" s="23">
        <f t="shared" ca="1" si="6"/>
        <v>0.5</v>
      </c>
      <c r="Y95" s="23" t="str">
        <f ca="1">IF(ISERROR(MyComment(INDIRECT("CountryData!"&amp;ADDRESS(V95,W95)))),"",MyComment(INDIRECT("CountryData!"&amp;ADDRESS(V95,W95))))</f>
        <v>kdhs 2008/09</v>
      </c>
      <c r="AC95" s="23">
        <v>2</v>
      </c>
    </row>
    <row r="96" spans="1:29" x14ac:dyDescent="0.25">
      <c r="A96" s="34"/>
      <c r="B96" s="43"/>
      <c r="C96" s="43"/>
      <c r="D96" s="43">
        <v>21306</v>
      </c>
      <c r="E96" s="155" t="s">
        <v>146</v>
      </c>
      <c r="F96" s="45">
        <f t="shared" ca="1" si="19"/>
        <v>0.496</v>
      </c>
      <c r="G96" s="47" t="str">
        <f t="shared" ca="1" si="20"/>
        <v>DHS 2008-09, Table 10.4</v>
      </c>
      <c r="H96" s="30">
        <f>IF(AND(_xludf.ISFORMULA($F96),_xludf.ISFORMULA($G96)),2,1)</f>
        <v>2</v>
      </c>
      <c r="I96" s="34"/>
      <c r="K96" s="19">
        <f>IF(ISNUMBER(MATCH($D96,Strategy!$B:$B,0)),1,"")</f>
        <v>1</v>
      </c>
      <c r="L96" s="19">
        <f>IF(ISNUMBER(MATCH($D96,Quantities!$B:$B,0)),1,"")</f>
        <v>1</v>
      </c>
      <c r="M96" s="19" t="str">
        <f t="shared" ca="1" si="16"/>
        <v/>
      </c>
      <c r="V96" s="23">
        <f t="shared" si="5"/>
        <v>78</v>
      </c>
      <c r="W96" s="23">
        <f>IF(ISNUMBER(MATCH($D96,CountryData!$3:$3,0)),MATCH($D96,CountryData!$3:$3,0),"")</f>
        <v>86</v>
      </c>
      <c r="X96" s="23">
        <f t="shared" ca="1" si="6"/>
        <v>0.496</v>
      </c>
      <c r="Y96" s="23" t="str">
        <f ca="1">IF(ISERROR(MyComment(INDIRECT("CountryData!"&amp;ADDRESS(V96,W96)))),"",MyComment(INDIRECT("CountryData!"&amp;ADDRESS(V96,W96))))</f>
        <v>DHS 2008-09, Table 10.4</v>
      </c>
      <c r="AC96" s="23">
        <v>2</v>
      </c>
    </row>
    <row r="97" spans="1:29" x14ac:dyDescent="0.25">
      <c r="A97" s="34"/>
      <c r="B97" s="43" t="s">
        <v>261</v>
      </c>
      <c r="C97" s="44" t="s">
        <v>260</v>
      </c>
      <c r="D97" s="43">
        <v>214</v>
      </c>
      <c r="E97" s="44" t="s">
        <v>259</v>
      </c>
      <c r="F97" s="156" t="str">
        <f t="shared" si="19"/>
        <v xml:space="preserve"> </v>
      </c>
      <c r="G97" s="157" t="str">
        <f t="shared" ca="1" si="20"/>
        <v/>
      </c>
      <c r="H97" s="30">
        <f>IF(AND(_xludf.ISFORMULA($F97),_xludf.ISFORMULA($G97)),2,1)</f>
        <v>2</v>
      </c>
      <c r="I97" s="34"/>
      <c r="K97" s="19">
        <f>IF(ISNUMBER(MATCH($D97,Strategy!$B:$B,0)),1,"")</f>
        <v>1</v>
      </c>
      <c r="L97" s="19" t="str">
        <f>IF(ISNUMBER(MATCH($D97,Quantities!$B:$B,0)),1,"")</f>
        <v/>
      </c>
      <c r="V97" s="23">
        <f t="shared" si="5"/>
        <v>78</v>
      </c>
      <c r="W97" s="23" t="str">
        <f>IF(ISNUMBER(MATCH($D97,CountryData!$3:$3,0)),MATCH($D97,CountryData!$3:$3,0),"")</f>
        <v/>
      </c>
      <c r="X97" s="23" t="str">
        <f t="shared" ref="X97:X103" si="22">IF(AND(ISNUMBER(V97),ISNUMBER(W97)),IF(INDEX(rngData,V97,W97)&gt;0,INDEX(rngData,V97,W97),""),"")</f>
        <v/>
      </c>
      <c r="Y97" s="23" t="str">
        <f ca="1">IF(ISERROR(MyComment(INDIRECT("CountryData!"&amp;ADDRESS(V97,W97)))),"",MyComment(INDIRECT("CountryData!"&amp;ADDRESS(V97,W97))))</f>
        <v/>
      </c>
      <c r="AC97" s="23">
        <v>2</v>
      </c>
    </row>
    <row r="98" spans="1:29" x14ac:dyDescent="0.25">
      <c r="A98" s="34"/>
      <c r="B98" s="43"/>
      <c r="C98" s="43"/>
      <c r="D98" s="43">
        <v>21401</v>
      </c>
      <c r="E98" s="155" t="s">
        <v>262</v>
      </c>
      <c r="F98" s="45">
        <f t="shared" ca="1" si="19"/>
        <v>0.7</v>
      </c>
      <c r="G98" s="47" t="str">
        <f t="shared" ca="1" si="20"/>
        <v>???</v>
      </c>
      <c r="H98" s="30">
        <f>IF(AND(_xludf.ISFORMULA($F98),_xludf.ISFORMULA($G98)),2,1)</f>
        <v>2</v>
      </c>
      <c r="I98" s="34"/>
      <c r="K98" s="19">
        <f>IF(ISNUMBER(MATCH($D98,Strategy!$B:$B,0)),1,"")</f>
        <v>1</v>
      </c>
      <c r="L98" s="19" t="str">
        <f>IF(ISNUMBER(MATCH($D98,Quantities!$B:$B,0)),1,"")</f>
        <v/>
      </c>
      <c r="M98" s="19" t="str">
        <f t="shared" ca="1" si="16"/>
        <v/>
      </c>
      <c r="V98" s="23">
        <f t="shared" si="5"/>
        <v>78</v>
      </c>
      <c r="W98" s="23">
        <f>IF(ISNUMBER(MATCH($D98,CountryData!$3:$3,0)),MATCH($D98,CountryData!$3:$3,0),"")</f>
        <v>87</v>
      </c>
      <c r="X98" s="23">
        <f t="shared" ca="1" si="22"/>
        <v>0.7</v>
      </c>
      <c r="Y98" s="23" t="str">
        <f ca="1">IF(ISERROR(MyComment(INDIRECT("CountryData!"&amp;ADDRESS(V98,W98)))),"",MyComment(INDIRECT("CountryData!"&amp;ADDRESS(V98,W98))))</f>
        <v>???</v>
      </c>
      <c r="AC98" s="23">
        <v>2</v>
      </c>
    </row>
    <row r="99" spans="1:29" x14ac:dyDescent="0.25">
      <c r="A99" s="34"/>
      <c r="B99" s="43"/>
      <c r="C99" s="43"/>
      <c r="D99" s="43">
        <v>21402</v>
      </c>
      <c r="E99" s="155" t="s">
        <v>263</v>
      </c>
      <c r="F99" s="45">
        <f t="shared" ca="1" si="19"/>
        <v>0.25</v>
      </c>
      <c r="G99" s="47" t="str">
        <f t="shared" ca="1" si="20"/>
        <v>???</v>
      </c>
      <c r="H99" s="30">
        <f>IF(AND(_xludf.ISFORMULA($F99),_xludf.ISFORMULA($G99)),2,1)</f>
        <v>2</v>
      </c>
      <c r="I99" s="34"/>
      <c r="K99" s="19">
        <f>IF(ISNUMBER(MATCH($D99,Strategy!$B:$B,0)),1,"")</f>
        <v>1</v>
      </c>
      <c r="L99" s="19" t="str">
        <f>IF(ISNUMBER(MATCH($D99,Quantities!$B:$B,0)),1,"")</f>
        <v/>
      </c>
      <c r="M99" s="19" t="str">
        <f t="shared" ca="1" si="16"/>
        <v/>
      </c>
      <c r="V99" s="23">
        <f t="shared" si="5"/>
        <v>78</v>
      </c>
      <c r="W99" s="23">
        <f>IF(ISNUMBER(MATCH($D99,CountryData!$3:$3,0)),MATCH($D99,CountryData!$3:$3,0),"")</f>
        <v>88</v>
      </c>
      <c r="X99" s="23">
        <f t="shared" ca="1" si="22"/>
        <v>0.25</v>
      </c>
      <c r="Y99" s="23" t="str">
        <f ca="1">IF(ISERROR(MyComment(INDIRECT("CountryData!"&amp;ADDRESS(V99,W99)))),"",MyComment(INDIRECT("CountryData!"&amp;ADDRESS(V99,W99))))</f>
        <v>???</v>
      </c>
      <c r="AC99" s="23">
        <v>2</v>
      </c>
    </row>
    <row r="100" spans="1:29" x14ac:dyDescent="0.25">
      <c r="A100" s="34"/>
      <c r="B100" s="43"/>
      <c r="C100" s="43"/>
      <c r="D100" s="43">
        <v>21403</v>
      </c>
      <c r="E100" s="155" t="s">
        <v>264</v>
      </c>
      <c r="F100" s="45">
        <f t="shared" ca="1" si="19"/>
        <v>1</v>
      </c>
      <c r="G100" s="47" t="str">
        <f t="shared" ca="1" si="20"/>
        <v>???</v>
      </c>
      <c r="H100" s="30">
        <f>IF(AND(_xludf.ISFORMULA($F100),_xludf.ISFORMULA($G100)),2,1)</f>
        <v>2</v>
      </c>
      <c r="I100" s="34"/>
      <c r="K100" s="19">
        <f>IF(ISNUMBER(MATCH($D100,Strategy!$B:$B,0)),1,"")</f>
        <v>1</v>
      </c>
      <c r="L100" s="19" t="str">
        <f>IF(ISNUMBER(MATCH($D100,Quantities!$B:$B,0)),1,"")</f>
        <v/>
      </c>
      <c r="M100" s="19" t="str">
        <f t="shared" ca="1" si="16"/>
        <v/>
      </c>
      <c r="V100" s="23">
        <f t="shared" si="5"/>
        <v>78</v>
      </c>
      <c r="W100" s="23">
        <f>IF(ISNUMBER(MATCH($D100,CountryData!$3:$3,0)),MATCH($D100,CountryData!$3:$3,0),"")</f>
        <v>89</v>
      </c>
      <c r="X100" s="23">
        <f t="shared" ca="1" si="22"/>
        <v>1</v>
      </c>
      <c r="Y100" s="23" t="str">
        <f ca="1">IF(ISERROR(MyComment(INDIRECT("CountryData!"&amp;ADDRESS(V100,W100)))),"",MyComment(INDIRECT("CountryData!"&amp;ADDRESS(V100,W100))))</f>
        <v>???</v>
      </c>
      <c r="AC100" s="23">
        <v>2</v>
      </c>
    </row>
    <row r="101" spans="1:29" x14ac:dyDescent="0.25">
      <c r="A101" s="34"/>
      <c r="B101" s="43"/>
      <c r="C101" s="43"/>
      <c r="D101" s="43">
        <v>21404</v>
      </c>
      <c r="E101" s="155" t="s">
        <v>265</v>
      </c>
      <c r="F101" s="45">
        <f t="shared" ca="1" si="19"/>
        <v>0.9</v>
      </c>
      <c r="G101" s="47" t="str">
        <f t="shared" ca="1" si="20"/>
        <v>???</v>
      </c>
      <c r="H101" s="30">
        <f>IF(AND(_xludf.ISFORMULA($F101),_xludf.ISFORMULA($G101)),2,1)</f>
        <v>2</v>
      </c>
      <c r="I101" s="34"/>
      <c r="K101" s="19">
        <f>IF(ISNUMBER(MATCH($D101,Strategy!$B:$B,0)),1,"")</f>
        <v>1</v>
      </c>
      <c r="L101" s="19" t="str">
        <f>IF(ISNUMBER(MATCH($D101,Quantities!$B:$B,0)),1,"")</f>
        <v/>
      </c>
      <c r="M101" s="19" t="str">
        <f t="shared" ca="1" si="16"/>
        <v/>
      </c>
      <c r="V101" s="23">
        <f t="shared" si="5"/>
        <v>78</v>
      </c>
      <c r="W101" s="23">
        <f>IF(ISNUMBER(MATCH($D101,CountryData!$3:$3,0)),MATCH($D101,CountryData!$3:$3,0),"")</f>
        <v>90</v>
      </c>
      <c r="X101" s="23">
        <f t="shared" ca="1" si="22"/>
        <v>0.9</v>
      </c>
      <c r="Y101" s="23" t="str">
        <f ca="1">IF(ISERROR(MyComment(INDIRECT("CountryData!"&amp;ADDRESS(V101,W101)))),"",MyComment(INDIRECT("CountryData!"&amp;ADDRESS(V101,W101))))</f>
        <v>???</v>
      </c>
      <c r="AC101" s="23">
        <v>2</v>
      </c>
    </row>
    <row r="102" spans="1:29" x14ac:dyDescent="0.25">
      <c r="A102" s="34"/>
      <c r="B102" s="43"/>
      <c r="C102" s="43"/>
      <c r="D102" s="43">
        <v>21405</v>
      </c>
      <c r="E102" s="155" t="s">
        <v>266</v>
      </c>
      <c r="F102" s="45">
        <f t="shared" ca="1" si="19"/>
        <v>0.8</v>
      </c>
      <c r="G102" s="47" t="str">
        <f t="shared" ca="1" si="20"/>
        <v>???</v>
      </c>
      <c r="H102" s="30">
        <f>IF(AND(_xludf.ISFORMULA($F102),_xludf.ISFORMULA($G102)),2,1)</f>
        <v>2</v>
      </c>
      <c r="I102" s="34"/>
      <c r="K102" s="19">
        <f>IF(ISNUMBER(MATCH($D102,Strategy!$B:$B,0)),1,"")</f>
        <v>1</v>
      </c>
      <c r="L102" s="19" t="str">
        <f>IF(ISNUMBER(MATCH($D102,Quantities!$B:$B,0)),1,"")</f>
        <v/>
      </c>
      <c r="M102" s="19" t="str">
        <f t="shared" ca="1" si="16"/>
        <v/>
      </c>
      <c r="V102" s="23">
        <f t="shared" si="5"/>
        <v>78</v>
      </c>
      <c r="W102" s="23">
        <f>IF(ISNUMBER(MATCH($D102,CountryData!$3:$3,0)),MATCH($D102,CountryData!$3:$3,0),"")</f>
        <v>91</v>
      </c>
      <c r="X102" s="23">
        <f t="shared" ca="1" si="22"/>
        <v>0.8</v>
      </c>
      <c r="Y102" s="23" t="str">
        <f ca="1">IF(ISERROR(MyComment(INDIRECT("CountryData!"&amp;ADDRESS(V102,W102)))),"",MyComment(INDIRECT("CountryData!"&amp;ADDRESS(V102,W102))))</f>
        <v>???</v>
      </c>
      <c r="AC102" s="23">
        <v>2</v>
      </c>
    </row>
    <row r="103" spans="1:29" x14ac:dyDescent="0.25">
      <c r="A103" s="34"/>
      <c r="B103" s="43"/>
      <c r="C103" s="43"/>
      <c r="D103" s="43">
        <v>21406</v>
      </c>
      <c r="E103" s="155" t="s">
        <v>267</v>
      </c>
      <c r="F103" s="45">
        <f t="shared" ca="1" si="19"/>
        <v>0.7</v>
      </c>
      <c r="G103" s="47" t="str">
        <f t="shared" ca="1" si="20"/>
        <v>???</v>
      </c>
      <c r="H103" s="30">
        <f>IF(AND(_xludf.ISFORMULA($F103),_xludf.ISFORMULA($G103)),2,1)</f>
        <v>2</v>
      </c>
      <c r="I103" s="34"/>
      <c r="K103" s="19">
        <f>IF(ISNUMBER(MATCH($D103,Strategy!$B:$B,0)),1,"")</f>
        <v>1</v>
      </c>
      <c r="L103" s="19">
        <f>IF(ISNUMBER(MATCH($D103,Quantities!$B:$B,0)),1,"")</f>
        <v>1</v>
      </c>
      <c r="M103" s="19" t="str">
        <f t="shared" ca="1" si="16"/>
        <v/>
      </c>
      <c r="V103" s="23">
        <f t="shared" si="5"/>
        <v>78</v>
      </c>
      <c r="W103" s="23">
        <f>IF(ISNUMBER(MATCH($D103,CountryData!$3:$3,0)),MATCH($D103,CountryData!$3:$3,0),"")</f>
        <v>92</v>
      </c>
      <c r="X103" s="23">
        <f t="shared" ca="1" si="22"/>
        <v>0.7</v>
      </c>
      <c r="Y103" s="23" t="str">
        <f ca="1">IF(ISERROR(MyComment(INDIRECT("CountryData!"&amp;ADDRESS(V103,W103)))),"",MyComment(INDIRECT("CountryData!"&amp;ADDRESS(V103,W103))))</f>
        <v>???</v>
      </c>
      <c r="AC103" s="23">
        <v>2</v>
      </c>
    </row>
    <row r="104" spans="1:29" x14ac:dyDescent="0.25">
      <c r="A104" s="34"/>
      <c r="B104" s="43"/>
      <c r="C104" s="43"/>
      <c r="D104" s="43">
        <v>21407</v>
      </c>
      <c r="E104" s="155" t="s">
        <v>268</v>
      </c>
      <c r="F104" s="45">
        <f t="shared" ref="F104:F135" ca="1" si="23">IF(OR(ISNUMBER($X104),$X104&lt;&gt;""),$X104," ")</f>
        <v>0.49</v>
      </c>
      <c r="G104" s="47" t="str">
        <f t="shared" ref="G104:G135" ca="1" si="24">IF($Y104 &lt;&gt; "",$Y104,"")</f>
        <v>???</v>
      </c>
      <c r="H104" s="30">
        <f>IF(AND(_xludf.ISFORMULA($F104),_xludf.ISFORMULA($G104)),2,1)</f>
        <v>2</v>
      </c>
      <c r="I104" s="34"/>
      <c r="K104" s="19">
        <f>IF(ISNUMBER(MATCH($D104,Strategy!$B:$B,0)),1,"")</f>
        <v>1</v>
      </c>
      <c r="L104" s="19">
        <f>IF(ISNUMBER(MATCH($D104,Quantities!$B:$B,0)),1,"")</f>
        <v>1</v>
      </c>
      <c r="M104" s="19" t="str">
        <f t="shared" ca="1" si="16"/>
        <v/>
      </c>
      <c r="V104" s="23">
        <f t="shared" si="5"/>
        <v>78</v>
      </c>
      <c r="W104" s="23">
        <f>IF(ISNUMBER(MATCH($D104,CountryData!$3:$3,0)),MATCH($D104,CountryData!$3:$3,0),"")</f>
        <v>93</v>
      </c>
      <c r="X104" s="23">
        <f t="shared" ref="X104:X111" ca="1" si="25">IF(AND(ISNUMBER(V104),ISNUMBER(W104)),IF(INDEX(rngData,V104,W104)&gt;0,INDEX(rngData,V104,W104),""),"")</f>
        <v>0.49</v>
      </c>
      <c r="Y104" s="23" t="str">
        <f ca="1">IF(ISERROR(MyComment(INDIRECT("CountryData!"&amp;ADDRESS(V104,W104)))),"",MyComment(INDIRECT("CountryData!"&amp;ADDRESS(V104,W104))))</f>
        <v>???</v>
      </c>
      <c r="AC104" s="23">
        <v>2</v>
      </c>
    </row>
    <row r="105" spans="1:29" x14ac:dyDescent="0.25">
      <c r="A105" s="34"/>
      <c r="B105" s="43" t="s">
        <v>518</v>
      </c>
      <c r="C105" s="44" t="s">
        <v>538</v>
      </c>
      <c r="D105" s="43">
        <v>215</v>
      </c>
      <c r="E105" s="44" t="s">
        <v>537</v>
      </c>
      <c r="F105" s="156" t="str">
        <f t="shared" si="23"/>
        <v xml:space="preserve"> </v>
      </c>
      <c r="G105" s="157" t="str">
        <f t="shared" ca="1" si="24"/>
        <v/>
      </c>
      <c r="H105" s="30">
        <f>IF(AND(_xludf.ISFORMULA($F105),_xludf.ISFORMULA($G105)),2,1)</f>
        <v>2</v>
      </c>
      <c r="I105" s="34"/>
      <c r="K105" s="19">
        <f>IF(ISNUMBER(MATCH($D105,Strategy!$B:$B,0)),1,"")</f>
        <v>1</v>
      </c>
      <c r="L105" s="19" t="str">
        <f>IF(ISNUMBER(MATCH($D105,Quantities!$B:$B,0)),1,"")</f>
        <v/>
      </c>
      <c r="V105" s="23">
        <f t="shared" si="5"/>
        <v>78</v>
      </c>
      <c r="W105" s="23" t="str">
        <f>IF(ISNUMBER(MATCH($D105,CountryData!$3:$3,0)),MATCH($D105,CountryData!$3:$3,0),"")</f>
        <v/>
      </c>
      <c r="X105" s="23" t="str">
        <f t="shared" si="25"/>
        <v/>
      </c>
      <c r="Y105" s="23" t="str">
        <f ca="1">IF(ISERROR(MyComment(INDIRECT("CountryData!"&amp;ADDRESS(V105,W105)))),"",MyComment(INDIRECT("CountryData!"&amp;ADDRESS(V105,W105))))</f>
        <v/>
      </c>
      <c r="AC105" s="23">
        <v>2</v>
      </c>
    </row>
    <row r="106" spans="1:29" x14ac:dyDescent="0.25">
      <c r="A106" s="34"/>
      <c r="B106" s="43"/>
      <c r="C106" s="43"/>
      <c r="D106" s="43">
        <v>21501</v>
      </c>
      <c r="E106" s="155" t="s">
        <v>519</v>
      </c>
      <c r="F106" s="45" t="str">
        <f t="shared" ca="1" si="23"/>
        <v xml:space="preserve"> </v>
      </c>
      <c r="G106" s="47" t="str">
        <f t="shared" ca="1" si="24"/>
        <v/>
      </c>
      <c r="H106" s="30">
        <f>IF(AND(_xludf.ISFORMULA($F106),_xludf.ISFORMULA($G106)),2,1)</f>
        <v>2</v>
      </c>
      <c r="I106" s="34"/>
      <c r="K106" s="19">
        <f>IF(ISNUMBER(MATCH($D106,Strategy!$B:$B,0)),1,"")</f>
        <v>1</v>
      </c>
      <c r="L106" s="19" t="str">
        <f>IF(ISNUMBER(MATCH($D106,Quantities!$B:$B,0)),1,"")</f>
        <v/>
      </c>
      <c r="M106" s="19">
        <f t="shared" ca="1" si="16"/>
        <v>1</v>
      </c>
      <c r="V106" s="23">
        <f t="shared" si="5"/>
        <v>78</v>
      </c>
      <c r="W106" s="23">
        <f>IF(ISNUMBER(MATCH($D106,CountryData!$3:$3,0)),MATCH($D106,CountryData!$3:$3,0),"")</f>
        <v>94</v>
      </c>
      <c r="X106" s="23" t="str">
        <f t="shared" ca="1" si="25"/>
        <v xml:space="preserve"> </v>
      </c>
      <c r="Y106" s="23" t="str">
        <f ca="1">IF(ISERROR(MyComment(INDIRECT("CountryData!"&amp;ADDRESS(V106,W106)))),"",MyComment(INDIRECT("CountryData!"&amp;ADDRESS(V106,W106))))</f>
        <v/>
      </c>
      <c r="AC106" s="23">
        <v>2</v>
      </c>
    </row>
    <row r="107" spans="1:29" x14ac:dyDescent="0.25">
      <c r="A107" s="34"/>
      <c r="B107" s="43"/>
      <c r="C107" s="43"/>
      <c r="D107" s="43">
        <v>21502</v>
      </c>
      <c r="E107" s="155" t="s">
        <v>520</v>
      </c>
      <c r="F107" s="45" t="str">
        <f t="shared" ca="1" si="23"/>
        <v xml:space="preserve"> </v>
      </c>
      <c r="G107" s="47" t="str">
        <f t="shared" ca="1" si="24"/>
        <v/>
      </c>
      <c r="H107" s="30">
        <f>IF(AND(_xludf.ISFORMULA($F107),_xludf.ISFORMULA($G107)),2,1)</f>
        <v>2</v>
      </c>
      <c r="I107" s="34"/>
      <c r="K107" s="19">
        <f>IF(ISNUMBER(MATCH($D107,Strategy!$B:$B,0)),1,"")</f>
        <v>1</v>
      </c>
      <c r="L107" s="19">
        <f>IF(ISNUMBER(MATCH($D107,Quantities!$B:$B,0)),1,"")</f>
        <v>1</v>
      </c>
      <c r="M107" s="19">
        <f t="shared" ca="1" si="16"/>
        <v>1</v>
      </c>
      <c r="V107" s="23">
        <f t="shared" si="5"/>
        <v>78</v>
      </c>
      <c r="W107" s="23">
        <f>IF(ISNUMBER(MATCH($D107,CountryData!$3:$3,0)),MATCH($D107,CountryData!$3:$3,0),"")</f>
        <v>95</v>
      </c>
      <c r="X107" s="23" t="str">
        <f t="shared" ca="1" si="25"/>
        <v xml:space="preserve"> </v>
      </c>
      <c r="Y107" s="23" t="str">
        <f ca="1">IF(ISERROR(MyComment(INDIRECT("CountryData!"&amp;ADDRESS(V107,W107)))),"",MyComment(INDIRECT("CountryData!"&amp;ADDRESS(V107,W107))))</f>
        <v/>
      </c>
      <c r="AC107" s="23">
        <v>2</v>
      </c>
    </row>
    <row r="108" spans="1:29" x14ac:dyDescent="0.25">
      <c r="A108" s="34"/>
      <c r="B108" s="43"/>
      <c r="C108" s="43"/>
      <c r="D108" s="43">
        <v>21503</v>
      </c>
      <c r="E108" s="155" t="s">
        <v>521</v>
      </c>
      <c r="F108" s="45" t="str">
        <f t="shared" ca="1" si="23"/>
        <v xml:space="preserve"> </v>
      </c>
      <c r="G108" s="47" t="str">
        <f t="shared" ca="1" si="24"/>
        <v/>
      </c>
      <c r="H108" s="30">
        <f>IF(AND(_xludf.ISFORMULA($F108),_xludf.ISFORMULA($G108)),2,1)</f>
        <v>2</v>
      </c>
      <c r="I108" s="34"/>
      <c r="K108" s="19">
        <f>IF(ISNUMBER(MATCH($D108,Strategy!$B:$B,0)),1,"")</f>
        <v>1</v>
      </c>
      <c r="L108" s="19" t="str">
        <f>IF(ISNUMBER(MATCH($D108,Quantities!$B:$B,0)),1,"")</f>
        <v/>
      </c>
      <c r="M108" s="19">
        <f t="shared" ca="1" si="16"/>
        <v>1</v>
      </c>
      <c r="V108" s="23">
        <f t="shared" si="5"/>
        <v>78</v>
      </c>
      <c r="W108" s="23">
        <f>IF(ISNUMBER(MATCH($D108,CountryData!$3:$3,0)),MATCH($D108,CountryData!$3:$3,0),"")</f>
        <v>96</v>
      </c>
      <c r="X108" s="23" t="str">
        <f t="shared" ca="1" si="25"/>
        <v xml:space="preserve"> </v>
      </c>
      <c r="Y108" s="23" t="str">
        <f ca="1">IF(ISERROR(MyComment(INDIRECT("CountryData!"&amp;ADDRESS(V108,W108)))),"",MyComment(INDIRECT("CountryData!"&amp;ADDRESS(V108,W108))))</f>
        <v/>
      </c>
      <c r="AC108" s="23">
        <v>2</v>
      </c>
    </row>
    <row r="109" spans="1:29" x14ac:dyDescent="0.25">
      <c r="A109" s="34"/>
      <c r="B109" s="43"/>
      <c r="C109" s="43"/>
      <c r="D109" s="43">
        <v>21504</v>
      </c>
      <c r="E109" s="155" t="s">
        <v>522</v>
      </c>
      <c r="F109" s="45" t="str">
        <f t="shared" ca="1" si="23"/>
        <v xml:space="preserve"> </v>
      </c>
      <c r="G109" s="47" t="str">
        <f t="shared" ca="1" si="24"/>
        <v/>
      </c>
      <c r="H109" s="30">
        <f>IF(AND(_xludf.ISFORMULA($F109),_xludf.ISFORMULA($G109)),2,1)</f>
        <v>2</v>
      </c>
      <c r="I109" s="34"/>
      <c r="K109" s="19">
        <f>IF(ISNUMBER(MATCH($D109,Strategy!$B:$B,0)),1,"")</f>
        <v>1</v>
      </c>
      <c r="L109" s="19" t="str">
        <f>IF(ISNUMBER(MATCH($D109,Quantities!$B:$B,0)),1,"")</f>
        <v/>
      </c>
      <c r="M109" s="19">
        <f t="shared" ca="1" si="16"/>
        <v>1</v>
      </c>
      <c r="V109" s="23">
        <f t="shared" si="5"/>
        <v>78</v>
      </c>
      <c r="W109" s="23">
        <f>IF(ISNUMBER(MATCH($D109,CountryData!$3:$3,0)),MATCH($D109,CountryData!$3:$3,0),"")</f>
        <v>97</v>
      </c>
      <c r="X109" s="23" t="str">
        <f t="shared" ca="1" si="25"/>
        <v xml:space="preserve"> </v>
      </c>
      <c r="Y109" s="23" t="str">
        <f ca="1">IF(ISERROR(MyComment(INDIRECT("CountryData!"&amp;ADDRESS(V109,W109)))),"",MyComment(INDIRECT("CountryData!"&amp;ADDRESS(V109,W109))))</f>
        <v/>
      </c>
      <c r="AC109" s="23">
        <v>2</v>
      </c>
    </row>
    <row r="110" spans="1:29" x14ac:dyDescent="0.25">
      <c r="A110" s="34"/>
      <c r="B110" s="43"/>
      <c r="C110" s="43"/>
      <c r="D110" s="43">
        <v>21505</v>
      </c>
      <c r="E110" s="155" t="s">
        <v>523</v>
      </c>
      <c r="F110" s="45" t="str">
        <f t="shared" ca="1" si="23"/>
        <v xml:space="preserve"> </v>
      </c>
      <c r="G110" s="47" t="str">
        <f t="shared" ca="1" si="24"/>
        <v/>
      </c>
      <c r="H110" s="30">
        <f>IF(AND(_xludf.ISFORMULA($F110),_xludf.ISFORMULA($G110)),2,1)</f>
        <v>2</v>
      </c>
      <c r="I110" s="34"/>
      <c r="K110" s="19">
        <f>IF(ISNUMBER(MATCH($D110,Strategy!$B:$B,0)),1,"")</f>
        <v>1</v>
      </c>
      <c r="L110" s="19" t="str">
        <f>IF(ISNUMBER(MATCH($D110,Quantities!$B:$B,0)),1,"")</f>
        <v/>
      </c>
      <c r="M110" s="19">
        <f t="shared" ca="1" si="16"/>
        <v>1</v>
      </c>
      <c r="V110" s="23">
        <f t="shared" si="5"/>
        <v>78</v>
      </c>
      <c r="W110" s="23">
        <f>IF(ISNUMBER(MATCH($D110,CountryData!$3:$3,0)),MATCH($D110,CountryData!$3:$3,0),"")</f>
        <v>98</v>
      </c>
      <c r="X110" s="23" t="str">
        <f t="shared" ca="1" si="25"/>
        <v xml:space="preserve"> </v>
      </c>
      <c r="Y110" s="23" t="str">
        <f ca="1">IF(ISERROR(MyComment(INDIRECT("CountryData!"&amp;ADDRESS(V110,W110)))),"",MyComment(INDIRECT("CountryData!"&amp;ADDRESS(V110,W110))))</f>
        <v/>
      </c>
      <c r="AC110" s="23">
        <v>2</v>
      </c>
    </row>
    <row r="111" spans="1:29" x14ac:dyDescent="0.25">
      <c r="A111" s="34"/>
      <c r="B111" s="43"/>
      <c r="C111" s="43"/>
      <c r="D111" s="43">
        <v>21506</v>
      </c>
      <c r="E111" s="155" t="s">
        <v>524</v>
      </c>
      <c r="F111" s="45" t="str">
        <f t="shared" ca="1" si="23"/>
        <v xml:space="preserve"> </v>
      </c>
      <c r="G111" s="47" t="str">
        <f t="shared" ca="1" si="24"/>
        <v/>
      </c>
      <c r="H111" s="30">
        <f>IF(AND(_xludf.ISFORMULA($F111),_xludf.ISFORMULA($G111)),2,1)</f>
        <v>2</v>
      </c>
      <c r="I111" s="34"/>
      <c r="K111" s="19">
        <f>IF(ISNUMBER(MATCH($D111,Strategy!$B:$B,0)),1,"")</f>
        <v>1</v>
      </c>
      <c r="L111" s="19" t="str">
        <f>IF(ISNUMBER(MATCH($D111,Quantities!$B:$B,0)),1,"")</f>
        <v/>
      </c>
      <c r="M111" s="19">
        <f t="shared" ca="1" si="16"/>
        <v>1</v>
      </c>
      <c r="V111" s="23">
        <f t="shared" si="5"/>
        <v>78</v>
      </c>
      <c r="W111" s="23">
        <f>IF(ISNUMBER(MATCH($D111,CountryData!$3:$3,0)),MATCH($D111,CountryData!$3:$3,0),"")</f>
        <v>99</v>
      </c>
      <c r="X111" s="23" t="str">
        <f t="shared" ca="1" si="25"/>
        <v xml:space="preserve"> </v>
      </c>
      <c r="Y111" s="23" t="str">
        <f ca="1">IF(ISERROR(MyComment(INDIRECT("CountryData!"&amp;ADDRESS(V111,W111)))),"",MyComment(INDIRECT("CountryData!"&amp;ADDRESS(V111,W111))))</f>
        <v/>
      </c>
      <c r="AC111" s="23">
        <v>2</v>
      </c>
    </row>
    <row r="112" spans="1:29" x14ac:dyDescent="0.25">
      <c r="A112" s="34"/>
      <c r="B112" s="43"/>
      <c r="C112" s="43"/>
      <c r="D112" s="43">
        <v>21507</v>
      </c>
      <c r="E112" s="155" t="s">
        <v>525</v>
      </c>
      <c r="F112" s="45">
        <f t="shared" ca="1" si="23"/>
        <v>0.25</v>
      </c>
      <c r="G112" s="47" t="str">
        <f t="shared" ca="1" si="24"/>
        <v>????</v>
      </c>
      <c r="H112" s="30">
        <f>IF(AND(_xludf.ISFORMULA($F112),_xludf.ISFORMULA($G112)),2,1)</f>
        <v>2</v>
      </c>
      <c r="I112" s="34"/>
      <c r="K112" s="19">
        <f>IF(ISNUMBER(MATCH($D112,Strategy!$B:$B,0)),1,"")</f>
        <v>1</v>
      </c>
      <c r="L112" s="19">
        <f>IF(ISNUMBER(MATCH($D112,Quantities!$B:$B,0)),1,"")</f>
        <v>1</v>
      </c>
      <c r="M112" s="19" t="str">
        <f t="shared" ca="1" si="16"/>
        <v/>
      </c>
      <c r="V112" s="23">
        <f t="shared" si="5"/>
        <v>78</v>
      </c>
      <c r="W112" s="23">
        <f>IF(ISNUMBER(MATCH($D112,CountryData!$3:$3,0)),MATCH($D112,CountryData!$3:$3,0),"")</f>
        <v>100</v>
      </c>
      <c r="X112" s="23">
        <f t="shared" ref="X112:X119" ca="1" si="26">IF(AND(ISNUMBER(V112),ISNUMBER(W112)),IF(INDEX(rngData,V112,W112)&gt;0,INDEX(rngData,V112,W112),""),"")</f>
        <v>0.25</v>
      </c>
      <c r="Y112" s="23" t="str">
        <f ca="1">IF(ISERROR(MyComment(INDIRECT("CountryData!"&amp;ADDRESS(V112,W112)))),"",MyComment(INDIRECT("CountryData!"&amp;ADDRESS(V112,W112))))</f>
        <v>????</v>
      </c>
      <c r="AC112" s="23">
        <v>2</v>
      </c>
    </row>
    <row r="113" spans="1:29" x14ac:dyDescent="0.25">
      <c r="A113" s="34"/>
      <c r="B113" s="43" t="s">
        <v>697</v>
      </c>
      <c r="C113" s="44" t="s">
        <v>696</v>
      </c>
      <c r="D113" s="43">
        <v>216</v>
      </c>
      <c r="E113" s="44" t="s">
        <v>696</v>
      </c>
      <c r="F113" s="156" t="str">
        <f t="shared" si="23"/>
        <v xml:space="preserve"> </v>
      </c>
      <c r="G113" s="157" t="str">
        <f t="shared" ca="1" si="24"/>
        <v/>
      </c>
      <c r="H113" s="30">
        <f>IF(AND(_xludf.ISFORMULA($F113),_xludf.ISFORMULA($G113)),2,1)</f>
        <v>2</v>
      </c>
      <c r="I113" s="34"/>
      <c r="K113" s="19">
        <f>IF(ISNUMBER(MATCH($D113,Strategy!$B:$B,0)),1,"")</f>
        <v>1</v>
      </c>
      <c r="L113" s="19" t="str">
        <f>IF(ISNUMBER(MATCH($D113,Quantities!$B:$B,0)),1,"")</f>
        <v/>
      </c>
      <c r="V113" s="23">
        <f t="shared" si="5"/>
        <v>78</v>
      </c>
      <c r="W113" s="23" t="str">
        <f>IF(ISNUMBER(MATCH($D113,CountryData!$3:$3,0)),MATCH($D113,CountryData!$3:$3,0),"")</f>
        <v/>
      </c>
      <c r="X113" s="23" t="str">
        <f t="shared" si="26"/>
        <v/>
      </c>
      <c r="Y113" s="23" t="str">
        <f ca="1">IF(ISERROR(MyComment(INDIRECT("CountryData!"&amp;ADDRESS(V113,W113)))),"",MyComment(INDIRECT("CountryData!"&amp;ADDRESS(V113,W113))))</f>
        <v/>
      </c>
      <c r="AC113" s="23">
        <v>2</v>
      </c>
    </row>
    <row r="114" spans="1:29" x14ac:dyDescent="0.25">
      <c r="A114" s="34"/>
      <c r="B114" s="43"/>
      <c r="C114" s="43"/>
      <c r="D114" s="43">
        <v>21601</v>
      </c>
      <c r="E114" s="155" t="s">
        <v>702</v>
      </c>
      <c r="F114" s="45" t="str">
        <f t="shared" ca="1" si="23"/>
        <v xml:space="preserve"> </v>
      </c>
      <c r="G114" s="47" t="str">
        <f t="shared" ca="1" si="24"/>
        <v/>
      </c>
      <c r="H114" s="30">
        <f>IF(AND(_xludf.ISFORMULA($F114),_xludf.ISFORMULA($G114)),2,1)</f>
        <v>2</v>
      </c>
      <c r="I114" s="34"/>
      <c r="K114" s="19">
        <f>IF(ISNUMBER(MATCH($D114,Strategy!$B:$B,0)),1,"")</f>
        <v>1</v>
      </c>
      <c r="L114" s="19" t="str">
        <f>IF(ISNUMBER(MATCH($D114,Quantities!$B:$B,0)),1,"")</f>
        <v/>
      </c>
      <c r="M114" s="19">
        <f t="shared" ref="M114:M119" ca="1" si="27">IF(AND(ISNUMBER(F114)=FALSE,SUM(K114:L114)&gt;0),1,"")</f>
        <v>1</v>
      </c>
      <c r="V114" s="23">
        <f t="shared" si="5"/>
        <v>78</v>
      </c>
      <c r="W114" s="23">
        <f>IF(ISNUMBER(MATCH($D114,CountryData!$3:$3,0)),MATCH($D114,CountryData!$3:$3,0),"")</f>
        <v>101</v>
      </c>
      <c r="X114" s="23" t="str">
        <f t="shared" ca="1" si="26"/>
        <v xml:space="preserve"> </v>
      </c>
      <c r="Y114" s="23" t="str">
        <f ca="1">IF(ISERROR(MyComment(INDIRECT("CountryData!"&amp;ADDRESS(V114,W114)))),"",MyComment(INDIRECT("CountryData!"&amp;ADDRESS(V114,W114))))</f>
        <v/>
      </c>
      <c r="AC114" s="23">
        <v>2</v>
      </c>
    </row>
    <row r="115" spans="1:29" x14ac:dyDescent="0.25">
      <c r="A115" s="34"/>
      <c r="B115" s="43"/>
      <c r="C115" s="43"/>
      <c r="D115" s="43">
        <v>21602</v>
      </c>
      <c r="E115" s="155" t="s">
        <v>701</v>
      </c>
      <c r="F115" s="45" t="str">
        <f t="shared" ca="1" si="23"/>
        <v xml:space="preserve"> </v>
      </c>
      <c r="G115" s="47" t="str">
        <f t="shared" ca="1" si="24"/>
        <v/>
      </c>
      <c r="H115" s="30">
        <f>IF(AND(_xludf.ISFORMULA($F115),_xludf.ISFORMULA($G115)),2,1)</f>
        <v>2</v>
      </c>
      <c r="I115" s="34"/>
      <c r="K115" s="19">
        <f>IF(ISNUMBER(MATCH($D115,Strategy!$B:$B,0)),1,"")</f>
        <v>1</v>
      </c>
      <c r="L115" s="19" t="str">
        <f>IF(ISNUMBER(MATCH($D115,Quantities!$B:$B,0)),1,"")</f>
        <v/>
      </c>
      <c r="M115" s="19">
        <f t="shared" ca="1" si="27"/>
        <v>1</v>
      </c>
      <c r="V115" s="23">
        <f t="shared" si="5"/>
        <v>78</v>
      </c>
      <c r="W115" s="23">
        <f>IF(ISNUMBER(MATCH($D115,CountryData!$3:$3,0)),MATCH($D115,CountryData!$3:$3,0),"")</f>
        <v>102</v>
      </c>
      <c r="X115" s="23" t="str">
        <f t="shared" ca="1" si="26"/>
        <v xml:space="preserve"> </v>
      </c>
      <c r="Y115" s="23" t="str">
        <f ca="1">IF(ISERROR(MyComment(INDIRECT("CountryData!"&amp;ADDRESS(V115,W115)))),"",MyComment(INDIRECT("CountryData!"&amp;ADDRESS(V115,W115))))</f>
        <v/>
      </c>
      <c r="AC115" s="23">
        <v>2</v>
      </c>
    </row>
    <row r="116" spans="1:29" x14ac:dyDescent="0.25">
      <c r="A116" s="34"/>
      <c r="B116" s="43"/>
      <c r="C116" s="43"/>
      <c r="D116" s="43">
        <v>21603</v>
      </c>
      <c r="E116" s="155" t="s">
        <v>703</v>
      </c>
      <c r="F116" s="45">
        <f t="shared" ca="1" si="23"/>
        <v>0.48</v>
      </c>
      <c r="G116" s="47" t="str">
        <f t="shared" ca="1" si="24"/>
        <v>MIS 2010, Table 4.1 (Proxy from HH with at least one ITN)</v>
      </c>
      <c r="H116" s="30">
        <f>IF(AND(_xludf.ISFORMULA($F116),_xludf.ISFORMULA($G116)),2,1)</f>
        <v>2</v>
      </c>
      <c r="I116" s="34"/>
      <c r="K116" s="19">
        <f>IF(ISNUMBER(MATCH($D116,Strategy!$B:$B,0)),1,"")</f>
        <v>1</v>
      </c>
      <c r="L116" s="19" t="str">
        <f>IF(ISNUMBER(MATCH($D116,Quantities!$B:$B,0)),1,"")</f>
        <v/>
      </c>
      <c r="M116" s="19" t="str">
        <f t="shared" ca="1" si="27"/>
        <v/>
      </c>
      <c r="V116" s="23">
        <f t="shared" si="5"/>
        <v>78</v>
      </c>
      <c r="W116" s="23">
        <f>IF(ISNUMBER(MATCH($D116,CountryData!$3:$3,0)),MATCH($D116,CountryData!$3:$3,0),"")</f>
        <v>103</v>
      </c>
      <c r="X116" s="23">
        <f t="shared" ca="1" si="26"/>
        <v>0.48</v>
      </c>
      <c r="Y116" s="23" t="str">
        <f ca="1">IF(ISERROR(MyComment(INDIRECT("CountryData!"&amp;ADDRESS(V116,W116)))),"",MyComment(INDIRECT("CountryData!"&amp;ADDRESS(V116,W116))))</f>
        <v>MIS 2010, Table 4.1 (Proxy from HH with at least one ITN)</v>
      </c>
      <c r="AC116" s="23">
        <v>2</v>
      </c>
    </row>
    <row r="117" spans="1:29" x14ac:dyDescent="0.25">
      <c r="A117" s="34"/>
      <c r="B117" s="43"/>
      <c r="C117" s="43"/>
      <c r="D117" s="43">
        <v>21604</v>
      </c>
      <c r="E117" s="155" t="s">
        <v>704</v>
      </c>
      <c r="F117" s="45">
        <f t="shared" ca="1" si="23"/>
        <v>0.56699999999999995</v>
      </c>
      <c r="G117" s="47" t="str">
        <f t="shared" ca="1" si="24"/>
        <v>MIS 2010, Table 4.3 (Proxy from HH with at least one net)</v>
      </c>
      <c r="H117" s="30">
        <f>IF(AND(_xludf.ISFORMULA($F117),_xludf.ISFORMULA($G117)),2,1)</f>
        <v>2</v>
      </c>
      <c r="I117" s="34"/>
      <c r="K117" s="19">
        <f>IF(ISNUMBER(MATCH($D117,Strategy!$B:$B,0)),1,"")</f>
        <v>1</v>
      </c>
      <c r="L117" s="19" t="str">
        <f>IF(ISNUMBER(MATCH($D117,Quantities!$B:$B,0)),1,"")</f>
        <v/>
      </c>
      <c r="M117" s="19" t="str">
        <f t="shared" ca="1" si="27"/>
        <v/>
      </c>
      <c r="V117" s="23">
        <f t="shared" si="5"/>
        <v>78</v>
      </c>
      <c r="W117" s="23">
        <f>IF(ISNUMBER(MATCH($D117,CountryData!$3:$3,0)),MATCH($D117,CountryData!$3:$3,0),"")</f>
        <v>104</v>
      </c>
      <c r="X117" s="23">
        <f t="shared" ca="1" si="26"/>
        <v>0.56699999999999995</v>
      </c>
      <c r="Y117" s="23" t="str">
        <f ca="1">IF(ISERROR(MyComment(INDIRECT("CountryData!"&amp;ADDRESS(V117,W117)))),"",MyComment(INDIRECT("CountryData!"&amp;ADDRESS(V117,W117))))</f>
        <v>MIS 2010, Table 4.3 (Proxy from HH with at least one net)</v>
      </c>
      <c r="AC117" s="23">
        <v>2</v>
      </c>
    </row>
    <row r="118" spans="1:29" x14ac:dyDescent="0.25">
      <c r="A118" s="34"/>
      <c r="B118" s="43"/>
      <c r="C118" s="43"/>
      <c r="D118" s="43">
        <v>21605</v>
      </c>
      <c r="E118" s="155" t="s">
        <v>705</v>
      </c>
      <c r="F118" s="45">
        <f t="shared" ca="1" si="23"/>
        <v>0.108</v>
      </c>
      <c r="G118" s="47" t="str">
        <f t="shared" ca="1" si="24"/>
        <v>MIS 2010, Table 4.2</v>
      </c>
      <c r="H118" s="30">
        <f>IF(AND(_xludf.ISFORMULA($F118),_xludf.ISFORMULA($G118)),2,1)</f>
        <v>2</v>
      </c>
      <c r="I118" s="34"/>
      <c r="K118" s="19">
        <f>IF(ISNUMBER(MATCH($D118,Strategy!$B:$B,0)),1,"")</f>
        <v>1</v>
      </c>
      <c r="L118" s="19" t="str">
        <f>IF(ISNUMBER(MATCH($D118,Quantities!$B:$B,0)),1,"")</f>
        <v/>
      </c>
      <c r="M118" s="19" t="str">
        <f t="shared" ca="1" si="27"/>
        <v/>
      </c>
      <c r="V118" s="23">
        <f t="shared" si="5"/>
        <v>78</v>
      </c>
      <c r="W118" s="23">
        <f>IF(ISNUMBER(MATCH($D118,CountryData!$3:$3,0)),MATCH($D118,CountryData!$3:$3,0),"")</f>
        <v>105</v>
      </c>
      <c r="X118" s="23">
        <f t="shared" ca="1" si="26"/>
        <v>0.108</v>
      </c>
      <c r="Y118" s="23" t="str">
        <f ca="1">IF(ISERROR(MyComment(INDIRECT("CountryData!"&amp;ADDRESS(V118,W118)))),"",MyComment(INDIRECT("CountryData!"&amp;ADDRESS(V118,W118))))</f>
        <v>MIS 2010, Table 4.2</v>
      </c>
      <c r="AC118" s="23">
        <v>2</v>
      </c>
    </row>
    <row r="119" spans="1:29" x14ac:dyDescent="0.25">
      <c r="A119" s="34"/>
      <c r="B119" s="43"/>
      <c r="C119" s="43"/>
      <c r="D119" s="43">
        <v>21606</v>
      </c>
      <c r="E119" s="155" t="s">
        <v>706</v>
      </c>
      <c r="F119" s="45">
        <f t="shared" ca="1" si="23"/>
        <v>0.108</v>
      </c>
      <c r="G119" s="47" t="str">
        <f t="shared" ca="1" si="24"/>
        <v>MIS 2010, Table 4.2</v>
      </c>
      <c r="H119" s="30">
        <f>IF(AND(_xludf.ISFORMULA($F119),_xludf.ISFORMULA($G119)),2,1)</f>
        <v>2</v>
      </c>
      <c r="I119" s="34"/>
      <c r="K119" s="19">
        <f>IF(ISNUMBER(MATCH($D119,Strategy!$B:$B,0)),1,"")</f>
        <v>1</v>
      </c>
      <c r="L119" s="19">
        <f>IF(ISNUMBER(MATCH($D119,Quantities!$B:$B,0)),1,"")</f>
        <v>1</v>
      </c>
      <c r="M119" s="19" t="str">
        <f t="shared" ca="1" si="27"/>
        <v/>
      </c>
      <c r="V119" s="23">
        <f t="shared" si="5"/>
        <v>78</v>
      </c>
      <c r="W119" s="23">
        <f>IF(ISNUMBER(MATCH($D119,CountryData!$3:$3,0)),MATCH($D119,CountryData!$3:$3,0),"")</f>
        <v>106</v>
      </c>
      <c r="X119" s="23">
        <f t="shared" ca="1" si="26"/>
        <v>0.108</v>
      </c>
      <c r="Y119" s="23" t="str">
        <f ca="1">IF(ISERROR(MyComment(INDIRECT("CountryData!"&amp;ADDRESS(V119,W119)))),"",MyComment(INDIRECT("CountryData!"&amp;ADDRESS(V119,W119))))</f>
        <v>MIS 2010, Table 4.2</v>
      </c>
      <c r="AC119" s="23">
        <v>2</v>
      </c>
    </row>
    <row r="120" spans="1:29" x14ac:dyDescent="0.25">
      <c r="A120" s="34"/>
      <c r="B120" s="39">
        <v>3</v>
      </c>
      <c r="C120" s="39" t="s">
        <v>191</v>
      </c>
      <c r="D120" s="43"/>
      <c r="E120" s="44"/>
      <c r="F120" s="156" t="str">
        <f t="shared" si="23"/>
        <v xml:space="preserve"> </v>
      </c>
      <c r="G120" s="157" t="str">
        <f t="shared" ca="1" si="24"/>
        <v/>
      </c>
      <c r="H120" s="30">
        <f>IF(AND(_xludf.ISFORMULA($F120),_xludf.ISFORMULA($G120)),2,1)</f>
        <v>2</v>
      </c>
      <c r="I120" s="34"/>
      <c r="K120" s="19" t="str">
        <f>IF(ISNUMBER(MATCH($D120,Strategy!$B:$B,0)),1,"")</f>
        <v/>
      </c>
      <c r="L120" s="19" t="str">
        <f>IF(ISNUMBER(MATCH($D120,Quantities!$B:$B,0)),1,"")</f>
        <v/>
      </c>
      <c r="M120" s="19" t="str">
        <f t="shared" si="16"/>
        <v/>
      </c>
      <c r="V120" s="23" t="str">
        <f t="shared" si="5"/>
        <v/>
      </c>
      <c r="W120" s="23" t="str">
        <f>IF(ISNUMBER(MATCH($D120,CountryData!$3:$3,0)),MATCH($D120,CountryData!$3:$3,0),"")</f>
        <v/>
      </c>
      <c r="X120" s="23" t="str">
        <f t="shared" si="6"/>
        <v/>
      </c>
      <c r="Y120" s="23" t="str">
        <f ca="1">IF(ISERROR(MyComment(INDIRECT("CountryData!"&amp;ADDRESS(V120,W120)))),"",MyComment(INDIRECT("CountryData!"&amp;ADDRESS(V120,W120))))</f>
        <v/>
      </c>
      <c r="AC120" s="23">
        <v>3</v>
      </c>
    </row>
    <row r="121" spans="1:29" x14ac:dyDescent="0.25">
      <c r="A121" s="34"/>
      <c r="B121" s="43" t="s">
        <v>154</v>
      </c>
      <c r="C121" s="43" t="s">
        <v>155</v>
      </c>
      <c r="D121" s="43">
        <v>31101</v>
      </c>
      <c r="E121" s="155" t="s">
        <v>156</v>
      </c>
      <c r="F121" s="52">
        <f t="shared" ca="1" si="23"/>
        <v>289</v>
      </c>
      <c r="G121" s="47" t="str">
        <f t="shared" ca="1" si="24"/>
        <v>2000 ksh per month</v>
      </c>
      <c r="H121" s="30">
        <f>IF(AND(_xludf.ISFORMULA($F121),_xludf.ISFORMULA($G121)),2,1)</f>
        <v>2</v>
      </c>
      <c r="I121" s="34"/>
      <c r="K121" s="19" t="str">
        <f>IF(ISNUMBER(MATCH($D121,Strategy!$B:$B,0)),1,"")</f>
        <v/>
      </c>
      <c r="L121" s="19">
        <f>IF(ISNUMBER(MATCH($D121,Quantities!$B:$B,0)),1,"")</f>
        <v>1</v>
      </c>
      <c r="M121" s="19" t="str">
        <f t="shared" ca="1" si="16"/>
        <v/>
      </c>
      <c r="V121" s="23">
        <f t="shared" si="5"/>
        <v>78</v>
      </c>
      <c r="W121" s="23">
        <f>IF(ISNUMBER(MATCH($D121,CountryData!$3:$3,0)),MATCH($D121,CountryData!$3:$3,0),"")</f>
        <v>107</v>
      </c>
      <c r="X121" s="23">
        <f t="shared" ref="X121:X182" ca="1" si="28">IF(AND(ISNUMBER(V121),ISNUMBER(W121)),IF(INDEX(rngData,V121,W121)&gt;0,INDEX(rngData,V121,W121),""),"")</f>
        <v>289</v>
      </c>
      <c r="Y121" s="23" t="str">
        <f ca="1">IF(ISERROR(MyComment(INDIRECT("CountryData!"&amp;ADDRESS(V121,W121)))),"",MyComment(INDIRECT("CountryData!"&amp;ADDRESS(V121,W121))))</f>
        <v>2000 ksh per month</v>
      </c>
      <c r="AC121" s="23">
        <v>3</v>
      </c>
    </row>
    <row r="122" spans="1:29" x14ac:dyDescent="0.25">
      <c r="A122" s="34"/>
      <c r="B122" s="43"/>
      <c r="C122" s="43"/>
      <c r="D122" s="43">
        <v>31102</v>
      </c>
      <c r="E122" s="155" t="s">
        <v>164</v>
      </c>
      <c r="F122" s="52">
        <f t="shared" ca="1" si="23"/>
        <v>5000</v>
      </c>
      <c r="G122" s="47" t="str">
        <f t="shared" ca="1" si="24"/>
        <v>Paper, pen, pencil, other incentives</v>
      </c>
      <c r="H122" s="30">
        <f>IF(AND(_xludf.ISFORMULA($F122),_xludf.ISFORMULA($G122)),2,1)</f>
        <v>2</v>
      </c>
      <c r="I122" s="34"/>
      <c r="K122" s="19" t="str">
        <f>IF(ISNUMBER(MATCH($D122,Strategy!$B:$B,0)),1,"")</f>
        <v/>
      </c>
      <c r="L122" s="19">
        <f>IF(ISNUMBER(MATCH($D122,Quantities!$B:$B,0)),1,"")</f>
        <v>1</v>
      </c>
      <c r="M122" s="19" t="str">
        <f t="shared" ca="1" si="16"/>
        <v/>
      </c>
      <c r="V122" s="23">
        <f t="shared" si="5"/>
        <v>78</v>
      </c>
      <c r="W122" s="23">
        <f>IF(ISNUMBER(MATCH($D122,CountryData!$3:$3,0)),MATCH($D122,CountryData!$3:$3,0),"")</f>
        <v>108</v>
      </c>
      <c r="X122" s="23">
        <f t="shared" ca="1" si="28"/>
        <v>5000</v>
      </c>
      <c r="Y122" s="23" t="str">
        <f ca="1">IF(ISERROR(MyComment(INDIRECT("CountryData!"&amp;ADDRESS(V122,W122)))),"",MyComment(INDIRECT("CountryData!"&amp;ADDRESS(V122,W122))))</f>
        <v>Paper, pen, pencil, other incentives</v>
      </c>
      <c r="AC122" s="23">
        <v>3</v>
      </c>
    </row>
    <row r="123" spans="1:29" x14ac:dyDescent="0.25">
      <c r="A123" s="34"/>
      <c r="B123" s="43" t="s">
        <v>158</v>
      </c>
      <c r="C123" s="43" t="s">
        <v>157</v>
      </c>
      <c r="D123" s="43">
        <v>31201</v>
      </c>
      <c r="E123" s="155" t="s">
        <v>159</v>
      </c>
      <c r="F123" s="52">
        <f t="shared" ca="1" si="23"/>
        <v>2000</v>
      </c>
      <c r="G123" s="47" t="str">
        <f t="shared" ca="1" si="24"/>
        <v>Training of 30 people</v>
      </c>
      <c r="H123" s="30">
        <f>IF(AND(_xludf.ISFORMULA($F123),_xludf.ISFORMULA($G123)),2,1)</f>
        <v>2</v>
      </c>
      <c r="I123" s="34"/>
      <c r="K123" s="19" t="str">
        <f>IF(ISNUMBER(MATCH($D123,Strategy!$B:$B,0)),1,"")</f>
        <v/>
      </c>
      <c r="L123" s="19">
        <f>IF(ISNUMBER(MATCH($D123,Quantities!$B:$B,0)),1,"")</f>
        <v>1</v>
      </c>
      <c r="M123" s="19" t="str">
        <f t="shared" ca="1" si="16"/>
        <v/>
      </c>
      <c r="V123" s="23">
        <f t="shared" si="5"/>
        <v>78</v>
      </c>
      <c r="W123" s="23">
        <f>IF(ISNUMBER(MATCH($D123,CountryData!$3:$3,0)),MATCH($D123,CountryData!$3:$3,0),"")</f>
        <v>109</v>
      </c>
      <c r="X123" s="23">
        <f t="shared" ca="1" si="28"/>
        <v>2000</v>
      </c>
      <c r="Y123" s="23" t="str">
        <f ca="1">IF(ISERROR(MyComment(INDIRECT("CountryData!"&amp;ADDRESS(V123,W123)))),"",MyComment(INDIRECT("CountryData!"&amp;ADDRESS(V123,W123))))</f>
        <v>Training of 30 people</v>
      </c>
      <c r="AC123" s="23">
        <v>3</v>
      </c>
    </row>
    <row r="124" spans="1:29" x14ac:dyDescent="0.25">
      <c r="A124" s="34"/>
      <c r="B124" s="43"/>
      <c r="C124" s="43"/>
      <c r="D124" s="43">
        <v>31202</v>
      </c>
      <c r="E124" s="155" t="s">
        <v>179</v>
      </c>
      <c r="F124" s="52">
        <f t="shared" ca="1" si="23"/>
        <v>500</v>
      </c>
      <c r="G124" s="47" t="str">
        <f t="shared" ca="1" si="24"/>
        <v>Fuel, petrol</v>
      </c>
      <c r="H124" s="30">
        <f>IF(AND(_xludf.ISFORMULA($F124),_xludf.ISFORMULA($G124)),2,1)</f>
        <v>2</v>
      </c>
      <c r="I124" s="34"/>
      <c r="K124" s="19" t="str">
        <f>IF(ISNUMBER(MATCH($D124,Strategy!$B:$B,0)),1,"")</f>
        <v/>
      </c>
      <c r="L124" s="19">
        <f>IF(ISNUMBER(MATCH($D124,Quantities!$B:$B,0)),1,"")</f>
        <v>1</v>
      </c>
      <c r="M124" s="19" t="str">
        <f t="shared" ca="1" si="16"/>
        <v/>
      </c>
      <c r="V124" s="23">
        <f t="shared" si="5"/>
        <v>78</v>
      </c>
      <c r="W124" s="23">
        <f>IF(ISNUMBER(MATCH($D124,CountryData!$3:$3,0)),MATCH($D124,CountryData!$3:$3,0),"")</f>
        <v>110</v>
      </c>
      <c r="X124" s="23">
        <f t="shared" ca="1" si="28"/>
        <v>500</v>
      </c>
      <c r="Y124" s="23" t="str">
        <f ca="1">IF(ISERROR(MyComment(INDIRECT("CountryData!"&amp;ADDRESS(V124,W124)))),"",MyComment(INDIRECT("CountryData!"&amp;ADDRESS(V124,W124))))</f>
        <v>Fuel, petrol</v>
      </c>
      <c r="AC124" s="23">
        <v>3</v>
      </c>
    </row>
    <row r="125" spans="1:29" x14ac:dyDescent="0.25">
      <c r="A125" s="34"/>
      <c r="B125" s="43"/>
      <c r="C125" s="43"/>
      <c r="D125" s="43">
        <v>31203</v>
      </c>
      <c r="E125" s="155" t="s">
        <v>180</v>
      </c>
      <c r="F125" s="52">
        <f t="shared" ca="1" si="23"/>
        <v>1500</v>
      </c>
      <c r="G125" s="47" t="str">
        <f t="shared" ca="1" si="24"/>
        <v>Room rental, coffee break, etc</v>
      </c>
      <c r="H125" s="30">
        <f>IF(AND(_xludf.ISFORMULA($F125),_xludf.ISFORMULA($G125)),2,1)</f>
        <v>2</v>
      </c>
      <c r="I125" s="34"/>
      <c r="K125" s="19" t="str">
        <f>IF(ISNUMBER(MATCH($D125,Strategy!$B:$B,0)),1,"")</f>
        <v/>
      </c>
      <c r="L125" s="19">
        <f>IF(ISNUMBER(MATCH($D125,Quantities!$B:$B,0)),1,"")</f>
        <v>1</v>
      </c>
      <c r="M125" s="19" t="str">
        <f t="shared" ca="1" si="16"/>
        <v/>
      </c>
      <c r="V125" s="23">
        <f t="shared" si="5"/>
        <v>78</v>
      </c>
      <c r="W125" s="23">
        <f>IF(ISNUMBER(MATCH($D125,CountryData!$3:$3,0)),MATCH($D125,CountryData!$3:$3,0),"")</f>
        <v>111</v>
      </c>
      <c r="X125" s="23">
        <f t="shared" ca="1" si="28"/>
        <v>1500</v>
      </c>
      <c r="Y125" s="23" t="str">
        <f ca="1">IF(ISERROR(MyComment(INDIRECT("CountryData!"&amp;ADDRESS(V125,W125)))),"",MyComment(INDIRECT("CountryData!"&amp;ADDRESS(V125,W125))))</f>
        <v>Room rental, coffee break, etc</v>
      </c>
      <c r="AC125" s="23">
        <v>3</v>
      </c>
    </row>
    <row r="126" spans="1:29" x14ac:dyDescent="0.25">
      <c r="A126" s="34"/>
      <c r="B126" s="43" t="s">
        <v>165</v>
      </c>
      <c r="C126" s="43" t="s">
        <v>167</v>
      </c>
      <c r="D126" s="43">
        <v>31301</v>
      </c>
      <c r="E126" s="155" t="s">
        <v>172</v>
      </c>
      <c r="F126" s="52">
        <f t="shared" ca="1" si="23"/>
        <v>20000</v>
      </c>
      <c r="G126" s="47" t="str">
        <f t="shared" ca="1" si="24"/>
        <v>Includes visit by 8 national teams and Monitoring</v>
      </c>
      <c r="H126" s="30">
        <f>IF(AND(_xludf.ISFORMULA($F126),_xludf.ISFORMULA($G126)),2,1)</f>
        <v>2</v>
      </c>
      <c r="I126" s="34"/>
      <c r="K126" s="19" t="str">
        <f>IF(ISNUMBER(MATCH($D126,Strategy!$B:$B,0)),1,"")</f>
        <v/>
      </c>
      <c r="L126" s="19">
        <f>IF(ISNUMBER(MATCH($D126,Quantities!$B:$B,0)),1,"")</f>
        <v>1</v>
      </c>
      <c r="M126" s="19" t="str">
        <f t="shared" ca="1" si="16"/>
        <v/>
      </c>
      <c r="V126" s="23">
        <f t="shared" si="5"/>
        <v>78</v>
      </c>
      <c r="W126" s="23">
        <f>IF(ISNUMBER(MATCH($D126,CountryData!$3:$3,0)),MATCH($D126,CountryData!$3:$3,0),"")</f>
        <v>112</v>
      </c>
      <c r="X126" s="23">
        <f t="shared" ca="1" si="28"/>
        <v>20000</v>
      </c>
      <c r="Y126" s="23" t="str">
        <f ca="1">IF(ISERROR(MyComment(INDIRECT("CountryData!"&amp;ADDRESS(V126,W126)))),"",MyComment(INDIRECT("CountryData!"&amp;ADDRESS(V126,W126))))</f>
        <v>Includes visit by 8 national teams and Monitoring</v>
      </c>
      <c r="AC126" s="23">
        <v>3</v>
      </c>
    </row>
    <row r="127" spans="1:29" x14ac:dyDescent="0.25">
      <c r="A127" s="34"/>
      <c r="B127" s="43"/>
      <c r="C127" s="43"/>
      <c r="D127" s="43">
        <v>31302</v>
      </c>
      <c r="E127" s="155" t="s">
        <v>168</v>
      </c>
      <c r="F127" s="52">
        <f t="shared" ca="1" si="23"/>
        <v>20000</v>
      </c>
      <c r="G127" s="47" t="str">
        <f t="shared" ca="1" si="24"/>
        <v>National coordination body</v>
      </c>
      <c r="H127" s="30">
        <f>IF(AND(_xludf.ISFORMULA($F127),_xludf.ISFORMULA($G127)),2,1)</f>
        <v>2</v>
      </c>
      <c r="I127" s="34"/>
      <c r="K127" s="19" t="str">
        <f>IF(ISNUMBER(MATCH($D127,Strategy!$B:$B,0)),1,"")</f>
        <v/>
      </c>
      <c r="L127" s="19">
        <f>IF(ISNUMBER(MATCH($D127,Quantities!$B:$B,0)),1,"")</f>
        <v>1</v>
      </c>
      <c r="M127" s="19" t="str">
        <f t="shared" ca="1" si="16"/>
        <v/>
      </c>
      <c r="V127" s="23">
        <f t="shared" si="5"/>
        <v>78</v>
      </c>
      <c r="W127" s="23">
        <f>IF(ISNUMBER(MATCH($D127,CountryData!$3:$3,0)),MATCH($D127,CountryData!$3:$3,0),"")</f>
        <v>113</v>
      </c>
      <c r="X127" s="23">
        <f t="shared" ca="1" si="28"/>
        <v>20000</v>
      </c>
      <c r="Y127" s="23" t="str">
        <f ca="1">IF(ISERROR(MyComment(INDIRECT("CountryData!"&amp;ADDRESS(V127,W127)))),"",MyComment(INDIRECT("CountryData!"&amp;ADDRESS(V127,W127))))</f>
        <v>National coordination body</v>
      </c>
      <c r="AC127" s="23">
        <v>3</v>
      </c>
    </row>
    <row r="128" spans="1:29" x14ac:dyDescent="0.25">
      <c r="A128" s="34"/>
      <c r="B128" s="43"/>
      <c r="C128" s="43"/>
      <c r="D128" s="43">
        <v>31303</v>
      </c>
      <c r="E128" s="155" t="s">
        <v>169</v>
      </c>
      <c r="F128" s="52">
        <f t="shared" ca="1" si="23"/>
        <v>15000</v>
      </c>
      <c r="G128" s="47" t="str">
        <f t="shared" ca="1" si="24"/>
        <v>Travel, consultant</v>
      </c>
      <c r="H128" s="30">
        <f>IF(AND(_xludf.ISFORMULA($F128),_xludf.ISFORMULA($G128)),2,1)</f>
        <v>2</v>
      </c>
      <c r="I128" s="34"/>
      <c r="K128" s="19" t="str">
        <f>IF(ISNUMBER(MATCH($D128,Strategy!$B:$B,0)),1,"")</f>
        <v/>
      </c>
      <c r="L128" s="19">
        <f>IF(ISNUMBER(MATCH($D128,Quantities!$B:$B,0)),1,"")</f>
        <v>1</v>
      </c>
      <c r="M128" s="19" t="str">
        <f t="shared" ca="1" si="16"/>
        <v/>
      </c>
      <c r="V128" s="23">
        <f t="shared" si="5"/>
        <v>78</v>
      </c>
      <c r="W128" s="23">
        <f>IF(ISNUMBER(MATCH($D128,CountryData!$3:$3,0)),MATCH($D128,CountryData!$3:$3,0),"")</f>
        <v>114</v>
      </c>
      <c r="X128" s="23">
        <f t="shared" ca="1" si="28"/>
        <v>15000</v>
      </c>
      <c r="Y128" s="23" t="str">
        <f ca="1">IF(ISERROR(MyComment(INDIRECT("CountryData!"&amp;ADDRESS(V128,W128)))),"",MyComment(INDIRECT("CountryData!"&amp;ADDRESS(V128,W128))))</f>
        <v>Travel, consultant</v>
      </c>
      <c r="AC128" s="23">
        <v>3</v>
      </c>
    </row>
    <row r="129" spans="1:29" x14ac:dyDescent="0.25">
      <c r="A129" s="34"/>
      <c r="B129" s="43">
        <v>314</v>
      </c>
      <c r="C129" s="43" t="s">
        <v>166</v>
      </c>
      <c r="D129" s="43">
        <v>31401</v>
      </c>
      <c r="E129" s="155" t="s">
        <v>170</v>
      </c>
      <c r="F129" s="52">
        <f t="shared" ca="1" si="23"/>
        <v>6</v>
      </c>
      <c r="G129" s="47" t="str">
        <f t="shared" ca="1" si="24"/>
        <v>WHO</v>
      </c>
      <c r="H129" s="30">
        <f>IF(AND(_xludf.ISFORMULA($F129),_xludf.ISFORMULA($G129)),2,1)</f>
        <v>2</v>
      </c>
      <c r="I129" s="34"/>
      <c r="K129" s="19" t="str">
        <f>IF(ISNUMBER(MATCH($D129,Strategy!$B:$B,0)),1,"")</f>
        <v/>
      </c>
      <c r="L129" s="19">
        <f>IF(ISNUMBER(MATCH($D129,Quantities!$B:$B,0)),1,"")</f>
        <v>1</v>
      </c>
      <c r="M129" s="19" t="str">
        <f t="shared" ca="1" si="16"/>
        <v/>
      </c>
      <c r="V129" s="23">
        <f t="shared" si="5"/>
        <v>78</v>
      </c>
      <c r="W129" s="23">
        <f>IF(ISNUMBER(MATCH($D129,CountryData!$3:$3,0)),MATCH($D129,CountryData!$3:$3,0),"")</f>
        <v>115</v>
      </c>
      <c r="X129" s="23">
        <f t="shared" ca="1" si="28"/>
        <v>6</v>
      </c>
      <c r="Y129" s="23" t="str">
        <f ca="1">IF(ISERROR(MyComment(INDIRECT("CountryData!"&amp;ADDRESS(V129,W129)))),"",MyComment(INDIRECT("CountryData!"&amp;ADDRESS(V129,W129))))</f>
        <v>WHO</v>
      </c>
      <c r="AC129" s="23">
        <v>3</v>
      </c>
    </row>
    <row r="130" spans="1:29" x14ac:dyDescent="0.25">
      <c r="A130" s="34"/>
      <c r="B130" s="43"/>
      <c r="C130" s="43"/>
      <c r="D130" s="43">
        <v>31402</v>
      </c>
      <c r="E130" s="155" t="s">
        <v>173</v>
      </c>
      <c r="F130" s="52">
        <f ca="1">IF(OR(ISNUMBER($X130),$X130&lt;&gt;""),$X130," ")</f>
        <v>0.6</v>
      </c>
      <c r="G130" s="47" t="str">
        <f ca="1">IF($Y130 &lt;&gt; "",$Y130,"")</f>
        <v>Rory</v>
      </c>
      <c r="H130" s="30">
        <f>IF(AND(_xludf.ISFORMULA($F130),_xludf.ISFORMULA($G130)),2,1)</f>
        <v>2</v>
      </c>
      <c r="I130" s="34"/>
      <c r="K130" s="19" t="str">
        <f>IF(ISNUMBER(MATCH($D130,Strategy!$B:$B,0)),1,"")</f>
        <v/>
      </c>
      <c r="L130" s="19">
        <f>IF(ISNUMBER(MATCH($D130,Quantities!$B:$B,0)),1,"")</f>
        <v>1</v>
      </c>
      <c r="M130" s="19" t="str">
        <f t="shared" ca="1" si="16"/>
        <v/>
      </c>
      <c r="V130" s="23">
        <f t="shared" si="5"/>
        <v>78</v>
      </c>
      <c r="W130" s="23">
        <f>IF(ISNUMBER(MATCH($D130,CountryData!$3:$3,0)),MATCH($D130,CountryData!$3:$3,0),"")</f>
        <v>116</v>
      </c>
      <c r="X130" s="23">
        <f t="shared" ca="1" si="28"/>
        <v>0.6</v>
      </c>
      <c r="Y130" s="23" t="str">
        <f ca="1">IF(ISERROR(MyComment(INDIRECT("CountryData!"&amp;ADDRESS(V130,W130)))),"",MyComment(INDIRECT("CountryData!"&amp;ADDRESS(V130,W130))))</f>
        <v>Rory</v>
      </c>
      <c r="AC130" s="23">
        <v>3</v>
      </c>
    </row>
    <row r="131" spans="1:29" x14ac:dyDescent="0.25">
      <c r="A131" s="34"/>
      <c r="B131" s="43"/>
      <c r="C131" s="43"/>
      <c r="D131" s="43">
        <v>31403</v>
      </c>
      <c r="E131" s="155" t="s">
        <v>174</v>
      </c>
      <c r="F131" s="52">
        <f ca="1">IF(OR(ISNUMBER($X131),$X131&lt;&gt;""),$X131," ")</f>
        <v>0.2</v>
      </c>
      <c r="G131" s="47" t="str">
        <f ca="1">IF($Y131 &lt;&gt; "",$Y131,"")</f>
        <v>Rory</v>
      </c>
      <c r="H131" s="30">
        <f>IF(AND(_xludf.ISFORMULA($F131),_xludf.ISFORMULA($G131)),2,1)</f>
        <v>2</v>
      </c>
      <c r="I131" s="34"/>
      <c r="K131" s="19" t="str">
        <f>IF(ISNUMBER(MATCH($D131,Strategy!$B:$B,0)),1,"")</f>
        <v/>
      </c>
      <c r="L131" s="19">
        <f>IF(ISNUMBER(MATCH($D131,Quantities!$B:$B,0)),1,"")</f>
        <v>1</v>
      </c>
      <c r="M131" s="19" t="str">
        <f t="shared" ca="1" si="16"/>
        <v/>
      </c>
      <c r="V131" s="23">
        <f t="shared" ref="V131:V182" si="29">IF(AND(ISNUMBER($D131),ISNUMBER($C$1)),$C$1,"")</f>
        <v>78</v>
      </c>
      <c r="W131" s="23">
        <f>IF(ISNUMBER(MATCH($D131,CountryData!$3:$3,0)),MATCH($D131,CountryData!$3:$3,0),"")</f>
        <v>117</v>
      </c>
      <c r="X131" s="23">
        <f t="shared" ca="1" si="28"/>
        <v>0.2</v>
      </c>
      <c r="Y131" s="23" t="str">
        <f ca="1">IF(ISERROR(MyComment(INDIRECT("CountryData!"&amp;ADDRESS(V131,W131)))),"",MyComment(INDIRECT("CountryData!"&amp;ADDRESS(V131,W131))))</f>
        <v>Rory</v>
      </c>
      <c r="AC131" s="23">
        <v>3</v>
      </c>
    </row>
    <row r="132" spans="1:29" x14ac:dyDescent="0.25">
      <c r="A132" s="34"/>
      <c r="B132" s="43"/>
      <c r="C132" s="43"/>
      <c r="D132" s="43">
        <v>31404</v>
      </c>
      <c r="E132" s="155" t="s">
        <v>1345</v>
      </c>
      <c r="F132" s="52">
        <f ca="1">IF(OR(ISNUMBER($X132),$X132&lt;&gt;""),$X132," ")</f>
        <v>0.9</v>
      </c>
      <c r="G132" s="47" t="str">
        <f ca="1">IF($Y132 &lt;&gt; "",$Y132,"")</f>
        <v>Average per treatment, Feb 14 ESARO estimate</v>
      </c>
      <c r="H132" s="30">
        <f>IF(AND(_xludf.ISFORMULA($F132),_xludf.ISFORMULA($G132)),2,1)</f>
        <v>2</v>
      </c>
      <c r="I132" s="34"/>
      <c r="K132" s="19" t="str">
        <f>IF(ISNUMBER(MATCH($D132,Strategy!$B:$B,0)),1,"")</f>
        <v/>
      </c>
      <c r="L132" s="19">
        <f>IF(ISNUMBER(MATCH($D132,Quantities!$B:$B,0)),1,"")</f>
        <v>1</v>
      </c>
      <c r="M132" s="19" t="str">
        <f t="shared" ca="1" si="16"/>
        <v/>
      </c>
      <c r="V132" s="23">
        <f t="shared" si="29"/>
        <v>78</v>
      </c>
      <c r="W132" s="23">
        <f>IF(ISNUMBER(MATCH($D132,CountryData!$3:$3,0)),MATCH($D132,CountryData!$3:$3,0),"")</f>
        <v>118</v>
      </c>
      <c r="X132" s="23">
        <f t="shared" ca="1" si="28"/>
        <v>0.9</v>
      </c>
      <c r="Y132" s="23" t="str">
        <f ca="1">IF(ISERROR(MyComment(INDIRECT("CountryData!"&amp;ADDRESS(V132,W132)))),"",MyComment(INDIRECT("CountryData!"&amp;ADDRESS(V132,W132))))</f>
        <v>Average per treatment, Feb 14 ESARO estimate</v>
      </c>
      <c r="AC132" s="23">
        <v>3</v>
      </c>
    </row>
    <row r="133" spans="1:29" x14ac:dyDescent="0.25">
      <c r="A133" s="34"/>
      <c r="B133" s="43"/>
      <c r="C133" s="43"/>
      <c r="D133" s="43">
        <v>31405</v>
      </c>
      <c r="E133" s="155" t="s">
        <v>1343</v>
      </c>
      <c r="F133" s="52">
        <f ca="1">IF(OR(ISNUMBER($X133),$X133&lt;&gt;""),$X133," ")</f>
        <v>0.18</v>
      </c>
      <c r="G133" s="47" t="str">
        <f ca="1">IF($Y133 &lt;&gt; "",$Y133,"")</f>
        <v>3 sachets (at $0.09 per sachet) per treatment</v>
      </c>
      <c r="H133" s="30">
        <f>IF(AND(_xludf.ISFORMULA($F133),_xludf.ISFORMULA($G133)),2,1)</f>
        <v>2</v>
      </c>
      <c r="I133" s="34"/>
      <c r="K133" s="19" t="str">
        <f>IF(ISNUMBER(MATCH($D133,Strategy!$B:$B,0)),1,"")</f>
        <v/>
      </c>
      <c r="L133" s="19">
        <f>IF(ISNUMBER(MATCH($D133,Quantities!$B:$B,0)),1,"")</f>
        <v>1</v>
      </c>
      <c r="M133" s="19" t="str">
        <f t="shared" ca="1" si="16"/>
        <v/>
      </c>
      <c r="V133" s="23">
        <f t="shared" si="29"/>
        <v>78</v>
      </c>
      <c r="W133" s="23">
        <f>IF(ISNUMBER(MATCH($D133,CountryData!$3:$3,0)),MATCH($D133,CountryData!$3:$3,0),"")</f>
        <v>119</v>
      </c>
      <c r="X133" s="23">
        <f t="shared" ca="1" si="28"/>
        <v>0.18</v>
      </c>
      <c r="Y133" s="23" t="str">
        <f ca="1">IF(ISERROR(MyComment(INDIRECT("CountryData!"&amp;ADDRESS(V133,W133)))),"",MyComment(INDIRECT("CountryData!"&amp;ADDRESS(V133,W133))))</f>
        <v>3 sachets (at $0.09 per sachet) per treatment</v>
      </c>
      <c r="AC133" s="23">
        <v>3</v>
      </c>
    </row>
    <row r="134" spans="1:29" x14ac:dyDescent="0.25">
      <c r="A134" s="34"/>
      <c r="B134" s="43"/>
      <c r="C134" s="43"/>
      <c r="D134" s="43">
        <v>31406</v>
      </c>
      <c r="E134" s="155" t="s">
        <v>1344</v>
      </c>
      <c r="F134" s="52">
        <f ca="1">IF(OR(ISNUMBER($X134),$X134&lt;&gt;""),$X134," ")</f>
        <v>0.2</v>
      </c>
      <c r="G134" s="47" t="str">
        <f ca="1">IF($Y134 &lt;&gt; "",$Y134,"")</f>
        <v>Adjusted Feb14 treatment as per Mark young</v>
      </c>
      <c r="H134" s="30">
        <f>IF(AND(_xludf.ISFORMULA($F134),_xludf.ISFORMULA($G134)),2,1)</f>
        <v>2</v>
      </c>
      <c r="I134" s="34"/>
      <c r="K134" s="19" t="str">
        <f>IF(ISNUMBER(MATCH($D134,Strategy!$B:$B,0)),1,"")</f>
        <v/>
      </c>
      <c r="L134" s="19">
        <f>IF(ISNUMBER(MATCH($D134,Quantities!$B:$B,0)),1,"")</f>
        <v>1</v>
      </c>
      <c r="M134" s="19" t="str">
        <f t="shared" ca="1" si="16"/>
        <v/>
      </c>
      <c r="V134" s="23">
        <f t="shared" si="29"/>
        <v>78</v>
      </c>
      <c r="W134" s="23">
        <f>IF(ISNUMBER(MATCH($D134,CountryData!$3:$3,0)),MATCH($D134,CountryData!$3:$3,0),"")</f>
        <v>120</v>
      </c>
      <c r="X134" s="23">
        <f t="shared" ca="1" si="28"/>
        <v>0.2</v>
      </c>
      <c r="Y134" s="23" t="str">
        <f ca="1">IF(ISERROR(MyComment(INDIRECT("CountryData!"&amp;ADDRESS(V134,W134)))),"",MyComment(INDIRECT("CountryData!"&amp;ADDRESS(V134,W134))))</f>
        <v>Adjusted Feb14 treatment as per Mark young</v>
      </c>
      <c r="AC134" s="23">
        <v>3</v>
      </c>
    </row>
    <row r="135" spans="1:29" x14ac:dyDescent="0.25">
      <c r="A135" s="34"/>
      <c r="B135" s="43"/>
      <c r="C135" s="43"/>
      <c r="D135" s="43">
        <v>31407</v>
      </c>
      <c r="E135" s="155" t="s">
        <v>177</v>
      </c>
      <c r="F135" s="52">
        <f t="shared" ca="1" si="23"/>
        <v>5</v>
      </c>
      <c r="G135" s="47" t="str">
        <f t="shared" ca="1" si="24"/>
        <v/>
      </c>
      <c r="H135" s="30">
        <f>IF(AND(_xludf.ISFORMULA($F135),_xludf.ISFORMULA($G135)),2,1)</f>
        <v>2</v>
      </c>
      <c r="I135" s="34"/>
      <c r="K135" s="19" t="str">
        <f>IF(ISNUMBER(MATCH($D135,Strategy!$B:$B,0)),1,"")</f>
        <v/>
      </c>
      <c r="L135" s="19">
        <f>IF(ISNUMBER(MATCH($D135,Quantities!$B:$B,0)),1,"")</f>
        <v>1</v>
      </c>
      <c r="M135" s="19" t="str">
        <f t="shared" ref="M135:M144" ca="1" si="30">IF(AND(ISNUMBER(F135)=FALSE,SUM(K135:L135)&gt;0),1,"")</f>
        <v/>
      </c>
      <c r="V135" s="23">
        <f t="shared" si="29"/>
        <v>78</v>
      </c>
      <c r="W135" s="23">
        <f>IF(ISNUMBER(MATCH($D135,CountryData!$3:$3,0)),MATCH($D135,CountryData!$3:$3,0),"")</f>
        <v>121</v>
      </c>
      <c r="X135" s="23">
        <f t="shared" ca="1" si="28"/>
        <v>5</v>
      </c>
      <c r="Y135" s="23" t="str">
        <f ca="1">IF(ISERROR(MyComment(INDIRECT("CountryData!"&amp;ADDRESS(V135,W135)))),"",MyComment(INDIRECT("CountryData!"&amp;ADDRESS(V135,W135))))</f>
        <v/>
      </c>
      <c r="AC135" s="23">
        <v>3</v>
      </c>
    </row>
    <row r="136" spans="1:29" x14ac:dyDescent="0.25">
      <c r="A136" s="34"/>
      <c r="B136" s="43"/>
      <c r="C136" s="43"/>
      <c r="D136" s="43">
        <v>31408</v>
      </c>
      <c r="E136" s="155" t="s">
        <v>534</v>
      </c>
      <c r="F136" s="52">
        <f t="shared" ref="F136:F143" ca="1" si="31">IF(OR(ISNUMBER($X136),$X136&lt;&gt;""),$X136," ")</f>
        <v>0.37</v>
      </c>
      <c r="G136" s="47" t="str">
        <f t="shared" ref="G136:G143" ca="1" si="32">IF($Y136 &lt;&gt; "",$Y136,"")</f>
        <v>???</v>
      </c>
      <c r="H136" s="30">
        <f>IF(AND(_xludf.ISFORMULA($F136),_xludf.ISFORMULA($G136)),2,1)</f>
        <v>2</v>
      </c>
      <c r="I136" s="34"/>
      <c r="K136" s="19" t="str">
        <f>IF(ISNUMBER(MATCH($D136,Strategy!$B:$B,0)),1,"")</f>
        <v/>
      </c>
      <c r="L136" s="19">
        <f>IF(ISNUMBER(MATCH($D136,Quantities!$B:$B,0)),1,"")</f>
        <v>1</v>
      </c>
      <c r="M136" s="19" t="str">
        <f t="shared" ca="1" si="30"/>
        <v/>
      </c>
      <c r="V136" s="23">
        <f t="shared" si="29"/>
        <v>78</v>
      </c>
      <c r="W136" s="23">
        <f>IF(ISNUMBER(MATCH($D136,CountryData!$3:$3,0)),MATCH($D136,CountryData!$3:$3,0),"")</f>
        <v>122</v>
      </c>
      <c r="X136" s="23">
        <f t="shared" ref="X136" ca="1" si="33">IF(AND(ISNUMBER(V136),ISNUMBER(W136)),IF(INDEX(rngData,V136,W136)&gt;0,INDEX(rngData,V136,W136),""),"")</f>
        <v>0.37</v>
      </c>
      <c r="Y136" s="23" t="str">
        <f ca="1">IF(ISERROR(MyComment(INDIRECT("CountryData!"&amp;ADDRESS(V136,W136)))),"",MyComment(INDIRECT("CountryData!"&amp;ADDRESS(V136,W136))))</f>
        <v>???</v>
      </c>
      <c r="AC136" s="23">
        <v>3</v>
      </c>
    </row>
    <row r="137" spans="1:29" x14ac:dyDescent="0.25">
      <c r="A137" s="34"/>
      <c r="B137" s="43"/>
      <c r="C137" s="43"/>
      <c r="D137" s="43">
        <v>31409</v>
      </c>
      <c r="E137" s="155" t="s">
        <v>535</v>
      </c>
      <c r="F137" s="52">
        <f t="shared" ca="1" si="31"/>
        <v>120</v>
      </c>
      <c r="G137" s="47" t="str">
        <f t="shared" ca="1" si="32"/>
        <v>???</v>
      </c>
      <c r="H137" s="30">
        <f>IF(AND(_xludf.ISFORMULA($F137),_xludf.ISFORMULA($G137)),2,1)</f>
        <v>2</v>
      </c>
      <c r="I137" s="34"/>
      <c r="K137" s="19" t="str">
        <f>IF(ISNUMBER(MATCH($D137,Strategy!$B:$B,0)),1,"")</f>
        <v/>
      </c>
      <c r="L137" s="19" t="str">
        <f>IF(ISNUMBER(MATCH($D137,Quantities!$B:$B,0)),1,"")</f>
        <v/>
      </c>
      <c r="M137" s="19" t="str">
        <f t="shared" ca="1" si="30"/>
        <v/>
      </c>
      <c r="V137" s="23">
        <f t="shared" si="29"/>
        <v>78</v>
      </c>
      <c r="W137" s="23">
        <f>IF(ISNUMBER(MATCH($D137,CountryData!$3:$3,0)),MATCH($D137,CountryData!$3:$3,0),"")</f>
        <v>123</v>
      </c>
      <c r="X137" s="23">
        <f t="shared" ref="X137" ca="1" si="34">IF(AND(ISNUMBER(V137),ISNUMBER(W137)),IF(INDEX(rngData,V137,W137)&gt;0,INDEX(rngData,V137,W137),""),"")</f>
        <v>120</v>
      </c>
      <c r="Y137" s="23" t="str">
        <f ca="1">IF(ISERROR(MyComment(INDIRECT("CountryData!"&amp;ADDRESS(V137,W137)))),"",MyComment(INDIRECT("CountryData!"&amp;ADDRESS(V137,W137))))</f>
        <v>???</v>
      </c>
      <c r="AC137" s="23">
        <v>3</v>
      </c>
    </row>
    <row r="138" spans="1:29" x14ac:dyDescent="0.25">
      <c r="A138" s="34"/>
      <c r="B138" s="43"/>
      <c r="C138" s="43"/>
      <c r="D138" s="43">
        <v>31410</v>
      </c>
      <c r="E138" s="155" t="s">
        <v>536</v>
      </c>
      <c r="F138" s="52">
        <f ca="1">IF(OR(ISNUMBER($X138),$X138&lt;&gt;""),$X138," ")</f>
        <v>0.16</v>
      </c>
      <c r="G138" s="47" t="str">
        <f ca="1">IF($Y138 &lt;&gt; "",$Y138,"")</f>
        <v>???</v>
      </c>
      <c r="H138" s="30">
        <f>IF(AND(_xludf.ISFORMULA($F138),_xludf.ISFORMULA($G138)),2,1)</f>
        <v>2</v>
      </c>
      <c r="I138" s="34"/>
      <c r="K138" s="19" t="str">
        <f>IF(ISNUMBER(MATCH($D138,Strategy!$B:$B,0)),1,"")</f>
        <v/>
      </c>
      <c r="L138" s="19">
        <f>IF(ISNUMBER(MATCH($D138,Quantities!$B:$B,0)),1,"")</f>
        <v>1</v>
      </c>
      <c r="M138" s="19" t="str">
        <f t="shared" ca="1" si="30"/>
        <v/>
      </c>
      <c r="V138" s="23">
        <f t="shared" si="29"/>
        <v>78</v>
      </c>
      <c r="W138" s="23">
        <f>IF(ISNUMBER(MATCH($D138,CountryData!$3:$3,0)),MATCH($D138,CountryData!$3:$3,0),"")</f>
        <v>124</v>
      </c>
      <c r="X138" s="23">
        <f t="shared" ref="X138" ca="1" si="35">IF(AND(ISNUMBER(V138),ISNUMBER(W138)),IF(INDEX(rngData,V138,W138)&gt;0,INDEX(rngData,V138,W138),""),"")</f>
        <v>0.16</v>
      </c>
      <c r="Y138" s="23" t="str">
        <f ca="1">IF(ISERROR(MyComment(INDIRECT("CountryData!"&amp;ADDRESS(V138,W138)))),"",MyComment(INDIRECT("CountryData!"&amp;ADDRESS(V138,W138))))</f>
        <v>???</v>
      </c>
      <c r="AC138" s="23">
        <v>3</v>
      </c>
    </row>
    <row r="139" spans="1:29" x14ac:dyDescent="0.25">
      <c r="A139" s="34"/>
      <c r="B139" s="43"/>
      <c r="C139" s="43"/>
      <c r="D139" s="43">
        <v>31411</v>
      </c>
      <c r="E139" s="155" t="s">
        <v>709</v>
      </c>
      <c r="F139" s="52">
        <f t="shared" ca="1" si="31"/>
        <v>4</v>
      </c>
      <c r="G139" s="47" t="str">
        <f t="shared" ca="1" si="32"/>
        <v>???</v>
      </c>
      <c r="H139" s="30">
        <f>IF(AND(_xludf.ISFORMULA($F139),_xludf.ISFORMULA($G139)),2,1)</f>
        <v>2</v>
      </c>
      <c r="I139" s="34"/>
      <c r="K139" s="19" t="str">
        <f>IF(ISNUMBER(MATCH($D139,Strategy!$B:$B,0)),1,"")</f>
        <v/>
      </c>
      <c r="L139" s="19">
        <f>IF(ISNUMBER(MATCH($D139,Quantities!$B:$B,0)),1,"")</f>
        <v>1</v>
      </c>
      <c r="M139" s="19" t="str">
        <f t="shared" ref="M139" ca="1" si="36">IF(AND(ISNUMBER(F139)=FALSE,SUM(K139:L139)&gt;0),1,"")</f>
        <v/>
      </c>
      <c r="V139" s="23">
        <f t="shared" si="29"/>
        <v>78</v>
      </c>
      <c r="W139" s="23">
        <f>IF(ISNUMBER(MATCH($D139,CountryData!$3:$3,0)),MATCH($D139,CountryData!$3:$3,0),"")</f>
        <v>125</v>
      </c>
      <c r="X139" s="23">
        <f t="shared" ref="X139" ca="1" si="37">IF(AND(ISNUMBER(V139),ISNUMBER(W139)),IF(INDEX(rngData,V139,W139)&gt;0,INDEX(rngData,V139,W139),""),"")</f>
        <v>4</v>
      </c>
      <c r="Y139" s="23" t="str">
        <f ca="1">IF(ISERROR(MyComment(INDIRECT("CountryData!"&amp;ADDRESS(V139,W139)))),"",MyComment(INDIRECT("CountryData!"&amp;ADDRESS(V139,W139))))</f>
        <v>???</v>
      </c>
      <c r="AC139" s="23">
        <v>3</v>
      </c>
    </row>
    <row r="140" spans="1:29" x14ac:dyDescent="0.25">
      <c r="A140" s="34"/>
      <c r="B140" s="43">
        <v>315</v>
      </c>
      <c r="C140" s="43" t="s">
        <v>543</v>
      </c>
      <c r="D140" s="43">
        <v>31501</v>
      </c>
      <c r="E140" s="155" t="s">
        <v>171</v>
      </c>
      <c r="F140" s="52">
        <f t="shared" ca="1" si="31"/>
        <v>200000</v>
      </c>
      <c r="G140" s="47" t="str">
        <f t="shared" ca="1" si="32"/>
        <v>per year for ACSM</v>
      </c>
      <c r="H140" s="30">
        <f>IF(AND(_xludf.ISFORMULA($F140),_xludf.ISFORMULA($G140)),2,1)</f>
        <v>2</v>
      </c>
      <c r="I140" s="34"/>
      <c r="K140" s="19" t="str">
        <f>IF(ISNUMBER(MATCH($D140,Strategy!$B:$B,0)),1,"")</f>
        <v/>
      </c>
      <c r="L140" s="19">
        <f>IF(ISNUMBER(MATCH($D140,Quantities!$B:$B,0)),1,"")</f>
        <v>1</v>
      </c>
      <c r="M140" s="19" t="str">
        <f t="shared" ca="1" si="30"/>
        <v/>
      </c>
      <c r="V140" s="23">
        <f t="shared" si="29"/>
        <v>78</v>
      </c>
      <c r="W140" s="23">
        <f>IF(ISNUMBER(MATCH($D140,CountryData!$3:$3,0)),MATCH($D140,CountryData!$3:$3,0),"")</f>
        <v>126</v>
      </c>
      <c r="X140" s="23">
        <f t="shared" ref="X140" ca="1" si="38">IF(AND(ISNUMBER(V140),ISNUMBER(W140)),IF(INDEX(rngData,V140,W140)&gt;0,INDEX(rngData,V140,W140),""),"")</f>
        <v>200000</v>
      </c>
      <c r="Y140" s="23" t="str">
        <f ca="1">IF(ISERROR(MyComment(INDIRECT("CountryData!"&amp;ADDRESS(V140,W140)))),"",MyComment(INDIRECT("CountryData!"&amp;ADDRESS(V140,W140))))</f>
        <v>per year for ACSM</v>
      </c>
      <c r="AC140" s="23">
        <v>3</v>
      </c>
    </row>
    <row r="141" spans="1:29" x14ac:dyDescent="0.25">
      <c r="A141" s="34"/>
      <c r="B141" s="43">
        <v>316</v>
      </c>
      <c r="C141" s="43" t="s">
        <v>178</v>
      </c>
      <c r="D141" s="43">
        <v>31601</v>
      </c>
      <c r="E141" s="155" t="s">
        <v>181</v>
      </c>
      <c r="F141" s="52">
        <f t="shared" ca="1" si="31"/>
        <v>100000</v>
      </c>
      <c r="G141" s="47" t="str">
        <f t="shared" ca="1" si="32"/>
        <v/>
      </c>
      <c r="H141" s="30">
        <f>IF(AND(_xludf.ISFORMULA($F141),_xludf.ISFORMULA($G141)),2,1)</f>
        <v>2</v>
      </c>
      <c r="I141" s="34"/>
      <c r="K141" s="19" t="str">
        <f>IF(ISNUMBER(MATCH($D141,Strategy!$B:$B,0)),1,"")</f>
        <v/>
      </c>
      <c r="L141" s="19">
        <f>IF(ISNUMBER(MATCH($D141,Quantities!$B:$B,0)),1,"")</f>
        <v>1</v>
      </c>
      <c r="M141" s="19" t="str">
        <f t="shared" ca="1" si="30"/>
        <v/>
      </c>
      <c r="V141" s="23">
        <f t="shared" si="29"/>
        <v>78</v>
      </c>
      <c r="W141" s="23">
        <f>IF(ISNUMBER(MATCH($D141,CountryData!$3:$3,0)),MATCH($D141,CountryData!$3:$3,0),"")</f>
        <v>127</v>
      </c>
      <c r="X141" s="23">
        <f t="shared" ca="1" si="28"/>
        <v>100000</v>
      </c>
      <c r="Y141" s="23" t="str">
        <f ca="1">IF(ISERROR(MyComment(INDIRECT("CountryData!"&amp;ADDRESS(V141,W141)))),"",MyComment(INDIRECT("CountryData!"&amp;ADDRESS(V141,W141))))</f>
        <v/>
      </c>
      <c r="AC141" s="23">
        <v>3</v>
      </c>
    </row>
    <row r="142" spans="1:29" x14ac:dyDescent="0.25">
      <c r="A142" s="34"/>
      <c r="B142" s="43"/>
      <c r="C142" s="43"/>
      <c r="D142" s="43">
        <v>31602</v>
      </c>
      <c r="E142" s="155" t="s">
        <v>182</v>
      </c>
      <c r="F142" s="52">
        <f t="shared" ca="1" si="31"/>
        <v>20000</v>
      </c>
      <c r="G142" s="47" t="str">
        <f t="shared" ca="1" si="32"/>
        <v/>
      </c>
      <c r="H142" s="30">
        <f>IF(AND(_xludf.ISFORMULA($F142),_xludf.ISFORMULA($G142)),2,1)</f>
        <v>2</v>
      </c>
      <c r="I142" s="34"/>
      <c r="K142" s="19" t="str">
        <f>IF(ISNUMBER(MATCH($D142,Strategy!$B:$B,0)),1,"")</f>
        <v/>
      </c>
      <c r="L142" s="19">
        <f>IF(ISNUMBER(MATCH($D142,Quantities!$B:$B,0)),1,"")</f>
        <v>1</v>
      </c>
      <c r="M142" s="19" t="str">
        <f t="shared" ca="1" si="30"/>
        <v/>
      </c>
      <c r="V142" s="23">
        <f t="shared" si="29"/>
        <v>78</v>
      </c>
      <c r="W142" s="23">
        <f>IF(ISNUMBER(MATCH($D142,CountryData!$3:$3,0)),MATCH($D142,CountryData!$3:$3,0),"")</f>
        <v>128</v>
      </c>
      <c r="X142" s="23">
        <f t="shared" ca="1" si="28"/>
        <v>20000</v>
      </c>
      <c r="Y142" s="23" t="str">
        <f ca="1">IF(ISERROR(MyComment(INDIRECT("CountryData!"&amp;ADDRESS(V142,W142)))),"",MyComment(INDIRECT("CountryData!"&amp;ADDRESS(V142,W142))))</f>
        <v/>
      </c>
      <c r="AC142" s="23">
        <v>3</v>
      </c>
    </row>
    <row r="143" spans="1:29" x14ac:dyDescent="0.25">
      <c r="A143" s="34"/>
      <c r="B143" s="43"/>
      <c r="C143" s="43"/>
      <c r="D143" s="43">
        <v>31603</v>
      </c>
      <c r="E143" s="155" t="s">
        <v>183</v>
      </c>
      <c r="F143" s="52">
        <f t="shared" ca="1" si="31"/>
        <v>100000</v>
      </c>
      <c r="G143" s="47" t="str">
        <f t="shared" ca="1" si="32"/>
        <v>deliveries upto facility level</v>
      </c>
      <c r="H143" s="30">
        <f>IF(AND(_xludf.ISFORMULA($F143),_xludf.ISFORMULA($G143)),2,1)</f>
        <v>2</v>
      </c>
      <c r="I143" s="34"/>
      <c r="K143" s="19" t="str">
        <f>IF(ISNUMBER(MATCH($D143,Strategy!$B:$B,0)),1,"")</f>
        <v/>
      </c>
      <c r="L143" s="19">
        <f>IF(ISNUMBER(MATCH($D143,Quantities!$B:$B,0)),1,"")</f>
        <v>1</v>
      </c>
      <c r="M143" s="19" t="str">
        <f t="shared" ca="1" si="30"/>
        <v/>
      </c>
      <c r="V143" s="23">
        <f t="shared" si="29"/>
        <v>78</v>
      </c>
      <c r="W143" s="23">
        <f>IF(ISNUMBER(MATCH($D143,CountryData!$3:$3,0)),MATCH($D143,CountryData!$3:$3,0),"")</f>
        <v>129</v>
      </c>
      <c r="X143" s="23">
        <f t="shared" ca="1" si="28"/>
        <v>100000</v>
      </c>
      <c r="Y143" s="23" t="str">
        <f ca="1">IF(ISERROR(MyComment(INDIRECT("CountryData!"&amp;ADDRESS(V143,W143)))),"",MyComment(INDIRECT("CountryData!"&amp;ADDRESS(V143,W143))))</f>
        <v>deliveries upto facility level</v>
      </c>
      <c r="AC143" s="23">
        <v>3</v>
      </c>
    </row>
    <row r="144" spans="1:29" x14ac:dyDescent="0.25">
      <c r="A144" s="34"/>
      <c r="B144" s="43"/>
      <c r="C144" s="43"/>
      <c r="D144" s="43"/>
      <c r="E144" s="155"/>
      <c r="F144" s="52" t="str">
        <f t="shared" ref="F144" si="39">IF(OR(ISNUMBER($X144),$X144&lt;&gt;""),$X144," ")</f>
        <v xml:space="preserve"> </v>
      </c>
      <c r="G144" s="47" t="str">
        <f t="shared" ref="G144" ca="1" si="40">IF($Y144 &lt;&gt; "",$Y144,"")</f>
        <v/>
      </c>
      <c r="H144" s="30">
        <f>IF(AND(_xludf.ISFORMULA($F144),_xludf.ISFORMULA($G144)),2,1)</f>
        <v>2</v>
      </c>
      <c r="I144" s="34"/>
      <c r="K144" s="19" t="str">
        <f>IF(ISNUMBER(MATCH($D144,Strategy!$B:$B,0)),1,"")</f>
        <v/>
      </c>
      <c r="L144" s="19" t="str">
        <f>IF(ISNUMBER(MATCH($D144,Quantities!$B:$B,0)),1,"")</f>
        <v/>
      </c>
      <c r="M144" s="19" t="str">
        <f t="shared" si="30"/>
        <v/>
      </c>
      <c r="V144" s="23" t="str">
        <f t="shared" si="29"/>
        <v/>
      </c>
      <c r="W144" s="23" t="str">
        <f>IF(ISNUMBER(MATCH($D144,CountryData!$3:$3,0)),MATCH($D144,CountryData!$3:$3,0),"")</f>
        <v/>
      </c>
      <c r="X144" s="23" t="str">
        <f t="shared" si="28"/>
        <v/>
      </c>
      <c r="Y144" s="23" t="str">
        <f ca="1">IF(ISERROR(MyComment(INDIRECT("CountryData!"&amp;ADDRESS(V144,W144)))),"",MyComment(INDIRECT("CountryData!"&amp;ADDRESS(V144,W144))))</f>
        <v/>
      </c>
      <c r="AC144" s="23">
        <v>3</v>
      </c>
    </row>
    <row r="145" spans="1:25" s="19" customFormat="1" x14ac:dyDescent="0.25">
      <c r="A145" s="34"/>
      <c r="B145" s="34"/>
      <c r="C145" s="34"/>
      <c r="D145" s="34"/>
      <c r="E145" s="34"/>
      <c r="F145" s="34"/>
      <c r="G145" s="34"/>
      <c r="H145" s="30"/>
      <c r="I145" s="34"/>
      <c r="V145" s="23" t="str">
        <f t="shared" si="29"/>
        <v/>
      </c>
      <c r="W145" s="23" t="str">
        <f>IF(ISNUMBER(MATCH($D145,CountryData!$3:$3,0)),MATCH($D145,CountryData!$3:$3,0),"")</f>
        <v/>
      </c>
      <c r="X145" s="23" t="str">
        <f t="shared" si="28"/>
        <v/>
      </c>
      <c r="Y145" s="23" t="str">
        <f ca="1">IF(ISERROR(MyComment(INDIRECT("CountryData!"&amp;ADDRESS(V145,W145)))),"",MyComment(INDIRECT("CountryData!"&amp;ADDRESS(V145,W145))))</f>
        <v/>
      </c>
    </row>
    <row r="146" spans="1:25" s="19" customFormat="1" x14ac:dyDescent="0.25">
      <c r="A146" s="34"/>
      <c r="B146" s="34"/>
      <c r="C146" s="34"/>
      <c r="D146" s="34"/>
      <c r="E146" s="34"/>
      <c r="F146" s="34"/>
      <c r="G146" s="34"/>
      <c r="H146" s="30"/>
      <c r="I146" s="34"/>
      <c r="V146" s="23" t="str">
        <f t="shared" si="29"/>
        <v/>
      </c>
      <c r="W146" s="23" t="str">
        <f>IF(ISNUMBER(MATCH($D146,CountryData!$3:$3,0)),MATCH($D146,CountryData!$3:$3,0),"")</f>
        <v/>
      </c>
      <c r="X146" s="23" t="str">
        <f t="shared" si="28"/>
        <v/>
      </c>
      <c r="Y146" s="23" t="str">
        <f ca="1">IF(ISERROR(MyComment(INDIRECT("CountryData!"&amp;ADDRESS(V146,W146)))),"",MyComment(INDIRECT("CountryData!"&amp;ADDRESS(V146,W146))))</f>
        <v/>
      </c>
    </row>
    <row r="147" spans="1:25" s="19" customFormat="1" x14ac:dyDescent="0.25">
      <c r="H147" s="19" t="s">
        <v>99</v>
      </c>
      <c r="V147" s="23" t="str">
        <f t="shared" si="29"/>
        <v/>
      </c>
      <c r="W147" s="23" t="str">
        <f>IF(ISNUMBER(MATCH($D147,CountryData!$3:$3,0)),MATCH($D147,CountryData!$3:$3,0),"")</f>
        <v/>
      </c>
      <c r="X147" s="23" t="str">
        <f t="shared" si="28"/>
        <v/>
      </c>
      <c r="Y147" s="23" t="str">
        <f ca="1">IF(ISERROR(MyComment(INDIRECT("CountryData!"&amp;ADDRESS(V147,W147)))),"",MyComment(INDIRECT("CountryData!"&amp;ADDRESS(V147,W147))))</f>
        <v/>
      </c>
    </row>
    <row r="148" spans="1:25" s="19" customFormat="1" x14ac:dyDescent="0.25">
      <c r="H148" s="19" t="s">
        <v>99</v>
      </c>
      <c r="V148" s="23" t="str">
        <f t="shared" si="29"/>
        <v/>
      </c>
      <c r="W148" s="23" t="str">
        <f>IF(ISNUMBER(MATCH($D148,CountryData!$3:$3,0)),MATCH($D148,CountryData!$3:$3,0),"")</f>
        <v/>
      </c>
      <c r="X148" s="23" t="str">
        <f t="shared" si="28"/>
        <v/>
      </c>
      <c r="Y148" s="23" t="str">
        <f ca="1">IF(ISERROR(MyComment(INDIRECT("CountryData!"&amp;ADDRESS(V148,W148)))),"",MyComment(INDIRECT("CountryData!"&amp;ADDRESS(V148,W148))))</f>
        <v/>
      </c>
    </row>
    <row r="149" spans="1:25" s="19" customFormat="1" x14ac:dyDescent="0.25">
      <c r="H149" s="19" t="s">
        <v>99</v>
      </c>
      <c r="V149" s="23" t="str">
        <f t="shared" si="29"/>
        <v/>
      </c>
      <c r="W149" s="23" t="str">
        <f>IF(ISNUMBER(MATCH($D149,CountryData!$3:$3,0)),MATCH($D149,CountryData!$3:$3,0),"")</f>
        <v/>
      </c>
      <c r="X149" s="23" t="str">
        <f t="shared" si="28"/>
        <v/>
      </c>
      <c r="Y149" s="23" t="str">
        <f ca="1">IF(ISERROR(MyComment(INDIRECT("CountryData!"&amp;ADDRESS(V149,W149)))),"",MyComment(INDIRECT("CountryData!"&amp;ADDRESS(V149,W149))))</f>
        <v/>
      </c>
    </row>
    <row r="150" spans="1:25" s="19" customFormat="1" x14ac:dyDescent="0.25">
      <c r="H150" s="19" t="s">
        <v>99</v>
      </c>
      <c r="V150" s="23" t="str">
        <f t="shared" si="29"/>
        <v/>
      </c>
      <c r="W150" s="23" t="str">
        <f>IF(ISNUMBER(MATCH($D150,CountryData!$3:$3,0)),MATCH($D150,CountryData!$3:$3,0),"")</f>
        <v/>
      </c>
      <c r="X150" s="23" t="str">
        <f t="shared" si="28"/>
        <v/>
      </c>
      <c r="Y150" s="23" t="str">
        <f ca="1">IF(ISERROR(MyComment(INDIRECT("CountryData!"&amp;ADDRESS(V150,W150)))),"",MyComment(INDIRECT("CountryData!"&amp;ADDRESS(V150,W150))))</f>
        <v/>
      </c>
    </row>
    <row r="151" spans="1:25" s="19" customFormat="1" x14ac:dyDescent="0.25">
      <c r="H151" s="19" t="s">
        <v>99</v>
      </c>
      <c r="V151" s="23" t="str">
        <f t="shared" si="29"/>
        <v/>
      </c>
      <c r="W151" s="23" t="str">
        <f>IF(ISNUMBER(MATCH($D151,CountryData!$3:$3,0)),MATCH($D151,CountryData!$3:$3,0),"")</f>
        <v/>
      </c>
      <c r="X151" s="23" t="str">
        <f t="shared" si="28"/>
        <v/>
      </c>
      <c r="Y151" s="23" t="str">
        <f ca="1">IF(ISERROR(MyComment(INDIRECT("CountryData!"&amp;ADDRESS(V151,W151)))),"",MyComment(INDIRECT("CountryData!"&amp;ADDRESS(V151,W151))))</f>
        <v/>
      </c>
    </row>
    <row r="152" spans="1:25" s="19" customFormat="1" x14ac:dyDescent="0.25">
      <c r="H152" s="19" t="s">
        <v>99</v>
      </c>
      <c r="V152" s="23" t="str">
        <f t="shared" si="29"/>
        <v/>
      </c>
      <c r="W152" s="23" t="str">
        <f>IF(ISNUMBER(MATCH($D152,CountryData!$3:$3,0)),MATCH($D152,CountryData!$3:$3,0),"")</f>
        <v/>
      </c>
      <c r="X152" s="23" t="str">
        <f t="shared" si="28"/>
        <v/>
      </c>
      <c r="Y152" s="23" t="str">
        <f ca="1">IF(ISERROR(MyComment(INDIRECT("CountryData!"&amp;ADDRESS(V152,W152)))),"",MyComment(INDIRECT("CountryData!"&amp;ADDRESS(V152,W152))))</f>
        <v/>
      </c>
    </row>
    <row r="153" spans="1:25" s="19" customFormat="1" x14ac:dyDescent="0.25">
      <c r="H153" s="19" t="s">
        <v>99</v>
      </c>
      <c r="V153" s="23" t="str">
        <f t="shared" si="29"/>
        <v/>
      </c>
      <c r="W153" s="23" t="str">
        <f>IF(ISNUMBER(MATCH($D153,CountryData!$3:$3,0)),MATCH($D153,CountryData!$3:$3,0),"")</f>
        <v/>
      </c>
      <c r="X153" s="23" t="str">
        <f t="shared" si="28"/>
        <v/>
      </c>
      <c r="Y153" s="23" t="str">
        <f ca="1">IF(ISERROR(MyComment(INDIRECT("CountryData!"&amp;ADDRESS(V153,W153)))),"",MyComment(INDIRECT("CountryData!"&amp;ADDRESS(V153,W153))))</f>
        <v/>
      </c>
    </row>
    <row r="154" spans="1:25" s="19" customFormat="1" x14ac:dyDescent="0.25">
      <c r="H154" s="19" t="s">
        <v>99</v>
      </c>
      <c r="V154" s="23" t="str">
        <f t="shared" si="29"/>
        <v/>
      </c>
      <c r="W154" s="23" t="str">
        <f>IF(ISNUMBER(MATCH($D154,CountryData!$3:$3,0)),MATCH($D154,CountryData!$3:$3,0),"")</f>
        <v/>
      </c>
      <c r="X154" s="23" t="str">
        <f t="shared" si="28"/>
        <v/>
      </c>
      <c r="Y154" s="23" t="str">
        <f ca="1">IF(ISERROR(MyComment(INDIRECT("CountryData!"&amp;ADDRESS(V154,W154)))),"",MyComment(INDIRECT("CountryData!"&amp;ADDRESS(V154,W154))))</f>
        <v/>
      </c>
    </row>
    <row r="155" spans="1:25" s="19" customFormat="1" x14ac:dyDescent="0.25">
      <c r="H155" s="19" t="s">
        <v>99</v>
      </c>
      <c r="V155" s="23" t="str">
        <f t="shared" si="29"/>
        <v/>
      </c>
      <c r="W155" s="23" t="str">
        <f>IF(ISNUMBER(MATCH($D155,CountryData!$3:$3,0)),MATCH($D155,CountryData!$3:$3,0),"")</f>
        <v/>
      </c>
      <c r="X155" s="23" t="str">
        <f t="shared" si="28"/>
        <v/>
      </c>
      <c r="Y155" s="23" t="str">
        <f ca="1">IF(ISERROR(MyComment(INDIRECT("CountryData!"&amp;ADDRESS(V155,W155)))),"",MyComment(INDIRECT("CountryData!"&amp;ADDRESS(V155,W155))))</f>
        <v/>
      </c>
    </row>
    <row r="156" spans="1:25" s="19" customFormat="1" x14ac:dyDescent="0.25">
      <c r="H156" s="19" t="s">
        <v>99</v>
      </c>
      <c r="V156" s="23" t="str">
        <f t="shared" si="29"/>
        <v/>
      </c>
      <c r="W156" s="23" t="str">
        <f>IF(ISNUMBER(MATCH($D156,CountryData!$3:$3,0)),MATCH($D156,CountryData!$3:$3,0),"")</f>
        <v/>
      </c>
      <c r="X156" s="23" t="str">
        <f t="shared" si="28"/>
        <v/>
      </c>
      <c r="Y156" s="23" t="str">
        <f ca="1">IF(ISERROR(MyComment(INDIRECT("CountryData!"&amp;ADDRESS(V156,W156)))),"",MyComment(INDIRECT("CountryData!"&amp;ADDRESS(V156,W156))))</f>
        <v/>
      </c>
    </row>
    <row r="157" spans="1:25" s="19" customFormat="1" x14ac:dyDescent="0.25">
      <c r="H157" s="19" t="s">
        <v>99</v>
      </c>
      <c r="V157" s="23" t="str">
        <f t="shared" si="29"/>
        <v/>
      </c>
      <c r="W157" s="23" t="str">
        <f>IF(ISNUMBER(MATCH($D157,CountryData!$3:$3,0)),MATCH($D157,CountryData!$3:$3,0),"")</f>
        <v/>
      </c>
      <c r="X157" s="23" t="str">
        <f t="shared" si="28"/>
        <v/>
      </c>
      <c r="Y157" s="23" t="str">
        <f ca="1">IF(ISERROR(MyComment(INDIRECT("CountryData!"&amp;ADDRESS(V157,W157)))),"",MyComment(INDIRECT("CountryData!"&amp;ADDRESS(V157,W157))))</f>
        <v/>
      </c>
    </row>
    <row r="158" spans="1:25" s="19" customFormat="1" x14ac:dyDescent="0.25">
      <c r="H158" s="19" t="s">
        <v>99</v>
      </c>
      <c r="V158" s="23" t="str">
        <f t="shared" si="29"/>
        <v/>
      </c>
      <c r="W158" s="23" t="str">
        <f>IF(ISNUMBER(MATCH($D158,CountryData!$3:$3,0)),MATCH($D158,CountryData!$3:$3,0),"")</f>
        <v/>
      </c>
      <c r="X158" s="23" t="str">
        <f t="shared" si="28"/>
        <v/>
      </c>
      <c r="Y158" s="23" t="str">
        <f ca="1">IF(ISERROR(MyComment(INDIRECT("CountryData!"&amp;ADDRESS(V158,W158)))),"",MyComment(INDIRECT("CountryData!"&amp;ADDRESS(V158,W158))))</f>
        <v/>
      </c>
    </row>
    <row r="159" spans="1:25" s="19" customFormat="1" x14ac:dyDescent="0.25">
      <c r="H159" s="19" t="s">
        <v>99</v>
      </c>
      <c r="V159" s="23" t="str">
        <f t="shared" si="29"/>
        <v/>
      </c>
      <c r="W159" s="23" t="str">
        <f>IF(ISNUMBER(MATCH($D159,CountryData!$3:$3,0)),MATCH($D159,CountryData!$3:$3,0),"")</f>
        <v/>
      </c>
      <c r="X159" s="23" t="str">
        <f t="shared" si="28"/>
        <v/>
      </c>
      <c r="Y159" s="23" t="str">
        <f ca="1">IF(ISERROR(MyComment(INDIRECT("CountryData!"&amp;ADDRESS(V159,W159)))),"",MyComment(INDIRECT("CountryData!"&amp;ADDRESS(V159,W159))))</f>
        <v/>
      </c>
    </row>
    <row r="160" spans="1:25" s="19" customFormat="1" x14ac:dyDescent="0.25">
      <c r="H160" s="19" t="s">
        <v>99</v>
      </c>
      <c r="V160" s="23" t="str">
        <f t="shared" si="29"/>
        <v/>
      </c>
      <c r="W160" s="23" t="str">
        <f>IF(ISNUMBER(MATCH($D160,CountryData!$3:$3,0)),MATCH($D160,CountryData!$3:$3,0),"")</f>
        <v/>
      </c>
      <c r="X160" s="23" t="str">
        <f t="shared" si="28"/>
        <v/>
      </c>
      <c r="Y160" s="23" t="str">
        <f ca="1">IF(ISERROR(MyComment(INDIRECT("CountryData!"&amp;ADDRESS(V160,W160)))),"",MyComment(INDIRECT("CountryData!"&amp;ADDRESS(V160,W160))))</f>
        <v/>
      </c>
    </row>
    <row r="161" spans="8:25" s="19" customFormat="1" x14ac:dyDescent="0.25">
      <c r="H161" s="19" t="s">
        <v>99</v>
      </c>
      <c r="V161" s="23" t="str">
        <f t="shared" si="29"/>
        <v/>
      </c>
      <c r="W161" s="23" t="str">
        <f>IF(ISNUMBER(MATCH($D161,CountryData!$3:$3,0)),MATCH($D161,CountryData!$3:$3,0),"")</f>
        <v/>
      </c>
      <c r="X161" s="23" t="str">
        <f t="shared" si="28"/>
        <v/>
      </c>
      <c r="Y161" s="23" t="str">
        <f ca="1">IF(ISERROR(MyComment(INDIRECT("CountryData!"&amp;ADDRESS(V161,W161)))),"",MyComment(INDIRECT("CountryData!"&amp;ADDRESS(V161,W161))))</f>
        <v/>
      </c>
    </row>
    <row r="162" spans="8:25" s="19" customFormat="1" x14ac:dyDescent="0.25">
      <c r="H162" s="19" t="s">
        <v>99</v>
      </c>
      <c r="V162" s="23" t="str">
        <f t="shared" si="29"/>
        <v/>
      </c>
      <c r="W162" s="23" t="str">
        <f>IF(ISNUMBER(MATCH($D162,CountryData!$3:$3,0)),MATCH($D162,CountryData!$3:$3,0),"")</f>
        <v/>
      </c>
      <c r="X162" s="23" t="str">
        <f t="shared" si="28"/>
        <v/>
      </c>
      <c r="Y162" s="23" t="str">
        <f ca="1">IF(ISERROR(MyComment(INDIRECT("CountryData!"&amp;ADDRESS(V162,W162)))),"",MyComment(INDIRECT("CountryData!"&amp;ADDRESS(V162,W162))))</f>
        <v/>
      </c>
    </row>
    <row r="163" spans="8:25" s="19" customFormat="1" x14ac:dyDescent="0.25">
      <c r="H163" s="19" t="s">
        <v>99</v>
      </c>
      <c r="V163" s="23" t="str">
        <f t="shared" si="29"/>
        <v/>
      </c>
      <c r="W163" s="23" t="str">
        <f>IF(ISNUMBER(MATCH($D163,CountryData!$3:$3,0)),MATCH($D163,CountryData!$3:$3,0),"")</f>
        <v/>
      </c>
      <c r="X163" s="23" t="str">
        <f t="shared" si="28"/>
        <v/>
      </c>
      <c r="Y163" s="23" t="str">
        <f ca="1">IF(ISERROR(MyComment(INDIRECT("CountryData!"&amp;ADDRESS(V163,W163)))),"",MyComment(INDIRECT("CountryData!"&amp;ADDRESS(V163,W163))))</f>
        <v/>
      </c>
    </row>
    <row r="164" spans="8:25" s="19" customFormat="1" x14ac:dyDescent="0.25">
      <c r="H164" s="19" t="s">
        <v>99</v>
      </c>
      <c r="V164" s="23" t="str">
        <f t="shared" si="29"/>
        <v/>
      </c>
      <c r="W164" s="23" t="str">
        <f>IF(ISNUMBER(MATCH($D164,CountryData!$3:$3,0)),MATCH($D164,CountryData!$3:$3,0),"")</f>
        <v/>
      </c>
      <c r="X164" s="23" t="str">
        <f t="shared" si="28"/>
        <v/>
      </c>
      <c r="Y164" s="23" t="str">
        <f ca="1">IF(ISERROR(MyComment(INDIRECT("CountryData!"&amp;ADDRESS(V164,W164)))),"",MyComment(INDIRECT("CountryData!"&amp;ADDRESS(V164,W164))))</f>
        <v/>
      </c>
    </row>
    <row r="165" spans="8:25" s="19" customFormat="1" x14ac:dyDescent="0.25">
      <c r="H165" s="19" t="s">
        <v>99</v>
      </c>
      <c r="V165" s="23" t="str">
        <f t="shared" si="29"/>
        <v/>
      </c>
      <c r="W165" s="23" t="str">
        <f>IF(ISNUMBER(MATCH($D165,CountryData!$3:$3,0)),MATCH($D165,CountryData!$3:$3,0),"")</f>
        <v/>
      </c>
      <c r="X165" s="23" t="str">
        <f t="shared" si="28"/>
        <v/>
      </c>
      <c r="Y165" s="23" t="str">
        <f ca="1">IF(ISERROR(MyComment(INDIRECT("CountryData!"&amp;ADDRESS(V165,W165)))),"",MyComment(INDIRECT("CountryData!"&amp;ADDRESS(V165,W165))))</f>
        <v/>
      </c>
    </row>
    <row r="166" spans="8:25" s="19" customFormat="1" x14ac:dyDescent="0.25">
      <c r="H166" s="19" t="s">
        <v>99</v>
      </c>
      <c r="V166" s="23" t="str">
        <f t="shared" si="29"/>
        <v/>
      </c>
      <c r="W166" s="23" t="str">
        <f>IF(ISNUMBER(MATCH($D166,CountryData!$3:$3,0)),MATCH($D166,CountryData!$3:$3,0),"")</f>
        <v/>
      </c>
      <c r="X166" s="23" t="str">
        <f t="shared" si="28"/>
        <v/>
      </c>
      <c r="Y166" s="23" t="str">
        <f ca="1">IF(ISERROR(MyComment(INDIRECT("CountryData!"&amp;ADDRESS(V166,W166)))),"",MyComment(INDIRECT("CountryData!"&amp;ADDRESS(V166,W166))))</f>
        <v/>
      </c>
    </row>
    <row r="167" spans="8:25" s="19" customFormat="1" x14ac:dyDescent="0.25">
      <c r="H167" s="19" t="s">
        <v>99</v>
      </c>
      <c r="V167" s="23" t="str">
        <f t="shared" si="29"/>
        <v/>
      </c>
      <c r="W167" s="23" t="str">
        <f>IF(ISNUMBER(MATCH($D167,CountryData!$3:$3,0)),MATCH($D167,CountryData!$3:$3,0),"")</f>
        <v/>
      </c>
      <c r="X167" s="23" t="str">
        <f t="shared" si="28"/>
        <v/>
      </c>
      <c r="Y167" s="23" t="str">
        <f ca="1">IF(ISERROR(MyComment(INDIRECT("CountryData!"&amp;ADDRESS(V167,W167)))),"",MyComment(INDIRECT("CountryData!"&amp;ADDRESS(V167,W167))))</f>
        <v/>
      </c>
    </row>
    <row r="168" spans="8:25" s="19" customFormat="1" x14ac:dyDescent="0.25">
      <c r="H168" s="19" t="s">
        <v>99</v>
      </c>
      <c r="V168" s="23" t="str">
        <f t="shared" si="29"/>
        <v/>
      </c>
      <c r="W168" s="23" t="str">
        <f>IF(ISNUMBER(MATCH($D168,CountryData!$3:$3,0)),MATCH($D168,CountryData!$3:$3,0),"")</f>
        <v/>
      </c>
      <c r="X168" s="23" t="str">
        <f t="shared" si="28"/>
        <v/>
      </c>
      <c r="Y168" s="23" t="str">
        <f ca="1">IF(ISERROR(MyComment(INDIRECT("CountryData!"&amp;ADDRESS(V168,W168)))),"",MyComment(INDIRECT("CountryData!"&amp;ADDRESS(V168,W168))))</f>
        <v/>
      </c>
    </row>
    <row r="169" spans="8:25" s="19" customFormat="1" x14ac:dyDescent="0.25">
      <c r="H169" s="19" t="s">
        <v>99</v>
      </c>
      <c r="V169" s="23" t="str">
        <f t="shared" si="29"/>
        <v/>
      </c>
      <c r="W169" s="23" t="str">
        <f>IF(ISNUMBER(MATCH($D169,CountryData!$3:$3,0)),MATCH($D169,CountryData!$3:$3,0),"")</f>
        <v/>
      </c>
      <c r="X169" s="23" t="str">
        <f t="shared" si="28"/>
        <v/>
      </c>
      <c r="Y169" s="23" t="str">
        <f ca="1">IF(ISERROR(MyComment(INDIRECT("CountryData!"&amp;ADDRESS(V169,W169)))),"",MyComment(INDIRECT("CountryData!"&amp;ADDRESS(V169,W169))))</f>
        <v/>
      </c>
    </row>
    <row r="170" spans="8:25" s="19" customFormat="1" x14ac:dyDescent="0.25">
      <c r="H170" s="19" t="s">
        <v>99</v>
      </c>
      <c r="V170" s="23" t="str">
        <f t="shared" si="29"/>
        <v/>
      </c>
      <c r="W170" s="23" t="str">
        <f>IF(ISNUMBER(MATCH($D170,CountryData!$3:$3,0)),MATCH($D170,CountryData!$3:$3,0),"")</f>
        <v/>
      </c>
      <c r="X170" s="23" t="str">
        <f t="shared" si="28"/>
        <v/>
      </c>
      <c r="Y170" s="23" t="str">
        <f ca="1">IF(ISERROR(MyComment(INDIRECT("CountryData!"&amp;ADDRESS(V170,W170)))),"",MyComment(INDIRECT("CountryData!"&amp;ADDRESS(V170,W170))))</f>
        <v/>
      </c>
    </row>
    <row r="171" spans="8:25" s="19" customFormat="1" x14ac:dyDescent="0.25">
      <c r="H171" s="19" t="s">
        <v>99</v>
      </c>
      <c r="V171" s="23" t="str">
        <f t="shared" si="29"/>
        <v/>
      </c>
      <c r="W171" s="23" t="str">
        <f>IF(ISNUMBER(MATCH($D171,CountryData!$3:$3,0)),MATCH($D171,CountryData!$3:$3,0),"")</f>
        <v/>
      </c>
      <c r="X171" s="23" t="str">
        <f t="shared" si="28"/>
        <v/>
      </c>
      <c r="Y171" s="23" t="str">
        <f ca="1">IF(ISERROR(MyComment(INDIRECT("CountryData!"&amp;ADDRESS(V171,W171)))),"",MyComment(INDIRECT("CountryData!"&amp;ADDRESS(V171,W171))))</f>
        <v/>
      </c>
    </row>
    <row r="172" spans="8:25" s="19" customFormat="1" x14ac:dyDescent="0.25">
      <c r="H172" s="19" t="s">
        <v>99</v>
      </c>
      <c r="V172" s="23" t="str">
        <f t="shared" si="29"/>
        <v/>
      </c>
      <c r="W172" s="23" t="str">
        <f>IF(ISNUMBER(MATCH($D172,CountryData!$3:$3,0)),MATCH($D172,CountryData!$3:$3,0),"")</f>
        <v/>
      </c>
      <c r="X172" s="23" t="str">
        <f t="shared" si="28"/>
        <v/>
      </c>
      <c r="Y172" s="23" t="str">
        <f ca="1">IF(ISERROR(MyComment(INDIRECT("CountryData!"&amp;ADDRESS(V172,W172)))),"",MyComment(INDIRECT("CountryData!"&amp;ADDRESS(V172,W172))))</f>
        <v/>
      </c>
    </row>
    <row r="173" spans="8:25" s="19" customFormat="1" x14ac:dyDescent="0.25">
      <c r="H173" s="19" t="s">
        <v>99</v>
      </c>
      <c r="V173" s="23" t="str">
        <f t="shared" si="29"/>
        <v/>
      </c>
      <c r="W173" s="23" t="str">
        <f>IF(ISNUMBER(MATCH($D173,CountryData!$3:$3,0)),MATCH($D173,CountryData!$3:$3,0),"")</f>
        <v/>
      </c>
      <c r="X173" s="23" t="str">
        <f t="shared" si="28"/>
        <v/>
      </c>
      <c r="Y173" s="23" t="str">
        <f ca="1">IF(ISERROR(MyComment(INDIRECT("CountryData!"&amp;ADDRESS(V173,W173)))),"",MyComment(INDIRECT("CountryData!"&amp;ADDRESS(V173,W173))))</f>
        <v/>
      </c>
    </row>
    <row r="174" spans="8:25" s="19" customFormat="1" x14ac:dyDescent="0.25">
      <c r="H174" s="19" t="s">
        <v>99</v>
      </c>
      <c r="V174" s="23" t="str">
        <f t="shared" si="29"/>
        <v/>
      </c>
      <c r="W174" s="23" t="str">
        <f>IF(ISNUMBER(MATCH($D174,CountryData!$3:$3,0)),MATCH($D174,CountryData!$3:$3,0),"")</f>
        <v/>
      </c>
      <c r="X174" s="23" t="str">
        <f t="shared" si="28"/>
        <v/>
      </c>
      <c r="Y174" s="23" t="str">
        <f ca="1">IF(ISERROR(MyComment(INDIRECT("CountryData!"&amp;ADDRESS(V174,W174)))),"",MyComment(INDIRECT("CountryData!"&amp;ADDRESS(V174,W174))))</f>
        <v/>
      </c>
    </row>
    <row r="175" spans="8:25" s="19" customFormat="1" x14ac:dyDescent="0.25">
      <c r="H175" s="19" t="s">
        <v>99</v>
      </c>
      <c r="V175" s="23" t="str">
        <f t="shared" si="29"/>
        <v/>
      </c>
      <c r="W175" s="23" t="str">
        <f>IF(ISNUMBER(MATCH($D175,CountryData!$3:$3,0)),MATCH($D175,CountryData!$3:$3,0),"")</f>
        <v/>
      </c>
      <c r="X175" s="23" t="str">
        <f t="shared" si="28"/>
        <v/>
      </c>
      <c r="Y175" s="23" t="str">
        <f ca="1">IF(ISERROR(MyComment(INDIRECT("CountryData!"&amp;ADDRESS(V175,W175)))),"",MyComment(INDIRECT("CountryData!"&amp;ADDRESS(V175,W175))))</f>
        <v/>
      </c>
    </row>
    <row r="176" spans="8:25" s="19" customFormat="1" x14ac:dyDescent="0.25">
      <c r="H176" s="19" t="s">
        <v>99</v>
      </c>
      <c r="V176" s="23" t="str">
        <f t="shared" si="29"/>
        <v/>
      </c>
      <c r="W176" s="23" t="str">
        <f>IF(ISNUMBER(MATCH($D176,CountryData!$3:$3,0)),MATCH($D176,CountryData!$3:$3,0),"")</f>
        <v/>
      </c>
      <c r="X176" s="23" t="str">
        <f t="shared" si="28"/>
        <v/>
      </c>
      <c r="Y176" s="23" t="str">
        <f ca="1">IF(ISERROR(MyComment(INDIRECT("CountryData!"&amp;ADDRESS(V176,W176)))),"",MyComment(INDIRECT("CountryData!"&amp;ADDRESS(V176,W176))))</f>
        <v/>
      </c>
    </row>
    <row r="177" spans="8:25" s="19" customFormat="1" x14ac:dyDescent="0.25">
      <c r="H177" s="19" t="s">
        <v>99</v>
      </c>
      <c r="V177" s="23" t="str">
        <f t="shared" si="29"/>
        <v/>
      </c>
      <c r="W177" s="23" t="str">
        <f>IF(ISNUMBER(MATCH($D177,CountryData!$3:$3,0)),MATCH($D177,CountryData!$3:$3,0),"")</f>
        <v/>
      </c>
      <c r="X177" s="23" t="str">
        <f t="shared" si="28"/>
        <v/>
      </c>
      <c r="Y177" s="23" t="str">
        <f ca="1">IF(ISERROR(MyComment(INDIRECT("CountryData!"&amp;ADDRESS(V177,W177)))),"",MyComment(INDIRECT("CountryData!"&amp;ADDRESS(V177,W177))))</f>
        <v/>
      </c>
    </row>
    <row r="178" spans="8:25" s="19" customFormat="1" x14ac:dyDescent="0.25">
      <c r="H178" s="19" t="s">
        <v>99</v>
      </c>
      <c r="V178" s="23" t="str">
        <f t="shared" si="29"/>
        <v/>
      </c>
      <c r="W178" s="23" t="str">
        <f>IF(ISNUMBER(MATCH($D178,CountryData!$3:$3,0)),MATCH($D178,CountryData!$3:$3,0),"")</f>
        <v/>
      </c>
      <c r="X178" s="23" t="str">
        <f t="shared" si="28"/>
        <v/>
      </c>
      <c r="Y178" s="23" t="str">
        <f ca="1">IF(ISERROR(MyComment(INDIRECT("CountryData!"&amp;ADDRESS(V178,W178)))),"",MyComment(INDIRECT("CountryData!"&amp;ADDRESS(V178,W178))))</f>
        <v/>
      </c>
    </row>
    <row r="179" spans="8:25" s="19" customFormat="1" x14ac:dyDescent="0.25">
      <c r="H179" s="19" t="s">
        <v>99</v>
      </c>
      <c r="V179" s="23" t="str">
        <f t="shared" si="29"/>
        <v/>
      </c>
      <c r="W179" s="23" t="str">
        <f>IF(ISNUMBER(MATCH($D179,CountryData!$3:$3,0)),MATCH($D179,CountryData!$3:$3,0),"")</f>
        <v/>
      </c>
      <c r="X179" s="23" t="str">
        <f t="shared" si="28"/>
        <v/>
      </c>
      <c r="Y179" s="23" t="str">
        <f ca="1">IF(ISERROR(MyComment(INDIRECT("CountryData!"&amp;ADDRESS(V179,W179)))),"",MyComment(INDIRECT("CountryData!"&amp;ADDRESS(V179,W179))))</f>
        <v/>
      </c>
    </row>
    <row r="180" spans="8:25" s="19" customFormat="1" x14ac:dyDescent="0.25">
      <c r="H180" s="19" t="s">
        <v>99</v>
      </c>
      <c r="V180" s="23" t="str">
        <f t="shared" si="29"/>
        <v/>
      </c>
      <c r="W180" s="23" t="str">
        <f>IF(ISNUMBER(MATCH($D180,CountryData!$3:$3,0)),MATCH($D180,CountryData!$3:$3,0),"")</f>
        <v/>
      </c>
      <c r="X180" s="23" t="str">
        <f t="shared" si="28"/>
        <v/>
      </c>
      <c r="Y180" s="23" t="str">
        <f ca="1">IF(ISERROR(MyComment(INDIRECT("CountryData!"&amp;ADDRESS(V180,W180)))),"",MyComment(INDIRECT("CountryData!"&amp;ADDRESS(V180,W180))))</f>
        <v/>
      </c>
    </row>
    <row r="181" spans="8:25" s="19" customFormat="1" x14ac:dyDescent="0.25">
      <c r="H181" s="19" t="s">
        <v>99</v>
      </c>
      <c r="V181" s="23" t="str">
        <f t="shared" si="29"/>
        <v/>
      </c>
      <c r="W181" s="23" t="str">
        <f>IF(ISNUMBER(MATCH($D181,CountryData!$3:$3,0)),MATCH($D181,CountryData!$3:$3,0),"")</f>
        <v/>
      </c>
      <c r="X181" s="23" t="str">
        <f t="shared" si="28"/>
        <v/>
      </c>
      <c r="Y181" s="23" t="str">
        <f ca="1">IF(ISERROR(MyComment(INDIRECT("CountryData!"&amp;ADDRESS(V181,W181)))),"",MyComment(INDIRECT("CountryData!"&amp;ADDRESS(V181,W181))))</f>
        <v/>
      </c>
    </row>
    <row r="182" spans="8:25" s="19" customFormat="1" x14ac:dyDescent="0.25">
      <c r="H182" s="19" t="s">
        <v>99</v>
      </c>
      <c r="V182" s="23" t="str">
        <f t="shared" si="29"/>
        <v/>
      </c>
      <c r="W182" s="23" t="str">
        <f>IF(ISNUMBER(MATCH($D182,CountryData!$3:$3,0)),MATCH($D182,CountryData!$3:$3,0),"")</f>
        <v/>
      </c>
      <c r="X182" s="23" t="str">
        <f t="shared" si="28"/>
        <v/>
      </c>
      <c r="Y182" s="23" t="str">
        <f ca="1">IF(ISERROR(MyComment(INDIRECT("CountryData!"&amp;ADDRESS(V182,W182)))),"",MyComment(INDIRECT("CountryData!"&amp;ADDRESS(V182,W182))))</f>
        <v/>
      </c>
    </row>
    <row r="183" spans="8:25" s="19" customFormat="1" x14ac:dyDescent="0.25">
      <c r="H183" s="19" t="s">
        <v>99</v>
      </c>
      <c r="V183" s="23"/>
      <c r="W183" s="23"/>
      <c r="X183" s="23"/>
      <c r="Y183" s="23"/>
    </row>
    <row r="184" spans="8:25" s="19" customFormat="1" x14ac:dyDescent="0.25">
      <c r="H184" s="19" t="s">
        <v>99</v>
      </c>
      <c r="V184" s="23"/>
      <c r="W184" s="23"/>
      <c r="X184" s="23"/>
      <c r="Y184" s="23"/>
    </row>
    <row r="185" spans="8:25" s="19" customFormat="1" x14ac:dyDescent="0.25">
      <c r="H185" s="19" t="s">
        <v>99</v>
      </c>
      <c r="V185" s="23"/>
      <c r="W185" s="23"/>
      <c r="X185" s="23"/>
      <c r="Y185" s="23"/>
    </row>
    <row r="186" spans="8:25" s="19" customFormat="1" x14ac:dyDescent="0.25">
      <c r="H186" s="19" t="s">
        <v>99</v>
      </c>
      <c r="V186" s="23"/>
      <c r="W186" s="23"/>
      <c r="X186" s="23"/>
      <c r="Y186" s="23"/>
    </row>
    <row r="187" spans="8:25" s="19" customFormat="1" x14ac:dyDescent="0.25">
      <c r="H187" s="19" t="s">
        <v>99</v>
      </c>
      <c r="V187" s="23"/>
      <c r="W187" s="23"/>
      <c r="X187" s="23"/>
      <c r="Y187" s="23"/>
    </row>
    <row r="188" spans="8:25" s="19" customFormat="1" x14ac:dyDescent="0.25">
      <c r="H188" s="19" t="s">
        <v>99</v>
      </c>
      <c r="V188" s="23"/>
      <c r="W188" s="23"/>
      <c r="X188" s="23"/>
      <c r="Y188" s="23"/>
    </row>
    <row r="189" spans="8:25" s="19" customFormat="1" x14ac:dyDescent="0.25">
      <c r="H189" s="19" t="s">
        <v>99</v>
      </c>
      <c r="V189" s="23"/>
      <c r="W189" s="23"/>
      <c r="X189" s="23"/>
      <c r="Y189" s="23"/>
    </row>
    <row r="190" spans="8:25" s="19" customFormat="1" x14ac:dyDescent="0.25">
      <c r="H190" s="19" t="s">
        <v>99</v>
      </c>
      <c r="V190" s="23"/>
      <c r="W190" s="23"/>
      <c r="X190" s="23"/>
      <c r="Y190" s="23"/>
    </row>
    <row r="191" spans="8:25" s="19" customFormat="1" x14ac:dyDescent="0.25">
      <c r="H191" s="19" t="s">
        <v>99</v>
      </c>
      <c r="V191" s="23"/>
      <c r="W191" s="23"/>
      <c r="X191" s="23"/>
      <c r="Y191" s="23"/>
    </row>
    <row r="192" spans="8:25" s="19" customFormat="1" x14ac:dyDescent="0.25">
      <c r="H192" s="19" t="s">
        <v>99</v>
      </c>
      <c r="V192" s="23"/>
      <c r="W192" s="23"/>
      <c r="X192" s="23"/>
      <c r="Y192" s="23"/>
    </row>
    <row r="193" spans="8:8" s="19" customFormat="1" x14ac:dyDescent="0.25">
      <c r="H193" s="19" t="s">
        <v>99</v>
      </c>
    </row>
    <row r="194" spans="8:8" s="19" customFormat="1" x14ac:dyDescent="0.25">
      <c r="H194" s="19" t="s">
        <v>99</v>
      </c>
    </row>
    <row r="195" spans="8:8" s="19" customFormat="1" x14ac:dyDescent="0.25">
      <c r="H195" s="19" t="s">
        <v>99</v>
      </c>
    </row>
    <row r="196" spans="8:8" s="19" customFormat="1" x14ac:dyDescent="0.25">
      <c r="H196" s="19" t="s">
        <v>99</v>
      </c>
    </row>
    <row r="197" spans="8:8" s="19" customFormat="1" x14ac:dyDescent="0.25">
      <c r="H197" s="19" t="s">
        <v>99</v>
      </c>
    </row>
    <row r="198" spans="8:8" s="19" customFormat="1" x14ac:dyDescent="0.25">
      <c r="H198" s="19" t="s">
        <v>99</v>
      </c>
    </row>
    <row r="199" spans="8:8" s="19" customFormat="1" x14ac:dyDescent="0.25">
      <c r="H199" s="19" t="s">
        <v>99</v>
      </c>
    </row>
    <row r="200" spans="8:8" s="19" customFormat="1" x14ac:dyDescent="0.25">
      <c r="H200" s="19" t="s">
        <v>99</v>
      </c>
    </row>
    <row r="201" spans="8:8" s="19" customFormat="1" x14ac:dyDescent="0.25">
      <c r="H201" s="19" t="s">
        <v>99</v>
      </c>
    </row>
    <row r="202" spans="8:8" s="19" customFormat="1" x14ac:dyDescent="0.25">
      <c r="H202" s="19" t="s">
        <v>99</v>
      </c>
    </row>
    <row r="203" spans="8:8" s="19" customFormat="1" x14ac:dyDescent="0.25">
      <c r="H203" s="19" t="s">
        <v>99</v>
      </c>
    </row>
    <row r="204" spans="8:8" s="19" customFormat="1" x14ac:dyDescent="0.25">
      <c r="H204" s="19" t="s">
        <v>99</v>
      </c>
    </row>
    <row r="205" spans="8:8" s="19" customFormat="1" x14ac:dyDescent="0.25">
      <c r="H205" s="19" t="s">
        <v>99</v>
      </c>
    </row>
    <row r="206" spans="8:8" s="19" customFormat="1" x14ac:dyDescent="0.25">
      <c r="H206" s="19" t="s">
        <v>99</v>
      </c>
    </row>
    <row r="207" spans="8:8" s="19" customFormat="1" x14ac:dyDescent="0.25">
      <c r="H207" s="19" t="s">
        <v>99</v>
      </c>
    </row>
    <row r="208" spans="8:8" s="19" customFormat="1" x14ac:dyDescent="0.25">
      <c r="H208" s="19" t="s">
        <v>99</v>
      </c>
    </row>
    <row r="209" spans="8:8" s="19" customFormat="1" x14ac:dyDescent="0.25">
      <c r="H209" s="19" t="s">
        <v>99</v>
      </c>
    </row>
    <row r="210" spans="8:8" s="19" customFormat="1" x14ac:dyDescent="0.25">
      <c r="H210" s="19" t="s">
        <v>99</v>
      </c>
    </row>
    <row r="211" spans="8:8" s="19" customFormat="1" x14ac:dyDescent="0.25">
      <c r="H211" s="19" t="s">
        <v>99</v>
      </c>
    </row>
    <row r="212" spans="8:8" s="19" customFormat="1" x14ac:dyDescent="0.25">
      <c r="H212" s="19" t="s">
        <v>99</v>
      </c>
    </row>
    <row r="213" spans="8:8" s="19" customFormat="1" x14ac:dyDescent="0.25">
      <c r="H213" s="19" t="s">
        <v>99</v>
      </c>
    </row>
    <row r="214" spans="8:8" s="19" customFormat="1" x14ac:dyDescent="0.25">
      <c r="H214" s="19" t="s">
        <v>99</v>
      </c>
    </row>
    <row r="215" spans="8:8" s="19" customFormat="1" x14ac:dyDescent="0.25">
      <c r="H215" s="19" t="s">
        <v>99</v>
      </c>
    </row>
    <row r="216" spans="8:8" s="19" customFormat="1" x14ac:dyDescent="0.25">
      <c r="H216" s="19" t="s">
        <v>99</v>
      </c>
    </row>
    <row r="217" spans="8:8" s="19" customFormat="1" x14ac:dyDescent="0.25">
      <c r="H217" s="19" t="s">
        <v>99</v>
      </c>
    </row>
    <row r="218" spans="8:8" s="19" customFormat="1" x14ac:dyDescent="0.25">
      <c r="H218" s="19" t="s">
        <v>99</v>
      </c>
    </row>
    <row r="219" spans="8:8" s="19" customFormat="1" x14ac:dyDescent="0.25">
      <c r="H219" s="19" t="s">
        <v>99</v>
      </c>
    </row>
    <row r="220" spans="8:8" s="19" customFormat="1" x14ac:dyDescent="0.25">
      <c r="H220" s="19" t="s">
        <v>99</v>
      </c>
    </row>
    <row r="221" spans="8:8" s="19" customFormat="1" x14ac:dyDescent="0.25">
      <c r="H221" s="19" t="s">
        <v>99</v>
      </c>
    </row>
    <row r="222" spans="8:8" s="19" customFormat="1" x14ac:dyDescent="0.25">
      <c r="H222" s="19" t="s">
        <v>99</v>
      </c>
    </row>
    <row r="223" spans="8:8" s="19" customFormat="1" x14ac:dyDescent="0.25">
      <c r="H223" s="19" t="s">
        <v>99</v>
      </c>
    </row>
    <row r="224" spans="8:8" s="19" customFormat="1" x14ac:dyDescent="0.25">
      <c r="H224" s="19" t="s">
        <v>99</v>
      </c>
    </row>
    <row r="225" spans="8:8" s="19" customFormat="1" x14ac:dyDescent="0.25">
      <c r="H225" s="19" t="s">
        <v>99</v>
      </c>
    </row>
    <row r="226" spans="8:8" s="19" customFormat="1" x14ac:dyDescent="0.25">
      <c r="H226" s="19" t="s">
        <v>99</v>
      </c>
    </row>
    <row r="227" spans="8:8" s="19" customFormat="1" x14ac:dyDescent="0.25">
      <c r="H227" s="19" t="s">
        <v>99</v>
      </c>
    </row>
    <row r="228" spans="8:8" s="19" customFormat="1" x14ac:dyDescent="0.25">
      <c r="H228" s="19" t="s">
        <v>99</v>
      </c>
    </row>
    <row r="229" spans="8:8" s="19" customFormat="1" x14ac:dyDescent="0.25">
      <c r="H229" s="19" t="s">
        <v>99</v>
      </c>
    </row>
    <row r="230" spans="8:8" s="19" customFormat="1" x14ac:dyDescent="0.25">
      <c r="H230" s="19" t="s">
        <v>99</v>
      </c>
    </row>
    <row r="231" spans="8:8" s="19" customFormat="1" x14ac:dyDescent="0.25">
      <c r="H231" s="19" t="s">
        <v>99</v>
      </c>
    </row>
    <row r="232" spans="8:8" s="19" customFormat="1" x14ac:dyDescent="0.25">
      <c r="H232" s="19" t="s">
        <v>99</v>
      </c>
    </row>
    <row r="233" spans="8:8" s="19" customFormat="1" x14ac:dyDescent="0.25">
      <c r="H233" s="19" t="s">
        <v>99</v>
      </c>
    </row>
    <row r="234" spans="8:8" s="19" customFormat="1" x14ac:dyDescent="0.25">
      <c r="H234" s="19" t="s">
        <v>99</v>
      </c>
    </row>
    <row r="235" spans="8:8" s="19" customFormat="1" x14ac:dyDescent="0.25">
      <c r="H235" s="19" t="s">
        <v>99</v>
      </c>
    </row>
    <row r="236" spans="8:8" s="19" customFormat="1" x14ac:dyDescent="0.25">
      <c r="H236" s="19" t="s">
        <v>99</v>
      </c>
    </row>
    <row r="237" spans="8:8" s="19" customFormat="1" x14ac:dyDescent="0.25">
      <c r="H237" s="19" t="s">
        <v>99</v>
      </c>
    </row>
    <row r="238" spans="8:8" s="19" customFormat="1" x14ac:dyDescent="0.25">
      <c r="H238" s="19" t="s">
        <v>99</v>
      </c>
    </row>
    <row r="239" spans="8:8" s="19" customFormat="1" x14ac:dyDescent="0.25">
      <c r="H239" s="19" t="s">
        <v>99</v>
      </c>
    </row>
    <row r="240" spans="8:8" s="19" customFormat="1" x14ac:dyDescent="0.25">
      <c r="H240" s="19" t="s">
        <v>99</v>
      </c>
    </row>
    <row r="241" spans="8:8" s="19" customFormat="1" x14ac:dyDescent="0.25">
      <c r="H241" s="19" t="s">
        <v>99</v>
      </c>
    </row>
    <row r="242" spans="8:8" s="19" customFormat="1" x14ac:dyDescent="0.25">
      <c r="H242" s="19" t="s">
        <v>99</v>
      </c>
    </row>
    <row r="243" spans="8:8" s="19" customFormat="1" x14ac:dyDescent="0.25">
      <c r="H243" s="19" t="s">
        <v>99</v>
      </c>
    </row>
    <row r="244" spans="8:8" s="19" customFormat="1" x14ac:dyDescent="0.25">
      <c r="H244" s="19" t="s">
        <v>99</v>
      </c>
    </row>
    <row r="245" spans="8:8" s="19" customFormat="1" x14ac:dyDescent="0.25">
      <c r="H245" s="19" t="s">
        <v>99</v>
      </c>
    </row>
    <row r="246" spans="8:8" s="19" customFormat="1" x14ac:dyDescent="0.25">
      <c r="H246" s="19" t="s">
        <v>99</v>
      </c>
    </row>
    <row r="247" spans="8:8" s="19" customFormat="1" x14ac:dyDescent="0.25">
      <c r="H247" s="19" t="s">
        <v>99</v>
      </c>
    </row>
    <row r="248" spans="8:8" s="19" customFormat="1" x14ac:dyDescent="0.25">
      <c r="H248" s="19" t="s">
        <v>99</v>
      </c>
    </row>
    <row r="249" spans="8:8" s="19" customFormat="1" x14ac:dyDescent="0.25">
      <c r="H249" s="19" t="s">
        <v>99</v>
      </c>
    </row>
    <row r="250" spans="8:8" s="19" customFormat="1" x14ac:dyDescent="0.25">
      <c r="H250" s="19" t="s">
        <v>99</v>
      </c>
    </row>
    <row r="251" spans="8:8" s="19" customFormat="1" x14ac:dyDescent="0.25">
      <c r="H251" s="19" t="s">
        <v>99</v>
      </c>
    </row>
    <row r="252" spans="8:8" s="19" customFormat="1" x14ac:dyDescent="0.25">
      <c r="H252" s="19" t="s">
        <v>99</v>
      </c>
    </row>
    <row r="253" spans="8:8" s="19" customFormat="1" x14ac:dyDescent="0.25">
      <c r="H253" s="19" t="s">
        <v>99</v>
      </c>
    </row>
    <row r="254" spans="8:8" s="19" customFormat="1" x14ac:dyDescent="0.25">
      <c r="H254" s="19" t="s">
        <v>99</v>
      </c>
    </row>
    <row r="255" spans="8:8" s="19" customFormat="1" x14ac:dyDescent="0.25">
      <c r="H255" s="19" t="s">
        <v>99</v>
      </c>
    </row>
    <row r="256" spans="8:8" s="19" customFormat="1" x14ac:dyDescent="0.25">
      <c r="H256" s="19" t="s">
        <v>99</v>
      </c>
    </row>
    <row r="257" spans="8:8" s="19" customFormat="1" x14ac:dyDescent="0.25">
      <c r="H257" s="19" t="s">
        <v>99</v>
      </c>
    </row>
    <row r="258" spans="8:8" s="19" customFormat="1" x14ac:dyDescent="0.25">
      <c r="H258" s="19" t="s">
        <v>99</v>
      </c>
    </row>
    <row r="259" spans="8:8" s="19" customFormat="1" x14ac:dyDescent="0.25">
      <c r="H259" s="19" t="s">
        <v>99</v>
      </c>
    </row>
    <row r="260" spans="8:8" s="19" customFormat="1" x14ac:dyDescent="0.25">
      <c r="H260" s="19" t="s">
        <v>99</v>
      </c>
    </row>
    <row r="261" spans="8:8" s="19" customFormat="1" x14ac:dyDescent="0.25">
      <c r="H261" s="19" t="s">
        <v>99</v>
      </c>
    </row>
    <row r="262" spans="8:8" s="19" customFormat="1" x14ac:dyDescent="0.25">
      <c r="H262" s="19" t="s">
        <v>99</v>
      </c>
    </row>
    <row r="263" spans="8:8" s="19" customFormat="1" x14ac:dyDescent="0.25">
      <c r="H263" s="19" t="s">
        <v>99</v>
      </c>
    </row>
    <row r="264" spans="8:8" s="19" customFormat="1" x14ac:dyDescent="0.25">
      <c r="H264" s="19" t="s">
        <v>99</v>
      </c>
    </row>
    <row r="265" spans="8:8" s="19" customFormat="1" x14ac:dyDescent="0.25">
      <c r="H265" s="19" t="s">
        <v>99</v>
      </c>
    </row>
    <row r="266" spans="8:8" s="19" customFormat="1" x14ac:dyDescent="0.25">
      <c r="H266" s="19" t="s">
        <v>99</v>
      </c>
    </row>
    <row r="267" spans="8:8" s="19" customFormat="1" x14ac:dyDescent="0.25">
      <c r="H267" s="19" t="s">
        <v>99</v>
      </c>
    </row>
    <row r="268" spans="8:8" s="19" customFormat="1" x14ac:dyDescent="0.25">
      <c r="H268" s="19" t="s">
        <v>99</v>
      </c>
    </row>
    <row r="269" spans="8:8" s="19" customFormat="1" x14ac:dyDescent="0.25">
      <c r="H269" s="19" t="s">
        <v>99</v>
      </c>
    </row>
    <row r="270" spans="8:8" s="19" customFormat="1" x14ac:dyDescent="0.25">
      <c r="H270" s="19" t="s">
        <v>99</v>
      </c>
    </row>
    <row r="271" spans="8:8" s="19" customFormat="1" x14ac:dyDescent="0.25">
      <c r="H271" s="19" t="s">
        <v>99</v>
      </c>
    </row>
    <row r="272" spans="8:8" s="19" customFormat="1" x14ac:dyDescent="0.25">
      <c r="H272" s="19" t="s">
        <v>99</v>
      </c>
    </row>
    <row r="273" spans="8:8" s="19" customFormat="1" x14ac:dyDescent="0.25">
      <c r="H273" s="19" t="s">
        <v>99</v>
      </c>
    </row>
    <row r="274" spans="8:8" s="19" customFormat="1" x14ac:dyDescent="0.25">
      <c r="H274" s="19" t="s">
        <v>99</v>
      </c>
    </row>
    <row r="275" spans="8:8" s="19" customFormat="1" x14ac:dyDescent="0.25">
      <c r="H275" s="19" t="s">
        <v>99</v>
      </c>
    </row>
    <row r="276" spans="8:8" s="19" customFormat="1" x14ac:dyDescent="0.25">
      <c r="H276" s="19" t="s">
        <v>99</v>
      </c>
    </row>
    <row r="277" spans="8:8" s="19" customFormat="1" x14ac:dyDescent="0.25">
      <c r="H277" s="19" t="s">
        <v>99</v>
      </c>
    </row>
    <row r="278" spans="8:8" s="19" customFormat="1" x14ac:dyDescent="0.25">
      <c r="H278" s="19" t="s">
        <v>99</v>
      </c>
    </row>
    <row r="279" spans="8:8" s="19" customFormat="1" x14ac:dyDescent="0.25">
      <c r="H279" s="19" t="s">
        <v>99</v>
      </c>
    </row>
    <row r="280" spans="8:8" s="19" customFormat="1" x14ac:dyDescent="0.25">
      <c r="H280" s="19" t="s">
        <v>99</v>
      </c>
    </row>
    <row r="281" spans="8:8" s="19" customFormat="1" x14ac:dyDescent="0.25">
      <c r="H281" s="19" t="s">
        <v>99</v>
      </c>
    </row>
    <row r="282" spans="8:8" s="19" customFormat="1" x14ac:dyDescent="0.25">
      <c r="H282" s="19" t="s">
        <v>99</v>
      </c>
    </row>
    <row r="283" spans="8:8" s="19" customFormat="1" x14ac:dyDescent="0.25">
      <c r="H283" s="19" t="s">
        <v>99</v>
      </c>
    </row>
    <row r="284" spans="8:8" s="19" customFormat="1" x14ac:dyDescent="0.25">
      <c r="H284" s="19" t="s">
        <v>99</v>
      </c>
    </row>
    <row r="285" spans="8:8" s="19" customFormat="1" x14ac:dyDescent="0.25">
      <c r="H285" s="19" t="s">
        <v>99</v>
      </c>
    </row>
    <row r="286" spans="8:8" s="19" customFormat="1" x14ac:dyDescent="0.25">
      <c r="H286" s="19" t="s">
        <v>99</v>
      </c>
    </row>
    <row r="287" spans="8:8" s="19" customFormat="1" x14ac:dyDescent="0.25">
      <c r="H287" s="19" t="s">
        <v>99</v>
      </c>
    </row>
    <row r="288" spans="8:8" s="19" customFormat="1" x14ac:dyDescent="0.25">
      <c r="H288" s="19" t="s">
        <v>99</v>
      </c>
    </row>
    <row r="289" spans="8:8" s="19" customFormat="1" x14ac:dyDescent="0.25">
      <c r="H289" s="19" t="s">
        <v>99</v>
      </c>
    </row>
    <row r="290" spans="8:8" s="19" customFormat="1" x14ac:dyDescent="0.25">
      <c r="H290" s="19" t="s">
        <v>99</v>
      </c>
    </row>
    <row r="291" spans="8:8" s="19" customFormat="1" x14ac:dyDescent="0.25">
      <c r="H291" s="19" t="s">
        <v>99</v>
      </c>
    </row>
    <row r="292" spans="8:8" s="19" customFormat="1" x14ac:dyDescent="0.25">
      <c r="H292" s="19" t="s">
        <v>99</v>
      </c>
    </row>
    <row r="293" spans="8:8" s="19" customFormat="1" x14ac:dyDescent="0.25">
      <c r="H293" s="19" t="s">
        <v>99</v>
      </c>
    </row>
    <row r="294" spans="8:8" s="19" customFormat="1" x14ac:dyDescent="0.25">
      <c r="H294" s="19" t="s">
        <v>99</v>
      </c>
    </row>
    <row r="295" spans="8:8" s="19" customFormat="1" x14ac:dyDescent="0.25">
      <c r="H295" s="19" t="s">
        <v>99</v>
      </c>
    </row>
    <row r="296" spans="8:8" s="19" customFormat="1" x14ac:dyDescent="0.25">
      <c r="H296" s="19" t="s">
        <v>99</v>
      </c>
    </row>
    <row r="297" spans="8:8" s="19" customFormat="1" x14ac:dyDescent="0.25">
      <c r="H297" s="19" t="s">
        <v>99</v>
      </c>
    </row>
    <row r="298" spans="8:8" s="19" customFormat="1" x14ac:dyDescent="0.25">
      <c r="H298" s="19" t="s">
        <v>99</v>
      </c>
    </row>
    <row r="299" spans="8:8" s="19" customFormat="1" x14ac:dyDescent="0.25">
      <c r="H299" s="19" t="s">
        <v>99</v>
      </c>
    </row>
    <row r="300" spans="8:8" s="19" customFormat="1" x14ac:dyDescent="0.25">
      <c r="H300" s="19" t="s">
        <v>99</v>
      </c>
    </row>
    <row r="301" spans="8:8" s="19" customFormat="1" x14ac:dyDescent="0.25">
      <c r="H301" s="19" t="s">
        <v>99</v>
      </c>
    </row>
    <row r="302" spans="8:8" s="19" customFormat="1" x14ac:dyDescent="0.25">
      <c r="H302" s="19" t="s">
        <v>99</v>
      </c>
    </row>
    <row r="303" spans="8:8" s="19" customFormat="1" x14ac:dyDescent="0.25">
      <c r="H303" s="19" t="s">
        <v>99</v>
      </c>
    </row>
    <row r="304" spans="8:8" s="19" customFormat="1" x14ac:dyDescent="0.25">
      <c r="H304" s="19" t="s">
        <v>99</v>
      </c>
    </row>
    <row r="305" spans="8:8" s="19" customFormat="1" x14ac:dyDescent="0.25">
      <c r="H305" s="19" t="s">
        <v>99</v>
      </c>
    </row>
    <row r="306" spans="8:8" s="19" customFormat="1" x14ac:dyDescent="0.25">
      <c r="H306" s="19" t="s">
        <v>99</v>
      </c>
    </row>
    <row r="307" spans="8:8" s="19" customFormat="1" x14ac:dyDescent="0.25">
      <c r="H307" s="19" t="s">
        <v>99</v>
      </c>
    </row>
    <row r="308" spans="8:8" s="19" customFormat="1" x14ac:dyDescent="0.25">
      <c r="H308" s="19" t="s">
        <v>99</v>
      </c>
    </row>
    <row r="309" spans="8:8" s="19" customFormat="1" x14ac:dyDescent="0.25">
      <c r="H309" s="19" t="s">
        <v>99</v>
      </c>
    </row>
    <row r="310" spans="8:8" s="19" customFormat="1" x14ac:dyDescent="0.25">
      <c r="H310" s="19" t="s">
        <v>99</v>
      </c>
    </row>
    <row r="311" spans="8:8" s="19" customFormat="1" x14ac:dyDescent="0.25">
      <c r="H311" s="19" t="s">
        <v>99</v>
      </c>
    </row>
    <row r="312" spans="8:8" s="19" customFormat="1" x14ac:dyDescent="0.25">
      <c r="H312" s="19" t="s">
        <v>99</v>
      </c>
    </row>
    <row r="313" spans="8:8" s="19" customFormat="1" x14ac:dyDescent="0.25">
      <c r="H313" s="19" t="s">
        <v>99</v>
      </c>
    </row>
    <row r="314" spans="8:8" s="19" customFormat="1" x14ac:dyDescent="0.25">
      <c r="H314" s="19" t="s">
        <v>99</v>
      </c>
    </row>
    <row r="315" spans="8:8" s="19" customFormat="1" x14ac:dyDescent="0.25">
      <c r="H315" s="19" t="s">
        <v>99</v>
      </c>
    </row>
    <row r="316" spans="8:8" s="19" customFormat="1" x14ac:dyDescent="0.25">
      <c r="H316" s="19" t="s">
        <v>99</v>
      </c>
    </row>
    <row r="317" spans="8:8" s="19" customFormat="1" x14ac:dyDescent="0.25">
      <c r="H317" s="19" t="s">
        <v>99</v>
      </c>
    </row>
    <row r="318" spans="8:8" s="19" customFormat="1" x14ac:dyDescent="0.25">
      <c r="H318" s="19" t="s">
        <v>99</v>
      </c>
    </row>
    <row r="319" spans="8:8" s="19" customFormat="1" x14ac:dyDescent="0.25">
      <c r="H319" s="19" t="s">
        <v>99</v>
      </c>
    </row>
    <row r="320" spans="8:8" s="19" customFormat="1" x14ac:dyDescent="0.25">
      <c r="H320" s="19" t="s">
        <v>99</v>
      </c>
    </row>
    <row r="321" spans="8:8" s="19" customFormat="1" x14ac:dyDescent="0.25">
      <c r="H321" s="19" t="s">
        <v>99</v>
      </c>
    </row>
    <row r="322" spans="8:8" s="19" customFormat="1" x14ac:dyDescent="0.25">
      <c r="H322" s="19" t="s">
        <v>99</v>
      </c>
    </row>
    <row r="323" spans="8:8" s="19" customFormat="1" x14ac:dyDescent="0.25">
      <c r="H323" s="19" t="s">
        <v>99</v>
      </c>
    </row>
    <row r="324" spans="8:8" s="19" customFormat="1" x14ac:dyDescent="0.25">
      <c r="H324" s="19" t="s">
        <v>99</v>
      </c>
    </row>
    <row r="325" spans="8:8" s="19" customFormat="1" x14ac:dyDescent="0.25">
      <c r="H325" s="19" t="s">
        <v>99</v>
      </c>
    </row>
    <row r="326" spans="8:8" s="19" customFormat="1" x14ac:dyDescent="0.25">
      <c r="H326" s="19" t="s">
        <v>99</v>
      </c>
    </row>
    <row r="327" spans="8:8" s="19" customFormat="1" x14ac:dyDescent="0.25">
      <c r="H327" s="19" t="s">
        <v>99</v>
      </c>
    </row>
    <row r="328" spans="8:8" s="19" customFormat="1" x14ac:dyDescent="0.25">
      <c r="H328" s="19" t="s">
        <v>99</v>
      </c>
    </row>
    <row r="329" spans="8:8" s="19" customFormat="1" x14ac:dyDescent="0.25">
      <c r="H329" s="19" t="s">
        <v>99</v>
      </c>
    </row>
    <row r="330" spans="8:8" s="19" customFormat="1" x14ac:dyDescent="0.25">
      <c r="H330" s="19" t="s">
        <v>99</v>
      </c>
    </row>
    <row r="331" spans="8:8" s="19" customFormat="1" x14ac:dyDescent="0.25">
      <c r="H331" s="19" t="s">
        <v>99</v>
      </c>
    </row>
    <row r="332" spans="8:8" s="19" customFormat="1" x14ac:dyDescent="0.25">
      <c r="H332" s="19" t="s">
        <v>99</v>
      </c>
    </row>
    <row r="333" spans="8:8" s="19" customFormat="1" x14ac:dyDescent="0.25">
      <c r="H333" s="19" t="s">
        <v>99</v>
      </c>
    </row>
    <row r="334" spans="8:8" s="19" customFormat="1" x14ac:dyDescent="0.25">
      <c r="H334" s="19" t="s">
        <v>99</v>
      </c>
    </row>
    <row r="335" spans="8:8" s="19" customFormat="1" x14ac:dyDescent="0.25">
      <c r="H335" s="19" t="s">
        <v>99</v>
      </c>
    </row>
    <row r="336" spans="8:8" s="19" customFormat="1" x14ac:dyDescent="0.25">
      <c r="H336" s="19" t="s">
        <v>99</v>
      </c>
    </row>
    <row r="337" spans="8:8" s="19" customFormat="1" x14ac:dyDescent="0.25">
      <c r="H337" s="19" t="s">
        <v>99</v>
      </c>
    </row>
    <row r="338" spans="8:8" s="19" customFormat="1" x14ac:dyDescent="0.25">
      <c r="H338" s="19" t="s">
        <v>99</v>
      </c>
    </row>
    <row r="339" spans="8:8" s="19" customFormat="1" x14ac:dyDescent="0.25">
      <c r="H339" s="19" t="s">
        <v>99</v>
      </c>
    </row>
    <row r="340" spans="8:8" s="19" customFormat="1" x14ac:dyDescent="0.25">
      <c r="H340" s="19" t="s">
        <v>99</v>
      </c>
    </row>
    <row r="341" spans="8:8" s="19" customFormat="1" x14ac:dyDescent="0.25">
      <c r="H341" s="19" t="s">
        <v>99</v>
      </c>
    </row>
    <row r="342" spans="8:8" s="19" customFormat="1" x14ac:dyDescent="0.25">
      <c r="H342" s="19" t="s">
        <v>99</v>
      </c>
    </row>
    <row r="343" spans="8:8" s="19" customFormat="1" x14ac:dyDescent="0.25">
      <c r="H343" s="19" t="s">
        <v>99</v>
      </c>
    </row>
    <row r="344" spans="8:8" s="19" customFormat="1" x14ac:dyDescent="0.25">
      <c r="H344" s="19" t="s">
        <v>99</v>
      </c>
    </row>
    <row r="345" spans="8:8" s="19" customFormat="1" x14ac:dyDescent="0.25">
      <c r="H345" s="19" t="s">
        <v>99</v>
      </c>
    </row>
    <row r="346" spans="8:8" s="19" customFormat="1" x14ac:dyDescent="0.25">
      <c r="H346" s="19" t="s">
        <v>99</v>
      </c>
    </row>
    <row r="347" spans="8:8" s="19" customFormat="1" x14ac:dyDescent="0.25">
      <c r="H347" s="19" t="s">
        <v>99</v>
      </c>
    </row>
    <row r="348" spans="8:8" s="19" customFormat="1" x14ac:dyDescent="0.25">
      <c r="H348" s="19" t="s">
        <v>99</v>
      </c>
    </row>
    <row r="349" spans="8:8" s="19" customFormat="1" x14ac:dyDescent="0.25">
      <c r="H349" s="19" t="s">
        <v>99</v>
      </c>
    </row>
    <row r="350" spans="8:8" s="19" customFormat="1" x14ac:dyDescent="0.25">
      <c r="H350" s="19" t="s">
        <v>99</v>
      </c>
    </row>
    <row r="351" spans="8:8" s="19" customFormat="1" x14ac:dyDescent="0.25">
      <c r="H351" s="19" t="s">
        <v>99</v>
      </c>
    </row>
    <row r="352" spans="8:8" s="19" customFormat="1" x14ac:dyDescent="0.25">
      <c r="H352" s="19" t="s">
        <v>99</v>
      </c>
    </row>
    <row r="353" spans="8:8" s="19" customFormat="1" x14ac:dyDescent="0.25">
      <c r="H353" s="19" t="s">
        <v>99</v>
      </c>
    </row>
    <row r="354" spans="8:8" s="19" customFormat="1" x14ac:dyDescent="0.25">
      <c r="H354" s="19" t="s">
        <v>99</v>
      </c>
    </row>
    <row r="355" spans="8:8" s="19" customFormat="1" x14ac:dyDescent="0.25">
      <c r="H355" s="19" t="s">
        <v>99</v>
      </c>
    </row>
    <row r="356" spans="8:8" s="19" customFormat="1" x14ac:dyDescent="0.25">
      <c r="H356" s="19" t="s">
        <v>99</v>
      </c>
    </row>
    <row r="357" spans="8:8" s="19" customFormat="1" x14ac:dyDescent="0.25">
      <c r="H357" s="19" t="s">
        <v>99</v>
      </c>
    </row>
    <row r="358" spans="8:8" s="19" customFormat="1" x14ac:dyDescent="0.25">
      <c r="H358" s="19" t="s">
        <v>99</v>
      </c>
    </row>
    <row r="359" spans="8:8" s="19" customFormat="1" x14ac:dyDescent="0.25">
      <c r="H359" s="19" t="s">
        <v>99</v>
      </c>
    </row>
    <row r="360" spans="8:8" s="19" customFormat="1" x14ac:dyDescent="0.25">
      <c r="H360" s="19" t="s">
        <v>99</v>
      </c>
    </row>
    <row r="361" spans="8:8" s="19" customFormat="1" x14ac:dyDescent="0.25">
      <c r="H361" s="19" t="s">
        <v>99</v>
      </c>
    </row>
    <row r="362" spans="8:8" s="19" customFormat="1" x14ac:dyDescent="0.25">
      <c r="H362" s="19" t="s">
        <v>99</v>
      </c>
    </row>
    <row r="363" spans="8:8" s="19" customFormat="1" x14ac:dyDescent="0.25">
      <c r="H363" s="19" t="s">
        <v>99</v>
      </c>
    </row>
    <row r="364" spans="8:8" s="19" customFormat="1" x14ac:dyDescent="0.25">
      <c r="H364" s="19" t="s">
        <v>99</v>
      </c>
    </row>
    <row r="365" spans="8:8" s="19" customFormat="1" x14ac:dyDescent="0.25">
      <c r="H365" s="19" t="s">
        <v>99</v>
      </c>
    </row>
    <row r="366" spans="8:8" s="19" customFormat="1" x14ac:dyDescent="0.25">
      <c r="H366" s="19" t="s">
        <v>99</v>
      </c>
    </row>
    <row r="367" spans="8:8" s="19" customFormat="1" x14ac:dyDescent="0.25">
      <c r="H367" s="19" t="s">
        <v>99</v>
      </c>
    </row>
    <row r="368" spans="8:8" s="19" customFormat="1" x14ac:dyDescent="0.25">
      <c r="H368" s="19" t="s">
        <v>99</v>
      </c>
    </row>
    <row r="369" spans="8:8" s="19" customFormat="1" x14ac:dyDescent="0.25">
      <c r="H369" s="19" t="s">
        <v>99</v>
      </c>
    </row>
    <row r="370" spans="8:8" s="19" customFormat="1" x14ac:dyDescent="0.25">
      <c r="H370" s="19" t="s">
        <v>99</v>
      </c>
    </row>
    <row r="371" spans="8:8" s="19" customFormat="1" x14ac:dyDescent="0.25">
      <c r="H371" s="19" t="s">
        <v>99</v>
      </c>
    </row>
    <row r="372" spans="8:8" s="19" customFormat="1" x14ac:dyDescent="0.25">
      <c r="H372" s="19" t="s">
        <v>99</v>
      </c>
    </row>
    <row r="373" spans="8:8" s="19" customFormat="1" x14ac:dyDescent="0.25">
      <c r="H373" s="19" t="s">
        <v>99</v>
      </c>
    </row>
    <row r="374" spans="8:8" s="19" customFormat="1" x14ac:dyDescent="0.25">
      <c r="H374" s="19" t="s">
        <v>99</v>
      </c>
    </row>
    <row r="375" spans="8:8" s="19" customFormat="1" x14ac:dyDescent="0.25">
      <c r="H375" s="19" t="s">
        <v>99</v>
      </c>
    </row>
    <row r="376" spans="8:8" s="19" customFormat="1" x14ac:dyDescent="0.25">
      <c r="H376" s="19" t="s">
        <v>99</v>
      </c>
    </row>
    <row r="377" spans="8:8" s="19" customFormat="1" x14ac:dyDescent="0.25">
      <c r="H377" s="19" t="s">
        <v>99</v>
      </c>
    </row>
    <row r="378" spans="8:8" s="19" customFormat="1" x14ac:dyDescent="0.25">
      <c r="H378" s="19" t="s">
        <v>99</v>
      </c>
    </row>
    <row r="379" spans="8:8" s="19" customFormat="1" x14ac:dyDescent="0.25">
      <c r="H379" s="19" t="s">
        <v>99</v>
      </c>
    </row>
    <row r="380" spans="8:8" s="19" customFormat="1" x14ac:dyDescent="0.25">
      <c r="H380" s="19" t="s">
        <v>99</v>
      </c>
    </row>
    <row r="381" spans="8:8" s="19" customFormat="1" x14ac:dyDescent="0.25">
      <c r="H381" s="19" t="s">
        <v>99</v>
      </c>
    </row>
    <row r="382" spans="8:8" s="19" customFormat="1" x14ac:dyDescent="0.25">
      <c r="H382" s="19" t="s">
        <v>99</v>
      </c>
    </row>
    <row r="383" spans="8:8" s="19" customFormat="1" x14ac:dyDescent="0.25">
      <c r="H383" s="19" t="s">
        <v>99</v>
      </c>
    </row>
    <row r="384" spans="8:8" s="19" customFormat="1" x14ac:dyDescent="0.25">
      <c r="H384" s="19" t="s">
        <v>99</v>
      </c>
    </row>
    <row r="385" spans="8:8" s="19" customFormat="1" x14ac:dyDescent="0.25">
      <c r="H385" s="19" t="s">
        <v>99</v>
      </c>
    </row>
    <row r="386" spans="8:8" s="19" customFormat="1" x14ac:dyDescent="0.25">
      <c r="H386" s="19" t="s">
        <v>99</v>
      </c>
    </row>
    <row r="387" spans="8:8" s="19" customFormat="1" x14ac:dyDescent="0.25">
      <c r="H387" s="19" t="s">
        <v>99</v>
      </c>
    </row>
    <row r="388" spans="8:8" s="19" customFormat="1" x14ac:dyDescent="0.25">
      <c r="H388" s="19" t="s">
        <v>99</v>
      </c>
    </row>
    <row r="389" spans="8:8" s="19" customFormat="1" x14ac:dyDescent="0.25">
      <c r="H389" s="19" t="s">
        <v>99</v>
      </c>
    </row>
    <row r="390" spans="8:8" s="19" customFormat="1" x14ac:dyDescent="0.25">
      <c r="H390" s="19" t="s">
        <v>99</v>
      </c>
    </row>
    <row r="391" spans="8:8" s="19" customFormat="1" x14ac:dyDescent="0.25">
      <c r="H391" s="19" t="s">
        <v>99</v>
      </c>
    </row>
    <row r="392" spans="8:8" s="19" customFormat="1" x14ac:dyDescent="0.25">
      <c r="H392" s="19" t="s">
        <v>99</v>
      </c>
    </row>
    <row r="393" spans="8:8" s="19" customFormat="1" x14ac:dyDescent="0.25">
      <c r="H393" s="19" t="s">
        <v>99</v>
      </c>
    </row>
    <row r="394" spans="8:8" s="19" customFormat="1" x14ac:dyDescent="0.25">
      <c r="H394" s="19" t="s">
        <v>99</v>
      </c>
    </row>
    <row r="395" spans="8:8" s="19" customFormat="1" x14ac:dyDescent="0.25">
      <c r="H395" s="19" t="s">
        <v>99</v>
      </c>
    </row>
    <row r="396" spans="8:8" s="19" customFormat="1" x14ac:dyDescent="0.25">
      <c r="H396" s="19" t="s">
        <v>99</v>
      </c>
    </row>
    <row r="397" spans="8:8" s="19" customFormat="1" x14ac:dyDescent="0.25">
      <c r="H397" s="19" t="s">
        <v>99</v>
      </c>
    </row>
    <row r="398" spans="8:8" s="19" customFormat="1" x14ac:dyDescent="0.25">
      <c r="H398" s="19" t="s">
        <v>99</v>
      </c>
    </row>
    <row r="399" spans="8:8" s="19" customFormat="1" x14ac:dyDescent="0.25">
      <c r="H399" s="19" t="s">
        <v>99</v>
      </c>
    </row>
    <row r="400" spans="8:8" s="19" customFormat="1" x14ac:dyDescent="0.25">
      <c r="H400" s="19" t="s">
        <v>99</v>
      </c>
    </row>
    <row r="401" spans="8:8" s="19" customFormat="1" x14ac:dyDescent="0.25">
      <c r="H401" s="19" t="s">
        <v>99</v>
      </c>
    </row>
    <row r="402" spans="8:8" s="19" customFormat="1" x14ac:dyDescent="0.25">
      <c r="H402" s="19" t="s">
        <v>99</v>
      </c>
    </row>
    <row r="403" spans="8:8" s="19" customFormat="1" x14ac:dyDescent="0.25">
      <c r="H403" s="19" t="s">
        <v>99</v>
      </c>
    </row>
    <row r="404" spans="8:8" s="19" customFormat="1" x14ac:dyDescent="0.25">
      <c r="H404" s="19" t="s">
        <v>99</v>
      </c>
    </row>
    <row r="405" spans="8:8" s="19" customFormat="1" x14ac:dyDescent="0.25">
      <c r="H405" s="19" t="s">
        <v>99</v>
      </c>
    </row>
    <row r="406" spans="8:8" s="19" customFormat="1" x14ac:dyDescent="0.25">
      <c r="H406" s="19" t="s">
        <v>99</v>
      </c>
    </row>
    <row r="407" spans="8:8" s="19" customFormat="1" x14ac:dyDescent="0.25">
      <c r="H407" s="19" t="s">
        <v>99</v>
      </c>
    </row>
    <row r="408" spans="8:8" s="19" customFormat="1" x14ac:dyDescent="0.25">
      <c r="H408" s="19" t="s">
        <v>99</v>
      </c>
    </row>
    <row r="409" spans="8:8" s="19" customFormat="1" x14ac:dyDescent="0.25">
      <c r="H409" s="19" t="s">
        <v>99</v>
      </c>
    </row>
    <row r="410" spans="8:8" s="19" customFormat="1" x14ac:dyDescent="0.25">
      <c r="H410" s="19" t="s">
        <v>99</v>
      </c>
    </row>
    <row r="411" spans="8:8" s="19" customFormat="1" x14ac:dyDescent="0.25">
      <c r="H411" s="19" t="s">
        <v>99</v>
      </c>
    </row>
    <row r="412" spans="8:8" s="19" customFormat="1" x14ac:dyDescent="0.25">
      <c r="H412" s="19" t="s">
        <v>99</v>
      </c>
    </row>
    <row r="413" spans="8:8" s="19" customFormat="1" x14ac:dyDescent="0.25">
      <c r="H413" s="19" t="s">
        <v>99</v>
      </c>
    </row>
    <row r="414" spans="8:8" s="19" customFormat="1" x14ac:dyDescent="0.25">
      <c r="H414" s="19" t="s">
        <v>99</v>
      </c>
    </row>
    <row r="415" spans="8:8" s="19" customFormat="1" x14ac:dyDescent="0.25">
      <c r="H415" s="19" t="s">
        <v>99</v>
      </c>
    </row>
    <row r="416" spans="8:8" s="19" customFormat="1" x14ac:dyDescent="0.25">
      <c r="H416" s="19" t="s">
        <v>99</v>
      </c>
    </row>
    <row r="417" spans="8:8" s="19" customFormat="1" x14ac:dyDescent="0.25">
      <c r="H417" s="19" t="s">
        <v>99</v>
      </c>
    </row>
    <row r="418" spans="8:8" s="19" customFormat="1" x14ac:dyDescent="0.25">
      <c r="H418" s="19" t="s">
        <v>99</v>
      </c>
    </row>
    <row r="419" spans="8:8" s="19" customFormat="1" x14ac:dyDescent="0.25">
      <c r="H419" s="19" t="s">
        <v>99</v>
      </c>
    </row>
    <row r="420" spans="8:8" s="19" customFormat="1" x14ac:dyDescent="0.25">
      <c r="H420" s="19" t="s">
        <v>99</v>
      </c>
    </row>
    <row r="421" spans="8:8" s="19" customFormat="1" x14ac:dyDescent="0.25">
      <c r="H421" s="19" t="s">
        <v>99</v>
      </c>
    </row>
    <row r="422" spans="8:8" s="19" customFormat="1" x14ac:dyDescent="0.25">
      <c r="H422" s="19" t="s">
        <v>99</v>
      </c>
    </row>
    <row r="423" spans="8:8" s="19" customFormat="1" x14ac:dyDescent="0.25">
      <c r="H423" s="19" t="s">
        <v>99</v>
      </c>
    </row>
    <row r="424" spans="8:8" s="19" customFormat="1" x14ac:dyDescent="0.25">
      <c r="H424" s="19" t="s">
        <v>99</v>
      </c>
    </row>
    <row r="425" spans="8:8" s="19" customFormat="1" x14ac:dyDescent="0.25">
      <c r="H425" s="19" t="s">
        <v>99</v>
      </c>
    </row>
    <row r="426" spans="8:8" s="19" customFormat="1" x14ac:dyDescent="0.25">
      <c r="H426" s="19" t="s">
        <v>99</v>
      </c>
    </row>
    <row r="427" spans="8:8" s="19" customFormat="1" x14ac:dyDescent="0.25">
      <c r="H427" s="19" t="s">
        <v>99</v>
      </c>
    </row>
    <row r="428" spans="8:8" s="19" customFormat="1" x14ac:dyDescent="0.25">
      <c r="H428" s="19" t="s">
        <v>99</v>
      </c>
    </row>
    <row r="429" spans="8:8" s="19" customFormat="1" x14ac:dyDescent="0.25">
      <c r="H429" s="19" t="s">
        <v>99</v>
      </c>
    </row>
    <row r="430" spans="8:8" s="19" customFormat="1" x14ac:dyDescent="0.25">
      <c r="H430" s="19" t="s">
        <v>99</v>
      </c>
    </row>
    <row r="431" spans="8:8" s="19" customFormat="1" x14ac:dyDescent="0.25">
      <c r="H431" s="19" t="s">
        <v>99</v>
      </c>
    </row>
    <row r="432" spans="8:8" s="19" customFormat="1" x14ac:dyDescent="0.25">
      <c r="H432" s="19" t="s">
        <v>99</v>
      </c>
    </row>
    <row r="433" spans="8:8" s="19" customFormat="1" x14ac:dyDescent="0.25">
      <c r="H433" s="19" t="s">
        <v>99</v>
      </c>
    </row>
    <row r="434" spans="8:8" s="19" customFormat="1" x14ac:dyDescent="0.25">
      <c r="H434" s="19" t="s">
        <v>99</v>
      </c>
    </row>
    <row r="435" spans="8:8" s="19" customFormat="1" x14ac:dyDescent="0.25">
      <c r="H435" s="19" t="s">
        <v>99</v>
      </c>
    </row>
    <row r="436" spans="8:8" s="19" customFormat="1" x14ac:dyDescent="0.25">
      <c r="H436" s="19" t="s">
        <v>99</v>
      </c>
    </row>
    <row r="437" spans="8:8" s="19" customFormat="1" x14ac:dyDescent="0.25">
      <c r="H437" s="19" t="s">
        <v>99</v>
      </c>
    </row>
    <row r="438" spans="8:8" s="19" customFormat="1" x14ac:dyDescent="0.25">
      <c r="H438" s="19" t="s">
        <v>99</v>
      </c>
    </row>
    <row r="439" spans="8:8" s="19" customFormat="1" x14ac:dyDescent="0.25">
      <c r="H439" s="19" t="s">
        <v>99</v>
      </c>
    </row>
    <row r="440" spans="8:8" s="19" customFormat="1" x14ac:dyDescent="0.25">
      <c r="H440" s="19" t="s">
        <v>99</v>
      </c>
    </row>
    <row r="441" spans="8:8" s="19" customFormat="1" x14ac:dyDescent="0.25">
      <c r="H441" s="19" t="s">
        <v>99</v>
      </c>
    </row>
    <row r="442" spans="8:8" s="19" customFormat="1" x14ac:dyDescent="0.25">
      <c r="H442" s="19" t="s">
        <v>99</v>
      </c>
    </row>
    <row r="443" spans="8:8" s="19" customFormat="1" x14ac:dyDescent="0.25">
      <c r="H443" s="19" t="s">
        <v>99</v>
      </c>
    </row>
    <row r="444" spans="8:8" s="19" customFormat="1" x14ac:dyDescent="0.25">
      <c r="H444" s="19" t="s">
        <v>99</v>
      </c>
    </row>
    <row r="445" spans="8:8" s="19" customFormat="1" x14ac:dyDescent="0.25">
      <c r="H445" s="19" t="s">
        <v>99</v>
      </c>
    </row>
    <row r="446" spans="8:8" s="19" customFormat="1" x14ac:dyDescent="0.25">
      <c r="H446" s="19" t="s">
        <v>99</v>
      </c>
    </row>
    <row r="447" spans="8:8" s="19" customFormat="1" x14ac:dyDescent="0.25">
      <c r="H447" s="19" t="s">
        <v>99</v>
      </c>
    </row>
    <row r="448" spans="8:8" s="19" customFormat="1" x14ac:dyDescent="0.25">
      <c r="H448" s="19" t="s">
        <v>99</v>
      </c>
    </row>
    <row r="449" spans="8:8" s="19" customFormat="1" x14ac:dyDescent="0.25">
      <c r="H449" s="19" t="s">
        <v>99</v>
      </c>
    </row>
    <row r="450" spans="8:8" s="19" customFormat="1" x14ac:dyDescent="0.25">
      <c r="H450" s="19" t="s">
        <v>99</v>
      </c>
    </row>
    <row r="451" spans="8:8" s="19" customFormat="1" x14ac:dyDescent="0.25">
      <c r="H451" s="19" t="s">
        <v>99</v>
      </c>
    </row>
    <row r="452" spans="8:8" s="19" customFormat="1" x14ac:dyDescent="0.25">
      <c r="H452" s="19" t="s">
        <v>99</v>
      </c>
    </row>
    <row r="453" spans="8:8" s="19" customFormat="1" x14ac:dyDescent="0.25">
      <c r="H453" s="19" t="s">
        <v>99</v>
      </c>
    </row>
    <row r="454" spans="8:8" s="19" customFormat="1" x14ac:dyDescent="0.25">
      <c r="H454" s="19" t="s">
        <v>99</v>
      </c>
    </row>
    <row r="455" spans="8:8" s="19" customFormat="1" x14ac:dyDescent="0.25">
      <c r="H455" s="19" t="s">
        <v>99</v>
      </c>
    </row>
    <row r="456" spans="8:8" s="19" customFormat="1" x14ac:dyDescent="0.25">
      <c r="H456" s="19" t="s">
        <v>99</v>
      </c>
    </row>
    <row r="457" spans="8:8" s="19" customFormat="1" x14ac:dyDescent="0.25">
      <c r="H457" s="19" t="s">
        <v>99</v>
      </c>
    </row>
    <row r="458" spans="8:8" s="19" customFormat="1" x14ac:dyDescent="0.25">
      <c r="H458" s="19" t="s">
        <v>99</v>
      </c>
    </row>
    <row r="459" spans="8:8" s="19" customFormat="1" x14ac:dyDescent="0.25">
      <c r="H459" s="19" t="s">
        <v>99</v>
      </c>
    </row>
    <row r="460" spans="8:8" s="19" customFormat="1" x14ac:dyDescent="0.25">
      <c r="H460" s="19" t="s">
        <v>99</v>
      </c>
    </row>
    <row r="461" spans="8:8" s="19" customFormat="1" x14ac:dyDescent="0.25">
      <c r="H461" s="19" t="s">
        <v>99</v>
      </c>
    </row>
    <row r="462" spans="8:8" s="19" customFormat="1" x14ac:dyDescent="0.25">
      <c r="H462" s="19" t="s">
        <v>99</v>
      </c>
    </row>
    <row r="463" spans="8:8" s="19" customFormat="1" x14ac:dyDescent="0.25">
      <c r="H463" s="19" t="s">
        <v>99</v>
      </c>
    </row>
    <row r="464" spans="8:8" s="19" customFormat="1" x14ac:dyDescent="0.25">
      <c r="H464" s="19" t="s">
        <v>99</v>
      </c>
    </row>
    <row r="465" spans="8:8" s="19" customFormat="1" x14ac:dyDescent="0.25">
      <c r="H465" s="19" t="s">
        <v>99</v>
      </c>
    </row>
  </sheetData>
  <sheetProtection algorithmName="SHA-512" hashValue="pQAl2mH5ZxjGSCK0RhlvfhpthFZ+ryWkYd/1ak779rsZSC/HY5HcaCc5+yKcpDsIryuIBImPRbiWrDQkrfS8dA==" saltValue="wbrccZlGRuOhiLSBsTBeQw==" spinCount="100000" sheet="1" objects="1" scenarios="1" selectLockedCells="1"/>
  <autoFilter ref="AC5:AC353">
    <filterColumn colId="0" hiddenButton="1"/>
  </autoFilter>
  <customSheetViews>
    <customSheetView guid="{D1870C1C-6C8B-487D-A57E-52F00C061527}" fitToPage="1" showAutoFilter="1" hiddenColumns="1">
      <pane xSplit="3" ySplit="5" topLeftCell="D6" activePane="bottomRight" state="frozen"/>
      <selection pane="bottomRight" activeCell="E10" sqref="E10"/>
      <pageMargins left="0.7" right="0.7" top="0.75" bottom="0.75" header="0.3" footer="0.3"/>
      <pageSetup scale="31" fitToHeight="0" orientation="portrait" r:id="rId1"/>
      <autoFilter ref="AC5:AC353">
        <filterColumn colId="0" hiddenButton="1"/>
      </autoFilter>
    </customSheetView>
  </customSheetViews>
  <conditionalFormatting sqref="F58">
    <cfRule type="expression" dxfId="218" priority="53">
      <formula>SUM(F58:F59)&gt;1</formula>
    </cfRule>
  </conditionalFormatting>
  <conditionalFormatting sqref="F59">
    <cfRule type="expression" dxfId="217" priority="52">
      <formula>SUM(F58:F59)&gt;1</formula>
    </cfRule>
  </conditionalFormatting>
  <conditionalFormatting sqref="F48">
    <cfRule type="expression" dxfId="216" priority="51">
      <formula>SUM(F48:F49)&gt;1</formula>
    </cfRule>
  </conditionalFormatting>
  <conditionalFormatting sqref="F49">
    <cfRule type="expression" dxfId="215" priority="50">
      <formula>SUM(F48:F49)&gt;1</formula>
    </cfRule>
  </conditionalFormatting>
  <conditionalFormatting sqref="F40">
    <cfRule type="expression" dxfId="214" priority="49">
      <formula>SUM(F40:F41)&gt;1</formula>
    </cfRule>
  </conditionalFormatting>
  <conditionalFormatting sqref="F41">
    <cfRule type="expression" dxfId="213" priority="48">
      <formula>SUM(F40:F41)&gt;1</formula>
    </cfRule>
  </conditionalFormatting>
  <conditionalFormatting sqref="F60">
    <cfRule type="expression" dxfId="212" priority="43">
      <formula>SUM(F60:F61)&gt;1</formula>
    </cfRule>
  </conditionalFormatting>
  <conditionalFormatting sqref="D141:D144 D7:D61 D113:D135 D64:D104">
    <cfRule type="expression" dxfId="211" priority="41">
      <formula>ISNUMBER(M7)</formula>
    </cfRule>
  </conditionalFormatting>
  <conditionalFormatting sqref="D105:D112">
    <cfRule type="expression" dxfId="210" priority="25">
      <formula>ISNUMBER(M105)</formula>
    </cfRule>
  </conditionalFormatting>
  <conditionalFormatting sqref="D136">
    <cfRule type="expression" dxfId="209" priority="23">
      <formula>ISNUMBER(M136)</formula>
    </cfRule>
  </conditionalFormatting>
  <conditionalFormatting sqref="D137">
    <cfRule type="expression" dxfId="208" priority="21">
      <formula>ISNUMBER(M137)</formula>
    </cfRule>
  </conditionalFormatting>
  <conditionalFormatting sqref="D138">
    <cfRule type="expression" dxfId="207" priority="19">
      <formula>ISNUMBER(M138)</formula>
    </cfRule>
  </conditionalFormatting>
  <conditionalFormatting sqref="F71">
    <cfRule type="expression" dxfId="206" priority="18">
      <formula>SUM(F71:F72)&gt;1</formula>
    </cfRule>
  </conditionalFormatting>
  <conditionalFormatting sqref="F72">
    <cfRule type="expression" dxfId="205" priority="17">
      <formula>SUM(F71:F72)&gt;1</formula>
    </cfRule>
  </conditionalFormatting>
  <conditionalFormatting sqref="F73">
    <cfRule type="expression" dxfId="204" priority="16">
      <formula>SUM(F73:F74)&gt;1</formula>
    </cfRule>
  </conditionalFormatting>
  <conditionalFormatting sqref="F74">
    <cfRule type="expression" dxfId="203" priority="15">
      <formula>SUM(F73:F74)&gt;1</formula>
    </cfRule>
  </conditionalFormatting>
  <conditionalFormatting sqref="D140">
    <cfRule type="expression" dxfId="202" priority="13">
      <formula>ISNUMBER(M140)</formula>
    </cfRule>
  </conditionalFormatting>
  <conditionalFormatting sqref="D62">
    <cfRule type="expression" dxfId="201" priority="7">
      <formula>ISNUMBER(M62)</formula>
    </cfRule>
  </conditionalFormatting>
  <conditionalFormatting sqref="D63">
    <cfRule type="expression" dxfId="200" priority="4">
      <formula>ISNUMBER(M63)</formula>
    </cfRule>
  </conditionalFormatting>
  <conditionalFormatting sqref="D139">
    <cfRule type="expression" dxfId="199" priority="2">
      <formula>ISNUMBER(M139)</formula>
    </cfRule>
  </conditionalFormatting>
  <dataValidations count="3">
    <dataValidation type="list" allowBlank="1" showInputMessage="1" showErrorMessage="1" sqref="C4">
      <formula1>uLevel2</formula1>
    </dataValidation>
    <dataValidation type="list" allowBlank="1" showInputMessage="1" showErrorMessage="1" sqref="D3">
      <formula1>uYear</formula1>
    </dataValidation>
    <dataValidation type="list" allowBlank="1" showInputMessage="1" showErrorMessage="1" sqref="C3">
      <formula1>uCountry</formula1>
    </dataValidation>
  </dataValidations>
  <pageMargins left="0.7" right="0.7" top="0.75" bottom="0.75" header="0.3" footer="0.3"/>
  <pageSetup scale="31" fitToHeight="0" orientation="portrait" r:id="rId2"/>
  <ignoredErrors>
    <ignoredError sqref="F145:G151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" id="{23B04E41-E465-414E-BFB8-DB0D7B9AC55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H7</xm:sqref>
        </x14:conditionalFormatting>
        <x14:conditionalFormatting xmlns:xm="http://schemas.microsoft.com/office/excel/2006/main">
          <x14:cfRule type="iconSet" priority="71" id="{F4E907E4-1E8D-4293-949A-39C24C232C5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H145:H146</xm:sqref>
        </x14:conditionalFormatting>
        <x14:conditionalFormatting xmlns:xm="http://schemas.microsoft.com/office/excel/2006/main">
          <x14:cfRule type="iconSet" priority="12" id="{1AD0D88A-CF0F-4C7C-8C3C-1634D2B731B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H120:H138 H8:H61 H64:H112 H140:H144</xm:sqref>
        </x14:conditionalFormatting>
        <x14:conditionalFormatting xmlns:xm="http://schemas.microsoft.com/office/excel/2006/main">
          <x14:cfRule type="iconSet" priority="11" id="{ED249967-E561-45CF-B12B-6613F85A18CC}">
            <x14:iconSet iconSet="3Symbols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" iconId="0"/>
              <x14:cfIcon iconSet="3Symbols" iconId="0"/>
              <x14:cfIcon iconSet="3Symbols" iconId="2"/>
            </x14:iconSet>
          </x14:cfRule>
          <xm:sqref>F3</xm:sqref>
        </x14:conditionalFormatting>
        <x14:conditionalFormatting xmlns:xm="http://schemas.microsoft.com/office/excel/2006/main">
          <x14:cfRule type="iconSet" priority="359" id="{91F69154-2259-4874-BF7E-FE3619CDF1D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H113:H119</xm:sqref>
        </x14:conditionalFormatting>
        <x14:conditionalFormatting xmlns:xm="http://schemas.microsoft.com/office/excel/2006/main">
          <x14:cfRule type="iconSet" priority="6" id="{707C1713-4A86-4A28-BBDE-EFF76022F6E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H62</xm:sqref>
        </x14:conditionalFormatting>
        <x14:conditionalFormatting xmlns:xm="http://schemas.microsoft.com/office/excel/2006/main">
          <x14:cfRule type="iconSet" priority="3" id="{4A8F49EA-7B43-41C1-B3CA-A2611F2C7BC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H63</xm:sqref>
        </x14:conditionalFormatting>
        <x14:conditionalFormatting xmlns:xm="http://schemas.microsoft.com/office/excel/2006/main">
          <x14:cfRule type="iconSet" priority="1" id="{0410CC31-27D4-40BF-AACE-5297876B04B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2</xm:f>
              </x14:cfvo>
              <x14:cfIcon iconSet="4RedToBlack" iconId="3"/>
              <x14:cfIcon iconSet="3Signs" iconId="1"/>
              <x14:cfIcon iconSet="NoIcons" iconId="0"/>
            </x14:iconSet>
          </x14:cfRule>
          <xm:sqref>H139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00"/>
  </sheetPr>
  <dimension ref="A1:CH52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8" sqref="F18"/>
    </sheetView>
  </sheetViews>
  <sheetFormatPr defaultRowHeight="15" x14ac:dyDescent="0.25"/>
  <cols>
    <col min="1" max="1" width="4.140625" style="1" customWidth="1"/>
    <col min="2" max="2" width="6" style="1" bestFit="1" customWidth="1"/>
    <col min="3" max="3" width="16.85546875" style="1" customWidth="1"/>
    <col min="4" max="4" width="59" style="1" customWidth="1"/>
    <col min="5" max="5" width="8.5703125" style="1" bestFit="1" customWidth="1"/>
    <col min="6" max="6" width="6.5703125" style="1" bestFit="1" customWidth="1"/>
    <col min="7" max="7" width="3.140625" style="1" customWidth="1"/>
    <col min="8" max="8" width="2" style="1" bestFit="1" customWidth="1"/>
    <col min="9" max="9" width="5.42578125" style="1" customWidth="1"/>
    <col min="10" max="10" width="19.85546875" style="1" customWidth="1"/>
    <col min="11" max="23" width="9.140625" style="1"/>
    <col min="24" max="27" width="9.140625" style="1" hidden="1" customWidth="1"/>
    <col min="28" max="31" width="0" style="1" hidden="1" customWidth="1"/>
    <col min="32" max="16384" width="9.140625" style="1"/>
  </cols>
  <sheetData>
    <row r="1" spans="1:86" x14ac:dyDescent="0.25">
      <c r="A1" s="37">
        <f>COUNTA($B:$B)</f>
        <v>46</v>
      </c>
      <c r="B1" s="301">
        <f>IFERROR(MATCH(ccAreaName,CountryData!$EM:$EM,0),"")</f>
        <v>78</v>
      </c>
      <c r="C1" s="82" t="s">
        <v>220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</row>
    <row r="2" spans="1:86" x14ac:dyDescent="0.25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x14ac:dyDescent="0.25">
      <c r="D3" s="60" t="str">
        <f>IFERROR(IF(ccLevel2&lt;&gt;"",ccLevel2&amp;", "&amp;ccYear,ccCountry&amp;", "&amp;ccYear),"")</f>
        <v>Kenya, 2012</v>
      </c>
      <c r="E3" s="60">
        <f>ccYear</f>
        <v>2012</v>
      </c>
      <c r="F3" s="61"/>
      <c r="G3" s="61"/>
      <c r="H3" s="61"/>
      <c r="I3" s="61"/>
      <c r="J3" s="61"/>
      <c r="K3" s="61"/>
      <c r="L3" s="61"/>
      <c r="M3" s="61"/>
      <c r="N3" s="61"/>
      <c r="X3" s="62" t="s">
        <v>94</v>
      </c>
      <c r="Y3" s="63"/>
      <c r="Z3" s="63"/>
      <c r="AA3" s="63"/>
    </row>
    <row r="4" spans="1:86" ht="33.75" x14ac:dyDescent="0.25">
      <c r="B4" s="64"/>
      <c r="C4" s="65" t="s">
        <v>193</v>
      </c>
      <c r="D4" s="65" t="s">
        <v>46</v>
      </c>
      <c r="E4" s="66" t="s">
        <v>47</v>
      </c>
      <c r="F4" s="66" t="s">
        <v>187</v>
      </c>
      <c r="G4" s="66"/>
      <c r="H4" s="66"/>
      <c r="I4" s="61"/>
      <c r="J4" s="66" t="s">
        <v>699</v>
      </c>
      <c r="K4" s="67" t="s">
        <v>192</v>
      </c>
      <c r="L4" s="61"/>
      <c r="M4" s="304" t="s">
        <v>700</v>
      </c>
      <c r="N4" s="61"/>
      <c r="X4" s="26" t="s">
        <v>95</v>
      </c>
      <c r="Y4" s="26" t="s">
        <v>96</v>
      </c>
      <c r="Z4" s="27" t="s">
        <v>97</v>
      </c>
      <c r="AA4" s="63" t="s">
        <v>48</v>
      </c>
    </row>
    <row r="5" spans="1:86" x14ac:dyDescent="0.25">
      <c r="A5" s="61"/>
      <c r="B5" s="68">
        <v>2</v>
      </c>
      <c r="C5" s="68" t="s">
        <v>150</v>
      </c>
      <c r="D5" s="68"/>
      <c r="E5" s="61"/>
      <c r="F5" s="61"/>
      <c r="G5" s="96">
        <f>IF(_xludf.ISFORMULA($F5),2,1)</f>
        <v>1</v>
      </c>
      <c r="H5" s="61"/>
      <c r="I5" s="61"/>
      <c r="J5" s="61"/>
      <c r="K5" s="69"/>
      <c r="L5" s="61"/>
      <c r="M5" s="61"/>
      <c r="N5" s="61"/>
      <c r="X5" s="70"/>
      <c r="Y5" s="70"/>
      <c r="Z5" s="70"/>
      <c r="AA5" s="70"/>
    </row>
    <row r="6" spans="1:86" x14ac:dyDescent="0.25">
      <c r="A6" s="61"/>
      <c r="B6" s="71">
        <v>211</v>
      </c>
      <c r="C6" s="71" t="s">
        <v>112</v>
      </c>
      <c r="D6" s="71" t="s">
        <v>127</v>
      </c>
      <c r="E6" s="99" t="s">
        <v>291</v>
      </c>
      <c r="F6" s="72" t="str">
        <f t="shared" ref="F6" si="0">IF(ISNUMBER(E6),IF(H6=1,100%,E6),"")</f>
        <v/>
      </c>
      <c r="G6" s="96">
        <f>IF(_xludf.ISFORMULA($F6),2,1)</f>
        <v>2</v>
      </c>
      <c r="H6" s="96"/>
      <c r="I6" s="61"/>
      <c r="J6" s="61"/>
      <c r="K6" s="69"/>
      <c r="L6" s="61"/>
      <c r="M6" s="303" t="str">
        <f t="shared" ref="M6:M23" si="1">IFERROR(IF(AND(ISNUMBER($E6),ISNUMBER($K6)), $K6/(100%-$E6),""),"")</f>
        <v/>
      </c>
      <c r="N6" s="61"/>
      <c r="X6" s="70">
        <f t="shared" ref="X6" si="2">IF(AND(ISNUMBER($B6),ISNUMBER($B$1)),$B$1,"")</f>
        <v>78</v>
      </c>
      <c r="Y6" s="70" t="str">
        <f>IF(ISNUMBER(MATCH($B6,CountryData!$3:$3,0)),MATCH($B6,CountryData!$3:$3,0),"")</f>
        <v/>
      </c>
      <c r="Z6" s="70" t="str">
        <f t="shared" ref="Z6" si="3">IF(AND(ISNUMBER(X6),ISNUMBER(Y6)),IF(INDEX(rngData,X6,Y6)&gt;0,INDEX(rngData,X6,Y6),""),"")</f>
        <v/>
      </c>
      <c r="AA6" s="70" t="str">
        <f ca="1">IF(ISERROR(MyComment(INDIRECT("CountryData!"&amp;ADDRESS(X6,Y6)))),"",MyComment(INDIRECT("CountryData!"&amp;ADDRESS(X6,Y6))))</f>
        <v/>
      </c>
    </row>
    <row r="7" spans="1:86" x14ac:dyDescent="0.25">
      <c r="A7" s="61"/>
      <c r="B7" s="73">
        <v>21101</v>
      </c>
      <c r="C7" s="73" t="s">
        <v>166</v>
      </c>
      <c r="D7" s="77" t="s">
        <v>199</v>
      </c>
      <c r="E7" s="74">
        <f t="shared" ref="E7:E12" ca="1" si="4">IF(ISNUMBER($Z7),$Z7," ")</f>
        <v>0.01</v>
      </c>
      <c r="F7" s="75">
        <v>0.8</v>
      </c>
      <c r="G7" s="96">
        <f>IF(_xludf.ISFORMULA($F7),2,1)</f>
        <v>1</v>
      </c>
      <c r="H7" s="96">
        <f>IF($E$6="X",1,"")</f>
        <v>1</v>
      </c>
      <c r="I7" s="61"/>
      <c r="J7" s="211">
        <f ca="1">IF(ISNUMBER(E7),E7,"")</f>
        <v>0.01</v>
      </c>
      <c r="K7" s="76">
        <f ca="1">IFERROR(IF(ISNUMBER(F7),F7-E7,""),"")</f>
        <v>0.79</v>
      </c>
      <c r="L7" s="61"/>
      <c r="M7" s="303">
        <f t="shared" ca="1" si="1"/>
        <v>0.79797979797979801</v>
      </c>
      <c r="N7" s="61"/>
      <c r="X7" s="70">
        <f>IF(AND(ISNUMBER($B7),ISNUMBER($B$1)),$B$1,"")</f>
        <v>78</v>
      </c>
      <c r="Y7" s="70">
        <f>IF(ISNUMBER(MATCH($B7,CountryData!$3:$3,0)),MATCH($B7,CountryData!$3:$3,0),"")</f>
        <v>69</v>
      </c>
      <c r="Z7" s="70">
        <f t="shared" ref="Z7" ca="1" si="5">IF(AND(ISNUMBER(X7),ISNUMBER(Y7)),IF(INDEX(rngData,X7,Y7)&gt;0,INDEX(rngData,X7,Y7),""),"")</f>
        <v>0.01</v>
      </c>
      <c r="AA7" s="70" t="str">
        <f ca="1">IF(ISERROR(MyComment(INDIRECT("CountryData!"&amp;ADDRESS(X7,Y7)))),"",MyComment(INDIRECT("CountryData!"&amp;ADDRESS(X7,Y7))))</f>
        <v>MOH estimates-zinc main stockout</v>
      </c>
    </row>
    <row r="8" spans="1:86" x14ac:dyDescent="0.25">
      <c r="A8" s="61"/>
      <c r="B8" s="73">
        <v>21102</v>
      </c>
      <c r="C8" s="73" t="s">
        <v>194</v>
      </c>
      <c r="D8" s="77" t="s">
        <v>200</v>
      </c>
      <c r="E8" s="74">
        <f t="shared" ca="1" si="4"/>
        <v>0.04</v>
      </c>
      <c r="F8" s="75">
        <v>0.5</v>
      </c>
      <c r="G8" s="96">
        <f>IF(_xludf.ISFORMULA($F8),2,1)</f>
        <v>1</v>
      </c>
      <c r="H8" s="96">
        <f t="shared" ref="H8:H12" si="6">IF($E$6="X",1,"")</f>
        <v>1</v>
      </c>
      <c r="I8" s="61"/>
      <c r="J8" s="211">
        <f t="shared" ref="J8:J27" ca="1" si="7">IF(ISNUMBER(E8),E8,"")</f>
        <v>0.04</v>
      </c>
      <c r="K8" s="76">
        <f t="shared" ref="K8:K42" ca="1" si="8">IFERROR(IF(ISNUMBER(F8),F8-E8,""),"")</f>
        <v>0.46</v>
      </c>
      <c r="L8" s="61"/>
      <c r="M8" s="303">
        <f t="shared" ca="1" si="1"/>
        <v>0.47916666666666669</v>
      </c>
      <c r="N8" s="61"/>
      <c r="X8" s="70">
        <f t="shared" ref="X8:X49" si="9">IF(AND(ISNUMBER($B8),ISNUMBER($B$1)),$B$1,"")</f>
        <v>78</v>
      </c>
      <c r="Y8" s="70">
        <f>IF(ISNUMBER(MATCH($B8,CountryData!$3:$3,0)),MATCH($B8,CountryData!$3:$3,0),"")</f>
        <v>70</v>
      </c>
      <c r="Z8" s="70">
        <f t="shared" ref="Z8:Z26" ca="1" si="10">IF(AND(ISNUMBER(X8),ISNUMBER(Y8)),IF(INDEX(rngData,X8,Y8)&gt;0,INDEX(rngData,X8,Y8),""),"")</f>
        <v>0.04</v>
      </c>
      <c r="AA8" s="70" t="str">
        <f ca="1">IF(ISERROR(MyComment(INDIRECT("CountryData!"&amp;ADDRESS(X8,Y8)))),"",MyComment(INDIRECT("CountryData!"&amp;ADDRESS(X8,Y8))))</f>
        <v>MOH statistics (2300 CHWs trained)</v>
      </c>
    </row>
    <row r="9" spans="1:86" x14ac:dyDescent="0.25">
      <c r="A9" s="61"/>
      <c r="B9" s="73">
        <v>21103</v>
      </c>
      <c r="C9" s="73" t="s">
        <v>195</v>
      </c>
      <c r="D9" s="77" t="s">
        <v>201</v>
      </c>
      <c r="E9" s="74">
        <f t="shared" ca="1" si="4"/>
        <v>0.03</v>
      </c>
      <c r="F9" s="75">
        <v>0.6</v>
      </c>
      <c r="G9" s="96">
        <f>IF(_xludf.ISFORMULA($F9),2,1)</f>
        <v>1</v>
      </c>
      <c r="H9" s="96">
        <f t="shared" si="6"/>
        <v>1</v>
      </c>
      <c r="I9" s="61"/>
      <c r="J9" s="211">
        <f t="shared" ca="1" si="7"/>
        <v>0.03</v>
      </c>
      <c r="K9" s="76">
        <f t="shared" ca="1" si="8"/>
        <v>0.56999999999999995</v>
      </c>
      <c r="L9" s="61"/>
      <c r="M9" s="303">
        <f t="shared" ca="1" si="1"/>
        <v>0.58762886597938135</v>
      </c>
      <c r="N9" s="61"/>
      <c r="X9" s="70">
        <f t="shared" si="9"/>
        <v>78</v>
      </c>
      <c r="Y9" s="70">
        <f>IF(ISNUMBER(MATCH($B9,CountryData!$3:$3,0)),MATCH($B9,CountryData!$3:$3,0),"")</f>
        <v>71</v>
      </c>
      <c r="Z9" s="70">
        <f t="shared" ca="1" si="10"/>
        <v>0.03</v>
      </c>
      <c r="AA9" s="70" t="str">
        <f ca="1">IF(ISERROR(MyComment(INDIRECT("CountryData!"&amp;ADDRESS(X9,Y9)))),"",MyComment(INDIRECT("CountryData!"&amp;ADDRESS(X9,Y9))))</f>
        <v>Estimates (100 households form a village)</v>
      </c>
    </row>
    <row r="10" spans="1:86" x14ac:dyDescent="0.25">
      <c r="A10" s="61"/>
      <c r="B10" s="73">
        <v>21104</v>
      </c>
      <c r="C10" s="73" t="s">
        <v>196</v>
      </c>
      <c r="D10" s="77" t="s">
        <v>202</v>
      </c>
      <c r="E10" s="74">
        <f t="shared" ca="1" si="4"/>
        <v>0.71499999999999997</v>
      </c>
      <c r="F10" s="75">
        <v>0.8</v>
      </c>
      <c r="G10" s="96">
        <f>IF(_xludf.ISFORMULA($F10),2,1)</f>
        <v>1</v>
      </c>
      <c r="H10" s="96">
        <f t="shared" si="6"/>
        <v>1</v>
      </c>
      <c r="I10" s="61"/>
      <c r="J10" s="211">
        <f t="shared" ca="1" si="7"/>
        <v>0.71499999999999997</v>
      </c>
      <c r="K10" s="76">
        <f t="shared" ca="1" si="8"/>
        <v>8.5000000000000075E-2</v>
      </c>
      <c r="L10" s="61"/>
      <c r="M10" s="303">
        <f t="shared" ca="1" si="1"/>
        <v>0.29824561403508792</v>
      </c>
      <c r="N10" s="61"/>
      <c r="X10" s="70">
        <f t="shared" si="9"/>
        <v>78</v>
      </c>
      <c r="Y10" s="70">
        <f>IF(ISNUMBER(MATCH($B10,CountryData!$3:$3,0)),MATCH($B10,CountryData!$3:$3,0),"")</f>
        <v>72</v>
      </c>
      <c r="Z10" s="70">
        <f t="shared" ca="1" si="10"/>
        <v>0.71499999999999997</v>
      </c>
      <c r="AA10" s="70" t="str">
        <f ca="1">IF(ISERROR(MyComment(INDIRECT("CountryData!"&amp;ADDRESS(X10,Y10)))),"",MyComment(INDIRECT("CountryData!"&amp;ADDRESS(X10,Y10))))</f>
        <v>DHS 2008/2009, Table 10.7 (ORS or home made fluids)</v>
      </c>
    </row>
    <row r="11" spans="1:86" x14ac:dyDescent="0.25">
      <c r="A11" s="61"/>
      <c r="B11" s="73">
        <v>21105</v>
      </c>
      <c r="C11" s="73" t="s">
        <v>197</v>
      </c>
      <c r="D11" s="77" t="s">
        <v>203</v>
      </c>
      <c r="E11" s="74">
        <f t="shared" ca="1" si="4"/>
        <v>0.38800000000000001</v>
      </c>
      <c r="F11" s="75">
        <v>0.8</v>
      </c>
      <c r="G11" s="96">
        <f>IF(_xludf.ISFORMULA($F11),2,1)</f>
        <v>1</v>
      </c>
      <c r="H11" s="96">
        <f t="shared" si="6"/>
        <v>1</v>
      </c>
      <c r="I11" s="61"/>
      <c r="J11" s="211">
        <f t="shared" ca="1" si="7"/>
        <v>0.38800000000000001</v>
      </c>
      <c r="K11" s="76">
        <f t="shared" ca="1" si="8"/>
        <v>0.41200000000000003</v>
      </c>
      <c r="L11" s="61"/>
      <c r="M11" s="303">
        <f t="shared" ca="1" si="1"/>
        <v>0.67320261437908502</v>
      </c>
      <c r="N11" s="61"/>
      <c r="X11" s="70">
        <f t="shared" si="9"/>
        <v>78</v>
      </c>
      <c r="Y11" s="70">
        <f>IF(ISNUMBER(MATCH($B11,CountryData!$3:$3,0)),MATCH($B11,CountryData!$3:$3,0),"")</f>
        <v>73</v>
      </c>
      <c r="Z11" s="70">
        <f t="shared" ca="1" si="10"/>
        <v>0.38800000000000001</v>
      </c>
      <c r="AA11" s="70" t="str">
        <f ca="1">IF(ISERROR(MyComment(INDIRECT("CountryData!"&amp;ADDRESS(X11,Y11)))),"",MyComment(INDIRECT("CountryData!"&amp;ADDRESS(X11,Y11))))</f>
        <v>DHS 2008/2009, Table 10.7 (ORS packets)</v>
      </c>
    </row>
    <row r="12" spans="1:86" x14ac:dyDescent="0.25">
      <c r="A12" s="61"/>
      <c r="B12" s="73">
        <v>21106</v>
      </c>
      <c r="C12" s="73" t="s">
        <v>198</v>
      </c>
      <c r="D12" s="77" t="s">
        <v>898</v>
      </c>
      <c r="E12" s="74">
        <f t="shared" ca="1" si="4"/>
        <v>0.38800000000000001</v>
      </c>
      <c r="F12" s="75">
        <v>0.7</v>
      </c>
      <c r="G12" s="96">
        <f>IF(_xludf.ISFORMULA($F12),2,1)</f>
        <v>1</v>
      </c>
      <c r="H12" s="96">
        <f t="shared" si="6"/>
        <v>1</v>
      </c>
      <c r="I12" s="61"/>
      <c r="J12" s="211">
        <f t="shared" ca="1" si="7"/>
        <v>0.38800000000000001</v>
      </c>
      <c r="K12" s="76">
        <f t="shared" ca="1" si="8"/>
        <v>0.31199999999999994</v>
      </c>
      <c r="L12" s="61"/>
      <c r="M12" s="303">
        <f t="shared" ca="1" si="1"/>
        <v>0.50980392156862742</v>
      </c>
      <c r="N12" s="61"/>
      <c r="X12" s="70">
        <f t="shared" si="9"/>
        <v>78</v>
      </c>
      <c r="Y12" s="70">
        <f>IF(ISNUMBER(MATCH($B12,CountryData!$3:$3,0)),MATCH($B12,CountryData!$3:$3,0),"")</f>
        <v>74</v>
      </c>
      <c r="Z12" s="70">
        <f t="shared" ca="1" si="10"/>
        <v>0.38800000000000001</v>
      </c>
      <c r="AA12" s="70" t="str">
        <f ca="1">IF(ISERROR(MyComment(INDIRECT("CountryData!"&amp;ADDRESS(X12,Y12)))),"",MyComment(INDIRECT("CountryData!"&amp;ADDRESS(X12,Y12))))</f>
        <v>DHS 2008/2009, Table 10.7 (ORS packets)</v>
      </c>
    </row>
    <row r="13" spans="1:86" x14ac:dyDescent="0.25">
      <c r="A13" s="61"/>
      <c r="B13" s="71">
        <v>212</v>
      </c>
      <c r="C13" s="71" t="s">
        <v>118</v>
      </c>
      <c r="D13" s="71" t="s">
        <v>134</v>
      </c>
      <c r="E13" s="99" t="s">
        <v>291</v>
      </c>
      <c r="F13" s="75" t="str">
        <f>IF(ISNUMBER(E13),IF(H13=1,100%,E13),"")</f>
        <v/>
      </c>
      <c r="G13" s="96">
        <f>IF(_xludf.ISFORMULA($F13),2,1)</f>
        <v>2</v>
      </c>
      <c r="H13" s="96">
        <f>IF($E$13="X",1,"")</f>
        <v>1</v>
      </c>
      <c r="I13" s="61"/>
      <c r="J13" s="61" t="str">
        <f t="shared" ref="J13:J20" si="11">IF(ISNUMBER(E13),E13,"")</f>
        <v/>
      </c>
      <c r="K13" s="76" t="str">
        <f t="shared" si="8"/>
        <v/>
      </c>
      <c r="L13" s="61"/>
      <c r="M13" s="303" t="str">
        <f t="shared" si="1"/>
        <v/>
      </c>
      <c r="N13" s="61"/>
      <c r="X13" s="70">
        <f t="shared" si="9"/>
        <v>78</v>
      </c>
      <c r="Y13" s="70" t="str">
        <f>IF(ISNUMBER(MATCH($B13,CountryData!$3:$3,0)),MATCH($B13,CountryData!$3:$3,0),"")</f>
        <v/>
      </c>
      <c r="Z13" s="70" t="str">
        <f t="shared" si="10"/>
        <v/>
      </c>
      <c r="AA13" s="70" t="str">
        <f ca="1">IF(ISERROR(MyComment(INDIRECT("CountryData!"&amp;ADDRESS(X13,Y13)))),"",MyComment(INDIRECT("CountryData!"&amp;ADDRESS(X13,Y13))))</f>
        <v/>
      </c>
    </row>
    <row r="14" spans="1:86" x14ac:dyDescent="0.25">
      <c r="A14" s="61"/>
      <c r="B14" s="73">
        <v>21201</v>
      </c>
      <c r="C14" s="73" t="s">
        <v>166</v>
      </c>
      <c r="D14" s="77" t="s">
        <v>204</v>
      </c>
      <c r="E14" s="74">
        <f t="shared" ref="E14:E19" ca="1" si="12">IF(ISNUMBER($Z14),$Z14," ")</f>
        <v>0.01</v>
      </c>
      <c r="F14" s="75">
        <v>0.8</v>
      </c>
      <c r="G14" s="96">
        <f>IF(_xludf.ISFORMULA($F14),2,1)</f>
        <v>1</v>
      </c>
      <c r="H14" s="96">
        <f t="shared" ref="H14:H19" si="13">IF($E$13="X",1,"")</f>
        <v>1</v>
      </c>
      <c r="I14" s="61"/>
      <c r="J14" s="211">
        <f t="shared" ca="1" si="7"/>
        <v>0.01</v>
      </c>
      <c r="K14" s="76">
        <f t="shared" ca="1" si="8"/>
        <v>0.79</v>
      </c>
      <c r="L14" s="61"/>
      <c r="M14" s="303">
        <f t="shared" ca="1" si="1"/>
        <v>0.79797979797979801</v>
      </c>
      <c r="N14" s="61"/>
      <c r="X14" s="70">
        <f t="shared" si="9"/>
        <v>78</v>
      </c>
      <c r="Y14" s="70">
        <f>IF(ISNUMBER(MATCH($B14,CountryData!$3:$3,0)),MATCH($B14,CountryData!$3:$3,0),"")</f>
        <v>75</v>
      </c>
      <c r="Z14" s="70">
        <f t="shared" ca="1" si="10"/>
        <v>0.01</v>
      </c>
      <c r="AA14" s="70" t="str">
        <f ca="1">IF(ISERROR(MyComment(INDIRECT("CountryData!"&amp;ADDRESS(X14,Y14)))),"",MyComment(INDIRECT("CountryData!"&amp;ADDRESS(X14,Y14))))</f>
        <v>Expert estimate</v>
      </c>
    </row>
    <row r="15" spans="1:86" x14ac:dyDescent="0.25">
      <c r="A15" s="61"/>
      <c r="B15" s="73">
        <v>21202</v>
      </c>
      <c r="C15" s="73" t="s">
        <v>194</v>
      </c>
      <c r="D15" s="77" t="s">
        <v>205</v>
      </c>
      <c r="E15" s="74">
        <f t="shared" ca="1" si="12"/>
        <v>0.01</v>
      </c>
      <c r="F15" s="75">
        <v>0.5</v>
      </c>
      <c r="G15" s="96">
        <f>IF(_xludf.ISFORMULA($F15),2,1)</f>
        <v>1</v>
      </c>
      <c r="H15" s="96">
        <f t="shared" si="13"/>
        <v>1</v>
      </c>
      <c r="I15" s="61"/>
      <c r="J15" s="211">
        <f t="shared" ca="1" si="7"/>
        <v>0.01</v>
      </c>
      <c r="K15" s="76">
        <f t="shared" ca="1" si="8"/>
        <v>0.49</v>
      </c>
      <c r="L15" s="61"/>
      <c r="M15" s="303">
        <f t="shared" ca="1" si="1"/>
        <v>0.49494949494949497</v>
      </c>
      <c r="N15" s="61"/>
      <c r="X15" s="70">
        <f t="shared" si="9"/>
        <v>78</v>
      </c>
      <c r="Y15" s="70">
        <f>IF(ISNUMBER(MATCH($B15,CountryData!$3:$3,0)),MATCH($B15,CountryData!$3:$3,0),"")</f>
        <v>76</v>
      </c>
      <c r="Z15" s="70">
        <f t="shared" ca="1" si="10"/>
        <v>0.01</v>
      </c>
      <c r="AA15" s="70" t="str">
        <f ca="1">IF(ISERROR(MyComment(INDIRECT("CountryData!"&amp;ADDRESS(X15,Y15)))),"",MyComment(INDIRECT("CountryData!"&amp;ADDRESS(X15,Y15))))</f>
        <v>Expert estimate</v>
      </c>
    </row>
    <row r="16" spans="1:86" x14ac:dyDescent="0.25">
      <c r="A16" s="61"/>
      <c r="B16" s="73">
        <v>21203</v>
      </c>
      <c r="C16" s="73" t="s">
        <v>195</v>
      </c>
      <c r="D16" s="77" t="s">
        <v>206</v>
      </c>
      <c r="E16" s="74">
        <f t="shared" ca="1" si="12"/>
        <v>0.04</v>
      </c>
      <c r="F16" s="75">
        <v>0.6</v>
      </c>
      <c r="G16" s="96">
        <f>IF(_xludf.ISFORMULA($F16),2,1)</f>
        <v>1</v>
      </c>
      <c r="H16" s="96">
        <f t="shared" si="13"/>
        <v>1</v>
      </c>
      <c r="I16" s="61"/>
      <c r="J16" s="211">
        <f t="shared" ca="1" si="7"/>
        <v>0.04</v>
      </c>
      <c r="K16" s="76">
        <f t="shared" ca="1" si="8"/>
        <v>0.55999999999999994</v>
      </c>
      <c r="L16" s="61"/>
      <c r="M16" s="303">
        <f t="shared" ca="1" si="1"/>
        <v>0.58333333333333326</v>
      </c>
      <c r="N16" s="61"/>
      <c r="X16" s="70">
        <f t="shared" si="9"/>
        <v>78</v>
      </c>
      <c r="Y16" s="70">
        <f>IF(ISNUMBER(MATCH($B16,CountryData!$3:$3,0)),MATCH($B16,CountryData!$3:$3,0),"")</f>
        <v>77</v>
      </c>
      <c r="Z16" s="70">
        <f t="shared" ca="1" si="10"/>
        <v>0.04</v>
      </c>
      <c r="AA16" s="70" t="str">
        <f ca="1">IF(ISERROR(MyComment(INDIRECT("CountryData!"&amp;ADDRESS(X16,Y16)))),"",MyComment(INDIRECT("CountryData!"&amp;ADDRESS(X16,Y16))))</f>
        <v>Expert estimate</v>
      </c>
    </row>
    <row r="17" spans="1:27" x14ac:dyDescent="0.25">
      <c r="A17" s="61"/>
      <c r="B17" s="73">
        <v>21204</v>
      </c>
      <c r="C17" s="73" t="s">
        <v>196</v>
      </c>
      <c r="D17" s="77" t="s">
        <v>207</v>
      </c>
      <c r="E17" s="74">
        <f t="shared" ca="1" si="12"/>
        <v>0.11799999999999999</v>
      </c>
      <c r="F17" s="75">
        <v>0.8</v>
      </c>
      <c r="G17" s="96">
        <f>IF(_xludf.ISFORMULA($F17),2,1)</f>
        <v>1</v>
      </c>
      <c r="H17" s="96">
        <f t="shared" si="13"/>
        <v>1</v>
      </c>
      <c r="I17" s="61"/>
      <c r="J17" s="211">
        <f t="shared" ca="1" si="7"/>
        <v>0.11799999999999999</v>
      </c>
      <c r="K17" s="76">
        <f t="shared" ca="1" si="8"/>
        <v>0.68200000000000005</v>
      </c>
      <c r="L17" s="61"/>
      <c r="M17" s="303">
        <f t="shared" ca="1" si="1"/>
        <v>0.77324263038548757</v>
      </c>
      <c r="N17" s="61"/>
      <c r="X17" s="70">
        <f t="shared" si="9"/>
        <v>78</v>
      </c>
      <c r="Y17" s="70">
        <f>IF(ISNUMBER(MATCH($B17,CountryData!$3:$3,0)),MATCH($B17,CountryData!$3:$3,0),"")</f>
        <v>78</v>
      </c>
      <c r="Z17" s="70">
        <f t="shared" ca="1" si="10"/>
        <v>0.11799999999999999</v>
      </c>
      <c r="AA17" s="70" t="str">
        <f ca="1">IF(ISERROR(MyComment(INDIRECT("CountryData!"&amp;ADDRESS(X17,Y17)))),"",MyComment(INDIRECT("CountryData!"&amp;ADDRESS(X17,Y17))))</f>
        <v>MIS 2010, Table 5.1</v>
      </c>
    </row>
    <row r="18" spans="1:27" x14ac:dyDescent="0.25">
      <c r="A18" s="61"/>
      <c r="B18" s="73">
        <v>21205</v>
      </c>
      <c r="C18" s="73" t="s">
        <v>197</v>
      </c>
      <c r="D18" s="77" t="s">
        <v>208</v>
      </c>
      <c r="E18" s="74">
        <f t="shared" ca="1" si="12"/>
        <v>0.35099999999999998</v>
      </c>
      <c r="F18" s="75">
        <v>0.8</v>
      </c>
      <c r="G18" s="96">
        <f>IF(_xludf.ISFORMULA($F18),2,1)</f>
        <v>1</v>
      </c>
      <c r="H18" s="96">
        <f t="shared" si="13"/>
        <v>1</v>
      </c>
      <c r="I18" s="61"/>
      <c r="J18" s="211">
        <f t="shared" ca="1" si="7"/>
        <v>0.35099999999999998</v>
      </c>
      <c r="K18" s="76">
        <f t="shared" ca="1" si="8"/>
        <v>0.44900000000000007</v>
      </c>
      <c r="L18" s="61"/>
      <c r="M18" s="303">
        <f t="shared" ca="1" si="1"/>
        <v>0.69183359013867496</v>
      </c>
      <c r="N18" s="61"/>
      <c r="X18" s="70">
        <f t="shared" si="9"/>
        <v>78</v>
      </c>
      <c r="Y18" s="70">
        <f>IF(ISNUMBER(MATCH($B18,CountryData!$3:$3,0)),MATCH($B18,CountryData!$3:$3,0),"")</f>
        <v>79</v>
      </c>
      <c r="Z18" s="70">
        <f t="shared" ca="1" si="10"/>
        <v>0.35099999999999998</v>
      </c>
      <c r="AA18" s="70" t="str">
        <f ca="1">IF(ISERROR(MyComment(INDIRECT("CountryData!"&amp;ADDRESS(X18,Y18)))),"",MyComment(INDIRECT("CountryData!"&amp;ADDRESS(X18,Y18))))</f>
        <v>MIS 2010, Table 5.1</v>
      </c>
    </row>
    <row r="19" spans="1:27" x14ac:dyDescent="0.25">
      <c r="A19" s="61"/>
      <c r="B19" s="73">
        <v>21206</v>
      </c>
      <c r="C19" s="73" t="s">
        <v>198</v>
      </c>
      <c r="D19" s="77" t="s">
        <v>209</v>
      </c>
      <c r="E19" s="74">
        <f t="shared" ca="1" si="12"/>
        <v>0.18</v>
      </c>
      <c r="F19" s="75">
        <v>0.7</v>
      </c>
      <c r="G19" s="96">
        <f>IF(_xludf.ISFORMULA($F19),2,1)</f>
        <v>1</v>
      </c>
      <c r="H19" s="96">
        <f t="shared" si="13"/>
        <v>1</v>
      </c>
      <c r="I19" s="61"/>
      <c r="J19" s="211">
        <f t="shared" ca="1" si="7"/>
        <v>0.18</v>
      </c>
      <c r="K19" s="76">
        <f t="shared" ca="1" si="8"/>
        <v>0.52</v>
      </c>
      <c r="L19" s="61"/>
      <c r="M19" s="303">
        <f t="shared" ca="1" si="1"/>
        <v>0.63414634146341464</v>
      </c>
      <c r="N19" s="61"/>
      <c r="X19" s="70">
        <f t="shared" si="9"/>
        <v>78</v>
      </c>
      <c r="Y19" s="70">
        <f>IF(ISNUMBER(MATCH($B19,CountryData!$3:$3,0)),MATCH($B19,CountryData!$3:$3,0),"")</f>
        <v>80</v>
      </c>
      <c r="Z19" s="70">
        <f t="shared" ca="1" si="10"/>
        <v>0.18</v>
      </c>
      <c r="AA19" s="70" t="str">
        <f ca="1">IF(ISERROR(MyComment(INDIRECT("CountryData!"&amp;ADDRESS(X19,Y19)))),"",MyComment(INDIRECT("CountryData!"&amp;ADDRESS(X19,Y19))))</f>
        <v>MIS 2010, Table 5.1</v>
      </c>
    </row>
    <row r="20" spans="1:27" x14ac:dyDescent="0.25">
      <c r="A20" s="61"/>
      <c r="B20" s="71">
        <v>213</v>
      </c>
      <c r="C20" s="71" t="s">
        <v>115</v>
      </c>
      <c r="D20" s="71" t="s">
        <v>141</v>
      </c>
      <c r="E20" s="99" t="s">
        <v>291</v>
      </c>
      <c r="F20" s="75" t="str">
        <f>IF(ISNUMBER(E20),IF(H20=1,100%,E20),"")</f>
        <v/>
      </c>
      <c r="G20" s="96">
        <f>IF(_xludf.ISFORMULA($F20),2,1)</f>
        <v>2</v>
      </c>
      <c r="H20" s="96">
        <f>IF($E$20="X",1,"")</f>
        <v>1</v>
      </c>
      <c r="I20" s="61"/>
      <c r="J20" s="61" t="str">
        <f t="shared" si="11"/>
        <v/>
      </c>
      <c r="K20" s="76" t="str">
        <f t="shared" si="8"/>
        <v/>
      </c>
      <c r="L20" s="61"/>
      <c r="M20" s="303" t="str">
        <f t="shared" si="1"/>
        <v/>
      </c>
      <c r="N20" s="61"/>
      <c r="X20" s="70">
        <f t="shared" si="9"/>
        <v>78</v>
      </c>
      <c r="Y20" s="70" t="str">
        <f>IF(ISNUMBER(MATCH($B20,CountryData!$3:$3,0)),MATCH($B20,CountryData!$3:$3,0),"")</f>
        <v/>
      </c>
      <c r="Z20" s="70" t="str">
        <f t="shared" si="10"/>
        <v/>
      </c>
      <c r="AA20" s="70" t="str">
        <f ca="1">IF(ISERROR(MyComment(INDIRECT("CountryData!"&amp;ADDRESS(X20,Y20)))),"",MyComment(INDIRECT("CountryData!"&amp;ADDRESS(X20,Y20))))</f>
        <v/>
      </c>
    </row>
    <row r="21" spans="1:27" x14ac:dyDescent="0.25">
      <c r="A21" s="61"/>
      <c r="B21" s="73">
        <v>21301</v>
      </c>
      <c r="C21" s="73" t="s">
        <v>166</v>
      </c>
      <c r="D21" s="77" t="s">
        <v>210</v>
      </c>
      <c r="E21" s="74">
        <f t="shared" ref="E21:E26" ca="1" si="14">IF(ISNUMBER($Z21),$Z21," ")</f>
        <v>0.01</v>
      </c>
      <c r="F21" s="75">
        <v>0.05</v>
      </c>
      <c r="G21" s="96">
        <f>IF(_xludf.ISFORMULA($F21),2,1)</f>
        <v>1</v>
      </c>
      <c r="H21" s="96">
        <f t="shared" ref="H21:H26" si="15">IF($E$20="X",1,"")</f>
        <v>1</v>
      </c>
      <c r="I21" s="61"/>
      <c r="J21" s="211">
        <f t="shared" ca="1" si="7"/>
        <v>0.01</v>
      </c>
      <c r="K21" s="76">
        <f t="shared" ca="1" si="8"/>
        <v>0.04</v>
      </c>
      <c r="L21" s="61"/>
      <c r="M21" s="303">
        <f t="shared" ca="1" si="1"/>
        <v>4.0404040404040407E-2</v>
      </c>
      <c r="N21" s="61"/>
      <c r="X21" s="70">
        <f t="shared" si="9"/>
        <v>78</v>
      </c>
      <c r="Y21" s="70">
        <f>IF(ISNUMBER(MATCH($B21,CountryData!$3:$3,0)),MATCH($B21,CountryData!$3:$3,0),"")</f>
        <v>81</v>
      </c>
      <c r="Z21" s="70">
        <f t="shared" ca="1" si="10"/>
        <v>0.01</v>
      </c>
      <c r="AA21" s="70" t="str">
        <f ca="1">IF(ISERROR(MyComment(INDIRECT("CountryData!"&amp;ADDRESS(X21,Y21)))),"",MyComment(INDIRECT("CountryData!"&amp;ADDRESS(X21,Y21))))</f>
        <v>Expert estimate</v>
      </c>
    </row>
    <row r="22" spans="1:27" x14ac:dyDescent="0.25">
      <c r="A22" s="61"/>
      <c r="B22" s="73">
        <v>21302</v>
      </c>
      <c r="C22" s="73" t="s">
        <v>194</v>
      </c>
      <c r="D22" s="77" t="s">
        <v>211</v>
      </c>
      <c r="E22" s="74">
        <f t="shared" ca="1" si="14"/>
        <v>0.04</v>
      </c>
      <c r="F22" s="75">
        <v>0.5</v>
      </c>
      <c r="G22" s="96">
        <f>IF(_xludf.ISFORMULA($F22),2,1)</f>
        <v>1</v>
      </c>
      <c r="H22" s="96">
        <f t="shared" si="15"/>
        <v>1</v>
      </c>
      <c r="I22" s="61"/>
      <c r="J22" s="211">
        <f t="shared" ca="1" si="7"/>
        <v>0.04</v>
      </c>
      <c r="K22" s="76">
        <f t="shared" ca="1" si="8"/>
        <v>0.46</v>
      </c>
      <c r="L22" s="61"/>
      <c r="M22" s="303">
        <f t="shared" ca="1" si="1"/>
        <v>0.47916666666666669</v>
      </c>
      <c r="N22" s="61"/>
      <c r="X22" s="70">
        <f t="shared" si="9"/>
        <v>78</v>
      </c>
      <c r="Y22" s="70">
        <f>IF(ISNUMBER(MATCH($B22,CountryData!$3:$3,0)),MATCH($B22,CountryData!$3:$3,0),"")</f>
        <v>82</v>
      </c>
      <c r="Z22" s="70">
        <f t="shared" ca="1" si="10"/>
        <v>0.04</v>
      </c>
      <c r="AA22" s="70" t="str">
        <f ca="1">IF(ISERROR(MyComment(INDIRECT("CountryData!"&amp;ADDRESS(X22,Y22)))),"",MyComment(INDIRECT("CountryData!"&amp;ADDRESS(X22,Y22))))</f>
        <v>Expert estimate</v>
      </c>
    </row>
    <row r="23" spans="1:27" x14ac:dyDescent="0.25">
      <c r="A23" s="61"/>
      <c r="B23" s="73">
        <v>21303</v>
      </c>
      <c r="C23" s="73" t="s">
        <v>195</v>
      </c>
      <c r="D23" s="77" t="s">
        <v>212</v>
      </c>
      <c r="E23" s="74">
        <f t="shared" ca="1" si="14"/>
        <v>0.03</v>
      </c>
      <c r="F23" s="75">
        <v>0.5</v>
      </c>
      <c r="G23" s="96">
        <f>IF(_xludf.ISFORMULA($F23),2,1)</f>
        <v>1</v>
      </c>
      <c r="H23" s="96">
        <f t="shared" si="15"/>
        <v>1</v>
      </c>
      <c r="I23" s="61"/>
      <c r="J23" s="211">
        <f t="shared" ca="1" si="7"/>
        <v>0.03</v>
      </c>
      <c r="K23" s="76">
        <f t="shared" ca="1" si="8"/>
        <v>0.47</v>
      </c>
      <c r="L23" s="61"/>
      <c r="M23" s="303">
        <f t="shared" ca="1" si="1"/>
        <v>0.4845360824742268</v>
      </c>
      <c r="N23" s="61"/>
      <c r="X23" s="70">
        <f t="shared" si="9"/>
        <v>78</v>
      </c>
      <c r="Y23" s="70">
        <f>IF(ISNUMBER(MATCH($B23,CountryData!$3:$3,0)),MATCH($B23,CountryData!$3:$3,0),"")</f>
        <v>83</v>
      </c>
      <c r="Z23" s="70">
        <f t="shared" ca="1" si="10"/>
        <v>0.03</v>
      </c>
      <c r="AA23" s="70" t="str">
        <f ca="1">IF(ISERROR(MyComment(INDIRECT("CountryData!"&amp;ADDRESS(X23,Y23)))),"",MyComment(INDIRECT("CountryData!"&amp;ADDRESS(X23,Y23))))</f>
        <v>Expert estimate</v>
      </c>
    </row>
    <row r="24" spans="1:27" x14ac:dyDescent="0.25">
      <c r="A24" s="61"/>
      <c r="B24" s="73">
        <v>21304</v>
      </c>
      <c r="C24" s="73" t="s">
        <v>196</v>
      </c>
      <c r="D24" s="77" t="s">
        <v>213</v>
      </c>
      <c r="E24" s="74">
        <f t="shared" ca="1" si="14"/>
        <v>0.55900000000000005</v>
      </c>
      <c r="F24" s="75">
        <v>0.8</v>
      </c>
      <c r="G24" s="96">
        <f>IF(_xludf.ISFORMULA($F24),2,1)</f>
        <v>1</v>
      </c>
      <c r="H24" s="96">
        <f t="shared" si="15"/>
        <v>1</v>
      </c>
      <c r="I24" s="61"/>
      <c r="J24" s="211">
        <f t="shared" ca="1" si="7"/>
        <v>0.55900000000000005</v>
      </c>
      <c r="K24" s="76">
        <f t="shared" ca="1" si="8"/>
        <v>0.24099999999999999</v>
      </c>
      <c r="L24" s="61"/>
      <c r="M24" s="303">
        <f ca="1">IFERROR(IF(AND(ISNUMBER($E24),ISNUMBER($K24)), $K24/(100%-$E24),""),"")</f>
        <v>0.54648526077097515</v>
      </c>
      <c r="N24" s="61"/>
      <c r="X24" s="70">
        <f t="shared" si="9"/>
        <v>78</v>
      </c>
      <c r="Y24" s="70">
        <f>IF(ISNUMBER(MATCH($B24,CountryData!$3:$3,0)),MATCH($B24,CountryData!$3:$3,0),"")</f>
        <v>84</v>
      </c>
      <c r="Z24" s="70">
        <f t="shared" ca="1" si="10"/>
        <v>0.55900000000000005</v>
      </c>
      <c r="AA24" s="70" t="str">
        <f ca="1">IF(ISERROR(MyComment(INDIRECT("CountryData!"&amp;ADDRESS(X24,Y24)))),"",MyComment(INDIRECT("CountryData!"&amp;ADDRESS(X24,Y24))))</f>
        <v>DHS 2008-09, Table 10.4</v>
      </c>
    </row>
    <row r="25" spans="1:27" x14ac:dyDescent="0.25">
      <c r="A25" s="61"/>
      <c r="B25" s="73">
        <v>21305</v>
      </c>
      <c r="C25" s="73" t="s">
        <v>197</v>
      </c>
      <c r="D25" s="77" t="s">
        <v>214</v>
      </c>
      <c r="E25" s="74">
        <f t="shared" ca="1" si="14"/>
        <v>0.5</v>
      </c>
      <c r="F25" s="75">
        <v>0.8</v>
      </c>
      <c r="G25" s="96">
        <f>IF(_xludf.ISFORMULA($F25),2,1)</f>
        <v>1</v>
      </c>
      <c r="H25" s="96">
        <f t="shared" si="15"/>
        <v>1</v>
      </c>
      <c r="I25" s="61"/>
      <c r="J25" s="211">
        <f t="shared" ca="1" si="7"/>
        <v>0.5</v>
      </c>
      <c r="K25" s="76">
        <f t="shared" ca="1" si="8"/>
        <v>0.30000000000000004</v>
      </c>
      <c r="L25" s="61"/>
      <c r="M25" s="303">
        <f t="shared" ref="M25:M49" ca="1" si="16">IFERROR(IF(AND(ISNUMBER($E25),ISNUMBER($K25)), $K25/(100%-$E25),""),"")</f>
        <v>0.60000000000000009</v>
      </c>
      <c r="N25" s="61"/>
      <c r="X25" s="70">
        <f t="shared" si="9"/>
        <v>78</v>
      </c>
      <c r="Y25" s="70">
        <f>IF(ISNUMBER(MATCH($B25,CountryData!$3:$3,0)),MATCH($B25,CountryData!$3:$3,0),"")</f>
        <v>85</v>
      </c>
      <c r="Z25" s="70">
        <f t="shared" ca="1" si="10"/>
        <v>0.5</v>
      </c>
      <c r="AA25" s="70" t="str">
        <f ca="1">IF(ISERROR(MyComment(INDIRECT("CountryData!"&amp;ADDRESS(X25,Y25)))),"",MyComment(INDIRECT("CountryData!"&amp;ADDRESS(X25,Y25))))</f>
        <v>kdhs 2008/09</v>
      </c>
    </row>
    <row r="26" spans="1:27" x14ac:dyDescent="0.25">
      <c r="A26" s="61"/>
      <c r="B26" s="73">
        <v>21306</v>
      </c>
      <c r="C26" s="73" t="s">
        <v>198</v>
      </c>
      <c r="D26" s="77" t="s">
        <v>215</v>
      </c>
      <c r="E26" s="74">
        <f t="shared" ca="1" si="14"/>
        <v>0.496</v>
      </c>
      <c r="F26" s="75">
        <v>0.7</v>
      </c>
      <c r="G26" s="96">
        <f>IF(_xludf.ISFORMULA($F26),2,1)</f>
        <v>1</v>
      </c>
      <c r="H26" s="96">
        <f t="shared" si="15"/>
        <v>1</v>
      </c>
      <c r="I26" s="61"/>
      <c r="J26" s="211">
        <f t="shared" ca="1" si="7"/>
        <v>0.496</v>
      </c>
      <c r="K26" s="76">
        <f t="shared" ca="1" si="8"/>
        <v>0.20399999999999996</v>
      </c>
      <c r="L26" s="61"/>
      <c r="M26" s="303">
        <f t="shared" ca="1" si="16"/>
        <v>0.40476190476190466</v>
      </c>
      <c r="N26" s="61"/>
      <c r="X26" s="70">
        <f t="shared" si="9"/>
        <v>78</v>
      </c>
      <c r="Y26" s="70">
        <f>IF(ISNUMBER(MATCH($B26,CountryData!$3:$3,0)),MATCH($B26,CountryData!$3:$3,0),"")</f>
        <v>86</v>
      </c>
      <c r="Z26" s="70">
        <f t="shared" ca="1" si="10"/>
        <v>0.496</v>
      </c>
      <c r="AA26" s="70" t="str">
        <f ca="1">IF(ISERROR(MyComment(INDIRECT("CountryData!"&amp;ADDRESS(X26,Y26)))),"",MyComment(INDIRECT("CountryData!"&amp;ADDRESS(X26,Y26))))</f>
        <v>DHS 2008-09, Table 10.4</v>
      </c>
    </row>
    <row r="27" spans="1:27" x14ac:dyDescent="0.25">
      <c r="A27" s="61"/>
      <c r="B27" s="71">
        <v>214</v>
      </c>
      <c r="C27" s="71" t="s">
        <v>269</v>
      </c>
      <c r="D27" s="71" t="s">
        <v>259</v>
      </c>
      <c r="E27" s="99"/>
      <c r="F27" s="75" t="str">
        <f t="shared" ref="F27:F52" si="17">IF(ISNUMBER(E27),IF(H27=1,100%,E27),"")</f>
        <v/>
      </c>
      <c r="G27" s="96">
        <f>IF(_xludf.ISFORMULA($F27),2,1)</f>
        <v>2</v>
      </c>
      <c r="H27" s="96" t="str">
        <f>IF($E$27="X",1,"")</f>
        <v/>
      </c>
      <c r="I27" s="61"/>
      <c r="J27" s="61" t="str">
        <f t="shared" si="7"/>
        <v/>
      </c>
      <c r="K27" s="76" t="str">
        <f t="shared" si="8"/>
        <v/>
      </c>
      <c r="L27" s="61"/>
      <c r="M27" s="303" t="str">
        <f t="shared" si="16"/>
        <v/>
      </c>
      <c r="N27" s="61"/>
      <c r="X27" s="70">
        <f t="shared" si="9"/>
        <v>78</v>
      </c>
      <c r="Y27" s="70" t="str">
        <f>IF(ISNUMBER(MATCH($B27,CountryData!$3:$3,0)),MATCH($B27,CountryData!$3:$3,0),"")</f>
        <v/>
      </c>
      <c r="Z27" s="70" t="str">
        <f t="shared" ref="Z27:Z33" si="18">IF(AND(ISNUMBER(X27),ISNUMBER(Y27)),IF(INDEX(rngData,X27,Y27)&gt;0,INDEX(rngData,X27,Y27),""),"")</f>
        <v/>
      </c>
      <c r="AA27" s="70" t="str">
        <f ca="1">IF(ISERROR(MyComment(INDIRECT("CountryData!"&amp;ADDRESS(X27,Y27)))),"",MyComment(INDIRECT("CountryData!"&amp;ADDRESS(X27,Y27))))</f>
        <v/>
      </c>
    </row>
    <row r="28" spans="1:27" x14ac:dyDescent="0.25">
      <c r="A28" s="61"/>
      <c r="B28" s="73">
        <v>21401</v>
      </c>
      <c r="C28" s="73" t="s">
        <v>166</v>
      </c>
      <c r="D28" s="77" t="s">
        <v>270</v>
      </c>
      <c r="E28" s="74">
        <f t="shared" ref="E28:E49" ca="1" si="19">IF(ISNUMBER($Z28),$Z28," ")</f>
        <v>0.7</v>
      </c>
      <c r="F28" s="75">
        <f t="shared" ca="1" si="17"/>
        <v>0.7</v>
      </c>
      <c r="G28" s="96">
        <f>IF(_xludf.ISFORMULA($F28),2,1)</f>
        <v>2</v>
      </c>
      <c r="H28" s="96" t="str">
        <f t="shared" ref="H28:H34" si="20">IF($E$27="X",1,"")</f>
        <v/>
      </c>
      <c r="I28" s="61"/>
      <c r="J28" s="211">
        <f t="shared" ref="J28:J33" ca="1" si="21">IF(ISNUMBER(E28),E28,"")</f>
        <v>0.7</v>
      </c>
      <c r="K28" s="76">
        <f t="shared" ca="1" si="8"/>
        <v>0</v>
      </c>
      <c r="L28" s="61"/>
      <c r="M28" s="303">
        <f t="shared" ca="1" si="16"/>
        <v>0</v>
      </c>
      <c r="N28" s="61"/>
      <c r="X28" s="70">
        <f t="shared" si="9"/>
        <v>78</v>
      </c>
      <c r="Y28" s="70">
        <f>IF(ISNUMBER(MATCH($B28,CountryData!$3:$3,0)),MATCH($B28,CountryData!$3:$3,0),"")</f>
        <v>87</v>
      </c>
      <c r="Z28" s="70">
        <f t="shared" ca="1" si="18"/>
        <v>0.7</v>
      </c>
      <c r="AA28" s="70" t="str">
        <f ca="1">IF(ISERROR(MyComment(INDIRECT("CountryData!"&amp;ADDRESS(X28,Y28)))),"",MyComment(INDIRECT("CountryData!"&amp;ADDRESS(X28,Y28))))</f>
        <v>???</v>
      </c>
    </row>
    <row r="29" spans="1:27" x14ac:dyDescent="0.25">
      <c r="A29" s="61"/>
      <c r="B29" s="73">
        <v>21402</v>
      </c>
      <c r="C29" s="73" t="s">
        <v>194</v>
      </c>
      <c r="D29" s="77" t="s">
        <v>271</v>
      </c>
      <c r="E29" s="74">
        <f t="shared" ca="1" si="19"/>
        <v>0.25</v>
      </c>
      <c r="F29" s="75">
        <f t="shared" ca="1" si="17"/>
        <v>0.25</v>
      </c>
      <c r="G29" s="96">
        <f>IF(_xludf.ISFORMULA($F29),2,1)</f>
        <v>2</v>
      </c>
      <c r="H29" s="96" t="str">
        <f t="shared" si="20"/>
        <v/>
      </c>
      <c r="I29" s="61"/>
      <c r="J29" s="211">
        <f t="shared" ca="1" si="21"/>
        <v>0.25</v>
      </c>
      <c r="K29" s="76">
        <f t="shared" ca="1" si="8"/>
        <v>0</v>
      </c>
      <c r="L29" s="61"/>
      <c r="M29" s="303">
        <f t="shared" ca="1" si="16"/>
        <v>0</v>
      </c>
      <c r="N29" s="61"/>
      <c r="X29" s="70">
        <f t="shared" si="9"/>
        <v>78</v>
      </c>
      <c r="Y29" s="70">
        <f>IF(ISNUMBER(MATCH($B29,CountryData!$3:$3,0)),MATCH($B29,CountryData!$3:$3,0),"")</f>
        <v>88</v>
      </c>
      <c r="Z29" s="70">
        <f t="shared" ca="1" si="18"/>
        <v>0.25</v>
      </c>
      <c r="AA29" s="70" t="str">
        <f ca="1">IF(ISERROR(MyComment(INDIRECT("CountryData!"&amp;ADDRESS(X29,Y29)))),"",MyComment(INDIRECT("CountryData!"&amp;ADDRESS(X29,Y29))))</f>
        <v>???</v>
      </c>
    </row>
    <row r="30" spans="1:27" x14ac:dyDescent="0.25">
      <c r="A30" s="61"/>
      <c r="B30" s="73">
        <v>21403</v>
      </c>
      <c r="C30" s="73" t="s">
        <v>195</v>
      </c>
      <c r="D30" s="77" t="s">
        <v>272</v>
      </c>
      <c r="E30" s="74">
        <f t="shared" ca="1" si="19"/>
        <v>1</v>
      </c>
      <c r="F30" s="75">
        <f t="shared" ca="1" si="17"/>
        <v>1</v>
      </c>
      <c r="G30" s="96">
        <f>IF(_xludf.ISFORMULA($F30),2,1)</f>
        <v>2</v>
      </c>
      <c r="H30" s="96" t="str">
        <f t="shared" si="20"/>
        <v/>
      </c>
      <c r="I30" s="61"/>
      <c r="J30" s="211">
        <f t="shared" ca="1" si="21"/>
        <v>1</v>
      </c>
      <c r="K30" s="76">
        <f t="shared" ca="1" si="8"/>
        <v>0</v>
      </c>
      <c r="L30" s="61"/>
      <c r="M30" s="303" t="str">
        <f t="shared" ca="1" si="16"/>
        <v/>
      </c>
      <c r="N30" s="61"/>
      <c r="X30" s="70">
        <f t="shared" si="9"/>
        <v>78</v>
      </c>
      <c r="Y30" s="70">
        <f>IF(ISNUMBER(MATCH($B30,CountryData!$3:$3,0)),MATCH($B30,CountryData!$3:$3,0),"")</f>
        <v>89</v>
      </c>
      <c r="Z30" s="70">
        <f t="shared" ca="1" si="18"/>
        <v>1</v>
      </c>
      <c r="AA30" s="70" t="str">
        <f ca="1">IF(ISERROR(MyComment(INDIRECT("CountryData!"&amp;ADDRESS(X30,Y30)))),"",MyComment(INDIRECT("CountryData!"&amp;ADDRESS(X30,Y30))))</f>
        <v>???</v>
      </c>
    </row>
    <row r="31" spans="1:27" x14ac:dyDescent="0.25">
      <c r="A31" s="61"/>
      <c r="B31" s="73">
        <v>21404</v>
      </c>
      <c r="C31" s="73" t="s">
        <v>196</v>
      </c>
      <c r="D31" s="77" t="s">
        <v>273</v>
      </c>
      <c r="E31" s="74">
        <f t="shared" ca="1" si="19"/>
        <v>0.9</v>
      </c>
      <c r="F31" s="75">
        <f t="shared" ca="1" si="17"/>
        <v>0.9</v>
      </c>
      <c r="G31" s="96">
        <f>IF(_xludf.ISFORMULA($F31),2,1)</f>
        <v>2</v>
      </c>
      <c r="H31" s="96" t="str">
        <f t="shared" si="20"/>
        <v/>
      </c>
      <c r="I31" s="61"/>
      <c r="J31" s="211">
        <f t="shared" ca="1" si="21"/>
        <v>0.9</v>
      </c>
      <c r="K31" s="76">
        <f t="shared" ca="1" si="8"/>
        <v>0</v>
      </c>
      <c r="L31" s="61"/>
      <c r="M31" s="303">
        <f t="shared" ca="1" si="16"/>
        <v>0</v>
      </c>
      <c r="N31" s="61"/>
      <c r="X31" s="70">
        <f t="shared" si="9"/>
        <v>78</v>
      </c>
      <c r="Y31" s="70">
        <f>IF(ISNUMBER(MATCH($B31,CountryData!$3:$3,0)),MATCH($B31,CountryData!$3:$3,0),"")</f>
        <v>90</v>
      </c>
      <c r="Z31" s="70">
        <f t="shared" ca="1" si="18"/>
        <v>0.9</v>
      </c>
      <c r="AA31" s="70" t="str">
        <f ca="1">IF(ISERROR(MyComment(INDIRECT("CountryData!"&amp;ADDRESS(X31,Y31)))),"",MyComment(INDIRECT("CountryData!"&amp;ADDRESS(X31,Y31))))</f>
        <v>???</v>
      </c>
    </row>
    <row r="32" spans="1:27" x14ac:dyDescent="0.25">
      <c r="A32" s="61"/>
      <c r="B32" s="73">
        <v>21405</v>
      </c>
      <c r="C32" s="73" t="s">
        <v>197</v>
      </c>
      <c r="D32" s="77" t="s">
        <v>274</v>
      </c>
      <c r="E32" s="74">
        <f t="shared" ca="1" si="19"/>
        <v>0.8</v>
      </c>
      <c r="F32" s="75">
        <f t="shared" ca="1" si="17"/>
        <v>0.8</v>
      </c>
      <c r="G32" s="96">
        <f>IF(_xludf.ISFORMULA($F32),2,1)</f>
        <v>2</v>
      </c>
      <c r="H32" s="96" t="str">
        <f t="shared" si="20"/>
        <v/>
      </c>
      <c r="I32" s="61"/>
      <c r="J32" s="211">
        <f t="shared" ca="1" si="21"/>
        <v>0.8</v>
      </c>
      <c r="K32" s="76">
        <f t="shared" ca="1" si="8"/>
        <v>0</v>
      </c>
      <c r="L32" s="61"/>
      <c r="M32" s="303">
        <f t="shared" ca="1" si="16"/>
        <v>0</v>
      </c>
      <c r="N32" s="61"/>
      <c r="X32" s="70">
        <f t="shared" si="9"/>
        <v>78</v>
      </c>
      <c r="Y32" s="70">
        <f>IF(ISNUMBER(MATCH($B32,CountryData!$3:$3,0)),MATCH($B32,CountryData!$3:$3,0),"")</f>
        <v>91</v>
      </c>
      <c r="Z32" s="70">
        <f t="shared" ca="1" si="18"/>
        <v>0.8</v>
      </c>
      <c r="AA32" s="70" t="str">
        <f ca="1">IF(ISERROR(MyComment(INDIRECT("CountryData!"&amp;ADDRESS(X32,Y32)))),"",MyComment(INDIRECT("CountryData!"&amp;ADDRESS(X32,Y32))))</f>
        <v>???</v>
      </c>
    </row>
    <row r="33" spans="1:27" x14ac:dyDescent="0.25">
      <c r="A33" s="61"/>
      <c r="B33" s="73">
        <v>21406</v>
      </c>
      <c r="C33" s="73" t="s">
        <v>198</v>
      </c>
      <c r="D33" s="77" t="s">
        <v>275</v>
      </c>
      <c r="E33" s="74">
        <f t="shared" ca="1" si="19"/>
        <v>0.7</v>
      </c>
      <c r="F33" s="75">
        <f t="shared" ca="1" si="17"/>
        <v>0.7</v>
      </c>
      <c r="G33" s="96">
        <f>IF(_xludf.ISFORMULA($F33),2,1)</f>
        <v>2</v>
      </c>
      <c r="H33" s="96" t="str">
        <f t="shared" si="20"/>
        <v/>
      </c>
      <c r="I33" s="61"/>
      <c r="J33" s="211">
        <f t="shared" ca="1" si="21"/>
        <v>0.7</v>
      </c>
      <c r="K33" s="76">
        <f t="shared" ca="1" si="8"/>
        <v>0</v>
      </c>
      <c r="L33" s="61"/>
      <c r="M33" s="303">
        <f t="shared" ca="1" si="16"/>
        <v>0</v>
      </c>
      <c r="N33" s="61"/>
      <c r="X33" s="70">
        <f t="shared" si="9"/>
        <v>78</v>
      </c>
      <c r="Y33" s="70">
        <f>IF(ISNUMBER(MATCH($B33,CountryData!$3:$3,0)),MATCH($B33,CountryData!$3:$3,0),"")</f>
        <v>92</v>
      </c>
      <c r="Z33" s="70">
        <f t="shared" ca="1" si="18"/>
        <v>0.7</v>
      </c>
      <c r="AA33" s="70" t="str">
        <f ca="1">IF(ISERROR(MyComment(INDIRECT("CountryData!"&amp;ADDRESS(X33,Y33)))),"",MyComment(INDIRECT("CountryData!"&amp;ADDRESS(X33,Y33))))</f>
        <v>???</v>
      </c>
    </row>
    <row r="34" spans="1:27" x14ac:dyDescent="0.25">
      <c r="A34" s="61"/>
      <c r="B34" s="73">
        <v>21407</v>
      </c>
      <c r="C34" s="73" t="s">
        <v>198</v>
      </c>
      <c r="D34" s="77" t="s">
        <v>268</v>
      </c>
      <c r="E34" s="74">
        <f t="shared" ca="1" si="19"/>
        <v>0.49</v>
      </c>
      <c r="F34" s="75">
        <f t="shared" ca="1" si="17"/>
        <v>0.49</v>
      </c>
      <c r="G34" s="96">
        <f>IF(_xludf.ISFORMULA($F34),2,1)</f>
        <v>2</v>
      </c>
      <c r="H34" s="96" t="str">
        <f t="shared" si="20"/>
        <v/>
      </c>
      <c r="I34" s="61"/>
      <c r="J34" s="211">
        <f t="shared" ref="J34:J41" ca="1" si="22">IF(ISNUMBER(E34),E34,"")</f>
        <v>0.49</v>
      </c>
      <c r="K34" s="76">
        <f t="shared" ca="1" si="8"/>
        <v>0</v>
      </c>
      <c r="L34" s="61"/>
      <c r="M34" s="303">
        <f t="shared" ca="1" si="16"/>
        <v>0</v>
      </c>
      <c r="N34" s="61"/>
      <c r="X34" s="70">
        <f t="shared" si="9"/>
        <v>78</v>
      </c>
      <c r="Y34" s="70">
        <f>IF(ISNUMBER(MATCH($B34,CountryData!$3:$3,0)),MATCH($B34,CountryData!$3:$3,0),"")</f>
        <v>93</v>
      </c>
      <c r="Z34" s="70">
        <f t="shared" ref="Z34:Z41" ca="1" si="23">IF(AND(ISNUMBER(X34),ISNUMBER(Y34)),IF(INDEX(rngData,X34,Y34)&gt;0,INDEX(rngData,X34,Y34),""),"")</f>
        <v>0.49</v>
      </c>
      <c r="AA34" s="70" t="str">
        <f ca="1">IF(ISERROR(MyComment(INDIRECT("CountryData!"&amp;ADDRESS(X34,Y34)))),"",MyComment(INDIRECT("CountryData!"&amp;ADDRESS(X34,Y34))))</f>
        <v>???</v>
      </c>
    </row>
    <row r="35" spans="1:27" x14ac:dyDescent="0.25">
      <c r="A35" s="61"/>
      <c r="B35" s="71">
        <v>215</v>
      </c>
      <c r="C35" s="71" t="s">
        <v>538</v>
      </c>
      <c r="D35" s="71" t="s">
        <v>537</v>
      </c>
      <c r="E35" s="99"/>
      <c r="F35" s="75" t="str">
        <f t="shared" si="17"/>
        <v/>
      </c>
      <c r="G35" s="96">
        <f>IF(_xludf.ISFORMULA($F35),2,1)</f>
        <v>2</v>
      </c>
      <c r="H35" s="96" t="str">
        <f>IF($E$27="X",1,"")</f>
        <v/>
      </c>
      <c r="I35" s="61"/>
      <c r="J35" s="61" t="str">
        <f t="shared" si="22"/>
        <v/>
      </c>
      <c r="K35" s="76" t="str">
        <f t="shared" si="8"/>
        <v/>
      </c>
      <c r="L35" s="61"/>
      <c r="M35" s="303" t="str">
        <f t="shared" si="16"/>
        <v/>
      </c>
      <c r="N35" s="61"/>
      <c r="X35" s="70">
        <f t="shared" si="9"/>
        <v>78</v>
      </c>
      <c r="Y35" s="70" t="str">
        <f>IF(ISNUMBER(MATCH($B35,CountryData!$3:$3,0)),MATCH($B35,CountryData!$3:$3,0),"")</f>
        <v/>
      </c>
      <c r="Z35" s="70" t="str">
        <f t="shared" si="23"/>
        <v/>
      </c>
      <c r="AA35" s="70" t="str">
        <f ca="1">IF(ISERROR(MyComment(INDIRECT("CountryData!"&amp;ADDRESS(X35,Y35)))),"",MyComment(INDIRECT("CountryData!"&amp;ADDRESS(X35,Y35))))</f>
        <v/>
      </c>
    </row>
    <row r="36" spans="1:27" x14ac:dyDescent="0.25">
      <c r="A36" s="61"/>
      <c r="B36" s="73">
        <v>21501</v>
      </c>
      <c r="C36" s="73" t="s">
        <v>166</v>
      </c>
      <c r="D36" s="77" t="s">
        <v>527</v>
      </c>
      <c r="E36" s="74" t="str">
        <f t="shared" ca="1" si="19"/>
        <v xml:space="preserve"> </v>
      </c>
      <c r="F36" s="75" t="str">
        <f t="shared" ca="1" si="17"/>
        <v/>
      </c>
      <c r="G36" s="96">
        <f>IF(_xludf.ISFORMULA($F36),2,1)</f>
        <v>2</v>
      </c>
      <c r="H36" s="96" t="str">
        <f>IF($E$35="X",1,"")</f>
        <v/>
      </c>
      <c r="I36" s="61"/>
      <c r="J36" s="211" t="str">
        <f t="shared" ca="1" si="22"/>
        <v/>
      </c>
      <c r="K36" s="76" t="str">
        <f t="shared" ca="1" si="8"/>
        <v/>
      </c>
      <c r="L36" s="61"/>
      <c r="M36" s="303" t="str">
        <f t="shared" ca="1" si="16"/>
        <v/>
      </c>
      <c r="N36" s="61"/>
      <c r="X36" s="70">
        <f t="shared" si="9"/>
        <v>78</v>
      </c>
      <c r="Y36" s="70">
        <f>IF(ISNUMBER(MATCH($B36,CountryData!$3:$3,0)),MATCH($B36,CountryData!$3:$3,0),"")</f>
        <v>94</v>
      </c>
      <c r="Z36" s="70" t="str">
        <f t="shared" ca="1" si="23"/>
        <v xml:space="preserve"> </v>
      </c>
      <c r="AA36" s="70" t="str">
        <f ca="1">IF(ISERROR(MyComment(INDIRECT("CountryData!"&amp;ADDRESS(X36,Y36)))),"",MyComment(INDIRECT("CountryData!"&amp;ADDRESS(X36,Y36))))</f>
        <v/>
      </c>
    </row>
    <row r="37" spans="1:27" x14ac:dyDescent="0.25">
      <c r="A37" s="61"/>
      <c r="B37" s="73">
        <v>21502</v>
      </c>
      <c r="C37" s="73" t="s">
        <v>194</v>
      </c>
      <c r="D37" s="77" t="s">
        <v>528</v>
      </c>
      <c r="E37" s="74" t="str">
        <f t="shared" ca="1" si="19"/>
        <v xml:space="preserve"> </v>
      </c>
      <c r="F37" s="75" t="str">
        <f t="shared" ca="1" si="17"/>
        <v/>
      </c>
      <c r="G37" s="96">
        <f>IF(_xludf.ISFORMULA($F37),2,1)</f>
        <v>2</v>
      </c>
      <c r="H37" s="96" t="str">
        <f t="shared" ref="H37:H42" si="24">IF($E$35="X",1,"")</f>
        <v/>
      </c>
      <c r="I37" s="61"/>
      <c r="J37" s="211" t="str">
        <f t="shared" ca="1" si="22"/>
        <v/>
      </c>
      <c r="K37" s="76" t="str">
        <f t="shared" ca="1" si="8"/>
        <v/>
      </c>
      <c r="L37" s="61"/>
      <c r="M37" s="303" t="str">
        <f t="shared" ca="1" si="16"/>
        <v/>
      </c>
      <c r="N37" s="61"/>
      <c r="X37" s="70">
        <f t="shared" si="9"/>
        <v>78</v>
      </c>
      <c r="Y37" s="70">
        <f>IF(ISNUMBER(MATCH($B37,CountryData!$3:$3,0)),MATCH($B37,CountryData!$3:$3,0),"")</f>
        <v>95</v>
      </c>
      <c r="Z37" s="70" t="str">
        <f t="shared" ca="1" si="23"/>
        <v xml:space="preserve"> </v>
      </c>
      <c r="AA37" s="70" t="str">
        <f ca="1">IF(ISERROR(MyComment(INDIRECT("CountryData!"&amp;ADDRESS(X37,Y37)))),"",MyComment(INDIRECT("CountryData!"&amp;ADDRESS(X37,Y37))))</f>
        <v/>
      </c>
    </row>
    <row r="38" spans="1:27" x14ac:dyDescent="0.25">
      <c r="A38" s="61"/>
      <c r="B38" s="73">
        <v>21503</v>
      </c>
      <c r="C38" s="73" t="s">
        <v>195</v>
      </c>
      <c r="D38" s="77" t="s">
        <v>529</v>
      </c>
      <c r="E38" s="74" t="str">
        <f t="shared" ca="1" si="19"/>
        <v xml:space="preserve"> </v>
      </c>
      <c r="F38" s="75" t="str">
        <f t="shared" ca="1" si="17"/>
        <v/>
      </c>
      <c r="G38" s="96">
        <f>IF(_xludf.ISFORMULA($F38),2,1)</f>
        <v>2</v>
      </c>
      <c r="H38" s="96" t="str">
        <f t="shared" si="24"/>
        <v/>
      </c>
      <c r="I38" s="61"/>
      <c r="J38" s="211" t="str">
        <f t="shared" ca="1" si="22"/>
        <v/>
      </c>
      <c r="K38" s="76" t="str">
        <f t="shared" ca="1" si="8"/>
        <v/>
      </c>
      <c r="L38" s="61"/>
      <c r="M38" s="303" t="str">
        <f t="shared" ca="1" si="16"/>
        <v/>
      </c>
      <c r="N38" s="61"/>
      <c r="X38" s="70">
        <f t="shared" si="9"/>
        <v>78</v>
      </c>
      <c r="Y38" s="70">
        <f>IF(ISNUMBER(MATCH($B38,CountryData!$3:$3,0)),MATCH($B38,CountryData!$3:$3,0),"")</f>
        <v>96</v>
      </c>
      <c r="Z38" s="70" t="str">
        <f t="shared" ca="1" si="23"/>
        <v xml:space="preserve"> </v>
      </c>
      <c r="AA38" s="70" t="str">
        <f ca="1">IF(ISERROR(MyComment(INDIRECT("CountryData!"&amp;ADDRESS(X38,Y38)))),"",MyComment(INDIRECT("CountryData!"&amp;ADDRESS(X38,Y38))))</f>
        <v/>
      </c>
    </row>
    <row r="39" spans="1:27" x14ac:dyDescent="0.25">
      <c r="A39" s="61"/>
      <c r="B39" s="73">
        <v>21504</v>
      </c>
      <c r="C39" s="73" t="s">
        <v>196</v>
      </c>
      <c r="D39" s="77" t="s">
        <v>530</v>
      </c>
      <c r="E39" s="74" t="str">
        <f t="shared" ca="1" si="19"/>
        <v xml:space="preserve"> </v>
      </c>
      <c r="F39" s="75" t="str">
        <f t="shared" ca="1" si="17"/>
        <v/>
      </c>
      <c r="G39" s="96">
        <f>IF(_xludf.ISFORMULA($F39),2,1)</f>
        <v>2</v>
      </c>
      <c r="H39" s="96" t="str">
        <f t="shared" si="24"/>
        <v/>
      </c>
      <c r="I39" s="61"/>
      <c r="J39" s="211" t="str">
        <f t="shared" ca="1" si="22"/>
        <v/>
      </c>
      <c r="K39" s="76" t="str">
        <f t="shared" ca="1" si="8"/>
        <v/>
      </c>
      <c r="L39" s="61"/>
      <c r="M39" s="303" t="str">
        <f t="shared" ca="1" si="16"/>
        <v/>
      </c>
      <c r="N39" s="61"/>
      <c r="X39" s="70">
        <f t="shared" si="9"/>
        <v>78</v>
      </c>
      <c r="Y39" s="70">
        <f>IF(ISNUMBER(MATCH($B39,CountryData!$3:$3,0)),MATCH($B39,CountryData!$3:$3,0),"")</f>
        <v>97</v>
      </c>
      <c r="Z39" s="70" t="str">
        <f t="shared" ca="1" si="23"/>
        <v xml:space="preserve"> </v>
      </c>
      <c r="AA39" s="70" t="str">
        <f ca="1">IF(ISERROR(MyComment(INDIRECT("CountryData!"&amp;ADDRESS(X39,Y39)))),"",MyComment(INDIRECT("CountryData!"&amp;ADDRESS(X39,Y39))))</f>
        <v/>
      </c>
    </row>
    <row r="40" spans="1:27" x14ac:dyDescent="0.25">
      <c r="A40" s="61"/>
      <c r="B40" s="73">
        <v>21505</v>
      </c>
      <c r="C40" s="73" t="s">
        <v>197</v>
      </c>
      <c r="D40" s="77" t="s">
        <v>531</v>
      </c>
      <c r="E40" s="74" t="str">
        <f t="shared" ca="1" si="19"/>
        <v xml:space="preserve"> </v>
      </c>
      <c r="F40" s="75" t="str">
        <f t="shared" ca="1" si="17"/>
        <v/>
      </c>
      <c r="G40" s="96">
        <f>IF(_xludf.ISFORMULA($F40),2,1)</f>
        <v>2</v>
      </c>
      <c r="H40" s="96" t="str">
        <f t="shared" si="24"/>
        <v/>
      </c>
      <c r="I40" s="61"/>
      <c r="J40" s="211" t="str">
        <f t="shared" ca="1" si="22"/>
        <v/>
      </c>
      <c r="K40" s="76" t="str">
        <f t="shared" ca="1" si="8"/>
        <v/>
      </c>
      <c r="L40" s="61"/>
      <c r="M40" s="303" t="str">
        <f t="shared" ca="1" si="16"/>
        <v/>
      </c>
      <c r="N40" s="61"/>
      <c r="X40" s="70">
        <f t="shared" si="9"/>
        <v>78</v>
      </c>
      <c r="Y40" s="70">
        <f>IF(ISNUMBER(MATCH($B40,CountryData!$3:$3,0)),MATCH($B40,CountryData!$3:$3,0),"")</f>
        <v>98</v>
      </c>
      <c r="Z40" s="70" t="str">
        <f t="shared" ca="1" si="23"/>
        <v xml:space="preserve"> </v>
      </c>
      <c r="AA40" s="70" t="str">
        <f ca="1">IF(ISERROR(MyComment(INDIRECT("CountryData!"&amp;ADDRESS(X40,Y40)))),"",MyComment(INDIRECT("CountryData!"&amp;ADDRESS(X40,Y40))))</f>
        <v/>
      </c>
    </row>
    <row r="41" spans="1:27" x14ac:dyDescent="0.25">
      <c r="A41" s="61"/>
      <c r="B41" s="73">
        <v>21506</v>
      </c>
      <c r="C41" s="73" t="s">
        <v>197</v>
      </c>
      <c r="D41" s="77" t="s">
        <v>532</v>
      </c>
      <c r="E41" s="74" t="str">
        <f t="shared" ca="1" si="19"/>
        <v xml:space="preserve"> </v>
      </c>
      <c r="F41" s="75" t="str">
        <f t="shared" ca="1" si="17"/>
        <v/>
      </c>
      <c r="G41" s="96">
        <f>IF(_xludf.ISFORMULA($F41),2,1)</f>
        <v>2</v>
      </c>
      <c r="H41" s="96" t="str">
        <f t="shared" si="24"/>
        <v/>
      </c>
      <c r="I41" s="61"/>
      <c r="J41" s="211" t="str">
        <f t="shared" ca="1" si="22"/>
        <v/>
      </c>
      <c r="K41" s="76" t="str">
        <f t="shared" ca="1" si="8"/>
        <v/>
      </c>
      <c r="L41" s="61"/>
      <c r="M41" s="303" t="str">
        <f t="shared" ca="1" si="16"/>
        <v/>
      </c>
      <c r="N41" s="61"/>
      <c r="X41" s="70">
        <f t="shared" si="9"/>
        <v>78</v>
      </c>
      <c r="Y41" s="70">
        <f>IF(ISNUMBER(MATCH($B41,CountryData!$3:$3,0)),MATCH($B41,CountryData!$3:$3,0),"")</f>
        <v>99</v>
      </c>
      <c r="Z41" s="70" t="str">
        <f t="shared" ca="1" si="23"/>
        <v xml:space="preserve"> </v>
      </c>
      <c r="AA41" s="70" t="str">
        <f ca="1">IF(ISERROR(MyComment(INDIRECT("CountryData!"&amp;ADDRESS(X41,Y41)))),"",MyComment(INDIRECT("CountryData!"&amp;ADDRESS(X41,Y41))))</f>
        <v/>
      </c>
    </row>
    <row r="42" spans="1:27" x14ac:dyDescent="0.25">
      <c r="A42" s="61"/>
      <c r="B42" s="73">
        <v>21507</v>
      </c>
      <c r="C42" s="73" t="s">
        <v>198</v>
      </c>
      <c r="D42" s="77" t="s">
        <v>533</v>
      </c>
      <c r="E42" s="74">
        <f t="shared" ca="1" si="19"/>
        <v>0.25</v>
      </c>
      <c r="F42" s="75">
        <f t="shared" ca="1" si="17"/>
        <v>0.25</v>
      </c>
      <c r="G42" s="96">
        <f>IF(_xludf.ISFORMULA($F42),2,1)</f>
        <v>2</v>
      </c>
      <c r="H42" s="96" t="str">
        <f t="shared" si="24"/>
        <v/>
      </c>
      <c r="I42" s="61"/>
      <c r="J42" s="211">
        <f t="shared" ref="J42:J49" ca="1" si="25">IF(ISNUMBER(E42),E42,"")</f>
        <v>0.25</v>
      </c>
      <c r="K42" s="76">
        <f t="shared" ca="1" si="8"/>
        <v>0</v>
      </c>
      <c r="L42" s="61"/>
      <c r="M42" s="303">
        <f t="shared" ca="1" si="16"/>
        <v>0</v>
      </c>
      <c r="N42" s="61"/>
      <c r="X42" s="70">
        <f t="shared" si="9"/>
        <v>78</v>
      </c>
      <c r="Y42" s="70">
        <f>IF(ISNUMBER(MATCH($B42,CountryData!$3:$3,0)),MATCH($B42,CountryData!$3:$3,0),"")</f>
        <v>100</v>
      </c>
      <c r="Z42" s="70">
        <f t="shared" ref="Z42" ca="1" si="26">IF(AND(ISNUMBER(X42),ISNUMBER(Y42)),IF(INDEX(rngData,X42,Y42)&gt;0,INDEX(rngData,X42,Y42),""),"")</f>
        <v>0.25</v>
      </c>
      <c r="AA42" s="70" t="str">
        <f ca="1">IF(ISERROR(MyComment(INDIRECT("CountryData!"&amp;ADDRESS(X42,Y42)))),"",MyComment(INDIRECT("CountryData!"&amp;ADDRESS(X42,Y42))))</f>
        <v>????</v>
      </c>
    </row>
    <row r="43" spans="1:27" x14ac:dyDescent="0.25">
      <c r="B43" s="71">
        <v>216</v>
      </c>
      <c r="C43" s="71" t="s">
        <v>695</v>
      </c>
      <c r="D43" s="71" t="s">
        <v>696</v>
      </c>
      <c r="E43" s="99"/>
      <c r="F43" s="75" t="str">
        <f t="shared" si="17"/>
        <v/>
      </c>
      <c r="G43" s="96">
        <f>IF(_xludf.ISFORMULA($F43),2,1)</f>
        <v>2</v>
      </c>
      <c r="H43" s="96" t="str">
        <f>IF($E$27="X",1,"")</f>
        <v/>
      </c>
      <c r="I43" s="61"/>
      <c r="J43" s="61" t="str">
        <f t="shared" si="25"/>
        <v/>
      </c>
      <c r="K43" s="76" t="str">
        <f t="shared" ref="K43:K49" si="27">IFERROR(IF(ISNUMBER(F43),F43-E43,""),"")</f>
        <v/>
      </c>
      <c r="L43" s="61"/>
      <c r="M43" s="303" t="str">
        <f t="shared" si="16"/>
        <v/>
      </c>
      <c r="X43" s="70">
        <f t="shared" si="9"/>
        <v>78</v>
      </c>
      <c r="Y43" s="70" t="str">
        <f>IF(ISNUMBER(MATCH($B43,CountryData!$3:$3,0)),MATCH($B43,CountryData!$3:$3,0),"")</f>
        <v/>
      </c>
      <c r="Z43" s="70" t="str">
        <f t="shared" ref="Z43:Z49" si="28">IF(AND(ISNUMBER(X43),ISNUMBER(Y43)),IF(INDEX(rngData,X43,Y43)&gt;0,INDEX(rngData,X43,Y43),""),"")</f>
        <v/>
      </c>
      <c r="AA43" s="70" t="str">
        <f ca="1">IF(ISERROR(MyComment(INDIRECT("CountryData!"&amp;ADDRESS(X43,Y43)))),"",MyComment(INDIRECT("CountryData!"&amp;ADDRESS(X43,Y43))))</f>
        <v/>
      </c>
    </row>
    <row r="44" spans="1:27" x14ac:dyDescent="0.25">
      <c r="B44" s="73">
        <v>21601</v>
      </c>
      <c r="C44" s="73" t="s">
        <v>166</v>
      </c>
      <c r="D44" s="77" t="s">
        <v>860</v>
      </c>
      <c r="E44" s="74" t="str">
        <f t="shared" ca="1" si="19"/>
        <v xml:space="preserve"> </v>
      </c>
      <c r="F44" s="75" t="str">
        <f t="shared" ca="1" si="17"/>
        <v/>
      </c>
      <c r="G44" s="96">
        <f>IF(_xludf.ISFORMULA($F44),2,1)</f>
        <v>2</v>
      </c>
      <c r="H44" s="96" t="str">
        <f t="shared" ref="H44" si="29">IF($E$43="X",1,"")</f>
        <v/>
      </c>
      <c r="I44" s="61"/>
      <c r="J44" s="211" t="str">
        <f t="shared" ca="1" si="25"/>
        <v/>
      </c>
      <c r="K44" s="76" t="str">
        <f t="shared" ca="1" si="27"/>
        <v/>
      </c>
      <c r="L44" s="61"/>
      <c r="M44" s="303" t="str">
        <f t="shared" ca="1" si="16"/>
        <v/>
      </c>
      <c r="X44" s="70">
        <f t="shared" si="9"/>
        <v>78</v>
      </c>
      <c r="Y44" s="70">
        <f>IF(ISNUMBER(MATCH($B44,CountryData!$3:$3,0)),MATCH($B44,CountryData!$3:$3,0),"")</f>
        <v>101</v>
      </c>
      <c r="Z44" s="70" t="str">
        <f t="shared" ca="1" si="28"/>
        <v xml:space="preserve"> </v>
      </c>
      <c r="AA44" s="70" t="str">
        <f ca="1">IF(ISERROR(MyComment(INDIRECT("CountryData!"&amp;ADDRESS(X44,Y44)))),"",MyComment(INDIRECT("CountryData!"&amp;ADDRESS(X44,Y44))))</f>
        <v/>
      </c>
    </row>
    <row r="45" spans="1:27" x14ac:dyDescent="0.25">
      <c r="B45" s="73">
        <v>21602</v>
      </c>
      <c r="C45" s="73" t="s">
        <v>194</v>
      </c>
      <c r="D45" s="77" t="s">
        <v>861</v>
      </c>
      <c r="E45" s="74" t="str">
        <f t="shared" ca="1" si="19"/>
        <v xml:space="preserve"> </v>
      </c>
      <c r="F45" s="75" t="str">
        <f t="shared" ca="1" si="17"/>
        <v/>
      </c>
      <c r="G45" s="96">
        <f>IF(_xludf.ISFORMULA($F45),2,1)</f>
        <v>2</v>
      </c>
      <c r="H45" s="96" t="str">
        <f>IF($E$43="X",1,"")</f>
        <v/>
      </c>
      <c r="I45" s="61"/>
      <c r="J45" s="211" t="str">
        <f t="shared" ca="1" si="25"/>
        <v/>
      </c>
      <c r="K45" s="76" t="str">
        <f t="shared" ca="1" si="27"/>
        <v/>
      </c>
      <c r="L45" s="61"/>
      <c r="M45" s="303" t="str">
        <f t="shared" ca="1" si="16"/>
        <v/>
      </c>
      <c r="X45" s="70">
        <f t="shared" si="9"/>
        <v>78</v>
      </c>
      <c r="Y45" s="70">
        <f>IF(ISNUMBER(MATCH($B45,CountryData!$3:$3,0)),MATCH($B45,CountryData!$3:$3,0),"")</f>
        <v>102</v>
      </c>
      <c r="Z45" s="70" t="str">
        <f t="shared" ca="1" si="28"/>
        <v xml:space="preserve"> </v>
      </c>
      <c r="AA45" s="70" t="str">
        <f ca="1">IF(ISERROR(MyComment(INDIRECT("CountryData!"&amp;ADDRESS(X45,Y45)))),"",MyComment(INDIRECT("CountryData!"&amp;ADDRESS(X45,Y45))))</f>
        <v/>
      </c>
    </row>
    <row r="46" spans="1:27" x14ac:dyDescent="0.25">
      <c r="B46" s="73">
        <v>21603</v>
      </c>
      <c r="C46" s="73" t="s">
        <v>195</v>
      </c>
      <c r="D46" s="77" t="s">
        <v>899</v>
      </c>
      <c r="E46" s="74">
        <f t="shared" ca="1" si="19"/>
        <v>0.48</v>
      </c>
      <c r="F46" s="75">
        <f t="shared" ca="1" si="17"/>
        <v>0.48</v>
      </c>
      <c r="G46" s="96">
        <f>IF(_xludf.ISFORMULA($F46),2,1)</f>
        <v>2</v>
      </c>
      <c r="H46" s="96" t="str">
        <f t="shared" ref="H46:H49" si="30">IF($E$43="X",1,"")</f>
        <v/>
      </c>
      <c r="I46" s="61"/>
      <c r="J46" s="211">
        <f t="shared" ca="1" si="25"/>
        <v>0.48</v>
      </c>
      <c r="K46" s="76">
        <f t="shared" ca="1" si="27"/>
        <v>0</v>
      </c>
      <c r="L46" s="61"/>
      <c r="M46" s="303">
        <f t="shared" ca="1" si="16"/>
        <v>0</v>
      </c>
      <c r="X46" s="70">
        <f t="shared" si="9"/>
        <v>78</v>
      </c>
      <c r="Y46" s="70">
        <f>IF(ISNUMBER(MATCH($B46,CountryData!$3:$3,0)),MATCH($B46,CountryData!$3:$3,0),"")</f>
        <v>103</v>
      </c>
      <c r="Z46" s="70">
        <f t="shared" ca="1" si="28"/>
        <v>0.48</v>
      </c>
      <c r="AA46" s="70" t="str">
        <f ca="1">IF(ISERROR(MyComment(INDIRECT("CountryData!"&amp;ADDRESS(X46,Y46)))),"",MyComment(INDIRECT("CountryData!"&amp;ADDRESS(X46,Y46))))</f>
        <v>MIS 2010, Table 4.1 (Proxy from HH with at least one ITN)</v>
      </c>
    </row>
    <row r="47" spans="1:27" x14ac:dyDescent="0.25">
      <c r="B47" s="73">
        <v>21604</v>
      </c>
      <c r="C47" s="73" t="s">
        <v>196</v>
      </c>
      <c r="D47" s="77" t="s">
        <v>900</v>
      </c>
      <c r="E47" s="74">
        <f t="shared" ca="1" si="19"/>
        <v>0.56699999999999995</v>
      </c>
      <c r="F47" s="75">
        <f t="shared" ca="1" si="17"/>
        <v>0.56699999999999995</v>
      </c>
      <c r="G47" s="96">
        <f>IF(_xludf.ISFORMULA($F47),2,1)</f>
        <v>2</v>
      </c>
      <c r="H47" s="96" t="str">
        <f t="shared" si="30"/>
        <v/>
      </c>
      <c r="I47" s="61"/>
      <c r="J47" s="211">
        <f t="shared" ca="1" si="25"/>
        <v>0.56699999999999995</v>
      </c>
      <c r="K47" s="76">
        <f t="shared" ca="1" si="27"/>
        <v>0</v>
      </c>
      <c r="L47" s="61"/>
      <c r="M47" s="303">
        <f t="shared" ca="1" si="16"/>
        <v>0</v>
      </c>
      <c r="X47" s="70">
        <f t="shared" si="9"/>
        <v>78</v>
      </c>
      <c r="Y47" s="70">
        <f>IF(ISNUMBER(MATCH($B47,CountryData!$3:$3,0)),MATCH($B47,CountryData!$3:$3,0),"")</f>
        <v>104</v>
      </c>
      <c r="Z47" s="70">
        <f t="shared" ca="1" si="28"/>
        <v>0.56699999999999995</v>
      </c>
      <c r="AA47" s="70" t="str">
        <f ca="1">IF(ISERROR(MyComment(INDIRECT("CountryData!"&amp;ADDRESS(X47,Y47)))),"",MyComment(INDIRECT("CountryData!"&amp;ADDRESS(X47,Y47))))</f>
        <v>MIS 2010, Table 4.3 (Proxy from HH with at least one net)</v>
      </c>
    </row>
    <row r="48" spans="1:27" x14ac:dyDescent="0.25">
      <c r="B48" s="73">
        <v>21605</v>
      </c>
      <c r="C48" s="73" t="s">
        <v>197</v>
      </c>
      <c r="D48" s="77" t="s">
        <v>901</v>
      </c>
      <c r="E48" s="74">
        <f t="shared" ca="1" si="19"/>
        <v>0.108</v>
      </c>
      <c r="F48" s="75">
        <f t="shared" ca="1" si="17"/>
        <v>0.108</v>
      </c>
      <c r="G48" s="96">
        <f>IF(_xludf.ISFORMULA($F48),2,1)</f>
        <v>2</v>
      </c>
      <c r="H48" s="96" t="str">
        <f t="shared" si="30"/>
        <v/>
      </c>
      <c r="I48" s="61"/>
      <c r="J48" s="211">
        <f t="shared" ca="1" si="25"/>
        <v>0.108</v>
      </c>
      <c r="K48" s="76">
        <f t="shared" ca="1" si="27"/>
        <v>0</v>
      </c>
      <c r="L48" s="61"/>
      <c r="M48" s="303">
        <f t="shared" ca="1" si="16"/>
        <v>0</v>
      </c>
      <c r="X48" s="70">
        <f t="shared" si="9"/>
        <v>78</v>
      </c>
      <c r="Y48" s="70">
        <f>IF(ISNUMBER(MATCH($B48,CountryData!$3:$3,0)),MATCH($B48,CountryData!$3:$3,0),"")</f>
        <v>105</v>
      </c>
      <c r="Z48" s="70">
        <f t="shared" ca="1" si="28"/>
        <v>0.108</v>
      </c>
      <c r="AA48" s="70" t="str">
        <f ca="1">IF(ISERROR(MyComment(INDIRECT("CountryData!"&amp;ADDRESS(X48,Y48)))),"",MyComment(INDIRECT("CountryData!"&amp;ADDRESS(X48,Y48))))</f>
        <v>MIS 2010, Table 4.2</v>
      </c>
    </row>
    <row r="49" spans="2:27" x14ac:dyDescent="0.25">
      <c r="B49" s="73">
        <v>21606</v>
      </c>
      <c r="C49" s="73" t="s">
        <v>198</v>
      </c>
      <c r="D49" s="77" t="s">
        <v>902</v>
      </c>
      <c r="E49" s="74">
        <f t="shared" ca="1" si="19"/>
        <v>0.108</v>
      </c>
      <c r="F49" s="75">
        <f t="shared" ca="1" si="17"/>
        <v>0.108</v>
      </c>
      <c r="G49" s="96">
        <f>IF(_xludf.ISFORMULA($F49),2,1)</f>
        <v>2</v>
      </c>
      <c r="H49" s="96" t="str">
        <f t="shared" si="30"/>
        <v/>
      </c>
      <c r="I49" s="61"/>
      <c r="J49" s="211">
        <f t="shared" ca="1" si="25"/>
        <v>0.108</v>
      </c>
      <c r="K49" s="76">
        <f t="shared" ca="1" si="27"/>
        <v>0</v>
      </c>
      <c r="L49" s="61"/>
      <c r="M49" s="303">
        <f t="shared" ca="1" si="16"/>
        <v>0</v>
      </c>
      <c r="X49" s="70">
        <f t="shared" si="9"/>
        <v>78</v>
      </c>
      <c r="Y49" s="70">
        <f>IF(ISNUMBER(MATCH($B49,CountryData!$3:$3,0)),MATCH($B49,CountryData!$3:$3,0),"")</f>
        <v>106</v>
      </c>
      <c r="Z49" s="70">
        <f t="shared" ca="1" si="28"/>
        <v>0.108</v>
      </c>
      <c r="AA49" s="70" t="str">
        <f ca="1">IF(ISERROR(MyComment(INDIRECT("CountryData!"&amp;ADDRESS(X49,Y49)))),"",MyComment(INDIRECT("CountryData!"&amp;ADDRESS(X49,Y49))))</f>
        <v>MIS 2010, Table 4.2</v>
      </c>
    </row>
    <row r="50" spans="2:27" x14ac:dyDescent="0.25">
      <c r="F50" s="1" t="str">
        <f t="shared" si="17"/>
        <v/>
      </c>
    </row>
    <row r="51" spans="2:27" x14ac:dyDescent="0.25">
      <c r="F51" s="1" t="str">
        <f t="shared" si="17"/>
        <v/>
      </c>
    </row>
    <row r="52" spans="2:27" x14ac:dyDescent="0.25">
      <c r="F52" s="1" t="str">
        <f t="shared" si="17"/>
        <v/>
      </c>
    </row>
  </sheetData>
  <sheetProtection sheet="1" objects="1" scenarios="1" selectLockedCells="1"/>
  <customSheetViews>
    <customSheetView guid="{D1870C1C-6C8B-487D-A57E-52F00C061527}" hiddenColumns="1">
      <pane xSplit="2" ySplit="4" topLeftCell="C5" activePane="bottomRight" state="frozen"/>
      <selection pane="bottomRight" activeCell="F29" sqref="F29"/>
      <pageMargins left="0.7" right="0.7" top="0.75" bottom="0.75" header="0.3" footer="0.3"/>
      <pageSetup orientation="portrait" r:id="rId1"/>
    </customSheetView>
  </customSheetViews>
  <conditionalFormatting sqref="J7">
    <cfRule type="expression" dxfId="198" priority="41">
      <formula>IF(J7&lt;&gt;"",1,0)</formula>
    </cfRule>
    <cfRule type="dataBar" priority="42">
      <dataBar showValue="0">
        <cfvo type="num" val="0"/>
        <cfvo type="num" val="1"/>
        <color rgb="FF638EC6"/>
      </dataBar>
    </cfRule>
  </conditionalFormatting>
  <conditionalFormatting sqref="J8:J12">
    <cfRule type="expression" dxfId="197" priority="33">
      <formula>IF(J8&lt;&gt;"",1,0)</formula>
    </cfRule>
    <cfRule type="dataBar" priority="34">
      <dataBar showValue="0">
        <cfvo type="num" val="0"/>
        <cfvo type="num" val="1"/>
        <color rgb="FF638EC6"/>
      </dataBar>
    </cfRule>
  </conditionalFormatting>
  <conditionalFormatting sqref="J14:J19">
    <cfRule type="expression" dxfId="196" priority="31">
      <formula>IF(J14&lt;&gt;"",1,0)</formula>
    </cfRule>
    <cfRule type="dataBar" priority="32">
      <dataBar showValue="0">
        <cfvo type="num" val="0"/>
        <cfvo type="num" val="1"/>
        <color rgb="FF638EC6"/>
      </dataBar>
    </cfRule>
  </conditionalFormatting>
  <conditionalFormatting sqref="J21:J26">
    <cfRule type="expression" dxfId="195" priority="29">
      <formula>IF(J21&lt;&gt;"",1,0)</formula>
    </cfRule>
    <cfRule type="dataBar" priority="30">
      <dataBar showValue="0">
        <cfvo type="num" val="0"/>
        <cfvo type="num" val="1"/>
        <color rgb="FF638EC6"/>
      </dataBar>
    </cfRule>
  </conditionalFormatting>
  <conditionalFormatting sqref="J28:J33">
    <cfRule type="expression" dxfId="194" priority="27">
      <formula>IF(J28&lt;&gt;"",1,0)</formula>
    </cfRule>
    <cfRule type="dataBar" priority="28">
      <dataBar showValue="0">
        <cfvo type="num" val="0"/>
        <cfvo type="num" val="1"/>
        <color rgb="FF638EC6"/>
      </dataBar>
    </cfRule>
  </conditionalFormatting>
  <conditionalFormatting sqref="J34">
    <cfRule type="expression" dxfId="193" priority="25">
      <formula>IF(J34&lt;&gt;"",1,0)</formula>
    </cfRule>
    <cfRule type="dataBar" priority="26">
      <dataBar showValue="0">
        <cfvo type="num" val="0"/>
        <cfvo type="num" val="1"/>
        <color rgb="FF638EC6"/>
      </dataBar>
    </cfRule>
  </conditionalFormatting>
  <conditionalFormatting sqref="F7:F27">
    <cfRule type="expression" dxfId="192" priority="23">
      <formula>$G7=1</formula>
    </cfRule>
  </conditionalFormatting>
  <conditionalFormatting sqref="J36:J41">
    <cfRule type="expression" dxfId="191" priority="20">
      <formula>IF(J36&lt;&gt;"",1,0)</formula>
    </cfRule>
    <cfRule type="dataBar" priority="21">
      <dataBar showValue="0">
        <cfvo type="num" val="0"/>
        <cfvo type="num" val="1"/>
        <color rgb="FF638EC6"/>
      </dataBar>
    </cfRule>
  </conditionalFormatting>
  <conditionalFormatting sqref="J42">
    <cfRule type="expression" dxfId="190" priority="18">
      <formula>IF(J42&lt;&gt;"",1,0)</formula>
    </cfRule>
    <cfRule type="dataBar" priority="19">
      <dataBar showValue="0">
        <cfvo type="num" val="0"/>
        <cfvo type="num" val="1"/>
        <color rgb="FF638EC6"/>
      </dataBar>
    </cfRule>
  </conditionalFormatting>
  <conditionalFormatting sqref="J44:J49">
    <cfRule type="expression" dxfId="189" priority="8">
      <formula>IF(J44&lt;&gt;"",1,0)</formula>
    </cfRule>
    <cfRule type="dataBar" priority="9">
      <dataBar showValue="0">
        <cfvo type="num" val="0"/>
        <cfvo type="num" val="1"/>
        <color rgb="FF638EC6"/>
      </dataBar>
    </cfRule>
  </conditionalFormatting>
  <conditionalFormatting sqref="F44:F49">
    <cfRule type="expression" dxfId="188" priority="3">
      <formula>$G44=1</formula>
    </cfRule>
  </conditionalFormatting>
  <conditionalFormatting sqref="F28:F43">
    <cfRule type="expression" dxfId="187" priority="1">
      <formula>$G28=1</formula>
    </cfRule>
  </conditionalFormatting>
  <dataValidations count="1">
    <dataValidation type="list" allowBlank="1" showInputMessage="1" showErrorMessage="1" sqref="E6 E13 E20 E27 E35 E43">
      <formula1>uTick</formula1>
    </dataValidation>
  </dataValidations>
  <pageMargins left="0.7" right="0.7" top="0.75" bottom="0.75" header="0.3" footer="0.3"/>
  <pageSetup orientation="portrait" r:id="rId2"/>
  <ignoredErrors>
    <ignoredError sqref="E7:E12 E14:E19 E21:E26" unlockedFormula="1"/>
  </ignoredError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C000"/>
  </sheetPr>
  <dimension ref="A1:BT462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109" sqref="J109"/>
    </sheetView>
  </sheetViews>
  <sheetFormatPr defaultRowHeight="15" x14ac:dyDescent="0.25"/>
  <cols>
    <col min="1" max="1" width="3.28515625" style="25" hidden="1" customWidth="1"/>
    <col min="2" max="2" width="6.140625" style="25" bestFit="1" customWidth="1"/>
    <col min="3" max="3" width="52.85546875" customWidth="1"/>
    <col min="4" max="4" width="12" style="21" bestFit="1" customWidth="1"/>
    <col min="5" max="5" width="13.140625" bestFit="1" customWidth="1"/>
    <col min="6" max="6" width="14" bestFit="1" customWidth="1"/>
    <col min="7" max="11" width="13.140625" bestFit="1" customWidth="1"/>
    <col min="12" max="15" width="13.42578125" customWidth="1"/>
    <col min="16" max="16" width="2.7109375" customWidth="1"/>
    <col min="17" max="17" width="7.7109375" customWidth="1"/>
    <col min="18" max="18" width="15.28515625" bestFit="1" customWidth="1"/>
    <col min="19" max="19" width="2" bestFit="1" customWidth="1"/>
    <col min="27" max="27" width="9.140625" customWidth="1"/>
    <col min="28" max="28" width="4.42578125" style="145" customWidth="1"/>
    <col min="29" max="29" width="3.85546875" style="145" customWidth="1"/>
    <col min="30" max="30" width="9.140625" style="154" customWidth="1"/>
    <col min="31" max="31" width="9.140625" style="164" customWidth="1"/>
    <col min="32" max="33" width="9.140625" style="154" customWidth="1"/>
    <col min="34" max="34" width="3" style="153" customWidth="1"/>
    <col min="35" max="35" width="9.140625" style="154" customWidth="1"/>
    <col min="36" max="36" width="4.7109375" style="154" customWidth="1"/>
    <col min="37" max="37" width="3.5703125" style="204" customWidth="1"/>
    <col min="38" max="38" width="9.140625" customWidth="1"/>
    <col min="39" max="48" width="3.42578125" style="25" customWidth="1"/>
    <col min="49" max="49" width="8.85546875" style="25" customWidth="1"/>
    <col min="50" max="50" width="3.28515625" style="226" customWidth="1"/>
    <col min="51" max="51" width="4.140625" style="25" customWidth="1"/>
    <col min="52" max="52" width="2" customWidth="1"/>
    <col min="53" max="53" width="9.140625" customWidth="1"/>
  </cols>
  <sheetData>
    <row r="1" spans="1:72" x14ac:dyDescent="0.25">
      <c r="A1" s="173"/>
      <c r="B1" s="85">
        <f>IFERROR(MATCH(ccAreaName,CountryData!$EM:$EM,0),"")</f>
        <v>78</v>
      </c>
      <c r="C1" s="82" t="s">
        <v>219</v>
      </c>
      <c r="D1" s="87"/>
      <c r="E1" s="37"/>
      <c r="F1" s="37">
        <f>IF(ISNUMBER(F4),1,"")</f>
        <v>1</v>
      </c>
      <c r="G1" s="37">
        <f t="shared" ref="G1:O1" si="0">IF($F$4+COLUMN()-COLUMN($F$1)&lt;=$F$4+ccNbYear-1,1,"")</f>
        <v>1</v>
      </c>
      <c r="H1" s="37">
        <f t="shared" si="0"/>
        <v>1</v>
      </c>
      <c r="I1" s="37">
        <f t="shared" si="0"/>
        <v>1</v>
      </c>
      <c r="J1" s="37" t="str">
        <f t="shared" si="0"/>
        <v/>
      </c>
      <c r="K1" s="37" t="str">
        <f t="shared" si="0"/>
        <v/>
      </c>
      <c r="L1" s="37" t="str">
        <f t="shared" si="0"/>
        <v/>
      </c>
      <c r="M1" s="37" t="str">
        <f t="shared" si="0"/>
        <v/>
      </c>
      <c r="N1" s="37" t="str">
        <f t="shared" si="0"/>
        <v/>
      </c>
      <c r="O1" s="37" t="str">
        <f t="shared" si="0"/>
        <v/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132"/>
      <c r="AC1" s="132"/>
      <c r="AD1" s="133"/>
      <c r="AE1" s="159"/>
      <c r="AF1" s="133"/>
      <c r="AG1" s="133"/>
      <c r="AH1" s="134"/>
      <c r="AI1" s="133"/>
      <c r="AJ1" s="133"/>
      <c r="AK1" s="212"/>
      <c r="AL1" s="37"/>
      <c r="AM1" s="280" t="s">
        <v>548</v>
      </c>
      <c r="AN1" s="280" t="s">
        <v>549</v>
      </c>
      <c r="AO1" s="280" t="s">
        <v>550</v>
      </c>
      <c r="AP1" s="280" t="s">
        <v>551</v>
      </c>
      <c r="AQ1" s="280" t="s">
        <v>552</v>
      </c>
      <c r="AR1" s="280" t="s">
        <v>553</v>
      </c>
      <c r="AS1" s="280" t="s">
        <v>554</v>
      </c>
      <c r="AT1" s="280" t="s">
        <v>555</v>
      </c>
      <c r="AU1" s="280" t="s">
        <v>556</v>
      </c>
      <c r="AV1" s="280" t="s">
        <v>557</v>
      </c>
      <c r="AW1" s="38"/>
      <c r="AX1" s="223" t="s">
        <v>526</v>
      </c>
      <c r="AY1" s="223" t="s">
        <v>558</v>
      </c>
      <c r="AZ1" s="37"/>
      <c r="BA1" s="37"/>
      <c r="BB1" s="37"/>
      <c r="BC1" s="37"/>
      <c r="BD1" s="37"/>
      <c r="BE1" s="37"/>
      <c r="BF1" s="37"/>
      <c r="BG1" s="37"/>
    </row>
    <row r="2" spans="1:72" x14ac:dyDescent="0.25">
      <c r="A2" s="38"/>
      <c r="B2" s="38"/>
      <c r="C2" s="37"/>
      <c r="D2" s="83"/>
      <c r="E2" s="37"/>
      <c r="F2" s="78" t="s">
        <v>218</v>
      </c>
      <c r="G2" s="37"/>
      <c r="H2" s="130">
        <v>4</v>
      </c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132"/>
      <c r="AC2" s="132"/>
      <c r="AD2" s="133"/>
      <c r="AE2" s="159"/>
      <c r="AF2" s="133"/>
      <c r="AG2" s="133"/>
      <c r="AH2" s="134"/>
      <c r="AI2" s="133"/>
      <c r="AJ2" s="133"/>
      <c r="AK2" s="212"/>
      <c r="AL2" s="37"/>
      <c r="AM2" s="38"/>
      <c r="AN2" s="38"/>
      <c r="AO2" s="38">
        <v>1</v>
      </c>
      <c r="AP2" s="38"/>
      <c r="AQ2" s="38"/>
      <c r="AR2" s="38"/>
      <c r="AS2" s="38"/>
      <c r="AT2" s="38"/>
      <c r="AU2" s="38"/>
      <c r="AV2" s="38"/>
      <c r="AW2" s="38"/>
      <c r="AX2" s="281">
        <f t="shared" ref="AX2" si="1">IF(SUM(AM2:AV2)&gt;0,1,"")</f>
        <v>1</v>
      </c>
      <c r="AY2" s="282" t="str">
        <f>IF(ISNUMBER(MATCH(ccCountry&amp;ccYear&amp;"Quantities"&amp;"?"&amp;ROW(),wrkg1!$I:$I,0)),1,"")</f>
        <v/>
      </c>
      <c r="AZ2" s="37"/>
      <c r="BA2" s="37"/>
      <c r="BB2" s="37"/>
      <c r="BC2" s="37"/>
      <c r="BD2" s="37"/>
      <c r="BE2" s="37"/>
      <c r="BF2" s="37"/>
      <c r="BG2" s="37"/>
    </row>
    <row r="3" spans="1:72" x14ac:dyDescent="0.25">
      <c r="A3" s="84"/>
      <c r="B3" s="84"/>
      <c r="C3" s="57" t="str">
        <f>IFERROR(IF(ccLevel2&lt;&gt;"",ccLevel2&amp;", "&amp;ccYear,ccCountry&amp;", "&amp;ccYear),"")</f>
        <v>Kenya, 2012</v>
      </c>
      <c r="D3" s="88"/>
      <c r="E3" s="80">
        <f>ccYear</f>
        <v>2012</v>
      </c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135"/>
      <c r="AC3" s="135"/>
      <c r="AD3" s="136"/>
      <c r="AE3" s="160"/>
      <c r="AF3" s="136"/>
      <c r="AG3" s="136"/>
      <c r="AH3" s="137"/>
      <c r="AI3" s="136"/>
      <c r="AJ3" s="136"/>
      <c r="AK3" s="213"/>
      <c r="AL3" s="55"/>
      <c r="AM3" s="84">
        <f>COLUMN()</f>
        <v>39</v>
      </c>
      <c r="AN3" s="84">
        <f>COLUMN()</f>
        <v>40</v>
      </c>
      <c r="AO3" s="84">
        <f>COLUMN()</f>
        <v>41</v>
      </c>
      <c r="AP3" s="84">
        <f>COLUMN()</f>
        <v>42</v>
      </c>
      <c r="AQ3" s="84">
        <f>COLUMN()</f>
        <v>43</v>
      </c>
      <c r="AR3" s="84">
        <f>COLUMN()</f>
        <v>44</v>
      </c>
      <c r="AS3" s="84">
        <f>COLUMN()</f>
        <v>45</v>
      </c>
      <c r="AT3" s="84">
        <f>COLUMN()</f>
        <v>46</v>
      </c>
      <c r="AU3" s="84">
        <f>COLUMN()</f>
        <v>47</v>
      </c>
      <c r="AV3" s="84">
        <f>COLUMN()</f>
        <v>48</v>
      </c>
      <c r="AW3" s="84"/>
      <c r="AX3" s="222"/>
      <c r="AY3" s="23" t="str">
        <f>IF(ISNUMBER(MATCH(ssLev&amp;ccCountry&amp;ccLevel2&amp;ccYear&amp;"Quantities"&amp;"?"&amp;ROW(),wrkg1!$I:$I,0)),1,"")</f>
        <v/>
      </c>
      <c r="AZ3" s="55"/>
      <c r="BA3" s="55"/>
      <c r="BB3" s="55"/>
      <c r="BC3" s="55"/>
      <c r="BD3" s="55"/>
      <c r="BE3" s="55"/>
      <c r="BF3" s="55"/>
      <c r="BG3" s="55"/>
    </row>
    <row r="4" spans="1:72" x14ac:dyDescent="0.25">
      <c r="A4" s="86"/>
      <c r="B4" s="86"/>
      <c r="C4" s="18"/>
      <c r="D4" s="18" t="s">
        <v>227</v>
      </c>
      <c r="E4" s="18" t="s">
        <v>47</v>
      </c>
      <c r="F4" s="129">
        <v>2014</v>
      </c>
      <c r="G4" s="18">
        <f>IF(ISNUMBER(G1),F4+1,"")</f>
        <v>2015</v>
      </c>
      <c r="H4" s="18">
        <f t="shared" ref="H4:O4" si="2">IF(ISNUMBER(H1),G4+1,"")</f>
        <v>2016</v>
      </c>
      <c r="I4" s="18">
        <f t="shared" si="2"/>
        <v>2017</v>
      </c>
      <c r="J4" s="18" t="str">
        <f t="shared" si="2"/>
        <v/>
      </c>
      <c r="K4" s="18" t="str">
        <f t="shared" si="2"/>
        <v/>
      </c>
      <c r="L4" s="18" t="str">
        <f t="shared" si="2"/>
        <v/>
      </c>
      <c r="M4" s="18" t="str">
        <f t="shared" si="2"/>
        <v/>
      </c>
      <c r="N4" s="18" t="str">
        <f t="shared" si="2"/>
        <v/>
      </c>
      <c r="O4" s="18" t="str">
        <f t="shared" si="2"/>
        <v/>
      </c>
      <c r="P4" s="55"/>
      <c r="Q4" s="55"/>
      <c r="R4" s="18" t="str">
        <f>"Total "&amp;ccStartYear&amp;"-"&amp;ccStartYear+ccNbYear-1</f>
        <v>Total 2014-2017</v>
      </c>
      <c r="S4" s="55"/>
      <c r="T4" s="55"/>
      <c r="U4" s="55"/>
      <c r="V4" s="55"/>
      <c r="W4" s="55"/>
      <c r="X4" s="55"/>
      <c r="Y4" s="55"/>
      <c r="Z4" s="55"/>
      <c r="AA4" s="55"/>
      <c r="AB4" s="138" t="s">
        <v>222</v>
      </c>
      <c r="AC4" s="138" t="s">
        <v>223</v>
      </c>
      <c r="AD4" s="139" t="s">
        <v>246</v>
      </c>
      <c r="AE4" s="158"/>
      <c r="AF4" s="139" t="s">
        <v>248</v>
      </c>
      <c r="AG4" s="139" t="s">
        <v>247</v>
      </c>
      <c r="AH4" s="137"/>
      <c r="AI4" s="136"/>
      <c r="AJ4" s="139" t="s">
        <v>276</v>
      </c>
      <c r="AK4" s="214" t="s">
        <v>541</v>
      </c>
      <c r="AL4" s="55"/>
      <c r="AM4" s="219">
        <v>1</v>
      </c>
      <c r="AN4" s="219"/>
      <c r="AO4" s="219"/>
      <c r="AP4" s="219"/>
      <c r="AQ4" s="219"/>
      <c r="AR4" s="219"/>
      <c r="AS4" s="219"/>
      <c r="AT4" s="219"/>
      <c r="AU4" s="219"/>
      <c r="AV4" s="219"/>
      <c r="AW4" s="84"/>
      <c r="AX4" s="226">
        <f t="shared" ref="AX4:AX5" si="3">IF(SUM(AM4:AV4)&gt;0,1,"")</f>
        <v>1</v>
      </c>
      <c r="AY4" s="23"/>
      <c r="AZ4" s="395">
        <f>IF(ccLevel2&lt;&gt;"",2,1)</f>
        <v>2</v>
      </c>
      <c r="BA4" s="55"/>
      <c r="BB4" s="55"/>
      <c r="BC4" s="55"/>
      <c r="BD4" s="55"/>
      <c r="BE4" s="55"/>
      <c r="BF4" s="55"/>
      <c r="BG4" s="55"/>
    </row>
    <row r="5" spans="1:72" x14ac:dyDescent="0.25">
      <c r="A5" s="86"/>
      <c r="B5" s="86"/>
      <c r="C5" s="18" t="s">
        <v>236</v>
      </c>
      <c r="D5" s="18"/>
      <c r="E5" s="18"/>
      <c r="F5" s="79"/>
      <c r="G5" s="18"/>
      <c r="H5" s="18"/>
      <c r="I5" s="18"/>
      <c r="J5" s="18"/>
      <c r="K5" s="18"/>
      <c r="L5" s="18"/>
      <c r="M5" s="18"/>
      <c r="N5" s="18"/>
      <c r="O5" s="18"/>
      <c r="P5" s="55"/>
      <c r="Q5" s="55"/>
      <c r="R5" s="18"/>
      <c r="S5" s="98"/>
      <c r="T5" s="55"/>
      <c r="U5" s="55"/>
      <c r="V5" s="55"/>
      <c r="W5" s="55"/>
      <c r="X5" s="55"/>
      <c r="Y5" s="55"/>
      <c r="Z5" s="55"/>
      <c r="AA5" s="55"/>
      <c r="AB5" s="135"/>
      <c r="AC5" s="135"/>
      <c r="AD5" s="135"/>
      <c r="AE5" s="161"/>
      <c r="AF5" s="135"/>
      <c r="AG5" s="135"/>
      <c r="AH5" s="136"/>
      <c r="AI5" s="136"/>
      <c r="AJ5" s="136"/>
      <c r="AK5" s="213"/>
      <c r="AL5" s="55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222" t="str">
        <f t="shared" si="3"/>
        <v/>
      </c>
      <c r="AY5" s="222" t="str">
        <f>IF(ISNUMBER(MATCH(ssLev&amp;ccCountry&amp;ccLevel2&amp;ccYear&amp;"Quantities"&amp;"?"&amp;ROW(),wrkg1!$I:$I,0)),1,"")</f>
        <v/>
      </c>
      <c r="AZ5" s="55"/>
      <c r="BA5" s="55"/>
      <c r="BB5" s="55"/>
      <c r="BC5" s="55"/>
      <c r="BD5" s="55"/>
      <c r="BE5" s="55"/>
      <c r="BF5" s="55"/>
      <c r="BG5" s="55"/>
    </row>
    <row r="6" spans="1:72" x14ac:dyDescent="0.25">
      <c r="A6" s="84"/>
      <c r="B6" s="84">
        <v>15101</v>
      </c>
      <c r="C6" s="55" t="s">
        <v>241</v>
      </c>
      <c r="D6" s="56" t="s">
        <v>229</v>
      </c>
      <c r="E6" s="100">
        <f t="shared" ref="E6:E13" ca="1" si="4">IF(ISNUMBER($AD6),$AD6,"")</f>
        <v>0.123</v>
      </c>
      <c r="F6" s="45">
        <v>0.11</v>
      </c>
      <c r="G6" s="45">
        <v>0.1</v>
      </c>
      <c r="H6" s="45">
        <v>9.5000000000000001E-2</v>
      </c>
      <c r="I6" s="45">
        <v>0.09</v>
      </c>
      <c r="J6" s="45" t="str">
        <f t="shared" ref="F6:O13" ca="1" si="5">IF(AND(ISNUMBER($E6),ISNUMBER(J$1)),$E6,"")</f>
        <v/>
      </c>
      <c r="K6" s="45" t="str">
        <f t="shared" ca="1" si="5"/>
        <v/>
      </c>
      <c r="L6" s="45" t="str">
        <f t="shared" ca="1" si="5"/>
        <v/>
      </c>
      <c r="M6" s="45" t="str">
        <f t="shared" ca="1" si="5"/>
        <v/>
      </c>
      <c r="N6" s="45" t="str">
        <f t="shared" ca="1" si="5"/>
        <v/>
      </c>
      <c r="O6" s="45" t="str">
        <f t="shared" ca="1" si="5"/>
        <v/>
      </c>
      <c r="P6" s="55"/>
      <c r="Q6" s="55"/>
      <c r="R6" s="90">
        <f ca="1">IF(ISNUMBER($E6),IF(S6=1,MAX(F6:O6),SUM(F6:O6)),"")</f>
        <v>0.11</v>
      </c>
      <c r="S6" s="98">
        <f>IF(OR(ISNUMBER(FIND("%",$D6)),ISNUMBER(FIND("episode",$D6)),ISNUMBER(FIND("Unit",$D6))),1,"")</f>
        <v>1</v>
      </c>
      <c r="T6" s="55"/>
      <c r="U6" s="54"/>
      <c r="V6" s="54"/>
      <c r="W6" s="54"/>
      <c r="X6" s="54"/>
      <c r="Y6" s="54"/>
      <c r="Z6" s="54"/>
      <c r="AA6" s="54"/>
      <c r="AB6" s="141">
        <f t="shared" ref="AB6:AB51" si="6">IF(AND(ISNUMBER($B6),ISNUMBER($B$1)),$B$1,"")</f>
        <v>78</v>
      </c>
      <c r="AC6" s="141">
        <f>IF(ISNUMBER(MATCH($B6,CountryData!$3:$3,0)),MATCH($B6,CountryData!$3:$3,0),"")</f>
        <v>47</v>
      </c>
      <c r="AD6" s="141">
        <f t="shared" ref="AD6" ca="1" si="7">IF(AND(ISNUMBER(AB6),ISNUMBER(AC6)),IF(INDEX(rngData,AB6,AC6)&gt;0,INDEX(rngData,AB6,AC6),""),"")</f>
        <v>0.123</v>
      </c>
      <c r="AE6" s="158"/>
      <c r="AF6" s="140">
        <f t="shared" ref="AF6:AF13" ca="1" si="8">IF(ISNUMBER($AD6),$AD6,"")</f>
        <v>0.123</v>
      </c>
      <c r="AG6" s="142" t="str">
        <f t="shared" ref="AG6:AG13" ca="1" si="9">IF(AND(ISNUMBER($E6),ISNUMBER(AG$1)),$E6,"")</f>
        <v/>
      </c>
      <c r="AH6" s="143">
        <f>IF(AND(_xludf.ISFORMULA(AF6),_xludf.ISFORMULA(AG6)),1,"")</f>
        <v>1</v>
      </c>
      <c r="AI6" s="144"/>
      <c r="AJ6" s="144"/>
      <c r="AK6" s="215"/>
      <c r="AL6" s="54"/>
      <c r="AM6" s="220">
        <f>IF(_xludf.ISFORMULA(F6),"",1)</f>
        <v>1</v>
      </c>
      <c r="AN6" s="220">
        <f>IF(_xludf.ISFORMULA(G6),"",1)</f>
        <v>1</v>
      </c>
      <c r="AO6" s="220">
        <f>IF(_xludf.ISFORMULA(H6),"",1)</f>
        <v>1</v>
      </c>
      <c r="AP6" s="220">
        <f>IF(_xludf.ISFORMULA(I6),"",1)</f>
        <v>1</v>
      </c>
      <c r="AQ6" s="220" t="str">
        <f>IF(_xludf.ISFORMULA(J6),"",1)</f>
        <v/>
      </c>
      <c r="AR6" s="220" t="str">
        <f>IF(_xludf.ISFORMULA(K6),"",1)</f>
        <v/>
      </c>
      <c r="AS6" s="220" t="str">
        <f>IF(_xludf.ISFORMULA(L6),"",1)</f>
        <v/>
      </c>
      <c r="AT6" s="220" t="str">
        <f>IF(_xludf.ISFORMULA(M6),"",1)</f>
        <v/>
      </c>
      <c r="AU6" s="220" t="str">
        <f>IF(_xludf.ISFORMULA(N6),"",1)</f>
        <v/>
      </c>
      <c r="AV6" s="220" t="str">
        <f>IF(_xludf.ISFORMULA(O6),"",1)</f>
        <v/>
      </c>
      <c r="AW6" s="23"/>
      <c r="AX6" s="224">
        <f t="shared" ref="AX6" si="10">IF(SUM(AM6:AV6)&gt;0,1,"")</f>
        <v>1</v>
      </c>
      <c r="AY6" s="23">
        <f>IF(ISNUMBER(MATCH(ssLev&amp;ccCountry&amp;ccLevel2&amp;ccYear&amp;"Quantities"&amp;"?"&amp;ROW(),wrkg1!$I:$I,0)),1,"")</f>
        <v>1</v>
      </c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</row>
    <row r="7" spans="1:72" x14ac:dyDescent="0.25">
      <c r="A7" s="84"/>
      <c r="B7" s="84">
        <v>15102</v>
      </c>
      <c r="C7" s="55" t="s">
        <v>237</v>
      </c>
      <c r="D7" s="56" t="s">
        <v>250</v>
      </c>
      <c r="E7" s="101">
        <f t="shared" ca="1" si="4"/>
        <v>3</v>
      </c>
      <c r="F7" s="97">
        <f t="shared" ca="1" si="5"/>
        <v>3</v>
      </c>
      <c r="G7" s="97">
        <v>2.7</v>
      </c>
      <c r="H7" s="97">
        <v>2.6</v>
      </c>
      <c r="I7" s="97">
        <v>2.5</v>
      </c>
      <c r="J7" s="97" t="str">
        <f t="shared" ca="1" si="5"/>
        <v/>
      </c>
      <c r="K7" s="97" t="str">
        <f t="shared" ca="1" si="5"/>
        <v/>
      </c>
      <c r="L7" s="97" t="str">
        <f t="shared" ca="1" si="5"/>
        <v/>
      </c>
      <c r="M7" s="97" t="str">
        <f t="shared" ca="1" si="5"/>
        <v/>
      </c>
      <c r="N7" s="97" t="str">
        <f t="shared" ca="1" si="5"/>
        <v/>
      </c>
      <c r="O7" s="97" t="str">
        <f t="shared" ca="1" si="5"/>
        <v/>
      </c>
      <c r="P7" s="55"/>
      <c r="Q7" s="55"/>
      <c r="R7" s="93">
        <f t="shared" ref="R7:R55" ca="1" si="11">IF(ISNUMBER($E7),IF(S7=1,MAX(F7:O7),SUM(F7:O7)),"")</f>
        <v>3</v>
      </c>
      <c r="S7" s="98">
        <f t="shared" ref="S7:S108" si="12">IF(OR(ISNUMBER(FIND("%",$D7)),ISNUMBER(FIND("episode",$D7)),ISNUMBER(FIND("Unit",$D7))),1,"")</f>
        <v>1</v>
      </c>
      <c r="T7" s="55"/>
      <c r="U7" s="54"/>
      <c r="V7" s="54"/>
      <c r="W7" s="54"/>
      <c r="X7" s="54"/>
      <c r="Y7" s="54"/>
      <c r="Z7" s="54"/>
      <c r="AA7" s="54"/>
      <c r="AB7" s="141">
        <f t="shared" si="6"/>
        <v>78</v>
      </c>
      <c r="AC7" s="141">
        <f>IF(ISNUMBER(MATCH($B7,CountryData!$3:$3,0)),MATCH($B7,CountryData!$3:$3,0),"")</f>
        <v>48</v>
      </c>
      <c r="AD7" s="141">
        <f t="shared" ref="AD7:AD10" ca="1" si="13">IF(AND(ISNUMBER(AB7),ISNUMBER(AC7)),IF(INDEX(rngData,AB7,AC7)&gt;0,INDEX(rngData,AB7,AC7),""),"")</f>
        <v>3</v>
      </c>
      <c r="AE7" s="158"/>
      <c r="AF7" s="140">
        <f t="shared" ca="1" si="8"/>
        <v>3</v>
      </c>
      <c r="AG7" s="142" t="str">
        <f t="shared" ca="1" si="9"/>
        <v/>
      </c>
      <c r="AH7" s="143">
        <f>IF(AND(_xludf.ISFORMULA(AF7),_xludf.ISFORMULA(AG7)),1,"")</f>
        <v>1</v>
      </c>
      <c r="AI7" s="144"/>
      <c r="AJ7" s="144"/>
      <c r="AK7" s="215"/>
      <c r="AL7" s="54"/>
      <c r="AM7" s="220" t="str">
        <f>IF(_xludf.ISFORMULA(F7),"",1)</f>
        <v/>
      </c>
      <c r="AN7" s="220">
        <f>IF(_xludf.ISFORMULA(G7),"",1)</f>
        <v>1</v>
      </c>
      <c r="AO7" s="220">
        <f>IF(_xludf.ISFORMULA(H7),"",1)</f>
        <v>1</v>
      </c>
      <c r="AP7" s="220">
        <f>IF(_xludf.ISFORMULA(I7),"",1)</f>
        <v>1</v>
      </c>
      <c r="AQ7" s="220" t="str">
        <f>IF(_xludf.ISFORMULA(J7),"",1)</f>
        <v/>
      </c>
      <c r="AR7" s="220" t="str">
        <f>IF(_xludf.ISFORMULA(K7),"",1)</f>
        <v/>
      </c>
      <c r="AS7" s="220" t="str">
        <f>IF(_xludf.ISFORMULA(L7),"",1)</f>
        <v/>
      </c>
      <c r="AT7" s="220" t="str">
        <f>IF(_xludf.ISFORMULA(M7),"",1)</f>
        <v/>
      </c>
      <c r="AU7" s="220" t="str">
        <f>IF(_xludf.ISFORMULA(N7),"",1)</f>
        <v/>
      </c>
      <c r="AV7" s="220" t="str">
        <f>IF(_xludf.ISFORMULA(O7),"",1)</f>
        <v/>
      </c>
      <c r="AW7" s="23"/>
      <c r="AX7" s="224">
        <f t="shared" ref="AX7:AX70" si="14">IF(SUM(AM7:AV7)&gt;0,1,"")</f>
        <v>1</v>
      </c>
      <c r="AY7" s="23">
        <f>IF(ISNUMBER(MATCH(ssLev&amp;ccCountry&amp;ccLevel2&amp;ccYear&amp;"Quantities"&amp;"?"&amp;ROW(),wrkg1!$I:$I,0)),1,"")</f>
        <v>1</v>
      </c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</row>
    <row r="8" spans="1:72" x14ac:dyDescent="0.25">
      <c r="A8" s="84"/>
      <c r="B8" s="84">
        <v>14101</v>
      </c>
      <c r="C8" s="55" t="s">
        <v>242</v>
      </c>
      <c r="D8" s="56" t="s">
        <v>229</v>
      </c>
      <c r="E8" s="100">
        <f t="shared" ca="1" si="4"/>
        <v>7.5999999999999998E-2</v>
      </c>
      <c r="F8" s="45">
        <f t="shared" ca="1" si="5"/>
        <v>7.5999999999999998E-2</v>
      </c>
      <c r="G8" s="45">
        <v>7.0000000000000007E-2</v>
      </c>
      <c r="H8" s="45">
        <v>6.5000000000000002E-2</v>
      </c>
      <c r="I8" s="45">
        <v>0.06</v>
      </c>
      <c r="J8" s="45" t="str">
        <f t="shared" ca="1" si="5"/>
        <v/>
      </c>
      <c r="K8" s="45" t="str">
        <f t="shared" ca="1" si="5"/>
        <v/>
      </c>
      <c r="L8" s="45" t="str">
        <f t="shared" ca="1" si="5"/>
        <v/>
      </c>
      <c r="M8" s="45" t="str">
        <f t="shared" ca="1" si="5"/>
        <v/>
      </c>
      <c r="N8" s="97" t="str">
        <f t="shared" ca="1" si="5"/>
        <v/>
      </c>
      <c r="O8" s="45" t="str">
        <f t="shared" ca="1" si="5"/>
        <v/>
      </c>
      <c r="P8" s="55"/>
      <c r="Q8" s="55"/>
      <c r="R8" s="90">
        <f t="shared" ca="1" si="11"/>
        <v>7.5999999999999998E-2</v>
      </c>
      <c r="S8" s="98">
        <f t="shared" si="12"/>
        <v>1</v>
      </c>
      <c r="T8" s="55"/>
      <c r="U8" s="54"/>
      <c r="V8" s="54"/>
      <c r="W8" s="54"/>
      <c r="X8" s="54"/>
      <c r="Y8" s="54"/>
      <c r="Z8" s="54"/>
      <c r="AA8" s="54"/>
      <c r="AB8" s="141">
        <f t="shared" si="6"/>
        <v>78</v>
      </c>
      <c r="AC8" s="141">
        <f>IF(ISNUMBER(MATCH($B8,CountryData!$3:$3,0)),MATCH($B8,CountryData!$3:$3,0),"")</f>
        <v>39</v>
      </c>
      <c r="AD8" s="141">
        <f t="shared" ca="1" si="13"/>
        <v>7.5999999999999998E-2</v>
      </c>
      <c r="AE8" s="158"/>
      <c r="AF8" s="140">
        <f t="shared" ca="1" si="8"/>
        <v>7.5999999999999998E-2</v>
      </c>
      <c r="AG8" s="142" t="str">
        <f t="shared" ca="1" si="9"/>
        <v/>
      </c>
      <c r="AH8" s="143">
        <f>IF(AND(_xludf.ISFORMULA(AF8),_xludf.ISFORMULA(AG8)),1,"")</f>
        <v>1</v>
      </c>
      <c r="AI8" s="144"/>
      <c r="AJ8" s="144"/>
      <c r="AK8" s="215"/>
      <c r="AL8" s="54"/>
      <c r="AM8" s="220" t="str">
        <f>IF(_xludf.ISFORMULA(F8),"",1)</f>
        <v/>
      </c>
      <c r="AN8" s="220">
        <f>IF(_xludf.ISFORMULA(G8),"",1)</f>
        <v>1</v>
      </c>
      <c r="AO8" s="220">
        <f>IF(_xludf.ISFORMULA(H8),"",1)</f>
        <v>1</v>
      </c>
      <c r="AP8" s="220">
        <f>IF(_xludf.ISFORMULA(I8),"",1)</f>
        <v>1</v>
      </c>
      <c r="AQ8" s="220" t="str">
        <f>IF(_xludf.ISFORMULA(J8),"",1)</f>
        <v/>
      </c>
      <c r="AR8" s="220" t="str">
        <f>IF(_xludf.ISFORMULA(K8),"",1)</f>
        <v/>
      </c>
      <c r="AS8" s="220" t="str">
        <f>IF(_xludf.ISFORMULA(L8),"",1)</f>
        <v/>
      </c>
      <c r="AT8" s="220" t="str">
        <f>IF(_xludf.ISFORMULA(M8),"",1)</f>
        <v/>
      </c>
      <c r="AU8" s="220" t="str">
        <f>IF(_xludf.ISFORMULA(N8),"",1)</f>
        <v/>
      </c>
      <c r="AV8" s="220" t="str">
        <f>IF(_xludf.ISFORMULA(O8),"",1)</f>
        <v/>
      </c>
      <c r="AW8" s="23"/>
      <c r="AX8" s="224">
        <f t="shared" si="14"/>
        <v>1</v>
      </c>
      <c r="AY8" s="23">
        <f>IF(ISNUMBER(MATCH(ssLev&amp;ccCountry&amp;ccLevel2&amp;ccYear&amp;"Quantities"&amp;"?"&amp;ROW(),wrkg1!$I:$I,0)),1,"")</f>
        <v>1</v>
      </c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</row>
    <row r="9" spans="1:72" x14ac:dyDescent="0.25">
      <c r="A9" s="84"/>
      <c r="B9" s="84">
        <v>14102</v>
      </c>
      <c r="C9" s="34" t="s">
        <v>238</v>
      </c>
      <c r="D9" s="56" t="s">
        <v>250</v>
      </c>
      <c r="E9" s="101">
        <f t="shared" ca="1" si="4"/>
        <v>0.3</v>
      </c>
      <c r="F9" s="97">
        <f t="shared" ca="1" si="5"/>
        <v>0.3</v>
      </c>
      <c r="G9" s="97">
        <f t="shared" ca="1" si="5"/>
        <v>0.3</v>
      </c>
      <c r="H9" s="97">
        <f t="shared" ca="1" si="5"/>
        <v>0.3</v>
      </c>
      <c r="I9" s="97">
        <f t="shared" ca="1" si="5"/>
        <v>0.3</v>
      </c>
      <c r="J9" s="97" t="str">
        <f t="shared" ca="1" si="5"/>
        <v/>
      </c>
      <c r="K9" s="97" t="str">
        <f t="shared" ca="1" si="5"/>
        <v/>
      </c>
      <c r="L9" s="97" t="str">
        <f t="shared" ca="1" si="5"/>
        <v/>
      </c>
      <c r="M9" s="97" t="str">
        <f t="shared" ca="1" si="5"/>
        <v/>
      </c>
      <c r="N9" s="97" t="str">
        <f t="shared" ca="1" si="5"/>
        <v/>
      </c>
      <c r="O9" s="97" t="str">
        <f t="shared" ca="1" si="5"/>
        <v/>
      </c>
      <c r="P9" s="55"/>
      <c r="Q9" s="55"/>
      <c r="R9" s="93">
        <f t="shared" ca="1" si="11"/>
        <v>0.3</v>
      </c>
      <c r="S9" s="98">
        <f t="shared" si="12"/>
        <v>1</v>
      </c>
      <c r="T9" s="55"/>
      <c r="U9" s="54"/>
      <c r="V9" s="54"/>
      <c r="W9" s="54"/>
      <c r="X9" s="54"/>
      <c r="Y9" s="54"/>
      <c r="Z9" s="54"/>
      <c r="AA9" s="54"/>
      <c r="AB9" s="141">
        <f t="shared" si="6"/>
        <v>78</v>
      </c>
      <c r="AC9" s="141">
        <f>IF(ISNUMBER(MATCH($B9,CountryData!$3:$3,0)),MATCH($B9,CountryData!$3:$3,0),"")</f>
        <v>40</v>
      </c>
      <c r="AD9" s="141">
        <f t="shared" ref="AD9" ca="1" si="15">IF(AND(ISNUMBER(AB9),ISNUMBER(AC9)),IF(INDEX(rngData,AB9,AC9)&gt;0,INDEX(rngData,AB9,AC9),""),"")</f>
        <v>0.3</v>
      </c>
      <c r="AE9" s="158"/>
      <c r="AF9" s="140">
        <f t="shared" ca="1" si="8"/>
        <v>0.3</v>
      </c>
      <c r="AG9" s="142" t="str">
        <f t="shared" ca="1" si="9"/>
        <v/>
      </c>
      <c r="AH9" s="143">
        <f>IF(AND(_xludf.ISFORMULA(AF9),_xludf.ISFORMULA(AG9)),1,"")</f>
        <v>1</v>
      </c>
      <c r="AI9" s="144"/>
      <c r="AJ9" s="144"/>
      <c r="AK9" s="215"/>
      <c r="AL9" s="54"/>
      <c r="AM9" s="220" t="str">
        <f>IF(_xludf.ISFORMULA(F9),"",1)</f>
        <v/>
      </c>
      <c r="AN9" s="220" t="str">
        <f>IF(_xludf.ISFORMULA(G9),"",1)</f>
        <v/>
      </c>
      <c r="AO9" s="220" t="str">
        <f>IF(_xludf.ISFORMULA(H9),"",1)</f>
        <v/>
      </c>
      <c r="AP9" s="220" t="str">
        <f>IF(_xludf.ISFORMULA(I9),"",1)</f>
        <v/>
      </c>
      <c r="AQ9" s="220" t="str">
        <f>IF(_xludf.ISFORMULA(J9),"",1)</f>
        <v/>
      </c>
      <c r="AR9" s="220" t="str">
        <f>IF(_xludf.ISFORMULA(K9),"",1)</f>
        <v/>
      </c>
      <c r="AS9" s="220" t="str">
        <f>IF(_xludf.ISFORMULA(L9),"",1)</f>
        <v/>
      </c>
      <c r="AT9" s="220" t="str">
        <f>IF(_xludf.ISFORMULA(M9),"",1)</f>
        <v/>
      </c>
      <c r="AU9" s="220" t="str">
        <f>IF(_xludf.ISFORMULA(N9),"",1)</f>
        <v/>
      </c>
      <c r="AV9" s="220" t="str">
        <f>IF(_xludf.ISFORMULA(O9),"",1)</f>
        <v/>
      </c>
      <c r="AW9" s="23"/>
      <c r="AX9" s="224" t="str">
        <f t="shared" si="14"/>
        <v/>
      </c>
      <c r="AY9" s="23" t="str">
        <f>IF(ISNUMBER(MATCH(ssLev&amp;ccCountry&amp;ccLevel2&amp;ccYear&amp;"Quantities"&amp;"?"&amp;ROW(),wrkg1!$I:$I,0)),1,"")</f>
        <v/>
      </c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</row>
    <row r="10" spans="1:72" x14ac:dyDescent="0.25">
      <c r="A10" s="84"/>
      <c r="B10" s="84">
        <v>13101</v>
      </c>
      <c r="C10" s="55" t="s">
        <v>243</v>
      </c>
      <c r="D10" s="56" t="s">
        <v>229</v>
      </c>
      <c r="E10" s="100">
        <f t="shared" ca="1" si="4"/>
        <v>0.16600000000000001</v>
      </c>
      <c r="F10" s="45">
        <f t="shared" ca="1" si="5"/>
        <v>0.16600000000000001</v>
      </c>
      <c r="G10" s="45">
        <v>0.16</v>
      </c>
      <c r="H10" s="45">
        <v>0.15</v>
      </c>
      <c r="I10" s="45">
        <v>0.14000000000000001</v>
      </c>
      <c r="J10" s="45" t="str">
        <f t="shared" ca="1" si="5"/>
        <v/>
      </c>
      <c r="K10" s="45" t="str">
        <f t="shared" ca="1" si="5"/>
        <v/>
      </c>
      <c r="L10" s="45" t="str">
        <f t="shared" ca="1" si="5"/>
        <v/>
      </c>
      <c r="M10" s="45" t="str">
        <f t="shared" ca="1" si="5"/>
        <v/>
      </c>
      <c r="N10" s="45" t="str">
        <f t="shared" ca="1" si="5"/>
        <v/>
      </c>
      <c r="O10" s="45" t="str">
        <f t="shared" ca="1" si="5"/>
        <v/>
      </c>
      <c r="P10" s="55"/>
      <c r="Q10" s="55"/>
      <c r="R10" s="90">
        <f t="shared" ca="1" si="11"/>
        <v>0.16600000000000001</v>
      </c>
      <c r="S10" s="98">
        <f t="shared" si="12"/>
        <v>1</v>
      </c>
      <c r="T10" s="55"/>
      <c r="U10" s="54"/>
      <c r="V10" s="54"/>
      <c r="W10" s="54"/>
      <c r="X10" s="54"/>
      <c r="Y10" s="54"/>
      <c r="Z10" s="54"/>
      <c r="AA10" s="54"/>
      <c r="AB10" s="141">
        <f t="shared" si="6"/>
        <v>78</v>
      </c>
      <c r="AC10" s="141">
        <f>IF(ISNUMBER(MATCH($B10,CountryData!$3:$3,0)),MATCH($B10,CountryData!$3:$3,0),"")</f>
        <v>32</v>
      </c>
      <c r="AD10" s="141">
        <f t="shared" ca="1" si="13"/>
        <v>0.16600000000000001</v>
      </c>
      <c r="AE10" s="158"/>
      <c r="AF10" s="140">
        <f t="shared" ca="1" si="8"/>
        <v>0.16600000000000001</v>
      </c>
      <c r="AG10" s="142" t="str">
        <f t="shared" ca="1" si="9"/>
        <v/>
      </c>
      <c r="AH10" s="143">
        <f>IF(AND(_xludf.ISFORMULA(AF10),_xludf.ISFORMULA(AG10)),1,"")</f>
        <v>1</v>
      </c>
      <c r="AI10" s="144"/>
      <c r="AJ10" s="144"/>
      <c r="AK10" s="215"/>
      <c r="AL10" s="54"/>
      <c r="AM10" s="220" t="str">
        <f>IF(_xludf.ISFORMULA(F10),"",1)</f>
        <v/>
      </c>
      <c r="AN10" s="220">
        <f>IF(_xludf.ISFORMULA(G10),"",1)</f>
        <v>1</v>
      </c>
      <c r="AO10" s="220">
        <f>IF(_xludf.ISFORMULA(H10),"",1)</f>
        <v>1</v>
      </c>
      <c r="AP10" s="220">
        <f>IF(_xludf.ISFORMULA(I10),"",1)</f>
        <v>1</v>
      </c>
      <c r="AQ10" s="220" t="str">
        <f>IF(_xludf.ISFORMULA(J10),"",1)</f>
        <v/>
      </c>
      <c r="AR10" s="220" t="str">
        <f>IF(_xludf.ISFORMULA(K10),"",1)</f>
        <v/>
      </c>
      <c r="AS10" s="220" t="str">
        <f>IF(_xludf.ISFORMULA(L10),"",1)</f>
        <v/>
      </c>
      <c r="AT10" s="220" t="str">
        <f>IF(_xludf.ISFORMULA(M10),"",1)</f>
        <v/>
      </c>
      <c r="AU10" s="220" t="str">
        <f>IF(_xludf.ISFORMULA(N10),"",1)</f>
        <v/>
      </c>
      <c r="AV10" s="220" t="str">
        <f>IF(_xludf.ISFORMULA(O10),"",1)</f>
        <v/>
      </c>
      <c r="AW10" s="23"/>
      <c r="AX10" s="224">
        <f t="shared" si="14"/>
        <v>1</v>
      </c>
      <c r="AY10" s="23">
        <f>IF(ISNUMBER(MATCH(ssLev&amp;ccCountry&amp;ccLevel2&amp;ccYear&amp;"Quantities"&amp;"?"&amp;ROW(),wrkg1!$I:$I,0)),1,"")</f>
        <v>1</v>
      </c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</row>
    <row r="11" spans="1:72" x14ac:dyDescent="0.25">
      <c r="A11" s="84"/>
      <c r="B11" s="84">
        <v>13102</v>
      </c>
      <c r="C11" s="34" t="s">
        <v>239</v>
      </c>
      <c r="D11" s="56" t="s">
        <v>250</v>
      </c>
      <c r="E11" s="101">
        <f t="shared" ca="1" si="4"/>
        <v>3</v>
      </c>
      <c r="F11" s="97">
        <f t="shared" ca="1" si="5"/>
        <v>3</v>
      </c>
      <c r="G11" s="97">
        <v>2.7</v>
      </c>
      <c r="H11" s="97">
        <v>2.6</v>
      </c>
      <c r="I11" s="97">
        <v>2.5</v>
      </c>
      <c r="J11" s="97" t="str">
        <f t="shared" ca="1" si="5"/>
        <v/>
      </c>
      <c r="K11" s="97" t="str">
        <f t="shared" ca="1" si="5"/>
        <v/>
      </c>
      <c r="L11" s="97" t="str">
        <f t="shared" ca="1" si="5"/>
        <v/>
      </c>
      <c r="M11" s="97" t="str">
        <f t="shared" ca="1" si="5"/>
        <v/>
      </c>
      <c r="N11" s="97" t="str">
        <f t="shared" ca="1" si="5"/>
        <v/>
      </c>
      <c r="O11" s="97" t="str">
        <f t="shared" ca="1" si="5"/>
        <v/>
      </c>
      <c r="P11" s="55"/>
      <c r="Q11" s="55"/>
      <c r="R11" s="93">
        <f t="shared" ca="1" si="11"/>
        <v>3</v>
      </c>
      <c r="S11" s="98">
        <f t="shared" si="12"/>
        <v>1</v>
      </c>
      <c r="T11" s="55"/>
      <c r="U11" s="54"/>
      <c r="V11" s="54"/>
      <c r="W11" s="54"/>
      <c r="X11" s="54"/>
      <c r="Y11" s="54"/>
      <c r="Z11" s="54"/>
      <c r="AA11" s="54"/>
      <c r="AB11" s="141">
        <f t="shared" si="6"/>
        <v>78</v>
      </c>
      <c r="AC11" s="141">
        <f>IF(ISNUMBER(MATCH($B11,CountryData!$3:$3,0)),MATCH($B11,CountryData!$3:$3,0),"")</f>
        <v>33</v>
      </c>
      <c r="AD11" s="141">
        <f t="shared" ref="AD11:AD12" ca="1" si="16">IF(AND(ISNUMBER(AB11),ISNUMBER(AC11)),IF(INDEX(rngData,AB11,AC11)&gt;0,INDEX(rngData,AB11,AC11),""),"")</f>
        <v>3</v>
      </c>
      <c r="AE11" s="158"/>
      <c r="AF11" s="140">
        <f t="shared" ca="1" si="8"/>
        <v>3</v>
      </c>
      <c r="AG11" s="142" t="str">
        <f t="shared" ca="1" si="9"/>
        <v/>
      </c>
      <c r="AH11" s="143">
        <f>IF(AND(_xludf.ISFORMULA(AF11),_xludf.ISFORMULA(AG11)),1,"")</f>
        <v>1</v>
      </c>
      <c r="AI11" s="144"/>
      <c r="AJ11" s="144"/>
      <c r="AK11" s="215"/>
      <c r="AL11" s="54"/>
      <c r="AM11" s="220" t="str">
        <f>IF(_xludf.ISFORMULA(F11),"",1)</f>
        <v/>
      </c>
      <c r="AN11" s="220">
        <f>IF(_xludf.ISFORMULA(G11),"",1)</f>
        <v>1</v>
      </c>
      <c r="AO11" s="220">
        <f>IF(_xludf.ISFORMULA(H11),"",1)</f>
        <v>1</v>
      </c>
      <c r="AP11" s="220">
        <f>IF(_xludf.ISFORMULA(I11),"",1)</f>
        <v>1</v>
      </c>
      <c r="AQ11" s="220" t="str">
        <f>IF(_xludf.ISFORMULA(J11),"",1)</f>
        <v/>
      </c>
      <c r="AR11" s="220" t="str">
        <f>IF(_xludf.ISFORMULA(K11),"",1)</f>
        <v/>
      </c>
      <c r="AS11" s="220" t="str">
        <f>IF(_xludf.ISFORMULA(L11),"",1)</f>
        <v/>
      </c>
      <c r="AT11" s="220" t="str">
        <f>IF(_xludf.ISFORMULA(M11),"",1)</f>
        <v/>
      </c>
      <c r="AU11" s="220" t="str">
        <f>IF(_xludf.ISFORMULA(N11),"",1)</f>
        <v/>
      </c>
      <c r="AV11" s="220" t="str">
        <f>IF(_xludf.ISFORMULA(O11),"",1)</f>
        <v/>
      </c>
      <c r="AW11" s="23"/>
      <c r="AX11" s="224">
        <f t="shared" si="14"/>
        <v>1</v>
      </c>
      <c r="AY11" s="23">
        <f>IF(ISNUMBER(MATCH(ssLev&amp;ccCountry&amp;ccLevel2&amp;ccYear&amp;"Quantities"&amp;"?"&amp;ROW(),wrkg1!$I:$I,0)),1,"")</f>
        <v>1</v>
      </c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</row>
    <row r="12" spans="1:72" x14ac:dyDescent="0.25">
      <c r="A12" s="84"/>
      <c r="B12" s="84">
        <v>16101</v>
      </c>
      <c r="C12" s="55" t="s">
        <v>560</v>
      </c>
      <c r="D12" s="56" t="s">
        <v>229</v>
      </c>
      <c r="E12" s="100">
        <f t="shared" ca="1" si="4"/>
        <v>1.9E-2</v>
      </c>
      <c r="F12" s="45">
        <f t="shared" ca="1" si="5"/>
        <v>1.9E-2</v>
      </c>
      <c r="G12" s="45">
        <f t="shared" ca="1" si="5"/>
        <v>1.9E-2</v>
      </c>
      <c r="H12" s="45">
        <f t="shared" ca="1" si="5"/>
        <v>1.9E-2</v>
      </c>
      <c r="I12" s="45">
        <f t="shared" ca="1" si="5"/>
        <v>1.9E-2</v>
      </c>
      <c r="J12" s="45" t="str">
        <f t="shared" ca="1" si="5"/>
        <v/>
      </c>
      <c r="K12" s="45" t="str">
        <f t="shared" ca="1" si="5"/>
        <v/>
      </c>
      <c r="L12" s="45" t="str">
        <f t="shared" ca="1" si="5"/>
        <v/>
      </c>
      <c r="M12" s="45" t="str">
        <f t="shared" ca="1" si="5"/>
        <v/>
      </c>
      <c r="N12" s="45" t="str">
        <f t="shared" ca="1" si="5"/>
        <v/>
      </c>
      <c r="O12" s="45" t="str">
        <f t="shared" ca="1" si="5"/>
        <v/>
      </c>
      <c r="P12" s="55"/>
      <c r="Q12" s="55"/>
      <c r="R12" s="90">
        <f t="shared" ref="R12:R13" ca="1" si="17">IF(ISNUMBER($E12),IF(S12=1,MAX(F12:O12),SUM(F12:O12)),"")</f>
        <v>1.9E-2</v>
      </c>
      <c r="S12" s="98">
        <f t="shared" si="12"/>
        <v>1</v>
      </c>
      <c r="T12" s="55"/>
      <c r="U12" s="54"/>
      <c r="V12" s="54"/>
      <c r="W12" s="54"/>
      <c r="X12" s="54"/>
      <c r="Y12" s="54"/>
      <c r="Z12" s="54"/>
      <c r="AA12" s="54"/>
      <c r="AB12" s="141">
        <f t="shared" si="6"/>
        <v>78</v>
      </c>
      <c r="AC12" s="141">
        <f>IF(ISNUMBER(MATCH($B12,CountryData!$3:$3,0)),MATCH($B12,CountryData!$3:$3,0),"")</f>
        <v>59</v>
      </c>
      <c r="AD12" s="141">
        <f t="shared" ca="1" si="16"/>
        <v>1.9E-2</v>
      </c>
      <c r="AE12" s="158"/>
      <c r="AF12" s="140">
        <f t="shared" ca="1" si="8"/>
        <v>1.9E-2</v>
      </c>
      <c r="AG12" s="142" t="str">
        <f t="shared" ca="1" si="9"/>
        <v/>
      </c>
      <c r="AH12" s="143">
        <f>IF(AND(_xludf.ISFORMULA(AF12),_xludf.ISFORMULA(AG12)),1,"")</f>
        <v>1</v>
      </c>
      <c r="AI12" s="144"/>
      <c r="AJ12" s="144"/>
      <c r="AK12" s="215"/>
      <c r="AL12" s="54"/>
      <c r="AM12" s="220" t="str">
        <f>IF(_xludf.ISFORMULA(F12),"",1)</f>
        <v/>
      </c>
      <c r="AN12" s="220" t="str">
        <f>IF(_xludf.ISFORMULA(G12),"",1)</f>
        <v/>
      </c>
      <c r="AO12" s="220" t="str">
        <f>IF(_xludf.ISFORMULA(H12),"",1)</f>
        <v/>
      </c>
      <c r="AP12" s="220" t="str">
        <f>IF(_xludf.ISFORMULA(I12),"",1)</f>
        <v/>
      </c>
      <c r="AQ12" s="220" t="str">
        <f>IF(_xludf.ISFORMULA(J12),"",1)</f>
        <v/>
      </c>
      <c r="AR12" s="220" t="str">
        <f>IF(_xludf.ISFORMULA(K12),"",1)</f>
        <v/>
      </c>
      <c r="AS12" s="220" t="str">
        <f>IF(_xludf.ISFORMULA(L12),"",1)</f>
        <v/>
      </c>
      <c r="AT12" s="220" t="str">
        <f>IF(_xludf.ISFORMULA(M12),"",1)</f>
        <v/>
      </c>
      <c r="AU12" s="220" t="str">
        <f>IF(_xludf.ISFORMULA(N12),"",1)</f>
        <v/>
      </c>
      <c r="AV12" s="220" t="str">
        <f>IF(_xludf.ISFORMULA(O12),"",1)</f>
        <v/>
      </c>
      <c r="AW12" s="23"/>
      <c r="AX12" s="224" t="str">
        <f t="shared" si="14"/>
        <v/>
      </c>
      <c r="AY12" s="23" t="str">
        <f>IF(ISNUMBER(MATCH(ssLev&amp;ccCountry&amp;ccLevel2&amp;ccYear&amp;"Quantities"&amp;"?"&amp;ROW(),wrkg1!$I:$I,0)),1,"")</f>
        <v/>
      </c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</row>
    <row r="13" spans="1:72" x14ac:dyDescent="0.25">
      <c r="A13" s="84"/>
      <c r="B13" s="84">
        <v>16102</v>
      </c>
      <c r="C13" s="34" t="s">
        <v>559</v>
      </c>
      <c r="D13" s="56" t="s">
        <v>250</v>
      </c>
      <c r="E13" s="101">
        <f t="shared" ca="1" si="4"/>
        <v>1</v>
      </c>
      <c r="F13" s="97">
        <f t="shared" ca="1" si="5"/>
        <v>1</v>
      </c>
      <c r="G13" s="97">
        <f t="shared" ca="1" si="5"/>
        <v>1</v>
      </c>
      <c r="H13" s="97">
        <f t="shared" ca="1" si="5"/>
        <v>1</v>
      </c>
      <c r="I13" s="97">
        <f t="shared" ca="1" si="5"/>
        <v>1</v>
      </c>
      <c r="J13" s="97" t="str">
        <f t="shared" ca="1" si="5"/>
        <v/>
      </c>
      <c r="K13" s="97" t="str">
        <f t="shared" ca="1" si="5"/>
        <v/>
      </c>
      <c r="L13" s="97" t="str">
        <f t="shared" ca="1" si="5"/>
        <v/>
      </c>
      <c r="M13" s="97" t="str">
        <f t="shared" ca="1" si="5"/>
        <v/>
      </c>
      <c r="N13" s="97" t="str">
        <f t="shared" ca="1" si="5"/>
        <v/>
      </c>
      <c r="O13" s="97" t="str">
        <f t="shared" ca="1" si="5"/>
        <v/>
      </c>
      <c r="P13" s="55"/>
      <c r="Q13" s="55"/>
      <c r="R13" s="93">
        <f t="shared" ca="1" si="17"/>
        <v>1</v>
      </c>
      <c r="S13" s="98">
        <f t="shared" si="12"/>
        <v>1</v>
      </c>
      <c r="T13" s="55"/>
      <c r="U13" s="54"/>
      <c r="V13" s="54"/>
      <c r="W13" s="54"/>
      <c r="X13" s="54"/>
      <c r="Y13" s="54"/>
      <c r="Z13" s="54"/>
      <c r="AA13" s="54"/>
      <c r="AB13" s="141">
        <f t="shared" si="6"/>
        <v>78</v>
      </c>
      <c r="AC13" s="141">
        <f>IF(ISNUMBER(MATCH($B13,CountryData!$3:$3,0)),MATCH($B13,CountryData!$3:$3,0),"")</f>
        <v>60</v>
      </c>
      <c r="AD13" s="141">
        <f t="shared" ref="AD13" ca="1" si="18">IF(AND(ISNUMBER(AB13),ISNUMBER(AC13)),IF(INDEX(rngData,AB13,AC13)&gt;0,INDEX(rngData,AB13,AC13),""),"")</f>
        <v>1</v>
      </c>
      <c r="AE13" s="158"/>
      <c r="AF13" s="140">
        <f t="shared" ca="1" si="8"/>
        <v>1</v>
      </c>
      <c r="AG13" s="142" t="str">
        <f t="shared" ca="1" si="9"/>
        <v/>
      </c>
      <c r="AH13" s="143">
        <f>IF(AND(_xludf.ISFORMULA(AF13),_xludf.ISFORMULA(AG13)),1,"")</f>
        <v>1</v>
      </c>
      <c r="AI13" s="144"/>
      <c r="AJ13" s="144"/>
      <c r="AK13" s="215"/>
      <c r="AL13" s="54"/>
      <c r="AM13" s="220" t="str">
        <f>IF(_xludf.ISFORMULA(F13),"",1)</f>
        <v/>
      </c>
      <c r="AN13" s="220" t="str">
        <f>IF(_xludf.ISFORMULA(G13),"",1)</f>
        <v/>
      </c>
      <c r="AO13" s="220" t="str">
        <f>IF(_xludf.ISFORMULA(H13),"",1)</f>
        <v/>
      </c>
      <c r="AP13" s="220" t="str">
        <f>IF(_xludf.ISFORMULA(I13),"",1)</f>
        <v/>
      </c>
      <c r="AQ13" s="220" t="str">
        <f>IF(_xludf.ISFORMULA(J13),"",1)</f>
        <v/>
      </c>
      <c r="AR13" s="220" t="str">
        <f>IF(_xludf.ISFORMULA(K13),"",1)</f>
        <v/>
      </c>
      <c r="AS13" s="220" t="str">
        <f>IF(_xludf.ISFORMULA(L13),"",1)</f>
        <v/>
      </c>
      <c r="AT13" s="220" t="str">
        <f>IF(_xludf.ISFORMULA(M13),"",1)</f>
        <v/>
      </c>
      <c r="AU13" s="220" t="str">
        <f>IF(_xludf.ISFORMULA(N13),"",1)</f>
        <v/>
      </c>
      <c r="AV13" s="220" t="str">
        <f>IF(_xludf.ISFORMULA(O13),"",1)</f>
        <v/>
      </c>
      <c r="AW13" s="23"/>
      <c r="AX13" s="224" t="str">
        <f t="shared" si="14"/>
        <v/>
      </c>
      <c r="AY13" s="23" t="str">
        <f>IF(ISNUMBER(MATCH(ssLev&amp;ccCountry&amp;ccLevel2&amp;ccYear&amp;"Quantities"&amp;"?"&amp;ROW(),wrkg1!$I:$I,0)),1,"")</f>
        <v/>
      </c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</row>
    <row r="14" spans="1:72" x14ac:dyDescent="0.25">
      <c r="A14" s="84"/>
      <c r="B14" s="84"/>
      <c r="C14" s="18" t="s">
        <v>234</v>
      </c>
      <c r="D14" s="89"/>
      <c r="E14" s="56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 t="str">
        <f t="shared" si="11"/>
        <v/>
      </c>
      <c r="S14" s="98" t="str">
        <f t="shared" si="12"/>
        <v/>
      </c>
      <c r="T14" s="55"/>
      <c r="U14" s="54"/>
      <c r="V14" s="54"/>
      <c r="W14" s="54"/>
      <c r="X14" s="54"/>
      <c r="Y14" s="54"/>
      <c r="Z14" s="54"/>
      <c r="AA14" s="54"/>
      <c r="AB14" s="141" t="str">
        <f t="shared" si="6"/>
        <v/>
      </c>
      <c r="AC14" s="141" t="str">
        <f>IF(ISNUMBER(MATCH($B14,CountryData!$3:$3,0)),MATCH($B14,CountryData!$3:$3,0),"")</f>
        <v/>
      </c>
      <c r="AD14" s="141" t="str">
        <f t="shared" ref="AD14:AD51" si="19">IF(AND(ISNUMBER(AB14),ISNUMBER(AC14)),IF(INDEX(rngData,AB14,AC14)&gt;0,INDEX(rngData,AB14,AC14),""),"")</f>
        <v/>
      </c>
      <c r="AE14" s="158"/>
      <c r="AF14" s="145"/>
      <c r="AG14" s="142"/>
      <c r="AH14" s="143" t="str">
        <f>IF(AND(_xludf.ISFORMULA(AF14),_xludf.ISFORMULA(AG14)),1,"")</f>
        <v/>
      </c>
      <c r="AI14" s="144"/>
      <c r="AJ14" s="144"/>
      <c r="AK14" s="215"/>
      <c r="AL14" s="54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3"/>
      <c r="AX14" s="224" t="str">
        <f t="shared" si="14"/>
        <v/>
      </c>
      <c r="AY14" s="23" t="str">
        <f>IF(ISNUMBER(MATCH(ssLev&amp;ccCountry&amp;ccLevel2&amp;ccYear&amp;"Quantities"&amp;"?"&amp;ROW(),wrkg1!$I:$I,0)),1,"")</f>
        <v/>
      </c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</row>
    <row r="15" spans="1:72" x14ac:dyDescent="0.25">
      <c r="A15" s="84"/>
      <c r="B15" s="84">
        <v>11101</v>
      </c>
      <c r="C15" s="55" t="s">
        <v>49</v>
      </c>
      <c r="D15" s="56" t="s">
        <v>228</v>
      </c>
      <c r="E15" s="102">
        <f t="shared" ref="E15:E38" ca="1" si="20">IF(ISNUMBER($AD15),$AD15,"")</f>
        <v>43167510.337736338</v>
      </c>
      <c r="F15" s="46">
        <f t="shared" ref="F15:O15" ca="1" si="21">IF(AND(ISNUMBER(E15),ISNUMBER(F16),ISNUMBER(F$1)),E15*(1+F16),"")</f>
        <v>44342996.864799187</v>
      </c>
      <c r="G15" s="46">
        <f t="shared" ca="1" si="21"/>
        <v>45550492.849078707</v>
      </c>
      <c r="H15" s="46">
        <f t="shared" ca="1" si="21"/>
        <v>46790869.934211582</v>
      </c>
      <c r="I15" s="46">
        <f t="shared" ca="1" si="21"/>
        <v>48065023.499401875</v>
      </c>
      <c r="J15" s="46" t="str">
        <f t="shared" ca="1" si="21"/>
        <v/>
      </c>
      <c r="K15" s="46" t="str">
        <f t="shared" ca="1" si="21"/>
        <v/>
      </c>
      <c r="L15" s="46" t="str">
        <f t="shared" ca="1" si="21"/>
        <v/>
      </c>
      <c r="M15" s="46" t="str">
        <f t="shared" ca="1" si="21"/>
        <v/>
      </c>
      <c r="N15" s="46" t="str">
        <f t="shared" ca="1" si="21"/>
        <v/>
      </c>
      <c r="O15" s="46" t="str">
        <f t="shared" ca="1" si="21"/>
        <v/>
      </c>
      <c r="P15" s="55"/>
      <c r="Q15" s="55"/>
      <c r="R15" s="91">
        <f t="shared" ca="1" si="11"/>
        <v>184749383.14749134</v>
      </c>
      <c r="S15" s="98" t="str">
        <f t="shared" si="12"/>
        <v/>
      </c>
      <c r="T15" s="55"/>
      <c r="U15" s="54"/>
      <c r="V15" s="54"/>
      <c r="W15" s="54"/>
      <c r="X15" s="54"/>
      <c r="Y15" s="54"/>
      <c r="Z15" s="54"/>
      <c r="AA15" s="54"/>
      <c r="AB15" s="141">
        <f t="shared" si="6"/>
        <v>78</v>
      </c>
      <c r="AC15" s="141">
        <f>IF(ISNUMBER(MATCH($B15,CountryData!$3:$3,0)),MATCH($B15,CountryData!$3:$3,0),"")</f>
        <v>7</v>
      </c>
      <c r="AD15" s="141">
        <f t="shared" ca="1" si="19"/>
        <v>43167510.337736338</v>
      </c>
      <c r="AE15" s="158"/>
      <c r="AF15" s="140">
        <f t="shared" ref="AF15:AF38" ca="1" si="22">IF(ISNUMBER($AD15),$AD15,"")</f>
        <v>43167510.337736338</v>
      </c>
      <c r="AG15" s="142" t="str">
        <f t="shared" ref="AG15" ca="1" si="23">IF(AND(ISNUMBER(AF15),ISNUMBER(AG16),ISNUMBER(AG$1)),AF15*(1+AG16),"")</f>
        <v/>
      </c>
      <c r="AH15" s="143">
        <f>IF(AND(_xludf.ISFORMULA(AF15),_xludf.ISFORMULA(AG15)),1,"")</f>
        <v>1</v>
      </c>
      <c r="AI15" s="144"/>
      <c r="AJ15" s="144"/>
      <c r="AK15" s="215"/>
      <c r="AL15" s="54"/>
      <c r="AM15" s="220" t="str">
        <f>IF(_xludf.ISFORMULA(F15),"",1)</f>
        <v/>
      </c>
      <c r="AN15" s="220" t="str">
        <f>IF(_xludf.ISFORMULA(G15),"",1)</f>
        <v/>
      </c>
      <c r="AO15" s="220" t="str">
        <f>IF(_xludf.ISFORMULA(H15),"",1)</f>
        <v/>
      </c>
      <c r="AP15" s="220" t="str">
        <f>IF(_xludf.ISFORMULA(I15),"",1)</f>
        <v/>
      </c>
      <c r="AQ15" s="220" t="str">
        <f>IF(_xludf.ISFORMULA(J15),"",1)</f>
        <v/>
      </c>
      <c r="AR15" s="220" t="str">
        <f>IF(_xludf.ISFORMULA(K15),"",1)</f>
        <v/>
      </c>
      <c r="AS15" s="220" t="str">
        <f>IF(_xludf.ISFORMULA(L15),"",1)</f>
        <v/>
      </c>
      <c r="AT15" s="220" t="str">
        <f>IF(_xludf.ISFORMULA(M15),"",1)</f>
        <v/>
      </c>
      <c r="AU15" s="220" t="str">
        <f>IF(_xludf.ISFORMULA(N15),"",1)</f>
        <v/>
      </c>
      <c r="AV15" s="220" t="str">
        <f>IF(_xludf.ISFORMULA(O15),"",1)</f>
        <v/>
      </c>
      <c r="AW15" s="23"/>
      <c r="AX15" s="224" t="str">
        <f t="shared" si="14"/>
        <v/>
      </c>
      <c r="AY15" s="23" t="str">
        <f>IF(ISNUMBER(MATCH(ssLev&amp;ccCountry&amp;ccLevel2&amp;ccYear&amp;"Quantities"&amp;"?"&amp;ROW(),wrkg1!$I:$I,0)),1,"")</f>
        <v/>
      </c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</row>
    <row r="16" spans="1:72" x14ac:dyDescent="0.25">
      <c r="A16" s="84"/>
      <c r="B16" s="84">
        <v>11104</v>
      </c>
      <c r="C16" s="55" t="s">
        <v>226</v>
      </c>
      <c r="D16" s="56" t="s">
        <v>229</v>
      </c>
      <c r="E16" s="100">
        <f t="shared" ca="1" si="20"/>
        <v>2.7230815904508151E-2</v>
      </c>
      <c r="F16" s="45">
        <f t="shared" ref="F16:O16" ca="1" si="24">IF(AND(ISNUMBER($E16),ISNUMBER(F$1)),$E16,"")</f>
        <v>2.7230815904508151E-2</v>
      </c>
      <c r="G16" s="45">
        <f t="shared" ca="1" si="24"/>
        <v>2.7230815904508151E-2</v>
      </c>
      <c r="H16" s="45">
        <f t="shared" ca="1" si="24"/>
        <v>2.7230815904508151E-2</v>
      </c>
      <c r="I16" s="45">
        <f t="shared" ca="1" si="24"/>
        <v>2.7230815904508151E-2</v>
      </c>
      <c r="J16" s="45" t="str">
        <f t="shared" ca="1" si="24"/>
        <v/>
      </c>
      <c r="K16" s="45" t="str">
        <f t="shared" ca="1" si="24"/>
        <v/>
      </c>
      <c r="L16" s="45" t="str">
        <f t="shared" ca="1" si="24"/>
        <v/>
      </c>
      <c r="M16" s="45" t="str">
        <f t="shared" ca="1" si="24"/>
        <v/>
      </c>
      <c r="N16" s="45" t="str">
        <f t="shared" ca="1" si="24"/>
        <v/>
      </c>
      <c r="O16" s="45" t="str">
        <f t="shared" ca="1" si="24"/>
        <v/>
      </c>
      <c r="P16" s="55"/>
      <c r="Q16" s="55"/>
      <c r="R16" s="95">
        <f t="shared" ca="1" si="11"/>
        <v>2.7230815904508151E-2</v>
      </c>
      <c r="S16" s="98">
        <f t="shared" si="12"/>
        <v>1</v>
      </c>
      <c r="T16" s="55"/>
      <c r="U16" s="54"/>
      <c r="V16" s="54"/>
      <c r="W16" s="54"/>
      <c r="X16" s="54"/>
      <c r="Y16" s="54"/>
      <c r="Z16" s="54"/>
      <c r="AA16" s="54"/>
      <c r="AB16" s="141">
        <f t="shared" si="6"/>
        <v>78</v>
      </c>
      <c r="AC16" s="141">
        <f>IF(ISNUMBER(MATCH($B16,CountryData!$3:$3,0)),MATCH($B16,CountryData!$3:$3,0),"")</f>
        <v>10</v>
      </c>
      <c r="AD16" s="141">
        <f t="shared" ca="1" si="19"/>
        <v>2.7230815904508151E-2</v>
      </c>
      <c r="AE16" s="158"/>
      <c r="AF16" s="140">
        <f t="shared" ca="1" si="22"/>
        <v>2.7230815904508151E-2</v>
      </c>
      <c r="AG16" s="142" t="str">
        <f t="shared" ref="AG16" ca="1" si="25">IF(AND(ISNUMBER($E16),ISNUMBER(AG$1)),$E16,"")</f>
        <v/>
      </c>
      <c r="AH16" s="143">
        <f>IF(AND(_xludf.ISFORMULA(AF16),_xludf.ISFORMULA(AG16)),1,"")</f>
        <v>1</v>
      </c>
      <c r="AI16" s="144"/>
      <c r="AJ16" s="144"/>
      <c r="AK16" s="215"/>
      <c r="AL16" s="54"/>
      <c r="AM16" s="220" t="str">
        <f>IF(_xludf.ISFORMULA(F16),"",1)</f>
        <v/>
      </c>
      <c r="AN16" s="220" t="str">
        <f>IF(_xludf.ISFORMULA(G16),"",1)</f>
        <v/>
      </c>
      <c r="AO16" s="220" t="str">
        <f>IF(_xludf.ISFORMULA(H16),"",1)</f>
        <v/>
      </c>
      <c r="AP16" s="220" t="str">
        <f>IF(_xludf.ISFORMULA(I16),"",1)</f>
        <v/>
      </c>
      <c r="AQ16" s="220" t="str">
        <f>IF(_xludf.ISFORMULA(J16),"",1)</f>
        <v/>
      </c>
      <c r="AR16" s="220" t="str">
        <f>IF(_xludf.ISFORMULA(K16),"",1)</f>
        <v/>
      </c>
      <c r="AS16" s="220" t="str">
        <f>IF(_xludf.ISFORMULA(L16),"",1)</f>
        <v/>
      </c>
      <c r="AT16" s="220" t="str">
        <f>IF(_xludf.ISFORMULA(M16),"",1)</f>
        <v/>
      </c>
      <c r="AU16" s="220" t="str">
        <f>IF(_xludf.ISFORMULA(N16),"",1)</f>
        <v/>
      </c>
      <c r="AV16" s="220" t="str">
        <f>IF(_xludf.ISFORMULA(O16),"",1)</f>
        <v/>
      </c>
      <c r="AW16" s="23"/>
      <c r="AX16" s="224" t="str">
        <f t="shared" si="14"/>
        <v/>
      </c>
      <c r="AY16" s="23" t="str">
        <f>IF(ISNUMBER(MATCH(ssLev&amp;ccCountry&amp;ccLevel2&amp;ccYear&amp;"Quantities"&amp;"?"&amp;ROW(),wrkg1!$I:$I,0)),1,"")</f>
        <v/>
      </c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</row>
    <row r="17" spans="1:72" x14ac:dyDescent="0.25">
      <c r="A17" s="84"/>
      <c r="B17" s="84">
        <v>11401</v>
      </c>
      <c r="C17" s="55" t="s">
        <v>280</v>
      </c>
      <c r="D17" s="56" t="s">
        <v>228</v>
      </c>
      <c r="E17" s="102">
        <f t="shared" ca="1" si="20"/>
        <v>6708712.767758457</v>
      </c>
      <c r="F17" s="46">
        <f t="shared" ref="F17:O19" ca="1" si="26">IF(AND(ISNUMBER($E17),ISNUMBER($E$15),ISNUMBER(F$1)),F$15*($E17/$E$15),"")</f>
        <v>6891396.4900935106</v>
      </c>
      <c r="G17" s="46">
        <f t="shared" ca="1" si="26"/>
        <v>7079054.8392402194</v>
      </c>
      <c r="H17" s="46">
        <f t="shared" ca="1" si="26"/>
        <v>7271823.2783454871</v>
      </c>
      <c r="I17" s="46">
        <f t="shared" ca="1" si="26"/>
        <v>7469840.9593282286</v>
      </c>
      <c r="J17" s="46" t="str">
        <f t="shared" ca="1" si="26"/>
        <v/>
      </c>
      <c r="K17" s="46" t="str">
        <f t="shared" ca="1" si="26"/>
        <v/>
      </c>
      <c r="L17" s="46" t="str">
        <f t="shared" ca="1" si="26"/>
        <v/>
      </c>
      <c r="M17" s="46" t="str">
        <f t="shared" ca="1" si="26"/>
        <v/>
      </c>
      <c r="N17" s="46" t="str">
        <f t="shared" ca="1" si="26"/>
        <v/>
      </c>
      <c r="O17" s="46" t="str">
        <f t="shared" ca="1" si="26"/>
        <v/>
      </c>
      <c r="P17" s="55"/>
      <c r="Q17" s="55"/>
      <c r="R17" s="91">
        <f t="shared" ca="1" si="11"/>
        <v>28712115.567007445</v>
      </c>
      <c r="S17" s="98" t="str">
        <f t="shared" si="12"/>
        <v/>
      </c>
      <c r="T17" s="55"/>
      <c r="U17" s="54"/>
      <c r="V17" s="54"/>
      <c r="W17" s="54"/>
      <c r="X17" s="54"/>
      <c r="Y17" s="54"/>
      <c r="Z17" s="54"/>
      <c r="AA17" s="54"/>
      <c r="AB17" s="141">
        <f t="shared" si="6"/>
        <v>78</v>
      </c>
      <c r="AC17" s="141">
        <f>IF(ISNUMBER(MATCH($B17,CountryData!$3:$3,0)),MATCH($B17,CountryData!$3:$3,0),"")</f>
        <v>14</v>
      </c>
      <c r="AD17" s="141">
        <f t="shared" ca="1" si="19"/>
        <v>6708712.767758457</v>
      </c>
      <c r="AE17" s="158"/>
      <c r="AF17" s="140">
        <f t="shared" ca="1" si="22"/>
        <v>6708712.767758457</v>
      </c>
      <c r="AG17" s="142" t="str">
        <f ca="1">IF(AND(ISNUMBER($E17),ISNUMBER($E$15),ISNUMBER(AG$1)),AG$15*($E17/$E$15),"")</f>
        <v/>
      </c>
      <c r="AH17" s="143">
        <f>IF(AND(_xludf.ISFORMULA(AF17),_xludf.ISFORMULA(AG17)),1,"")</f>
        <v>1</v>
      </c>
      <c r="AI17" s="144"/>
      <c r="AJ17" s="144"/>
      <c r="AK17" s="215"/>
      <c r="AL17" s="54"/>
      <c r="AM17" s="220" t="str">
        <f>IF(_xludf.ISFORMULA(F17),"",1)</f>
        <v/>
      </c>
      <c r="AN17" s="220" t="str">
        <f>IF(_xludf.ISFORMULA(G17),"",1)</f>
        <v/>
      </c>
      <c r="AO17" s="220" t="str">
        <f>IF(_xludf.ISFORMULA(H17),"",1)</f>
        <v/>
      </c>
      <c r="AP17" s="220" t="str">
        <f>IF(_xludf.ISFORMULA(I17),"",1)</f>
        <v/>
      </c>
      <c r="AQ17" s="220" t="str">
        <f>IF(_xludf.ISFORMULA(J17),"",1)</f>
        <v/>
      </c>
      <c r="AR17" s="220" t="str">
        <f>IF(_xludf.ISFORMULA(K17),"",1)</f>
        <v/>
      </c>
      <c r="AS17" s="220" t="str">
        <f>IF(_xludf.ISFORMULA(L17),"",1)</f>
        <v/>
      </c>
      <c r="AT17" s="220" t="str">
        <f>IF(_xludf.ISFORMULA(M17),"",1)</f>
        <v/>
      </c>
      <c r="AU17" s="220" t="str">
        <f>IF(_xludf.ISFORMULA(N17),"",1)</f>
        <v/>
      </c>
      <c r="AV17" s="220" t="str">
        <f>IF(_xludf.ISFORMULA(O17),"",1)</f>
        <v/>
      </c>
      <c r="AW17" s="23"/>
      <c r="AX17" s="224" t="str">
        <f t="shared" si="14"/>
        <v/>
      </c>
      <c r="AY17" s="23" t="str">
        <f>IF(ISNUMBER(MATCH(ssLev&amp;ccCountry&amp;ccLevel2&amp;ccYear&amp;"Quantities"&amp;"?"&amp;ROW(),wrkg1!$I:$I,0)),1,"")</f>
        <v/>
      </c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</row>
    <row r="18" spans="1:72" x14ac:dyDescent="0.25">
      <c r="A18" s="84"/>
      <c r="B18" s="84">
        <v>11501</v>
      </c>
      <c r="C18" s="55" t="s">
        <v>279</v>
      </c>
      <c r="D18" s="56" t="s">
        <v>228</v>
      </c>
      <c r="E18" s="102">
        <f t="shared" ca="1" si="20"/>
        <v>1479405</v>
      </c>
      <c r="F18" s="46">
        <f t="shared" ca="1" si="26"/>
        <v>1519690.4052032088</v>
      </c>
      <c r="G18" s="46">
        <f t="shared" ca="1" si="26"/>
        <v>1561072.8148591444</v>
      </c>
      <c r="H18" s="46">
        <f t="shared" ca="1" si="26"/>
        <v>1603582.1012941061</v>
      </c>
      <c r="I18" s="46">
        <f t="shared" ca="1" si="26"/>
        <v>1647248.95028221</v>
      </c>
      <c r="J18" s="46" t="str">
        <f t="shared" ca="1" si="26"/>
        <v/>
      </c>
      <c r="K18" s="46" t="str">
        <f t="shared" ca="1" si="26"/>
        <v/>
      </c>
      <c r="L18" s="46" t="str">
        <f t="shared" ca="1" si="26"/>
        <v/>
      </c>
      <c r="M18" s="46" t="str">
        <f t="shared" ca="1" si="26"/>
        <v/>
      </c>
      <c r="N18" s="46" t="str">
        <f t="shared" ca="1" si="26"/>
        <v/>
      </c>
      <c r="O18" s="46" t="str">
        <f t="shared" ca="1" si="26"/>
        <v/>
      </c>
      <c r="P18" s="55"/>
      <c r="Q18" s="55"/>
      <c r="R18" s="91">
        <f t="shared" ref="R18" ca="1" si="27">IF(ISNUMBER($E18),IF(S18=1,MAX(F18:O18),SUM(F18:O18)),"")</f>
        <v>6331594.2716386691</v>
      </c>
      <c r="S18" s="98" t="str">
        <f t="shared" si="12"/>
        <v/>
      </c>
      <c r="T18" s="55"/>
      <c r="U18" s="54"/>
      <c r="V18" s="54"/>
      <c r="W18" s="54"/>
      <c r="X18" s="54"/>
      <c r="Y18" s="54"/>
      <c r="Z18" s="54"/>
      <c r="AA18" s="54"/>
      <c r="AB18" s="141">
        <f t="shared" si="6"/>
        <v>78</v>
      </c>
      <c r="AC18" s="141">
        <f>IF(ISNUMBER(MATCH($B18,CountryData!$3:$3,0)),MATCH($B18,CountryData!$3:$3,0),"")</f>
        <v>18</v>
      </c>
      <c r="AD18" s="141">
        <f t="shared" ref="AD18" ca="1" si="28">IF(AND(ISNUMBER(AB18),ISNUMBER(AC18)),IF(INDEX(rngData,AB18,AC18)&gt;0,INDEX(rngData,AB18,AC18),""),"")</f>
        <v>1479405</v>
      </c>
      <c r="AE18" s="158"/>
      <c r="AF18" s="140">
        <f t="shared" ca="1" si="22"/>
        <v>1479405</v>
      </c>
      <c r="AG18" s="142" t="str">
        <f ca="1">IF(AND(ISNUMBER($E18),ISNUMBER($E$15),ISNUMBER(AG$1)),AG$15*($E18/$E$15),"")</f>
        <v/>
      </c>
      <c r="AH18" s="143">
        <f>IF(AND(_xludf.ISFORMULA(AF18),_xludf.ISFORMULA(AG18)),1,"")</f>
        <v>1</v>
      </c>
      <c r="AI18" s="144"/>
      <c r="AJ18" s="144"/>
      <c r="AK18" s="215"/>
      <c r="AL18" s="54"/>
      <c r="AM18" s="220" t="str">
        <f>IF(_xludf.ISFORMULA(F18),"",1)</f>
        <v/>
      </c>
      <c r="AN18" s="220" t="str">
        <f>IF(_xludf.ISFORMULA(G18),"",1)</f>
        <v/>
      </c>
      <c r="AO18" s="220" t="str">
        <f>IF(_xludf.ISFORMULA(H18),"",1)</f>
        <v/>
      </c>
      <c r="AP18" s="220" t="str">
        <f>IF(_xludf.ISFORMULA(I18),"",1)</f>
        <v/>
      </c>
      <c r="AQ18" s="220" t="str">
        <f>IF(_xludf.ISFORMULA(J18),"",1)</f>
        <v/>
      </c>
      <c r="AR18" s="220" t="str">
        <f>IF(_xludf.ISFORMULA(K18),"",1)</f>
        <v/>
      </c>
      <c r="AS18" s="220" t="str">
        <f>IF(_xludf.ISFORMULA(L18),"",1)</f>
        <v/>
      </c>
      <c r="AT18" s="220" t="str">
        <f>IF(_xludf.ISFORMULA(M18),"",1)</f>
        <v/>
      </c>
      <c r="AU18" s="220" t="str">
        <f>IF(_xludf.ISFORMULA(N18),"",1)</f>
        <v/>
      </c>
      <c r="AV18" s="220" t="str">
        <f>IF(_xludf.ISFORMULA(O18),"",1)</f>
        <v/>
      </c>
      <c r="AW18" s="23"/>
      <c r="AX18" s="224" t="str">
        <f t="shared" si="14"/>
        <v/>
      </c>
      <c r="AY18" s="23" t="str">
        <f>IF(ISNUMBER(MATCH(ssLev&amp;ccCountry&amp;ccLevel2&amp;ccYear&amp;"Quantities"&amp;"?"&amp;ROW(),wrkg1!$I:$I,0)),1,"")</f>
        <v/>
      </c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</row>
    <row r="19" spans="1:72" x14ac:dyDescent="0.25">
      <c r="A19" s="84"/>
      <c r="B19" s="84">
        <v>11302</v>
      </c>
      <c r="C19" s="55" t="s">
        <v>232</v>
      </c>
      <c r="D19" s="56" t="s">
        <v>228</v>
      </c>
      <c r="E19" s="102">
        <f t="shared" ca="1" si="20"/>
        <v>149405</v>
      </c>
      <c r="F19" s="46">
        <f t="shared" ca="1" si="26"/>
        <v>153473.42005021303</v>
      </c>
      <c r="G19" s="46">
        <f t="shared" ca="1" si="26"/>
        <v>157652.62649783562</v>
      </c>
      <c r="H19" s="46">
        <f t="shared" ca="1" si="26"/>
        <v>161945.63614686034</v>
      </c>
      <c r="I19" s="46">
        <f t="shared" ca="1" si="26"/>
        <v>166355.54795131393</v>
      </c>
      <c r="J19" s="46" t="str">
        <f t="shared" ca="1" si="26"/>
        <v/>
      </c>
      <c r="K19" s="46" t="str">
        <f t="shared" ca="1" si="26"/>
        <v/>
      </c>
      <c r="L19" s="46" t="str">
        <f t="shared" ca="1" si="26"/>
        <v/>
      </c>
      <c r="M19" s="46" t="str">
        <f t="shared" ca="1" si="26"/>
        <v/>
      </c>
      <c r="N19" s="46" t="str">
        <f t="shared" ca="1" si="26"/>
        <v/>
      </c>
      <c r="O19" s="46" t="str">
        <f t="shared" ca="1" si="26"/>
        <v/>
      </c>
      <c r="P19" s="55"/>
      <c r="Q19" s="55"/>
      <c r="R19" s="91">
        <f t="shared" ca="1" si="11"/>
        <v>639427.23064622283</v>
      </c>
      <c r="S19" s="98" t="str">
        <f t="shared" si="12"/>
        <v/>
      </c>
      <c r="T19" s="55"/>
      <c r="U19" s="54"/>
      <c r="V19" s="54"/>
      <c r="W19" s="54"/>
      <c r="X19" s="54"/>
      <c r="Y19" s="54"/>
      <c r="Z19" s="54"/>
      <c r="AA19" s="54"/>
      <c r="AB19" s="141">
        <f t="shared" si="6"/>
        <v>78</v>
      </c>
      <c r="AC19" s="141">
        <f>IF(ISNUMBER(MATCH($B19,CountryData!$3:$3,0)),MATCH($B19,CountryData!$3:$3,0),"")</f>
        <v>13</v>
      </c>
      <c r="AD19" s="141">
        <f t="shared" ca="1" si="19"/>
        <v>149405</v>
      </c>
      <c r="AE19" s="158"/>
      <c r="AF19" s="140">
        <f t="shared" ca="1" si="22"/>
        <v>149405</v>
      </c>
      <c r="AG19" s="142" t="str">
        <f ca="1">IF(AND(ISNUMBER($E19),ISNUMBER($E$15),ISNUMBER(AG$1)),AG$15*($E19/$E$15),"")</f>
        <v/>
      </c>
      <c r="AH19" s="143">
        <f>IF(AND(_xludf.ISFORMULA(AF19),_xludf.ISFORMULA(AG19)),1,"")</f>
        <v>1</v>
      </c>
      <c r="AI19" s="144"/>
      <c r="AJ19" s="144"/>
      <c r="AK19" s="215"/>
      <c r="AL19" s="54"/>
      <c r="AM19" s="220" t="str">
        <f>IF(_xludf.ISFORMULA(F19),"",1)</f>
        <v/>
      </c>
      <c r="AN19" s="220" t="str">
        <f>IF(_xludf.ISFORMULA(G19),"",1)</f>
        <v/>
      </c>
      <c r="AO19" s="220" t="str">
        <f>IF(_xludf.ISFORMULA(H19),"",1)</f>
        <v/>
      </c>
      <c r="AP19" s="220" t="str">
        <f>IF(_xludf.ISFORMULA(I19),"",1)</f>
        <v/>
      </c>
      <c r="AQ19" s="220" t="str">
        <f>IF(_xludf.ISFORMULA(J19),"",1)</f>
        <v/>
      </c>
      <c r="AR19" s="220" t="str">
        <f>IF(_xludf.ISFORMULA(K19),"",1)</f>
        <v/>
      </c>
      <c r="AS19" s="220" t="str">
        <f>IF(_xludf.ISFORMULA(L19),"",1)</f>
        <v/>
      </c>
      <c r="AT19" s="220" t="str">
        <f>IF(_xludf.ISFORMULA(M19),"",1)</f>
        <v/>
      </c>
      <c r="AU19" s="220" t="str">
        <f>IF(_xludf.ISFORMULA(N19),"",1)</f>
        <v/>
      </c>
      <c r="AV19" s="220" t="str">
        <f>IF(_xludf.ISFORMULA(O19),"",1)</f>
        <v/>
      </c>
      <c r="AW19" s="23"/>
      <c r="AX19" s="224" t="str">
        <f t="shared" si="14"/>
        <v/>
      </c>
      <c r="AY19" s="23" t="str">
        <f>IF(ISNUMBER(MATCH(ssLev&amp;ccCountry&amp;ccLevel2&amp;ccYear&amp;"Quantities"&amp;"?"&amp;ROW(),wrkg1!$I:$I,0)),1,"")</f>
        <v/>
      </c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</row>
    <row r="20" spans="1:72" x14ac:dyDescent="0.25">
      <c r="A20" s="84"/>
      <c r="B20" s="84">
        <v>11103</v>
      </c>
      <c r="C20" s="55" t="s">
        <v>240</v>
      </c>
      <c r="D20" s="56" t="s">
        <v>229</v>
      </c>
      <c r="E20" s="103">
        <f t="shared" ca="1" si="20"/>
        <v>0.7</v>
      </c>
      <c r="F20" s="94">
        <f t="shared" ref="F20:O22" ca="1" si="29">IF(AND(ISNUMBER($E20),ISNUMBER(F$1)),$E20,"")</f>
        <v>0.7</v>
      </c>
      <c r="G20" s="94">
        <f t="shared" ca="1" si="29"/>
        <v>0.7</v>
      </c>
      <c r="H20" s="94">
        <f t="shared" ca="1" si="29"/>
        <v>0.7</v>
      </c>
      <c r="I20" s="94">
        <f t="shared" ca="1" si="29"/>
        <v>0.7</v>
      </c>
      <c r="J20" s="94" t="str">
        <f t="shared" ca="1" si="29"/>
        <v/>
      </c>
      <c r="K20" s="94" t="str">
        <f t="shared" ca="1" si="29"/>
        <v/>
      </c>
      <c r="L20" s="94" t="str">
        <f t="shared" ca="1" si="29"/>
        <v/>
      </c>
      <c r="M20" s="94" t="str">
        <f t="shared" ca="1" si="29"/>
        <v/>
      </c>
      <c r="N20" s="94" t="str">
        <f t="shared" ca="1" si="29"/>
        <v/>
      </c>
      <c r="O20" s="94" t="str">
        <f t="shared" ca="1" si="29"/>
        <v/>
      </c>
      <c r="P20" s="55"/>
      <c r="Q20" s="55"/>
      <c r="R20" s="95">
        <f t="shared" ca="1" si="11"/>
        <v>0.7</v>
      </c>
      <c r="S20" s="98">
        <f t="shared" si="12"/>
        <v>1</v>
      </c>
      <c r="T20" s="55"/>
      <c r="U20" s="54"/>
      <c r="V20" s="54"/>
      <c r="W20" s="54"/>
      <c r="X20" s="54"/>
      <c r="Y20" s="54"/>
      <c r="Z20" s="54"/>
      <c r="AA20" s="54"/>
      <c r="AB20" s="141">
        <f t="shared" si="6"/>
        <v>78</v>
      </c>
      <c r="AC20" s="141">
        <f>IF(ISNUMBER(MATCH($B20,CountryData!$3:$3,0)),MATCH($B20,CountryData!$3:$3,0),"")</f>
        <v>9</v>
      </c>
      <c r="AD20" s="141">
        <f t="shared" ca="1" si="19"/>
        <v>0.7</v>
      </c>
      <c r="AE20" s="158"/>
      <c r="AF20" s="140">
        <f t="shared" ca="1" si="22"/>
        <v>0.7</v>
      </c>
      <c r="AG20" s="142" t="str">
        <f t="shared" ref="AG20:AG22" ca="1" si="30">IF(AND(ISNUMBER($E20),ISNUMBER(AG$1)),$E20,"")</f>
        <v/>
      </c>
      <c r="AH20" s="143">
        <f>IF(AND(_xludf.ISFORMULA(AF20),_xludf.ISFORMULA(AG20)),1,"")</f>
        <v>1</v>
      </c>
      <c r="AI20" s="144"/>
      <c r="AJ20" s="144"/>
      <c r="AK20" s="215"/>
      <c r="AL20" s="54"/>
      <c r="AM20" s="220" t="str">
        <f>IF(_xludf.ISFORMULA(F20),"",1)</f>
        <v/>
      </c>
      <c r="AN20" s="220" t="str">
        <f>IF(_xludf.ISFORMULA(G20),"",1)</f>
        <v/>
      </c>
      <c r="AO20" s="220" t="str">
        <f>IF(_xludf.ISFORMULA(H20),"",1)</f>
        <v/>
      </c>
      <c r="AP20" s="220" t="str">
        <f>IF(_xludf.ISFORMULA(I20),"",1)</f>
        <v/>
      </c>
      <c r="AQ20" s="220" t="str">
        <f>IF(_xludf.ISFORMULA(J20),"",1)</f>
        <v/>
      </c>
      <c r="AR20" s="220" t="str">
        <f>IF(_xludf.ISFORMULA(K20),"",1)</f>
        <v/>
      </c>
      <c r="AS20" s="220" t="str">
        <f>IF(_xludf.ISFORMULA(L20),"",1)</f>
        <v/>
      </c>
      <c r="AT20" s="220" t="str">
        <f>IF(_xludf.ISFORMULA(M20),"",1)</f>
        <v/>
      </c>
      <c r="AU20" s="220" t="str">
        <f>IF(_xludf.ISFORMULA(N20),"",1)</f>
        <v/>
      </c>
      <c r="AV20" s="220" t="str">
        <f>IF(_xludf.ISFORMULA(O20),"",1)</f>
        <v/>
      </c>
      <c r="AW20" s="23"/>
      <c r="AX20" s="224" t="str">
        <f t="shared" si="14"/>
        <v/>
      </c>
      <c r="AY20" s="23" t="str">
        <f>IF(ISNUMBER(MATCH(ssLev&amp;ccCountry&amp;ccLevel2&amp;ccYear&amp;"Quantities"&amp;"?"&amp;ROW(),wrkg1!$I:$I,0)),1,"")</f>
        <v/>
      </c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</row>
    <row r="21" spans="1:72" x14ac:dyDescent="0.25">
      <c r="A21" s="84"/>
      <c r="B21" s="84">
        <v>11902</v>
      </c>
      <c r="C21" s="55" t="s">
        <v>343</v>
      </c>
      <c r="D21" s="56" t="s">
        <v>229</v>
      </c>
      <c r="E21" s="103">
        <f t="shared" ca="1" si="20"/>
        <v>0.4</v>
      </c>
      <c r="F21" s="94">
        <v>0.45</v>
      </c>
      <c r="G21" s="94">
        <v>0.5</v>
      </c>
      <c r="H21" s="94">
        <v>0.55000000000000004</v>
      </c>
      <c r="I21" s="94">
        <v>0.6</v>
      </c>
      <c r="J21" s="94" t="str">
        <f t="shared" ca="1" si="29"/>
        <v/>
      </c>
      <c r="K21" s="94" t="str">
        <f t="shared" ca="1" si="29"/>
        <v/>
      </c>
      <c r="L21" s="94" t="str">
        <f t="shared" ca="1" si="29"/>
        <v/>
      </c>
      <c r="M21" s="94" t="str">
        <f t="shared" ca="1" si="29"/>
        <v/>
      </c>
      <c r="N21" s="94" t="str">
        <f t="shared" ca="1" si="29"/>
        <v/>
      </c>
      <c r="O21" s="94" t="str">
        <f t="shared" ca="1" si="29"/>
        <v/>
      </c>
      <c r="P21" s="55"/>
      <c r="Q21" s="55"/>
      <c r="R21" s="95">
        <f t="shared" ref="R21" ca="1" si="31">IF(ISNUMBER($E21),IF(S21=1,MAX(F21:O21),SUM(F21:O21)),"")</f>
        <v>0.6</v>
      </c>
      <c r="S21" s="98">
        <f t="shared" si="12"/>
        <v>1</v>
      </c>
      <c r="T21" s="55"/>
      <c r="U21" s="54"/>
      <c r="V21" s="54"/>
      <c r="W21" s="54"/>
      <c r="X21" s="54"/>
      <c r="Y21" s="54"/>
      <c r="Z21" s="54"/>
      <c r="AA21" s="54"/>
      <c r="AB21" s="141">
        <f t="shared" si="6"/>
        <v>78</v>
      </c>
      <c r="AC21" s="141">
        <f>IF(ISNUMBER(MATCH($B21,CountryData!$3:$3,0)),MATCH($B21,CountryData!$3:$3,0),"")</f>
        <v>26</v>
      </c>
      <c r="AD21" s="141">
        <f t="shared" ref="AD21" ca="1" si="32">IF(AND(ISNUMBER(AB21),ISNUMBER(AC21)),IF(INDEX(rngData,AB21,AC21)&gt;0,INDEX(rngData,AB21,AC21),""),"")</f>
        <v>0.4</v>
      </c>
      <c r="AE21" s="158"/>
      <c r="AF21" s="140">
        <f t="shared" ca="1" si="22"/>
        <v>0.4</v>
      </c>
      <c r="AG21" s="142" t="str">
        <f t="shared" ca="1" si="30"/>
        <v/>
      </c>
      <c r="AH21" s="143">
        <f>IF(AND(_xludf.ISFORMULA(AF21),_xludf.ISFORMULA(AG21)),1,"")</f>
        <v>1</v>
      </c>
      <c r="AI21" s="144"/>
      <c r="AJ21" s="144"/>
      <c r="AK21" s="215"/>
      <c r="AL21" s="54"/>
      <c r="AM21" s="220">
        <f>IF(_xludf.ISFORMULA(F21),"",1)</f>
        <v>1</v>
      </c>
      <c r="AN21" s="220">
        <f>IF(_xludf.ISFORMULA(G21),"",1)</f>
        <v>1</v>
      </c>
      <c r="AO21" s="220">
        <f>IF(_xludf.ISFORMULA(H21),"",1)</f>
        <v>1</v>
      </c>
      <c r="AP21" s="220">
        <f>IF(_xludf.ISFORMULA(I21),"",1)</f>
        <v>1</v>
      </c>
      <c r="AQ21" s="220" t="str">
        <f>IF(_xludf.ISFORMULA(J21),"",1)</f>
        <v/>
      </c>
      <c r="AR21" s="220" t="str">
        <f>IF(_xludf.ISFORMULA(K21),"",1)</f>
        <v/>
      </c>
      <c r="AS21" s="220" t="str">
        <f>IF(_xludf.ISFORMULA(L21),"",1)</f>
        <v/>
      </c>
      <c r="AT21" s="220" t="str">
        <f>IF(_xludf.ISFORMULA(M21),"",1)</f>
        <v/>
      </c>
      <c r="AU21" s="220" t="str">
        <f>IF(_xludf.ISFORMULA(N21),"",1)</f>
        <v/>
      </c>
      <c r="AV21" s="220" t="str">
        <f>IF(_xludf.ISFORMULA(O21),"",1)</f>
        <v/>
      </c>
      <c r="AW21" s="23"/>
      <c r="AX21" s="224">
        <f t="shared" si="14"/>
        <v>1</v>
      </c>
      <c r="AY21" s="23">
        <f>IF(ISNUMBER(MATCH(ssLev&amp;ccCountry&amp;ccLevel2&amp;ccYear&amp;"Quantities"&amp;"?"&amp;ROW(),wrkg1!$I:$I,0)),1,"")</f>
        <v>1</v>
      </c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</row>
    <row r="22" spans="1:72" x14ac:dyDescent="0.25">
      <c r="A22" s="84"/>
      <c r="B22" s="84">
        <v>11901</v>
      </c>
      <c r="C22" s="34" t="s">
        <v>76</v>
      </c>
      <c r="D22" s="56" t="s">
        <v>298</v>
      </c>
      <c r="E22" s="101">
        <f t="shared" ca="1" si="20"/>
        <v>4.2</v>
      </c>
      <c r="F22" s="97">
        <f t="shared" ca="1" si="29"/>
        <v>4.2</v>
      </c>
      <c r="G22" s="97">
        <f t="shared" ca="1" si="29"/>
        <v>4.2</v>
      </c>
      <c r="H22" s="97">
        <f t="shared" ca="1" si="29"/>
        <v>4.2</v>
      </c>
      <c r="I22" s="97">
        <f t="shared" ca="1" si="29"/>
        <v>4.2</v>
      </c>
      <c r="J22" s="97" t="str">
        <f t="shared" ca="1" si="29"/>
        <v/>
      </c>
      <c r="K22" s="97" t="str">
        <f t="shared" ca="1" si="29"/>
        <v/>
      </c>
      <c r="L22" s="97" t="str">
        <f t="shared" ca="1" si="29"/>
        <v/>
      </c>
      <c r="M22" s="97" t="str">
        <f t="shared" ca="1" si="29"/>
        <v/>
      </c>
      <c r="N22" s="97" t="str">
        <f t="shared" ca="1" si="29"/>
        <v/>
      </c>
      <c r="O22" s="97" t="str">
        <f t="shared" ca="1" si="29"/>
        <v/>
      </c>
      <c r="P22" s="55"/>
      <c r="Q22" s="55"/>
      <c r="R22" s="93">
        <f t="shared" ca="1" si="11"/>
        <v>4.2</v>
      </c>
      <c r="S22" s="98">
        <f t="shared" si="12"/>
        <v>1</v>
      </c>
      <c r="T22" s="55"/>
      <c r="U22" s="54"/>
      <c r="V22" s="54"/>
      <c r="W22" s="54"/>
      <c r="X22" s="54"/>
      <c r="Y22" s="54"/>
      <c r="Z22" s="54"/>
      <c r="AA22" s="54"/>
      <c r="AB22" s="141">
        <f t="shared" si="6"/>
        <v>78</v>
      </c>
      <c r="AC22" s="141">
        <f>IF(ISNUMBER(MATCH($B22,CountryData!$3:$3,0)),MATCH($B22,CountryData!$3:$3,0),"")</f>
        <v>25</v>
      </c>
      <c r="AD22" s="141">
        <f t="shared" ca="1" si="19"/>
        <v>4.2</v>
      </c>
      <c r="AE22" s="158"/>
      <c r="AF22" s="140">
        <f t="shared" ca="1" si="22"/>
        <v>4.2</v>
      </c>
      <c r="AG22" s="142" t="str">
        <f t="shared" ca="1" si="30"/>
        <v/>
      </c>
      <c r="AH22" s="143">
        <f>IF(AND(_xludf.ISFORMULA(AF22),_xludf.ISFORMULA(AG22)),1,"")</f>
        <v>1</v>
      </c>
      <c r="AI22" s="144"/>
      <c r="AJ22" s="144"/>
      <c r="AK22" s="215"/>
      <c r="AL22" s="54"/>
      <c r="AM22" s="220" t="str">
        <f>IF(_xludf.ISFORMULA(F22),"",1)</f>
        <v/>
      </c>
      <c r="AN22" s="220" t="str">
        <f>IF(_xludf.ISFORMULA(G22),"",1)</f>
        <v/>
      </c>
      <c r="AO22" s="220" t="str">
        <f>IF(_xludf.ISFORMULA(H22),"",1)</f>
        <v/>
      </c>
      <c r="AP22" s="220" t="str">
        <f>IF(_xludf.ISFORMULA(I22),"",1)</f>
        <v/>
      </c>
      <c r="AQ22" s="220" t="str">
        <f>IF(_xludf.ISFORMULA(J22),"",1)</f>
        <v/>
      </c>
      <c r="AR22" s="220" t="str">
        <f>IF(_xludf.ISFORMULA(K22),"",1)</f>
        <v/>
      </c>
      <c r="AS22" s="220" t="str">
        <f>IF(_xludf.ISFORMULA(L22),"",1)</f>
        <v/>
      </c>
      <c r="AT22" s="220" t="str">
        <f>IF(_xludf.ISFORMULA(M22),"",1)</f>
        <v/>
      </c>
      <c r="AU22" s="220" t="str">
        <f>IF(_xludf.ISFORMULA(N22),"",1)</f>
        <v/>
      </c>
      <c r="AV22" s="220" t="str">
        <f>IF(_xludf.ISFORMULA(O22),"",1)</f>
        <v/>
      </c>
      <c r="AW22" s="23"/>
      <c r="AX22" s="224" t="str">
        <f t="shared" si="14"/>
        <v/>
      </c>
      <c r="AY22" s="23" t="str">
        <f>IF(ISNUMBER(MATCH(ssLev&amp;ccCountry&amp;ccLevel2&amp;ccYear&amp;"Quantities"&amp;"?"&amp;ROW(),wrkg1!$I:$I,0)),1,"")</f>
        <v/>
      </c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</row>
    <row r="23" spans="1:72" x14ac:dyDescent="0.25">
      <c r="A23" s="84"/>
      <c r="B23" s="84"/>
      <c r="C23" s="55" t="s">
        <v>235</v>
      </c>
      <c r="D23" s="56" t="s">
        <v>228</v>
      </c>
      <c r="E23" s="102">
        <f ca="1">IF(AND(ISNUMBER(E6),ISNUMBER(E$17),ISNUMBER(E$20)),E$17*E6*E$20,"")</f>
        <v>577620.16930400312</v>
      </c>
      <c r="F23" s="46">
        <f t="shared" ref="F23:O23" ca="1" si="33">IF(AND(ISNUMBER(F$1),ISNUMBER(F6),ISNUMBER(F$17),ISNUMBER(F$20)),F$17*F6*F$20,"")</f>
        <v>530637.52973720036</v>
      </c>
      <c r="G23" s="46">
        <f t="shared" ca="1" si="33"/>
        <v>495533.83874681534</v>
      </c>
      <c r="H23" s="46">
        <f t="shared" ca="1" si="33"/>
        <v>483576.24800997489</v>
      </c>
      <c r="I23" s="46">
        <f t="shared" ca="1" si="33"/>
        <v>470599.98043767834</v>
      </c>
      <c r="J23" s="46" t="str">
        <f t="shared" ca="1" si="33"/>
        <v/>
      </c>
      <c r="K23" s="46" t="str">
        <f t="shared" ca="1" si="33"/>
        <v/>
      </c>
      <c r="L23" s="46" t="str">
        <f t="shared" ca="1" si="33"/>
        <v/>
      </c>
      <c r="M23" s="46" t="str">
        <f t="shared" ca="1" si="33"/>
        <v/>
      </c>
      <c r="N23" s="46" t="str">
        <f t="shared" ca="1" si="33"/>
        <v/>
      </c>
      <c r="O23" s="46" t="str">
        <f t="shared" ca="1" si="33"/>
        <v/>
      </c>
      <c r="P23" s="55"/>
      <c r="Q23" s="55"/>
      <c r="R23" s="91">
        <f t="shared" ca="1" si="11"/>
        <v>1980347.5969316689</v>
      </c>
      <c r="S23" s="98" t="str">
        <f t="shared" si="12"/>
        <v/>
      </c>
      <c r="T23" s="55"/>
      <c r="U23" s="54"/>
      <c r="V23" s="54"/>
      <c r="W23" s="54"/>
      <c r="X23" s="54"/>
      <c r="Y23" s="54"/>
      <c r="Z23" s="54"/>
      <c r="AA23" s="54"/>
      <c r="AB23" s="141" t="str">
        <f t="shared" si="6"/>
        <v/>
      </c>
      <c r="AC23" s="141" t="str">
        <f>IF(ISNUMBER(MATCH($B23,CountryData!$3:$3,0)),MATCH($B23,CountryData!$3:$3,0),"")</f>
        <v/>
      </c>
      <c r="AD23" s="141" t="str">
        <f t="shared" si="19"/>
        <v/>
      </c>
      <c r="AE23" s="158"/>
      <c r="AF23" s="140">
        <f ca="1">IF(AND(ISNUMBER(AF6),ISNUMBER(AF$17),ISNUMBER(AF$20)),AF$17*AF6*AF$20,"")</f>
        <v>577620.16930400312</v>
      </c>
      <c r="AG23" s="142" t="str">
        <f t="shared" ref="AG23" ca="1" si="34">IF(AND(ISNUMBER(AG$1),ISNUMBER(AG6),ISNUMBER(AG$17),ISNUMBER(AG$20)),AG$17*AG6*AG$20,"")</f>
        <v/>
      </c>
      <c r="AH23" s="143">
        <f>IF(AND(_xludf.ISFORMULA(AF23),_xludf.ISFORMULA(AG23)),1,"")</f>
        <v>1</v>
      </c>
      <c r="AI23" s="144"/>
      <c r="AJ23" s="144"/>
      <c r="AK23" s="215"/>
      <c r="AL23" s="54"/>
      <c r="AM23" s="220" t="str">
        <f>IF(_xludf.ISFORMULA(F23),"",1)</f>
        <v/>
      </c>
      <c r="AN23" s="220" t="str">
        <f>IF(_xludf.ISFORMULA(G23),"",1)</f>
        <v/>
      </c>
      <c r="AO23" s="220" t="str">
        <f>IF(_xludf.ISFORMULA(H23),"",1)</f>
        <v/>
      </c>
      <c r="AP23" s="220" t="str">
        <f>IF(_xludf.ISFORMULA(I23),"",1)</f>
        <v/>
      </c>
      <c r="AQ23" s="220" t="str">
        <f>IF(_xludf.ISFORMULA(J23),"",1)</f>
        <v/>
      </c>
      <c r="AR23" s="220" t="str">
        <f>IF(_xludf.ISFORMULA(K23),"",1)</f>
        <v/>
      </c>
      <c r="AS23" s="220" t="str">
        <f>IF(_xludf.ISFORMULA(L23),"",1)</f>
        <v/>
      </c>
      <c r="AT23" s="220" t="str">
        <f>IF(_xludf.ISFORMULA(M23),"",1)</f>
        <v/>
      </c>
      <c r="AU23" s="220" t="str">
        <f>IF(_xludf.ISFORMULA(N23),"",1)</f>
        <v/>
      </c>
      <c r="AV23" s="220" t="str">
        <f>IF(_xludf.ISFORMULA(O23),"",1)</f>
        <v/>
      </c>
      <c r="AW23" s="23"/>
      <c r="AX23" s="224" t="str">
        <f t="shared" si="14"/>
        <v/>
      </c>
      <c r="AY23" s="23" t="str">
        <f>IF(ISNUMBER(MATCH(ssLev&amp;ccCountry&amp;ccLevel2&amp;ccYear&amp;"Quantities"&amp;"?"&amp;ROW(),wrkg1!$I:$I,0)),1,"")</f>
        <v/>
      </c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</row>
    <row r="24" spans="1:72" x14ac:dyDescent="0.25">
      <c r="A24" s="84"/>
      <c r="B24" s="84"/>
      <c r="C24" s="55" t="s">
        <v>244</v>
      </c>
      <c r="D24" s="56" t="s">
        <v>228</v>
      </c>
      <c r="E24" s="102">
        <f ca="1">IF(AND(ISNUMBER(E$8),ISNUMBER(E$17),ISNUMBER(E$21)),E$17*E$8*E$21,"")</f>
        <v>203944.86813985708</v>
      </c>
      <c r="F24" s="46">
        <f t="shared" ref="F24:O24" ca="1" si="35">IF(AND(ISNUMBER(F$1),ISNUMBER(F$8),ISNUMBER(F$17),ISNUMBER(F$21)),F$17*F$8*F$21,"")</f>
        <v>235685.75996119805</v>
      </c>
      <c r="G24" s="46">
        <f t="shared" ca="1" si="35"/>
        <v>247766.9193734077</v>
      </c>
      <c r="H24" s="46">
        <f t="shared" ca="1" si="35"/>
        <v>259967.68220085118</v>
      </c>
      <c r="I24" s="46">
        <f t="shared" ca="1" si="35"/>
        <v>268914.27453581622</v>
      </c>
      <c r="J24" s="46" t="str">
        <f t="shared" ca="1" si="35"/>
        <v/>
      </c>
      <c r="K24" s="46" t="str">
        <f t="shared" ca="1" si="35"/>
        <v/>
      </c>
      <c r="L24" s="46" t="str">
        <f t="shared" ca="1" si="35"/>
        <v/>
      </c>
      <c r="M24" s="46" t="str">
        <f t="shared" ca="1" si="35"/>
        <v/>
      </c>
      <c r="N24" s="46" t="str">
        <f t="shared" ca="1" si="35"/>
        <v/>
      </c>
      <c r="O24" s="46" t="str">
        <f t="shared" ca="1" si="35"/>
        <v/>
      </c>
      <c r="P24" s="55"/>
      <c r="Q24" s="55"/>
      <c r="R24" s="91">
        <f t="shared" ca="1" si="11"/>
        <v>1012334.6360712731</v>
      </c>
      <c r="S24" s="98" t="str">
        <f t="shared" si="12"/>
        <v/>
      </c>
      <c r="T24" s="55"/>
      <c r="U24" s="54"/>
      <c r="V24" s="54"/>
      <c r="W24" s="54"/>
      <c r="X24" s="54"/>
      <c r="Y24" s="54"/>
      <c r="Z24" s="54"/>
      <c r="AA24" s="54"/>
      <c r="AB24" s="141" t="str">
        <f t="shared" si="6"/>
        <v/>
      </c>
      <c r="AC24" s="141" t="str">
        <f>IF(ISNUMBER(MATCH($B24,CountryData!$3:$3,0)),MATCH($B24,CountryData!$3:$3,0),"")</f>
        <v/>
      </c>
      <c r="AD24" s="141" t="str">
        <f t="shared" si="19"/>
        <v/>
      </c>
      <c r="AE24" s="158"/>
      <c r="AF24" s="140">
        <f ca="1">IF(AND(ISNUMBER(AF$8),ISNUMBER(AF$17),ISNUMBER(AF$21)),AF$17*AF$8*AF$21,"")</f>
        <v>203944.86813985708</v>
      </c>
      <c r="AG24" s="142" t="str">
        <f t="shared" ref="AG24" ca="1" si="36">IF(AND(ISNUMBER(AG$1),ISNUMBER(AG$8),ISNUMBER(AG$17),ISNUMBER(AG$21)),AG$17*AG$8*AG$21,"")</f>
        <v/>
      </c>
      <c r="AH24" s="143">
        <f>IF(AND(_xludf.ISFORMULA(AF24),_xludf.ISFORMULA(AG24)),1,"")</f>
        <v>1</v>
      </c>
      <c r="AI24" s="144"/>
      <c r="AJ24" s="144"/>
      <c r="AK24" s="215"/>
      <c r="AL24" s="54"/>
      <c r="AM24" s="220" t="str">
        <f>IF(_xludf.ISFORMULA(F24),"",1)</f>
        <v/>
      </c>
      <c r="AN24" s="220" t="str">
        <f>IF(_xludf.ISFORMULA(G24),"",1)</f>
        <v/>
      </c>
      <c r="AO24" s="220" t="str">
        <f>IF(_xludf.ISFORMULA(H24),"",1)</f>
        <v/>
      </c>
      <c r="AP24" s="220" t="str">
        <f>IF(_xludf.ISFORMULA(I24),"",1)</f>
        <v/>
      </c>
      <c r="AQ24" s="220" t="str">
        <f>IF(_xludf.ISFORMULA(J24),"",1)</f>
        <v/>
      </c>
      <c r="AR24" s="220" t="str">
        <f>IF(_xludf.ISFORMULA(K24),"",1)</f>
        <v/>
      </c>
      <c r="AS24" s="220" t="str">
        <f>IF(_xludf.ISFORMULA(L24),"",1)</f>
        <v/>
      </c>
      <c r="AT24" s="220" t="str">
        <f>IF(_xludf.ISFORMULA(M24),"",1)</f>
        <v/>
      </c>
      <c r="AU24" s="220" t="str">
        <f>IF(_xludf.ISFORMULA(N24),"",1)</f>
        <v/>
      </c>
      <c r="AV24" s="220" t="str">
        <f>IF(_xludf.ISFORMULA(O24),"",1)</f>
        <v/>
      </c>
      <c r="AW24" s="23"/>
      <c r="AX24" s="224" t="str">
        <f t="shared" si="14"/>
        <v/>
      </c>
      <c r="AY24" s="23" t="str">
        <f>IF(ISNUMBER(MATCH(ssLev&amp;ccCountry&amp;ccLevel2&amp;ccYear&amp;"Quantities"&amp;"?"&amp;ROW(),wrkg1!$I:$I,0)),1,"")</f>
        <v/>
      </c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</row>
    <row r="25" spans="1:72" x14ac:dyDescent="0.25">
      <c r="A25" s="84"/>
      <c r="B25" s="84"/>
      <c r="C25" s="55" t="s">
        <v>245</v>
      </c>
      <c r="D25" s="56" t="s">
        <v>228</v>
      </c>
      <c r="E25" s="102">
        <f ca="1">IF(AND(ISNUMBER(E$10),ISNUMBER(E$17),ISNUMBER(E$21)),E$17*E$10*E$21,"")</f>
        <v>445458.52777916158</v>
      </c>
      <c r="F25" s="46">
        <f t="shared" ref="F25:O25" ca="1" si="37">IF(AND(ISNUMBER(F$1),ISNUMBER(F$10),ISNUMBER(F$17),ISNUMBER(F$21)),F$17*F$10*F$21,"")</f>
        <v>514787.31780998531</v>
      </c>
      <c r="G25" s="46">
        <f t="shared" ca="1" si="37"/>
        <v>566324.38713921758</v>
      </c>
      <c r="H25" s="46">
        <f t="shared" ca="1" si="37"/>
        <v>599925.42046350276</v>
      </c>
      <c r="I25" s="46">
        <f t="shared" ca="1" si="37"/>
        <v>627466.64058357128</v>
      </c>
      <c r="J25" s="46" t="str">
        <f t="shared" ca="1" si="37"/>
        <v/>
      </c>
      <c r="K25" s="46" t="str">
        <f t="shared" ca="1" si="37"/>
        <v/>
      </c>
      <c r="L25" s="46" t="str">
        <f t="shared" ca="1" si="37"/>
        <v/>
      </c>
      <c r="M25" s="46" t="str">
        <f t="shared" ca="1" si="37"/>
        <v/>
      </c>
      <c r="N25" s="46" t="str">
        <f t="shared" ca="1" si="37"/>
        <v/>
      </c>
      <c r="O25" s="46" t="str">
        <f t="shared" ca="1" si="37"/>
        <v/>
      </c>
      <c r="P25" s="55"/>
      <c r="Q25" s="55"/>
      <c r="R25" s="91">
        <f t="shared" ca="1" si="11"/>
        <v>2308503.7659962773</v>
      </c>
      <c r="S25" s="98" t="str">
        <f t="shared" si="12"/>
        <v/>
      </c>
      <c r="T25" s="55"/>
      <c r="U25" s="54"/>
      <c r="V25" s="54"/>
      <c r="W25" s="54"/>
      <c r="X25" s="54"/>
      <c r="Y25" s="54"/>
      <c r="Z25" s="54"/>
      <c r="AA25" s="54"/>
      <c r="AB25" s="141" t="str">
        <f t="shared" si="6"/>
        <v/>
      </c>
      <c r="AC25" s="141" t="str">
        <f>IF(ISNUMBER(MATCH($B25,CountryData!$3:$3,0)),MATCH($B25,CountryData!$3:$3,0),"")</f>
        <v/>
      </c>
      <c r="AD25" s="141" t="str">
        <f t="shared" si="19"/>
        <v/>
      </c>
      <c r="AE25" s="158"/>
      <c r="AF25" s="140">
        <f ca="1">IF(AND(ISNUMBER(AF$10),ISNUMBER(AF$17),ISNUMBER(AF$21)),AF$17*AF$10*AF$21,"")</f>
        <v>445458.52777916158</v>
      </c>
      <c r="AG25" s="142" t="str">
        <f t="shared" ref="AG25" ca="1" si="38">IF(AND(ISNUMBER(AG$1),ISNUMBER(AG$10),ISNUMBER(AG$17),ISNUMBER(AG$21)),AG$17*AG$10*AG$21,"")</f>
        <v/>
      </c>
      <c r="AH25" s="143">
        <f>IF(AND(_xludf.ISFORMULA(AF25),_xludf.ISFORMULA(AG25)),1,"")</f>
        <v>1</v>
      </c>
      <c r="AI25" s="144"/>
      <c r="AJ25" s="144"/>
      <c r="AK25" s="215"/>
      <c r="AL25" s="54"/>
      <c r="AM25" s="220" t="str">
        <f>IF(_xludf.ISFORMULA(F25),"",1)</f>
        <v/>
      </c>
      <c r="AN25" s="220" t="str">
        <f>IF(_xludf.ISFORMULA(G25),"",1)</f>
        <v/>
      </c>
      <c r="AO25" s="220" t="str">
        <f>IF(_xludf.ISFORMULA(H25),"",1)</f>
        <v/>
      </c>
      <c r="AP25" s="220" t="str">
        <f>IF(_xludf.ISFORMULA(I25),"",1)</f>
        <v/>
      </c>
      <c r="AQ25" s="220" t="str">
        <f>IF(_xludf.ISFORMULA(J25),"",1)</f>
        <v/>
      </c>
      <c r="AR25" s="220" t="str">
        <f>IF(_xludf.ISFORMULA(K25),"",1)</f>
        <v/>
      </c>
      <c r="AS25" s="220" t="str">
        <f>IF(_xludf.ISFORMULA(L25),"",1)</f>
        <v/>
      </c>
      <c r="AT25" s="220" t="str">
        <f>IF(_xludf.ISFORMULA(M25),"",1)</f>
        <v/>
      </c>
      <c r="AU25" s="220" t="str">
        <f>IF(_xludf.ISFORMULA(N25),"",1)</f>
        <v/>
      </c>
      <c r="AV25" s="220" t="str">
        <f>IF(_xludf.ISFORMULA(O25),"",1)</f>
        <v/>
      </c>
      <c r="AW25" s="23"/>
      <c r="AX25" s="224" t="str">
        <f t="shared" si="14"/>
        <v/>
      </c>
      <c r="AY25" s="23" t="str">
        <f>IF(ISNUMBER(MATCH(ssLev&amp;ccCountry&amp;ccLevel2&amp;ccYear&amp;"Quantities"&amp;"?"&amp;ROW(),wrkg1!$I:$I,0)),1,"")</f>
        <v/>
      </c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</row>
    <row r="26" spans="1:72" x14ac:dyDescent="0.25">
      <c r="A26" s="84"/>
      <c r="B26" s="84"/>
      <c r="C26" s="55" t="s">
        <v>561</v>
      </c>
      <c r="D26" s="56" t="s">
        <v>228</v>
      </c>
      <c r="E26" s="102">
        <f ca="1">IF(AND(ISNUMBER(E$12),ISNUMBER(E$17),ISNUMBER(E$21)),E$17*E$12*E$21,"")</f>
        <v>50986.217034964269</v>
      </c>
      <c r="F26" s="46">
        <f t="shared" ref="F26:O26" ca="1" si="39">IF(AND(ISNUMBER(F$1),ISNUMBER(F$12),ISNUMBER(F$17),ISNUMBER(F$21)),F$17*F$12*F$21,"")</f>
        <v>58921.439990299514</v>
      </c>
      <c r="G26" s="46">
        <f t="shared" ca="1" si="39"/>
        <v>67251.020972782077</v>
      </c>
      <c r="H26" s="46">
        <f t="shared" ca="1" si="39"/>
        <v>75990.553258710337</v>
      </c>
      <c r="I26" s="46">
        <f t="shared" ca="1" si="39"/>
        <v>85156.186936341794</v>
      </c>
      <c r="J26" s="46" t="str">
        <f t="shared" ca="1" si="39"/>
        <v/>
      </c>
      <c r="K26" s="46" t="str">
        <f t="shared" ca="1" si="39"/>
        <v/>
      </c>
      <c r="L26" s="46" t="str">
        <f t="shared" ca="1" si="39"/>
        <v/>
      </c>
      <c r="M26" s="46" t="str">
        <f t="shared" ca="1" si="39"/>
        <v/>
      </c>
      <c r="N26" s="46" t="str">
        <f t="shared" ca="1" si="39"/>
        <v/>
      </c>
      <c r="O26" s="46" t="str">
        <f t="shared" ca="1" si="39"/>
        <v/>
      </c>
      <c r="P26" s="55"/>
      <c r="Q26" s="55"/>
      <c r="R26" s="91">
        <f t="shared" ref="R26" ca="1" si="40">IF(ISNUMBER($E26),IF(S26=1,MAX(F26:O26),SUM(F26:O26)),"")</f>
        <v>287319.20115813374</v>
      </c>
      <c r="S26" s="98" t="str">
        <f t="shared" si="12"/>
        <v/>
      </c>
      <c r="T26" s="55"/>
      <c r="U26" s="54"/>
      <c r="V26" s="54"/>
      <c r="W26" s="54"/>
      <c r="X26" s="54"/>
      <c r="Y26" s="54"/>
      <c r="Z26" s="54"/>
      <c r="AA26" s="54"/>
      <c r="AB26" s="141" t="str">
        <f t="shared" si="6"/>
        <v/>
      </c>
      <c r="AC26" s="141" t="str">
        <f>IF(ISNUMBER(MATCH($B26,CountryData!$3:$3,0)),MATCH($B26,CountryData!$3:$3,0),"")</f>
        <v/>
      </c>
      <c r="AD26" s="141" t="str">
        <f t="shared" ref="AD26" si="41">IF(AND(ISNUMBER(AB26),ISNUMBER(AC26)),IF(INDEX(rngData,AB26,AC26)&gt;0,INDEX(rngData,AB26,AC26),""),"")</f>
        <v/>
      </c>
      <c r="AE26" s="158"/>
      <c r="AF26" s="140">
        <f ca="1">IF(AND(ISNUMBER(AF$12),ISNUMBER(AF$17),ISNUMBER(AF$21)),AF$17*AF$12*AF$21,"")</f>
        <v>50986.217034964269</v>
      </c>
      <c r="AG26" s="142" t="str">
        <f ca="1">IF(AND(ISNUMBER(AG$1),ISNUMBER(AG$12),ISNUMBER(AG$17),ISNUMBER(AG$21)),AG$17*AG$12*AG$21,"")</f>
        <v/>
      </c>
      <c r="AH26" s="143">
        <f>IF(AND(_xludf.ISFORMULA(AF26),_xludf.ISFORMULA(AG26)),1,"")</f>
        <v>1</v>
      </c>
      <c r="AI26" s="144"/>
      <c r="AJ26" s="144"/>
      <c r="AK26" s="215"/>
      <c r="AL26" s="54"/>
      <c r="AM26" s="220" t="str">
        <f>IF(_xludf.ISFORMULA(F26),"",1)</f>
        <v/>
      </c>
      <c r="AN26" s="220" t="str">
        <f>IF(_xludf.ISFORMULA(G26),"",1)</f>
        <v/>
      </c>
      <c r="AO26" s="220" t="str">
        <f>IF(_xludf.ISFORMULA(H26),"",1)</f>
        <v/>
      </c>
      <c r="AP26" s="220" t="str">
        <f>IF(_xludf.ISFORMULA(I26),"",1)</f>
        <v/>
      </c>
      <c r="AQ26" s="220" t="str">
        <f>IF(_xludf.ISFORMULA(J26),"",1)</f>
        <v/>
      </c>
      <c r="AR26" s="220" t="str">
        <f>IF(_xludf.ISFORMULA(K26),"",1)</f>
        <v/>
      </c>
      <c r="AS26" s="220" t="str">
        <f>IF(_xludf.ISFORMULA(L26),"",1)</f>
        <v/>
      </c>
      <c r="AT26" s="220" t="str">
        <f>IF(_xludf.ISFORMULA(M26),"",1)</f>
        <v/>
      </c>
      <c r="AU26" s="220" t="str">
        <f>IF(_xludf.ISFORMULA(N26),"",1)</f>
        <v/>
      </c>
      <c r="AV26" s="220" t="str">
        <f>IF(_xludf.ISFORMULA(O26),"",1)</f>
        <v/>
      </c>
      <c r="AW26" s="23"/>
      <c r="AX26" s="224" t="str">
        <f t="shared" si="14"/>
        <v/>
      </c>
      <c r="AY26" s="23" t="str">
        <f>IF(ISNUMBER(MATCH(ssLev&amp;ccCountry&amp;ccLevel2&amp;ccYear&amp;"Quantities"&amp;"?"&amp;ROW(),wrkg1!$I:$I,0)),1,"")</f>
        <v/>
      </c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</row>
    <row r="27" spans="1:72" x14ac:dyDescent="0.25">
      <c r="A27" s="84"/>
      <c r="B27" s="84"/>
      <c r="C27" s="55" t="s">
        <v>249</v>
      </c>
      <c r="D27" s="56" t="s">
        <v>228</v>
      </c>
      <c r="E27" s="102">
        <f ca="1">IF(AND(ISNUMBER(E20),ISNUMBER(E$19)),E$19*E20,"")</f>
        <v>104583.5</v>
      </c>
      <c r="F27" s="46">
        <f t="shared" ref="F27:O27" ca="1" si="42">IF(AND(ISNUMBER(F$1),ISNUMBER(F20),ISNUMBER(F$19)),F$19*F20,"")</f>
        <v>107431.39403514912</v>
      </c>
      <c r="G27" s="46">
        <f t="shared" ca="1" si="42"/>
        <v>110356.83854848493</v>
      </c>
      <c r="H27" s="46">
        <f t="shared" ca="1" si="42"/>
        <v>113361.94530280224</v>
      </c>
      <c r="I27" s="46">
        <f t="shared" ca="1" si="42"/>
        <v>116448.88356591974</v>
      </c>
      <c r="J27" s="46" t="str">
        <f t="shared" ca="1" si="42"/>
        <v/>
      </c>
      <c r="K27" s="46" t="str">
        <f t="shared" ca="1" si="42"/>
        <v/>
      </c>
      <c r="L27" s="46" t="str">
        <f t="shared" ca="1" si="42"/>
        <v/>
      </c>
      <c r="M27" s="46" t="str">
        <f t="shared" ca="1" si="42"/>
        <v/>
      </c>
      <c r="N27" s="46" t="str">
        <f t="shared" ca="1" si="42"/>
        <v/>
      </c>
      <c r="O27" s="46" t="str">
        <f t="shared" ca="1" si="42"/>
        <v/>
      </c>
      <c r="P27" s="55"/>
      <c r="Q27" s="55"/>
      <c r="R27" s="91">
        <f t="shared" ca="1" si="11"/>
        <v>447599.06145235605</v>
      </c>
      <c r="S27" s="98" t="str">
        <f t="shared" si="12"/>
        <v/>
      </c>
      <c r="T27" s="55"/>
      <c r="U27" s="54"/>
      <c r="V27" s="54"/>
      <c r="W27" s="54"/>
      <c r="X27" s="54"/>
      <c r="Y27" s="54"/>
      <c r="Z27" s="54"/>
      <c r="AA27" s="54"/>
      <c r="AB27" s="141"/>
      <c r="AC27" s="141"/>
      <c r="AD27" s="141"/>
      <c r="AE27" s="158"/>
      <c r="AF27" s="140">
        <f ca="1">IF(AND(ISNUMBER(AF20),ISNUMBER(AF$19)),AF$19*AF20,"")</f>
        <v>104583.5</v>
      </c>
      <c r="AG27" s="142" t="str">
        <f t="shared" ref="AG27" ca="1" si="43">IF(AND(ISNUMBER(AG$1),ISNUMBER(AG20),ISNUMBER(AG$19)),AG$19*AG20,"")</f>
        <v/>
      </c>
      <c r="AH27" s="143">
        <f>IF(AND(_xludf.ISFORMULA(AF27),_xludf.ISFORMULA(AG27)),1,"")</f>
        <v>1</v>
      </c>
      <c r="AI27" s="144"/>
      <c r="AJ27" s="144"/>
      <c r="AK27" s="215"/>
      <c r="AL27" s="54"/>
      <c r="AM27" s="220" t="str">
        <f>IF(_xludf.ISFORMULA(F27),"",1)</f>
        <v/>
      </c>
      <c r="AN27" s="220" t="str">
        <f>IF(_xludf.ISFORMULA(G27),"",1)</f>
        <v/>
      </c>
      <c r="AO27" s="220" t="str">
        <f>IF(_xludf.ISFORMULA(H27),"",1)</f>
        <v/>
      </c>
      <c r="AP27" s="220" t="str">
        <f>IF(_xludf.ISFORMULA(I27),"",1)</f>
        <v/>
      </c>
      <c r="AQ27" s="220" t="str">
        <f>IF(_xludf.ISFORMULA(J27),"",1)</f>
        <v/>
      </c>
      <c r="AR27" s="220" t="str">
        <f>IF(_xludf.ISFORMULA(K27),"",1)</f>
        <v/>
      </c>
      <c r="AS27" s="220" t="str">
        <f>IF(_xludf.ISFORMULA(L27),"",1)</f>
        <v/>
      </c>
      <c r="AT27" s="220" t="str">
        <f>IF(_xludf.ISFORMULA(M27),"",1)</f>
        <v/>
      </c>
      <c r="AU27" s="220" t="str">
        <f>IF(_xludf.ISFORMULA(N27),"",1)</f>
        <v/>
      </c>
      <c r="AV27" s="220" t="str">
        <f>IF(_xludf.ISFORMULA(O27),"",1)</f>
        <v/>
      </c>
      <c r="AW27" s="23"/>
      <c r="AX27" s="224" t="str">
        <f t="shared" si="14"/>
        <v/>
      </c>
      <c r="AY27" s="23" t="str">
        <f>IF(ISNUMBER(MATCH(ssLev&amp;ccCountry&amp;ccLevel2&amp;ccYear&amp;"Quantities"&amp;"?"&amp;ROW(),wrkg1!$I:$I,0)),1,"")</f>
        <v/>
      </c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</row>
    <row r="28" spans="1:72" x14ac:dyDescent="0.25">
      <c r="A28" s="84"/>
      <c r="B28" s="84"/>
      <c r="C28" s="34" t="s">
        <v>251</v>
      </c>
      <c r="D28" s="56" t="s">
        <v>252</v>
      </c>
      <c r="E28" s="102">
        <f ca="1">IF(AND(ISNUMBER(E15),ISNUMBER(E20),ISNUMBER(E22)),(E15*E20)/E22,"")</f>
        <v>7194585.0562893888</v>
      </c>
      <c r="F28" s="46">
        <f t="shared" ref="F28:O28" ca="1" si="44">IF(AND(ISNUMBER(F$1),ISNUMBER(F15),ISNUMBER(F20),ISNUMBER(F22)),(F15*F20)/F22,"")</f>
        <v>7390499.4774665302</v>
      </c>
      <c r="G28" s="46">
        <f t="shared" ca="1" si="44"/>
        <v>7591748.8081797836</v>
      </c>
      <c r="H28" s="46">
        <f t="shared" ca="1" si="44"/>
        <v>7798478.3223685967</v>
      </c>
      <c r="I28" s="46">
        <f t="shared" ca="1" si="44"/>
        <v>8010837.2499003112</v>
      </c>
      <c r="J28" s="46" t="str">
        <f t="shared" ca="1" si="44"/>
        <v/>
      </c>
      <c r="K28" s="46" t="str">
        <f t="shared" ca="1" si="44"/>
        <v/>
      </c>
      <c r="L28" s="46" t="str">
        <f t="shared" ca="1" si="44"/>
        <v/>
      </c>
      <c r="M28" s="46" t="str">
        <f t="shared" ca="1" si="44"/>
        <v/>
      </c>
      <c r="N28" s="46" t="str">
        <f t="shared" ca="1" si="44"/>
        <v/>
      </c>
      <c r="O28" s="46" t="str">
        <f t="shared" ca="1" si="44"/>
        <v/>
      </c>
      <c r="P28" s="55"/>
      <c r="Q28" s="55"/>
      <c r="R28" s="91">
        <f t="shared" ca="1" si="11"/>
        <v>30791563.857915223</v>
      </c>
      <c r="S28" s="98" t="str">
        <f t="shared" si="12"/>
        <v/>
      </c>
      <c r="T28" s="55"/>
      <c r="U28" s="54"/>
      <c r="V28" s="54"/>
      <c r="W28" s="54"/>
      <c r="X28" s="54"/>
      <c r="Y28" s="54"/>
      <c r="Z28" s="54"/>
      <c r="AA28" s="54"/>
      <c r="AB28" s="141" t="str">
        <f t="shared" si="6"/>
        <v/>
      </c>
      <c r="AC28" s="141" t="str">
        <f>IF(ISNUMBER(MATCH($B28,CountryData!$3:$3,0)),MATCH($B28,CountryData!$3:$3,0),"")</f>
        <v/>
      </c>
      <c r="AD28" s="141" t="str">
        <f t="shared" ref="AD28:AD33" si="45">IF(AND(ISNUMBER(AB28),ISNUMBER(AC28)),IF(INDEX(rngData,AB28,AC28)&gt;0,INDEX(rngData,AB28,AC28),""),"")</f>
        <v/>
      </c>
      <c r="AE28" s="158"/>
      <c r="AF28" s="140">
        <f ca="1">IF(AND(ISNUMBER(AF15),ISNUMBER(AF20),ISNUMBER(AF22)),(AF15*AF20)/AF22,"")</f>
        <v>7194585.0562893888</v>
      </c>
      <c r="AG28" s="142" t="str">
        <f t="shared" ref="AG28" ca="1" si="46">IF(AND(ISNUMBER(AG$1),ISNUMBER(AG15),ISNUMBER(AG20),ISNUMBER(AG22)),(AG15*AG20)/AG22,"")</f>
        <v/>
      </c>
      <c r="AH28" s="143">
        <f>IF(AND(_xludf.ISFORMULA(AF28),_xludf.ISFORMULA(AG28)),1,"")</f>
        <v>1</v>
      </c>
      <c r="AI28" s="144"/>
      <c r="AJ28" s="144"/>
      <c r="AK28" s="215"/>
      <c r="AL28" s="54"/>
      <c r="AM28" s="220" t="str">
        <f>IF(_xludf.ISFORMULA(F28),"",1)</f>
        <v/>
      </c>
      <c r="AN28" s="220" t="str">
        <f>IF(_xludf.ISFORMULA(G28),"",1)</f>
        <v/>
      </c>
      <c r="AO28" s="220" t="str">
        <f>IF(_xludf.ISFORMULA(H28),"",1)</f>
        <v/>
      </c>
      <c r="AP28" s="220" t="str">
        <f>IF(_xludf.ISFORMULA(I28),"",1)</f>
        <v/>
      </c>
      <c r="AQ28" s="220" t="str">
        <f>IF(_xludf.ISFORMULA(J28),"",1)</f>
        <v/>
      </c>
      <c r="AR28" s="220" t="str">
        <f>IF(_xludf.ISFORMULA(K28),"",1)</f>
        <v/>
      </c>
      <c r="AS28" s="220" t="str">
        <f>IF(_xludf.ISFORMULA(L28),"",1)</f>
        <v/>
      </c>
      <c r="AT28" s="220" t="str">
        <f>IF(_xludf.ISFORMULA(M28),"",1)</f>
        <v/>
      </c>
      <c r="AU28" s="220" t="str">
        <f>IF(_xludf.ISFORMULA(N28),"",1)</f>
        <v/>
      </c>
      <c r="AV28" s="220" t="str">
        <f>IF(_xludf.ISFORMULA(O28),"",1)</f>
        <v/>
      </c>
      <c r="AW28" s="23"/>
      <c r="AX28" s="224" t="str">
        <f t="shared" si="14"/>
        <v/>
      </c>
      <c r="AY28" s="23" t="str">
        <f>IF(ISNUMBER(MATCH(ssLev&amp;ccCountry&amp;ccLevel2&amp;ccYear&amp;"Quantities"&amp;"?"&amp;ROW(),wrkg1!$I:$I,0)),1,"")</f>
        <v/>
      </c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</row>
    <row r="29" spans="1:72" x14ac:dyDescent="0.25">
      <c r="A29" s="84"/>
      <c r="B29" s="84"/>
      <c r="C29" s="18" t="s">
        <v>253</v>
      </c>
      <c r="D29" s="89"/>
      <c r="E29" s="56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 t="str">
        <f t="shared" si="11"/>
        <v/>
      </c>
      <c r="S29" s="98" t="str">
        <f t="shared" si="12"/>
        <v/>
      </c>
      <c r="T29" s="55"/>
      <c r="U29" s="54"/>
      <c r="V29" s="54"/>
      <c r="W29" s="54"/>
      <c r="X29" s="54"/>
      <c r="Y29" s="54"/>
      <c r="Z29" s="54"/>
      <c r="AA29" s="54"/>
      <c r="AB29" s="141" t="str">
        <f t="shared" si="6"/>
        <v/>
      </c>
      <c r="AC29" s="141" t="str">
        <f>IF(ISNUMBER(MATCH($B29,CountryData!$3:$3,0)),MATCH($B29,CountryData!$3:$3,0),"")</f>
        <v/>
      </c>
      <c r="AD29" s="141" t="str">
        <f t="shared" si="45"/>
        <v/>
      </c>
      <c r="AE29" s="158"/>
      <c r="AF29" s="145"/>
      <c r="AG29" s="142"/>
      <c r="AH29" s="143" t="str">
        <f>IF(AND(_xludf.ISFORMULA(AF29),_xludf.ISFORMULA(AG29)),1,"")</f>
        <v/>
      </c>
      <c r="AI29" s="144"/>
      <c r="AJ29" s="144"/>
      <c r="AK29" s="215"/>
      <c r="AL29" s="54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3"/>
      <c r="AX29" s="224" t="str">
        <f t="shared" si="14"/>
        <v/>
      </c>
      <c r="AY29" s="23" t="str">
        <f>IF(ISNUMBER(MATCH(ssLev&amp;ccCountry&amp;ccLevel2&amp;ccYear&amp;"Quantities"&amp;"?"&amp;ROW(),wrkg1!$I:$I,0)),1,"")</f>
        <v/>
      </c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</row>
    <row r="30" spans="1:72" x14ac:dyDescent="0.25">
      <c r="A30" s="84"/>
      <c r="B30" s="84">
        <v>21406</v>
      </c>
      <c r="C30" s="55" t="s">
        <v>257</v>
      </c>
      <c r="D30" s="56" t="s">
        <v>229</v>
      </c>
      <c r="E30" s="103">
        <f t="shared" ca="1" si="20"/>
        <v>0.7</v>
      </c>
      <c r="F30" s="94">
        <f t="shared" ref="F30:O37" ca="1" si="47">IF(AND(ISNUMBER($E30),ISNUMBER(F$1)),IF(ISNUMBER($AJ30),E30+$AJ30/ccNbYear,$E30),"")</f>
        <v>0.7</v>
      </c>
      <c r="G30" s="94">
        <f t="shared" ca="1" si="47"/>
        <v>0.7</v>
      </c>
      <c r="H30" s="94">
        <f t="shared" ca="1" si="47"/>
        <v>0.7</v>
      </c>
      <c r="I30" s="94">
        <f t="shared" ca="1" si="47"/>
        <v>0.7</v>
      </c>
      <c r="J30" s="94" t="str">
        <f t="shared" ca="1" si="47"/>
        <v/>
      </c>
      <c r="K30" s="94" t="str">
        <f t="shared" ca="1" si="47"/>
        <v/>
      </c>
      <c r="L30" s="94" t="str">
        <f t="shared" ca="1" si="47"/>
        <v/>
      </c>
      <c r="M30" s="94" t="str">
        <f t="shared" ca="1" si="47"/>
        <v/>
      </c>
      <c r="N30" s="94" t="str">
        <f t="shared" ca="1" si="47"/>
        <v/>
      </c>
      <c r="O30" s="94" t="str">
        <f t="shared" ca="1" si="47"/>
        <v/>
      </c>
      <c r="P30" s="55"/>
      <c r="Q30" s="55"/>
      <c r="R30" s="95">
        <f t="shared" ca="1" si="11"/>
        <v>0.7</v>
      </c>
      <c r="S30" s="98">
        <f t="shared" si="12"/>
        <v>1</v>
      </c>
      <c r="T30" s="55"/>
      <c r="U30" s="54"/>
      <c r="V30" s="54"/>
      <c r="W30" s="54"/>
      <c r="X30" s="54"/>
      <c r="Y30" s="54"/>
      <c r="Z30" s="54"/>
      <c r="AA30" s="54"/>
      <c r="AB30" s="141">
        <f t="shared" si="6"/>
        <v>78</v>
      </c>
      <c r="AC30" s="141">
        <f>IF(ISNUMBER(MATCH($B30,CountryData!$3:$3,0)),MATCH($B30,CountryData!$3:$3,0),"")</f>
        <v>92</v>
      </c>
      <c r="AD30" s="141">
        <f t="shared" ca="1" si="45"/>
        <v>0.7</v>
      </c>
      <c r="AE30" s="158"/>
      <c r="AF30" s="140">
        <f t="shared" ca="1" si="22"/>
        <v>0.7</v>
      </c>
      <c r="AG30" s="142" t="str">
        <f t="shared" ref="AG30:AG35" ca="1" si="48">IF(AND(ISNUMBER($E30),ISNUMBER(AG$1)),IF(ISNUMBER($AJ30),AF30+$AJ30/ccNbYear,$E30),"")</f>
        <v/>
      </c>
      <c r="AH30" s="143">
        <f>IF(AND(_xludf.ISFORMULA(AF30),_xludf.ISFORMULA(AG30)),1,"")</f>
        <v>1</v>
      </c>
      <c r="AI30" s="144"/>
      <c r="AJ30" s="144">
        <f ca="1">IF(ISNUMBER(AC30),IF(ISNUMBER(MATCH($B30,Strategy!$B:$B,0)),OFFSET(Strategy!$K$1,MATCH($B30,Strategy!$B:$B,0)-1,),""),"")</f>
        <v>0</v>
      </c>
      <c r="AK30" s="215"/>
      <c r="AL30" s="54"/>
      <c r="AM30" s="220" t="str">
        <f>IF(_xludf.ISFORMULA(F30),"",1)</f>
        <v/>
      </c>
      <c r="AN30" s="220" t="str">
        <f>IF(_xludf.ISFORMULA(G30),"",1)</f>
        <v/>
      </c>
      <c r="AO30" s="220" t="str">
        <f>IF(_xludf.ISFORMULA(H30),"",1)</f>
        <v/>
      </c>
      <c r="AP30" s="220" t="str">
        <f>IF(_xludf.ISFORMULA(I30),"",1)</f>
        <v/>
      </c>
      <c r="AQ30" s="220" t="str">
        <f>IF(_xludf.ISFORMULA(J30),"",1)</f>
        <v/>
      </c>
      <c r="AR30" s="220" t="str">
        <f>IF(_xludf.ISFORMULA(K30),"",1)</f>
        <v/>
      </c>
      <c r="AS30" s="220" t="str">
        <f>IF(_xludf.ISFORMULA(L30),"",1)</f>
        <v/>
      </c>
      <c r="AT30" s="220" t="str">
        <f>IF(_xludf.ISFORMULA(M30),"",1)</f>
        <v/>
      </c>
      <c r="AU30" s="220" t="str">
        <f>IF(_xludf.ISFORMULA(N30),"",1)</f>
        <v/>
      </c>
      <c r="AV30" s="220" t="str">
        <f>IF(_xludf.ISFORMULA(O30),"",1)</f>
        <v/>
      </c>
      <c r="AW30" s="23"/>
      <c r="AX30" s="224" t="str">
        <f t="shared" si="14"/>
        <v/>
      </c>
      <c r="AY30" s="23" t="str">
        <f>IF(ISNUMBER(MATCH(ssLev&amp;ccCountry&amp;ccLevel2&amp;ccYear&amp;"Quantities"&amp;"?"&amp;ROW(),wrkg1!$I:$I,0)),1,"")</f>
        <v/>
      </c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</row>
    <row r="31" spans="1:72" x14ac:dyDescent="0.25">
      <c r="A31" s="84"/>
      <c r="B31" s="84">
        <v>21407</v>
      </c>
      <c r="C31" s="55" t="s">
        <v>258</v>
      </c>
      <c r="D31" s="56" t="s">
        <v>229</v>
      </c>
      <c r="E31" s="103">
        <f t="shared" ca="1" si="20"/>
        <v>0.49</v>
      </c>
      <c r="F31" s="94">
        <f t="shared" ca="1" si="47"/>
        <v>0.49</v>
      </c>
      <c r="G31" s="94">
        <f t="shared" ca="1" si="47"/>
        <v>0.49</v>
      </c>
      <c r="H31" s="94">
        <f t="shared" ca="1" si="47"/>
        <v>0.49</v>
      </c>
      <c r="I31" s="94">
        <f t="shared" ca="1" si="47"/>
        <v>0.49</v>
      </c>
      <c r="J31" s="94" t="str">
        <f t="shared" ca="1" si="47"/>
        <v/>
      </c>
      <c r="K31" s="94" t="str">
        <f t="shared" ca="1" si="47"/>
        <v/>
      </c>
      <c r="L31" s="94" t="str">
        <f t="shared" ca="1" si="47"/>
        <v/>
      </c>
      <c r="M31" s="94" t="str">
        <f t="shared" ca="1" si="47"/>
        <v/>
      </c>
      <c r="N31" s="94" t="str">
        <f t="shared" ca="1" si="47"/>
        <v/>
      </c>
      <c r="O31" s="94" t="str">
        <f t="shared" ca="1" si="47"/>
        <v/>
      </c>
      <c r="P31" s="55"/>
      <c r="Q31" s="55"/>
      <c r="R31" s="95">
        <f t="shared" ca="1" si="11"/>
        <v>0.49</v>
      </c>
      <c r="S31" s="98">
        <f t="shared" si="12"/>
        <v>1</v>
      </c>
      <c r="T31" s="55"/>
      <c r="U31" s="54"/>
      <c r="V31" s="54"/>
      <c r="W31" s="54"/>
      <c r="X31" s="54"/>
      <c r="Y31" s="54"/>
      <c r="Z31" s="54"/>
      <c r="AA31" s="54"/>
      <c r="AB31" s="141">
        <f t="shared" si="6"/>
        <v>78</v>
      </c>
      <c r="AC31" s="141">
        <f>IF(ISNUMBER(MATCH($B31,CountryData!$3:$3,0)),MATCH($B31,CountryData!$3:$3,0),"")</f>
        <v>93</v>
      </c>
      <c r="AD31" s="141">
        <f t="shared" ref="AD31" ca="1" si="49">IF(AND(ISNUMBER(AB31),ISNUMBER(AC31)),IF(INDEX(rngData,AB31,AC31)&gt;0,INDEX(rngData,AB31,AC31),""),"")</f>
        <v>0.49</v>
      </c>
      <c r="AE31" s="158"/>
      <c r="AF31" s="140">
        <f t="shared" ca="1" si="22"/>
        <v>0.49</v>
      </c>
      <c r="AG31" s="142" t="str">
        <f t="shared" ca="1" si="48"/>
        <v/>
      </c>
      <c r="AH31" s="143">
        <f>IF(AND(_xludf.ISFORMULA(AF31),_xludf.ISFORMULA(AG31)),1,"")</f>
        <v>1</v>
      </c>
      <c r="AI31" s="144"/>
      <c r="AJ31" s="144">
        <f ca="1">IF(ISNUMBER(AC31),IF(ISNUMBER(MATCH($B31,Strategy!$B:$B,0)),OFFSET(Strategy!$K$1,MATCH($B31,Strategy!$B:$B,0)-1,),""),"")</f>
        <v>0</v>
      </c>
      <c r="AK31" s="215"/>
      <c r="AL31" s="54"/>
      <c r="AM31" s="220" t="str">
        <f>IF(_xludf.ISFORMULA(F31),"",1)</f>
        <v/>
      </c>
      <c r="AN31" s="220" t="str">
        <f>IF(_xludf.ISFORMULA(G31),"",1)</f>
        <v/>
      </c>
      <c r="AO31" s="220" t="str">
        <f>IF(_xludf.ISFORMULA(H31),"",1)</f>
        <v/>
      </c>
      <c r="AP31" s="220" t="str">
        <f>IF(_xludf.ISFORMULA(I31),"",1)</f>
        <v/>
      </c>
      <c r="AQ31" s="220" t="str">
        <f>IF(_xludf.ISFORMULA(J31),"",1)</f>
        <v/>
      </c>
      <c r="AR31" s="220" t="str">
        <f>IF(_xludf.ISFORMULA(K31),"",1)</f>
        <v/>
      </c>
      <c r="AS31" s="220" t="str">
        <f>IF(_xludf.ISFORMULA(L31),"",1)</f>
        <v/>
      </c>
      <c r="AT31" s="220" t="str">
        <f>IF(_xludf.ISFORMULA(M31),"",1)</f>
        <v/>
      </c>
      <c r="AU31" s="220" t="str">
        <f>IF(_xludf.ISFORMULA(N31),"",1)</f>
        <v/>
      </c>
      <c r="AV31" s="220" t="str">
        <f>IF(_xludf.ISFORMULA(O31),"",1)</f>
        <v/>
      </c>
      <c r="AW31" s="23"/>
      <c r="AX31" s="224" t="str">
        <f t="shared" si="14"/>
        <v/>
      </c>
      <c r="AY31" s="23" t="str">
        <f>IF(ISNUMBER(MATCH(ssLev&amp;ccCountry&amp;ccLevel2&amp;ccYear&amp;"Quantities"&amp;"?"&amp;ROW(),wrkg1!$I:$I,0)),1,"")</f>
        <v/>
      </c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</row>
    <row r="32" spans="1:72" x14ac:dyDescent="0.25">
      <c r="A32" s="84"/>
      <c r="B32" s="84">
        <v>21206</v>
      </c>
      <c r="C32" s="55" t="s">
        <v>255</v>
      </c>
      <c r="D32" s="56" t="s">
        <v>229</v>
      </c>
      <c r="E32" s="103">
        <f t="shared" ca="1" si="20"/>
        <v>0.18</v>
      </c>
      <c r="F32" s="94">
        <f t="shared" ca="1" si="47"/>
        <v>0.31</v>
      </c>
      <c r="G32" s="94">
        <f t="shared" ca="1" si="47"/>
        <v>0.44</v>
      </c>
      <c r="H32" s="94">
        <f t="shared" ca="1" si="47"/>
        <v>0.57000000000000006</v>
      </c>
      <c r="I32" s="94">
        <f t="shared" ca="1" si="47"/>
        <v>0.70000000000000007</v>
      </c>
      <c r="J32" s="94" t="str">
        <f t="shared" ca="1" si="47"/>
        <v/>
      </c>
      <c r="K32" s="94" t="str">
        <f t="shared" ca="1" si="47"/>
        <v/>
      </c>
      <c r="L32" s="94" t="str">
        <f t="shared" ca="1" si="47"/>
        <v/>
      </c>
      <c r="M32" s="94" t="str">
        <f t="shared" ca="1" si="47"/>
        <v/>
      </c>
      <c r="N32" s="94" t="str">
        <f t="shared" ca="1" si="47"/>
        <v/>
      </c>
      <c r="O32" s="94" t="str">
        <f t="shared" ca="1" si="47"/>
        <v/>
      </c>
      <c r="P32" s="55"/>
      <c r="Q32" s="55"/>
      <c r="R32" s="95">
        <f t="shared" ca="1" si="11"/>
        <v>0.70000000000000007</v>
      </c>
      <c r="S32" s="98">
        <f t="shared" si="12"/>
        <v>1</v>
      </c>
      <c r="T32" s="55"/>
      <c r="U32" s="54"/>
      <c r="V32" s="54"/>
      <c r="W32" s="54"/>
      <c r="X32" s="54"/>
      <c r="Y32" s="54"/>
      <c r="Z32" s="54"/>
      <c r="AA32" s="54"/>
      <c r="AB32" s="141">
        <f t="shared" si="6"/>
        <v>78</v>
      </c>
      <c r="AC32" s="141">
        <f>IF(ISNUMBER(MATCH($B32,CountryData!$3:$3,0)),MATCH($B32,CountryData!$3:$3,0),"")</f>
        <v>80</v>
      </c>
      <c r="AD32" s="141">
        <f t="shared" ref="AD32" ca="1" si="50">IF(AND(ISNUMBER(AB32),ISNUMBER(AC32)),IF(INDEX(rngData,AB32,AC32)&gt;0,INDEX(rngData,AB32,AC32),""),"")</f>
        <v>0.18</v>
      </c>
      <c r="AE32" s="158"/>
      <c r="AF32" s="140">
        <f t="shared" ca="1" si="22"/>
        <v>0.18</v>
      </c>
      <c r="AG32" s="142" t="str">
        <f t="shared" ca="1" si="48"/>
        <v/>
      </c>
      <c r="AH32" s="143">
        <f>IF(AND(_xludf.ISFORMULA(AF32),_xludf.ISFORMULA(AG32)),1,"")</f>
        <v>1</v>
      </c>
      <c r="AI32" s="144"/>
      <c r="AJ32" s="144">
        <f ca="1">IF(ISNUMBER(AC32),IF(ISNUMBER(MATCH($B32,Strategy!$B:$B,0)),OFFSET(Strategy!$K$1,MATCH($B32,Strategy!$B:$B,0)-1,),""),"")</f>
        <v>0.52</v>
      </c>
      <c r="AK32" s="215"/>
      <c r="AL32" s="54"/>
      <c r="AM32" s="220" t="str">
        <f>IF(_xludf.ISFORMULA(F32),"",1)</f>
        <v/>
      </c>
      <c r="AN32" s="220" t="str">
        <f>IF(_xludf.ISFORMULA(G32),"",1)</f>
        <v/>
      </c>
      <c r="AO32" s="220" t="str">
        <f>IF(_xludf.ISFORMULA(H32),"",1)</f>
        <v/>
      </c>
      <c r="AP32" s="220" t="str">
        <f>IF(_xludf.ISFORMULA(I32),"",1)</f>
        <v/>
      </c>
      <c r="AQ32" s="220" t="str">
        <f>IF(_xludf.ISFORMULA(J32),"",1)</f>
        <v/>
      </c>
      <c r="AR32" s="220" t="str">
        <f>IF(_xludf.ISFORMULA(K32),"",1)</f>
        <v/>
      </c>
      <c r="AS32" s="220" t="str">
        <f>IF(_xludf.ISFORMULA(L32),"",1)</f>
        <v/>
      </c>
      <c r="AT32" s="220" t="str">
        <f>IF(_xludf.ISFORMULA(M32),"",1)</f>
        <v/>
      </c>
      <c r="AU32" s="220" t="str">
        <f>IF(_xludf.ISFORMULA(N32),"",1)</f>
        <v/>
      </c>
      <c r="AV32" s="220" t="str">
        <f>IF(_xludf.ISFORMULA(O32),"",1)</f>
        <v/>
      </c>
      <c r="AW32" s="23"/>
      <c r="AX32" s="224" t="str">
        <f t="shared" si="14"/>
        <v/>
      </c>
      <c r="AY32" s="23" t="str">
        <f>IF(ISNUMBER(MATCH(ssLev&amp;ccCountry&amp;ccLevel2&amp;ccYear&amp;"Quantities"&amp;"?"&amp;ROW(),wrkg1!$I:$I,0)),1,"")</f>
        <v/>
      </c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</row>
    <row r="33" spans="1:72" x14ac:dyDescent="0.25">
      <c r="A33" s="84"/>
      <c r="B33" s="84">
        <v>21106</v>
      </c>
      <c r="C33" s="55" t="s">
        <v>254</v>
      </c>
      <c r="D33" s="56" t="s">
        <v>229</v>
      </c>
      <c r="E33" s="103">
        <f t="shared" ca="1" si="20"/>
        <v>0.38800000000000001</v>
      </c>
      <c r="F33" s="94">
        <f t="shared" ca="1" si="47"/>
        <v>0.46599999999999997</v>
      </c>
      <c r="G33" s="94">
        <f t="shared" ca="1" si="47"/>
        <v>0.54399999999999993</v>
      </c>
      <c r="H33" s="94">
        <f t="shared" ca="1" si="47"/>
        <v>0.62199999999999989</v>
      </c>
      <c r="I33" s="94">
        <f t="shared" ca="1" si="47"/>
        <v>0.69999999999999984</v>
      </c>
      <c r="J33" s="94" t="str">
        <f t="shared" ca="1" si="47"/>
        <v/>
      </c>
      <c r="K33" s="94" t="str">
        <f t="shared" ca="1" si="47"/>
        <v/>
      </c>
      <c r="L33" s="94" t="str">
        <f t="shared" ca="1" si="47"/>
        <v/>
      </c>
      <c r="M33" s="94" t="str">
        <f t="shared" ca="1" si="47"/>
        <v/>
      </c>
      <c r="N33" s="94" t="str">
        <f t="shared" ca="1" si="47"/>
        <v/>
      </c>
      <c r="O33" s="94" t="str">
        <f t="shared" ca="1" si="47"/>
        <v/>
      </c>
      <c r="P33" s="55"/>
      <c r="Q33" s="55"/>
      <c r="R33" s="95">
        <f t="shared" ca="1" si="11"/>
        <v>0.69999999999999984</v>
      </c>
      <c r="S33" s="98">
        <f t="shared" si="12"/>
        <v>1</v>
      </c>
      <c r="T33" s="55"/>
      <c r="U33" s="54"/>
      <c r="V33" s="54"/>
      <c r="W33" s="54"/>
      <c r="X33" s="54"/>
      <c r="Y33" s="54"/>
      <c r="Z33" s="54"/>
      <c r="AA33" s="54"/>
      <c r="AB33" s="141">
        <f t="shared" si="6"/>
        <v>78</v>
      </c>
      <c r="AC33" s="141">
        <f>IF(ISNUMBER(MATCH($B33,CountryData!$3:$3,0)),MATCH($B33,CountryData!$3:$3,0),"")</f>
        <v>74</v>
      </c>
      <c r="AD33" s="141">
        <f t="shared" ca="1" si="45"/>
        <v>0.38800000000000001</v>
      </c>
      <c r="AE33" s="158"/>
      <c r="AF33" s="140">
        <f t="shared" ca="1" si="22"/>
        <v>0.38800000000000001</v>
      </c>
      <c r="AG33" s="142" t="str">
        <f t="shared" ca="1" si="48"/>
        <v/>
      </c>
      <c r="AH33" s="143">
        <f>IF(AND(_xludf.ISFORMULA(AF33),_xludf.ISFORMULA(AG33)),1,"")</f>
        <v>1</v>
      </c>
      <c r="AI33" s="144"/>
      <c r="AJ33" s="144">
        <f ca="1">IF(ISNUMBER(AC33),IF(ISNUMBER(MATCH($B33,Strategy!$B:$B,0)),OFFSET(Strategy!$K$1,MATCH($B33,Strategy!$B:$B,0)-1,),""),"")</f>
        <v>0.31199999999999994</v>
      </c>
      <c r="AK33" s="215"/>
      <c r="AL33" s="54"/>
      <c r="AM33" s="220" t="str">
        <f>IF(_xludf.ISFORMULA(F33),"",1)</f>
        <v/>
      </c>
      <c r="AN33" s="220" t="str">
        <f>IF(_xludf.ISFORMULA(G33),"",1)</f>
        <v/>
      </c>
      <c r="AO33" s="220" t="str">
        <f>IF(_xludf.ISFORMULA(H33),"",1)</f>
        <v/>
      </c>
      <c r="AP33" s="220" t="str">
        <f>IF(_xludf.ISFORMULA(I33),"",1)</f>
        <v/>
      </c>
      <c r="AQ33" s="220" t="str">
        <f>IF(_xludf.ISFORMULA(J33),"",1)</f>
        <v/>
      </c>
      <c r="AR33" s="220" t="str">
        <f>IF(_xludf.ISFORMULA(K33),"",1)</f>
        <v/>
      </c>
      <c r="AS33" s="220" t="str">
        <f>IF(_xludf.ISFORMULA(L33),"",1)</f>
        <v/>
      </c>
      <c r="AT33" s="220" t="str">
        <f>IF(_xludf.ISFORMULA(M33),"",1)</f>
        <v/>
      </c>
      <c r="AU33" s="220" t="str">
        <f>IF(_xludf.ISFORMULA(N33),"",1)</f>
        <v/>
      </c>
      <c r="AV33" s="220" t="str">
        <f>IF(_xludf.ISFORMULA(O33),"",1)</f>
        <v/>
      </c>
      <c r="AW33" s="23"/>
      <c r="AX33" s="224" t="str">
        <f t="shared" si="14"/>
        <v/>
      </c>
      <c r="AY33" s="23" t="str">
        <f>IF(ISNUMBER(MATCH(ssLev&amp;ccCountry&amp;ccLevel2&amp;ccYear&amp;"Quantities"&amp;"?"&amp;ROW(),wrkg1!$I:$I,0)),1,"")</f>
        <v/>
      </c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</row>
    <row r="34" spans="1:72" x14ac:dyDescent="0.25">
      <c r="A34" s="84"/>
      <c r="B34" s="84">
        <v>21306</v>
      </c>
      <c r="C34" s="55" t="s">
        <v>256</v>
      </c>
      <c r="D34" s="56" t="s">
        <v>229</v>
      </c>
      <c r="E34" s="103">
        <f t="shared" ca="1" si="20"/>
        <v>0.496</v>
      </c>
      <c r="F34" s="94">
        <f t="shared" ca="1" si="47"/>
        <v>0.54699999999999993</v>
      </c>
      <c r="G34" s="94">
        <f t="shared" ca="1" si="47"/>
        <v>0.59799999999999986</v>
      </c>
      <c r="H34" s="94">
        <f t="shared" ca="1" si="47"/>
        <v>0.6489999999999998</v>
      </c>
      <c r="I34" s="94">
        <f t="shared" ca="1" si="47"/>
        <v>0.69999999999999973</v>
      </c>
      <c r="J34" s="94" t="str">
        <f t="shared" ca="1" si="47"/>
        <v/>
      </c>
      <c r="K34" s="94" t="str">
        <f t="shared" ca="1" si="47"/>
        <v/>
      </c>
      <c r="L34" s="94" t="str">
        <f t="shared" ca="1" si="47"/>
        <v/>
      </c>
      <c r="M34" s="94" t="str">
        <f t="shared" ca="1" si="47"/>
        <v/>
      </c>
      <c r="N34" s="94" t="str">
        <f t="shared" ca="1" si="47"/>
        <v/>
      </c>
      <c r="O34" s="94" t="str">
        <f t="shared" ca="1" si="47"/>
        <v/>
      </c>
      <c r="P34" s="55"/>
      <c r="Q34" s="55"/>
      <c r="R34" s="95">
        <f t="shared" ca="1" si="11"/>
        <v>0.69999999999999973</v>
      </c>
      <c r="S34" s="98">
        <f t="shared" si="12"/>
        <v>1</v>
      </c>
      <c r="T34" s="55"/>
      <c r="U34" s="54"/>
      <c r="V34" s="54"/>
      <c r="W34" s="54"/>
      <c r="X34" s="54"/>
      <c r="Y34" s="54"/>
      <c r="Z34" s="54"/>
      <c r="AA34" s="54"/>
      <c r="AB34" s="141">
        <f t="shared" si="6"/>
        <v>78</v>
      </c>
      <c r="AC34" s="141">
        <f>IF(ISNUMBER(MATCH($B34,CountryData!$3:$3,0)),MATCH($B34,CountryData!$3:$3,0),"")</f>
        <v>86</v>
      </c>
      <c r="AD34" s="141">
        <f t="shared" ref="AD34" ca="1" si="51">IF(AND(ISNUMBER(AB34),ISNUMBER(AC34)),IF(INDEX(rngData,AB34,AC34)&gt;0,INDEX(rngData,AB34,AC34),""),"")</f>
        <v>0.496</v>
      </c>
      <c r="AE34" s="158"/>
      <c r="AF34" s="140">
        <f t="shared" ca="1" si="22"/>
        <v>0.496</v>
      </c>
      <c r="AG34" s="142" t="str">
        <f t="shared" ca="1" si="48"/>
        <v/>
      </c>
      <c r="AH34" s="143">
        <f>IF(AND(_xludf.ISFORMULA(AF34),_xludf.ISFORMULA(AG34)),1,"")</f>
        <v>1</v>
      </c>
      <c r="AI34" s="144"/>
      <c r="AJ34" s="144">
        <f ca="1">IF(ISNUMBER(AC34),IF(ISNUMBER(MATCH($B34,Strategy!$B:$B,0)),OFFSET(Strategy!$K$1,MATCH($B34,Strategy!$B:$B,0)-1,),""),"")</f>
        <v>0.20399999999999996</v>
      </c>
      <c r="AK34" s="215"/>
      <c r="AL34" s="54"/>
      <c r="AM34" s="220" t="str">
        <f>IF(_xludf.ISFORMULA(F34),"",1)</f>
        <v/>
      </c>
      <c r="AN34" s="220" t="str">
        <f>IF(_xludf.ISFORMULA(G34),"",1)</f>
        <v/>
      </c>
      <c r="AO34" s="220" t="str">
        <f>IF(_xludf.ISFORMULA(H34),"",1)</f>
        <v/>
      </c>
      <c r="AP34" s="220" t="str">
        <f>IF(_xludf.ISFORMULA(I34),"",1)</f>
        <v/>
      </c>
      <c r="AQ34" s="220" t="str">
        <f>IF(_xludf.ISFORMULA(J34),"",1)</f>
        <v/>
      </c>
      <c r="AR34" s="220" t="str">
        <f>IF(_xludf.ISFORMULA(K34),"",1)</f>
        <v/>
      </c>
      <c r="AS34" s="220" t="str">
        <f>IF(_xludf.ISFORMULA(L34),"",1)</f>
        <v/>
      </c>
      <c r="AT34" s="220" t="str">
        <f>IF(_xludf.ISFORMULA(M34),"",1)</f>
        <v/>
      </c>
      <c r="AU34" s="220" t="str">
        <f>IF(_xludf.ISFORMULA(N34),"",1)</f>
        <v/>
      </c>
      <c r="AV34" s="220" t="str">
        <f>IF(_xludf.ISFORMULA(O34),"",1)</f>
        <v/>
      </c>
      <c r="AW34" s="23"/>
      <c r="AX34" s="224" t="str">
        <f t="shared" si="14"/>
        <v/>
      </c>
      <c r="AY34" s="23" t="str">
        <f>IF(ISNUMBER(MATCH(ssLev&amp;ccCountry&amp;ccLevel2&amp;ccYear&amp;"Quantities"&amp;"?"&amp;ROW(),wrkg1!$I:$I,0)),1,"")</f>
        <v/>
      </c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</row>
    <row r="35" spans="1:72" x14ac:dyDescent="0.25">
      <c r="A35" s="84"/>
      <c r="B35" s="84">
        <v>21204</v>
      </c>
      <c r="C35" s="55" t="s">
        <v>301</v>
      </c>
      <c r="D35" s="56" t="s">
        <v>229</v>
      </c>
      <c r="E35" s="103">
        <f t="shared" ca="1" si="20"/>
        <v>0.11799999999999999</v>
      </c>
      <c r="F35" s="94">
        <f t="shared" ca="1" si="47"/>
        <v>0.28849999999999998</v>
      </c>
      <c r="G35" s="94">
        <f t="shared" ca="1" si="47"/>
        <v>0.45899999999999996</v>
      </c>
      <c r="H35" s="94">
        <f t="shared" ca="1" si="47"/>
        <v>0.62949999999999995</v>
      </c>
      <c r="I35" s="94">
        <f t="shared" ca="1" si="47"/>
        <v>0.79999999999999993</v>
      </c>
      <c r="J35" s="94" t="str">
        <f t="shared" ca="1" si="47"/>
        <v/>
      </c>
      <c r="K35" s="94" t="str">
        <f t="shared" ca="1" si="47"/>
        <v/>
      </c>
      <c r="L35" s="94" t="str">
        <f t="shared" ca="1" si="47"/>
        <v/>
      </c>
      <c r="M35" s="94" t="str">
        <f t="shared" ca="1" si="47"/>
        <v/>
      </c>
      <c r="N35" s="94" t="str">
        <f t="shared" ca="1" si="47"/>
        <v/>
      </c>
      <c r="O35" s="94" t="str">
        <f t="shared" ca="1" si="47"/>
        <v/>
      </c>
      <c r="P35" s="55"/>
      <c r="Q35" s="55"/>
      <c r="R35" s="95">
        <f t="shared" ref="R35" ca="1" si="52">IF(ISNUMBER($E35),IF(S35=1,MAX(F35:O35),SUM(F35:O35)),"")</f>
        <v>0.79999999999999993</v>
      </c>
      <c r="S35" s="98">
        <f t="shared" si="12"/>
        <v>1</v>
      </c>
      <c r="T35" s="55"/>
      <c r="U35" s="54"/>
      <c r="V35" s="54"/>
      <c r="W35" s="54"/>
      <c r="X35" s="54"/>
      <c r="Y35" s="54"/>
      <c r="Z35" s="54"/>
      <c r="AA35" s="54"/>
      <c r="AB35" s="141">
        <f t="shared" si="6"/>
        <v>78</v>
      </c>
      <c r="AC35" s="141">
        <f>IF(ISNUMBER(MATCH($B35,CountryData!$3:$3,0)),MATCH($B35,CountryData!$3:$3,0),"")</f>
        <v>78</v>
      </c>
      <c r="AD35" s="141">
        <f t="shared" ref="AD35" ca="1" si="53">IF(AND(ISNUMBER(AB35),ISNUMBER(AC35)),IF(INDEX(rngData,AB35,AC35)&gt;0,INDEX(rngData,AB35,AC35),""),"")</f>
        <v>0.11799999999999999</v>
      </c>
      <c r="AE35" s="158"/>
      <c r="AF35" s="140">
        <f t="shared" ca="1" si="22"/>
        <v>0.11799999999999999</v>
      </c>
      <c r="AG35" s="142" t="str">
        <f t="shared" ca="1" si="48"/>
        <v/>
      </c>
      <c r="AH35" s="143">
        <f>IF(AND(_xludf.ISFORMULA(AF35),_xludf.ISFORMULA(AG35)),1,"")</f>
        <v>1</v>
      </c>
      <c r="AI35" s="144"/>
      <c r="AJ35" s="144">
        <f ca="1">IF(ISNUMBER(AC35),IF(ISNUMBER(MATCH($B35,Strategy!$B:$B,0)),OFFSET(Strategy!$K$1,MATCH($B35,Strategy!$B:$B,0)-1,),""),"")</f>
        <v>0.68200000000000005</v>
      </c>
      <c r="AK35" s="215"/>
      <c r="AL35" s="54"/>
      <c r="AM35" s="220" t="str">
        <f>IF(_xludf.ISFORMULA(F35),"",1)</f>
        <v/>
      </c>
      <c r="AN35" s="220" t="str">
        <f>IF(_xludf.ISFORMULA(G35),"",1)</f>
        <v/>
      </c>
      <c r="AO35" s="220" t="str">
        <f>IF(_xludf.ISFORMULA(H35),"",1)</f>
        <v/>
      </c>
      <c r="AP35" s="220" t="str">
        <f>IF(_xludf.ISFORMULA(I35),"",1)</f>
        <v/>
      </c>
      <c r="AQ35" s="220" t="str">
        <f>IF(_xludf.ISFORMULA(J35),"",1)</f>
        <v/>
      </c>
      <c r="AR35" s="220" t="str">
        <f>IF(_xludf.ISFORMULA(K35),"",1)</f>
        <v/>
      </c>
      <c r="AS35" s="220" t="str">
        <f>IF(_xludf.ISFORMULA(L35),"",1)</f>
        <v/>
      </c>
      <c r="AT35" s="220" t="str">
        <f>IF(_xludf.ISFORMULA(M35),"",1)</f>
        <v/>
      </c>
      <c r="AU35" s="220" t="str">
        <f>IF(_xludf.ISFORMULA(N35),"",1)</f>
        <v/>
      </c>
      <c r="AV35" s="220" t="str">
        <f>IF(_xludf.ISFORMULA(O35),"",1)</f>
        <v/>
      </c>
      <c r="AW35" s="23"/>
      <c r="AX35" s="224" t="str">
        <f t="shared" si="14"/>
        <v/>
      </c>
      <c r="AY35" s="23" t="str">
        <f>IF(ISNUMBER(MATCH(ssLev&amp;ccCountry&amp;ccLevel2&amp;ccYear&amp;"Quantities"&amp;"?"&amp;ROW(),wrkg1!$I:$I,0)),1,"")</f>
        <v/>
      </c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</row>
    <row r="36" spans="1:72" x14ac:dyDescent="0.25">
      <c r="A36" s="84"/>
      <c r="B36" s="84">
        <v>21507</v>
      </c>
      <c r="C36" s="55" t="s">
        <v>539</v>
      </c>
      <c r="D36" s="56" t="s">
        <v>229</v>
      </c>
      <c r="E36" s="103">
        <f t="shared" ca="1" si="20"/>
        <v>0.25</v>
      </c>
      <c r="F36" s="94">
        <f t="shared" ca="1" si="47"/>
        <v>0.25</v>
      </c>
      <c r="G36" s="94">
        <f t="shared" ca="1" si="47"/>
        <v>0.25</v>
      </c>
      <c r="H36" s="94">
        <f t="shared" ca="1" si="47"/>
        <v>0.25</v>
      </c>
      <c r="I36" s="94">
        <f t="shared" ca="1" si="47"/>
        <v>0.25</v>
      </c>
      <c r="J36" s="94" t="str">
        <f t="shared" ca="1" si="47"/>
        <v/>
      </c>
      <c r="K36" s="94" t="str">
        <f t="shared" ca="1" si="47"/>
        <v/>
      </c>
      <c r="L36" s="94" t="str">
        <f t="shared" ca="1" si="47"/>
        <v/>
      </c>
      <c r="M36" s="94" t="str">
        <f t="shared" ca="1" si="47"/>
        <v/>
      </c>
      <c r="N36" s="94" t="str">
        <f t="shared" ca="1" si="47"/>
        <v/>
      </c>
      <c r="O36" s="94" t="str">
        <f t="shared" ca="1" si="47"/>
        <v/>
      </c>
      <c r="P36" s="55"/>
      <c r="Q36" s="55"/>
      <c r="R36" s="95">
        <f t="shared" ref="R36" ca="1" si="54">IF(ISNUMBER($E36),IF(S36=1,MAX(F36:O36),SUM(F36:O36)),"")</f>
        <v>0.25</v>
      </c>
      <c r="S36" s="98">
        <f t="shared" si="12"/>
        <v>1</v>
      </c>
      <c r="T36" s="55"/>
      <c r="U36" s="54"/>
      <c r="V36" s="54"/>
      <c r="W36" s="54"/>
      <c r="X36" s="54"/>
      <c r="Y36" s="54"/>
      <c r="Z36" s="54"/>
      <c r="AA36" s="54"/>
      <c r="AB36" s="141">
        <f t="shared" si="6"/>
        <v>78</v>
      </c>
      <c r="AC36" s="141">
        <f>IF(ISNUMBER(MATCH($B36,CountryData!$3:$3,0)),MATCH($B36,CountryData!$3:$3,0),"")</f>
        <v>100</v>
      </c>
      <c r="AD36" s="141">
        <f t="shared" ref="AD36" ca="1" si="55">IF(AND(ISNUMBER(AB36),ISNUMBER(AC36)),IF(INDEX(rngData,AB36,AC36)&gt;0,INDEX(rngData,AB36,AC36),""),"")</f>
        <v>0.25</v>
      </c>
      <c r="AE36" s="158"/>
      <c r="AF36" s="140">
        <f t="shared" ca="1" si="22"/>
        <v>0.25</v>
      </c>
      <c r="AG36" s="142" t="str">
        <f t="shared" ref="AG36" ca="1" si="56">IF(AND(ISNUMBER($E36),ISNUMBER(AG$1)),IF(ISNUMBER($AJ36),AF36+$AJ36/ccNbYear,$E36),"")</f>
        <v/>
      </c>
      <c r="AH36" s="143">
        <f>IF(AND(_xludf.ISFORMULA(AF36),_xludf.ISFORMULA(AG36)),1,"")</f>
        <v>1</v>
      </c>
      <c r="AI36" s="144"/>
      <c r="AJ36" s="144">
        <f ca="1">IF(ISNUMBER(AC36),IF(ISNUMBER(MATCH($B36,Strategy!$B:$B,0)),OFFSET(Strategy!$K$1,MATCH($B36,Strategy!$B:$B,0)-1,),""),"")</f>
        <v>0</v>
      </c>
      <c r="AK36" s="215"/>
      <c r="AL36" s="54"/>
      <c r="AM36" s="220" t="str">
        <f>IF(_xludf.ISFORMULA(F36),"",1)</f>
        <v/>
      </c>
      <c r="AN36" s="220" t="str">
        <f>IF(_xludf.ISFORMULA(G36),"",1)</f>
        <v/>
      </c>
      <c r="AO36" s="220" t="str">
        <f>IF(_xludf.ISFORMULA(H36),"",1)</f>
        <v/>
      </c>
      <c r="AP36" s="220" t="str">
        <f>IF(_xludf.ISFORMULA(I36),"",1)</f>
        <v/>
      </c>
      <c r="AQ36" s="220" t="str">
        <f>IF(_xludf.ISFORMULA(J36),"",1)</f>
        <v/>
      </c>
      <c r="AR36" s="220" t="str">
        <f>IF(_xludf.ISFORMULA(K36),"",1)</f>
        <v/>
      </c>
      <c r="AS36" s="220" t="str">
        <f>IF(_xludf.ISFORMULA(L36),"",1)</f>
        <v/>
      </c>
      <c r="AT36" s="220" t="str">
        <f>IF(_xludf.ISFORMULA(M36),"",1)</f>
        <v/>
      </c>
      <c r="AU36" s="220" t="str">
        <f>IF(_xludf.ISFORMULA(N36),"",1)</f>
        <v/>
      </c>
      <c r="AV36" s="220" t="str">
        <f>IF(_xludf.ISFORMULA(O36),"",1)</f>
        <v/>
      </c>
      <c r="AW36" s="23"/>
      <c r="AX36" s="224" t="str">
        <f t="shared" si="14"/>
        <v/>
      </c>
      <c r="AY36" s="23" t="str">
        <f>IF(ISNUMBER(MATCH(ssLev&amp;ccCountry&amp;ccLevel2&amp;ccYear&amp;"Quantities"&amp;"?"&amp;ROW(),wrkg1!$I:$I,0)),1,"")</f>
        <v/>
      </c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</row>
    <row r="37" spans="1:72" x14ac:dyDescent="0.25">
      <c r="A37" s="84"/>
      <c r="B37" s="84">
        <v>21606</v>
      </c>
      <c r="C37" s="55" t="s">
        <v>870</v>
      </c>
      <c r="D37" s="56" t="s">
        <v>229</v>
      </c>
      <c r="E37" s="103">
        <f t="shared" ca="1" si="20"/>
        <v>0.108</v>
      </c>
      <c r="F37" s="94">
        <f t="shared" ca="1" si="47"/>
        <v>0.108</v>
      </c>
      <c r="G37" s="94">
        <f t="shared" ca="1" si="47"/>
        <v>0.108</v>
      </c>
      <c r="H37" s="94">
        <f t="shared" ca="1" si="47"/>
        <v>0.108</v>
      </c>
      <c r="I37" s="94">
        <f t="shared" ca="1" si="47"/>
        <v>0.108</v>
      </c>
      <c r="J37" s="94" t="str">
        <f t="shared" ca="1" si="47"/>
        <v/>
      </c>
      <c r="K37" s="94" t="str">
        <f t="shared" ca="1" si="47"/>
        <v/>
      </c>
      <c r="L37" s="94" t="str">
        <f t="shared" ca="1" si="47"/>
        <v/>
      </c>
      <c r="M37" s="94" t="str">
        <f t="shared" ca="1" si="47"/>
        <v/>
      </c>
      <c r="N37" s="94" t="str">
        <f t="shared" ca="1" si="47"/>
        <v/>
      </c>
      <c r="O37" s="94" t="str">
        <f t="shared" ca="1" si="47"/>
        <v/>
      </c>
      <c r="P37" s="55"/>
      <c r="Q37" s="55"/>
      <c r="R37" s="95">
        <f t="shared" ref="R37" ca="1" si="57">IF(ISNUMBER($E37),IF(S37=1,MAX(F37:O37),SUM(F37:O37)),"")</f>
        <v>0.108</v>
      </c>
      <c r="S37" s="98">
        <f t="shared" si="12"/>
        <v>1</v>
      </c>
      <c r="T37" s="55"/>
      <c r="U37" s="54"/>
      <c r="V37" s="54"/>
      <c r="W37" s="54"/>
      <c r="X37" s="54"/>
      <c r="Y37" s="54"/>
      <c r="Z37" s="54"/>
      <c r="AA37" s="54"/>
      <c r="AB37" s="141">
        <f t="shared" si="6"/>
        <v>78</v>
      </c>
      <c r="AC37" s="141">
        <f>IF(ISNUMBER(MATCH($B37,CountryData!$3:$3,0)),MATCH($B37,CountryData!$3:$3,0),"")</f>
        <v>106</v>
      </c>
      <c r="AD37" s="141">
        <f t="shared" ref="AD37" ca="1" si="58">IF(AND(ISNUMBER(AB37),ISNUMBER(AC37)),IF(INDEX(rngData,AB37,AC37)&gt;0,INDEX(rngData,AB37,AC37),""),"")</f>
        <v>0.108</v>
      </c>
      <c r="AE37" s="158"/>
      <c r="AF37" s="140">
        <f t="shared" ca="1" si="22"/>
        <v>0.108</v>
      </c>
      <c r="AG37" s="142" t="str">
        <f t="shared" ref="AG37" ca="1" si="59">IF(AND(ISNUMBER($E37),ISNUMBER(AG$1)),IF(ISNUMBER($AJ37),AF37+$AJ37/ccNbYear,$E37),"")</f>
        <v/>
      </c>
      <c r="AH37" s="143">
        <f>IF(AND(_xludf.ISFORMULA(AF37),_xludf.ISFORMULA(AG37)),1,"")</f>
        <v>1</v>
      </c>
      <c r="AI37" s="144"/>
      <c r="AJ37" s="144">
        <f ca="1">IF(ISNUMBER(AC37),IF(ISNUMBER(MATCH($B37,Strategy!$B:$B,0)),OFFSET(Strategy!$K$1,MATCH($B37,Strategy!$B:$B,0)-1,),""),"")</f>
        <v>0</v>
      </c>
      <c r="AK37" s="215"/>
      <c r="AL37" s="54"/>
      <c r="AM37" s="220" t="str">
        <f>IF(_xludf.ISFORMULA(F37),"",1)</f>
        <v/>
      </c>
      <c r="AN37" s="220" t="str">
        <f>IF(_xludf.ISFORMULA(G37),"",1)</f>
        <v/>
      </c>
      <c r="AO37" s="220" t="str">
        <f>IF(_xludf.ISFORMULA(H37),"",1)</f>
        <v/>
      </c>
      <c r="AP37" s="220" t="str">
        <f>IF(_xludf.ISFORMULA(I37),"",1)</f>
        <v/>
      </c>
      <c r="AQ37" s="220" t="str">
        <f>IF(_xludf.ISFORMULA(J37),"",1)</f>
        <v/>
      </c>
      <c r="AR37" s="220" t="str">
        <f>IF(_xludf.ISFORMULA(K37),"",1)</f>
        <v/>
      </c>
      <c r="AS37" s="220" t="str">
        <f>IF(_xludf.ISFORMULA(L37),"",1)</f>
        <v/>
      </c>
      <c r="AT37" s="220" t="str">
        <f>IF(_xludf.ISFORMULA(M37),"",1)</f>
        <v/>
      </c>
      <c r="AU37" s="220" t="str">
        <f>IF(_xludf.ISFORMULA(N37),"",1)</f>
        <v/>
      </c>
      <c r="AV37" s="220" t="str">
        <f>IF(_xludf.ISFORMULA(O37),"",1)</f>
        <v/>
      </c>
      <c r="AW37" s="23"/>
      <c r="AX37" s="224" t="str">
        <f t="shared" si="14"/>
        <v/>
      </c>
      <c r="AY37" s="23" t="str">
        <f>IF(ISNUMBER(MATCH(ssLev&amp;ccCountry&amp;ccLevel2&amp;ccYear&amp;"Quantities"&amp;"?"&amp;ROW(),wrkg1!$I:$I,0)),1,"")</f>
        <v/>
      </c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</row>
    <row r="38" spans="1:72" x14ac:dyDescent="0.25">
      <c r="A38" s="84"/>
      <c r="B38" s="84"/>
      <c r="C38" s="18" t="s">
        <v>216</v>
      </c>
      <c r="D38" s="89"/>
      <c r="E38" s="56" t="str">
        <f t="shared" si="20"/>
        <v/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 t="str">
        <f t="shared" si="11"/>
        <v/>
      </c>
      <c r="S38" s="98" t="str">
        <f t="shared" si="12"/>
        <v/>
      </c>
      <c r="T38" s="55"/>
      <c r="U38" s="54"/>
      <c r="V38" s="54"/>
      <c r="W38" s="54"/>
      <c r="X38" s="54"/>
      <c r="Y38" s="54"/>
      <c r="Z38" s="54"/>
      <c r="AA38" s="54"/>
      <c r="AB38" s="141" t="str">
        <f t="shared" si="6"/>
        <v/>
      </c>
      <c r="AC38" s="141" t="str">
        <f>IF(ISNUMBER(MATCH($B38,CountryData!$3:$3,0)),MATCH($B38,CountryData!$3:$3,0),"")</f>
        <v/>
      </c>
      <c r="AD38" s="141" t="str">
        <f t="shared" si="19"/>
        <v/>
      </c>
      <c r="AE38" s="158"/>
      <c r="AF38" s="145" t="str">
        <f t="shared" si="22"/>
        <v/>
      </c>
      <c r="AG38" s="142"/>
      <c r="AH38" s="143" t="str">
        <f>IF(AND(_xludf.ISFORMULA(AF38),_xludf.ISFORMULA(AG38)),1,"")</f>
        <v/>
      </c>
      <c r="AI38" s="144"/>
      <c r="AJ38" s="144" t="str">
        <f ca="1">IF(ISNUMBER(AC38),IF(ISNUMBER(MATCH($B38,Strategy!$B:$B,0)),OFFSET(Strategy!$K$1,MATCH($B38,Strategy!$B:$B,0)-1,),""),"")</f>
        <v/>
      </c>
      <c r="AK38" s="215"/>
      <c r="AL38" s="54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3"/>
      <c r="AX38" s="224" t="str">
        <f t="shared" si="14"/>
        <v/>
      </c>
      <c r="AY38" s="23" t="str">
        <f>IF(ISNUMBER(MATCH(ssLev&amp;ccCountry&amp;ccLevel2&amp;ccYear&amp;"Quantities"&amp;"?"&amp;ROW(),wrkg1!$I:$I,0)),1,"")</f>
        <v/>
      </c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</row>
    <row r="39" spans="1:72" x14ac:dyDescent="0.25">
      <c r="A39" s="84"/>
      <c r="B39" s="84"/>
      <c r="C39" s="55" t="s">
        <v>217</v>
      </c>
      <c r="D39" s="56" t="s">
        <v>230</v>
      </c>
      <c r="E39" s="109">
        <v>1</v>
      </c>
      <c r="F39" s="48">
        <v>1</v>
      </c>
      <c r="G39" s="48"/>
      <c r="H39" s="48"/>
      <c r="I39" s="48">
        <v>1</v>
      </c>
      <c r="J39" s="48" t="str">
        <f t="shared" ref="F39:O40" si="60">IF(ISNUMBER(J$1),$E39,"")</f>
        <v/>
      </c>
      <c r="K39" s="48" t="str">
        <f t="shared" si="60"/>
        <v/>
      </c>
      <c r="L39" s="48" t="str">
        <f t="shared" si="60"/>
        <v/>
      </c>
      <c r="M39" s="46" t="str">
        <f t="shared" si="60"/>
        <v/>
      </c>
      <c r="N39" s="46" t="str">
        <f t="shared" si="60"/>
        <v/>
      </c>
      <c r="O39" s="46" t="str">
        <f t="shared" si="60"/>
        <v/>
      </c>
      <c r="P39" s="55"/>
      <c r="Q39" s="55"/>
      <c r="R39" s="81">
        <f t="shared" si="11"/>
        <v>2</v>
      </c>
      <c r="S39" s="98" t="str">
        <f t="shared" si="12"/>
        <v/>
      </c>
      <c r="T39" s="55"/>
      <c r="AB39" s="141" t="str">
        <f t="shared" si="6"/>
        <v/>
      </c>
      <c r="AC39" s="141" t="str">
        <f>IF(ISNUMBER(MATCH($B39,CountryData!$3:$3,0)),MATCH($B39,CountryData!$3:$3,0),"")</f>
        <v/>
      </c>
      <c r="AD39" s="141" t="str">
        <f t="shared" si="19"/>
        <v/>
      </c>
      <c r="AE39" s="158"/>
      <c r="AF39" s="145">
        <v>1</v>
      </c>
      <c r="AG39" s="142" t="str">
        <f t="shared" ref="AG39:AG40" si="61">IF(ISNUMBER(AG$1),$E39,"")</f>
        <v/>
      </c>
      <c r="AH39" s="143" t="str">
        <f>IF(AND(_xludf.ISFORMULA(AF39),_xludf.ISFORMULA(AG39)),1,"")</f>
        <v/>
      </c>
      <c r="AI39" s="144"/>
      <c r="AJ39" s="144" t="str">
        <f ca="1">IF(ISNUMBER(AC39),IF(ISNUMBER(MATCH($B39,Strategy!$B:$B,0)),OFFSET(Strategy!$K$1,MATCH($B39,Strategy!$B:$B,0)-1,),""),"")</f>
        <v/>
      </c>
      <c r="AK39" s="215"/>
      <c r="AL39" s="54"/>
      <c r="AM39" s="220">
        <f>IF(_xludf.ISFORMULA(F39),"",1)</f>
        <v>1</v>
      </c>
      <c r="AN39" s="220">
        <f>IF(_xludf.ISFORMULA(G39),"",1)</f>
        <v>1</v>
      </c>
      <c r="AO39" s="220">
        <f>IF(_xludf.ISFORMULA(H39),"",1)</f>
        <v>1</v>
      </c>
      <c r="AP39" s="220">
        <f>IF(_xludf.ISFORMULA(I39),"",1)</f>
        <v>1</v>
      </c>
      <c r="AQ39" s="220" t="str">
        <f>IF(_xludf.ISFORMULA(J39),"",1)</f>
        <v/>
      </c>
      <c r="AR39" s="220" t="str">
        <f>IF(_xludf.ISFORMULA(K39),"",1)</f>
        <v/>
      </c>
      <c r="AS39" s="220" t="str">
        <f>IF(_xludf.ISFORMULA(L39),"",1)</f>
        <v/>
      </c>
      <c r="AT39" s="220" t="str">
        <f>IF(_xludf.ISFORMULA(M39),"",1)</f>
        <v/>
      </c>
      <c r="AU39" s="220" t="str">
        <f>IF(_xludf.ISFORMULA(N39),"",1)</f>
        <v/>
      </c>
      <c r="AV39" s="220" t="str">
        <f>IF(_xludf.ISFORMULA(O39),"",1)</f>
        <v/>
      </c>
      <c r="AW39" s="23"/>
      <c r="AX39" s="224">
        <f t="shared" si="14"/>
        <v>1</v>
      </c>
      <c r="AY39" s="23">
        <f>IF(ISNUMBER(MATCH(ssLev&amp;ccCountry&amp;ccLevel2&amp;ccYear&amp;"Quantities"&amp;"?"&amp;ROW(),wrkg1!$I:$I,0)),1,"")</f>
        <v>1</v>
      </c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</row>
    <row r="40" spans="1:72" x14ac:dyDescent="0.25">
      <c r="A40" s="84"/>
      <c r="B40" s="84">
        <v>15106</v>
      </c>
      <c r="C40" s="55" t="s">
        <v>277</v>
      </c>
      <c r="D40" s="56" t="s">
        <v>227</v>
      </c>
      <c r="E40" s="104">
        <f t="shared" ref="E40" ca="1" si="62">IF(ISNUMBER($AD40),$AD40,"")</f>
        <v>2</v>
      </c>
      <c r="F40" s="48">
        <f t="shared" ca="1" si="60"/>
        <v>2</v>
      </c>
      <c r="G40" s="48">
        <f t="shared" ca="1" si="60"/>
        <v>2</v>
      </c>
      <c r="H40" s="48">
        <f t="shared" ca="1" si="60"/>
        <v>2</v>
      </c>
      <c r="I40" s="48">
        <f t="shared" ca="1" si="60"/>
        <v>2</v>
      </c>
      <c r="J40" s="48" t="str">
        <f t="shared" si="60"/>
        <v/>
      </c>
      <c r="K40" s="48" t="str">
        <f t="shared" si="60"/>
        <v/>
      </c>
      <c r="L40" s="48" t="str">
        <f t="shared" si="60"/>
        <v/>
      </c>
      <c r="M40" s="48" t="str">
        <f t="shared" si="60"/>
        <v/>
      </c>
      <c r="N40" s="48" t="str">
        <f t="shared" si="60"/>
        <v/>
      </c>
      <c r="O40" s="48" t="str">
        <f t="shared" si="60"/>
        <v/>
      </c>
      <c r="P40" s="55"/>
      <c r="Q40" s="55"/>
      <c r="R40" s="81">
        <f t="shared" ca="1" si="11"/>
        <v>2</v>
      </c>
      <c r="S40" s="98">
        <f t="shared" si="12"/>
        <v>1</v>
      </c>
      <c r="T40" s="55"/>
      <c r="AB40" s="141">
        <f t="shared" si="6"/>
        <v>78</v>
      </c>
      <c r="AC40" s="141">
        <f>IF(ISNUMBER(MATCH($B40,CountryData!$3:$3,0)),MATCH($B40,CountryData!$3:$3,0),"")</f>
        <v>52</v>
      </c>
      <c r="AD40" s="141">
        <f t="shared" ca="1" si="19"/>
        <v>2</v>
      </c>
      <c r="AE40" s="158"/>
      <c r="AF40" s="145">
        <f t="shared" ref="AF40" ca="1" si="63">IF(ISNUMBER($AD40),$AD40,"")</f>
        <v>2</v>
      </c>
      <c r="AG40" s="142" t="str">
        <f t="shared" si="61"/>
        <v/>
      </c>
      <c r="AH40" s="143">
        <f>IF(AND(_xludf.ISFORMULA(AF40),_xludf.ISFORMULA(AG40)),1,"")</f>
        <v>1</v>
      </c>
      <c r="AI40" s="144"/>
      <c r="AJ40" s="144" t="str">
        <f ca="1">IF(ISNUMBER(AC40),IF(ISNUMBER(MATCH($B40,Strategy!$B:$B,0)),OFFSET(Strategy!$K$1,MATCH($B40,Strategy!$B:$B,0)-1,),""),"")</f>
        <v/>
      </c>
      <c r="AK40" s="215"/>
      <c r="AL40" s="54"/>
      <c r="AM40" s="220" t="str">
        <f>IF(_xludf.ISFORMULA(F40),"",1)</f>
        <v/>
      </c>
      <c r="AN40" s="220" t="str">
        <f>IF(_xludf.ISFORMULA(G40),"",1)</f>
        <v/>
      </c>
      <c r="AO40" s="220" t="str">
        <f>IF(_xludf.ISFORMULA(H40),"",1)</f>
        <v/>
      </c>
      <c r="AP40" s="220" t="str">
        <f>IF(_xludf.ISFORMULA(I40),"",1)</f>
        <v/>
      </c>
      <c r="AQ40" s="220" t="str">
        <f>IF(_xludf.ISFORMULA(J40),"",1)</f>
        <v/>
      </c>
      <c r="AR40" s="220" t="str">
        <f>IF(_xludf.ISFORMULA(K40),"",1)</f>
        <v/>
      </c>
      <c r="AS40" s="220" t="str">
        <f>IF(_xludf.ISFORMULA(L40),"",1)</f>
        <v/>
      </c>
      <c r="AT40" s="220" t="str">
        <f>IF(_xludf.ISFORMULA(M40),"",1)</f>
        <v/>
      </c>
      <c r="AU40" s="220" t="str">
        <f>IF(_xludf.ISFORMULA(N40),"",1)</f>
        <v/>
      </c>
      <c r="AV40" s="220" t="str">
        <f>IF(_xludf.ISFORMULA(O40),"",1)</f>
        <v/>
      </c>
      <c r="AW40" s="23"/>
      <c r="AX40" s="224" t="str">
        <f t="shared" si="14"/>
        <v/>
      </c>
      <c r="AY40" s="23" t="str">
        <f>IF(ISNUMBER(MATCH(ssLev&amp;ccCountry&amp;ccLevel2&amp;ccYear&amp;"Quantities"&amp;"?"&amp;ROW(),wrkg1!$I:$I,0)),1,"")</f>
        <v/>
      </c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</row>
    <row r="41" spans="1:72" x14ac:dyDescent="0.25">
      <c r="A41" s="84"/>
      <c r="B41" s="84"/>
      <c r="C41" s="55" t="s">
        <v>225</v>
      </c>
      <c r="D41" s="56" t="s">
        <v>231</v>
      </c>
      <c r="E41" s="102">
        <f ca="1">IF(AND(ISNUMBER(E27),ISNUMBER(E31)),E27*E31,"")</f>
        <v>51245.915000000001</v>
      </c>
      <c r="F41" s="46">
        <f t="shared" ref="F41:O41" ca="1" si="64">IF(AND(ISNUMBER(F$1),ISNUMBER(F27),ISNUMBER(F31)),F27*F31,"")</f>
        <v>52641.383077223065</v>
      </c>
      <c r="G41" s="46">
        <f t="shared" ca="1" si="64"/>
        <v>54074.850888757617</v>
      </c>
      <c r="H41" s="46">
        <f t="shared" ca="1" si="64"/>
        <v>55547.353198373094</v>
      </c>
      <c r="I41" s="46">
        <f t="shared" ca="1" si="64"/>
        <v>57059.95294730067</v>
      </c>
      <c r="J41" s="46" t="str">
        <f t="shared" ca="1" si="64"/>
        <v/>
      </c>
      <c r="K41" s="46" t="str">
        <f t="shared" ca="1" si="64"/>
        <v/>
      </c>
      <c r="L41" s="46" t="str">
        <f t="shared" ca="1" si="64"/>
        <v/>
      </c>
      <c r="M41" s="46" t="str">
        <f t="shared" ca="1" si="64"/>
        <v/>
      </c>
      <c r="N41" s="46" t="str">
        <f t="shared" ca="1" si="64"/>
        <v/>
      </c>
      <c r="O41" s="46" t="str">
        <f t="shared" ca="1" si="64"/>
        <v/>
      </c>
      <c r="P41" s="55"/>
      <c r="Q41" s="55"/>
      <c r="R41" s="91">
        <f t="shared" ca="1" si="11"/>
        <v>219323.54011165444</v>
      </c>
      <c r="S41" s="98" t="str">
        <f t="shared" si="12"/>
        <v/>
      </c>
      <c r="T41" s="55"/>
      <c r="AB41" s="141" t="str">
        <f t="shared" si="6"/>
        <v/>
      </c>
      <c r="AC41" s="141" t="str">
        <f>IF(ISNUMBER(MATCH($B41,CountryData!$3:$3,0)),MATCH($B41,CountryData!$3:$3,0),"")</f>
        <v/>
      </c>
      <c r="AD41" s="141" t="str">
        <f t="shared" si="19"/>
        <v/>
      </c>
      <c r="AE41" s="158"/>
      <c r="AF41" s="145">
        <f ca="1">IF(AND(ISNUMBER(AF27),ISNUMBER(AF31)),AF27*AF31,"")</f>
        <v>51245.915000000001</v>
      </c>
      <c r="AG41" s="142" t="str">
        <f t="shared" ref="AG41" ca="1" si="65">IF(AND(ISNUMBER(AG$1),ISNUMBER(AG27),ISNUMBER(AG31)),AG27*AG31,"")</f>
        <v/>
      </c>
      <c r="AH41" s="143">
        <f>IF(AND(_xludf.ISFORMULA(AF41),_xludf.ISFORMULA(AG41)),1,"")</f>
        <v>1</v>
      </c>
      <c r="AI41" s="144"/>
      <c r="AJ41" s="144" t="str">
        <f ca="1">IF(ISNUMBER(AC41),IF(ISNUMBER(MATCH($B41,Strategy!$B:$B,0)),OFFSET(Strategy!$K$1,MATCH($B41,Strategy!$B:$B,0)-1,),""),"")</f>
        <v/>
      </c>
      <c r="AK41" s="215"/>
      <c r="AL41" s="54"/>
      <c r="AM41" s="220" t="str">
        <f>IF(_xludf.ISFORMULA(F41),"",1)</f>
        <v/>
      </c>
      <c r="AN41" s="220" t="str">
        <f>IF(_xludf.ISFORMULA(G41),"",1)</f>
        <v/>
      </c>
      <c r="AO41" s="220" t="str">
        <f>IF(_xludf.ISFORMULA(H41),"",1)</f>
        <v/>
      </c>
      <c r="AP41" s="220" t="str">
        <f>IF(_xludf.ISFORMULA(I41),"",1)</f>
        <v/>
      </c>
      <c r="AQ41" s="220" t="str">
        <f>IF(_xludf.ISFORMULA(J41),"",1)</f>
        <v/>
      </c>
      <c r="AR41" s="220" t="str">
        <f>IF(_xludf.ISFORMULA(K41),"",1)</f>
        <v/>
      </c>
      <c r="AS41" s="220" t="str">
        <f>IF(_xludf.ISFORMULA(L41),"",1)</f>
        <v/>
      </c>
      <c r="AT41" s="220" t="str">
        <f>IF(_xludf.ISFORMULA(M41),"",1)</f>
        <v/>
      </c>
      <c r="AU41" s="220" t="str">
        <f>IF(_xludf.ISFORMULA(N41),"",1)</f>
        <v/>
      </c>
      <c r="AV41" s="220" t="str">
        <f>IF(_xludf.ISFORMULA(O41),"",1)</f>
        <v/>
      </c>
      <c r="AW41" s="23"/>
      <c r="AX41" s="224" t="str">
        <f t="shared" si="14"/>
        <v/>
      </c>
      <c r="AY41" s="23" t="str">
        <f>IF(ISNUMBER(MATCH(ssLev&amp;ccCountry&amp;ccLevel2&amp;ccYear&amp;"Quantities"&amp;"?"&amp;ROW(),wrkg1!$I:$I,0)),1,"")</f>
        <v/>
      </c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</row>
    <row r="42" spans="1:72" x14ac:dyDescent="0.25">
      <c r="A42" s="84"/>
      <c r="B42" s="84"/>
      <c r="C42" s="55" t="s">
        <v>281</v>
      </c>
      <c r="D42" s="56" t="s">
        <v>231</v>
      </c>
      <c r="E42" s="102">
        <f ca="1">IF(AND(ISNUMBER(E18),ISNUMBER(E20)),E18*E20,"")</f>
        <v>1035583.4999999999</v>
      </c>
      <c r="F42" s="46">
        <f t="shared" ref="F42:O42" ca="1" si="66">IF(AND(ISNUMBER(F$1),ISNUMBER(F18),ISNUMBER(F20)),F18*F20,"")</f>
        <v>1063783.2836422462</v>
      </c>
      <c r="G42" s="46">
        <f t="shared" ca="1" si="66"/>
        <v>1092750.9704014009</v>
      </c>
      <c r="H42" s="46">
        <f t="shared" ca="1" si="66"/>
        <v>1122507.4709058742</v>
      </c>
      <c r="I42" s="46">
        <f t="shared" ca="1" si="66"/>
        <v>1153074.2651975469</v>
      </c>
      <c r="J42" s="46" t="str">
        <f t="shared" ca="1" si="66"/>
        <v/>
      </c>
      <c r="K42" s="46" t="str">
        <f t="shared" ca="1" si="66"/>
        <v/>
      </c>
      <c r="L42" s="46" t="str">
        <f t="shared" ca="1" si="66"/>
        <v/>
      </c>
      <c r="M42" s="46" t="str">
        <f t="shared" ca="1" si="66"/>
        <v/>
      </c>
      <c r="N42" s="46" t="str">
        <f t="shared" ca="1" si="66"/>
        <v/>
      </c>
      <c r="O42" s="46" t="str">
        <f t="shared" ca="1" si="66"/>
        <v/>
      </c>
      <c r="P42" s="55"/>
      <c r="Q42" s="55"/>
      <c r="R42" s="91">
        <f t="shared" ref="R42" ca="1" si="67">IF(ISNUMBER($E42),IF(S42=1,MAX(F42:O42),SUM(F42:O42)),"")</f>
        <v>4432115.9901470682</v>
      </c>
      <c r="S42" s="98" t="str">
        <f t="shared" si="12"/>
        <v/>
      </c>
      <c r="T42" s="55"/>
      <c r="AB42" s="141" t="str">
        <f t="shared" si="6"/>
        <v/>
      </c>
      <c r="AC42" s="141" t="str">
        <f>IF(ISNUMBER(MATCH($B42,CountryData!$3:$3,0)),MATCH($B42,CountryData!$3:$3,0),"")</f>
        <v/>
      </c>
      <c r="AD42" s="141" t="str">
        <f t="shared" ref="AD42" si="68">IF(AND(ISNUMBER(AB42),ISNUMBER(AC42)),IF(INDEX(rngData,AB42,AC42)&gt;0,INDEX(rngData,AB42,AC42),""),"")</f>
        <v/>
      </c>
      <c r="AE42" s="158"/>
      <c r="AF42" s="145">
        <f ca="1">IF(AND(ISNUMBER(AF18),ISNUMBER(AF20)),AF18*AF20,"")</f>
        <v>1035583.4999999999</v>
      </c>
      <c r="AG42" s="142" t="str">
        <f t="shared" ref="AG42" ca="1" si="69">IF(AND(ISNUMBER(AG$1),ISNUMBER(AG18),ISNUMBER(AG20)),AG18*AG20,"")</f>
        <v/>
      </c>
      <c r="AH42" s="143">
        <f>IF(AND(_xludf.ISFORMULA(AF42),_xludf.ISFORMULA(AG42)),1,"")</f>
        <v>1</v>
      </c>
      <c r="AI42" s="144"/>
      <c r="AJ42" s="144" t="str">
        <f ca="1">IF(ISNUMBER(AC42),IF(ISNUMBER(MATCH($B42,Strategy!$B:$B,0)),OFFSET(Strategy!$K$1,MATCH($B42,Strategy!$B:$B,0)-1,),""),"")</f>
        <v/>
      </c>
      <c r="AK42" s="215"/>
      <c r="AL42" s="54"/>
      <c r="AM42" s="220" t="str">
        <f>IF(_xludf.ISFORMULA(F42),"",1)</f>
        <v/>
      </c>
      <c r="AN42" s="220" t="str">
        <f>IF(_xludf.ISFORMULA(G42),"",1)</f>
        <v/>
      </c>
      <c r="AO42" s="220" t="str">
        <f>IF(_xludf.ISFORMULA(H42),"",1)</f>
        <v/>
      </c>
      <c r="AP42" s="220" t="str">
        <f>IF(_xludf.ISFORMULA(I42),"",1)</f>
        <v/>
      </c>
      <c r="AQ42" s="220" t="str">
        <f>IF(_xludf.ISFORMULA(J42),"",1)</f>
        <v/>
      </c>
      <c r="AR42" s="220" t="str">
        <f>IF(_xludf.ISFORMULA(K42),"",1)</f>
        <v/>
      </c>
      <c r="AS42" s="220" t="str">
        <f>IF(_xludf.ISFORMULA(L42),"",1)</f>
        <v/>
      </c>
      <c r="AT42" s="220" t="str">
        <f>IF(_xludf.ISFORMULA(M42),"",1)</f>
        <v/>
      </c>
      <c r="AU42" s="220" t="str">
        <f>IF(_xludf.ISFORMULA(N42),"",1)</f>
        <v/>
      </c>
      <c r="AV42" s="220" t="str">
        <f>IF(_xludf.ISFORMULA(O42),"",1)</f>
        <v/>
      </c>
      <c r="AW42" s="23"/>
      <c r="AX42" s="224" t="str">
        <f t="shared" si="14"/>
        <v/>
      </c>
      <c r="AY42" s="23" t="str">
        <f>IF(ISNUMBER(MATCH(ssLev&amp;ccCountry&amp;ccLevel2&amp;ccYear&amp;"Quantities"&amp;"?"&amp;ROW(),wrkg1!$I:$I,0)),1,"")</f>
        <v/>
      </c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</row>
    <row r="43" spans="1:72" x14ac:dyDescent="0.25">
      <c r="A43" s="84"/>
      <c r="B43" s="84">
        <v>15112</v>
      </c>
      <c r="C43" s="55" t="s">
        <v>278</v>
      </c>
      <c r="D43" s="56" t="s">
        <v>231</v>
      </c>
      <c r="E43" s="102">
        <f ca="1">IF(AND(ISNUMBER(E15),ISNUMBER(E22),ISNUMBER(E39),ISNUMBER(E40)),((E15/E22)*$AD43)*E39*E40,"")</f>
        <v>12333574.382210381</v>
      </c>
      <c r="F43" s="46">
        <f t="shared" ref="F43:O43" ca="1" si="70">IF(AND(ISNUMBER(F15),ISNUMBER(F22),ISNUMBER(F39),ISNUMBER(F40)),((F15/F22)*$AD43)*F39*F40,"")</f>
        <v>12669427.675656909</v>
      </c>
      <c r="G43" s="46" t="str">
        <f t="shared" ca="1" si="70"/>
        <v/>
      </c>
      <c r="H43" s="46" t="str">
        <f t="shared" ca="1" si="70"/>
        <v/>
      </c>
      <c r="I43" s="46">
        <f t="shared" ca="1" si="70"/>
        <v>13732863.856971962</v>
      </c>
      <c r="J43" s="46" t="str">
        <f t="shared" ca="1" si="70"/>
        <v/>
      </c>
      <c r="K43" s="46" t="str">
        <f t="shared" ca="1" si="70"/>
        <v/>
      </c>
      <c r="L43" s="46" t="str">
        <f t="shared" ca="1" si="70"/>
        <v/>
      </c>
      <c r="M43" s="46" t="str">
        <f t="shared" ca="1" si="70"/>
        <v/>
      </c>
      <c r="N43" s="46" t="str">
        <f t="shared" ca="1" si="70"/>
        <v/>
      </c>
      <c r="O43" s="46" t="str">
        <f t="shared" ca="1" si="70"/>
        <v/>
      </c>
      <c r="P43" s="55"/>
      <c r="Q43" s="55"/>
      <c r="R43" s="91">
        <f t="shared" ca="1" si="11"/>
        <v>26402291.532628872</v>
      </c>
      <c r="S43" s="98" t="str">
        <f t="shared" si="12"/>
        <v/>
      </c>
      <c r="T43" s="55"/>
      <c r="AB43" s="141">
        <f t="shared" si="6"/>
        <v>78</v>
      </c>
      <c r="AC43" s="141">
        <f>IF(ISNUMBER(MATCH($B43,CountryData!$3:$3,0)),MATCH($B43,CountryData!$3:$3,0),"")</f>
        <v>58</v>
      </c>
      <c r="AD43" s="141">
        <f t="shared" ca="1" si="19"/>
        <v>0.6</v>
      </c>
      <c r="AE43" s="158"/>
      <c r="AF43" s="145">
        <f ca="1">IF(AND(ISNUMBER(AF15),ISNUMBER(AF22),ISNUMBER(AF39),ISNUMBER(AF40)),((AF15/AF22)*$AD43)*AF39*AF40,"")</f>
        <v>12333574.382210381</v>
      </c>
      <c r="AG43" s="142" t="str">
        <f t="shared" ref="AG43" ca="1" si="71">IF(AND(ISNUMBER(AG15),ISNUMBER(AG22),ISNUMBER(AG39),ISNUMBER(AG40)),((AG15/AG22)*$AD43)*AG39*AG40,"")</f>
        <v/>
      </c>
      <c r="AH43" s="143">
        <f>IF(AND(_xludf.ISFORMULA(AF43),_xludf.ISFORMULA(AG43)),1,"")</f>
        <v>1</v>
      </c>
      <c r="AI43" s="144"/>
      <c r="AJ43" s="144"/>
      <c r="AK43" s="215"/>
      <c r="AL43" s="54"/>
      <c r="AM43" s="220" t="str">
        <f>IF(_xludf.ISFORMULA(F43),"",1)</f>
        <v/>
      </c>
      <c r="AN43" s="220" t="str">
        <f>IF(_xludf.ISFORMULA(G43),"",1)</f>
        <v/>
      </c>
      <c r="AO43" s="220" t="str">
        <f>IF(_xludf.ISFORMULA(H43),"",1)</f>
        <v/>
      </c>
      <c r="AP43" s="220" t="str">
        <f>IF(_xludf.ISFORMULA(I43),"",1)</f>
        <v/>
      </c>
      <c r="AQ43" s="220" t="str">
        <f>IF(_xludf.ISFORMULA(J43),"",1)</f>
        <v/>
      </c>
      <c r="AR43" s="220" t="str">
        <f>IF(_xludf.ISFORMULA(K43),"",1)</f>
        <v/>
      </c>
      <c r="AS43" s="220" t="str">
        <f>IF(_xludf.ISFORMULA(L43),"",1)</f>
        <v/>
      </c>
      <c r="AT43" s="220" t="str">
        <f>IF(_xludf.ISFORMULA(M43),"",1)</f>
        <v/>
      </c>
      <c r="AU43" s="220" t="str">
        <f>IF(_xludf.ISFORMULA(N43),"",1)</f>
        <v/>
      </c>
      <c r="AV43" s="220" t="str">
        <f>IF(_xludf.ISFORMULA(O43),"",1)</f>
        <v/>
      </c>
      <c r="AW43" s="23"/>
      <c r="AX43" s="224" t="str">
        <f t="shared" si="14"/>
        <v/>
      </c>
      <c r="AY43" s="23" t="str">
        <f>IF(ISNUMBER(MATCH(ssLev&amp;ccCountry&amp;ccLevel2&amp;ccYear&amp;"Quantities"&amp;"?"&amp;ROW(),wrkg1!$I:$I,0)),1,"")</f>
        <v/>
      </c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</row>
    <row r="44" spans="1:72" x14ac:dyDescent="0.25">
      <c r="A44" s="84">
        <v>70</v>
      </c>
      <c r="B44" s="84"/>
      <c r="C44" s="105" t="s">
        <v>305</v>
      </c>
      <c r="D44" s="56" t="s">
        <v>231</v>
      </c>
      <c r="E44" s="106">
        <f ca="1">IF(SUM(E41:E43)&gt;0,SUM(E41:E43),"")</f>
        <v>13420403.79721038</v>
      </c>
      <c r="F44" s="107">
        <f t="shared" ref="F44:O44" ca="1" si="72">IF(SUM(F41:F43)&gt;0,SUM(F41:F43),"")</f>
        <v>13785852.342376377</v>
      </c>
      <c r="G44" s="107">
        <f t="shared" ca="1" si="72"/>
        <v>1146825.8212901587</v>
      </c>
      <c r="H44" s="107">
        <f t="shared" ca="1" si="72"/>
        <v>1178054.8241042471</v>
      </c>
      <c r="I44" s="107">
        <f t="shared" ca="1" si="72"/>
        <v>14942998.075116809</v>
      </c>
      <c r="J44" s="107" t="str">
        <f t="shared" ca="1" si="72"/>
        <v/>
      </c>
      <c r="K44" s="107" t="str">
        <f t="shared" ca="1" si="72"/>
        <v/>
      </c>
      <c r="L44" s="107" t="str">
        <f t="shared" ca="1" si="72"/>
        <v/>
      </c>
      <c r="M44" s="107" t="str">
        <f t="shared" ca="1" si="72"/>
        <v/>
      </c>
      <c r="N44" s="107" t="str">
        <f t="shared" ca="1" si="72"/>
        <v/>
      </c>
      <c r="O44" s="107" t="str">
        <f t="shared" ca="1" si="72"/>
        <v/>
      </c>
      <c r="P44" s="55"/>
      <c r="Q44" s="55"/>
      <c r="R44" s="108">
        <f t="shared" ref="R44" ca="1" si="73">IF(ISNUMBER($E44),IF(S44=1,MAX(F44:O44),SUM(F44:O44)),"")</f>
        <v>31053731.062887594</v>
      </c>
      <c r="S44" s="98" t="str">
        <f t="shared" si="12"/>
        <v/>
      </c>
      <c r="T44" s="55"/>
      <c r="AB44" s="141" t="str">
        <f t="shared" si="6"/>
        <v/>
      </c>
      <c r="AC44" s="141" t="str">
        <f>IF(ISNUMBER(MATCH($B44,CountryData!$3:$3,0)),MATCH($B44,CountryData!$3:$3,0),"")</f>
        <v/>
      </c>
      <c r="AD44" s="141" t="str">
        <f t="shared" si="19"/>
        <v/>
      </c>
      <c r="AE44" s="158"/>
      <c r="AF44" s="145">
        <f ca="1">IF(SUM(AF41:AF43)&gt;0,SUM(AF41:AF43),"")</f>
        <v>13420403.79721038</v>
      </c>
      <c r="AG44" s="142" t="str">
        <f t="shared" ref="AG44" ca="1" si="74">IF(SUM(AG41:AG43)&gt;0,SUM(AG41:AG43),"")</f>
        <v/>
      </c>
      <c r="AH44" s="143">
        <f>IF(AND(_xludf.ISFORMULA(AF44),_xludf.ISFORMULA(AG44)),1,"")</f>
        <v>1</v>
      </c>
      <c r="AI44" s="144"/>
      <c r="AJ44" s="144"/>
      <c r="AK44" s="215"/>
      <c r="AL44" s="54"/>
      <c r="AM44" s="220" t="str">
        <f>IF(_xludf.ISFORMULA(F44),"",1)</f>
        <v/>
      </c>
      <c r="AN44" s="220" t="str">
        <f>IF(_xludf.ISFORMULA(G44),"",1)</f>
        <v/>
      </c>
      <c r="AO44" s="220" t="str">
        <f>IF(_xludf.ISFORMULA(H44),"",1)</f>
        <v/>
      </c>
      <c r="AP44" s="220" t="str">
        <f>IF(_xludf.ISFORMULA(I44),"",1)</f>
        <v/>
      </c>
      <c r="AQ44" s="220" t="str">
        <f>IF(_xludf.ISFORMULA(J44),"",1)</f>
        <v/>
      </c>
      <c r="AR44" s="220" t="str">
        <f>IF(_xludf.ISFORMULA(K44),"",1)</f>
        <v/>
      </c>
      <c r="AS44" s="220" t="str">
        <f>IF(_xludf.ISFORMULA(L44),"",1)</f>
        <v/>
      </c>
      <c r="AT44" s="220" t="str">
        <f>IF(_xludf.ISFORMULA(M44),"",1)</f>
        <v/>
      </c>
      <c r="AU44" s="220" t="str">
        <f>IF(_xludf.ISFORMULA(N44),"",1)</f>
        <v/>
      </c>
      <c r="AV44" s="220" t="str">
        <f>IF(_xludf.ISFORMULA(O44),"",1)</f>
        <v/>
      </c>
      <c r="AW44" s="23"/>
      <c r="AX44" s="224" t="str">
        <f t="shared" si="14"/>
        <v/>
      </c>
      <c r="AY44" s="23" t="str">
        <f>IF(ISNUMBER(MATCH(ssLev&amp;ccCountry&amp;ccLevel2&amp;ccYear&amp;"Quantities"&amp;"?"&amp;ROW(),wrkg1!$I:$I,0)),1,"")</f>
        <v/>
      </c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</row>
    <row r="45" spans="1:72" x14ac:dyDescent="0.25">
      <c r="A45" s="84"/>
      <c r="B45" s="84"/>
      <c r="C45" s="18" t="s">
        <v>293</v>
      </c>
      <c r="D45" s="89"/>
      <c r="E45" s="5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 t="str">
        <f t="shared" ref="R45" si="75">IF(ISNUMBER($E45),IF(S45=1,MAX(F45:O45),SUM(F45:O45)),"")</f>
        <v/>
      </c>
      <c r="S45" s="98" t="str">
        <f t="shared" si="12"/>
        <v/>
      </c>
      <c r="T45" s="55"/>
      <c r="U45" s="54"/>
      <c r="V45" s="54"/>
      <c r="W45" s="54"/>
      <c r="X45" s="54"/>
      <c r="Y45" s="54"/>
      <c r="Z45" s="54"/>
      <c r="AA45" s="54"/>
      <c r="AB45" s="141" t="str">
        <f t="shared" si="6"/>
        <v/>
      </c>
      <c r="AC45" s="141" t="str">
        <f>IF(ISNUMBER(MATCH($B45,CountryData!$3:$3,0)),MATCH($B45,CountryData!$3:$3,0),"")</f>
        <v/>
      </c>
      <c r="AD45" s="141" t="str">
        <f t="shared" ref="AD45:AD46" si="76">IF(AND(ISNUMBER(AB45),ISNUMBER(AC45)),IF(INDEX(rngData,AB45,AC45)&gt;0,INDEX(rngData,AB45,AC45),""),"")</f>
        <v/>
      </c>
      <c r="AE45" s="158"/>
      <c r="AF45" s="145"/>
      <c r="AG45" s="142"/>
      <c r="AH45" s="143" t="str">
        <f>IF(AND(_xludf.ISFORMULA(AF45),_xludf.ISFORMULA(AG45)),1,"")</f>
        <v/>
      </c>
      <c r="AI45" s="144"/>
      <c r="AJ45" s="144" t="str">
        <f ca="1">IF(ISNUMBER(AC45),IF(ISNUMBER(MATCH($B45,Strategy!$B:$B,0)),OFFSET(Strategy!$K$1,MATCH($B45,Strategy!$B:$B,0)-1,),""),"")</f>
        <v/>
      </c>
      <c r="AK45" s="215"/>
      <c r="AL45" s="54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3"/>
      <c r="AX45" s="224" t="str">
        <f t="shared" si="14"/>
        <v/>
      </c>
      <c r="AY45" s="23" t="str">
        <f>IF(ISNUMBER(MATCH(ssLev&amp;ccCountry&amp;ccLevel2&amp;ccYear&amp;"Quantities"&amp;"?"&amp;ROW(),wrkg1!$I:$I,0)),1,"")</f>
        <v/>
      </c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</row>
    <row r="46" spans="1:72" x14ac:dyDescent="0.25">
      <c r="A46" s="84"/>
      <c r="B46" s="84"/>
      <c r="C46" s="55" t="s">
        <v>315</v>
      </c>
      <c r="D46" s="56" t="s">
        <v>283</v>
      </c>
      <c r="E46" s="102">
        <f ca="1">IF(AND(ISNUMBER(E$7),ISNUMBER(E$23)),E$23*E$7,"")</f>
        <v>1732860.5079120095</v>
      </c>
      <c r="F46" s="46">
        <f t="shared" ref="F46:O46" ca="1" si="77">IF(AND(ISNUMBER(F$1),ISNUMBER(F$7),ISNUMBER(F$23)),F$23*F$7,"")</f>
        <v>1591912.5892116011</v>
      </c>
      <c r="G46" s="46">
        <f t="shared" ca="1" si="77"/>
        <v>1337941.3646164015</v>
      </c>
      <c r="H46" s="46">
        <f t="shared" ca="1" si="77"/>
        <v>1257298.2448259348</v>
      </c>
      <c r="I46" s="46">
        <f t="shared" ca="1" si="77"/>
        <v>1176499.9510941959</v>
      </c>
      <c r="J46" s="46" t="str">
        <f t="shared" ca="1" si="77"/>
        <v/>
      </c>
      <c r="K46" s="46" t="str">
        <f t="shared" ca="1" si="77"/>
        <v/>
      </c>
      <c r="L46" s="46" t="str">
        <f t="shared" ca="1" si="77"/>
        <v/>
      </c>
      <c r="M46" s="46" t="str">
        <f t="shared" ca="1" si="77"/>
        <v/>
      </c>
      <c r="N46" s="46" t="str">
        <f t="shared" ca="1" si="77"/>
        <v/>
      </c>
      <c r="O46" s="46" t="str">
        <f t="shared" ca="1" si="77"/>
        <v/>
      </c>
      <c r="P46" s="55"/>
      <c r="Q46" s="55"/>
      <c r="R46" s="91">
        <f t="shared" ref="R46" ca="1" si="78">IF(ISNUMBER($E46),IF(S46=1,MAX(F46:O46),SUM(F46:O46)),"")</f>
        <v>5363652.1497481335</v>
      </c>
      <c r="S46" s="98" t="str">
        <f t="shared" si="12"/>
        <v/>
      </c>
      <c r="T46" s="55"/>
      <c r="AB46" s="141" t="str">
        <f t="shared" si="6"/>
        <v/>
      </c>
      <c r="AC46" s="141" t="str">
        <f>IF(ISNUMBER(MATCH($B46,CountryData!$3:$3,0)),MATCH($B46,CountryData!$3:$3,0),"")</f>
        <v/>
      </c>
      <c r="AD46" s="141" t="str">
        <f t="shared" si="76"/>
        <v/>
      </c>
      <c r="AE46" s="158"/>
      <c r="AF46" s="145">
        <f ca="1">IF(AND(ISNUMBER(AF$7),ISNUMBER(AF$23)),AF$23*AF$7,"")</f>
        <v>1732860.5079120095</v>
      </c>
      <c r="AG46" s="142" t="str">
        <f t="shared" ref="AG46" ca="1" si="79">IF(AND(ISNUMBER(AG$1),ISNUMBER(AG$7),ISNUMBER(AG$23)),AG$23*AG$7,"")</f>
        <v/>
      </c>
      <c r="AH46" s="143">
        <f>IF(AND(_xludf.ISFORMULA(AF46),_xludf.ISFORMULA(AG46)),1,"")</f>
        <v>1</v>
      </c>
      <c r="AI46" s="144"/>
      <c r="AJ46" s="144"/>
      <c r="AK46" s="215"/>
      <c r="AL46" s="54"/>
      <c r="AM46" s="220" t="str">
        <f>IF(_xludf.ISFORMULA(F46),"",1)</f>
        <v/>
      </c>
      <c r="AN46" s="220" t="str">
        <f>IF(_xludf.ISFORMULA(G46),"",1)</f>
        <v/>
      </c>
      <c r="AO46" s="220" t="str">
        <f>IF(_xludf.ISFORMULA(H46),"",1)</f>
        <v/>
      </c>
      <c r="AP46" s="220" t="str">
        <f>IF(_xludf.ISFORMULA(I46),"",1)</f>
        <v/>
      </c>
      <c r="AQ46" s="220" t="str">
        <f>IF(_xludf.ISFORMULA(J46),"",1)</f>
        <v/>
      </c>
      <c r="AR46" s="220" t="str">
        <f>IF(_xludf.ISFORMULA(K46),"",1)</f>
        <v/>
      </c>
      <c r="AS46" s="220" t="str">
        <f>IF(_xludf.ISFORMULA(L46),"",1)</f>
        <v/>
      </c>
      <c r="AT46" s="220" t="str">
        <f>IF(_xludf.ISFORMULA(M46),"",1)</f>
        <v/>
      </c>
      <c r="AU46" s="220" t="str">
        <f>IF(_xludf.ISFORMULA(N46),"",1)</f>
        <v/>
      </c>
      <c r="AV46" s="220" t="str">
        <f>IF(_xludf.ISFORMULA(O46),"",1)</f>
        <v/>
      </c>
      <c r="AW46" s="23"/>
      <c r="AX46" s="224" t="str">
        <f t="shared" si="14"/>
        <v/>
      </c>
      <c r="AY46" s="23" t="str">
        <f>IF(ISNUMBER(MATCH(ssLev&amp;ccCountry&amp;ccLevel2&amp;ccYear&amp;"Quantities"&amp;"?"&amp;ROW(),wrkg1!$I:$I,0)),1,"")</f>
        <v/>
      </c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</row>
    <row r="47" spans="1:72" x14ac:dyDescent="0.25">
      <c r="A47" s="84"/>
      <c r="B47" s="84">
        <v>15107</v>
      </c>
      <c r="C47" s="55" t="s">
        <v>295</v>
      </c>
      <c r="D47" s="56" t="s">
        <v>283</v>
      </c>
      <c r="E47" s="102">
        <f ca="1">IF(AND(ISNUMBER(E$46),ISNUMBER(E$32),ISNUMBER($AD47)),E$46*E$32*$AD47,"")</f>
        <v>184029.78594025539</v>
      </c>
      <c r="F47" s="46">
        <f t="shared" ref="F47:O47" ca="1" si="80">IF(AND(ISNUMBER(F$1),ISNUMBER(F$46),ISNUMBER(F$32),ISNUMBER($AD47)),F$46*F$32*$AD47,"")</f>
        <v>291160.81256680179</v>
      </c>
      <c r="G47" s="46">
        <f t="shared" ca="1" si="80"/>
        <v>347329.57825441781</v>
      </c>
      <c r="H47" s="46">
        <f t="shared" ca="1" si="80"/>
        <v>422829.39973496186</v>
      </c>
      <c r="I47" s="46">
        <f t="shared" ca="1" si="80"/>
        <v>485894.47980190295</v>
      </c>
      <c r="J47" s="46" t="str">
        <f t="shared" ca="1" si="80"/>
        <v/>
      </c>
      <c r="K47" s="46" t="str">
        <f t="shared" ca="1" si="80"/>
        <v/>
      </c>
      <c r="L47" s="46" t="str">
        <f t="shared" ca="1" si="80"/>
        <v/>
      </c>
      <c r="M47" s="46" t="str">
        <f t="shared" ca="1" si="80"/>
        <v/>
      </c>
      <c r="N47" s="46" t="str">
        <f t="shared" ca="1" si="80"/>
        <v/>
      </c>
      <c r="O47" s="46" t="str">
        <f t="shared" ca="1" si="80"/>
        <v/>
      </c>
      <c r="P47" s="55"/>
      <c r="Q47" s="55"/>
      <c r="R47" s="91">
        <f t="shared" ca="1" si="11"/>
        <v>1547214.2703580845</v>
      </c>
      <c r="S47" s="98" t="str">
        <f t="shared" si="12"/>
        <v/>
      </c>
      <c r="T47" s="55"/>
      <c r="AB47" s="141">
        <f t="shared" si="6"/>
        <v>78</v>
      </c>
      <c r="AC47" s="141">
        <f>IF(ISNUMBER(MATCH($B47,CountryData!$3:$3,0)),MATCH($B47,CountryData!$3:$3,0),"")</f>
        <v>53</v>
      </c>
      <c r="AD47" s="141">
        <f t="shared" ca="1" si="19"/>
        <v>0.59</v>
      </c>
      <c r="AE47" s="158"/>
      <c r="AF47" s="145">
        <f ca="1">IF(AND(ISNUMBER(AF$46),ISNUMBER(AF$32),ISNUMBER($AD47)),AF$46*AF$32*$AD47,"")</f>
        <v>184029.78594025539</v>
      </c>
      <c r="AG47" s="142" t="str">
        <f t="shared" ref="AG47" ca="1" si="81">IF(AND(ISNUMBER(AG$1),ISNUMBER(AG$46),ISNUMBER(AG$32),ISNUMBER($AD47)),AG$46*AG$32*$AD47,"")</f>
        <v/>
      </c>
      <c r="AH47" s="143">
        <f>IF(AND(_xludf.ISFORMULA(AF47),_xludf.ISFORMULA(AG47)),1,"")</f>
        <v>1</v>
      </c>
      <c r="AI47" s="144"/>
      <c r="AJ47" s="144"/>
      <c r="AK47" s="215"/>
      <c r="AL47" s="54"/>
      <c r="AM47" s="220" t="str">
        <f>IF(_xludf.ISFORMULA(F47),"",1)</f>
        <v/>
      </c>
      <c r="AN47" s="220" t="str">
        <f>IF(_xludf.ISFORMULA(G47),"",1)</f>
        <v/>
      </c>
      <c r="AO47" s="220" t="str">
        <f>IF(_xludf.ISFORMULA(H47),"",1)</f>
        <v/>
      </c>
      <c r="AP47" s="220" t="str">
        <f>IF(_xludf.ISFORMULA(I47),"",1)</f>
        <v/>
      </c>
      <c r="AQ47" s="220" t="str">
        <f>IF(_xludf.ISFORMULA(J47),"",1)</f>
        <v/>
      </c>
      <c r="AR47" s="220" t="str">
        <f>IF(_xludf.ISFORMULA(K47),"",1)</f>
        <v/>
      </c>
      <c r="AS47" s="220" t="str">
        <f>IF(_xludf.ISFORMULA(L47),"",1)</f>
        <v/>
      </c>
      <c r="AT47" s="220" t="str">
        <f>IF(_xludf.ISFORMULA(M47),"",1)</f>
        <v/>
      </c>
      <c r="AU47" s="220" t="str">
        <f>IF(_xludf.ISFORMULA(N47),"",1)</f>
        <v/>
      </c>
      <c r="AV47" s="220" t="str">
        <f>IF(_xludf.ISFORMULA(O47),"",1)</f>
        <v/>
      </c>
      <c r="AW47" s="23"/>
      <c r="AX47" s="224" t="str">
        <f t="shared" si="14"/>
        <v/>
      </c>
      <c r="AY47" s="23" t="str">
        <f>IF(ISNUMBER(MATCH(ssLev&amp;ccCountry&amp;ccLevel2&amp;ccYear&amp;"Quantities"&amp;"?"&amp;ROW(),wrkg1!$I:$I,0)),1,"")</f>
        <v/>
      </c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</row>
    <row r="48" spans="1:72" x14ac:dyDescent="0.25">
      <c r="A48" s="84"/>
      <c r="B48" s="84">
        <v>15108</v>
      </c>
      <c r="C48" s="55" t="s">
        <v>296</v>
      </c>
      <c r="D48" s="56" t="s">
        <v>283</v>
      </c>
      <c r="E48" s="102">
        <f ca="1">IF(AND(ISNUMBER(E$46),ISNUMBER(E$32),ISNUMBER($AD48)),E$46*E$32*$AD48,"")</f>
        <v>3119.1489142416167</v>
      </c>
      <c r="F48" s="46">
        <f t="shared" ref="F48:O48" ca="1" si="82">IF(AND(ISNUMBER(F$46),ISNUMBER(F$32),ISNUMBER($AD48)),F$46*F$32*$AD48,"")</f>
        <v>4934.929026555963</v>
      </c>
      <c r="G48" s="46">
        <f t="shared" ca="1" si="82"/>
        <v>5886.9420043121663</v>
      </c>
      <c r="H48" s="46">
        <f t="shared" ca="1" si="82"/>
        <v>7166.5999955078287</v>
      </c>
      <c r="I48" s="46">
        <f t="shared" ca="1" si="82"/>
        <v>8235.499657659373</v>
      </c>
      <c r="J48" s="46" t="str">
        <f t="shared" ca="1" si="82"/>
        <v/>
      </c>
      <c r="K48" s="46" t="str">
        <f t="shared" ca="1" si="82"/>
        <v/>
      </c>
      <c r="L48" s="46" t="str">
        <f t="shared" ca="1" si="82"/>
        <v/>
      </c>
      <c r="M48" s="46" t="str">
        <f t="shared" ca="1" si="82"/>
        <v/>
      </c>
      <c r="N48" s="46" t="str">
        <f t="shared" ca="1" si="82"/>
        <v/>
      </c>
      <c r="O48" s="46" t="str">
        <f t="shared" ca="1" si="82"/>
        <v/>
      </c>
      <c r="P48" s="55"/>
      <c r="Q48" s="55"/>
      <c r="R48" s="91">
        <f t="shared" ca="1" si="11"/>
        <v>26223.970684035332</v>
      </c>
      <c r="S48" s="98" t="str">
        <f t="shared" si="12"/>
        <v/>
      </c>
      <c r="T48" s="55"/>
      <c r="AB48" s="141">
        <f t="shared" si="6"/>
        <v>78</v>
      </c>
      <c r="AC48" s="141">
        <f>IF(ISNUMBER(MATCH($B48,CountryData!$3:$3,0)),MATCH($B48,CountryData!$3:$3,0),"")</f>
        <v>54</v>
      </c>
      <c r="AD48" s="141">
        <f t="shared" ca="1" si="19"/>
        <v>0.01</v>
      </c>
      <c r="AE48" s="158"/>
      <c r="AF48" s="145">
        <f ca="1">IF(AND(ISNUMBER(AF$46),ISNUMBER(AF$32),ISNUMBER($AD48)),AF$46*AF$32*$AD48,"")</f>
        <v>3119.1489142416167</v>
      </c>
      <c r="AG48" s="142" t="str">
        <f t="shared" ref="AG48" ca="1" si="83">IF(AND(ISNUMBER(AG$46),ISNUMBER(AG$32),ISNUMBER($AD48)),AG$46*AG$32*$AD48,"")</f>
        <v/>
      </c>
      <c r="AH48" s="143">
        <f>IF(AND(_xludf.ISFORMULA(AF48),_xludf.ISFORMULA(AG48)),1,"")</f>
        <v>1</v>
      </c>
      <c r="AI48" s="144"/>
      <c r="AJ48" s="144"/>
      <c r="AK48" s="215"/>
      <c r="AL48" s="54"/>
      <c r="AM48" s="220" t="str">
        <f>IF(_xludf.ISFORMULA(F48),"",1)</f>
        <v/>
      </c>
      <c r="AN48" s="220" t="str">
        <f>IF(_xludf.ISFORMULA(G48),"",1)</f>
        <v/>
      </c>
      <c r="AO48" s="220" t="str">
        <f>IF(_xludf.ISFORMULA(H48),"",1)</f>
        <v/>
      </c>
      <c r="AP48" s="220" t="str">
        <f>IF(_xludf.ISFORMULA(I48),"",1)</f>
        <v/>
      </c>
      <c r="AQ48" s="220" t="str">
        <f>IF(_xludf.ISFORMULA(J48),"",1)</f>
        <v/>
      </c>
      <c r="AR48" s="220" t="str">
        <f>IF(_xludf.ISFORMULA(K48),"",1)</f>
        <v/>
      </c>
      <c r="AS48" s="220" t="str">
        <f>IF(_xludf.ISFORMULA(L48),"",1)</f>
        <v/>
      </c>
      <c r="AT48" s="220" t="str">
        <f>IF(_xludf.ISFORMULA(M48),"",1)</f>
        <v/>
      </c>
      <c r="AU48" s="220" t="str">
        <f>IF(_xludf.ISFORMULA(N48),"",1)</f>
        <v/>
      </c>
      <c r="AV48" s="220" t="str">
        <f>IF(_xludf.ISFORMULA(O48),"",1)</f>
        <v/>
      </c>
      <c r="AW48" s="23"/>
      <c r="AX48" s="224" t="str">
        <f t="shared" si="14"/>
        <v/>
      </c>
      <c r="AY48" s="23" t="str">
        <f>IF(ISNUMBER(MATCH(ssLev&amp;ccCountry&amp;ccLevel2&amp;ccYear&amp;"Quantities"&amp;"?"&amp;ROW(),wrkg1!$I:$I,0)),1,"")</f>
        <v/>
      </c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</row>
    <row r="49" spans="1:72" x14ac:dyDescent="0.25">
      <c r="A49" s="84"/>
      <c r="B49" s="84"/>
      <c r="C49" s="55" t="s">
        <v>282</v>
      </c>
      <c r="D49" s="56" t="s">
        <v>283</v>
      </c>
      <c r="E49" s="102">
        <f ca="1">IF(AND(ISNUMBER(F$46),ISNUMBER(F$32),ISNUMBER($AD47),ISNUMBER($AD48)),E$46*E$32*(1-SUM($AD47:$AD48)),"")</f>
        <v>124765.95656966468</v>
      </c>
      <c r="F49" s="46">
        <f t="shared" ref="F49:O49" ca="1" si="84">IF(AND(ISNUMBER(F$46),ISNUMBER(F$32),ISNUMBER($AD47),ISNUMBER($AD48)),F$46*F$32*(1-SUM($AD47:$AD48)),"")</f>
        <v>197397.16106223853</v>
      </c>
      <c r="G49" s="46">
        <f t="shared" ca="1" si="84"/>
        <v>235477.68017248667</v>
      </c>
      <c r="H49" s="46">
        <f t="shared" ca="1" si="84"/>
        <v>286663.99982031313</v>
      </c>
      <c r="I49" s="46">
        <f t="shared" ca="1" si="84"/>
        <v>329419.98630637489</v>
      </c>
      <c r="J49" s="46" t="str">
        <f t="shared" ca="1" si="84"/>
        <v/>
      </c>
      <c r="K49" s="46" t="str">
        <f t="shared" ca="1" si="84"/>
        <v/>
      </c>
      <c r="L49" s="46" t="str">
        <f t="shared" ca="1" si="84"/>
        <v/>
      </c>
      <c r="M49" s="46" t="str">
        <f t="shared" ca="1" si="84"/>
        <v/>
      </c>
      <c r="N49" s="46" t="str">
        <f t="shared" ca="1" si="84"/>
        <v/>
      </c>
      <c r="O49" s="46" t="str">
        <f t="shared" ca="1" si="84"/>
        <v/>
      </c>
      <c r="P49" s="55"/>
      <c r="Q49" s="55"/>
      <c r="R49" s="91">
        <f t="shared" ca="1" si="11"/>
        <v>1048958.8273614133</v>
      </c>
      <c r="S49" s="98" t="str">
        <f t="shared" si="12"/>
        <v/>
      </c>
      <c r="T49" s="55"/>
      <c r="AB49" s="141" t="str">
        <f t="shared" si="6"/>
        <v/>
      </c>
      <c r="AC49" s="141" t="str">
        <f>IF(ISNUMBER(MATCH($B49,CountryData!$3:$3,0)),MATCH($B49,CountryData!$3:$3,0),"")</f>
        <v/>
      </c>
      <c r="AD49" s="141" t="str">
        <f t="shared" si="19"/>
        <v/>
      </c>
      <c r="AE49" s="158"/>
      <c r="AF49" s="145" t="str">
        <f ca="1">IF(AND(ISNUMBER(AG$46),ISNUMBER(AG$32),ISNUMBER($AD47),ISNUMBER($AD48)),AF$46*AF$32*(1-SUM($AD47:$AD48)),"")</f>
        <v/>
      </c>
      <c r="AG49" s="142" t="str">
        <f t="shared" ref="AG49" ca="1" si="85">IF(AND(ISNUMBER(AG$46),ISNUMBER(AG$32),ISNUMBER($AD47),ISNUMBER($AD48)),AG$46*AG$32*(1-SUM($AD47:$AD48)),"")</f>
        <v/>
      </c>
      <c r="AH49" s="143">
        <f>IF(AND(_xludf.ISFORMULA(AF49),_xludf.ISFORMULA(AG49)),1,"")</f>
        <v>1</v>
      </c>
      <c r="AI49" s="144"/>
      <c r="AJ49" s="144"/>
      <c r="AK49" s="215"/>
      <c r="AL49" s="54"/>
      <c r="AM49" s="220" t="str">
        <f>IF(_xludf.ISFORMULA(F49),"",1)</f>
        <v/>
      </c>
      <c r="AN49" s="220" t="str">
        <f>IF(_xludf.ISFORMULA(G49),"",1)</f>
        <v/>
      </c>
      <c r="AO49" s="220" t="str">
        <f>IF(_xludf.ISFORMULA(H49),"",1)</f>
        <v/>
      </c>
      <c r="AP49" s="220" t="str">
        <f>IF(_xludf.ISFORMULA(I49),"",1)</f>
        <v/>
      </c>
      <c r="AQ49" s="220" t="str">
        <f>IF(_xludf.ISFORMULA(J49),"",1)</f>
        <v/>
      </c>
      <c r="AR49" s="220" t="str">
        <f>IF(_xludf.ISFORMULA(K49),"",1)</f>
        <v/>
      </c>
      <c r="AS49" s="220" t="str">
        <f>IF(_xludf.ISFORMULA(L49),"",1)</f>
        <v/>
      </c>
      <c r="AT49" s="220" t="str">
        <f>IF(_xludf.ISFORMULA(M49),"",1)</f>
        <v/>
      </c>
      <c r="AU49" s="220" t="str">
        <f>IF(_xludf.ISFORMULA(N49),"",1)</f>
        <v/>
      </c>
      <c r="AV49" s="220" t="str">
        <f>IF(_xludf.ISFORMULA(O49),"",1)</f>
        <v/>
      </c>
      <c r="AW49" s="23"/>
      <c r="AX49" s="224" t="str">
        <f t="shared" si="14"/>
        <v/>
      </c>
      <c r="AY49" s="23" t="str">
        <f>IF(ISNUMBER(MATCH(ssLev&amp;ccCountry&amp;ccLevel2&amp;ccYear&amp;"Quantities"&amp;"?"&amp;ROW(),wrkg1!$I:$I,0)),1,"")</f>
        <v/>
      </c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</row>
    <row r="50" spans="1:72" x14ac:dyDescent="0.25">
      <c r="A50" s="84"/>
      <c r="B50" s="84"/>
      <c r="C50" s="55" t="s">
        <v>284</v>
      </c>
      <c r="D50" s="56" t="s">
        <v>283</v>
      </c>
      <c r="E50" s="102">
        <f ca="1">IF(SUM(E47:E49)&gt;0,SUM(E47:E49),"")</f>
        <v>311914.89142416167</v>
      </c>
      <c r="F50" s="46">
        <f t="shared" ref="F50:O50" ca="1" si="86">IF(SUM(F47:F49)&gt;0,SUM(F47:F49),"")</f>
        <v>493492.90265559626</v>
      </c>
      <c r="G50" s="46">
        <f t="shared" ca="1" si="86"/>
        <v>588694.20043121662</v>
      </c>
      <c r="H50" s="46">
        <f t="shared" ca="1" si="86"/>
        <v>716659.99955078284</v>
      </c>
      <c r="I50" s="46">
        <f t="shared" ca="1" si="86"/>
        <v>823549.96576593723</v>
      </c>
      <c r="J50" s="46" t="str">
        <f t="shared" ca="1" si="86"/>
        <v/>
      </c>
      <c r="K50" s="46" t="str">
        <f t="shared" ca="1" si="86"/>
        <v/>
      </c>
      <c r="L50" s="46" t="str">
        <f t="shared" ca="1" si="86"/>
        <v/>
      </c>
      <c r="M50" s="46" t="str">
        <f t="shared" ca="1" si="86"/>
        <v/>
      </c>
      <c r="N50" s="46" t="str">
        <f t="shared" ca="1" si="86"/>
        <v/>
      </c>
      <c r="O50" s="46" t="str">
        <f t="shared" ca="1" si="86"/>
        <v/>
      </c>
      <c r="P50" s="55"/>
      <c r="Q50" s="55"/>
      <c r="R50" s="91">
        <f t="shared" ca="1" si="11"/>
        <v>2622397.0684035327</v>
      </c>
      <c r="S50" s="98" t="str">
        <f t="shared" si="12"/>
        <v/>
      </c>
      <c r="T50" s="55"/>
      <c r="AB50" s="141" t="str">
        <f t="shared" si="6"/>
        <v/>
      </c>
      <c r="AC50" s="141" t="str">
        <f>IF(ISNUMBER(MATCH($B50,CountryData!$3:$3,0)),MATCH($B50,CountryData!$3:$3,0),"")</f>
        <v/>
      </c>
      <c r="AD50" s="141" t="str">
        <f t="shared" si="19"/>
        <v/>
      </c>
      <c r="AE50" s="158"/>
      <c r="AF50" s="145">
        <f ca="1">IF(SUM(AF47:AF49)&gt;0,SUM(AF47:AF49),"")</f>
        <v>187148.934854497</v>
      </c>
      <c r="AG50" s="142" t="str">
        <f t="shared" ref="AG50" ca="1" si="87">IF(SUM(AG47:AG49)&gt;0,SUM(AG47:AG49),"")</f>
        <v/>
      </c>
      <c r="AH50" s="143">
        <f>IF(AND(_xludf.ISFORMULA(AF50),_xludf.ISFORMULA(AG50)),1,"")</f>
        <v>1</v>
      </c>
      <c r="AI50" s="144"/>
      <c r="AJ50" s="144"/>
      <c r="AK50" s="215"/>
      <c r="AL50" s="54"/>
      <c r="AM50" s="220" t="str">
        <f>IF(_xludf.ISFORMULA(F50),"",1)</f>
        <v/>
      </c>
      <c r="AN50" s="220" t="str">
        <f>IF(_xludf.ISFORMULA(G50),"",1)</f>
        <v/>
      </c>
      <c r="AO50" s="220" t="str">
        <f>IF(_xludf.ISFORMULA(H50),"",1)</f>
        <v/>
      </c>
      <c r="AP50" s="220" t="str">
        <f>IF(_xludf.ISFORMULA(I50),"",1)</f>
        <v/>
      </c>
      <c r="AQ50" s="220" t="str">
        <f>IF(_xludf.ISFORMULA(J50),"",1)</f>
        <v/>
      </c>
      <c r="AR50" s="220" t="str">
        <f>IF(_xludf.ISFORMULA(K50),"",1)</f>
        <v/>
      </c>
      <c r="AS50" s="220" t="str">
        <f>IF(_xludf.ISFORMULA(L50),"",1)</f>
        <v/>
      </c>
      <c r="AT50" s="220" t="str">
        <f>IF(_xludf.ISFORMULA(M50),"",1)</f>
        <v/>
      </c>
      <c r="AU50" s="220" t="str">
        <f>IF(_xludf.ISFORMULA(N50),"",1)</f>
        <v/>
      </c>
      <c r="AV50" s="220" t="str">
        <f>IF(_xludf.ISFORMULA(O50),"",1)</f>
        <v/>
      </c>
      <c r="AW50" s="23"/>
      <c r="AX50" s="224" t="str">
        <f t="shared" si="14"/>
        <v/>
      </c>
      <c r="AY50" s="23" t="str">
        <f>IF(ISNUMBER(MATCH(ssLev&amp;ccCountry&amp;ccLevel2&amp;ccYear&amp;"Quantities"&amp;"?"&amp;ROW(),wrkg1!$I:$I,0)),1,"")</f>
        <v/>
      </c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</row>
    <row r="51" spans="1:72" x14ac:dyDescent="0.25">
      <c r="A51" s="84"/>
      <c r="B51" s="84"/>
      <c r="C51" s="55" t="s">
        <v>1290</v>
      </c>
      <c r="D51" s="56"/>
      <c r="E51" s="109">
        <v>1.2</v>
      </c>
      <c r="F51" s="48">
        <v>6</v>
      </c>
      <c r="G51" s="48">
        <v>5</v>
      </c>
      <c r="H51" s="48">
        <v>4</v>
      </c>
      <c r="I51" s="48">
        <v>3</v>
      </c>
      <c r="J51" s="48" t="str">
        <f t="shared" ref="J51:O51" si="88">IF(AND(ISNUMBER($E51),ISNUMBER(J$1)),$E51,"")</f>
        <v/>
      </c>
      <c r="K51" s="48" t="str">
        <f t="shared" si="88"/>
        <v/>
      </c>
      <c r="L51" s="48" t="str">
        <f t="shared" si="88"/>
        <v/>
      </c>
      <c r="M51" s="48" t="str">
        <f t="shared" si="88"/>
        <v/>
      </c>
      <c r="N51" s="48" t="str">
        <f t="shared" si="88"/>
        <v/>
      </c>
      <c r="O51" s="48" t="str">
        <f t="shared" si="88"/>
        <v/>
      </c>
      <c r="P51" s="55"/>
      <c r="Q51" s="55"/>
      <c r="R51" s="81">
        <f t="shared" si="11"/>
        <v>18</v>
      </c>
      <c r="S51" s="98" t="str">
        <f t="shared" si="12"/>
        <v/>
      </c>
      <c r="T51" s="55"/>
      <c r="AB51" s="141" t="str">
        <f t="shared" si="6"/>
        <v/>
      </c>
      <c r="AC51" s="141" t="str">
        <f>IF(ISNUMBER(MATCH($B51,CountryData!$3:$3,0)),MATCH($B51,CountryData!$3:$3,0),"")</f>
        <v/>
      </c>
      <c r="AD51" s="141" t="str">
        <f t="shared" si="19"/>
        <v/>
      </c>
      <c r="AE51" s="158"/>
      <c r="AF51" s="145">
        <v>1.2</v>
      </c>
      <c r="AG51" s="142" t="str">
        <f t="shared" ref="AG51" si="89">IF(AND(ISNUMBER($E51),ISNUMBER(AG$1)),$E51,"")</f>
        <v/>
      </c>
      <c r="AH51" s="143" t="str">
        <f>IF(AND(_xludf.ISFORMULA(AF51),_xludf.ISFORMULA(AG51)),1,"")</f>
        <v/>
      </c>
      <c r="AI51" s="144"/>
      <c r="AJ51" s="144"/>
      <c r="AK51" s="215"/>
      <c r="AL51" s="54"/>
      <c r="AM51" s="220">
        <f>IF(_xludf.ISFORMULA(F51),"",1)</f>
        <v>1</v>
      </c>
      <c r="AN51" s="220">
        <f>IF(_xludf.ISFORMULA(G51),"",1)</f>
        <v>1</v>
      </c>
      <c r="AO51" s="220">
        <f>IF(_xludf.ISFORMULA(H51),"",1)</f>
        <v>1</v>
      </c>
      <c r="AP51" s="220">
        <f>IF(_xludf.ISFORMULA(I51),"",1)</f>
        <v>1</v>
      </c>
      <c r="AQ51" s="220" t="str">
        <f>IF(_xludf.ISFORMULA(J51),"",1)</f>
        <v/>
      </c>
      <c r="AR51" s="220" t="str">
        <f>IF(_xludf.ISFORMULA(K51),"",1)</f>
        <v/>
      </c>
      <c r="AS51" s="220" t="str">
        <f>IF(_xludf.ISFORMULA(L51),"",1)</f>
        <v/>
      </c>
      <c r="AT51" s="220" t="str">
        <f>IF(_xludf.ISFORMULA(M51),"",1)</f>
        <v/>
      </c>
      <c r="AU51" s="220" t="str">
        <f>IF(_xludf.ISFORMULA(N51),"",1)</f>
        <v/>
      </c>
      <c r="AV51" s="220" t="str">
        <f>IF(_xludf.ISFORMULA(O51),"",1)</f>
        <v/>
      </c>
      <c r="AW51" s="23"/>
      <c r="AX51" s="224">
        <f t="shared" si="14"/>
        <v>1</v>
      </c>
      <c r="AY51" s="23">
        <f>IF(ISNUMBER(MATCH(ssLev&amp;ccCountry&amp;ccLevel2&amp;ccYear&amp;"Quantities"&amp;"?"&amp;ROW(),wrkg1!$I:$I,0)),1,"")</f>
        <v>1</v>
      </c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</row>
    <row r="52" spans="1:72" x14ac:dyDescent="0.25">
      <c r="A52" s="84">
        <v>20</v>
      </c>
      <c r="B52" s="84"/>
      <c r="C52" s="105" t="s">
        <v>306</v>
      </c>
      <c r="D52" s="56" t="s">
        <v>302</v>
      </c>
      <c r="E52" s="106">
        <f ca="1">IF(AND(ISNUMBER(E50),ISNUMBER(E51)),E50*E51,"")</f>
        <v>374297.869708994</v>
      </c>
      <c r="F52" s="107">
        <f t="shared" ref="F52:O52" ca="1" si="90">IF(AND(ISNUMBER(F$1),ISNUMBER(F50),ISNUMBER(F51)),F50*F51,"")</f>
        <v>2960957.4159335773</v>
      </c>
      <c r="G52" s="107">
        <f t="shared" ca="1" si="90"/>
        <v>2943471.002156083</v>
      </c>
      <c r="H52" s="107">
        <f t="shared" ca="1" si="90"/>
        <v>2866639.9982031314</v>
      </c>
      <c r="I52" s="107">
        <f t="shared" ca="1" si="90"/>
        <v>2470649.8972978117</v>
      </c>
      <c r="J52" s="107" t="str">
        <f t="shared" ca="1" si="90"/>
        <v/>
      </c>
      <c r="K52" s="107" t="str">
        <f t="shared" ca="1" si="90"/>
        <v/>
      </c>
      <c r="L52" s="107" t="str">
        <f t="shared" ca="1" si="90"/>
        <v/>
      </c>
      <c r="M52" s="107" t="str">
        <f t="shared" ca="1" si="90"/>
        <v/>
      </c>
      <c r="N52" s="107" t="str">
        <f t="shared" ca="1" si="90"/>
        <v/>
      </c>
      <c r="O52" s="107" t="str">
        <f t="shared" ca="1" si="90"/>
        <v/>
      </c>
      <c r="P52" s="55"/>
      <c r="Q52" s="55"/>
      <c r="R52" s="108">
        <f t="shared" ca="1" si="11"/>
        <v>11241718.313590601</v>
      </c>
      <c r="S52" s="98" t="str">
        <f t="shared" si="12"/>
        <v/>
      </c>
      <c r="T52" s="55"/>
      <c r="AB52" s="141" t="str">
        <f t="shared" ref="AB52:AB148" si="91">IF(AND(ISNUMBER($B52),ISNUMBER($B$1)),$B$1,"")</f>
        <v/>
      </c>
      <c r="AC52" s="141" t="str">
        <f>IF(ISNUMBER(MATCH($B52,CountryData!$3:$3,0)),MATCH($B52,CountryData!$3:$3,0),"")</f>
        <v/>
      </c>
      <c r="AD52" s="141" t="str">
        <f t="shared" ref="AD52:AD55" si="92">IF(AND(ISNUMBER(AB52),ISNUMBER(AC52)),IF(INDEX(rngData,AB52,AC52)&gt;0,INDEX(rngData,AB52,AC52),""),"")</f>
        <v/>
      </c>
      <c r="AE52" s="158"/>
      <c r="AF52" s="145">
        <f ca="1">IF(AND(ISNUMBER(AF50),ISNUMBER(AF51)),AF50*AF51,"")</f>
        <v>224578.72182539638</v>
      </c>
      <c r="AG52" s="142" t="str">
        <f t="shared" ref="AG52" ca="1" si="93">IF(AND(ISNUMBER(AG$1),ISNUMBER(AG50),ISNUMBER(AG51)),AG50*AG51,"")</f>
        <v/>
      </c>
      <c r="AH52" s="143">
        <f>IF(AND(_xludf.ISFORMULA(AF52),_xludf.ISFORMULA(AG52)),1,"")</f>
        <v>1</v>
      </c>
      <c r="AI52" s="144"/>
      <c r="AJ52" s="144"/>
      <c r="AK52" s="215"/>
      <c r="AL52" s="54"/>
      <c r="AM52" s="220" t="str">
        <f>IF(_xludf.ISFORMULA(F52),"",1)</f>
        <v/>
      </c>
      <c r="AN52" s="220" t="str">
        <f>IF(_xludf.ISFORMULA(G52),"",1)</f>
        <v/>
      </c>
      <c r="AO52" s="220" t="str">
        <f>IF(_xludf.ISFORMULA(H52),"",1)</f>
        <v/>
      </c>
      <c r="AP52" s="220" t="str">
        <f>IF(_xludf.ISFORMULA(I52),"",1)</f>
        <v/>
      </c>
      <c r="AQ52" s="220" t="str">
        <f>IF(_xludf.ISFORMULA(J52),"",1)</f>
        <v/>
      </c>
      <c r="AR52" s="220" t="str">
        <f>IF(_xludf.ISFORMULA(K52),"",1)</f>
        <v/>
      </c>
      <c r="AS52" s="220" t="str">
        <f>IF(_xludf.ISFORMULA(L52),"",1)</f>
        <v/>
      </c>
      <c r="AT52" s="220" t="str">
        <f>IF(_xludf.ISFORMULA(M52),"",1)</f>
        <v/>
      </c>
      <c r="AU52" s="220" t="str">
        <f>IF(_xludf.ISFORMULA(N52),"",1)</f>
        <v/>
      </c>
      <c r="AV52" s="220" t="str">
        <f>IF(_xludf.ISFORMULA(O52),"",1)</f>
        <v/>
      </c>
      <c r="AW52" s="23"/>
      <c r="AX52" s="224" t="str">
        <f t="shared" si="14"/>
        <v/>
      </c>
      <c r="AY52" s="23" t="str">
        <f>IF(ISNUMBER(MATCH(ssLev&amp;ccCountry&amp;ccLevel2&amp;ccYear&amp;"Quantities"&amp;"?"&amp;ROW(),wrkg1!$I:$I,0)),1,"")</f>
        <v/>
      </c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</row>
    <row r="53" spans="1:72" x14ac:dyDescent="0.25">
      <c r="A53" s="84"/>
      <c r="B53" s="84">
        <v>14108</v>
      </c>
      <c r="C53" s="55" t="s">
        <v>297</v>
      </c>
      <c r="D53" s="56" t="s">
        <v>283</v>
      </c>
      <c r="E53" s="102">
        <f t="shared" ref="E53:O53" ca="1" si="94">IFERROR(IF(AND(ISNUMBER(E17),ISNUMBER(E21),ISNUMBER($AD53)),E$17*E$21*$AD53*E$7,""),"")</f>
        <v>2197774.3027176713</v>
      </c>
      <c r="F53" s="46">
        <f t="shared" ca="1" si="94"/>
        <v>2539824.1764239636</v>
      </c>
      <c r="G53" s="46">
        <f t="shared" ca="1" si="94"/>
        <v>2608985.6610019831</v>
      </c>
      <c r="H53" s="46">
        <f t="shared" ca="1" si="94"/>
        <v>2838847.0896332948</v>
      </c>
      <c r="I53" s="46">
        <f t="shared" ca="1" si="94"/>
        <v>3058899.8728449093</v>
      </c>
      <c r="J53" s="46" t="str">
        <f t="shared" ca="1" si="94"/>
        <v/>
      </c>
      <c r="K53" s="46" t="str">
        <f t="shared" ca="1" si="94"/>
        <v/>
      </c>
      <c r="L53" s="46" t="str">
        <f t="shared" ca="1" si="94"/>
        <v/>
      </c>
      <c r="M53" s="46" t="str">
        <f t="shared" ca="1" si="94"/>
        <v/>
      </c>
      <c r="N53" s="46" t="str">
        <f t="shared" ca="1" si="94"/>
        <v/>
      </c>
      <c r="O53" s="46" t="str">
        <f t="shared" ca="1" si="94"/>
        <v/>
      </c>
      <c r="P53" s="55"/>
      <c r="Q53" s="55"/>
      <c r="R53" s="91">
        <f t="shared" ca="1" si="11"/>
        <v>11046556.799904153</v>
      </c>
      <c r="S53" s="98" t="str">
        <f t="shared" si="12"/>
        <v/>
      </c>
      <c r="T53" s="55"/>
      <c r="AB53" s="141">
        <f t="shared" si="91"/>
        <v>78</v>
      </c>
      <c r="AC53" s="141">
        <f>IF(ISNUMBER(MATCH($B53,CountryData!$3:$3,0)),MATCH($B53,CountryData!$3:$3,0),"")</f>
        <v>46</v>
      </c>
      <c r="AD53" s="141">
        <f t="shared" ca="1" si="92"/>
        <v>0.27300000000000002</v>
      </c>
      <c r="AE53" s="158"/>
      <c r="AF53" s="145">
        <f ca="1">IFERROR(IF(AND(ISNUMBER(AF17),ISNUMBER(AF21),ISNUMBER($AD53)),AF$17*AF$21*$AD53*AF$7,""),"")</f>
        <v>2197774.3027176713</v>
      </c>
      <c r="AG53" s="142" t="str">
        <f ca="1">IFERROR(IF(AND(ISNUMBER(AG17),ISNUMBER(AG21),ISNUMBER($AD53)),AG$17*AG$21*$AD53*AG$7,""),"")</f>
        <v/>
      </c>
      <c r="AH53" s="143">
        <f>IF(AND(_xludf.ISFORMULA(AF53),_xludf.ISFORMULA(AG53)),1,"")</f>
        <v>1</v>
      </c>
      <c r="AI53" s="144"/>
      <c r="AJ53" s="144"/>
      <c r="AK53" s="215"/>
      <c r="AL53" s="54"/>
      <c r="AM53" s="220" t="str">
        <f>IF(_xludf.ISFORMULA(F53),"",1)</f>
        <v/>
      </c>
      <c r="AN53" s="220" t="str">
        <f>IF(_xludf.ISFORMULA(G53),"",1)</f>
        <v/>
      </c>
      <c r="AO53" s="220" t="str">
        <f>IF(_xludf.ISFORMULA(H53),"",1)</f>
        <v/>
      </c>
      <c r="AP53" s="220" t="str">
        <f>IF(_xludf.ISFORMULA(I53),"",1)</f>
        <v/>
      </c>
      <c r="AQ53" s="220" t="str">
        <f>IF(_xludf.ISFORMULA(J53),"",1)</f>
        <v/>
      </c>
      <c r="AR53" s="220" t="str">
        <f>IF(_xludf.ISFORMULA(K53),"",1)</f>
        <v/>
      </c>
      <c r="AS53" s="220" t="str">
        <f>IF(_xludf.ISFORMULA(L53),"",1)</f>
        <v/>
      </c>
      <c r="AT53" s="220" t="str">
        <f>IF(_xludf.ISFORMULA(M53),"",1)</f>
        <v/>
      </c>
      <c r="AU53" s="220" t="str">
        <f>IF(_xludf.ISFORMULA(N53),"",1)</f>
        <v/>
      </c>
      <c r="AV53" s="220" t="str">
        <f>IF(_xludf.ISFORMULA(O53),"",1)</f>
        <v/>
      </c>
      <c r="AW53" s="23"/>
      <c r="AX53" s="224" t="str">
        <f t="shared" si="14"/>
        <v/>
      </c>
      <c r="AY53" s="23" t="str">
        <f>IF(ISNUMBER(MATCH(ssLev&amp;ccCountry&amp;ccLevel2&amp;ccYear&amp;"Quantities"&amp;"?"&amp;ROW(),wrkg1!$I:$I,0)),1,"")</f>
        <v/>
      </c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</row>
    <row r="54" spans="1:72" x14ac:dyDescent="0.25">
      <c r="A54" s="84"/>
      <c r="B54" s="84">
        <v>15109</v>
      </c>
      <c r="C54" s="55" t="s">
        <v>303</v>
      </c>
      <c r="D54" s="56" t="s">
        <v>283</v>
      </c>
      <c r="E54" s="102">
        <f ca="1">IF(AND(ISNUMBER(E$35),ISNUMBER(E$53),ISNUMBER($AD54)),E$35*E$53*$AD54,"")</f>
        <v>29564.459920158115</v>
      </c>
      <c r="F54" s="46">
        <f t="shared" ref="F54:O55" ca="1" si="95">IF(AND(ISNUMBER(F$1),ISNUMBER(F$35),ISNUMBER(F$53),ISNUMBER($AD54)),F$35*F$53*$AD54,"")</f>
        <v>83532.27733840773</v>
      </c>
      <c r="G54" s="46">
        <f t="shared" ca="1" si="95"/>
        <v>136517.78369758977</v>
      </c>
      <c r="H54" s="46">
        <f t="shared" ca="1" si="95"/>
        <v>203724.18369335413</v>
      </c>
      <c r="I54" s="46">
        <f t="shared" ca="1" si="95"/>
        <v>278971.6684034557</v>
      </c>
      <c r="J54" s="46" t="str">
        <f t="shared" ca="1" si="95"/>
        <v/>
      </c>
      <c r="K54" s="46" t="str">
        <f t="shared" ca="1" si="95"/>
        <v/>
      </c>
      <c r="L54" s="46" t="str">
        <f t="shared" ca="1" si="95"/>
        <v/>
      </c>
      <c r="M54" s="46" t="str">
        <f t="shared" ca="1" si="95"/>
        <v/>
      </c>
      <c r="N54" s="46" t="str">
        <f t="shared" ca="1" si="95"/>
        <v/>
      </c>
      <c r="O54" s="46" t="str">
        <f t="shared" ca="1" si="95"/>
        <v/>
      </c>
      <c r="P54" s="55"/>
      <c r="Q54" s="55"/>
      <c r="R54" s="91">
        <f t="shared" ca="1" si="11"/>
        <v>702745.91313280724</v>
      </c>
      <c r="S54" s="98" t="str">
        <f t="shared" si="12"/>
        <v/>
      </c>
      <c r="T54" s="55"/>
      <c r="AB54" s="141">
        <f t="shared" si="91"/>
        <v>78</v>
      </c>
      <c r="AC54" s="141">
        <f>IF(ISNUMBER(MATCH($B54,CountryData!$3:$3,0)),MATCH($B54,CountryData!$3:$3,0),"")</f>
        <v>55</v>
      </c>
      <c r="AD54" s="141">
        <f t="shared" ca="1" si="92"/>
        <v>0.114</v>
      </c>
      <c r="AE54" s="158"/>
      <c r="AF54" s="145">
        <f ca="1">IF(AND(ISNUMBER(AF$35),ISNUMBER(AF$53),ISNUMBER($AD54)),AF$35*AF$53*$AD54,"")</f>
        <v>29564.459920158115</v>
      </c>
      <c r="AG54" s="142" t="str">
        <f ca="1">IF(AND(ISNUMBER(AG$1),ISNUMBER(AG$35),ISNUMBER(AG$53),ISNUMBER($AD54)),AG$35*AG$53*$AD54,"")</f>
        <v/>
      </c>
      <c r="AH54" s="143">
        <f>IF(AND(_xludf.ISFORMULA(AF54),_xludf.ISFORMULA(AG54)),1,"")</f>
        <v>1</v>
      </c>
      <c r="AI54" s="144"/>
      <c r="AJ54" s="144"/>
      <c r="AK54" s="215"/>
      <c r="AL54" s="54"/>
      <c r="AM54" s="220" t="str">
        <f>IF(_xludf.ISFORMULA(F54),"",1)</f>
        <v/>
      </c>
      <c r="AN54" s="220" t="str">
        <f>IF(_xludf.ISFORMULA(G54),"",1)</f>
        <v/>
      </c>
      <c r="AO54" s="220" t="str">
        <f>IF(_xludf.ISFORMULA(H54),"",1)</f>
        <v/>
      </c>
      <c r="AP54" s="220" t="str">
        <f>IF(_xludf.ISFORMULA(I54),"",1)</f>
        <v/>
      </c>
      <c r="AQ54" s="220" t="str">
        <f>IF(_xludf.ISFORMULA(J54),"",1)</f>
        <v/>
      </c>
      <c r="AR54" s="220" t="str">
        <f>IF(_xludf.ISFORMULA(K54),"",1)</f>
        <v/>
      </c>
      <c r="AS54" s="220" t="str">
        <f>IF(_xludf.ISFORMULA(L54),"",1)</f>
        <v/>
      </c>
      <c r="AT54" s="220" t="str">
        <f>IF(_xludf.ISFORMULA(M54),"",1)</f>
        <v/>
      </c>
      <c r="AU54" s="220" t="str">
        <f>IF(_xludf.ISFORMULA(N54),"",1)</f>
        <v/>
      </c>
      <c r="AV54" s="220" t="str">
        <f>IF(_xludf.ISFORMULA(O54),"",1)</f>
        <v/>
      </c>
      <c r="AW54" s="23"/>
      <c r="AX54" s="224" t="str">
        <f t="shared" si="14"/>
        <v/>
      </c>
      <c r="AY54" s="23" t="str">
        <f>IF(ISNUMBER(MATCH(ssLev&amp;ccCountry&amp;ccLevel2&amp;ccYear&amp;"Quantities"&amp;"?"&amp;ROW(),wrkg1!$I:$I,0)),1,"")</f>
        <v/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</row>
    <row r="55" spans="1:72" x14ac:dyDescent="0.25">
      <c r="A55" s="84"/>
      <c r="B55" s="84">
        <v>15110</v>
      </c>
      <c r="C55" s="55" t="s">
        <v>304</v>
      </c>
      <c r="D55" s="56" t="s">
        <v>283</v>
      </c>
      <c r="E55" s="102">
        <f ca="1">IF(AND(ISNUMBER(E$35),ISNUMBER(E$53),ISNUMBER($AD55)),E$35*E$53*$AD55,"")</f>
        <v>2593.3736772068519</v>
      </c>
      <c r="F55" s="46">
        <f t="shared" ca="1" si="95"/>
        <v>7327.3927489831349</v>
      </c>
      <c r="G55" s="46">
        <f t="shared" ca="1" si="95"/>
        <v>11975.244183999102</v>
      </c>
      <c r="H55" s="46">
        <f t="shared" ca="1" si="95"/>
        <v>17870.542429241588</v>
      </c>
      <c r="I55" s="46">
        <f t="shared" ca="1" si="95"/>
        <v>24471.198982759273</v>
      </c>
      <c r="J55" s="46" t="str">
        <f t="shared" ca="1" si="95"/>
        <v/>
      </c>
      <c r="K55" s="46" t="str">
        <f t="shared" ca="1" si="95"/>
        <v/>
      </c>
      <c r="L55" s="46" t="str">
        <f t="shared" ca="1" si="95"/>
        <v/>
      </c>
      <c r="M55" s="46" t="str">
        <f t="shared" ca="1" si="95"/>
        <v/>
      </c>
      <c r="N55" s="46" t="str">
        <f t="shared" ca="1" si="95"/>
        <v/>
      </c>
      <c r="O55" s="46" t="str">
        <f t="shared" ca="1" si="95"/>
        <v/>
      </c>
      <c r="P55" s="55"/>
      <c r="Q55" s="55"/>
      <c r="R55" s="91">
        <f t="shared" ca="1" si="11"/>
        <v>61644.378344983095</v>
      </c>
      <c r="S55" s="98" t="str">
        <f t="shared" si="12"/>
        <v/>
      </c>
      <c r="T55" s="55"/>
      <c r="AB55" s="141">
        <f t="shared" si="91"/>
        <v>78</v>
      </c>
      <c r="AC55" s="141">
        <f>IF(ISNUMBER(MATCH($B55,CountryData!$3:$3,0)),MATCH($B55,CountryData!$3:$3,0),"")</f>
        <v>56</v>
      </c>
      <c r="AD55" s="141">
        <f t="shared" ca="1" si="92"/>
        <v>0.01</v>
      </c>
      <c r="AE55" s="158"/>
      <c r="AF55" s="145">
        <f ca="1">IF(AND(ISNUMBER(AF$35),ISNUMBER(AF$53),ISNUMBER($AD55)),AF$35*AF$53*$AD55,"")</f>
        <v>2593.3736772068519</v>
      </c>
      <c r="AG55" s="142" t="str">
        <f ca="1">IF(AND(ISNUMBER(AG$1),ISNUMBER(AG$35),ISNUMBER(AG$53),ISNUMBER($AD55)),AG$35*AG$53*$AD55,"")</f>
        <v/>
      </c>
      <c r="AH55" s="143">
        <f>IF(AND(_xludf.ISFORMULA(AF55),_xludf.ISFORMULA(AG55)),1,"")</f>
        <v>1</v>
      </c>
      <c r="AI55" s="144"/>
      <c r="AJ55" s="144"/>
      <c r="AK55" s="215"/>
      <c r="AL55" s="54"/>
      <c r="AM55" s="220" t="str">
        <f>IF(_xludf.ISFORMULA(F55),"",1)</f>
        <v/>
      </c>
      <c r="AN55" s="220" t="str">
        <f>IF(_xludf.ISFORMULA(G55),"",1)</f>
        <v/>
      </c>
      <c r="AO55" s="220" t="str">
        <f>IF(_xludf.ISFORMULA(H55),"",1)</f>
        <v/>
      </c>
      <c r="AP55" s="220" t="str">
        <f>IF(_xludf.ISFORMULA(I55),"",1)</f>
        <v/>
      </c>
      <c r="AQ55" s="220" t="str">
        <f>IF(_xludf.ISFORMULA(J55),"",1)</f>
        <v/>
      </c>
      <c r="AR55" s="220" t="str">
        <f>IF(_xludf.ISFORMULA(K55),"",1)</f>
        <v/>
      </c>
      <c r="AS55" s="220" t="str">
        <f>IF(_xludf.ISFORMULA(L55),"",1)</f>
        <v/>
      </c>
      <c r="AT55" s="220" t="str">
        <f>IF(_xludf.ISFORMULA(M55),"",1)</f>
        <v/>
      </c>
      <c r="AU55" s="220" t="str">
        <f>IF(_xludf.ISFORMULA(N55),"",1)</f>
        <v/>
      </c>
      <c r="AV55" s="220" t="str">
        <f>IF(_xludf.ISFORMULA(O55),"",1)</f>
        <v/>
      </c>
      <c r="AW55" s="23"/>
      <c r="AX55" s="224" t="str">
        <f t="shared" si="14"/>
        <v/>
      </c>
      <c r="AY55" s="23" t="str">
        <f>IF(ISNUMBER(MATCH(ssLev&amp;ccCountry&amp;ccLevel2&amp;ccYear&amp;"Quantities"&amp;"?"&amp;ROW(),wrkg1!$I:$I,0)),1,"")</f>
        <v/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</row>
    <row r="56" spans="1:72" x14ac:dyDescent="0.25">
      <c r="A56" s="84"/>
      <c r="B56" s="84"/>
      <c r="C56" s="55" t="s">
        <v>282</v>
      </c>
      <c r="D56" s="56" t="s">
        <v>283</v>
      </c>
      <c r="E56" s="102">
        <f ca="1">IF(AND(ISNUMBER(E$35),SUM(E54:E55)&gt;0),(E53*E$35)-SUM(E54:E55),"")</f>
        <v>227179.53412332025</v>
      </c>
      <c r="F56" s="46">
        <f t="shared" ref="F56:O56" ca="1" si="96">IF(AND(ISNUMBER(F$1),ISNUMBER(F35),SUM(F54:F55)&gt;0),(F53*F$35)-SUM(F54:F55),"")</f>
        <v>641879.60481092264</v>
      </c>
      <c r="G56" s="46">
        <f t="shared" ca="1" si="96"/>
        <v>1049031.3905183214</v>
      </c>
      <c r="H56" s="46">
        <f t="shared" ca="1" si="96"/>
        <v>1565459.5168015631</v>
      </c>
      <c r="I56" s="46">
        <f t="shared" ca="1" si="96"/>
        <v>2143677.0308897123</v>
      </c>
      <c r="J56" s="46" t="str">
        <f t="shared" ca="1" si="96"/>
        <v/>
      </c>
      <c r="K56" s="46" t="str">
        <f t="shared" ca="1" si="96"/>
        <v/>
      </c>
      <c r="L56" s="46" t="str">
        <f t="shared" ca="1" si="96"/>
        <v/>
      </c>
      <c r="M56" s="46" t="str">
        <f t="shared" ca="1" si="96"/>
        <v/>
      </c>
      <c r="N56" s="46" t="str">
        <f t="shared" ca="1" si="96"/>
        <v/>
      </c>
      <c r="O56" s="46" t="str">
        <f t="shared" ca="1" si="96"/>
        <v/>
      </c>
      <c r="P56" s="55"/>
      <c r="Q56" s="55"/>
      <c r="R56" s="91">
        <f t="shared" ref="R56:R59" ca="1" si="97">IF(ISNUMBER($E56),IF(S56=1,MAX(F56:O56),SUM(F56:O56)),"")</f>
        <v>5400047.5430205194</v>
      </c>
      <c r="S56" s="98" t="str">
        <f t="shared" si="12"/>
        <v/>
      </c>
      <c r="T56" s="55"/>
      <c r="AB56" s="141" t="str">
        <f t="shared" si="91"/>
        <v/>
      </c>
      <c r="AC56" s="141" t="str">
        <f>IF(ISNUMBER(MATCH($B56,CountryData!$3:$3,0)),MATCH($B56,CountryData!$3:$3,0),"")</f>
        <v/>
      </c>
      <c r="AD56" s="141" t="str">
        <f t="shared" ref="AD56:AD62" si="98">IF(AND(ISNUMBER(AB56),ISNUMBER(AC56)),IF(INDEX(rngData,AB56,AC56)&gt;0,INDEX(rngData,AB56,AC56),""),"")</f>
        <v/>
      </c>
      <c r="AE56" s="158"/>
      <c r="AF56" s="145">
        <f ca="1">IF(AND(ISNUMBER(AF$35),SUM(AF54:AF55)&gt;0),(AF53*AF$35)-SUM(AF54:AF55),"")</f>
        <v>227179.53412332025</v>
      </c>
      <c r="AG56" s="142" t="str">
        <f t="shared" ref="AG56" ca="1" si="99">IF(AND(ISNUMBER(AG$1),ISNUMBER(AG35),SUM(AG54:AG55)&gt;0),(AG53*AG$35)-SUM(AG54:AG55),"")</f>
        <v/>
      </c>
      <c r="AH56" s="143">
        <f>IF(AND(_xludf.ISFORMULA(AF56),_xludf.ISFORMULA(AG56)),1,"")</f>
        <v>1</v>
      </c>
      <c r="AI56" s="144"/>
      <c r="AJ56" s="144"/>
      <c r="AK56" s="215"/>
      <c r="AL56" s="54"/>
      <c r="AM56" s="220" t="str">
        <f>IF(_xludf.ISFORMULA(F56),"",1)</f>
        <v/>
      </c>
      <c r="AN56" s="220" t="str">
        <f>IF(_xludf.ISFORMULA(G56),"",1)</f>
        <v/>
      </c>
      <c r="AO56" s="220" t="str">
        <f>IF(_xludf.ISFORMULA(H56),"",1)</f>
        <v/>
      </c>
      <c r="AP56" s="220" t="str">
        <f>IF(_xludf.ISFORMULA(I56),"",1)</f>
        <v/>
      </c>
      <c r="AQ56" s="220" t="str">
        <f>IF(_xludf.ISFORMULA(J56),"",1)</f>
        <v/>
      </c>
      <c r="AR56" s="220" t="str">
        <f>IF(_xludf.ISFORMULA(K56),"",1)</f>
        <v/>
      </c>
      <c r="AS56" s="220" t="str">
        <f>IF(_xludf.ISFORMULA(L56),"",1)</f>
        <v/>
      </c>
      <c r="AT56" s="220" t="str">
        <f>IF(_xludf.ISFORMULA(M56),"",1)</f>
        <v/>
      </c>
      <c r="AU56" s="220" t="str">
        <f>IF(_xludf.ISFORMULA(N56),"",1)</f>
        <v/>
      </c>
      <c r="AV56" s="220" t="str">
        <f>IF(_xludf.ISFORMULA(O56),"",1)</f>
        <v/>
      </c>
      <c r="AW56" s="23"/>
      <c r="AX56" s="224" t="str">
        <f t="shared" si="14"/>
        <v/>
      </c>
      <c r="AY56" s="23" t="str">
        <f>IF(ISNUMBER(MATCH(ssLev&amp;ccCountry&amp;ccLevel2&amp;ccYear&amp;"Quantities"&amp;"?"&amp;ROW(),wrkg1!$I:$I,0)),1,"")</f>
        <v/>
      </c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</row>
    <row r="57" spans="1:72" x14ac:dyDescent="0.25">
      <c r="A57" s="84"/>
      <c r="B57" s="84"/>
      <c r="C57" s="55" t="s">
        <v>310</v>
      </c>
      <c r="D57" s="56" t="s">
        <v>283</v>
      </c>
      <c r="E57" s="102">
        <f ca="1">IF(SUM(E54:E56)&gt;0,SUM(E54:E56),"")</f>
        <v>259337.3677206852</v>
      </c>
      <c r="F57" s="46">
        <f t="shared" ref="F57:O57" ca="1" si="100">IF(AND(ISNUMBER(F$1),SUM(F54:F56)&gt;0),SUM(F54:F56),"")</f>
        <v>732739.27489831345</v>
      </c>
      <c r="G57" s="46">
        <f t="shared" ca="1" si="100"/>
        <v>1197524.4183999102</v>
      </c>
      <c r="H57" s="46">
        <f t="shared" ca="1" si="100"/>
        <v>1787054.2429241589</v>
      </c>
      <c r="I57" s="46">
        <f t="shared" ca="1" si="100"/>
        <v>2447119.8982759272</v>
      </c>
      <c r="J57" s="46" t="str">
        <f t="shared" ca="1" si="100"/>
        <v/>
      </c>
      <c r="K57" s="46" t="str">
        <f t="shared" ca="1" si="100"/>
        <v/>
      </c>
      <c r="L57" s="46" t="str">
        <f t="shared" ca="1" si="100"/>
        <v/>
      </c>
      <c r="M57" s="46" t="str">
        <f t="shared" ca="1" si="100"/>
        <v/>
      </c>
      <c r="N57" s="46" t="str">
        <f t="shared" ca="1" si="100"/>
        <v/>
      </c>
      <c r="O57" s="46" t="str">
        <f t="shared" ca="1" si="100"/>
        <v/>
      </c>
      <c r="P57" s="55"/>
      <c r="Q57" s="55"/>
      <c r="R57" s="91">
        <f t="shared" ca="1" si="97"/>
        <v>6164437.8344983105</v>
      </c>
      <c r="S57" s="98" t="str">
        <f t="shared" si="12"/>
        <v/>
      </c>
      <c r="T57" s="55"/>
      <c r="AB57" s="141" t="str">
        <f t="shared" si="91"/>
        <v/>
      </c>
      <c r="AC57" s="141" t="str">
        <f>IF(ISNUMBER(MATCH($B57,CountryData!$3:$3,0)),MATCH($B57,CountryData!$3:$3,0),"")</f>
        <v/>
      </c>
      <c r="AD57" s="141" t="str">
        <f t="shared" si="98"/>
        <v/>
      </c>
      <c r="AE57" s="158"/>
      <c r="AF57" s="145">
        <f ca="1">IF(SUM(AF54:AF56)&gt;0,SUM(AF54:AF56),"")</f>
        <v>259337.3677206852</v>
      </c>
      <c r="AG57" s="142" t="str">
        <f t="shared" ref="AG57" ca="1" si="101">IF(AND(ISNUMBER(AG$1),SUM(AG54:AG56)&gt;0),SUM(AG54:AG56),"")</f>
        <v/>
      </c>
      <c r="AH57" s="143">
        <f>IF(AND(_xludf.ISFORMULA(AF57),_xludf.ISFORMULA(AG57)),1,"")</f>
        <v>1</v>
      </c>
      <c r="AI57" s="144"/>
      <c r="AJ57" s="144"/>
      <c r="AK57" s="215"/>
      <c r="AL57" s="54"/>
      <c r="AM57" s="220" t="str">
        <f>IF(_xludf.ISFORMULA(F57),"",1)</f>
        <v/>
      </c>
      <c r="AN57" s="220" t="str">
        <f>IF(_xludf.ISFORMULA(G57),"",1)</f>
        <v/>
      </c>
      <c r="AO57" s="220" t="str">
        <f>IF(_xludf.ISFORMULA(H57),"",1)</f>
        <v/>
      </c>
      <c r="AP57" s="220" t="str">
        <f>IF(_xludf.ISFORMULA(I57),"",1)</f>
        <v/>
      </c>
      <c r="AQ57" s="220" t="str">
        <f>IF(_xludf.ISFORMULA(J57),"",1)</f>
        <v/>
      </c>
      <c r="AR57" s="220" t="str">
        <f>IF(_xludf.ISFORMULA(K57),"",1)</f>
        <v/>
      </c>
      <c r="AS57" s="220" t="str">
        <f>IF(_xludf.ISFORMULA(L57),"",1)</f>
        <v/>
      </c>
      <c r="AT57" s="220" t="str">
        <f>IF(_xludf.ISFORMULA(M57),"",1)</f>
        <v/>
      </c>
      <c r="AU57" s="220" t="str">
        <f>IF(_xludf.ISFORMULA(N57),"",1)</f>
        <v/>
      </c>
      <c r="AV57" s="220" t="str">
        <f>IF(_xludf.ISFORMULA(O57),"",1)</f>
        <v/>
      </c>
      <c r="AW57" s="23"/>
      <c r="AX57" s="224" t="str">
        <f t="shared" si="14"/>
        <v/>
      </c>
      <c r="AY57" s="23" t="str">
        <f>IF(ISNUMBER(MATCH(ssLev&amp;ccCountry&amp;ccLevel2&amp;ccYear&amp;"Quantities"&amp;"?"&amp;ROW(),wrkg1!$I:$I,0)),1,"")</f>
        <v/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</row>
    <row r="58" spans="1:72" x14ac:dyDescent="0.25">
      <c r="A58" s="84"/>
      <c r="B58" s="84"/>
      <c r="C58" s="55" t="s">
        <v>309</v>
      </c>
      <c r="D58" s="56" t="s">
        <v>227</v>
      </c>
      <c r="E58" s="109">
        <v>1.2</v>
      </c>
      <c r="F58" s="48">
        <v>12</v>
      </c>
      <c r="G58" s="48">
        <v>10</v>
      </c>
      <c r="H58" s="48">
        <v>8</v>
      </c>
      <c r="I58" s="48">
        <v>6</v>
      </c>
      <c r="J58" s="48" t="str">
        <f t="shared" ref="J58:O58" si="102">IF(AND(ISNUMBER($E58),ISNUMBER(J$1)),$E58,"")</f>
        <v/>
      </c>
      <c r="K58" s="48" t="str">
        <f t="shared" si="102"/>
        <v/>
      </c>
      <c r="L58" s="48" t="str">
        <f t="shared" si="102"/>
        <v/>
      </c>
      <c r="M58" s="48" t="str">
        <f t="shared" si="102"/>
        <v/>
      </c>
      <c r="N58" s="48" t="str">
        <f t="shared" si="102"/>
        <v/>
      </c>
      <c r="O58" s="48" t="str">
        <f t="shared" si="102"/>
        <v/>
      </c>
      <c r="P58" s="55"/>
      <c r="Q58" s="55"/>
      <c r="R58" s="81">
        <f t="shared" si="97"/>
        <v>12</v>
      </c>
      <c r="S58" s="98">
        <f t="shared" si="12"/>
        <v>1</v>
      </c>
      <c r="T58" s="55"/>
      <c r="AB58" s="141" t="str">
        <f t="shared" si="91"/>
        <v/>
      </c>
      <c r="AC58" s="141" t="str">
        <f>IF(ISNUMBER(MATCH($B58,CountryData!$3:$3,0)),MATCH($B58,CountryData!$3:$3,0),"")</f>
        <v/>
      </c>
      <c r="AD58" s="141" t="str">
        <f t="shared" si="98"/>
        <v/>
      </c>
      <c r="AE58" s="158"/>
      <c r="AF58" s="145">
        <v>1.2</v>
      </c>
      <c r="AG58" s="142" t="str">
        <f t="shared" ref="AG58" si="103">IF(AND(ISNUMBER($E58),ISNUMBER(AG$1)),$E58,"")</f>
        <v/>
      </c>
      <c r="AH58" s="143" t="str">
        <f>IF(AND(_xludf.ISFORMULA(AF58),_xludf.ISFORMULA(AG58)),1,"")</f>
        <v/>
      </c>
      <c r="AI58" s="144"/>
      <c r="AJ58" s="144"/>
      <c r="AK58" s="215"/>
      <c r="AL58" s="54"/>
      <c r="AM58" s="220">
        <f>IF(_xludf.ISFORMULA(F58),"",1)</f>
        <v>1</v>
      </c>
      <c r="AN58" s="220">
        <f>IF(_xludf.ISFORMULA(G58),"",1)</f>
        <v>1</v>
      </c>
      <c r="AO58" s="220">
        <f>IF(_xludf.ISFORMULA(H58),"",1)</f>
        <v>1</v>
      </c>
      <c r="AP58" s="220">
        <f>IF(_xludf.ISFORMULA(I58),"",1)</f>
        <v>1</v>
      </c>
      <c r="AQ58" s="220" t="str">
        <f>IF(_xludf.ISFORMULA(J58),"",1)</f>
        <v/>
      </c>
      <c r="AR58" s="220" t="str">
        <f>IF(_xludf.ISFORMULA(K58),"",1)</f>
        <v/>
      </c>
      <c r="AS58" s="220" t="str">
        <f>IF(_xludf.ISFORMULA(L58),"",1)</f>
        <v/>
      </c>
      <c r="AT58" s="220" t="str">
        <f>IF(_xludf.ISFORMULA(M58),"",1)</f>
        <v/>
      </c>
      <c r="AU58" s="220" t="str">
        <f>IF(_xludf.ISFORMULA(N58),"",1)</f>
        <v/>
      </c>
      <c r="AV58" s="220" t="str">
        <f>IF(_xludf.ISFORMULA(O58),"",1)</f>
        <v/>
      </c>
      <c r="AW58" s="23"/>
      <c r="AX58" s="224">
        <f t="shared" si="14"/>
        <v>1</v>
      </c>
      <c r="AY58" s="23">
        <f>IF(ISNUMBER(MATCH(ssLev&amp;ccCountry&amp;ccLevel2&amp;ccYear&amp;"Quantities"&amp;"?"&amp;ROW(),wrkg1!$I:$I,0)),1,"")</f>
        <v>1</v>
      </c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</row>
    <row r="59" spans="1:72" x14ac:dyDescent="0.25">
      <c r="A59" s="84">
        <v>10</v>
      </c>
      <c r="B59" s="84"/>
      <c r="C59" s="105" t="s">
        <v>307</v>
      </c>
      <c r="D59" s="56" t="s">
        <v>317</v>
      </c>
      <c r="E59" s="106">
        <f ca="1">IF(AND(ISNUMBER(E57),ISNUMBER(E58)),E57*E58,"")</f>
        <v>311204.84126482223</v>
      </c>
      <c r="F59" s="107">
        <f t="shared" ref="F59:O59" ca="1" si="104">IF(AND(ISNUMBER(F57),ISNUMBER(F58)),F57*F58,"")</f>
        <v>8792871.2987797614</v>
      </c>
      <c r="G59" s="107">
        <f t="shared" ca="1" si="104"/>
        <v>11975244.183999103</v>
      </c>
      <c r="H59" s="107">
        <f t="shared" ca="1" si="104"/>
        <v>14296433.943393271</v>
      </c>
      <c r="I59" s="107">
        <f t="shared" ca="1" si="104"/>
        <v>14682719.389655564</v>
      </c>
      <c r="J59" s="107" t="str">
        <f t="shared" ca="1" si="104"/>
        <v/>
      </c>
      <c r="K59" s="107" t="str">
        <f t="shared" ca="1" si="104"/>
        <v/>
      </c>
      <c r="L59" s="107" t="str">
        <f t="shared" ca="1" si="104"/>
        <v/>
      </c>
      <c r="M59" s="107" t="str">
        <f t="shared" ca="1" si="104"/>
        <v/>
      </c>
      <c r="N59" s="107" t="str">
        <f t="shared" ca="1" si="104"/>
        <v/>
      </c>
      <c r="O59" s="107" t="str">
        <f t="shared" ca="1" si="104"/>
        <v/>
      </c>
      <c r="P59" s="55"/>
      <c r="Q59" s="55"/>
      <c r="R59" s="108">
        <f t="shared" ca="1" si="97"/>
        <v>49747268.815827698</v>
      </c>
      <c r="S59" s="98" t="str">
        <f t="shared" si="12"/>
        <v/>
      </c>
      <c r="T59" s="55"/>
      <c r="AB59" s="141" t="str">
        <f t="shared" si="91"/>
        <v/>
      </c>
      <c r="AC59" s="141" t="str">
        <f>IF(ISNUMBER(MATCH($B59,CountryData!$3:$3,0)),MATCH($B59,CountryData!$3:$3,0),"")</f>
        <v/>
      </c>
      <c r="AD59" s="141" t="str">
        <f t="shared" si="98"/>
        <v/>
      </c>
      <c r="AE59" s="158"/>
      <c r="AF59" s="145">
        <f ca="1">IF(AND(ISNUMBER(AF57),ISNUMBER(AF58)),AF57*AF58,"")</f>
        <v>311204.84126482223</v>
      </c>
      <c r="AG59" s="142" t="str">
        <f t="shared" ref="AG59" ca="1" si="105">IF(AND(ISNUMBER(AG57),ISNUMBER(AG58)),AG57*AG58,"")</f>
        <v/>
      </c>
      <c r="AH59" s="143">
        <f>IF(AND(_xludf.ISFORMULA(AF59),_xludf.ISFORMULA(AG59)),1,"")</f>
        <v>1</v>
      </c>
      <c r="AI59" s="144"/>
      <c r="AJ59" s="144"/>
      <c r="AK59" s="215"/>
      <c r="AL59" s="54"/>
      <c r="AM59" s="220" t="str">
        <f>IF(_xludf.ISFORMULA(F59),"",1)</f>
        <v/>
      </c>
      <c r="AN59" s="220" t="str">
        <f>IF(_xludf.ISFORMULA(G59),"",1)</f>
        <v/>
      </c>
      <c r="AO59" s="220" t="str">
        <f>IF(_xludf.ISFORMULA(H59),"",1)</f>
        <v/>
      </c>
      <c r="AP59" s="220" t="str">
        <f>IF(_xludf.ISFORMULA(I59),"",1)</f>
        <v/>
      </c>
      <c r="AQ59" s="220" t="str">
        <f>IF(_xludf.ISFORMULA(J59),"",1)</f>
        <v/>
      </c>
      <c r="AR59" s="220" t="str">
        <f>IF(_xludf.ISFORMULA(K59),"",1)</f>
        <v/>
      </c>
      <c r="AS59" s="220" t="str">
        <f>IF(_xludf.ISFORMULA(L59),"",1)</f>
        <v/>
      </c>
      <c r="AT59" s="220" t="str">
        <f>IF(_xludf.ISFORMULA(M59),"",1)</f>
        <v/>
      </c>
      <c r="AU59" s="220" t="str">
        <f>IF(_xludf.ISFORMULA(N59),"",1)</f>
        <v/>
      </c>
      <c r="AV59" s="220" t="str">
        <f>IF(_xludf.ISFORMULA(O59),"",1)</f>
        <v/>
      </c>
      <c r="AW59" s="23"/>
      <c r="AX59" s="224" t="str">
        <f t="shared" si="14"/>
        <v/>
      </c>
      <c r="AY59" s="23" t="str">
        <f>IF(ISNUMBER(MATCH(ssLev&amp;ccCountry&amp;ccLevel2&amp;ccYear&amp;"Quantities"&amp;"?"&amp;ROW(),wrkg1!$I:$I,0)),1,"")</f>
        <v/>
      </c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</row>
    <row r="60" spans="1:72" x14ac:dyDescent="0.25">
      <c r="A60" s="84"/>
      <c r="B60" s="84"/>
      <c r="C60" s="18" t="s">
        <v>308</v>
      </c>
      <c r="D60" s="89"/>
      <c r="E60" s="5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 t="str">
        <f t="shared" ref="R60" si="106">IF(ISNUMBER($E60),IF(S60=1,MAX(F60:O60),SUM(F60:O60)),"")</f>
        <v/>
      </c>
      <c r="S60" s="98" t="str">
        <f t="shared" si="12"/>
        <v/>
      </c>
      <c r="T60" s="55"/>
      <c r="U60" s="54"/>
      <c r="V60" s="54"/>
      <c r="W60" s="54"/>
      <c r="X60" s="54"/>
      <c r="Y60" s="54"/>
      <c r="Z60" s="54"/>
      <c r="AA60" s="54"/>
      <c r="AB60" s="141" t="str">
        <f t="shared" si="91"/>
        <v/>
      </c>
      <c r="AC60" s="141" t="str">
        <f>IF(ISNUMBER(MATCH($B60,CountryData!$3:$3,0)),MATCH($B60,CountryData!$3:$3,0),"")</f>
        <v/>
      </c>
      <c r="AD60" s="141" t="str">
        <f t="shared" si="98"/>
        <v/>
      </c>
      <c r="AE60" s="158"/>
      <c r="AF60" s="145"/>
      <c r="AG60" s="142"/>
      <c r="AH60" s="143" t="str">
        <f>IF(AND(_xludf.ISFORMULA(AF60),_xludf.ISFORMULA(AG60)),1,"")</f>
        <v/>
      </c>
      <c r="AI60" s="144"/>
      <c r="AJ60" s="144" t="str">
        <f ca="1">IF(ISNUMBER(AC60),IF(ISNUMBER(MATCH($B60,Strategy!$B:$B,0)),OFFSET(Strategy!$K$1,MATCH($B60,Strategy!$B:$B,0)-1,),""),"")</f>
        <v/>
      </c>
      <c r="AK60" s="215"/>
      <c r="AL60" s="54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3"/>
      <c r="AX60" s="224" t="str">
        <f t="shared" si="14"/>
        <v/>
      </c>
      <c r="AY60" s="23" t="str">
        <f>IF(ISNUMBER(MATCH(ssLev&amp;ccCountry&amp;ccLevel2&amp;ccYear&amp;"Quantities"&amp;"?"&amp;ROW(),wrkg1!$I:$I,0)),1,"")</f>
        <v/>
      </c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</row>
    <row r="61" spans="1:72" x14ac:dyDescent="0.25">
      <c r="A61" s="84"/>
      <c r="B61" s="84">
        <v>13101</v>
      </c>
      <c r="C61" s="55" t="s">
        <v>311</v>
      </c>
      <c r="D61" s="56" t="s">
        <v>283</v>
      </c>
      <c r="E61" s="102">
        <f ca="1">IF(AND(ISNUMBER(E$11),ISNUMBER(E$25)),E$25*E$11,"")</f>
        <v>1336375.5833374849</v>
      </c>
      <c r="F61" s="46">
        <f t="shared" ref="F61:O61" ca="1" si="107">IF(AND(ISNUMBER(F$1),ISNUMBER(F$11),ISNUMBER(F$25)),F$25*F$11,"")</f>
        <v>1544361.953429956</v>
      </c>
      <c r="G61" s="46">
        <f t="shared" ca="1" si="107"/>
        <v>1529075.8452758875</v>
      </c>
      <c r="H61" s="46">
        <f t="shared" ca="1" si="107"/>
        <v>1559806.0932051071</v>
      </c>
      <c r="I61" s="46">
        <f t="shared" ca="1" si="107"/>
        <v>1568666.6014589281</v>
      </c>
      <c r="J61" s="46" t="str">
        <f t="shared" ca="1" si="107"/>
        <v/>
      </c>
      <c r="K61" s="46" t="str">
        <f t="shared" ca="1" si="107"/>
        <v/>
      </c>
      <c r="L61" s="46" t="str">
        <f t="shared" ca="1" si="107"/>
        <v/>
      </c>
      <c r="M61" s="46" t="str">
        <f t="shared" ca="1" si="107"/>
        <v/>
      </c>
      <c r="N61" s="46" t="str">
        <f t="shared" ca="1" si="107"/>
        <v/>
      </c>
      <c r="O61" s="46" t="str">
        <f t="shared" ca="1" si="107"/>
        <v/>
      </c>
      <c r="P61" s="55"/>
      <c r="Q61" s="55"/>
      <c r="R61" s="91">
        <f t="shared" ref="R61:R62" ca="1" si="108">IF(ISNUMBER($E61),IF(S61=1,MAX(F61:O61),SUM(F61:O61)),"")</f>
        <v>6201910.4933698792</v>
      </c>
      <c r="S61" s="98" t="str">
        <f t="shared" si="12"/>
        <v/>
      </c>
      <c r="T61" s="55"/>
      <c r="AB61" s="141">
        <f t="shared" si="91"/>
        <v>78</v>
      </c>
      <c r="AC61" s="141">
        <f>IF(ISNUMBER(MATCH($B61,CountryData!$3:$3,0)),MATCH($B61,CountryData!$3:$3,0),"")</f>
        <v>32</v>
      </c>
      <c r="AD61" s="141">
        <f t="shared" ca="1" si="98"/>
        <v>0.16600000000000001</v>
      </c>
      <c r="AE61" s="158"/>
      <c r="AF61" s="145">
        <f ca="1">IF(AND(ISNUMBER(AF$11),ISNUMBER(AF$25)),AF$25*AF$11,"")</f>
        <v>1336375.5833374849</v>
      </c>
      <c r="AG61" s="142" t="str">
        <f t="shared" ref="AG61" ca="1" si="109">IF(AND(ISNUMBER(AG$1),ISNUMBER(AG$11),ISNUMBER(AG$25)),AG$25*AG$11,"")</f>
        <v/>
      </c>
      <c r="AH61" s="143">
        <f>IF(AND(_xludf.ISFORMULA(AF61),_xludf.ISFORMULA(AG61)),1,"")</f>
        <v>1</v>
      </c>
      <c r="AI61" s="144"/>
      <c r="AJ61" s="144"/>
      <c r="AK61" s="215"/>
      <c r="AL61" s="54"/>
      <c r="AM61" s="220" t="str">
        <f>IF(_xludf.ISFORMULA(F61),"",1)</f>
        <v/>
      </c>
      <c r="AN61" s="220" t="str">
        <f>IF(_xludf.ISFORMULA(G61),"",1)</f>
        <v/>
      </c>
      <c r="AO61" s="220" t="str">
        <f>IF(_xludf.ISFORMULA(H61),"",1)</f>
        <v/>
      </c>
      <c r="AP61" s="220" t="str">
        <f>IF(_xludf.ISFORMULA(I61),"",1)</f>
        <v/>
      </c>
      <c r="AQ61" s="220" t="str">
        <f>IF(_xludf.ISFORMULA(J61),"",1)</f>
        <v/>
      </c>
      <c r="AR61" s="220" t="str">
        <f>IF(_xludf.ISFORMULA(K61),"",1)</f>
        <v/>
      </c>
      <c r="AS61" s="220" t="str">
        <f>IF(_xludf.ISFORMULA(L61),"",1)</f>
        <v/>
      </c>
      <c r="AT61" s="220" t="str">
        <f>IF(_xludf.ISFORMULA(M61),"",1)</f>
        <v/>
      </c>
      <c r="AU61" s="220" t="str">
        <f>IF(_xludf.ISFORMULA(N61),"",1)</f>
        <v/>
      </c>
      <c r="AV61" s="220" t="str">
        <f>IF(_xludf.ISFORMULA(O61),"",1)</f>
        <v/>
      </c>
      <c r="AW61" s="23"/>
      <c r="AX61" s="224" t="str">
        <f t="shared" si="14"/>
        <v/>
      </c>
      <c r="AY61" s="23" t="str">
        <f>IF(ISNUMBER(MATCH(ssLev&amp;ccCountry&amp;ccLevel2&amp;ccYear&amp;"Quantities"&amp;"?"&amp;ROW(),wrkg1!$I:$I,0)),1,"")</f>
        <v/>
      </c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</row>
    <row r="62" spans="1:72" x14ac:dyDescent="0.25">
      <c r="A62" s="84"/>
      <c r="B62" s="84">
        <v>13106</v>
      </c>
      <c r="C62" s="55" t="s">
        <v>312</v>
      </c>
      <c r="D62" s="56" t="s">
        <v>283</v>
      </c>
      <c r="E62" s="102">
        <f ca="1">IF(AND(ISNUMBER(E$61),ISNUMBER(E$33),ISNUMBER($AD62)),E$61*E$33*$AD62,"")</f>
        <v>254071.72590412264</v>
      </c>
      <c r="F62" s="46">
        <f t="shared" ref="F62:O63" ca="1" si="110">IF(AND(ISNUMBER(F$1),ISNUMBER(F$61),ISNUMBER(F$33),ISNUMBER($AD62)),F$61*F$33*$AD62,"")</f>
        <v>352639.60844619613</v>
      </c>
      <c r="G62" s="46">
        <f t="shared" ca="1" si="110"/>
        <v>407590.45731674047</v>
      </c>
      <c r="H62" s="46">
        <f t="shared" ca="1" si="110"/>
        <v>475397.70108705241</v>
      </c>
      <c r="I62" s="46">
        <f t="shared" ca="1" si="110"/>
        <v>538052.64430041215</v>
      </c>
      <c r="J62" s="46" t="str">
        <f t="shared" ca="1" si="110"/>
        <v/>
      </c>
      <c r="K62" s="46" t="str">
        <f t="shared" ca="1" si="110"/>
        <v/>
      </c>
      <c r="L62" s="46" t="str">
        <f t="shared" ca="1" si="110"/>
        <v/>
      </c>
      <c r="M62" s="46" t="str">
        <f t="shared" ca="1" si="110"/>
        <v/>
      </c>
      <c r="N62" s="46" t="str">
        <f t="shared" ca="1" si="110"/>
        <v/>
      </c>
      <c r="O62" s="46" t="str">
        <f t="shared" ca="1" si="110"/>
        <v/>
      </c>
      <c r="P62" s="55"/>
      <c r="Q62" s="55"/>
      <c r="R62" s="91">
        <f t="shared" ca="1" si="108"/>
        <v>1773680.4111504012</v>
      </c>
      <c r="S62" s="98" t="str">
        <f t="shared" si="12"/>
        <v/>
      </c>
      <c r="T62" s="55"/>
      <c r="AB62" s="141">
        <f t="shared" si="91"/>
        <v>78</v>
      </c>
      <c r="AC62" s="141">
        <f>IF(ISNUMBER(MATCH($B62,CountryData!$3:$3,0)),MATCH($B62,CountryData!$3:$3,0),"")</f>
        <v>37</v>
      </c>
      <c r="AD62" s="141">
        <f t="shared" ca="1" si="98"/>
        <v>0.49</v>
      </c>
      <c r="AE62" s="158"/>
      <c r="AF62" s="145">
        <f ca="1">IF(AND(ISNUMBER(AF$61),ISNUMBER(AF$33),ISNUMBER($AD62)),AF$61*AF$33*$AD62,"")</f>
        <v>254071.72590412264</v>
      </c>
      <c r="AG62" s="142" t="str">
        <f ca="1">IF(AND(ISNUMBER(AG$1),ISNUMBER(AG$61),ISNUMBER(AG$33),ISNUMBER($AD62)),AG$61*AG$33*$AD62,"")</f>
        <v/>
      </c>
      <c r="AH62" s="143">
        <f>IF(AND(_xludf.ISFORMULA(AF62),_xludf.ISFORMULA(AG62)),1,"")</f>
        <v>1</v>
      </c>
      <c r="AI62" s="144"/>
      <c r="AJ62" s="144"/>
      <c r="AK62" s="215"/>
      <c r="AL62" s="54"/>
      <c r="AM62" s="220" t="str">
        <f>IF(_xludf.ISFORMULA(F62),"",1)</f>
        <v/>
      </c>
      <c r="AN62" s="220" t="str">
        <f>IF(_xludf.ISFORMULA(G62),"",1)</f>
        <v/>
      </c>
      <c r="AO62" s="220" t="str">
        <f>IF(_xludf.ISFORMULA(H62),"",1)</f>
        <v/>
      </c>
      <c r="AP62" s="220" t="str">
        <f>IF(_xludf.ISFORMULA(I62),"",1)</f>
        <v/>
      </c>
      <c r="AQ62" s="220" t="str">
        <f>IF(_xludf.ISFORMULA(J62),"",1)</f>
        <v/>
      </c>
      <c r="AR62" s="220" t="str">
        <f>IF(_xludf.ISFORMULA(K62),"",1)</f>
        <v/>
      </c>
      <c r="AS62" s="220" t="str">
        <f>IF(_xludf.ISFORMULA(L62),"",1)</f>
        <v/>
      </c>
      <c r="AT62" s="220" t="str">
        <f>IF(_xludf.ISFORMULA(M62),"",1)</f>
        <v/>
      </c>
      <c r="AU62" s="220" t="str">
        <f>IF(_xludf.ISFORMULA(N62),"",1)</f>
        <v/>
      </c>
      <c r="AV62" s="220" t="str">
        <f>IF(_xludf.ISFORMULA(O62),"",1)</f>
        <v/>
      </c>
      <c r="AW62" s="23"/>
      <c r="AX62" s="224" t="str">
        <f t="shared" si="14"/>
        <v/>
      </c>
      <c r="AY62" s="23" t="str">
        <f>IF(ISNUMBER(MATCH(ssLev&amp;ccCountry&amp;ccLevel2&amp;ccYear&amp;"Quantities"&amp;"?"&amp;ROW(),wrkg1!$I:$I,0)),1,"")</f>
        <v/>
      </c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</row>
    <row r="63" spans="1:72" x14ac:dyDescent="0.25">
      <c r="A63" s="84"/>
      <c r="B63" s="84">
        <v>13107</v>
      </c>
      <c r="C63" s="55" t="s">
        <v>313</v>
      </c>
      <c r="D63" s="56" t="s">
        <v>283</v>
      </c>
      <c r="E63" s="102">
        <f ca="1">IF(AND(ISNUMBER(E$61),ISNUMBER(E$33),ISNUMBER($AD63)),E$61*E$33*$AD63,"")</f>
        <v>5185.1372633494411</v>
      </c>
      <c r="F63" s="46">
        <f t="shared" ca="1" si="110"/>
        <v>7196.7267029835948</v>
      </c>
      <c r="G63" s="46">
        <f t="shared" ca="1" si="110"/>
        <v>8318.1725983008273</v>
      </c>
      <c r="H63" s="46">
        <f t="shared" ca="1" si="110"/>
        <v>9701.993899735764</v>
      </c>
      <c r="I63" s="46">
        <f t="shared" ca="1" si="110"/>
        <v>10980.666210212494</v>
      </c>
      <c r="J63" s="46" t="str">
        <f t="shared" ca="1" si="110"/>
        <v/>
      </c>
      <c r="K63" s="46" t="str">
        <f t="shared" ca="1" si="110"/>
        <v/>
      </c>
      <c r="L63" s="46" t="str">
        <f t="shared" ca="1" si="110"/>
        <v/>
      </c>
      <c r="M63" s="46" t="str">
        <f t="shared" ca="1" si="110"/>
        <v/>
      </c>
      <c r="N63" s="46" t="str">
        <f t="shared" ca="1" si="110"/>
        <v/>
      </c>
      <c r="O63" s="46" t="str">
        <f t="shared" ca="1" si="110"/>
        <v/>
      </c>
      <c r="P63" s="55"/>
      <c r="Q63" s="55"/>
      <c r="R63" s="91">
        <f t="shared" ref="R63:R67" ca="1" si="111">IF(ISNUMBER($E63),IF(S63=1,MAX(F63:O63),SUM(F63:O63)),"")</f>
        <v>36197.55941123268</v>
      </c>
      <c r="S63" s="98" t="str">
        <f t="shared" si="12"/>
        <v/>
      </c>
      <c r="T63" s="55"/>
      <c r="AB63" s="141">
        <f t="shared" si="91"/>
        <v>78</v>
      </c>
      <c r="AC63" s="141">
        <f>IF(ISNUMBER(MATCH($B63,CountryData!$3:$3,0)),MATCH($B63,CountryData!$3:$3,0),"")</f>
        <v>38</v>
      </c>
      <c r="AD63" s="141">
        <f t="shared" ref="AD63:AD67" ca="1" si="112">IF(AND(ISNUMBER(AB63),ISNUMBER(AC63)),IF(INDEX(rngData,AB63,AC63)&gt;0,INDEX(rngData,AB63,AC63),""),"")</f>
        <v>0.01</v>
      </c>
      <c r="AE63" s="158"/>
      <c r="AF63" s="145">
        <f ca="1">IF(AND(ISNUMBER(AF$61),ISNUMBER(AF$33),ISNUMBER($AD63)),AF$61*AF$33*$AD63,"")</f>
        <v>5185.1372633494411</v>
      </c>
      <c r="AG63" s="142" t="str">
        <f ca="1">IF(AND(ISNUMBER(AG$1),ISNUMBER(AG$61),ISNUMBER(AG$33),ISNUMBER($AD63)),AG$61*AG$33*$AD63,"")</f>
        <v/>
      </c>
      <c r="AH63" s="143">
        <f>IF(AND(_xludf.ISFORMULA(AF63),_xludf.ISFORMULA(AG63)),1,"")</f>
        <v>1</v>
      </c>
      <c r="AI63" s="144"/>
      <c r="AJ63" s="144"/>
      <c r="AK63" s="215"/>
      <c r="AL63" s="54"/>
      <c r="AM63" s="220" t="str">
        <f>IF(_xludf.ISFORMULA(F63),"",1)</f>
        <v/>
      </c>
      <c r="AN63" s="220" t="str">
        <f>IF(_xludf.ISFORMULA(G63),"",1)</f>
        <v/>
      </c>
      <c r="AO63" s="220" t="str">
        <f>IF(_xludf.ISFORMULA(H63),"",1)</f>
        <v/>
      </c>
      <c r="AP63" s="220" t="str">
        <f>IF(_xludf.ISFORMULA(I63),"",1)</f>
        <v/>
      </c>
      <c r="AQ63" s="220" t="str">
        <f>IF(_xludf.ISFORMULA(J63),"",1)</f>
        <v/>
      </c>
      <c r="AR63" s="220" t="str">
        <f>IF(_xludf.ISFORMULA(K63),"",1)</f>
        <v/>
      </c>
      <c r="AS63" s="220" t="str">
        <f>IF(_xludf.ISFORMULA(L63),"",1)</f>
        <v/>
      </c>
      <c r="AT63" s="220" t="str">
        <f>IF(_xludf.ISFORMULA(M63),"",1)</f>
        <v/>
      </c>
      <c r="AU63" s="220" t="str">
        <f>IF(_xludf.ISFORMULA(N63),"",1)</f>
        <v/>
      </c>
      <c r="AV63" s="220" t="str">
        <f>IF(_xludf.ISFORMULA(O63),"",1)</f>
        <v/>
      </c>
      <c r="AW63" s="23"/>
      <c r="AX63" s="224" t="str">
        <f t="shared" si="14"/>
        <v/>
      </c>
      <c r="AY63" s="23" t="str">
        <f>IF(ISNUMBER(MATCH(ssLev&amp;ccCountry&amp;ccLevel2&amp;ccYear&amp;"Quantities"&amp;"?"&amp;ROW(),wrkg1!$I:$I,0)),1,"")</f>
        <v/>
      </c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</row>
    <row r="64" spans="1:72" x14ac:dyDescent="0.25">
      <c r="A64" s="84"/>
      <c r="B64" s="84"/>
      <c r="C64" s="55" t="s">
        <v>282</v>
      </c>
      <c r="D64" s="56" t="s">
        <v>283</v>
      </c>
      <c r="E64" s="102">
        <f ca="1">IF(AND(ISNUMBER(E$33),SUM(E62:E63)&gt;0),(E61*E$33)-SUM(E62:E63),"")</f>
        <v>259256.86316747207</v>
      </c>
      <c r="F64" s="46">
        <f t="shared" ref="F64:O64" ca="1" si="113">IF(AND(ISNUMBER(F$1),ISNUMBER(F$33),SUM(F62:F63)&gt;0),(F61*F$33)-SUM(F62:F63),"")</f>
        <v>359836.33514917974</v>
      </c>
      <c r="G64" s="46">
        <f t="shared" ca="1" si="113"/>
        <v>415908.62991504133</v>
      </c>
      <c r="H64" s="46">
        <f t="shared" ca="1" si="113"/>
        <v>485099.69498678826</v>
      </c>
      <c r="I64" s="46">
        <f t="shared" ca="1" si="113"/>
        <v>549033.31051062467</v>
      </c>
      <c r="J64" s="46" t="str">
        <f t="shared" ca="1" si="113"/>
        <v/>
      </c>
      <c r="K64" s="46" t="str">
        <f t="shared" ca="1" si="113"/>
        <v/>
      </c>
      <c r="L64" s="46" t="str">
        <f t="shared" ca="1" si="113"/>
        <v/>
      </c>
      <c r="M64" s="46" t="str">
        <f t="shared" ca="1" si="113"/>
        <v/>
      </c>
      <c r="N64" s="46" t="str">
        <f t="shared" ca="1" si="113"/>
        <v/>
      </c>
      <c r="O64" s="46" t="str">
        <f t="shared" ca="1" si="113"/>
        <v/>
      </c>
      <c r="P64" s="55"/>
      <c r="Q64" s="55"/>
      <c r="R64" s="91">
        <f t="shared" ca="1" si="111"/>
        <v>1809877.9705616341</v>
      </c>
      <c r="S64" s="98" t="str">
        <f t="shared" si="12"/>
        <v/>
      </c>
      <c r="T64" s="55"/>
      <c r="AB64" s="141" t="str">
        <f t="shared" si="91"/>
        <v/>
      </c>
      <c r="AC64" s="141" t="str">
        <f>IF(ISNUMBER(MATCH($B64,CountryData!$3:$3,0)),MATCH($B64,CountryData!$3:$3,0),"")</f>
        <v/>
      </c>
      <c r="AD64" s="141" t="str">
        <f t="shared" si="112"/>
        <v/>
      </c>
      <c r="AE64" s="158"/>
      <c r="AF64" s="145">
        <f ca="1">IF(AND(ISNUMBER(AF$33),SUM(AF62:AF63)&gt;0),(AF61*AF$33)-SUM(AF62:AF63),"")</f>
        <v>259256.86316747207</v>
      </c>
      <c r="AG64" s="142" t="str">
        <f t="shared" ref="AG64" ca="1" si="114">IF(AND(ISNUMBER(AG$1),ISNUMBER(AG$33),SUM(AG62:AG63)&gt;0),(AG61*AG$33)-SUM(AG62:AG63),"")</f>
        <v/>
      </c>
      <c r="AH64" s="143">
        <f>IF(AND(_xludf.ISFORMULA(AF64),_xludf.ISFORMULA(AG64)),1,"")</f>
        <v>1</v>
      </c>
      <c r="AI64" s="144"/>
      <c r="AJ64" s="144"/>
      <c r="AK64" s="215"/>
      <c r="AL64" s="54"/>
      <c r="AM64" s="220" t="str">
        <f>IF(_xludf.ISFORMULA(F64),"",1)</f>
        <v/>
      </c>
      <c r="AN64" s="220" t="str">
        <f>IF(_xludf.ISFORMULA(G64),"",1)</f>
        <v/>
      </c>
      <c r="AO64" s="220" t="str">
        <f>IF(_xludf.ISFORMULA(H64),"",1)</f>
        <v/>
      </c>
      <c r="AP64" s="220" t="str">
        <f>IF(_xludf.ISFORMULA(I64),"",1)</f>
        <v/>
      </c>
      <c r="AQ64" s="220" t="str">
        <f>IF(_xludf.ISFORMULA(J64),"",1)</f>
        <v/>
      </c>
      <c r="AR64" s="220" t="str">
        <f>IF(_xludf.ISFORMULA(K64),"",1)</f>
        <v/>
      </c>
      <c r="AS64" s="220" t="str">
        <f>IF(_xludf.ISFORMULA(L64),"",1)</f>
        <v/>
      </c>
      <c r="AT64" s="220" t="str">
        <f>IF(_xludf.ISFORMULA(M64),"",1)</f>
        <v/>
      </c>
      <c r="AU64" s="220" t="str">
        <f>IF(_xludf.ISFORMULA(N64),"",1)</f>
        <v/>
      </c>
      <c r="AV64" s="220" t="str">
        <f>IF(_xludf.ISFORMULA(O64),"",1)</f>
        <v/>
      </c>
      <c r="AW64" s="23"/>
      <c r="AX64" s="224" t="str">
        <f t="shared" si="14"/>
        <v/>
      </c>
      <c r="AY64" s="23" t="str">
        <f>IF(ISNUMBER(MATCH(ssLev&amp;ccCountry&amp;ccLevel2&amp;ccYear&amp;"Quantities"&amp;"?"&amp;ROW(),wrkg1!$I:$I,0)),1,"")</f>
        <v/>
      </c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</row>
    <row r="65" spans="1:72" x14ac:dyDescent="0.25">
      <c r="A65" s="84"/>
      <c r="B65" s="84"/>
      <c r="C65" s="55" t="s">
        <v>314</v>
      </c>
      <c r="D65" s="56" t="s">
        <v>283</v>
      </c>
      <c r="E65" s="102">
        <f ca="1">IF(SUM(E62:E64)&gt;0,SUM(E62:E64),"")</f>
        <v>518513.72633494413</v>
      </c>
      <c r="F65" s="46">
        <f t="shared" ref="F65:O65" ca="1" si="115">IF(AND(ISNUMBER(F$1),SUM(F62:F64)&gt;0),SUM(F62:F64),"")</f>
        <v>719672.67029835947</v>
      </c>
      <c r="G65" s="46">
        <f t="shared" ca="1" si="115"/>
        <v>831817.25983008265</v>
      </c>
      <c r="H65" s="46">
        <f t="shared" ca="1" si="115"/>
        <v>970199.38997357641</v>
      </c>
      <c r="I65" s="46">
        <f t="shared" ca="1" si="115"/>
        <v>1098066.6210212493</v>
      </c>
      <c r="J65" s="46" t="str">
        <f t="shared" ca="1" si="115"/>
        <v/>
      </c>
      <c r="K65" s="46" t="str">
        <f t="shared" ca="1" si="115"/>
        <v/>
      </c>
      <c r="L65" s="46" t="str">
        <f t="shared" ca="1" si="115"/>
        <v/>
      </c>
      <c r="M65" s="46" t="str">
        <f t="shared" ca="1" si="115"/>
        <v/>
      </c>
      <c r="N65" s="46" t="str">
        <f t="shared" ca="1" si="115"/>
        <v/>
      </c>
      <c r="O65" s="46" t="str">
        <f t="shared" ca="1" si="115"/>
        <v/>
      </c>
      <c r="P65" s="55"/>
      <c r="Q65" s="55"/>
      <c r="R65" s="91">
        <f t="shared" ca="1" si="111"/>
        <v>3619755.9411232676</v>
      </c>
      <c r="S65" s="98" t="str">
        <f t="shared" si="12"/>
        <v/>
      </c>
      <c r="T65" s="55"/>
      <c r="AB65" s="141" t="str">
        <f t="shared" si="91"/>
        <v/>
      </c>
      <c r="AC65" s="141" t="str">
        <f>IF(ISNUMBER(MATCH($B65,CountryData!$3:$3,0)),MATCH($B65,CountryData!$3:$3,0),"")</f>
        <v/>
      </c>
      <c r="AD65" s="141" t="str">
        <f t="shared" si="112"/>
        <v/>
      </c>
      <c r="AE65" s="158"/>
      <c r="AF65" s="145">
        <f ca="1">IF(SUM(AF62:AF64)&gt;0,SUM(AF62:AF64),"")</f>
        <v>518513.72633494413</v>
      </c>
      <c r="AG65" s="142" t="str">
        <f t="shared" ref="AG65" ca="1" si="116">IF(AND(ISNUMBER(AG$1),SUM(AG62:AG64)&gt;0),SUM(AG62:AG64),"")</f>
        <v/>
      </c>
      <c r="AH65" s="143">
        <f>IF(AND(_xludf.ISFORMULA(AF65),_xludf.ISFORMULA(AG65)),1,"")</f>
        <v>1</v>
      </c>
      <c r="AI65" s="144"/>
      <c r="AJ65" s="144"/>
      <c r="AK65" s="215"/>
      <c r="AL65" s="54"/>
      <c r="AM65" s="220" t="str">
        <f>IF(_xludf.ISFORMULA(F65),"",1)</f>
        <v/>
      </c>
      <c r="AN65" s="220" t="str">
        <f>IF(_xludf.ISFORMULA(G65),"",1)</f>
        <v/>
      </c>
      <c r="AO65" s="220" t="str">
        <f>IF(_xludf.ISFORMULA(H65),"",1)</f>
        <v/>
      </c>
      <c r="AP65" s="220" t="str">
        <f>IF(_xludf.ISFORMULA(I65),"",1)</f>
        <v/>
      </c>
      <c r="AQ65" s="220" t="str">
        <f>IF(_xludf.ISFORMULA(J65),"",1)</f>
        <v/>
      </c>
      <c r="AR65" s="220" t="str">
        <f>IF(_xludf.ISFORMULA(K65),"",1)</f>
        <v/>
      </c>
      <c r="AS65" s="220" t="str">
        <f>IF(_xludf.ISFORMULA(L65),"",1)</f>
        <v/>
      </c>
      <c r="AT65" s="220" t="str">
        <f>IF(_xludf.ISFORMULA(M65),"",1)</f>
        <v/>
      </c>
      <c r="AU65" s="220" t="str">
        <f>IF(_xludf.ISFORMULA(N65),"",1)</f>
        <v/>
      </c>
      <c r="AV65" s="220" t="str">
        <f>IF(_xludf.ISFORMULA(O65),"",1)</f>
        <v/>
      </c>
      <c r="AW65" s="23"/>
      <c r="AX65" s="224" t="str">
        <f t="shared" si="14"/>
        <v/>
      </c>
      <c r="AY65" s="23" t="str">
        <f>IF(ISNUMBER(MATCH(ssLev&amp;ccCountry&amp;ccLevel2&amp;ccYear&amp;"Quantities"&amp;"?"&amp;ROW(),wrkg1!$I:$I,0)),1,"")</f>
        <v/>
      </c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</row>
    <row r="66" spans="1:72" x14ac:dyDescent="0.25">
      <c r="A66" s="84"/>
      <c r="B66" s="84"/>
      <c r="C66" s="55" t="s">
        <v>319</v>
      </c>
      <c r="D66" s="56" t="s">
        <v>227</v>
      </c>
      <c r="E66" s="109">
        <v>1.2</v>
      </c>
      <c r="F66" s="48">
        <v>4</v>
      </c>
      <c r="G66" s="48">
        <v>4</v>
      </c>
      <c r="H66" s="48">
        <v>4</v>
      </c>
      <c r="I66" s="48">
        <v>4</v>
      </c>
      <c r="J66" s="48" t="str">
        <f t="shared" ref="F66:O68" si="117">IF(AND(ISNUMBER($E66),ISNUMBER(J$1)),$E66,"")</f>
        <v/>
      </c>
      <c r="K66" s="48" t="str">
        <f t="shared" si="117"/>
        <v/>
      </c>
      <c r="L66" s="48" t="str">
        <f t="shared" si="117"/>
        <v/>
      </c>
      <c r="M66" s="48" t="str">
        <f t="shared" si="117"/>
        <v/>
      </c>
      <c r="N66" s="48" t="str">
        <f t="shared" si="117"/>
        <v/>
      </c>
      <c r="O66" s="48" t="str">
        <f t="shared" si="117"/>
        <v/>
      </c>
      <c r="P66" s="55"/>
      <c r="Q66" s="55"/>
      <c r="R66" s="81">
        <f t="shared" si="111"/>
        <v>4</v>
      </c>
      <c r="S66" s="98">
        <f t="shared" si="12"/>
        <v>1</v>
      </c>
      <c r="T66" s="55"/>
      <c r="AB66" s="141" t="str">
        <f t="shared" si="91"/>
        <v/>
      </c>
      <c r="AC66" s="141" t="str">
        <f>IF(ISNUMBER(MATCH($B66,CountryData!$3:$3,0)),MATCH($B66,CountryData!$3:$3,0),"")</f>
        <v/>
      </c>
      <c r="AD66" s="141" t="str">
        <f t="shared" si="112"/>
        <v/>
      </c>
      <c r="AE66" s="158"/>
      <c r="AF66" s="145">
        <v>1.2</v>
      </c>
      <c r="AG66" s="142" t="str">
        <f t="shared" ref="AG66:AG68" si="118">IF(AND(ISNUMBER($E66),ISNUMBER(AG$1)),$E66,"")</f>
        <v/>
      </c>
      <c r="AH66" s="143" t="str">
        <f>IF(AND(_xludf.ISFORMULA(AF66),_xludf.ISFORMULA(AG66)),1,"")</f>
        <v/>
      </c>
      <c r="AI66" s="144"/>
      <c r="AJ66" s="144"/>
      <c r="AK66" s="215"/>
      <c r="AL66" s="54"/>
      <c r="AM66" s="220">
        <f>IF(_xludf.ISFORMULA(F66),"",1)</f>
        <v>1</v>
      </c>
      <c r="AN66" s="220">
        <f>IF(_xludf.ISFORMULA(G66),"",1)</f>
        <v>1</v>
      </c>
      <c r="AO66" s="220">
        <f>IF(_xludf.ISFORMULA(H66),"",1)</f>
        <v>1</v>
      </c>
      <c r="AP66" s="220">
        <f>IF(_xludf.ISFORMULA(I66),"",1)</f>
        <v>1</v>
      </c>
      <c r="AQ66" s="220" t="str">
        <f>IF(_xludf.ISFORMULA(J66),"",1)</f>
        <v/>
      </c>
      <c r="AR66" s="220" t="str">
        <f>IF(_xludf.ISFORMULA(K66),"",1)</f>
        <v/>
      </c>
      <c r="AS66" s="220" t="str">
        <f>IF(_xludf.ISFORMULA(L66),"",1)</f>
        <v/>
      </c>
      <c r="AT66" s="220" t="str">
        <f>IF(_xludf.ISFORMULA(M66),"",1)</f>
        <v/>
      </c>
      <c r="AU66" s="220" t="str">
        <f>IF(_xludf.ISFORMULA(N66),"",1)</f>
        <v/>
      </c>
      <c r="AV66" s="220" t="str">
        <f>IF(_xludf.ISFORMULA(O66),"",1)</f>
        <v/>
      </c>
      <c r="AW66" s="23"/>
      <c r="AX66" s="224">
        <f t="shared" si="14"/>
        <v>1</v>
      </c>
      <c r="AY66" s="23">
        <f>IF(ISNUMBER(MATCH(ssLev&amp;ccCountry&amp;ccLevel2&amp;ccYear&amp;"Quantities"&amp;"?"&amp;ROW(),wrkg1!$I:$I,0)),1,"")</f>
        <v>1</v>
      </c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</row>
    <row r="67" spans="1:72" x14ac:dyDescent="0.25">
      <c r="A67" s="84">
        <v>40</v>
      </c>
      <c r="B67" s="84"/>
      <c r="C67" s="105" t="s">
        <v>316</v>
      </c>
      <c r="D67" s="56" t="s">
        <v>318</v>
      </c>
      <c r="E67" s="106">
        <f ca="1">IF(AND(ISNUMBER(E$65),ISNUMBER(E66)),E$65*E66,"")</f>
        <v>622216.47160193289</v>
      </c>
      <c r="F67" s="107">
        <f t="shared" ref="F67:O67" ca="1" si="119">IF(AND(ISNUMBER(F$65),ISNUMBER(F66)),F$65*F66,"")</f>
        <v>2878690.6811934379</v>
      </c>
      <c r="G67" s="107">
        <f t="shared" ca="1" si="119"/>
        <v>3327269.0393203306</v>
      </c>
      <c r="H67" s="107">
        <f t="shared" ca="1" si="119"/>
        <v>3880797.5598943057</v>
      </c>
      <c r="I67" s="107">
        <f t="shared" ca="1" si="119"/>
        <v>4392266.4840849973</v>
      </c>
      <c r="J67" s="107" t="str">
        <f t="shared" ca="1" si="119"/>
        <v/>
      </c>
      <c r="K67" s="107" t="str">
        <f t="shared" ca="1" si="119"/>
        <v/>
      </c>
      <c r="L67" s="107" t="str">
        <f t="shared" ca="1" si="119"/>
        <v/>
      </c>
      <c r="M67" s="107" t="str">
        <f t="shared" ca="1" si="119"/>
        <v/>
      </c>
      <c r="N67" s="107" t="str">
        <f t="shared" ca="1" si="119"/>
        <v/>
      </c>
      <c r="O67" s="107" t="str">
        <f t="shared" ca="1" si="119"/>
        <v/>
      </c>
      <c r="P67" s="55"/>
      <c r="Q67" s="55"/>
      <c r="R67" s="108">
        <f t="shared" ca="1" si="111"/>
        <v>14479023.764493071</v>
      </c>
      <c r="S67" s="98" t="str">
        <f t="shared" si="12"/>
        <v/>
      </c>
      <c r="T67" s="55"/>
      <c r="AB67" s="141" t="str">
        <f t="shared" si="91"/>
        <v/>
      </c>
      <c r="AC67" s="141" t="str">
        <f>IF(ISNUMBER(MATCH($B67,CountryData!$3:$3,0)),MATCH($B67,CountryData!$3:$3,0),"")</f>
        <v/>
      </c>
      <c r="AD67" s="141" t="str">
        <f t="shared" si="112"/>
        <v/>
      </c>
      <c r="AE67" s="158"/>
      <c r="AF67" s="145">
        <f ca="1">IF(AND(ISNUMBER(AF$65),ISNUMBER(AF66)),AF$65*AF66,"")</f>
        <v>622216.47160193289</v>
      </c>
      <c r="AG67" s="142" t="str">
        <f t="shared" ref="AG67" ca="1" si="120">IF(AND(ISNUMBER(AG$65),ISNUMBER(AG66)),AG$65*AG66,"")</f>
        <v/>
      </c>
      <c r="AH67" s="143">
        <f>IF(AND(_xludf.ISFORMULA(AF67),_xludf.ISFORMULA(AG67)),1,"")</f>
        <v>1</v>
      </c>
      <c r="AI67" s="144"/>
      <c r="AJ67" s="144"/>
      <c r="AK67" s="215"/>
      <c r="AL67" s="54"/>
      <c r="AM67" s="220" t="str">
        <f>IF(_xludf.ISFORMULA(F67),"",1)</f>
        <v/>
      </c>
      <c r="AN67" s="220" t="str">
        <f>IF(_xludf.ISFORMULA(G67),"",1)</f>
        <v/>
      </c>
      <c r="AO67" s="220" t="str">
        <f>IF(_xludf.ISFORMULA(H67),"",1)</f>
        <v/>
      </c>
      <c r="AP67" s="220" t="str">
        <f>IF(_xludf.ISFORMULA(I67),"",1)</f>
        <v/>
      </c>
      <c r="AQ67" s="220" t="str">
        <f>IF(_xludf.ISFORMULA(J67),"",1)</f>
        <v/>
      </c>
      <c r="AR67" s="220" t="str">
        <f>IF(_xludf.ISFORMULA(K67),"",1)</f>
        <v/>
      </c>
      <c r="AS67" s="220" t="str">
        <f>IF(_xludf.ISFORMULA(L67),"",1)</f>
        <v/>
      </c>
      <c r="AT67" s="220" t="str">
        <f>IF(_xludf.ISFORMULA(M67),"",1)</f>
        <v/>
      </c>
      <c r="AU67" s="220" t="str">
        <f>IF(_xludf.ISFORMULA(N67),"",1)</f>
        <v/>
      </c>
      <c r="AV67" s="220" t="str">
        <f>IF(_xludf.ISFORMULA(O67),"",1)</f>
        <v/>
      </c>
      <c r="AW67" s="23"/>
      <c r="AX67" s="224" t="str">
        <f t="shared" si="14"/>
        <v/>
      </c>
      <c r="AY67" s="23" t="str">
        <f>IF(ISNUMBER(MATCH(ssLev&amp;ccCountry&amp;ccLevel2&amp;ccYear&amp;"Quantities"&amp;"?"&amp;ROW(),wrkg1!$I:$I,0)),1,"")</f>
        <v/>
      </c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</row>
    <row r="68" spans="1:72" x14ac:dyDescent="0.25">
      <c r="A68" s="84"/>
      <c r="B68" s="84"/>
      <c r="C68" s="55" t="s">
        <v>320</v>
      </c>
      <c r="D68" s="56" t="s">
        <v>227</v>
      </c>
      <c r="E68" s="109">
        <v>1</v>
      </c>
      <c r="F68" s="48">
        <f t="shared" si="117"/>
        <v>1</v>
      </c>
      <c r="G68" s="48">
        <f t="shared" si="117"/>
        <v>1</v>
      </c>
      <c r="H68" s="48">
        <f t="shared" si="117"/>
        <v>1</v>
      </c>
      <c r="I68" s="48">
        <f t="shared" si="117"/>
        <v>1</v>
      </c>
      <c r="J68" s="48" t="str">
        <f t="shared" si="117"/>
        <v/>
      </c>
      <c r="K68" s="48" t="str">
        <f t="shared" si="117"/>
        <v/>
      </c>
      <c r="L68" s="48" t="str">
        <f t="shared" si="117"/>
        <v/>
      </c>
      <c r="M68" s="48" t="str">
        <f t="shared" si="117"/>
        <v/>
      </c>
      <c r="N68" s="48" t="str">
        <f t="shared" si="117"/>
        <v/>
      </c>
      <c r="O68" s="48" t="str">
        <f t="shared" si="117"/>
        <v/>
      </c>
      <c r="P68" s="55"/>
      <c r="Q68" s="55"/>
      <c r="R68" s="81">
        <f t="shared" ref="R68:R69" si="121">IF(ISNUMBER($E68),IF(S68=1,MAX(F68:O68),SUM(F68:O68)),"")</f>
        <v>1</v>
      </c>
      <c r="S68" s="98">
        <f t="shared" si="12"/>
        <v>1</v>
      </c>
      <c r="T68" s="55"/>
      <c r="AB68" s="141" t="str">
        <f t="shared" si="91"/>
        <v/>
      </c>
      <c r="AC68" s="141" t="str">
        <f>IF(ISNUMBER(MATCH($B68,CountryData!$3:$3,0)),MATCH($B68,CountryData!$3:$3,0),"")</f>
        <v/>
      </c>
      <c r="AD68" s="141" t="str">
        <f t="shared" ref="AD68:AD77" si="122">IF(AND(ISNUMBER(AB68),ISNUMBER(AC68)),IF(INDEX(rngData,AB68,AC68)&gt;0,INDEX(rngData,AB68,AC68),""),"")</f>
        <v/>
      </c>
      <c r="AE68" s="158"/>
      <c r="AF68" s="145">
        <v>1</v>
      </c>
      <c r="AG68" s="142" t="str">
        <f t="shared" si="118"/>
        <v/>
      </c>
      <c r="AH68" s="143" t="str">
        <f>IF(AND(_xludf.ISFORMULA(AF68),_xludf.ISFORMULA(AG68)),1,"")</f>
        <v/>
      </c>
      <c r="AI68" s="144"/>
      <c r="AJ68" s="144"/>
      <c r="AK68" s="215"/>
      <c r="AL68" s="54"/>
      <c r="AM68" s="220" t="str">
        <f>IF(_xludf.ISFORMULA(F68),"",1)</f>
        <v/>
      </c>
      <c r="AN68" s="220" t="str">
        <f>IF(_xludf.ISFORMULA(G68),"",1)</f>
        <v/>
      </c>
      <c r="AO68" s="220" t="str">
        <f>IF(_xludf.ISFORMULA(H68),"",1)</f>
        <v/>
      </c>
      <c r="AP68" s="220" t="str">
        <f>IF(_xludf.ISFORMULA(I68),"",1)</f>
        <v/>
      </c>
      <c r="AQ68" s="220" t="str">
        <f>IF(_xludf.ISFORMULA(J68),"",1)</f>
        <v/>
      </c>
      <c r="AR68" s="220" t="str">
        <f>IF(_xludf.ISFORMULA(K68),"",1)</f>
        <v/>
      </c>
      <c r="AS68" s="220" t="str">
        <f>IF(_xludf.ISFORMULA(L68),"",1)</f>
        <v/>
      </c>
      <c r="AT68" s="220" t="str">
        <f>IF(_xludf.ISFORMULA(M68),"",1)</f>
        <v/>
      </c>
      <c r="AU68" s="220" t="str">
        <f>IF(_xludf.ISFORMULA(N68),"",1)</f>
        <v/>
      </c>
      <c r="AV68" s="220" t="str">
        <f>IF(_xludf.ISFORMULA(O68),"",1)</f>
        <v/>
      </c>
      <c r="AW68" s="23"/>
      <c r="AX68" s="224" t="str">
        <f t="shared" si="14"/>
        <v/>
      </c>
      <c r="AY68" s="23" t="str">
        <f>IF(ISNUMBER(MATCH(ssLev&amp;ccCountry&amp;ccLevel2&amp;ccYear&amp;"Quantities"&amp;"?"&amp;ROW(),wrkg1!$I:$I,0)),1,"")</f>
        <v/>
      </c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</row>
    <row r="69" spans="1:72" x14ac:dyDescent="0.25">
      <c r="A69" s="84">
        <v>50</v>
      </c>
      <c r="B69" s="84"/>
      <c r="C69" s="105" t="s">
        <v>321</v>
      </c>
      <c r="D69" s="56" t="s">
        <v>322</v>
      </c>
      <c r="E69" s="106">
        <f t="shared" ref="E69:O69" ca="1" si="123">IF(AND(ISNUMBER(E$65),ISNUMBER(E68)),E$65*E68,"")</f>
        <v>518513.72633494413</v>
      </c>
      <c r="F69" s="107">
        <f t="shared" ca="1" si="123"/>
        <v>719672.67029835947</v>
      </c>
      <c r="G69" s="107">
        <f t="shared" ca="1" si="123"/>
        <v>831817.25983008265</v>
      </c>
      <c r="H69" s="107">
        <f t="shared" ca="1" si="123"/>
        <v>970199.38997357641</v>
      </c>
      <c r="I69" s="107">
        <f t="shared" ca="1" si="123"/>
        <v>1098066.6210212493</v>
      </c>
      <c r="J69" s="107" t="str">
        <f t="shared" ca="1" si="123"/>
        <v/>
      </c>
      <c r="K69" s="107" t="str">
        <f t="shared" ca="1" si="123"/>
        <v/>
      </c>
      <c r="L69" s="107" t="str">
        <f t="shared" ca="1" si="123"/>
        <v/>
      </c>
      <c r="M69" s="107" t="str">
        <f t="shared" ca="1" si="123"/>
        <v/>
      </c>
      <c r="N69" s="107" t="str">
        <f t="shared" ca="1" si="123"/>
        <v/>
      </c>
      <c r="O69" s="107" t="str">
        <f t="shared" ca="1" si="123"/>
        <v/>
      </c>
      <c r="P69" s="55"/>
      <c r="Q69" s="55"/>
      <c r="R69" s="108">
        <f t="shared" ca="1" si="121"/>
        <v>3619755.9411232676</v>
      </c>
      <c r="S69" s="98" t="str">
        <f t="shared" si="12"/>
        <v/>
      </c>
      <c r="T69" s="55"/>
      <c r="AB69" s="141" t="str">
        <f t="shared" si="91"/>
        <v/>
      </c>
      <c r="AC69" s="141" t="str">
        <f>IF(ISNUMBER(MATCH($B69,CountryData!$3:$3,0)),MATCH($B69,CountryData!$3:$3,0),"")</f>
        <v/>
      </c>
      <c r="AD69" s="141" t="str">
        <f t="shared" si="122"/>
        <v/>
      </c>
      <c r="AE69" s="158"/>
      <c r="AF69" s="145">
        <f t="shared" ref="AF69:AG69" ca="1" si="124">IF(AND(ISNUMBER(AF$65),ISNUMBER(AF68)),AF$65*AF68,"")</f>
        <v>518513.72633494413</v>
      </c>
      <c r="AG69" s="142" t="str">
        <f t="shared" ca="1" si="124"/>
        <v/>
      </c>
      <c r="AH69" s="143">
        <f>IF(AND(_xludf.ISFORMULA(AF69),_xludf.ISFORMULA(AG69)),1,"")</f>
        <v>1</v>
      </c>
      <c r="AI69" s="144"/>
      <c r="AJ69" s="144"/>
      <c r="AK69" s="215"/>
      <c r="AL69" s="54"/>
      <c r="AM69" s="220" t="str">
        <f>IF(_xludf.ISFORMULA(F69),"",1)</f>
        <v/>
      </c>
      <c r="AN69" s="220" t="str">
        <f>IF(_xludf.ISFORMULA(G69),"",1)</f>
        <v/>
      </c>
      <c r="AO69" s="220" t="str">
        <f>IF(_xludf.ISFORMULA(H69),"",1)</f>
        <v/>
      </c>
      <c r="AP69" s="220" t="str">
        <f>IF(_xludf.ISFORMULA(I69),"",1)</f>
        <v/>
      </c>
      <c r="AQ69" s="220" t="str">
        <f>IF(_xludf.ISFORMULA(J69),"",1)</f>
        <v/>
      </c>
      <c r="AR69" s="220" t="str">
        <f>IF(_xludf.ISFORMULA(K69),"",1)</f>
        <v/>
      </c>
      <c r="AS69" s="220" t="str">
        <f>IF(_xludf.ISFORMULA(L69),"",1)</f>
        <v/>
      </c>
      <c r="AT69" s="220" t="str">
        <f>IF(_xludf.ISFORMULA(M69),"",1)</f>
        <v/>
      </c>
      <c r="AU69" s="220" t="str">
        <f>IF(_xludf.ISFORMULA(N69),"",1)</f>
        <v/>
      </c>
      <c r="AV69" s="220" t="str">
        <f>IF(_xludf.ISFORMULA(O69),"",1)</f>
        <v/>
      </c>
      <c r="AW69" s="23"/>
      <c r="AX69" s="224" t="str">
        <f t="shared" si="14"/>
        <v/>
      </c>
      <c r="AY69" s="23" t="str">
        <f>IF(ISNUMBER(MATCH(ssLev&amp;ccCountry&amp;ccLevel2&amp;ccYear&amp;"Quantities"&amp;"?"&amp;ROW(),wrkg1!$I:$I,0)),1,"")</f>
        <v/>
      </c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</row>
    <row r="70" spans="1:72" x14ac:dyDescent="0.25">
      <c r="A70" s="84"/>
      <c r="B70" s="84"/>
      <c r="C70" s="18" t="s">
        <v>323</v>
      </c>
      <c r="D70" s="89"/>
      <c r="E70" s="56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 t="str">
        <f t="shared" ref="R70" si="125">IF(ISNUMBER($E70),IF(S70=1,MAX(F70:O70),SUM(F70:O70)),"")</f>
        <v/>
      </c>
      <c r="S70" s="98" t="str">
        <f t="shared" si="12"/>
        <v/>
      </c>
      <c r="T70" s="55"/>
      <c r="U70" s="54"/>
      <c r="V70" s="54"/>
      <c r="W70" s="54"/>
      <c r="X70" s="54"/>
      <c r="Y70" s="54"/>
      <c r="Z70" s="54"/>
      <c r="AA70" s="54"/>
      <c r="AB70" s="141" t="str">
        <f t="shared" si="91"/>
        <v/>
      </c>
      <c r="AC70" s="141" t="str">
        <f>IF(ISNUMBER(MATCH($B70,CountryData!$3:$3,0)),MATCH($B70,CountryData!$3:$3,0),"")</f>
        <v/>
      </c>
      <c r="AD70" s="141" t="str">
        <f t="shared" si="122"/>
        <v/>
      </c>
      <c r="AE70" s="158"/>
      <c r="AF70" s="145"/>
      <c r="AG70" s="142"/>
      <c r="AH70" s="143" t="str">
        <f>IF(AND(_xludf.ISFORMULA(AF70),_xludf.ISFORMULA(AG70)),1,"")</f>
        <v/>
      </c>
      <c r="AI70" s="144"/>
      <c r="AJ70" s="144" t="str">
        <f ca="1">IF(ISNUMBER(AC70),IF(ISNUMBER(MATCH($B70,Strategy!$B:$B,0)),OFFSET(Strategy!$K$1,MATCH($B70,Strategy!$B:$B,0)-1,),""),"")</f>
        <v/>
      </c>
      <c r="AK70" s="215"/>
      <c r="AL70" s="54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3"/>
      <c r="AX70" s="224" t="str">
        <f t="shared" si="14"/>
        <v/>
      </c>
      <c r="AY70" s="23" t="str">
        <f>IF(ISNUMBER(MATCH(ssLev&amp;ccCountry&amp;ccLevel2&amp;ccYear&amp;"Quantities"&amp;"?"&amp;ROW(),wrkg1!$I:$I,0)),1,"")</f>
        <v/>
      </c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</row>
    <row r="71" spans="1:72" x14ac:dyDescent="0.25">
      <c r="A71" s="84"/>
      <c r="B71" s="84"/>
      <c r="C71" s="55" t="s">
        <v>324</v>
      </c>
      <c r="D71" s="56" t="s">
        <v>283</v>
      </c>
      <c r="E71" s="102">
        <f ca="1">IF(AND(ISNUMBER(E$9),ISNUMBER(E$24)),E$24*E$9,"")</f>
        <v>61183.460441957119</v>
      </c>
      <c r="F71" s="46">
        <f t="shared" ref="F71:O71" ca="1" si="126">IF(AND(ISNUMBER(F$1),ISNUMBER(F$9),ISNUMBER(F$24)),F$24*F$9,"")</f>
        <v>70705.727988359416</v>
      </c>
      <c r="G71" s="46">
        <f t="shared" ca="1" si="126"/>
        <v>74330.075812022304</v>
      </c>
      <c r="H71" s="46">
        <f t="shared" ca="1" si="126"/>
        <v>77990.304660255351</v>
      </c>
      <c r="I71" s="46">
        <f t="shared" ca="1" si="126"/>
        <v>80674.282360744866</v>
      </c>
      <c r="J71" s="46" t="str">
        <f t="shared" ca="1" si="126"/>
        <v/>
      </c>
      <c r="K71" s="46" t="str">
        <f t="shared" ca="1" si="126"/>
        <v/>
      </c>
      <c r="L71" s="46" t="str">
        <f t="shared" ca="1" si="126"/>
        <v/>
      </c>
      <c r="M71" s="46" t="str">
        <f t="shared" ca="1" si="126"/>
        <v/>
      </c>
      <c r="N71" s="46" t="str">
        <f t="shared" ca="1" si="126"/>
        <v/>
      </c>
      <c r="O71" s="46" t="str">
        <f t="shared" ca="1" si="126"/>
        <v/>
      </c>
      <c r="P71" s="55"/>
      <c r="Q71" s="55"/>
      <c r="R71" s="91">
        <f t="shared" ref="R71:R77" ca="1" si="127">IF(ISNUMBER($E71),IF(S71=1,MAX(F71:O71),SUM(F71:O71)),"")</f>
        <v>303700.39082138194</v>
      </c>
      <c r="S71" s="98" t="str">
        <f t="shared" si="12"/>
        <v/>
      </c>
      <c r="T71" s="55"/>
      <c r="AB71" s="141" t="str">
        <f t="shared" si="91"/>
        <v/>
      </c>
      <c r="AC71" s="141" t="str">
        <f>IF(ISNUMBER(MATCH($B71,CountryData!$3:$3,0)),MATCH($B71,CountryData!$3:$3,0),"")</f>
        <v/>
      </c>
      <c r="AD71" s="141" t="str">
        <f t="shared" si="122"/>
        <v/>
      </c>
      <c r="AE71" s="158"/>
      <c r="AF71" s="145">
        <f ca="1">IF(AND(ISNUMBER(AF$9),ISNUMBER(AF$24)),AF$24*AF$9,"")</f>
        <v>61183.460441957119</v>
      </c>
      <c r="AG71" s="142" t="str">
        <f t="shared" ref="AG71" ca="1" si="128">IF(AND(ISNUMBER(AG$1),ISNUMBER(AG$9),ISNUMBER(AG$24)),AG$24*AG$9,"")</f>
        <v/>
      </c>
      <c r="AH71" s="143">
        <f>IF(AND(_xludf.ISFORMULA(AF71),_xludf.ISFORMULA(AG71)),1,"")</f>
        <v>1</v>
      </c>
      <c r="AI71" s="144"/>
      <c r="AJ71" s="144"/>
      <c r="AK71" s="215"/>
      <c r="AL71" s="54"/>
      <c r="AM71" s="220" t="str">
        <f>IF(_xludf.ISFORMULA(F71),"",1)</f>
        <v/>
      </c>
      <c r="AN71" s="220" t="str">
        <f>IF(_xludf.ISFORMULA(G71),"",1)</f>
        <v/>
      </c>
      <c r="AO71" s="220" t="str">
        <f>IF(_xludf.ISFORMULA(H71),"",1)</f>
        <v/>
      </c>
      <c r="AP71" s="220" t="str">
        <f>IF(_xludf.ISFORMULA(I71),"",1)</f>
        <v/>
      </c>
      <c r="AQ71" s="220" t="str">
        <f>IF(_xludf.ISFORMULA(J71),"",1)</f>
        <v/>
      </c>
      <c r="AR71" s="220" t="str">
        <f>IF(_xludf.ISFORMULA(K71),"",1)</f>
        <v/>
      </c>
      <c r="AS71" s="220" t="str">
        <f>IF(_xludf.ISFORMULA(L71),"",1)</f>
        <v/>
      </c>
      <c r="AT71" s="220" t="str">
        <f>IF(_xludf.ISFORMULA(M71),"",1)</f>
        <v/>
      </c>
      <c r="AU71" s="220" t="str">
        <f>IF(_xludf.ISFORMULA(N71),"",1)</f>
        <v/>
      </c>
      <c r="AV71" s="220" t="str">
        <f>IF(_xludf.ISFORMULA(O71),"",1)</f>
        <v/>
      </c>
      <c r="AW71" s="23"/>
      <c r="AX71" s="224" t="str">
        <f t="shared" ref="AX71:AX135" si="129">IF(SUM(AM71:AV71)&gt;0,1,"")</f>
        <v/>
      </c>
      <c r="AY71" s="23" t="str">
        <f>IF(ISNUMBER(MATCH(ssLev&amp;ccCountry&amp;ccLevel2&amp;ccYear&amp;"Quantities"&amp;"?"&amp;ROW(),wrkg1!$I:$I,0)),1,"")</f>
        <v/>
      </c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</row>
    <row r="72" spans="1:72" x14ac:dyDescent="0.25">
      <c r="A72" s="84"/>
      <c r="B72" s="84">
        <v>14106</v>
      </c>
      <c r="C72" s="55" t="s">
        <v>325</v>
      </c>
      <c r="D72" s="56" t="s">
        <v>283</v>
      </c>
      <c r="E72" s="102">
        <f ca="1">IF(AND(ISNUMBER(E$71),ISNUMBER(E$34),ISNUMBER($AD72)),E$71*E$34*$AD72,"")</f>
        <v>16994.317972358011</v>
      </c>
      <c r="F72" s="46">
        <f t="shared" ref="F72:O73" ca="1" si="130">IF(AND(ISNUMBER(F$1),ISNUMBER(F$71),ISNUMBER(F$34),ISNUMBER($AD72)),F$71*F$34*$AD72,"")</f>
        <v>21658.578597394255</v>
      </c>
      <c r="G72" s="46">
        <f t="shared" ca="1" si="130"/>
        <v>24891.655787930027</v>
      </c>
      <c r="H72" s="46">
        <f t="shared" ca="1" si="130"/>
        <v>28344.7963257232</v>
      </c>
      <c r="I72" s="46">
        <f t="shared" ca="1" si="130"/>
        <v>31624.318685411978</v>
      </c>
      <c r="J72" s="46" t="str">
        <f t="shared" ca="1" si="130"/>
        <v/>
      </c>
      <c r="K72" s="46" t="str">
        <f t="shared" ca="1" si="130"/>
        <v/>
      </c>
      <c r="L72" s="46" t="str">
        <f t="shared" ca="1" si="130"/>
        <v/>
      </c>
      <c r="M72" s="46" t="str">
        <f t="shared" ca="1" si="130"/>
        <v/>
      </c>
      <c r="N72" s="46" t="str">
        <f t="shared" ca="1" si="130"/>
        <v/>
      </c>
      <c r="O72" s="46" t="str">
        <f t="shared" ca="1" si="130"/>
        <v/>
      </c>
      <c r="P72" s="55"/>
      <c r="Q72" s="55"/>
      <c r="R72" s="91">
        <f t="shared" ca="1" si="127"/>
        <v>106519.34939645947</v>
      </c>
      <c r="S72" s="98" t="str">
        <f t="shared" si="12"/>
        <v/>
      </c>
      <c r="T72" s="55"/>
      <c r="AB72" s="141">
        <f t="shared" si="91"/>
        <v>78</v>
      </c>
      <c r="AC72" s="141">
        <f>IF(ISNUMBER(MATCH($B72,CountryData!$3:$3,0)),MATCH($B72,CountryData!$3:$3,0),"")</f>
        <v>44</v>
      </c>
      <c r="AD72" s="141">
        <f t="shared" ca="1" si="122"/>
        <v>0.56000000000000005</v>
      </c>
      <c r="AE72" s="158"/>
      <c r="AF72" s="145">
        <f ca="1">IF(AND(ISNUMBER(AF$71),ISNUMBER(AF$34),ISNUMBER($AD72)),AF$71*AF$34*$AD72,"")</f>
        <v>16994.317972358011</v>
      </c>
      <c r="AG72" s="142" t="str">
        <f ca="1">IF(AND(ISNUMBER(AG$1),ISNUMBER(AG$71),ISNUMBER(AG$34),ISNUMBER($AD72)),AG$71*AG$34*$AD72,"")</f>
        <v/>
      </c>
      <c r="AH72" s="143">
        <f>IF(AND(_xludf.ISFORMULA(AF72),_xludf.ISFORMULA(AG72)),1,"")</f>
        <v>1</v>
      </c>
      <c r="AI72" s="144"/>
      <c r="AJ72" s="144"/>
      <c r="AK72" s="215"/>
      <c r="AL72" s="54"/>
      <c r="AM72" s="220" t="str">
        <f>IF(_xludf.ISFORMULA(F72),"",1)</f>
        <v/>
      </c>
      <c r="AN72" s="220" t="str">
        <f>IF(_xludf.ISFORMULA(G72),"",1)</f>
        <v/>
      </c>
      <c r="AO72" s="220" t="str">
        <f>IF(_xludf.ISFORMULA(H72),"",1)</f>
        <v/>
      </c>
      <c r="AP72" s="220" t="str">
        <f>IF(_xludf.ISFORMULA(I72),"",1)</f>
        <v/>
      </c>
      <c r="AQ72" s="220" t="str">
        <f>IF(_xludf.ISFORMULA(J72),"",1)</f>
        <v/>
      </c>
      <c r="AR72" s="220" t="str">
        <f>IF(_xludf.ISFORMULA(K72),"",1)</f>
        <v/>
      </c>
      <c r="AS72" s="220" t="str">
        <f>IF(_xludf.ISFORMULA(L72),"",1)</f>
        <v/>
      </c>
      <c r="AT72" s="220" t="str">
        <f>IF(_xludf.ISFORMULA(M72),"",1)</f>
        <v/>
      </c>
      <c r="AU72" s="220" t="str">
        <f>IF(_xludf.ISFORMULA(N72),"",1)</f>
        <v/>
      </c>
      <c r="AV72" s="220" t="str">
        <f>IF(_xludf.ISFORMULA(O72),"",1)</f>
        <v/>
      </c>
      <c r="AW72" s="23"/>
      <c r="AX72" s="224" t="str">
        <f t="shared" si="129"/>
        <v/>
      </c>
      <c r="AY72" s="23" t="str">
        <f>IF(ISNUMBER(MATCH(ssLev&amp;ccCountry&amp;ccLevel2&amp;ccYear&amp;"Quantities"&amp;"?"&amp;ROW(),wrkg1!$I:$I,0)),1,"")</f>
        <v/>
      </c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</row>
    <row r="73" spans="1:72" x14ac:dyDescent="0.25">
      <c r="A73" s="84"/>
      <c r="B73" s="84">
        <v>14107</v>
      </c>
      <c r="C73" s="55" t="s">
        <v>326</v>
      </c>
      <c r="D73" s="56" t="s">
        <v>283</v>
      </c>
      <c r="E73" s="102">
        <f ca="1">IF(AND(ISNUMBER(E$71),ISNUMBER(E$34),ISNUMBER($AD73)),E$71*E$34*$AD73,"")</f>
        <v>303.46996379210731</v>
      </c>
      <c r="F73" s="46">
        <f t="shared" ca="1" si="130"/>
        <v>386.76033209632595</v>
      </c>
      <c r="G73" s="46">
        <f t="shared" ca="1" si="130"/>
        <v>444.49385335589329</v>
      </c>
      <c r="H73" s="46">
        <f t="shared" ca="1" si="130"/>
        <v>506.15707724505711</v>
      </c>
      <c r="I73" s="46">
        <f t="shared" ca="1" si="130"/>
        <v>564.71997652521384</v>
      </c>
      <c r="J73" s="46" t="str">
        <f t="shared" ca="1" si="130"/>
        <v/>
      </c>
      <c r="K73" s="46" t="str">
        <f t="shared" ca="1" si="130"/>
        <v/>
      </c>
      <c r="L73" s="46" t="str">
        <f t="shared" ca="1" si="130"/>
        <v/>
      </c>
      <c r="M73" s="46" t="str">
        <f t="shared" ca="1" si="130"/>
        <v/>
      </c>
      <c r="N73" s="46" t="str">
        <f t="shared" ca="1" si="130"/>
        <v/>
      </c>
      <c r="O73" s="46" t="str">
        <f t="shared" ca="1" si="130"/>
        <v/>
      </c>
      <c r="P73" s="55"/>
      <c r="Q73" s="55"/>
      <c r="R73" s="91">
        <f t="shared" ca="1" si="127"/>
        <v>1902.13123922249</v>
      </c>
      <c r="S73" s="98" t="str">
        <f t="shared" si="12"/>
        <v/>
      </c>
      <c r="T73" s="55"/>
      <c r="AB73" s="141">
        <f t="shared" si="91"/>
        <v>78</v>
      </c>
      <c r="AC73" s="141">
        <f>IF(ISNUMBER(MATCH($B73,CountryData!$3:$3,0)),MATCH($B73,CountryData!$3:$3,0),"")</f>
        <v>45</v>
      </c>
      <c r="AD73" s="141">
        <f t="shared" ca="1" si="122"/>
        <v>0.01</v>
      </c>
      <c r="AE73" s="158"/>
      <c r="AF73" s="145">
        <f ca="1">IF(AND(ISNUMBER(AF$71),ISNUMBER(AF$34),ISNUMBER($AD73)),AF$71*AF$34*$AD73,"")</f>
        <v>303.46996379210731</v>
      </c>
      <c r="AG73" s="142" t="str">
        <f ca="1">IF(AND(ISNUMBER(AG$1),ISNUMBER(AG$71),ISNUMBER(AG$34),ISNUMBER($AD73)),AG$71*AG$34*$AD73,"")</f>
        <v/>
      </c>
      <c r="AH73" s="143">
        <f>IF(AND(_xludf.ISFORMULA(AF73),_xludf.ISFORMULA(AG73)),1,"")</f>
        <v>1</v>
      </c>
      <c r="AI73" s="144"/>
      <c r="AJ73" s="144"/>
      <c r="AK73" s="215"/>
      <c r="AL73" s="54"/>
      <c r="AM73" s="220" t="str">
        <f>IF(_xludf.ISFORMULA(F73),"",1)</f>
        <v/>
      </c>
      <c r="AN73" s="220" t="str">
        <f>IF(_xludf.ISFORMULA(G73),"",1)</f>
        <v/>
      </c>
      <c r="AO73" s="220" t="str">
        <f>IF(_xludf.ISFORMULA(H73),"",1)</f>
        <v/>
      </c>
      <c r="AP73" s="220" t="str">
        <f>IF(_xludf.ISFORMULA(I73),"",1)</f>
        <v/>
      </c>
      <c r="AQ73" s="220" t="str">
        <f>IF(_xludf.ISFORMULA(J73),"",1)</f>
        <v/>
      </c>
      <c r="AR73" s="220" t="str">
        <f>IF(_xludf.ISFORMULA(K73),"",1)</f>
        <v/>
      </c>
      <c r="AS73" s="220" t="str">
        <f>IF(_xludf.ISFORMULA(L73),"",1)</f>
        <v/>
      </c>
      <c r="AT73" s="220" t="str">
        <f>IF(_xludf.ISFORMULA(M73),"",1)</f>
        <v/>
      </c>
      <c r="AU73" s="220" t="str">
        <f>IF(_xludf.ISFORMULA(N73),"",1)</f>
        <v/>
      </c>
      <c r="AV73" s="220" t="str">
        <f>IF(_xludf.ISFORMULA(O73),"",1)</f>
        <v/>
      </c>
      <c r="AW73" s="23"/>
      <c r="AX73" s="224" t="str">
        <f t="shared" si="129"/>
        <v/>
      </c>
      <c r="AY73" s="23" t="str">
        <f>IF(ISNUMBER(MATCH(ssLev&amp;ccCountry&amp;ccLevel2&amp;ccYear&amp;"Quantities"&amp;"?"&amp;ROW(),wrkg1!$I:$I,0)),1,"")</f>
        <v/>
      </c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</row>
    <row r="74" spans="1:72" x14ac:dyDescent="0.25">
      <c r="A74" s="84"/>
      <c r="B74" s="84"/>
      <c r="C74" s="55" t="s">
        <v>282</v>
      </c>
      <c r="D74" s="56" t="s">
        <v>283</v>
      </c>
      <c r="E74" s="102">
        <f ca="1">IF(AND(ISNUMBER(E$34),SUM(E72:E73)&gt;0),(E71*E$34)-SUM(E72:E73),"")</f>
        <v>13049.208443060612</v>
      </c>
      <c r="F74" s="46">
        <f t="shared" ref="F74:O74" ca="1" si="131">IF(AND(ISNUMBER(F$1),ISNUMBER(F$34),SUM(F72:F73)&gt;0),(F71*F$34)-SUM(F72:F73),"")</f>
        <v>16630.694280142015</v>
      </c>
      <c r="G74" s="46">
        <f t="shared" ca="1" si="131"/>
        <v>19113.23569430341</v>
      </c>
      <c r="H74" s="46">
        <f t="shared" ca="1" si="131"/>
        <v>21764.75432153745</v>
      </c>
      <c r="I74" s="46">
        <f t="shared" ca="1" si="131"/>
        <v>24282.958990584193</v>
      </c>
      <c r="J74" s="46" t="str">
        <f t="shared" ca="1" si="131"/>
        <v/>
      </c>
      <c r="K74" s="46" t="str">
        <f t="shared" ca="1" si="131"/>
        <v/>
      </c>
      <c r="L74" s="46" t="str">
        <f t="shared" ca="1" si="131"/>
        <v/>
      </c>
      <c r="M74" s="46" t="str">
        <f t="shared" ca="1" si="131"/>
        <v/>
      </c>
      <c r="N74" s="46" t="str">
        <f t="shared" ca="1" si="131"/>
        <v/>
      </c>
      <c r="O74" s="46" t="str">
        <f t="shared" ca="1" si="131"/>
        <v/>
      </c>
      <c r="P74" s="55"/>
      <c r="Q74" s="55"/>
      <c r="R74" s="91">
        <f t="shared" ca="1" si="127"/>
        <v>81791.643286567065</v>
      </c>
      <c r="S74" s="98" t="str">
        <f t="shared" si="12"/>
        <v/>
      </c>
      <c r="T74" s="55"/>
      <c r="AB74" s="141" t="str">
        <f t="shared" si="91"/>
        <v/>
      </c>
      <c r="AC74" s="141" t="str">
        <f>IF(ISNUMBER(MATCH($B74,CountryData!$3:$3,0)),MATCH($B74,CountryData!$3:$3,0),"")</f>
        <v/>
      </c>
      <c r="AD74" s="141" t="str">
        <f t="shared" si="122"/>
        <v/>
      </c>
      <c r="AE74" s="158"/>
      <c r="AF74" s="145">
        <f ca="1">IF(AND(ISNUMBER(AF$34),SUM(AF72:AF73)&gt;0),(AF71*AF$34)-SUM(AF72:AF73),"")</f>
        <v>13049.208443060612</v>
      </c>
      <c r="AG74" s="142" t="str">
        <f t="shared" ref="AG74" ca="1" si="132">IF(AND(ISNUMBER(AG$1),ISNUMBER(AG$34),SUM(AG72:AG73)&gt;0),(AG71*AG$34)-SUM(AG72:AG73),"")</f>
        <v/>
      </c>
      <c r="AH74" s="143">
        <f>IF(AND(_xludf.ISFORMULA(AF74),_xludf.ISFORMULA(AG74)),1,"")</f>
        <v>1</v>
      </c>
      <c r="AI74" s="144"/>
      <c r="AJ74" s="144"/>
      <c r="AK74" s="215"/>
      <c r="AL74" s="54"/>
      <c r="AM74" s="220" t="str">
        <f>IF(_xludf.ISFORMULA(F74),"",1)</f>
        <v/>
      </c>
      <c r="AN74" s="220" t="str">
        <f>IF(_xludf.ISFORMULA(G74),"",1)</f>
        <v/>
      </c>
      <c r="AO74" s="220" t="str">
        <f>IF(_xludf.ISFORMULA(H74),"",1)</f>
        <v/>
      </c>
      <c r="AP74" s="220" t="str">
        <f>IF(_xludf.ISFORMULA(I74),"",1)</f>
        <v/>
      </c>
      <c r="AQ74" s="220" t="str">
        <f>IF(_xludf.ISFORMULA(J74),"",1)</f>
        <v/>
      </c>
      <c r="AR74" s="220" t="str">
        <f>IF(_xludf.ISFORMULA(K74),"",1)</f>
        <v/>
      </c>
      <c r="AS74" s="220" t="str">
        <f>IF(_xludf.ISFORMULA(L74),"",1)</f>
        <v/>
      </c>
      <c r="AT74" s="220" t="str">
        <f>IF(_xludf.ISFORMULA(M74),"",1)</f>
        <v/>
      </c>
      <c r="AU74" s="220" t="str">
        <f>IF(_xludf.ISFORMULA(N74),"",1)</f>
        <v/>
      </c>
      <c r="AV74" s="220" t="str">
        <f>IF(_xludf.ISFORMULA(O74),"",1)</f>
        <v/>
      </c>
      <c r="AW74" s="23"/>
      <c r="AX74" s="224" t="str">
        <f t="shared" si="129"/>
        <v/>
      </c>
      <c r="AY74" s="23" t="str">
        <f>IF(ISNUMBER(MATCH(ssLev&amp;ccCountry&amp;ccLevel2&amp;ccYear&amp;"Quantities"&amp;"?"&amp;ROW(),wrkg1!$I:$I,0)),1,"")</f>
        <v/>
      </c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</row>
    <row r="75" spans="1:72" x14ac:dyDescent="0.25">
      <c r="A75" s="84"/>
      <c r="B75" s="84"/>
      <c r="C75" s="55" t="s">
        <v>327</v>
      </c>
      <c r="D75" s="56" t="s">
        <v>283</v>
      </c>
      <c r="E75" s="102">
        <f ca="1">IF(SUM(E72:E74)&gt;0,SUM(E72:E74),"")</f>
        <v>30346.99637921073</v>
      </c>
      <c r="F75" s="46">
        <f t="shared" ref="F75:O75" ca="1" si="133">IF(AND(ISNUMBER(F$1),SUM(F72:F74)&gt;0),SUM(F72:F74),"")</f>
        <v>38676.033209632595</v>
      </c>
      <c r="G75" s="46">
        <f t="shared" ca="1" si="133"/>
        <v>44449.38533558933</v>
      </c>
      <c r="H75" s="46">
        <f t="shared" ca="1" si="133"/>
        <v>50615.707724505708</v>
      </c>
      <c r="I75" s="46">
        <f t="shared" ca="1" si="133"/>
        <v>56471.997652521386</v>
      </c>
      <c r="J75" s="46" t="str">
        <f t="shared" ca="1" si="133"/>
        <v/>
      </c>
      <c r="K75" s="46" t="str">
        <f t="shared" ca="1" si="133"/>
        <v/>
      </c>
      <c r="L75" s="46" t="str">
        <f t="shared" ca="1" si="133"/>
        <v/>
      </c>
      <c r="M75" s="46" t="str">
        <f t="shared" ca="1" si="133"/>
        <v/>
      </c>
      <c r="N75" s="46" t="str">
        <f t="shared" ca="1" si="133"/>
        <v/>
      </c>
      <c r="O75" s="46" t="str">
        <f t="shared" ca="1" si="133"/>
        <v/>
      </c>
      <c r="P75" s="55"/>
      <c r="Q75" s="55"/>
      <c r="R75" s="91">
        <f t="shared" ca="1" si="127"/>
        <v>190213.12392224901</v>
      </c>
      <c r="S75" s="98" t="str">
        <f t="shared" si="12"/>
        <v/>
      </c>
      <c r="T75" s="55"/>
      <c r="AB75" s="141" t="str">
        <f t="shared" si="91"/>
        <v/>
      </c>
      <c r="AC75" s="141" t="str">
        <f>IF(ISNUMBER(MATCH($B75,CountryData!$3:$3,0)),MATCH($B75,CountryData!$3:$3,0),"")</f>
        <v/>
      </c>
      <c r="AD75" s="141" t="str">
        <f t="shared" si="122"/>
        <v/>
      </c>
      <c r="AE75" s="158"/>
      <c r="AF75" s="145">
        <f ca="1">IF(SUM(AF72:AF74)&gt;0,SUM(AF72:AF74),"")</f>
        <v>30346.99637921073</v>
      </c>
      <c r="AG75" s="142" t="str">
        <f t="shared" ref="AG75" ca="1" si="134">IF(AND(ISNUMBER(AG$1),SUM(AG72:AG74)&gt;0),SUM(AG72:AG74),"")</f>
        <v/>
      </c>
      <c r="AH75" s="143">
        <f>IF(AND(_xludf.ISFORMULA(AF75),_xludf.ISFORMULA(AG75)),1,"")</f>
        <v>1</v>
      </c>
      <c r="AI75" s="144"/>
      <c r="AJ75" s="144"/>
      <c r="AK75" s="215"/>
      <c r="AL75" s="54"/>
      <c r="AM75" s="220" t="str">
        <f>IF(_xludf.ISFORMULA(F75),"",1)</f>
        <v/>
      </c>
      <c r="AN75" s="220" t="str">
        <f>IF(_xludf.ISFORMULA(G75),"",1)</f>
        <v/>
      </c>
      <c r="AO75" s="220" t="str">
        <f>IF(_xludf.ISFORMULA(H75),"",1)</f>
        <v/>
      </c>
      <c r="AP75" s="220" t="str">
        <f>IF(_xludf.ISFORMULA(I75),"",1)</f>
        <v/>
      </c>
      <c r="AQ75" s="220" t="str">
        <f>IF(_xludf.ISFORMULA(J75),"",1)</f>
        <v/>
      </c>
      <c r="AR75" s="220" t="str">
        <f>IF(_xludf.ISFORMULA(K75),"",1)</f>
        <v/>
      </c>
      <c r="AS75" s="220" t="str">
        <f>IF(_xludf.ISFORMULA(L75),"",1)</f>
        <v/>
      </c>
      <c r="AT75" s="220" t="str">
        <f>IF(_xludf.ISFORMULA(M75),"",1)</f>
        <v/>
      </c>
      <c r="AU75" s="220" t="str">
        <f>IF(_xludf.ISFORMULA(N75),"",1)</f>
        <v/>
      </c>
      <c r="AV75" s="220" t="str">
        <f>IF(_xludf.ISFORMULA(O75),"",1)</f>
        <v/>
      </c>
      <c r="AW75" s="23"/>
      <c r="AX75" s="224" t="str">
        <f t="shared" si="129"/>
        <v/>
      </c>
      <c r="AY75" s="23" t="str">
        <f>IF(ISNUMBER(MATCH(ssLev&amp;ccCountry&amp;ccLevel2&amp;ccYear&amp;"Quantities"&amp;"?"&amp;ROW(),wrkg1!$I:$I,0)),1,"")</f>
        <v/>
      </c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</row>
    <row r="76" spans="1:72" x14ac:dyDescent="0.25">
      <c r="A76" s="84"/>
      <c r="B76" s="84"/>
      <c r="C76" s="55" t="s">
        <v>328</v>
      </c>
      <c r="D76" s="56" t="s">
        <v>227</v>
      </c>
      <c r="E76" s="109">
        <v>1.2</v>
      </c>
      <c r="F76" s="48">
        <v>35</v>
      </c>
      <c r="G76" s="48">
        <v>33</v>
      </c>
      <c r="H76" s="48">
        <v>31</v>
      </c>
      <c r="I76" s="48">
        <v>30</v>
      </c>
      <c r="J76" s="48" t="str">
        <f t="shared" ref="J76:O76" si="135">IF(AND(ISNUMBER($E76),ISNUMBER(J$1)),$E76,"")</f>
        <v/>
      </c>
      <c r="K76" s="48" t="str">
        <f t="shared" si="135"/>
        <v/>
      </c>
      <c r="L76" s="48" t="str">
        <f t="shared" si="135"/>
        <v/>
      </c>
      <c r="M76" s="48" t="str">
        <f t="shared" si="135"/>
        <v/>
      </c>
      <c r="N76" s="48" t="str">
        <f t="shared" si="135"/>
        <v/>
      </c>
      <c r="O76" s="48" t="str">
        <f t="shared" si="135"/>
        <v/>
      </c>
      <c r="P76" s="55"/>
      <c r="Q76" s="55"/>
      <c r="R76" s="81">
        <f t="shared" si="127"/>
        <v>35</v>
      </c>
      <c r="S76" s="98">
        <f t="shared" si="12"/>
        <v>1</v>
      </c>
      <c r="T76" s="55"/>
      <c r="AB76" s="141" t="str">
        <f t="shared" si="91"/>
        <v/>
      </c>
      <c r="AC76" s="141" t="str">
        <f>IF(ISNUMBER(MATCH($B76,CountryData!$3:$3,0)),MATCH($B76,CountryData!$3:$3,0),"")</f>
        <v/>
      </c>
      <c r="AD76" s="141" t="str">
        <f t="shared" si="122"/>
        <v/>
      </c>
      <c r="AE76" s="158"/>
      <c r="AF76" s="145">
        <v>1.2</v>
      </c>
      <c r="AG76" s="142" t="str">
        <f t="shared" ref="AG76" si="136">IF(AND(ISNUMBER($E76),ISNUMBER(AG$1)),$E76,"")</f>
        <v/>
      </c>
      <c r="AH76" s="143" t="str">
        <f>IF(AND(_xludf.ISFORMULA(AF76),_xludf.ISFORMULA(AG76)),1,"")</f>
        <v/>
      </c>
      <c r="AI76" s="144"/>
      <c r="AJ76" s="144"/>
      <c r="AK76" s="215"/>
      <c r="AL76" s="54"/>
      <c r="AM76" s="220">
        <f>IF(_xludf.ISFORMULA(F76),"",1)</f>
        <v>1</v>
      </c>
      <c r="AN76" s="220">
        <f>IF(_xludf.ISFORMULA(G76),"",1)</f>
        <v>1</v>
      </c>
      <c r="AO76" s="220">
        <f>IF(_xludf.ISFORMULA(H76),"",1)</f>
        <v>1</v>
      </c>
      <c r="AP76" s="220">
        <f>IF(_xludf.ISFORMULA(I76),"",1)</f>
        <v>1</v>
      </c>
      <c r="AQ76" s="220" t="str">
        <f>IF(_xludf.ISFORMULA(J76),"",1)</f>
        <v/>
      </c>
      <c r="AR76" s="220" t="str">
        <f>IF(_xludf.ISFORMULA(K76),"",1)</f>
        <v/>
      </c>
      <c r="AS76" s="220" t="str">
        <f>IF(_xludf.ISFORMULA(L76),"",1)</f>
        <v/>
      </c>
      <c r="AT76" s="220" t="str">
        <f>IF(_xludf.ISFORMULA(M76),"",1)</f>
        <v/>
      </c>
      <c r="AU76" s="220" t="str">
        <f>IF(_xludf.ISFORMULA(N76),"",1)</f>
        <v/>
      </c>
      <c r="AV76" s="220" t="str">
        <f>IF(_xludf.ISFORMULA(O76),"",1)</f>
        <v/>
      </c>
      <c r="AW76" s="23"/>
      <c r="AX76" s="224">
        <f t="shared" si="129"/>
        <v>1</v>
      </c>
      <c r="AY76" s="23">
        <f>IF(ISNUMBER(MATCH(ssLev&amp;ccCountry&amp;ccLevel2&amp;ccYear&amp;"Quantities"&amp;"?"&amp;ROW(),wrkg1!$I:$I,0)),1,"")</f>
        <v>1</v>
      </c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</row>
    <row r="77" spans="1:72" x14ac:dyDescent="0.25">
      <c r="A77" s="84">
        <v>30</v>
      </c>
      <c r="B77" s="84"/>
      <c r="C77" s="105" t="s">
        <v>329</v>
      </c>
      <c r="D77" s="56" t="s">
        <v>330</v>
      </c>
      <c r="E77" s="106">
        <f t="shared" ref="E77:O77" ca="1" si="137">IF(AND(ISNUMBER(E75),ISNUMBER(E76)),E75*E76,"")</f>
        <v>36416.395655052875</v>
      </c>
      <c r="F77" s="107">
        <f t="shared" ca="1" si="137"/>
        <v>1353661.1623371409</v>
      </c>
      <c r="G77" s="107">
        <f t="shared" ca="1" si="137"/>
        <v>1466829.7160744478</v>
      </c>
      <c r="H77" s="107">
        <f t="shared" ca="1" si="137"/>
        <v>1569086.9394596769</v>
      </c>
      <c r="I77" s="107">
        <f t="shared" ca="1" si="137"/>
        <v>1694159.9295756416</v>
      </c>
      <c r="J77" s="107" t="str">
        <f t="shared" ca="1" si="137"/>
        <v/>
      </c>
      <c r="K77" s="107" t="str">
        <f t="shared" ca="1" si="137"/>
        <v/>
      </c>
      <c r="L77" s="107" t="str">
        <f t="shared" ca="1" si="137"/>
        <v/>
      </c>
      <c r="M77" s="107" t="str">
        <f t="shared" ca="1" si="137"/>
        <v/>
      </c>
      <c r="N77" s="107" t="str">
        <f t="shared" ca="1" si="137"/>
        <v/>
      </c>
      <c r="O77" s="107" t="str">
        <f t="shared" ca="1" si="137"/>
        <v/>
      </c>
      <c r="P77" s="55"/>
      <c r="Q77" s="55"/>
      <c r="R77" s="108">
        <f t="shared" ca="1" si="127"/>
        <v>6083737.7474469068</v>
      </c>
      <c r="S77" s="98" t="str">
        <f t="shared" si="12"/>
        <v/>
      </c>
      <c r="T77" s="55"/>
      <c r="AB77" s="141" t="str">
        <f t="shared" si="91"/>
        <v/>
      </c>
      <c r="AC77" s="141" t="str">
        <f>IF(ISNUMBER(MATCH($B77,CountryData!$3:$3,0)),MATCH($B77,CountryData!$3:$3,0),"")</f>
        <v/>
      </c>
      <c r="AD77" s="141" t="str">
        <f t="shared" si="122"/>
        <v/>
      </c>
      <c r="AE77" s="158"/>
      <c r="AF77" s="145">
        <f t="shared" ref="AF77:AG77" ca="1" si="138">IF(AND(ISNUMBER(AF75),ISNUMBER(AF76)),AF75*AF76,"")</f>
        <v>36416.395655052875</v>
      </c>
      <c r="AG77" s="142" t="str">
        <f t="shared" ca="1" si="138"/>
        <v/>
      </c>
      <c r="AH77" s="143">
        <f>IF(AND(_xludf.ISFORMULA(AF77),_xludf.ISFORMULA(AG77)),1,"")</f>
        <v>1</v>
      </c>
      <c r="AI77" s="144"/>
      <c r="AJ77" s="144"/>
      <c r="AK77" s="215"/>
      <c r="AL77" s="54"/>
      <c r="AM77" s="220" t="str">
        <f>IF(_xludf.ISFORMULA(F77),"",1)</f>
        <v/>
      </c>
      <c r="AN77" s="220" t="str">
        <f>IF(_xludf.ISFORMULA(G77),"",1)</f>
        <v/>
      </c>
      <c r="AO77" s="220" t="str">
        <f>IF(_xludf.ISFORMULA(H77),"",1)</f>
        <v/>
      </c>
      <c r="AP77" s="220" t="str">
        <f>IF(_xludf.ISFORMULA(I77),"",1)</f>
        <v/>
      </c>
      <c r="AQ77" s="220" t="str">
        <f>IF(_xludf.ISFORMULA(J77),"",1)</f>
        <v/>
      </c>
      <c r="AR77" s="220" t="str">
        <f>IF(_xludf.ISFORMULA(K77),"",1)</f>
        <v/>
      </c>
      <c r="AS77" s="220" t="str">
        <f>IF(_xludf.ISFORMULA(L77),"",1)</f>
        <v/>
      </c>
      <c r="AT77" s="220" t="str">
        <f>IF(_xludf.ISFORMULA(M77),"",1)</f>
        <v/>
      </c>
      <c r="AU77" s="220" t="str">
        <f>IF(_xludf.ISFORMULA(N77),"",1)</f>
        <v/>
      </c>
      <c r="AV77" s="220" t="str">
        <f>IF(_xludf.ISFORMULA(O77),"",1)</f>
        <v/>
      </c>
      <c r="AW77" s="23"/>
      <c r="AX77" s="224" t="str">
        <f t="shared" si="129"/>
        <v/>
      </c>
      <c r="AY77" s="23" t="str">
        <f>IF(ISNUMBER(MATCH(ssLev&amp;ccCountry&amp;ccLevel2&amp;ccYear&amp;"Quantities"&amp;"?"&amp;ROW(),wrkg1!$I:$I,0)),1,"")</f>
        <v/>
      </c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</row>
    <row r="78" spans="1:72" x14ac:dyDescent="0.25">
      <c r="A78" s="84"/>
      <c r="B78" s="84"/>
      <c r="C78" s="18" t="s">
        <v>562</v>
      </c>
      <c r="D78" s="89"/>
      <c r="E78" s="56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 t="str">
        <f t="shared" ref="R78" si="139">IF(ISNUMBER($E78),IF(S78=1,MAX(F78:O78),SUM(F78:O78)),"")</f>
        <v/>
      </c>
      <c r="S78" s="98" t="str">
        <f t="shared" si="12"/>
        <v/>
      </c>
      <c r="T78" s="55"/>
      <c r="U78" s="54"/>
      <c r="V78" s="54"/>
      <c r="W78" s="54"/>
      <c r="X78" s="54"/>
      <c r="Y78" s="54"/>
      <c r="Z78" s="54"/>
      <c r="AA78" s="54"/>
      <c r="AB78" s="141" t="str">
        <f t="shared" si="91"/>
        <v/>
      </c>
      <c r="AC78" s="141" t="str">
        <f>IF(ISNUMBER(MATCH($B78,CountryData!$3:$3,0)),MATCH($B78,CountryData!$3:$3,0),"")</f>
        <v/>
      </c>
      <c r="AD78" s="141" t="str">
        <f t="shared" ref="AD78:AD85" si="140">IF(AND(ISNUMBER(AB78),ISNUMBER(AC78)),IF(INDEX(rngData,AB78,AC78)&gt;0,INDEX(rngData,AB78,AC78),""),"")</f>
        <v/>
      </c>
      <c r="AE78" s="158"/>
      <c r="AF78" s="145"/>
      <c r="AG78" s="142"/>
      <c r="AH78" s="143" t="str">
        <f>IF(AND(_xludf.ISFORMULA(AF78),_xludf.ISFORMULA(AG78)),1,"")</f>
        <v/>
      </c>
      <c r="AI78" s="144"/>
      <c r="AJ78" s="144" t="str">
        <f ca="1">IF(ISNUMBER(AC78),IF(ISNUMBER(MATCH($B78,Strategy!$B:$B,0)),OFFSET(Strategy!$K$1,MATCH($B78,Strategy!$B:$B,0)-1,),""),"")</f>
        <v/>
      </c>
      <c r="AK78" s="215"/>
      <c r="AL78" s="54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3"/>
      <c r="AX78" s="224" t="str">
        <f t="shared" si="129"/>
        <v/>
      </c>
      <c r="AY78" s="23" t="str">
        <f>IF(ISNUMBER(MATCH(ssLev&amp;ccCountry&amp;ccLevel2&amp;ccYear&amp;"Quantities"&amp;"?"&amp;ROW(),wrkg1!$I:$I,0)),1,"")</f>
        <v/>
      </c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</row>
    <row r="79" spans="1:72" x14ac:dyDescent="0.25">
      <c r="A79" s="84"/>
      <c r="B79" s="84"/>
      <c r="C79" s="55" t="s">
        <v>563</v>
      </c>
      <c r="D79" s="56" t="s">
        <v>283</v>
      </c>
      <c r="E79" s="102">
        <f ca="1">IF(AND(ISNUMBER(E$13),ISNUMBER(E$26)),E$26*E$13,"")</f>
        <v>50986.217034964269</v>
      </c>
      <c r="F79" s="46">
        <f t="shared" ref="F79:O79" ca="1" si="141">IF(AND(ISNUMBER(F$1),ISNUMBER(F$13),ISNUMBER(F$26)),F$26*F$13,"")</f>
        <v>58921.439990299514</v>
      </c>
      <c r="G79" s="46">
        <f t="shared" ca="1" si="141"/>
        <v>67251.020972782077</v>
      </c>
      <c r="H79" s="46">
        <f t="shared" ca="1" si="141"/>
        <v>75990.553258710337</v>
      </c>
      <c r="I79" s="46">
        <f t="shared" ca="1" si="141"/>
        <v>85156.186936341794</v>
      </c>
      <c r="J79" s="46" t="str">
        <f t="shared" ca="1" si="141"/>
        <v/>
      </c>
      <c r="K79" s="46" t="str">
        <f t="shared" ca="1" si="141"/>
        <v/>
      </c>
      <c r="L79" s="46" t="str">
        <f t="shared" ca="1" si="141"/>
        <v/>
      </c>
      <c r="M79" s="46" t="str">
        <f t="shared" ca="1" si="141"/>
        <v/>
      </c>
      <c r="N79" s="46" t="str">
        <f t="shared" ca="1" si="141"/>
        <v/>
      </c>
      <c r="O79" s="46" t="str">
        <f t="shared" ca="1" si="141"/>
        <v/>
      </c>
      <c r="P79" s="55"/>
      <c r="Q79" s="55"/>
      <c r="R79" s="91">
        <f t="shared" ref="R79:R85" ca="1" si="142">IF(ISNUMBER($E79),IF(S79=1,MAX(F79:O79),SUM(F79:O79)),"")</f>
        <v>287319.20115813374</v>
      </c>
      <c r="S79" s="98" t="str">
        <f t="shared" si="12"/>
        <v/>
      </c>
      <c r="T79" s="55"/>
      <c r="AB79" s="141" t="str">
        <f t="shared" si="91"/>
        <v/>
      </c>
      <c r="AC79" s="141" t="str">
        <f>IF(ISNUMBER(MATCH($B79,CountryData!$3:$3,0)),MATCH($B79,CountryData!$3:$3,0),"")</f>
        <v/>
      </c>
      <c r="AD79" s="141" t="str">
        <f t="shared" si="140"/>
        <v/>
      </c>
      <c r="AE79" s="158"/>
      <c r="AF79" s="145">
        <f ca="1">IF(AND(ISNUMBER(AF$13),ISNUMBER(AF$26)),AF$26*AF$13,"")</f>
        <v>50986.217034964269</v>
      </c>
      <c r="AG79" s="142" t="str">
        <f ca="1">IF(AND(ISNUMBER(AG$1),ISNUMBER(AG$13),ISNUMBER(AG$26)),AG$26*AG$13,"")</f>
        <v/>
      </c>
      <c r="AH79" s="143">
        <f>IF(AND(_xludf.ISFORMULA(AF79),_xludf.ISFORMULA(AG79)),1,"")</f>
        <v>1</v>
      </c>
      <c r="AI79" s="144"/>
      <c r="AJ79" s="144"/>
      <c r="AK79" s="215"/>
      <c r="AL79" s="54"/>
      <c r="AM79" s="220" t="str">
        <f>IF(_xludf.ISFORMULA(F79),"",1)</f>
        <v/>
      </c>
      <c r="AN79" s="220" t="str">
        <f>IF(_xludf.ISFORMULA(G79),"",1)</f>
        <v/>
      </c>
      <c r="AO79" s="220" t="str">
        <f>IF(_xludf.ISFORMULA(H79),"",1)</f>
        <v/>
      </c>
      <c r="AP79" s="220" t="str">
        <f>IF(_xludf.ISFORMULA(I79),"",1)</f>
        <v/>
      </c>
      <c r="AQ79" s="220" t="str">
        <f>IF(_xludf.ISFORMULA(J79),"",1)</f>
        <v/>
      </c>
      <c r="AR79" s="220" t="str">
        <f>IF(_xludf.ISFORMULA(K79),"",1)</f>
        <v/>
      </c>
      <c r="AS79" s="220" t="str">
        <f>IF(_xludf.ISFORMULA(L79),"",1)</f>
        <v/>
      </c>
      <c r="AT79" s="220" t="str">
        <f>IF(_xludf.ISFORMULA(M79),"",1)</f>
        <v/>
      </c>
      <c r="AU79" s="220" t="str">
        <f>IF(_xludf.ISFORMULA(N79),"",1)</f>
        <v/>
      </c>
      <c r="AV79" s="220" t="str">
        <f>IF(_xludf.ISFORMULA(O79),"",1)</f>
        <v/>
      </c>
      <c r="AW79" s="23"/>
      <c r="AX79" s="224" t="str">
        <f t="shared" si="129"/>
        <v/>
      </c>
      <c r="AY79" s="23" t="str">
        <f>IF(ISNUMBER(MATCH(ssLev&amp;ccCountry&amp;ccLevel2&amp;ccYear&amp;"Quantities"&amp;"?"&amp;ROW(),wrkg1!$I:$I,0)),1,"")</f>
        <v/>
      </c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</row>
    <row r="80" spans="1:72" x14ac:dyDescent="0.25">
      <c r="A80" s="84"/>
      <c r="B80" s="84">
        <v>16107</v>
      </c>
      <c r="C80" s="55" t="s">
        <v>564</v>
      </c>
      <c r="D80" s="56" t="s">
        <v>283</v>
      </c>
      <c r="E80" s="102" t="str">
        <f ca="1">IF(AND(ISNUMBER(E$79),ISNUMBER(E$36),ISNUMBER($AD80)),E$79*E$36*$AD80,"")</f>
        <v/>
      </c>
      <c r="F80" s="46" t="str">
        <f t="shared" ref="F80:O81" ca="1" si="143">IF(AND(ISNUMBER(F$1),ISNUMBER(F$79),ISNUMBER(F$36),ISNUMBER($AD80)),F$79*F$36*$AD80,"")</f>
        <v/>
      </c>
      <c r="G80" s="46" t="str">
        <f t="shared" ca="1" si="143"/>
        <v/>
      </c>
      <c r="H80" s="46" t="str">
        <f t="shared" ca="1" si="143"/>
        <v/>
      </c>
      <c r="I80" s="46" t="str">
        <f t="shared" ca="1" si="143"/>
        <v/>
      </c>
      <c r="J80" s="46" t="str">
        <f t="shared" ca="1" si="143"/>
        <v/>
      </c>
      <c r="K80" s="46" t="str">
        <f t="shared" ca="1" si="143"/>
        <v/>
      </c>
      <c r="L80" s="46" t="str">
        <f t="shared" ca="1" si="143"/>
        <v/>
      </c>
      <c r="M80" s="46" t="str">
        <f t="shared" ca="1" si="143"/>
        <v/>
      </c>
      <c r="N80" s="46" t="str">
        <f t="shared" ca="1" si="143"/>
        <v/>
      </c>
      <c r="O80" s="46" t="str">
        <f t="shared" ca="1" si="143"/>
        <v/>
      </c>
      <c r="P80" s="55"/>
      <c r="Q80" s="55"/>
      <c r="R80" s="91" t="str">
        <f t="shared" ca="1" si="142"/>
        <v/>
      </c>
      <c r="S80" s="98" t="str">
        <f t="shared" si="12"/>
        <v/>
      </c>
      <c r="T80" s="55"/>
      <c r="AB80" s="141">
        <f t="shared" si="91"/>
        <v>78</v>
      </c>
      <c r="AC80" s="141">
        <f>IF(ISNUMBER(MATCH($B80,CountryData!$3:$3,0)),MATCH($B80,CountryData!$3:$3,0),"")</f>
        <v>65</v>
      </c>
      <c r="AD80" s="141" t="str">
        <f t="shared" ca="1" si="140"/>
        <v xml:space="preserve"> </v>
      </c>
      <c r="AE80" s="158"/>
      <c r="AF80" s="145" t="str">
        <f ca="1">IF(AND(ISNUMBER(AF$79),ISNUMBER(AF$36),ISNUMBER($AD80)),AF$79*AF$36*$AD80,"")</f>
        <v/>
      </c>
      <c r="AG80" s="142" t="str">
        <f ca="1">IF(AND(ISNUMBER(AG$1),ISNUMBER(AG$79),ISNUMBER(AG$36),ISNUMBER($AD80)),AG$79*AG$36*$AD80,"")</f>
        <v/>
      </c>
      <c r="AH80" s="143">
        <f>IF(AND(_xludf.ISFORMULA(AF80),_xludf.ISFORMULA(AG80)),1,"")</f>
        <v>1</v>
      </c>
      <c r="AI80" s="144"/>
      <c r="AJ80" s="144"/>
      <c r="AK80" s="215"/>
      <c r="AL80" s="54"/>
      <c r="AM80" s="220" t="str">
        <f>IF(_xludf.ISFORMULA(F80),"",1)</f>
        <v/>
      </c>
      <c r="AN80" s="220" t="str">
        <f>IF(_xludf.ISFORMULA(G80),"",1)</f>
        <v/>
      </c>
      <c r="AO80" s="220" t="str">
        <f>IF(_xludf.ISFORMULA(H80),"",1)</f>
        <v/>
      </c>
      <c r="AP80" s="220" t="str">
        <f>IF(_xludf.ISFORMULA(I80),"",1)</f>
        <v/>
      </c>
      <c r="AQ80" s="220" t="str">
        <f>IF(_xludf.ISFORMULA(J80),"",1)</f>
        <v/>
      </c>
      <c r="AR80" s="220" t="str">
        <f>IF(_xludf.ISFORMULA(K80),"",1)</f>
        <v/>
      </c>
      <c r="AS80" s="220" t="str">
        <f>IF(_xludf.ISFORMULA(L80),"",1)</f>
        <v/>
      </c>
      <c r="AT80" s="220" t="str">
        <f>IF(_xludf.ISFORMULA(M80),"",1)</f>
        <v/>
      </c>
      <c r="AU80" s="220" t="str">
        <f>IF(_xludf.ISFORMULA(N80),"",1)</f>
        <v/>
      </c>
      <c r="AV80" s="220" t="str">
        <f>IF(_xludf.ISFORMULA(O80),"",1)</f>
        <v/>
      </c>
      <c r="AW80" s="23"/>
      <c r="AX80" s="224" t="str">
        <f t="shared" si="129"/>
        <v/>
      </c>
      <c r="AY80" s="23" t="str">
        <f>IF(ISNUMBER(MATCH(ssLev&amp;ccCountry&amp;ccLevel2&amp;ccYear&amp;"Quantities"&amp;"?"&amp;ROW(),wrkg1!$I:$I,0)),1,"")</f>
        <v/>
      </c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</row>
    <row r="81" spans="1:72" x14ac:dyDescent="0.25">
      <c r="A81" s="84"/>
      <c r="B81" s="84">
        <v>16108</v>
      </c>
      <c r="C81" s="55" t="s">
        <v>565</v>
      </c>
      <c r="D81" s="56" t="s">
        <v>283</v>
      </c>
      <c r="E81" s="102" t="str">
        <f ca="1">IF(AND(ISNUMBER(E$79),ISNUMBER(E$36),ISNUMBER($AD81)),E$79*E$36*$AD81,"")</f>
        <v/>
      </c>
      <c r="F81" s="46" t="str">
        <f t="shared" ca="1" si="143"/>
        <v/>
      </c>
      <c r="G81" s="46" t="str">
        <f t="shared" ca="1" si="143"/>
        <v/>
      </c>
      <c r="H81" s="46" t="str">
        <f t="shared" ca="1" si="143"/>
        <v/>
      </c>
      <c r="I81" s="46" t="str">
        <f t="shared" ca="1" si="143"/>
        <v/>
      </c>
      <c r="J81" s="46" t="str">
        <f t="shared" ca="1" si="143"/>
        <v/>
      </c>
      <c r="K81" s="46" t="str">
        <f t="shared" ca="1" si="143"/>
        <v/>
      </c>
      <c r="L81" s="46" t="str">
        <f t="shared" ca="1" si="143"/>
        <v/>
      </c>
      <c r="M81" s="46" t="str">
        <f t="shared" ca="1" si="143"/>
        <v/>
      </c>
      <c r="N81" s="46" t="str">
        <f t="shared" ca="1" si="143"/>
        <v/>
      </c>
      <c r="O81" s="46" t="str">
        <f t="shared" ca="1" si="143"/>
        <v/>
      </c>
      <c r="P81" s="55"/>
      <c r="Q81" s="55"/>
      <c r="R81" s="91" t="str">
        <f t="shared" ca="1" si="142"/>
        <v/>
      </c>
      <c r="S81" s="98" t="str">
        <f t="shared" si="12"/>
        <v/>
      </c>
      <c r="T81" s="55"/>
      <c r="AB81" s="141">
        <f t="shared" si="91"/>
        <v>78</v>
      </c>
      <c r="AC81" s="141">
        <f>IF(ISNUMBER(MATCH($B81,CountryData!$3:$3,0)),MATCH($B81,CountryData!$3:$3,0),"")</f>
        <v>66</v>
      </c>
      <c r="AD81" s="141" t="str">
        <f t="shared" ca="1" si="140"/>
        <v xml:space="preserve"> </v>
      </c>
      <c r="AE81" s="158"/>
      <c r="AF81" s="145" t="str">
        <f ca="1">IF(AND(ISNUMBER(AF$79),ISNUMBER(AF$36),ISNUMBER($AD81)),AF$79*AF$36*$AD81,"")</f>
        <v/>
      </c>
      <c r="AG81" s="142" t="str">
        <f ca="1">IF(AND(ISNUMBER(AG$1),ISNUMBER(AG$79),ISNUMBER(AG$36),ISNUMBER($AD81)),AG$79*AG$36*$AD81,"")</f>
        <v/>
      </c>
      <c r="AH81" s="143">
        <f>IF(AND(_xludf.ISFORMULA(AF81),_xludf.ISFORMULA(AG81)),1,"")</f>
        <v>1</v>
      </c>
      <c r="AI81" s="144"/>
      <c r="AJ81" s="144"/>
      <c r="AK81" s="215"/>
      <c r="AL81" s="54"/>
      <c r="AM81" s="220" t="str">
        <f>IF(_xludf.ISFORMULA(F81),"",1)</f>
        <v/>
      </c>
      <c r="AN81" s="220" t="str">
        <f>IF(_xludf.ISFORMULA(G81),"",1)</f>
        <v/>
      </c>
      <c r="AO81" s="220" t="str">
        <f>IF(_xludf.ISFORMULA(H81),"",1)</f>
        <v/>
      </c>
      <c r="AP81" s="220" t="str">
        <f>IF(_xludf.ISFORMULA(I81),"",1)</f>
        <v/>
      </c>
      <c r="AQ81" s="220" t="str">
        <f>IF(_xludf.ISFORMULA(J81),"",1)</f>
        <v/>
      </c>
      <c r="AR81" s="220" t="str">
        <f>IF(_xludf.ISFORMULA(K81),"",1)</f>
        <v/>
      </c>
      <c r="AS81" s="220" t="str">
        <f>IF(_xludf.ISFORMULA(L81),"",1)</f>
        <v/>
      </c>
      <c r="AT81" s="220" t="str">
        <f>IF(_xludf.ISFORMULA(M81),"",1)</f>
        <v/>
      </c>
      <c r="AU81" s="220" t="str">
        <f>IF(_xludf.ISFORMULA(N81),"",1)</f>
        <v/>
      </c>
      <c r="AV81" s="220" t="str">
        <f>IF(_xludf.ISFORMULA(O81),"",1)</f>
        <v/>
      </c>
      <c r="AW81" s="23"/>
      <c r="AX81" s="224" t="str">
        <f t="shared" si="129"/>
        <v/>
      </c>
      <c r="AY81" s="23" t="str">
        <f>IF(ISNUMBER(MATCH(ssLev&amp;ccCountry&amp;ccLevel2&amp;ccYear&amp;"Quantities"&amp;"?"&amp;ROW(),wrkg1!$I:$I,0)),1,"")</f>
        <v/>
      </c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</row>
    <row r="82" spans="1:72" x14ac:dyDescent="0.25">
      <c r="A82" s="84"/>
      <c r="B82" s="84"/>
      <c r="C82" s="55" t="s">
        <v>282</v>
      </c>
      <c r="D82" s="56" t="s">
        <v>283</v>
      </c>
      <c r="E82" s="102" t="str">
        <f ca="1">IF(AND(ISNUMBER(E$36),SUM(E80:E81)&gt;0),(E79*E$36)-SUM(E80:E81),"")</f>
        <v/>
      </c>
      <c r="F82" s="46" t="str">
        <f t="shared" ref="F82:O82" ca="1" si="144">IF(AND(ISNUMBER(F$1),ISNUMBER(F$36),SUM(F80:F81)&gt;0),(F79*F$36)-SUM(F80:F81),"")</f>
        <v/>
      </c>
      <c r="G82" s="46" t="str">
        <f t="shared" ca="1" si="144"/>
        <v/>
      </c>
      <c r="H82" s="46" t="str">
        <f t="shared" ca="1" si="144"/>
        <v/>
      </c>
      <c r="I82" s="46" t="str">
        <f t="shared" ca="1" si="144"/>
        <v/>
      </c>
      <c r="J82" s="46" t="str">
        <f t="shared" ca="1" si="144"/>
        <v/>
      </c>
      <c r="K82" s="46" t="str">
        <f t="shared" ca="1" si="144"/>
        <v/>
      </c>
      <c r="L82" s="46" t="str">
        <f t="shared" ca="1" si="144"/>
        <v/>
      </c>
      <c r="M82" s="46" t="str">
        <f t="shared" ca="1" si="144"/>
        <v/>
      </c>
      <c r="N82" s="46" t="str">
        <f t="shared" ca="1" si="144"/>
        <v/>
      </c>
      <c r="O82" s="46" t="str">
        <f t="shared" ca="1" si="144"/>
        <v/>
      </c>
      <c r="P82" s="55"/>
      <c r="Q82" s="55"/>
      <c r="R82" s="91" t="str">
        <f t="shared" ca="1" si="142"/>
        <v/>
      </c>
      <c r="S82" s="98" t="str">
        <f t="shared" si="12"/>
        <v/>
      </c>
      <c r="T82" s="55"/>
      <c r="AB82" s="141" t="str">
        <f t="shared" si="91"/>
        <v/>
      </c>
      <c r="AC82" s="141" t="str">
        <f>IF(ISNUMBER(MATCH($B82,CountryData!$3:$3,0)),MATCH($B82,CountryData!$3:$3,0),"")</f>
        <v/>
      </c>
      <c r="AD82" s="141" t="str">
        <f t="shared" si="140"/>
        <v/>
      </c>
      <c r="AE82" s="158"/>
      <c r="AF82" s="145" t="str">
        <f ca="1">IF(AND(ISNUMBER(AF$36),SUM(AF80:AF81)&gt;0),(AF79*AF$36)-SUM(AF80:AF81),"")</f>
        <v/>
      </c>
      <c r="AG82" s="142" t="str">
        <f ca="1">IF(AND(ISNUMBER(AG$1),ISNUMBER(AG$36),SUM(AG80:AG81)&gt;0),(AG79*AG$36)-SUM(AG80:AG81),"")</f>
        <v/>
      </c>
      <c r="AH82" s="143">
        <f>IF(AND(_xludf.ISFORMULA(AF82),_xludf.ISFORMULA(AG82)),1,"")</f>
        <v>1</v>
      </c>
      <c r="AI82" s="144"/>
      <c r="AJ82" s="144"/>
      <c r="AK82" s="215"/>
      <c r="AL82" s="54"/>
      <c r="AM82" s="220" t="str">
        <f>IF(_xludf.ISFORMULA(F82),"",1)</f>
        <v/>
      </c>
      <c r="AN82" s="220" t="str">
        <f>IF(_xludf.ISFORMULA(G82),"",1)</f>
        <v/>
      </c>
      <c r="AO82" s="220" t="str">
        <f>IF(_xludf.ISFORMULA(H82),"",1)</f>
        <v/>
      </c>
      <c r="AP82" s="220" t="str">
        <f>IF(_xludf.ISFORMULA(I82),"",1)</f>
        <v/>
      </c>
      <c r="AQ82" s="220" t="str">
        <f>IF(_xludf.ISFORMULA(J82),"",1)</f>
        <v/>
      </c>
      <c r="AR82" s="220" t="str">
        <f>IF(_xludf.ISFORMULA(K82),"",1)</f>
        <v/>
      </c>
      <c r="AS82" s="220" t="str">
        <f>IF(_xludf.ISFORMULA(L82),"",1)</f>
        <v/>
      </c>
      <c r="AT82" s="220" t="str">
        <f>IF(_xludf.ISFORMULA(M82),"",1)</f>
        <v/>
      </c>
      <c r="AU82" s="220" t="str">
        <f>IF(_xludf.ISFORMULA(N82),"",1)</f>
        <v/>
      </c>
      <c r="AV82" s="220" t="str">
        <f>IF(_xludf.ISFORMULA(O82),"",1)</f>
        <v/>
      </c>
      <c r="AW82" s="23"/>
      <c r="AX82" s="224" t="str">
        <f t="shared" si="129"/>
        <v/>
      </c>
      <c r="AY82" s="23" t="str">
        <f>IF(ISNUMBER(MATCH(ssLev&amp;ccCountry&amp;ccLevel2&amp;ccYear&amp;"Quantities"&amp;"?"&amp;ROW(),wrkg1!$I:$I,0)),1,"")</f>
        <v/>
      </c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</row>
    <row r="83" spans="1:72" x14ac:dyDescent="0.25">
      <c r="A83" s="84"/>
      <c r="B83" s="84"/>
      <c r="C83" s="55" t="s">
        <v>566</v>
      </c>
      <c r="D83" s="56" t="s">
        <v>283</v>
      </c>
      <c r="E83" s="102" t="str">
        <f ca="1">IF(SUM(E80:E82)&gt;0,SUM(E80:E82),"")</f>
        <v/>
      </c>
      <c r="F83" s="46" t="str">
        <f t="shared" ref="F83:O83" ca="1" si="145">IF(AND(ISNUMBER(F$1),SUM(F80:F82)&gt;0),SUM(F80:F82),"")</f>
        <v/>
      </c>
      <c r="G83" s="46" t="str">
        <f t="shared" ca="1" si="145"/>
        <v/>
      </c>
      <c r="H83" s="46" t="str">
        <f t="shared" ca="1" si="145"/>
        <v/>
      </c>
      <c r="I83" s="46" t="str">
        <f t="shared" ca="1" si="145"/>
        <v/>
      </c>
      <c r="J83" s="46" t="str">
        <f t="shared" ca="1" si="145"/>
        <v/>
      </c>
      <c r="K83" s="46" t="str">
        <f t="shared" ca="1" si="145"/>
        <v/>
      </c>
      <c r="L83" s="46" t="str">
        <f t="shared" ca="1" si="145"/>
        <v/>
      </c>
      <c r="M83" s="46" t="str">
        <f t="shared" ca="1" si="145"/>
        <v/>
      </c>
      <c r="N83" s="46" t="str">
        <f t="shared" ca="1" si="145"/>
        <v/>
      </c>
      <c r="O83" s="46" t="str">
        <f t="shared" ca="1" si="145"/>
        <v/>
      </c>
      <c r="P83" s="55"/>
      <c r="Q83" s="55"/>
      <c r="R83" s="91" t="str">
        <f t="shared" ca="1" si="142"/>
        <v/>
      </c>
      <c r="S83" s="98" t="str">
        <f t="shared" si="12"/>
        <v/>
      </c>
      <c r="T83" s="55"/>
      <c r="AB83" s="141" t="str">
        <f t="shared" si="91"/>
        <v/>
      </c>
      <c r="AC83" s="141" t="str">
        <f>IF(ISNUMBER(MATCH($B83,CountryData!$3:$3,0)),MATCH($B83,CountryData!$3:$3,0),"")</f>
        <v/>
      </c>
      <c r="AD83" s="141" t="str">
        <f t="shared" si="140"/>
        <v/>
      </c>
      <c r="AE83" s="158"/>
      <c r="AF83" s="145" t="str">
        <f ca="1">IF(SUM(AF80:AF82)&gt;0,SUM(AF80:AF82),"")</f>
        <v/>
      </c>
      <c r="AG83" s="142" t="str">
        <f t="shared" ref="AG83" ca="1" si="146">IF(AND(ISNUMBER(AG$1),SUM(AG80:AG82)&gt;0),SUM(AG80:AG82),"")</f>
        <v/>
      </c>
      <c r="AH83" s="143">
        <f>IF(AND(_xludf.ISFORMULA(AF83),_xludf.ISFORMULA(AG83)),1,"")</f>
        <v>1</v>
      </c>
      <c r="AI83" s="144"/>
      <c r="AJ83" s="144"/>
      <c r="AK83" s="215"/>
      <c r="AL83" s="54"/>
      <c r="AM83" s="220" t="str">
        <f>IF(_xludf.ISFORMULA(F83),"",1)</f>
        <v/>
      </c>
      <c r="AN83" s="220" t="str">
        <f>IF(_xludf.ISFORMULA(G83),"",1)</f>
        <v/>
      </c>
      <c r="AO83" s="220" t="str">
        <f>IF(_xludf.ISFORMULA(H83),"",1)</f>
        <v/>
      </c>
      <c r="AP83" s="220" t="str">
        <f>IF(_xludf.ISFORMULA(I83),"",1)</f>
        <v/>
      </c>
      <c r="AQ83" s="220" t="str">
        <f>IF(_xludf.ISFORMULA(J83),"",1)</f>
        <v/>
      </c>
      <c r="AR83" s="220" t="str">
        <f>IF(_xludf.ISFORMULA(K83),"",1)</f>
        <v/>
      </c>
      <c r="AS83" s="220" t="str">
        <f>IF(_xludf.ISFORMULA(L83),"",1)</f>
        <v/>
      </c>
      <c r="AT83" s="220" t="str">
        <f>IF(_xludf.ISFORMULA(M83),"",1)</f>
        <v/>
      </c>
      <c r="AU83" s="220" t="str">
        <f>IF(_xludf.ISFORMULA(N83),"",1)</f>
        <v/>
      </c>
      <c r="AV83" s="220" t="str">
        <f>IF(_xludf.ISFORMULA(O83),"",1)</f>
        <v/>
      </c>
      <c r="AW83" s="23"/>
      <c r="AX83" s="224" t="str">
        <f t="shared" si="129"/>
        <v/>
      </c>
      <c r="AY83" s="23" t="str">
        <f>IF(ISNUMBER(MATCH(ssLev&amp;ccCountry&amp;ccLevel2&amp;ccYear&amp;"Quantities"&amp;"?"&amp;ROW(),wrkg1!$I:$I,0)),1,"")</f>
        <v/>
      </c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</row>
    <row r="84" spans="1:72" x14ac:dyDescent="0.25">
      <c r="A84" s="84"/>
      <c r="B84" s="84"/>
      <c r="C84" s="55" t="s">
        <v>567</v>
      </c>
      <c r="D84" s="56" t="s">
        <v>227</v>
      </c>
      <c r="E84" s="109">
        <v>1.2</v>
      </c>
      <c r="F84" s="48">
        <f t="shared" ref="F84:O84" si="147">IF(AND(ISNUMBER($E84),ISNUMBER(F$1)),$E84,"")</f>
        <v>1.2</v>
      </c>
      <c r="G84" s="48">
        <f t="shared" si="147"/>
        <v>1.2</v>
      </c>
      <c r="H84" s="48">
        <f t="shared" si="147"/>
        <v>1.2</v>
      </c>
      <c r="I84" s="48">
        <f t="shared" si="147"/>
        <v>1.2</v>
      </c>
      <c r="J84" s="48" t="str">
        <f t="shared" si="147"/>
        <v/>
      </c>
      <c r="K84" s="48" t="str">
        <f t="shared" si="147"/>
        <v/>
      </c>
      <c r="L84" s="48" t="str">
        <f t="shared" si="147"/>
        <v/>
      </c>
      <c r="M84" s="48" t="str">
        <f t="shared" si="147"/>
        <v/>
      </c>
      <c r="N84" s="48" t="str">
        <f t="shared" si="147"/>
        <v/>
      </c>
      <c r="O84" s="48" t="str">
        <f t="shared" si="147"/>
        <v/>
      </c>
      <c r="P84" s="55"/>
      <c r="Q84" s="55"/>
      <c r="R84" s="81">
        <f t="shared" si="142"/>
        <v>1.2</v>
      </c>
      <c r="S84" s="98">
        <f t="shared" si="12"/>
        <v>1</v>
      </c>
      <c r="T84" s="55"/>
      <c r="AB84" s="141" t="str">
        <f t="shared" si="91"/>
        <v/>
      </c>
      <c r="AC84" s="141" t="str">
        <f>IF(ISNUMBER(MATCH($B84,CountryData!$3:$3,0)),MATCH($B84,CountryData!$3:$3,0),"")</f>
        <v/>
      </c>
      <c r="AD84" s="141" t="str">
        <f t="shared" si="140"/>
        <v/>
      </c>
      <c r="AE84" s="158"/>
      <c r="AF84" s="145">
        <v>1.2</v>
      </c>
      <c r="AG84" s="142" t="str">
        <f t="shared" ref="AG84" si="148">IF(AND(ISNUMBER($E84),ISNUMBER(AG$1)),$E84,"")</f>
        <v/>
      </c>
      <c r="AH84" s="143" t="str">
        <f>IF(AND(_xludf.ISFORMULA(AF84),_xludf.ISFORMULA(AG84)),1,"")</f>
        <v/>
      </c>
      <c r="AI84" s="144"/>
      <c r="AJ84" s="144"/>
      <c r="AK84" s="215"/>
      <c r="AL84" s="54"/>
      <c r="AM84" s="220" t="str">
        <f>IF(_xludf.ISFORMULA(F84),"",1)</f>
        <v/>
      </c>
      <c r="AN84" s="220" t="str">
        <f>IF(_xludf.ISFORMULA(G84),"",1)</f>
        <v/>
      </c>
      <c r="AO84" s="220" t="str">
        <f>IF(_xludf.ISFORMULA(H84),"",1)</f>
        <v/>
      </c>
      <c r="AP84" s="220" t="str">
        <f>IF(_xludf.ISFORMULA(I84),"",1)</f>
        <v/>
      </c>
      <c r="AQ84" s="220" t="str">
        <f>IF(_xludf.ISFORMULA(J84),"",1)</f>
        <v/>
      </c>
      <c r="AR84" s="220" t="str">
        <f>IF(_xludf.ISFORMULA(K84),"",1)</f>
        <v/>
      </c>
      <c r="AS84" s="220" t="str">
        <f>IF(_xludf.ISFORMULA(L84),"",1)</f>
        <v/>
      </c>
      <c r="AT84" s="220" t="str">
        <f>IF(_xludf.ISFORMULA(M84),"",1)</f>
        <v/>
      </c>
      <c r="AU84" s="220" t="str">
        <f>IF(_xludf.ISFORMULA(N84),"",1)</f>
        <v/>
      </c>
      <c r="AV84" s="220" t="str">
        <f>IF(_xludf.ISFORMULA(O84),"",1)</f>
        <v/>
      </c>
      <c r="AW84" s="23"/>
      <c r="AX84" s="224" t="str">
        <f t="shared" si="129"/>
        <v/>
      </c>
      <c r="AY84" s="23" t="str">
        <f>IF(ISNUMBER(MATCH(ssLev&amp;ccCountry&amp;ccLevel2&amp;ccYear&amp;"Quantities"&amp;"?"&amp;ROW(),wrkg1!$I:$I,0)),1,"")</f>
        <v/>
      </c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</row>
    <row r="85" spans="1:72" x14ac:dyDescent="0.25">
      <c r="A85" s="84">
        <v>80</v>
      </c>
      <c r="B85" s="84"/>
      <c r="C85" s="105" t="s">
        <v>568</v>
      </c>
      <c r="D85" s="56" t="s">
        <v>569</v>
      </c>
      <c r="E85" s="106" t="str">
        <f t="shared" ref="E85:O85" ca="1" si="149">IF(AND(ISNUMBER(E83),ISNUMBER(E84)),E83*E84,"")</f>
        <v/>
      </c>
      <c r="F85" s="107" t="str">
        <f t="shared" ca="1" si="149"/>
        <v/>
      </c>
      <c r="G85" s="107" t="str">
        <f t="shared" ca="1" si="149"/>
        <v/>
      </c>
      <c r="H85" s="107" t="str">
        <f t="shared" ca="1" si="149"/>
        <v/>
      </c>
      <c r="I85" s="107" t="str">
        <f t="shared" ca="1" si="149"/>
        <v/>
      </c>
      <c r="J85" s="107" t="str">
        <f t="shared" ca="1" si="149"/>
        <v/>
      </c>
      <c r="K85" s="107" t="str">
        <f t="shared" ca="1" si="149"/>
        <v/>
      </c>
      <c r="L85" s="107" t="str">
        <f t="shared" ca="1" si="149"/>
        <v/>
      </c>
      <c r="M85" s="107" t="str">
        <f t="shared" ca="1" si="149"/>
        <v/>
      </c>
      <c r="N85" s="107" t="str">
        <f t="shared" ca="1" si="149"/>
        <v/>
      </c>
      <c r="O85" s="107" t="str">
        <f t="shared" ca="1" si="149"/>
        <v/>
      </c>
      <c r="P85" s="55"/>
      <c r="Q85" s="55"/>
      <c r="R85" s="108" t="str">
        <f t="shared" ca="1" si="142"/>
        <v/>
      </c>
      <c r="S85" s="98" t="str">
        <f t="shared" si="12"/>
        <v/>
      </c>
      <c r="T85" s="55"/>
      <c r="AB85" s="141" t="str">
        <f t="shared" si="91"/>
        <v/>
      </c>
      <c r="AC85" s="141" t="str">
        <f>IF(ISNUMBER(MATCH($B85,CountryData!$3:$3,0)),MATCH($B85,CountryData!$3:$3,0),"")</f>
        <v/>
      </c>
      <c r="AD85" s="141" t="str">
        <f t="shared" si="140"/>
        <v/>
      </c>
      <c r="AE85" s="158"/>
      <c r="AF85" s="145" t="str">
        <f t="shared" ref="AF85:AG85" ca="1" si="150">IF(AND(ISNUMBER(AF83),ISNUMBER(AF84)),AF83*AF84,"")</f>
        <v/>
      </c>
      <c r="AG85" s="142" t="str">
        <f t="shared" ca="1" si="150"/>
        <v/>
      </c>
      <c r="AH85" s="143">
        <f>IF(AND(_xludf.ISFORMULA(AF85),_xludf.ISFORMULA(AG85)),1,"")</f>
        <v>1</v>
      </c>
      <c r="AI85" s="144"/>
      <c r="AJ85" s="144"/>
      <c r="AK85" s="215"/>
      <c r="AL85" s="54"/>
      <c r="AM85" s="220" t="str">
        <f>IF(_xludf.ISFORMULA(F85),"",1)</f>
        <v/>
      </c>
      <c r="AN85" s="220" t="str">
        <f>IF(_xludf.ISFORMULA(G85),"",1)</f>
        <v/>
      </c>
      <c r="AO85" s="220" t="str">
        <f>IF(_xludf.ISFORMULA(H85),"",1)</f>
        <v/>
      </c>
      <c r="AP85" s="220" t="str">
        <f>IF(_xludf.ISFORMULA(I85),"",1)</f>
        <v/>
      </c>
      <c r="AQ85" s="220" t="str">
        <f>IF(_xludf.ISFORMULA(J85),"",1)</f>
        <v/>
      </c>
      <c r="AR85" s="220" t="str">
        <f>IF(_xludf.ISFORMULA(K85),"",1)</f>
        <v/>
      </c>
      <c r="AS85" s="220" t="str">
        <f>IF(_xludf.ISFORMULA(L85),"",1)</f>
        <v/>
      </c>
      <c r="AT85" s="220" t="str">
        <f>IF(_xludf.ISFORMULA(M85),"",1)</f>
        <v/>
      </c>
      <c r="AU85" s="220" t="str">
        <f>IF(_xludf.ISFORMULA(N85),"",1)</f>
        <v/>
      </c>
      <c r="AV85" s="220" t="str">
        <f>IF(_xludf.ISFORMULA(O85),"",1)</f>
        <v/>
      </c>
      <c r="AW85" s="23"/>
      <c r="AX85" s="224" t="str">
        <f t="shared" si="129"/>
        <v/>
      </c>
      <c r="AY85" s="23" t="str">
        <f>IF(ISNUMBER(MATCH(ssLev&amp;ccCountry&amp;ccLevel2&amp;ccYear&amp;"Quantities"&amp;"?"&amp;ROW(),wrkg1!$I:$I,0)),1,"")</f>
        <v/>
      </c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</row>
    <row r="86" spans="1:72" x14ac:dyDescent="0.25">
      <c r="A86" s="84"/>
      <c r="B86" s="84"/>
      <c r="C86" s="18" t="s">
        <v>331</v>
      </c>
      <c r="D86" s="89"/>
      <c r="E86" s="56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 t="str">
        <f t="shared" ref="R86" si="151">IF(ISNUMBER($E86),IF(S86=1,MAX(F86:O86),SUM(F86:O86)),"")</f>
        <v/>
      </c>
      <c r="S86" s="98" t="str">
        <f t="shared" si="12"/>
        <v/>
      </c>
      <c r="T86" s="55"/>
      <c r="U86" s="54"/>
      <c r="V86" s="54"/>
      <c r="W86" s="54"/>
      <c r="X86" s="54"/>
      <c r="Y86" s="54"/>
      <c r="Z86" s="54"/>
      <c r="AA86" s="54"/>
      <c r="AB86" s="141" t="str">
        <f t="shared" si="91"/>
        <v/>
      </c>
      <c r="AC86" s="141" t="str">
        <f>IF(ISNUMBER(MATCH($B86,CountryData!$3:$3,0)),MATCH($B86,CountryData!$3:$3,0),"")</f>
        <v/>
      </c>
      <c r="AD86" s="141" t="str">
        <f t="shared" ref="AD86" si="152">IF(AND(ISNUMBER(AB86),ISNUMBER(AC86)),IF(INDEX(rngData,AB86,AC86)&gt;0,INDEX(rngData,AB86,AC86),""),"")</f>
        <v/>
      </c>
      <c r="AE86" s="158"/>
      <c r="AF86" s="145"/>
      <c r="AG86" s="142"/>
      <c r="AH86" s="143" t="str">
        <f>IF(AND(_xludf.ISFORMULA(AF86),_xludf.ISFORMULA(AG86)),1,"")</f>
        <v/>
      </c>
      <c r="AI86" s="144"/>
      <c r="AJ86" s="144" t="str">
        <f ca="1">IF(ISNUMBER(AC86),IF(ISNUMBER(MATCH($B86,Strategy!$B:$B,0)),OFFSET(Strategy!$K$1,MATCH($B86,Strategy!$B:$B,0)-1,),""),"")</f>
        <v/>
      </c>
      <c r="AK86" s="215"/>
      <c r="AL86" s="54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3"/>
      <c r="AX86" s="224" t="str">
        <f t="shared" si="129"/>
        <v/>
      </c>
      <c r="AY86" s="23" t="str">
        <f>IF(ISNUMBER(MATCH(ssLev&amp;ccCountry&amp;ccLevel2&amp;ccYear&amp;"Quantities"&amp;"?"&amp;ROW(),wrkg1!$I:$I,0)),1,"")</f>
        <v/>
      </c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</row>
    <row r="87" spans="1:72" x14ac:dyDescent="0.25">
      <c r="A87" s="84"/>
      <c r="B87" s="84">
        <v>15104</v>
      </c>
      <c r="C87" s="55" t="s">
        <v>337</v>
      </c>
      <c r="D87" s="56" t="s">
        <v>347</v>
      </c>
      <c r="E87" s="102">
        <f t="shared" ref="E87:E99" ca="1" si="153">IF(ISNUMBER($AD87),$AD87,"")</f>
        <v>500</v>
      </c>
      <c r="F87" s="46">
        <f t="shared" ref="F87:O98" ca="1" si="154">IF(AND(ISNUMBER($E87),ISNUMBER(F$1)),$E87,"")</f>
        <v>500</v>
      </c>
      <c r="G87" s="46">
        <f t="shared" ca="1" si="154"/>
        <v>500</v>
      </c>
      <c r="H87" s="46">
        <f t="shared" ca="1" si="154"/>
        <v>500</v>
      </c>
      <c r="I87" s="46">
        <f t="shared" ca="1" si="154"/>
        <v>500</v>
      </c>
      <c r="J87" s="46" t="str">
        <f t="shared" ca="1" si="154"/>
        <v/>
      </c>
      <c r="K87" s="46" t="str">
        <f t="shared" ca="1" si="154"/>
        <v/>
      </c>
      <c r="L87" s="46" t="str">
        <f t="shared" ca="1" si="154"/>
        <v/>
      </c>
      <c r="M87" s="46" t="str">
        <f t="shared" ca="1" si="154"/>
        <v/>
      </c>
      <c r="N87" s="46" t="str">
        <f t="shared" ca="1" si="154"/>
        <v/>
      </c>
      <c r="O87" s="46" t="str">
        <f t="shared" ca="1" si="154"/>
        <v/>
      </c>
      <c r="P87" s="55"/>
      <c r="Q87" s="55"/>
      <c r="R87" s="91">
        <f t="shared" ref="R87:R100" ca="1" si="155">IF(ISNUMBER($E87),IF(S87=1,MAX(F87:O87),SUM(F87:O87)),"")</f>
        <v>500</v>
      </c>
      <c r="S87" s="98">
        <f t="shared" si="12"/>
        <v>1</v>
      </c>
      <c r="T87" s="55"/>
      <c r="AB87" s="141">
        <f t="shared" si="91"/>
        <v>78</v>
      </c>
      <c r="AC87" s="141">
        <f>IF(ISNUMBER(MATCH($B87,CountryData!$3:$3,0)),MATCH($B87,CountryData!$3:$3,0),"")</f>
        <v>50</v>
      </c>
      <c r="AD87" s="141">
        <f t="shared" ref="AD87:AD88" ca="1" si="156">IF(AND(ISNUMBER(AB87),ISNUMBER(AC87)),IF(INDEX(rngData,AB87,AC87)&gt;0,INDEX(rngData,AB87,AC87),""),"")</f>
        <v>500</v>
      </c>
      <c r="AE87" s="158"/>
      <c r="AF87" s="145">
        <f t="shared" ref="AF87:AF99" ca="1" si="157">IF(ISNUMBER($AD87),$AD87,"")</f>
        <v>500</v>
      </c>
      <c r="AG87" s="142" t="str">
        <f t="shared" ref="AG87:AG98" ca="1" si="158">IF(AND(ISNUMBER($E87),ISNUMBER(AG$1)),$E87,"")</f>
        <v/>
      </c>
      <c r="AH87" s="143">
        <f>IF(AND(_xludf.ISFORMULA(AF87),_xludf.ISFORMULA(AG87)),1,"")</f>
        <v>1</v>
      </c>
      <c r="AI87" s="144"/>
      <c r="AJ87" s="144" t="str">
        <f ca="1">IF(ISNUMBER(AC87),IF(ISNUMBER(MATCH($B87,Strategy!$B:$B,0)),OFFSET(Strategy!$K$1,MATCH($B87,Strategy!$B:$B,0)-1,),""),"")</f>
        <v/>
      </c>
      <c r="AK87" s="215"/>
      <c r="AL87" s="54"/>
      <c r="AM87" s="220" t="str">
        <f>IF(_xludf.ISFORMULA(F87),"",1)</f>
        <v/>
      </c>
      <c r="AN87" s="220" t="str">
        <f>IF(_xludf.ISFORMULA(G87),"",1)</f>
        <v/>
      </c>
      <c r="AO87" s="220" t="str">
        <f>IF(_xludf.ISFORMULA(H87),"",1)</f>
        <v/>
      </c>
      <c r="AP87" s="220" t="str">
        <f>IF(_xludf.ISFORMULA(I87),"",1)</f>
        <v/>
      </c>
      <c r="AQ87" s="220" t="str">
        <f>IF(_xludf.ISFORMULA(J87),"",1)</f>
        <v/>
      </c>
      <c r="AR87" s="220" t="str">
        <f>IF(_xludf.ISFORMULA(K87),"",1)</f>
        <v/>
      </c>
      <c r="AS87" s="220" t="str">
        <f>IF(_xludf.ISFORMULA(L87),"",1)</f>
        <v/>
      </c>
      <c r="AT87" s="220" t="str">
        <f>IF(_xludf.ISFORMULA(M87),"",1)</f>
        <v/>
      </c>
      <c r="AU87" s="220" t="str">
        <f>IF(_xludf.ISFORMULA(N87),"",1)</f>
        <v/>
      </c>
      <c r="AV87" s="220" t="str">
        <f>IF(_xludf.ISFORMULA(O87),"",1)</f>
        <v/>
      </c>
      <c r="AW87" s="23"/>
      <c r="AX87" s="224" t="str">
        <f t="shared" si="129"/>
        <v/>
      </c>
      <c r="AY87" s="23" t="str">
        <f>IF(ISNUMBER(MATCH(ssLev&amp;ccCountry&amp;ccLevel2&amp;ccYear&amp;"Quantities"&amp;"?"&amp;ROW(),wrkg1!$I:$I,0)),1,"")</f>
        <v/>
      </c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</row>
    <row r="88" spans="1:72" x14ac:dyDescent="0.25">
      <c r="A88" s="84"/>
      <c r="B88" s="84">
        <v>15105</v>
      </c>
      <c r="C88" s="55" t="s">
        <v>338</v>
      </c>
      <c r="D88" s="56" t="s">
        <v>334</v>
      </c>
      <c r="E88" s="102">
        <f t="shared" ca="1" si="153"/>
        <v>2300</v>
      </c>
      <c r="F88" s="46">
        <f t="shared" ref="F88:O88" ca="1" si="159">IF(AND(ISNUMBER(F$1),ISNUMBER(E88),ISNUMBER(F89)),(E88*F89)/E89,"")</f>
        <v>9249.9691643755505</v>
      </c>
      <c r="G88" s="46">
        <f t="shared" ca="1" si="159"/>
        <v>16199.938328751103</v>
      </c>
      <c r="H88" s="46">
        <f t="shared" ca="1" si="159"/>
        <v>23149.907493126655</v>
      </c>
      <c r="I88" s="46">
        <f t="shared" ca="1" si="159"/>
        <v>30099.876657502205</v>
      </c>
      <c r="J88" s="46" t="str">
        <f t="shared" ca="1" si="159"/>
        <v/>
      </c>
      <c r="K88" s="46" t="str">
        <f t="shared" ca="1" si="159"/>
        <v/>
      </c>
      <c r="L88" s="46" t="str">
        <f t="shared" ca="1" si="159"/>
        <v/>
      </c>
      <c r="M88" s="46" t="str">
        <f t="shared" ca="1" si="159"/>
        <v/>
      </c>
      <c r="N88" s="46" t="str">
        <f t="shared" ca="1" si="159"/>
        <v/>
      </c>
      <c r="O88" s="46" t="str">
        <f t="shared" ca="1" si="159"/>
        <v/>
      </c>
      <c r="P88" s="55"/>
      <c r="Q88" s="55"/>
      <c r="R88" s="91">
        <f t="shared" ca="1" si="155"/>
        <v>78699.691643755505</v>
      </c>
      <c r="S88" s="98" t="str">
        <f t="shared" si="12"/>
        <v/>
      </c>
      <c r="T88" s="55"/>
      <c r="AB88" s="141">
        <f t="shared" si="91"/>
        <v>78</v>
      </c>
      <c r="AC88" s="141">
        <f>IF(ISNUMBER(MATCH($B88,CountryData!$3:$3,0)),MATCH($B88,CountryData!$3:$3,0),"")</f>
        <v>51</v>
      </c>
      <c r="AD88" s="141">
        <f t="shared" ca="1" si="156"/>
        <v>2300</v>
      </c>
      <c r="AE88" s="158"/>
      <c r="AF88" s="145">
        <f t="shared" ca="1" si="157"/>
        <v>2300</v>
      </c>
      <c r="AG88" s="142" t="str">
        <f t="shared" ref="AG88" ca="1" si="160">IF(AND(ISNUMBER(AG$1),ISNUMBER(AF88),ISNUMBER(AG89)),(AF88*AG89)/AF89,"")</f>
        <v/>
      </c>
      <c r="AH88" s="143">
        <f>IF(AND(_xludf.ISFORMULA(AF88),_xludf.ISFORMULA(AG88)),1,"")</f>
        <v>1</v>
      </c>
      <c r="AI88" s="144"/>
      <c r="AJ88" s="144" t="str">
        <f ca="1">IF(ISNUMBER(AC88),IF(ISNUMBER(MATCH($B88,Strategy!$B:$B,0)),OFFSET(Strategy!$K$1,MATCH($B88,Strategy!$B:$B,0)-1,),""),"")</f>
        <v/>
      </c>
      <c r="AK88" s="215"/>
      <c r="AL88" s="54"/>
      <c r="AM88" s="220" t="str">
        <f>IF(_xludf.ISFORMULA(F88),"",1)</f>
        <v/>
      </c>
      <c r="AN88" s="220" t="str">
        <f>IF(_xludf.ISFORMULA(G88),"",1)</f>
        <v/>
      </c>
      <c r="AO88" s="220" t="str">
        <f>IF(_xludf.ISFORMULA(H88),"",1)</f>
        <v/>
      </c>
      <c r="AP88" s="220" t="str">
        <f>IF(_xludf.ISFORMULA(I88),"",1)</f>
        <v/>
      </c>
      <c r="AQ88" s="220" t="str">
        <f>IF(_xludf.ISFORMULA(J88),"",1)</f>
        <v/>
      </c>
      <c r="AR88" s="220" t="str">
        <f>IF(_xludf.ISFORMULA(K88),"",1)</f>
        <v/>
      </c>
      <c r="AS88" s="220" t="str">
        <f>IF(_xludf.ISFORMULA(L88),"",1)</f>
        <v/>
      </c>
      <c r="AT88" s="220" t="str">
        <f>IF(_xludf.ISFORMULA(M88),"",1)</f>
        <v/>
      </c>
      <c r="AU88" s="220" t="str">
        <f>IF(_xludf.ISFORMULA(N88),"",1)</f>
        <v/>
      </c>
      <c r="AV88" s="220" t="str">
        <f>IF(_xludf.ISFORMULA(O88),"",1)</f>
        <v/>
      </c>
      <c r="AW88" s="23"/>
      <c r="AX88" s="224" t="str">
        <f t="shared" si="129"/>
        <v/>
      </c>
      <c r="AY88" s="23" t="str">
        <f>IF(ISNUMBER(MATCH(ssLev&amp;ccCountry&amp;ccLevel2&amp;ccYear&amp;"Quantities"&amp;"?"&amp;ROW(),wrkg1!$I:$I,0)),1,"")</f>
        <v/>
      </c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</row>
    <row r="89" spans="1:72" x14ac:dyDescent="0.25">
      <c r="A89" s="84"/>
      <c r="B89" s="84">
        <v>21102</v>
      </c>
      <c r="C89" s="55" t="s">
        <v>332</v>
      </c>
      <c r="D89" s="56" t="s">
        <v>229</v>
      </c>
      <c r="E89" s="103">
        <f ca="1">IF(AND(ISNUMBER(E$15),ISNUMBER(E$20),ISNUMBER(E87),ISNUMBER(E88)),E88*E87/(E$15*E$20),"")</f>
        <v>3.8057722810596835E-2</v>
      </c>
      <c r="F89" s="94">
        <f t="shared" ref="F89:O89" ca="1" si="161">IF(AND(ISNUMBER($E89),ISNUMBER(F$1)),IF(ISNUMBER($AJ89),E89+$AJ89/ccNbYear,$E89),"")</f>
        <v>0.15305772281059685</v>
      </c>
      <c r="G89" s="94">
        <f t="shared" ca="1" si="161"/>
        <v>0.26805772281059687</v>
      </c>
      <c r="H89" s="94">
        <f t="shared" ca="1" si="161"/>
        <v>0.38305772281059686</v>
      </c>
      <c r="I89" s="94">
        <f t="shared" ca="1" si="161"/>
        <v>0.49805772281059685</v>
      </c>
      <c r="J89" s="94" t="str">
        <f t="shared" ca="1" si="161"/>
        <v/>
      </c>
      <c r="K89" s="94" t="str">
        <f t="shared" ca="1" si="161"/>
        <v/>
      </c>
      <c r="L89" s="94" t="str">
        <f t="shared" ca="1" si="161"/>
        <v/>
      </c>
      <c r="M89" s="94" t="str">
        <f t="shared" ca="1" si="161"/>
        <v/>
      </c>
      <c r="N89" s="94" t="str">
        <f t="shared" ca="1" si="161"/>
        <v/>
      </c>
      <c r="O89" s="94" t="str">
        <f t="shared" ca="1" si="161"/>
        <v/>
      </c>
      <c r="P89" s="55"/>
      <c r="Q89" s="55"/>
      <c r="R89" s="95">
        <f t="shared" ca="1" si="155"/>
        <v>0.49805772281059685</v>
      </c>
      <c r="S89" s="98">
        <f t="shared" si="12"/>
        <v>1</v>
      </c>
      <c r="T89" s="55"/>
      <c r="AB89" s="141">
        <f t="shared" si="91"/>
        <v>78</v>
      </c>
      <c r="AC89" s="141">
        <f>IF(ISNUMBER(MATCH($B89,CountryData!$3:$3,0)),MATCH($B89,CountryData!$3:$3,0),"")</f>
        <v>70</v>
      </c>
      <c r="AD89" s="141">
        <f t="shared" ref="AD89" ca="1" si="162">IF(AND(ISNUMBER(AB89),ISNUMBER(AC89)),IF(INDEX(rngData,AB89,AC89)&gt;0,INDEX(rngData,AB89,AC89),""),"")</f>
        <v>0.04</v>
      </c>
      <c r="AE89" s="158"/>
      <c r="AF89" s="145">
        <f ca="1">IF(AND(ISNUMBER(AF$15),ISNUMBER(AF$20),ISNUMBER(AF87),ISNUMBER(AF88)),AF88*AF87/(AF$15*AF$20),"")</f>
        <v>3.8057722810596835E-2</v>
      </c>
      <c r="AG89" s="142" t="str">
        <f t="shared" ref="AG89" ca="1" si="163">IF(AND(ISNUMBER($E89),ISNUMBER(AG$1)),IF(ISNUMBER($AJ89),AF89+$AJ89/ccNbYear,$E89),"")</f>
        <v/>
      </c>
      <c r="AH89" s="143">
        <f>IF(AND(_xludf.ISFORMULA(AF89),_xludf.ISFORMULA(AG89)),1,"")</f>
        <v>1</v>
      </c>
      <c r="AI89" s="144"/>
      <c r="AJ89" s="144">
        <f ca="1">IF(ISNUMBER(AC89),IF(ISNUMBER(MATCH($B89,Strategy!$B:$B,0)),OFFSET(Strategy!$K$1,MATCH($B89,Strategy!$B:$B,0)-1,),""),"")</f>
        <v>0.46</v>
      </c>
      <c r="AK89" s="215"/>
      <c r="AL89" s="54"/>
      <c r="AM89" s="220" t="str">
        <f>IF(_xludf.ISFORMULA(F89),"",1)</f>
        <v/>
      </c>
      <c r="AN89" s="220" t="str">
        <f>IF(_xludf.ISFORMULA(G89),"",1)</f>
        <v/>
      </c>
      <c r="AO89" s="220" t="str">
        <f>IF(_xludf.ISFORMULA(H89),"",1)</f>
        <v/>
      </c>
      <c r="AP89" s="220" t="str">
        <f>IF(_xludf.ISFORMULA(I89),"",1)</f>
        <v/>
      </c>
      <c r="AQ89" s="220" t="str">
        <f>IF(_xludf.ISFORMULA(J89),"",1)</f>
        <v/>
      </c>
      <c r="AR89" s="220" t="str">
        <f>IF(_xludf.ISFORMULA(K89),"",1)</f>
        <v/>
      </c>
      <c r="AS89" s="220" t="str">
        <f>IF(_xludf.ISFORMULA(L89),"",1)</f>
        <v/>
      </c>
      <c r="AT89" s="220" t="str">
        <f>IF(_xludf.ISFORMULA(M89),"",1)</f>
        <v/>
      </c>
      <c r="AU89" s="220" t="str">
        <f>IF(_xludf.ISFORMULA(N89),"",1)</f>
        <v/>
      </c>
      <c r="AV89" s="220" t="str">
        <f>IF(_xludf.ISFORMULA(O89),"",1)</f>
        <v/>
      </c>
      <c r="AW89" s="23"/>
      <c r="AX89" s="224" t="str">
        <f t="shared" si="129"/>
        <v/>
      </c>
      <c r="AY89" s="23" t="str">
        <f>IF(ISNUMBER(MATCH(ssLev&amp;ccCountry&amp;ccLevel2&amp;ccYear&amp;"Quantities"&amp;"?"&amp;ROW(),wrkg1!$I:$I,0)),1,"")</f>
        <v/>
      </c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</row>
    <row r="90" spans="1:72" x14ac:dyDescent="0.25">
      <c r="A90" s="84"/>
      <c r="B90" s="84">
        <v>14104</v>
      </c>
      <c r="C90" s="55" t="s">
        <v>336</v>
      </c>
      <c r="D90" s="56" t="s">
        <v>347</v>
      </c>
      <c r="E90" s="102">
        <f t="shared" ca="1" si="153"/>
        <v>500</v>
      </c>
      <c r="F90" s="46">
        <f t="shared" ca="1" si="154"/>
        <v>500</v>
      </c>
      <c r="G90" s="46">
        <f t="shared" ca="1" si="154"/>
        <v>500</v>
      </c>
      <c r="H90" s="46">
        <f t="shared" ca="1" si="154"/>
        <v>500</v>
      </c>
      <c r="I90" s="46">
        <f t="shared" ca="1" si="154"/>
        <v>500</v>
      </c>
      <c r="J90" s="46" t="str">
        <f t="shared" ca="1" si="154"/>
        <v/>
      </c>
      <c r="K90" s="46" t="str">
        <f t="shared" ca="1" si="154"/>
        <v/>
      </c>
      <c r="L90" s="46" t="str">
        <f t="shared" ca="1" si="154"/>
        <v/>
      </c>
      <c r="M90" s="46" t="str">
        <f t="shared" ca="1" si="154"/>
        <v/>
      </c>
      <c r="N90" s="46" t="str">
        <f t="shared" ca="1" si="154"/>
        <v/>
      </c>
      <c r="O90" s="46" t="str">
        <f t="shared" ca="1" si="154"/>
        <v/>
      </c>
      <c r="P90" s="55"/>
      <c r="Q90" s="55"/>
      <c r="R90" s="91">
        <f t="shared" ca="1" si="155"/>
        <v>500</v>
      </c>
      <c r="S90" s="98">
        <f t="shared" si="12"/>
        <v>1</v>
      </c>
      <c r="T90" s="55"/>
      <c r="AB90" s="141">
        <f t="shared" si="91"/>
        <v>78</v>
      </c>
      <c r="AC90" s="141">
        <f>IF(ISNUMBER(MATCH($B90,CountryData!$3:$3,0)),MATCH($B90,CountryData!$3:$3,0),"")</f>
        <v>42</v>
      </c>
      <c r="AD90" s="141">
        <f t="shared" ref="AD90:AD100" ca="1" si="164">IF(AND(ISNUMBER(AB90),ISNUMBER(AC90)),IF(INDEX(rngData,AB90,AC90)&gt;0,INDEX(rngData,AB90,AC90),""),"")</f>
        <v>500</v>
      </c>
      <c r="AE90" s="158"/>
      <c r="AF90" s="145">
        <f t="shared" ca="1" si="157"/>
        <v>500</v>
      </c>
      <c r="AG90" s="142" t="str">
        <f t="shared" ca="1" si="158"/>
        <v/>
      </c>
      <c r="AH90" s="143">
        <f>IF(AND(_xludf.ISFORMULA(AF90),_xludf.ISFORMULA(AG90)),1,"")</f>
        <v>1</v>
      </c>
      <c r="AI90" s="144"/>
      <c r="AJ90" s="144" t="str">
        <f ca="1">IF(ISNUMBER(AC90),IF(ISNUMBER(MATCH($B90,Strategy!$B:$B,0)),OFFSET(Strategy!$K$1,MATCH($B90,Strategy!$B:$B,0)-1,),""),"")</f>
        <v/>
      </c>
      <c r="AK90" s="215"/>
      <c r="AL90" s="54"/>
      <c r="AM90" s="220" t="str">
        <f>IF(_xludf.ISFORMULA(F90),"",1)</f>
        <v/>
      </c>
      <c r="AN90" s="220" t="str">
        <f>IF(_xludf.ISFORMULA(G90),"",1)</f>
        <v/>
      </c>
      <c r="AO90" s="220" t="str">
        <f>IF(_xludf.ISFORMULA(H90),"",1)</f>
        <v/>
      </c>
      <c r="AP90" s="220" t="str">
        <f>IF(_xludf.ISFORMULA(I90),"",1)</f>
        <v/>
      </c>
      <c r="AQ90" s="220" t="str">
        <f>IF(_xludf.ISFORMULA(J90),"",1)</f>
        <v/>
      </c>
      <c r="AR90" s="220" t="str">
        <f>IF(_xludf.ISFORMULA(K90),"",1)</f>
        <v/>
      </c>
      <c r="AS90" s="220" t="str">
        <f>IF(_xludf.ISFORMULA(L90),"",1)</f>
        <v/>
      </c>
      <c r="AT90" s="220" t="str">
        <f>IF(_xludf.ISFORMULA(M90),"",1)</f>
        <v/>
      </c>
      <c r="AU90" s="220" t="str">
        <f>IF(_xludf.ISFORMULA(N90),"",1)</f>
        <v/>
      </c>
      <c r="AV90" s="220" t="str">
        <f>IF(_xludf.ISFORMULA(O90),"",1)</f>
        <v/>
      </c>
      <c r="AW90" s="23"/>
      <c r="AX90" s="224" t="str">
        <f t="shared" si="129"/>
        <v/>
      </c>
      <c r="AY90" s="23" t="str">
        <f>IF(ISNUMBER(MATCH(ssLev&amp;ccCountry&amp;ccLevel2&amp;ccYear&amp;"Quantities"&amp;"?"&amp;ROW(),wrkg1!$I:$I,0)),1,"")</f>
        <v/>
      </c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</row>
    <row r="91" spans="1:72" x14ac:dyDescent="0.25">
      <c r="A91" s="84"/>
      <c r="B91" s="84">
        <v>14105</v>
      </c>
      <c r="C91" s="55" t="s">
        <v>339</v>
      </c>
      <c r="D91" s="56" t="s">
        <v>334</v>
      </c>
      <c r="E91" s="102">
        <f t="shared" ca="1" si="153"/>
        <v>2300</v>
      </c>
      <c r="F91" s="46">
        <f t="shared" ref="F91:O91" ca="1" si="165">IF(AND(ISNUMBER(F$1),ISNUMBER(E91),ISNUMBER(F92)),(E91*F92)/E92,"")</f>
        <v>6271.4109510717435</v>
      </c>
      <c r="G91" s="46">
        <f t="shared" ca="1" si="165"/>
        <v>10242.821902143487</v>
      </c>
      <c r="H91" s="46">
        <f t="shared" ca="1" si="165"/>
        <v>14214.23285321523</v>
      </c>
      <c r="I91" s="46">
        <f t="shared" ca="1" si="165"/>
        <v>18185.643804286974</v>
      </c>
      <c r="J91" s="46" t="str">
        <f t="shared" ca="1" si="165"/>
        <v/>
      </c>
      <c r="K91" s="46" t="str">
        <f t="shared" ca="1" si="165"/>
        <v/>
      </c>
      <c r="L91" s="46" t="str">
        <f t="shared" ca="1" si="165"/>
        <v/>
      </c>
      <c r="M91" s="46" t="str">
        <f t="shared" ca="1" si="165"/>
        <v/>
      </c>
      <c r="N91" s="46" t="str">
        <f t="shared" ca="1" si="165"/>
        <v/>
      </c>
      <c r="O91" s="46" t="str">
        <f t="shared" ca="1" si="165"/>
        <v/>
      </c>
      <c r="P91" s="55"/>
      <c r="Q91" s="55"/>
      <c r="R91" s="91">
        <f t="shared" ca="1" si="155"/>
        <v>48914.109510717433</v>
      </c>
      <c r="S91" s="98" t="str">
        <f t="shared" si="12"/>
        <v/>
      </c>
      <c r="T91" s="55"/>
      <c r="AB91" s="141">
        <f t="shared" si="91"/>
        <v>78</v>
      </c>
      <c r="AC91" s="141">
        <f>IF(ISNUMBER(MATCH($B91,CountryData!$3:$3,0)),MATCH($B91,CountryData!$3:$3,0),"")</f>
        <v>43</v>
      </c>
      <c r="AD91" s="141">
        <f t="shared" ca="1" si="164"/>
        <v>2300</v>
      </c>
      <c r="AE91" s="158"/>
      <c r="AF91" s="145">
        <f t="shared" ca="1" si="157"/>
        <v>2300</v>
      </c>
      <c r="AG91" s="142" t="str">
        <f t="shared" ref="AG91" ca="1" si="166">IF(AND(ISNUMBER(AG$1),ISNUMBER(AF91),ISNUMBER(AG92)),(AF91*AG92)/AF92,"")</f>
        <v/>
      </c>
      <c r="AH91" s="143">
        <f>IF(AND(_xludf.ISFORMULA(AF91),_xludf.ISFORMULA(AG91)),1,"")</f>
        <v>1</v>
      </c>
      <c r="AI91" s="144"/>
      <c r="AJ91" s="144" t="str">
        <f ca="1">IF(ISNUMBER(AC91),IF(ISNUMBER(MATCH($B91,Strategy!$B:$B,0)),OFFSET(Strategy!$K$1,MATCH($B91,Strategy!$B:$B,0)-1,),""),"")</f>
        <v/>
      </c>
      <c r="AK91" s="215"/>
      <c r="AL91" s="54"/>
      <c r="AM91" s="220" t="str">
        <f>IF(_xludf.ISFORMULA(F91),"",1)</f>
        <v/>
      </c>
      <c r="AN91" s="220" t="str">
        <f>IF(_xludf.ISFORMULA(G91),"",1)</f>
        <v/>
      </c>
      <c r="AO91" s="220" t="str">
        <f>IF(_xludf.ISFORMULA(H91),"",1)</f>
        <v/>
      </c>
      <c r="AP91" s="220" t="str">
        <f>IF(_xludf.ISFORMULA(I91),"",1)</f>
        <v/>
      </c>
      <c r="AQ91" s="220" t="str">
        <f>IF(_xludf.ISFORMULA(J91),"",1)</f>
        <v/>
      </c>
      <c r="AR91" s="220" t="str">
        <f>IF(_xludf.ISFORMULA(K91),"",1)</f>
        <v/>
      </c>
      <c r="AS91" s="220" t="str">
        <f>IF(_xludf.ISFORMULA(L91),"",1)</f>
        <v/>
      </c>
      <c r="AT91" s="220" t="str">
        <f>IF(_xludf.ISFORMULA(M91),"",1)</f>
        <v/>
      </c>
      <c r="AU91" s="220" t="str">
        <f>IF(_xludf.ISFORMULA(N91),"",1)</f>
        <v/>
      </c>
      <c r="AV91" s="220" t="str">
        <f>IF(_xludf.ISFORMULA(O91),"",1)</f>
        <v/>
      </c>
      <c r="AW91" s="23"/>
      <c r="AX91" s="224" t="str">
        <f t="shared" si="129"/>
        <v/>
      </c>
      <c r="AY91" s="23" t="str">
        <f>IF(ISNUMBER(MATCH(ssLev&amp;ccCountry&amp;ccLevel2&amp;ccYear&amp;"Quantities"&amp;"?"&amp;ROW(),wrkg1!$I:$I,0)),1,"")</f>
        <v/>
      </c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</row>
    <row r="92" spans="1:72" x14ac:dyDescent="0.25">
      <c r="A92" s="84"/>
      <c r="B92" s="84">
        <v>21302</v>
      </c>
      <c r="C92" s="55" t="s">
        <v>333</v>
      </c>
      <c r="D92" s="56"/>
      <c r="E92" s="103">
        <f ca="1">IF(AND(ISNUMBER(E$15),ISNUMBER(E$21),ISNUMBER(E90),ISNUMBER(E91)),E91*E90/(E$15*E$21),"")</f>
        <v>6.6601014918544463E-2</v>
      </c>
      <c r="F92" s="94">
        <f t="shared" ref="F92:O92" ca="1" si="167">IF(AND(ISNUMBER($E92),ISNUMBER(F$1)),IF(ISNUMBER($AJ92),E92+$AJ92/ccNbYear,$E92),"")</f>
        <v>0.18160101491854447</v>
      </c>
      <c r="G92" s="94">
        <f t="shared" ca="1" si="167"/>
        <v>0.29660101491854446</v>
      </c>
      <c r="H92" s="94">
        <f t="shared" ca="1" si="167"/>
        <v>0.41160101491854445</v>
      </c>
      <c r="I92" s="94">
        <f t="shared" ca="1" si="167"/>
        <v>0.5266010149185445</v>
      </c>
      <c r="J92" s="94" t="str">
        <f t="shared" ca="1" si="167"/>
        <v/>
      </c>
      <c r="K92" s="94" t="str">
        <f t="shared" ca="1" si="167"/>
        <v/>
      </c>
      <c r="L92" s="94" t="str">
        <f t="shared" ca="1" si="167"/>
        <v/>
      </c>
      <c r="M92" s="94" t="str">
        <f t="shared" ca="1" si="167"/>
        <v/>
      </c>
      <c r="N92" s="94" t="str">
        <f t="shared" ca="1" si="167"/>
        <v/>
      </c>
      <c r="O92" s="94" t="str">
        <f t="shared" ca="1" si="167"/>
        <v/>
      </c>
      <c r="P92" s="55"/>
      <c r="Q92" s="55"/>
      <c r="R92" s="95">
        <f t="shared" ca="1" si="155"/>
        <v>1.4164040596741778</v>
      </c>
      <c r="S92" s="98" t="str">
        <f t="shared" si="12"/>
        <v/>
      </c>
      <c r="T92" s="55"/>
      <c r="AB92" s="141">
        <f t="shared" si="91"/>
        <v>78</v>
      </c>
      <c r="AC92" s="141">
        <f>IF(ISNUMBER(MATCH($B92,CountryData!$3:$3,0)),MATCH($B92,CountryData!$3:$3,0),"")</f>
        <v>82</v>
      </c>
      <c r="AD92" s="141">
        <f t="shared" ca="1" si="164"/>
        <v>0.04</v>
      </c>
      <c r="AE92" s="158"/>
      <c r="AF92" s="145">
        <f ca="1">IF(AND(ISNUMBER(AF$15),ISNUMBER(AF$21),ISNUMBER(AF90),ISNUMBER(AF91)),AF91*AF90/(AF$15*AF$21),"")</f>
        <v>6.6601014918544463E-2</v>
      </c>
      <c r="AG92" s="142" t="str">
        <f t="shared" ref="AG92" ca="1" si="168">IF(AND(ISNUMBER($E92),ISNUMBER(AG$1)),IF(ISNUMBER($AJ92),AF92+$AJ92/ccNbYear,$E92),"")</f>
        <v/>
      </c>
      <c r="AH92" s="143">
        <f>IF(AND(_xludf.ISFORMULA(AF92),_xludf.ISFORMULA(AG92)),1,"")</f>
        <v>1</v>
      </c>
      <c r="AI92" s="144"/>
      <c r="AJ92" s="144">
        <f ca="1">IF(ISNUMBER(AC92),IF(ISNUMBER(MATCH($B92,Strategy!$B:$B,0)),OFFSET(Strategy!$K$1,MATCH($B92,Strategy!$B:$B,0)-1,),""),"")</f>
        <v>0.46</v>
      </c>
      <c r="AK92" s="215"/>
      <c r="AL92" s="54"/>
      <c r="AM92" s="220" t="str">
        <f>IF(_xludf.ISFORMULA(F92),"",1)</f>
        <v/>
      </c>
      <c r="AN92" s="220" t="str">
        <f>IF(_xludf.ISFORMULA(G92),"",1)</f>
        <v/>
      </c>
      <c r="AO92" s="220" t="str">
        <f>IF(_xludf.ISFORMULA(H92),"",1)</f>
        <v/>
      </c>
      <c r="AP92" s="220" t="str">
        <f>IF(_xludf.ISFORMULA(I92),"",1)</f>
        <v/>
      </c>
      <c r="AQ92" s="220" t="str">
        <f>IF(_xludf.ISFORMULA(J92),"",1)</f>
        <v/>
      </c>
      <c r="AR92" s="220" t="str">
        <f>IF(_xludf.ISFORMULA(K92),"",1)</f>
        <v/>
      </c>
      <c r="AS92" s="220" t="str">
        <f>IF(_xludf.ISFORMULA(L92),"",1)</f>
        <v/>
      </c>
      <c r="AT92" s="220" t="str">
        <f>IF(_xludf.ISFORMULA(M92),"",1)</f>
        <v/>
      </c>
      <c r="AU92" s="220" t="str">
        <f>IF(_xludf.ISFORMULA(N92),"",1)</f>
        <v/>
      </c>
      <c r="AV92" s="220" t="str">
        <f>IF(_xludf.ISFORMULA(O92),"",1)</f>
        <v/>
      </c>
      <c r="AW92" s="23"/>
      <c r="AX92" s="224" t="str">
        <f t="shared" si="129"/>
        <v/>
      </c>
      <c r="AY92" s="23" t="str">
        <f>IF(ISNUMBER(MATCH(ssLev&amp;ccCountry&amp;ccLevel2&amp;ccYear&amp;"Quantities"&amp;"?"&amp;ROW(),wrkg1!$I:$I,0)),1,"")</f>
        <v/>
      </c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</row>
    <row r="93" spans="1:72" x14ac:dyDescent="0.25">
      <c r="A93" s="84"/>
      <c r="B93" s="84"/>
      <c r="C93" s="55" t="s">
        <v>345</v>
      </c>
      <c r="D93" s="56"/>
      <c r="E93" s="109">
        <v>1.05</v>
      </c>
      <c r="F93" s="48">
        <f t="shared" ref="F93:O93" si="169">IF(AND(ISNUMBER($E93),ISNUMBER(F$1)),$E93,"")</f>
        <v>1.05</v>
      </c>
      <c r="G93" s="48">
        <f t="shared" si="169"/>
        <v>1.05</v>
      </c>
      <c r="H93" s="48">
        <f t="shared" si="169"/>
        <v>1.05</v>
      </c>
      <c r="I93" s="48">
        <f t="shared" si="169"/>
        <v>1.05</v>
      </c>
      <c r="J93" s="48" t="str">
        <f t="shared" si="169"/>
        <v/>
      </c>
      <c r="K93" s="48" t="str">
        <f t="shared" si="169"/>
        <v/>
      </c>
      <c r="L93" s="48" t="str">
        <f t="shared" si="169"/>
        <v/>
      </c>
      <c r="M93" s="48" t="str">
        <f t="shared" si="169"/>
        <v/>
      </c>
      <c r="N93" s="48" t="str">
        <f t="shared" si="169"/>
        <v/>
      </c>
      <c r="O93" s="48" t="str">
        <f t="shared" si="169"/>
        <v/>
      </c>
      <c r="P93" s="55"/>
      <c r="Q93" s="55"/>
      <c r="R93" s="81">
        <f t="shared" si="155"/>
        <v>4.2</v>
      </c>
      <c r="S93" s="98" t="str">
        <f t="shared" si="12"/>
        <v/>
      </c>
      <c r="T93" s="55"/>
      <c r="AB93" s="141" t="str">
        <f t="shared" si="91"/>
        <v/>
      </c>
      <c r="AC93" s="141" t="str">
        <f>IF(ISNUMBER(MATCH($B93,CountryData!$3:$3,0)),MATCH($B93,CountryData!$3:$3,0),"")</f>
        <v/>
      </c>
      <c r="AD93" s="141" t="str">
        <f t="shared" si="164"/>
        <v/>
      </c>
      <c r="AE93" s="158"/>
      <c r="AF93" s="145">
        <v>1.05</v>
      </c>
      <c r="AG93" s="142" t="str">
        <f t="shared" ref="AG93" si="170">IF(AND(ISNUMBER($E93),ISNUMBER(AG$1)),$E93,"")</f>
        <v/>
      </c>
      <c r="AH93" s="143" t="str">
        <f>IF(AND(_xludf.ISFORMULA(AF93),_xludf.ISFORMULA(AG93)),1,"")</f>
        <v/>
      </c>
      <c r="AI93" s="144"/>
      <c r="AJ93" s="144"/>
      <c r="AK93" s="215"/>
      <c r="AL93" s="54"/>
      <c r="AM93" s="220" t="str">
        <f>IF(_xludf.ISFORMULA(F93),"",1)</f>
        <v/>
      </c>
      <c r="AN93" s="220" t="str">
        <f>IF(_xludf.ISFORMULA(G93),"",1)</f>
        <v/>
      </c>
      <c r="AO93" s="220" t="str">
        <f>IF(_xludf.ISFORMULA(H93),"",1)</f>
        <v/>
      </c>
      <c r="AP93" s="220" t="str">
        <f>IF(_xludf.ISFORMULA(I93),"",1)</f>
        <v/>
      </c>
      <c r="AQ93" s="220" t="str">
        <f>IF(_xludf.ISFORMULA(J93),"",1)</f>
        <v/>
      </c>
      <c r="AR93" s="220" t="str">
        <f>IF(_xludf.ISFORMULA(K93),"",1)</f>
        <v/>
      </c>
      <c r="AS93" s="220" t="str">
        <f>IF(_xludf.ISFORMULA(L93),"",1)</f>
        <v/>
      </c>
      <c r="AT93" s="220" t="str">
        <f>IF(_xludf.ISFORMULA(M93),"",1)</f>
        <v/>
      </c>
      <c r="AU93" s="220" t="str">
        <f>IF(_xludf.ISFORMULA(N93),"",1)</f>
        <v/>
      </c>
      <c r="AV93" s="220" t="str">
        <f>IF(_xludf.ISFORMULA(O93),"",1)</f>
        <v/>
      </c>
      <c r="AW93" s="23"/>
      <c r="AX93" s="224" t="str">
        <f t="shared" si="129"/>
        <v/>
      </c>
      <c r="AY93" s="23" t="str">
        <f>IF(ISNUMBER(MATCH(ssLev&amp;ccCountry&amp;ccLevel2&amp;ccYear&amp;"Quantities"&amp;"?"&amp;ROW(),wrkg1!$I:$I,0)),1,"")</f>
        <v/>
      </c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</row>
    <row r="94" spans="1:72" x14ac:dyDescent="0.25">
      <c r="A94" s="84">
        <v>60</v>
      </c>
      <c r="B94" s="84"/>
      <c r="C94" s="105" t="s">
        <v>346</v>
      </c>
      <c r="D94" s="56"/>
      <c r="E94" s="106">
        <f t="shared" ref="E94:O94" ca="1" si="171">IF(AND(ISNUMBER(E91),ISNUMBER(E93)),E91*E93,"")</f>
        <v>2415</v>
      </c>
      <c r="F94" s="107">
        <f t="shared" ca="1" si="171"/>
        <v>6584.9814986253314</v>
      </c>
      <c r="G94" s="107">
        <f t="shared" ca="1" si="171"/>
        <v>10754.962997250663</v>
      </c>
      <c r="H94" s="107">
        <f t="shared" ca="1" si="171"/>
        <v>14924.944495875992</v>
      </c>
      <c r="I94" s="107">
        <f t="shared" ca="1" si="171"/>
        <v>19094.925994501322</v>
      </c>
      <c r="J94" s="107" t="str">
        <f t="shared" ca="1" si="171"/>
        <v/>
      </c>
      <c r="K94" s="107" t="str">
        <f t="shared" ca="1" si="171"/>
        <v/>
      </c>
      <c r="L94" s="107" t="str">
        <f t="shared" ca="1" si="171"/>
        <v/>
      </c>
      <c r="M94" s="107" t="str">
        <f t="shared" ca="1" si="171"/>
        <v/>
      </c>
      <c r="N94" s="107" t="str">
        <f t="shared" ca="1" si="171"/>
        <v/>
      </c>
      <c r="O94" s="107" t="str">
        <f t="shared" ca="1" si="171"/>
        <v/>
      </c>
      <c r="P94" s="55"/>
      <c r="Q94" s="55"/>
      <c r="R94" s="108">
        <f t="shared" ca="1" si="155"/>
        <v>51359.814986253303</v>
      </c>
      <c r="S94" s="98" t="str">
        <f t="shared" si="12"/>
        <v/>
      </c>
      <c r="T94" s="55"/>
      <c r="AB94" s="141" t="str">
        <f t="shared" si="91"/>
        <v/>
      </c>
      <c r="AC94" s="141" t="str">
        <f>IF(ISNUMBER(MATCH($B94,CountryData!$3:$3,0)),MATCH($B94,CountryData!$3:$3,0),"")</f>
        <v/>
      </c>
      <c r="AD94" s="141" t="str">
        <f t="shared" si="164"/>
        <v/>
      </c>
      <c r="AE94" s="158"/>
      <c r="AF94" s="145">
        <f ca="1">IF(AND(ISNUMBER(AF91),ISNUMBER(AF93)),AF91*AF93,"")</f>
        <v>2415</v>
      </c>
      <c r="AG94" s="142" t="str">
        <f ca="1">IF(AND(ISNUMBER(AG91),ISNUMBER(AG93)),AG91*AG93,"")</f>
        <v/>
      </c>
      <c r="AH94" s="143">
        <f>IF(AND(_xludf.ISFORMULA(AF94),_xludf.ISFORMULA(AG94)),1,"")</f>
        <v>1</v>
      </c>
      <c r="AI94" s="144"/>
      <c r="AJ94" s="144"/>
      <c r="AK94" s="215"/>
      <c r="AL94" s="54"/>
      <c r="AM94" s="220" t="str">
        <f>IF(_xludf.ISFORMULA(F94),"",1)</f>
        <v/>
      </c>
      <c r="AN94" s="220" t="str">
        <f>IF(_xludf.ISFORMULA(G94),"",1)</f>
        <v/>
      </c>
      <c r="AO94" s="220" t="str">
        <f>IF(_xludf.ISFORMULA(H94),"",1)</f>
        <v/>
      </c>
      <c r="AP94" s="220" t="str">
        <f>IF(_xludf.ISFORMULA(I94),"",1)</f>
        <v/>
      </c>
      <c r="AQ94" s="220" t="str">
        <f>IF(_xludf.ISFORMULA(J94),"",1)</f>
        <v/>
      </c>
      <c r="AR94" s="220" t="str">
        <f>IF(_xludf.ISFORMULA(K94),"",1)</f>
        <v/>
      </c>
      <c r="AS94" s="220" t="str">
        <f>IF(_xludf.ISFORMULA(L94),"",1)</f>
        <v/>
      </c>
      <c r="AT94" s="220" t="str">
        <f>IF(_xludf.ISFORMULA(M94),"",1)</f>
        <v/>
      </c>
      <c r="AU94" s="220" t="str">
        <f>IF(_xludf.ISFORMULA(N94),"",1)</f>
        <v/>
      </c>
      <c r="AV94" s="220" t="str">
        <f>IF(_xludf.ISFORMULA(O94),"",1)</f>
        <v/>
      </c>
      <c r="AW94" s="23"/>
      <c r="AX94" s="224" t="str">
        <f t="shared" si="129"/>
        <v/>
      </c>
      <c r="AY94" s="23" t="str">
        <f>IF(ISNUMBER(MATCH(ssLev&amp;ccCountry&amp;ccLevel2&amp;ccYear&amp;"Quantities"&amp;"?"&amp;ROW(),wrkg1!$I:$I,0)),1,"")</f>
        <v/>
      </c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</row>
    <row r="95" spans="1:72" x14ac:dyDescent="0.25">
      <c r="A95" s="84"/>
      <c r="B95" s="84">
        <v>13104</v>
      </c>
      <c r="C95" s="55" t="s">
        <v>335</v>
      </c>
      <c r="D95" s="56"/>
      <c r="E95" s="102">
        <f ca="1">IF(ISNUMBER($AD95),$AD95,"")</f>
        <v>500</v>
      </c>
      <c r="F95" s="46">
        <f t="shared" ref="F95:O95" ca="1" si="172">IF(AND(ISNUMBER($E95),ISNUMBER(F$1)),$E95,"")</f>
        <v>500</v>
      </c>
      <c r="G95" s="46">
        <f t="shared" ca="1" si="172"/>
        <v>500</v>
      </c>
      <c r="H95" s="46">
        <f t="shared" ca="1" si="172"/>
        <v>500</v>
      </c>
      <c r="I95" s="46">
        <f t="shared" ca="1" si="172"/>
        <v>500</v>
      </c>
      <c r="J95" s="46" t="str">
        <f t="shared" ca="1" si="172"/>
        <v/>
      </c>
      <c r="K95" s="46" t="str">
        <f t="shared" ca="1" si="172"/>
        <v/>
      </c>
      <c r="L95" s="46" t="str">
        <f t="shared" ca="1" si="172"/>
        <v/>
      </c>
      <c r="M95" s="46" t="str">
        <f t="shared" ca="1" si="172"/>
        <v/>
      </c>
      <c r="N95" s="46" t="str">
        <f t="shared" ca="1" si="172"/>
        <v/>
      </c>
      <c r="O95" s="46" t="str">
        <f t="shared" ca="1" si="172"/>
        <v/>
      </c>
      <c r="P95" s="55"/>
      <c r="Q95" s="55"/>
      <c r="R95" s="91">
        <f ca="1">IF(ISNUMBER($E95),IF(S95=1,MAX(F95:O95),SUM(F95:O95)),"")</f>
        <v>2000</v>
      </c>
      <c r="S95" s="98" t="str">
        <f>IF(OR(ISNUMBER(FIND("%",$D95)),ISNUMBER(FIND("episode",$D95)),ISNUMBER(FIND("Unit",$D95))),1,"")</f>
        <v/>
      </c>
      <c r="T95" s="55"/>
      <c r="AB95" s="141">
        <f>IF(AND(ISNUMBER($B95),ISNUMBER($B$1)),$B$1,"")</f>
        <v>78</v>
      </c>
      <c r="AC95" s="141">
        <f>IF(ISNUMBER(MATCH($B95,CountryData!$3:$3,0)),MATCH($B95,CountryData!$3:$3,0),"")</f>
        <v>35</v>
      </c>
      <c r="AD95" s="141">
        <f t="shared" ref="AD95:AD97" ca="1" si="173">IF(AND(ISNUMBER(AB95),ISNUMBER(AC95)),IF(INDEX(rngData,AB95,AC95)&gt;0,INDEX(rngData,AB95,AC95),""),"")</f>
        <v>500</v>
      </c>
      <c r="AE95" s="158"/>
      <c r="AF95" s="145">
        <f ca="1">IF(ISNUMBER($AD95),$AD95,"")</f>
        <v>500</v>
      </c>
      <c r="AG95" s="142" t="str">
        <f ca="1">IF(AND(ISNUMBER($E95),ISNUMBER(AG$1)),$E95,"")</f>
        <v/>
      </c>
      <c r="AH95" s="143">
        <f>IF(AND(_xludf.ISFORMULA(AF95),_xludf.ISFORMULA(AG95)),1,"")</f>
        <v>1</v>
      </c>
      <c r="AI95" s="144"/>
      <c r="AJ95" s="144" t="str">
        <f ca="1">IF(ISNUMBER(AC95),IF(ISNUMBER(MATCH($B95,Strategy!$B:$B,0)),OFFSET(Strategy!$K$1,MATCH($B95,Strategy!$B:$B,0)-1,),""),"")</f>
        <v/>
      </c>
      <c r="AK95" s="215"/>
      <c r="AL95" s="54"/>
      <c r="AM95" s="220" t="str">
        <f>IF(_xludf.ISFORMULA(F95),"",1)</f>
        <v/>
      </c>
      <c r="AN95" s="220" t="str">
        <f>IF(_xludf.ISFORMULA(G95),"",1)</f>
        <v/>
      </c>
      <c r="AO95" s="220" t="str">
        <f>IF(_xludf.ISFORMULA(H95),"",1)</f>
        <v/>
      </c>
      <c r="AP95" s="220" t="str">
        <f>IF(_xludf.ISFORMULA(I95),"",1)</f>
        <v/>
      </c>
      <c r="AQ95" s="220" t="str">
        <f>IF(_xludf.ISFORMULA(J95),"",1)</f>
        <v/>
      </c>
      <c r="AR95" s="220" t="str">
        <f>IF(_xludf.ISFORMULA(K95),"",1)</f>
        <v/>
      </c>
      <c r="AS95" s="220" t="str">
        <f>IF(_xludf.ISFORMULA(L95),"",1)</f>
        <v/>
      </c>
      <c r="AT95" s="220" t="str">
        <f>IF(_xludf.ISFORMULA(M95),"",1)</f>
        <v/>
      </c>
      <c r="AU95" s="220" t="str">
        <f>IF(_xludf.ISFORMULA(N95),"",1)</f>
        <v/>
      </c>
      <c r="AV95" s="220" t="str">
        <f>IF(_xludf.ISFORMULA(O95),"",1)</f>
        <v/>
      </c>
      <c r="AW95" s="23"/>
      <c r="AX95" s="224" t="str">
        <f t="shared" si="129"/>
        <v/>
      </c>
      <c r="AY95" s="23" t="str">
        <f>IF(ISNUMBER(MATCH(ssLev&amp;ccCountry&amp;ccLevel2&amp;ccYear&amp;"Quantities"&amp;"?"&amp;ROW(),wrkg1!$I:$I,0)),1,"")</f>
        <v/>
      </c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</row>
    <row r="96" spans="1:72" x14ac:dyDescent="0.25">
      <c r="A96" s="84"/>
      <c r="B96" s="84">
        <v>13105</v>
      </c>
      <c r="C96" s="55" t="s">
        <v>340</v>
      </c>
      <c r="D96" s="56"/>
      <c r="E96" s="102">
        <f ca="1">IF(ISNUMBER($AD96),$AD96,"")</f>
        <v>2300</v>
      </c>
      <c r="F96" s="46">
        <v>9249.9691643755505</v>
      </c>
      <c r="G96" s="46">
        <v>16199.938328751103</v>
      </c>
      <c r="H96" s="46">
        <v>23149.907493126655</v>
      </c>
      <c r="I96" s="46">
        <v>30099.876657502205</v>
      </c>
      <c r="J96" s="46" t="str">
        <f t="shared" ref="J96:O96" ca="1" si="174">IF(AND(ISNUMBER(J$1),ISNUMBER(I96),ISNUMBER(J97)),(I96*J97)/I97,"")</f>
        <v/>
      </c>
      <c r="K96" s="46" t="str">
        <f t="shared" ca="1" si="174"/>
        <v/>
      </c>
      <c r="L96" s="46" t="str">
        <f t="shared" ca="1" si="174"/>
        <v/>
      </c>
      <c r="M96" s="46" t="str">
        <f t="shared" ca="1" si="174"/>
        <v/>
      </c>
      <c r="N96" s="46" t="str">
        <f t="shared" ca="1" si="174"/>
        <v/>
      </c>
      <c r="O96" s="46" t="str">
        <f t="shared" ca="1" si="174"/>
        <v/>
      </c>
      <c r="P96" s="55"/>
      <c r="Q96" s="55"/>
      <c r="R96" s="91">
        <f ca="1">IF(ISNUMBER($E96),IF(S96=1,MAX(F96:O96),SUM(F96:O96)),"")</f>
        <v>78699.691643755505</v>
      </c>
      <c r="S96" s="98" t="str">
        <f>IF(OR(ISNUMBER(FIND("%",$D96)),ISNUMBER(FIND("episode",$D96)),ISNUMBER(FIND("Unit",$D96))),1,"")</f>
        <v/>
      </c>
      <c r="T96" s="55"/>
      <c r="AB96" s="141">
        <f>IF(AND(ISNUMBER($B96),ISNUMBER($B$1)),$B$1,"")</f>
        <v>78</v>
      </c>
      <c r="AC96" s="141">
        <f>IF(ISNUMBER(MATCH($B96,CountryData!$3:$3,0)),MATCH($B96,CountryData!$3:$3,0),"")</f>
        <v>36</v>
      </c>
      <c r="AD96" s="141">
        <f t="shared" ca="1" si="173"/>
        <v>2300</v>
      </c>
      <c r="AE96" s="158"/>
      <c r="AF96" s="145">
        <f ca="1">IF(ISNUMBER($AD96),$AD96,"")</f>
        <v>2300</v>
      </c>
      <c r="AG96" s="142" t="str">
        <f ca="1">IF(AND(ISNUMBER(AG$1),ISNUMBER(AF96),ISNUMBER(AG97)),(AF96*AG97)/AF97,"")</f>
        <v/>
      </c>
      <c r="AH96" s="143">
        <f>IF(AND(_xludf.ISFORMULA(AF96),_xludf.ISFORMULA(AG96)),1,"")</f>
        <v>1</v>
      </c>
      <c r="AI96" s="144"/>
      <c r="AJ96" s="144" t="str">
        <f ca="1">IF(ISNUMBER(AC96),IF(ISNUMBER(MATCH($B96,Strategy!$B:$B,0)),OFFSET(Strategy!$K$1,MATCH($B96,Strategy!$B:$B,0)-1,),""),"")</f>
        <v/>
      </c>
      <c r="AK96" s="215"/>
      <c r="AL96" s="54"/>
      <c r="AM96" s="220">
        <f>IF(_xludf.ISFORMULA(F96),"",1)</f>
        <v>1</v>
      </c>
      <c r="AN96" s="220">
        <f>IF(_xludf.ISFORMULA(G96),"",1)</f>
        <v>1</v>
      </c>
      <c r="AO96" s="220">
        <f>IF(_xludf.ISFORMULA(H96),"",1)</f>
        <v>1</v>
      </c>
      <c r="AP96" s="220">
        <f>IF(_xludf.ISFORMULA(I96),"",1)</f>
        <v>1</v>
      </c>
      <c r="AQ96" s="220" t="str">
        <f>IF(_xludf.ISFORMULA(J96),"",1)</f>
        <v/>
      </c>
      <c r="AR96" s="220" t="str">
        <f>IF(_xludf.ISFORMULA(K96),"",1)</f>
        <v/>
      </c>
      <c r="AS96" s="220" t="str">
        <f>IF(_xludf.ISFORMULA(L96),"",1)</f>
        <v/>
      </c>
      <c r="AT96" s="220" t="str">
        <f>IF(_xludf.ISFORMULA(M96),"",1)</f>
        <v/>
      </c>
      <c r="AU96" s="220" t="str">
        <f>IF(_xludf.ISFORMULA(N96),"",1)</f>
        <v/>
      </c>
      <c r="AV96" s="220" t="str">
        <f>IF(_xludf.ISFORMULA(O96),"",1)</f>
        <v/>
      </c>
      <c r="AW96" s="23"/>
      <c r="AX96" s="224">
        <f t="shared" si="129"/>
        <v>1</v>
      </c>
      <c r="AY96" s="23">
        <f>IF(ISNUMBER(MATCH(ssLev&amp;ccCountry&amp;ccLevel2&amp;ccYear&amp;"Quantities"&amp;"?"&amp;ROW(),wrkg1!$I:$I,0)),1,"")</f>
        <v>1</v>
      </c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</row>
    <row r="97" spans="1:72" x14ac:dyDescent="0.25">
      <c r="A97" s="84"/>
      <c r="B97" s="84">
        <v>21102</v>
      </c>
      <c r="C97" s="55" t="s">
        <v>341</v>
      </c>
      <c r="D97" s="56"/>
      <c r="E97" s="103">
        <f ca="1">IF(AND(ISNUMBER(E$15),ISNUMBER(E$21),ISNUMBER(E95),ISNUMBER(E96)),E96*E95/(E$15*E$21*E$10),"")</f>
        <v>0.40121093324424373</v>
      </c>
      <c r="F97" s="94">
        <f t="shared" ref="F97:O97" ca="1" si="175">IF(AND(ISNUMBER($E97),ISNUMBER(F$1)),IF(ISNUMBER($AJ97),E97+$AJ97/ccNbYear,$E97),"")</f>
        <v>0.51621093324424372</v>
      </c>
      <c r="G97" s="94">
        <f t="shared" ca="1" si="175"/>
        <v>0.63121093324424371</v>
      </c>
      <c r="H97" s="94">
        <f t="shared" ca="1" si="175"/>
        <v>0.7462109332442437</v>
      </c>
      <c r="I97" s="94">
        <f t="shared" ca="1" si="175"/>
        <v>0.86121093324424369</v>
      </c>
      <c r="J97" s="94" t="str">
        <f t="shared" ca="1" si="175"/>
        <v/>
      </c>
      <c r="K97" s="94" t="str">
        <f t="shared" ca="1" si="175"/>
        <v/>
      </c>
      <c r="L97" s="94" t="str">
        <f t="shared" ca="1" si="175"/>
        <v/>
      </c>
      <c r="M97" s="94" t="str">
        <f t="shared" ca="1" si="175"/>
        <v/>
      </c>
      <c r="N97" s="94" t="str">
        <f t="shared" ca="1" si="175"/>
        <v/>
      </c>
      <c r="O97" s="94" t="str">
        <f t="shared" ca="1" si="175"/>
        <v/>
      </c>
      <c r="P97" s="55"/>
      <c r="Q97" s="55"/>
      <c r="R97" s="95">
        <f ca="1">IF(ISNUMBER($E97),IF(S97=1,MAX(F97:O97),SUM(F97:O97)),"")</f>
        <v>2.7548437329769748</v>
      </c>
      <c r="S97" s="98" t="str">
        <f>IF(OR(ISNUMBER(FIND("%",$D97)),ISNUMBER(FIND("episode",$D97)),ISNUMBER(FIND("Unit",$D97))),1,"")</f>
        <v/>
      </c>
      <c r="T97" s="55"/>
      <c r="AB97" s="141">
        <f>IF(AND(ISNUMBER($B97),ISNUMBER($B$1)),$B$1,"")</f>
        <v>78</v>
      </c>
      <c r="AC97" s="141">
        <f>IF(ISNUMBER(MATCH($B97,CountryData!$3:$3,0)),MATCH($B97,CountryData!$3:$3,0),"")</f>
        <v>70</v>
      </c>
      <c r="AD97" s="141">
        <f t="shared" ca="1" si="173"/>
        <v>0.04</v>
      </c>
      <c r="AE97" s="158"/>
      <c r="AF97" s="145">
        <f ca="1">IF(AND(ISNUMBER(AF$15),ISNUMBER(AF$21),ISNUMBER(AF95),ISNUMBER(AF96)),AF96*AF95/(AF$15*AF$21*AF$10),"")</f>
        <v>0.40121093324424373</v>
      </c>
      <c r="AG97" s="142" t="str">
        <f ca="1">IF(AND(ISNUMBER($E97),ISNUMBER(AG$1)),IF(ISNUMBER($AJ97),AF97+$AJ97/ccNbYear,$E97),"")</f>
        <v/>
      </c>
      <c r="AH97" s="143">
        <f>IF(AND(_xludf.ISFORMULA(AF97),_xludf.ISFORMULA(AG97)),1,"")</f>
        <v>1</v>
      </c>
      <c r="AI97" s="144"/>
      <c r="AJ97" s="144">
        <f ca="1">IF(ISNUMBER(AC97),IF(ISNUMBER(MATCH($B97,Strategy!$B:$B,0)),OFFSET(Strategy!$K$1,MATCH($B97,Strategy!$B:$B,0)-1,),""),"")</f>
        <v>0.46</v>
      </c>
      <c r="AK97" s="215"/>
      <c r="AL97" s="54"/>
      <c r="AM97" s="220" t="str">
        <f>IF(_xludf.ISFORMULA(F97),"",1)</f>
        <v/>
      </c>
      <c r="AN97" s="220" t="str">
        <f>IF(_xludf.ISFORMULA(G97),"",1)</f>
        <v/>
      </c>
      <c r="AO97" s="220" t="str">
        <f>IF(_xludf.ISFORMULA(H97),"",1)</f>
        <v/>
      </c>
      <c r="AP97" s="220" t="str">
        <f>IF(_xludf.ISFORMULA(I97),"",1)</f>
        <v/>
      </c>
      <c r="AQ97" s="220" t="str">
        <f>IF(_xludf.ISFORMULA(J97),"",1)</f>
        <v/>
      </c>
      <c r="AR97" s="220" t="str">
        <f>IF(_xludf.ISFORMULA(K97),"",1)</f>
        <v/>
      </c>
      <c r="AS97" s="220" t="str">
        <f>IF(_xludf.ISFORMULA(L97),"",1)</f>
        <v/>
      </c>
      <c r="AT97" s="220" t="str">
        <f>IF(_xludf.ISFORMULA(M97),"",1)</f>
        <v/>
      </c>
      <c r="AU97" s="220" t="str">
        <f>IF(_xludf.ISFORMULA(N97),"",1)</f>
        <v/>
      </c>
      <c r="AV97" s="220" t="str">
        <f>IF(_xludf.ISFORMULA(O97),"",1)</f>
        <v/>
      </c>
      <c r="AW97" s="23"/>
      <c r="AX97" s="224" t="str">
        <f t="shared" si="129"/>
        <v/>
      </c>
      <c r="AY97" s="23" t="str">
        <f>IF(ISNUMBER(MATCH(ssLev&amp;ccCountry&amp;ccLevel2&amp;ccYear&amp;"Quantities"&amp;"?"&amp;ROW(),wrkg1!$I:$I,0)),1,"")</f>
        <v/>
      </c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</row>
    <row r="98" spans="1:72" x14ac:dyDescent="0.25">
      <c r="A98" s="84"/>
      <c r="B98" s="84">
        <v>16104</v>
      </c>
      <c r="C98" s="55" t="s">
        <v>574</v>
      </c>
      <c r="D98" s="56"/>
      <c r="E98" s="102">
        <f t="shared" ca="1" si="153"/>
        <v>500</v>
      </c>
      <c r="F98" s="46">
        <f t="shared" ca="1" si="154"/>
        <v>500</v>
      </c>
      <c r="G98" s="46">
        <f t="shared" ca="1" si="154"/>
        <v>500</v>
      </c>
      <c r="H98" s="46">
        <f t="shared" ca="1" si="154"/>
        <v>500</v>
      </c>
      <c r="I98" s="46">
        <f t="shared" ca="1" si="154"/>
        <v>500</v>
      </c>
      <c r="J98" s="46" t="str">
        <f t="shared" ca="1" si="154"/>
        <v/>
      </c>
      <c r="K98" s="46" t="str">
        <f t="shared" ca="1" si="154"/>
        <v/>
      </c>
      <c r="L98" s="46" t="str">
        <f t="shared" ca="1" si="154"/>
        <v/>
      </c>
      <c r="M98" s="46" t="str">
        <f t="shared" ca="1" si="154"/>
        <v/>
      </c>
      <c r="N98" s="46" t="str">
        <f t="shared" ca="1" si="154"/>
        <v/>
      </c>
      <c r="O98" s="46" t="str">
        <f t="shared" ca="1" si="154"/>
        <v/>
      </c>
      <c r="P98" s="55"/>
      <c r="Q98" s="55"/>
      <c r="R98" s="91">
        <f t="shared" ref="R98" ca="1" si="176">IF(ISNUMBER($E98),IF(S98=1,MAX(F98:O98),SUM(F98:O98)),"")</f>
        <v>2000</v>
      </c>
      <c r="S98" s="98" t="str">
        <f t="shared" si="12"/>
        <v/>
      </c>
      <c r="T98" s="55"/>
      <c r="AB98" s="141">
        <f t="shared" si="91"/>
        <v>78</v>
      </c>
      <c r="AC98" s="141">
        <f>IF(ISNUMBER(MATCH($B98,CountryData!$3:$3,0)),MATCH($B98,CountryData!$3:$3,0),"")</f>
        <v>62</v>
      </c>
      <c r="AD98" s="141">
        <f t="shared" ref="AD98" ca="1" si="177">IF(AND(ISNUMBER(AB98),ISNUMBER(AC98)),IF(INDEX(rngData,AB98,AC98)&gt;0,INDEX(rngData,AB98,AC98),""),"")</f>
        <v>500</v>
      </c>
      <c r="AE98" s="158"/>
      <c r="AF98" s="145">
        <f t="shared" ca="1" si="157"/>
        <v>500</v>
      </c>
      <c r="AG98" s="142" t="str">
        <f t="shared" ca="1" si="158"/>
        <v/>
      </c>
      <c r="AH98" s="143">
        <f>IF(AND(_xludf.ISFORMULA(AF98),_xludf.ISFORMULA(AG98)),1,"")</f>
        <v>1</v>
      </c>
      <c r="AI98" s="144"/>
      <c r="AJ98" s="144" t="str">
        <f ca="1">IF(ISNUMBER(AC98),IF(ISNUMBER(MATCH($B98,Strategy!$B:$B,0)),OFFSET(Strategy!$K$1,MATCH($B98,Strategy!$B:$B,0)-1,),""),"")</f>
        <v/>
      </c>
      <c r="AK98" s="215"/>
      <c r="AL98" s="54"/>
      <c r="AM98" s="220" t="str">
        <f>IF(_xludf.ISFORMULA(F98),"",1)</f>
        <v/>
      </c>
      <c r="AN98" s="220" t="str">
        <f>IF(_xludf.ISFORMULA(G98),"",1)</f>
        <v/>
      </c>
      <c r="AO98" s="220" t="str">
        <f>IF(_xludf.ISFORMULA(H98),"",1)</f>
        <v/>
      </c>
      <c r="AP98" s="220" t="str">
        <f>IF(_xludf.ISFORMULA(I98),"",1)</f>
        <v/>
      </c>
      <c r="AQ98" s="220" t="str">
        <f>IF(_xludf.ISFORMULA(J98),"",1)</f>
        <v/>
      </c>
      <c r="AR98" s="220" t="str">
        <f>IF(_xludf.ISFORMULA(K98),"",1)</f>
        <v/>
      </c>
      <c r="AS98" s="220" t="str">
        <f>IF(_xludf.ISFORMULA(L98),"",1)</f>
        <v/>
      </c>
      <c r="AT98" s="220" t="str">
        <f>IF(_xludf.ISFORMULA(M98),"",1)</f>
        <v/>
      </c>
      <c r="AU98" s="220" t="str">
        <f>IF(_xludf.ISFORMULA(N98),"",1)</f>
        <v/>
      </c>
      <c r="AV98" s="220" t="str">
        <f>IF(_xludf.ISFORMULA(O98),"",1)</f>
        <v/>
      </c>
      <c r="AW98" s="23"/>
      <c r="AX98" s="224" t="str">
        <f t="shared" si="129"/>
        <v/>
      </c>
      <c r="AY98" s="23" t="str">
        <f>IF(ISNUMBER(MATCH(ssLev&amp;ccCountry&amp;ccLevel2&amp;ccYear&amp;"Quantities"&amp;"?"&amp;ROW(),wrkg1!$I:$I,0)),1,"")</f>
        <v/>
      </c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</row>
    <row r="99" spans="1:72" x14ac:dyDescent="0.25">
      <c r="A99" s="84"/>
      <c r="B99" s="84">
        <v>16105</v>
      </c>
      <c r="C99" s="55" t="s">
        <v>572</v>
      </c>
      <c r="D99" s="56"/>
      <c r="E99" s="102">
        <f t="shared" ca="1" si="153"/>
        <v>2300</v>
      </c>
      <c r="F99" s="46">
        <f t="shared" ref="F99:O99" ca="1" si="178">IF(AND(ISNUMBER(F$1),ISNUMBER(E99),ISNUMBER(F100)),(E99*F100)/E100,"")</f>
        <v>2300</v>
      </c>
      <c r="G99" s="46">
        <f t="shared" ca="1" si="178"/>
        <v>2590.05062026418</v>
      </c>
      <c r="H99" s="46">
        <f t="shared" ca="1" si="178"/>
        <v>3108.0607443170161</v>
      </c>
      <c r="I99" s="46">
        <f t="shared" ca="1" si="178"/>
        <v>2300</v>
      </c>
      <c r="J99" s="46" t="str">
        <f t="shared" ca="1" si="178"/>
        <v/>
      </c>
      <c r="K99" s="46" t="str">
        <f t="shared" ca="1" si="178"/>
        <v/>
      </c>
      <c r="L99" s="46" t="str">
        <f t="shared" ca="1" si="178"/>
        <v/>
      </c>
      <c r="M99" s="46" t="str">
        <f t="shared" ca="1" si="178"/>
        <v/>
      </c>
      <c r="N99" s="46" t="str">
        <f t="shared" ca="1" si="178"/>
        <v/>
      </c>
      <c r="O99" s="46" t="str">
        <f t="shared" ca="1" si="178"/>
        <v/>
      </c>
      <c r="P99" s="55"/>
      <c r="Q99" s="55"/>
      <c r="R99" s="91">
        <f t="shared" ca="1" si="155"/>
        <v>10298.111364581197</v>
      </c>
      <c r="S99" s="98" t="str">
        <f t="shared" si="12"/>
        <v/>
      </c>
      <c r="T99" s="55"/>
      <c r="AB99" s="141">
        <f t="shared" si="91"/>
        <v>78</v>
      </c>
      <c r="AC99" s="141">
        <f>IF(ISNUMBER(MATCH($B99,CountryData!$3:$3,0)),MATCH($B99,CountryData!$3:$3,0),"")</f>
        <v>63</v>
      </c>
      <c r="AD99" s="141">
        <f t="shared" ca="1" si="164"/>
        <v>2300</v>
      </c>
      <c r="AE99" s="158"/>
      <c r="AF99" s="145">
        <f t="shared" ca="1" si="157"/>
        <v>2300</v>
      </c>
      <c r="AG99" s="142" t="str">
        <f t="shared" ref="AG99" ca="1" si="179">IF(AND(ISNUMBER(AG$1),ISNUMBER(AF99),ISNUMBER(AG100)),(AF99*AG100)/AF100,"")</f>
        <v/>
      </c>
      <c r="AH99" s="143">
        <f>IF(AND(_xludf.ISFORMULA(AF99),_xludf.ISFORMULA(AG99)),1,"")</f>
        <v>1</v>
      </c>
      <c r="AI99" s="144"/>
      <c r="AJ99" s="144" t="str">
        <f ca="1">IF(ISNUMBER(AC99),IF(ISNUMBER(MATCH($B99,Strategy!$B:$B,0)),OFFSET(Strategy!$K$1,MATCH($B99,Strategy!$B:$B,0)-1,),""),"")</f>
        <v/>
      </c>
      <c r="AK99" s="215"/>
      <c r="AL99" s="54"/>
      <c r="AM99" s="220" t="str">
        <f>IF(_xludf.ISFORMULA(F99),"",1)</f>
        <v/>
      </c>
      <c r="AN99" s="220" t="str">
        <f>IF(_xludf.ISFORMULA(G99),"",1)</f>
        <v/>
      </c>
      <c r="AO99" s="220" t="str">
        <f>IF(_xludf.ISFORMULA(H99),"",1)</f>
        <v/>
      </c>
      <c r="AP99" s="220" t="str">
        <f>IF(_xludf.ISFORMULA(I99),"",1)</f>
        <v/>
      </c>
      <c r="AQ99" s="220" t="str">
        <f>IF(_xludf.ISFORMULA(J99),"",1)</f>
        <v/>
      </c>
      <c r="AR99" s="220" t="str">
        <f>IF(_xludf.ISFORMULA(K99),"",1)</f>
        <v/>
      </c>
      <c r="AS99" s="220" t="str">
        <f>IF(_xludf.ISFORMULA(L99),"",1)</f>
        <v/>
      </c>
      <c r="AT99" s="220" t="str">
        <f>IF(_xludf.ISFORMULA(M99),"",1)</f>
        <v/>
      </c>
      <c r="AU99" s="220" t="str">
        <f>IF(_xludf.ISFORMULA(N99),"",1)</f>
        <v/>
      </c>
      <c r="AV99" s="220" t="str">
        <f>IF(_xludf.ISFORMULA(O99),"",1)</f>
        <v/>
      </c>
      <c r="AW99" s="23"/>
      <c r="AX99" s="224" t="str">
        <f t="shared" si="129"/>
        <v/>
      </c>
      <c r="AY99" s="23" t="str">
        <f>IF(ISNUMBER(MATCH(ssLev&amp;ccCountry&amp;ccLevel2&amp;ccYear&amp;"Quantities"&amp;"?"&amp;ROW(),wrkg1!$I:$I,0)),1,"")</f>
        <v/>
      </c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</row>
    <row r="100" spans="1:72" x14ac:dyDescent="0.25">
      <c r="A100" s="84"/>
      <c r="B100" s="84">
        <v>21502</v>
      </c>
      <c r="C100" s="55" t="s">
        <v>573</v>
      </c>
      <c r="D100" s="56"/>
      <c r="E100" s="103">
        <f ca="1">IF(AND(ISNUMBER(E$15),ISNUMBER(E$21),ISNUMBER(E94),ISNUMBER(E99)),E99*E98/(E$15*E$21),"")</f>
        <v>6.6601014918544463E-2</v>
      </c>
      <c r="F100" s="94">
        <f t="shared" ref="F100:O100" ca="1" si="180">IF(AND(ISNUMBER($E100),ISNUMBER(F$1)),IF(ISNUMBER($AJ100),E100+$AJ100/ccNbYear,$E100),"")</f>
        <v>6.6601014918544463E-2</v>
      </c>
      <c r="G100" s="94">
        <v>7.4999999999999997E-2</v>
      </c>
      <c r="H100" s="94">
        <v>0.09</v>
      </c>
      <c r="I100" s="94">
        <f t="shared" ca="1" si="180"/>
        <v>6.6601014918544463E-2</v>
      </c>
      <c r="J100" s="94" t="str">
        <f t="shared" ca="1" si="180"/>
        <v/>
      </c>
      <c r="K100" s="94" t="str">
        <f t="shared" ca="1" si="180"/>
        <v/>
      </c>
      <c r="L100" s="94" t="str">
        <f t="shared" ca="1" si="180"/>
        <v/>
      </c>
      <c r="M100" s="94" t="str">
        <f t="shared" ca="1" si="180"/>
        <v/>
      </c>
      <c r="N100" s="94" t="str">
        <f t="shared" ca="1" si="180"/>
        <v/>
      </c>
      <c r="O100" s="94" t="str">
        <f t="shared" ca="1" si="180"/>
        <v/>
      </c>
      <c r="P100" s="55"/>
      <c r="Q100" s="55"/>
      <c r="R100" s="95">
        <f t="shared" ca="1" si="155"/>
        <v>0.29820202983708893</v>
      </c>
      <c r="S100" s="98" t="str">
        <f t="shared" si="12"/>
        <v/>
      </c>
      <c r="T100" s="55"/>
      <c r="AB100" s="141">
        <f t="shared" si="91"/>
        <v>78</v>
      </c>
      <c r="AC100" s="141">
        <f>IF(ISNUMBER(MATCH($B100,CountryData!$3:$3,0)),MATCH($B100,CountryData!$3:$3,0),"")</f>
        <v>95</v>
      </c>
      <c r="AD100" s="141" t="str">
        <f t="shared" ca="1" si="164"/>
        <v xml:space="preserve"> </v>
      </c>
      <c r="AE100" s="158"/>
      <c r="AF100" s="145">
        <f ca="1">IF(AND(ISNUMBER(AF$15),ISNUMBER(AF$21),ISNUMBER(AF94),ISNUMBER(AF99)),AF99*AF98/(AF$15*AF$21),"")</f>
        <v>6.6601014918544463E-2</v>
      </c>
      <c r="AG100" s="142" t="str">
        <f t="shared" ref="AG100" ca="1" si="181">IF(AND(ISNUMBER($E100),ISNUMBER(AG$1)),IF(ISNUMBER($AJ100),AF100+$AJ100/ccNbYear,$E100),"")</f>
        <v/>
      </c>
      <c r="AH100" s="143">
        <f>IF(AND(_xludf.ISFORMULA(AF100),_xludf.ISFORMULA(AG100)),1,"")</f>
        <v>1</v>
      </c>
      <c r="AI100" s="144"/>
      <c r="AJ100" s="144" t="str">
        <f ca="1">IF(ISNUMBER(AC100),IF(ISNUMBER(MATCH($B100,Strategy!$B:$B,0)),OFFSET(Strategy!$K$1,MATCH($B100,Strategy!$B:$B,0)-1,),""),"")</f>
        <v/>
      </c>
      <c r="AK100" s="215"/>
      <c r="AL100" s="54"/>
      <c r="AM100" s="220" t="str">
        <f>IF(_xludf.ISFORMULA(F100),"",1)</f>
        <v/>
      </c>
      <c r="AN100" s="220">
        <f>IF(_xludf.ISFORMULA(G100),"",1)</f>
        <v>1</v>
      </c>
      <c r="AO100" s="220">
        <f>IF(_xludf.ISFORMULA(H100),"",1)</f>
        <v>1</v>
      </c>
      <c r="AP100" s="220" t="str">
        <f>IF(_xludf.ISFORMULA(I100),"",1)</f>
        <v/>
      </c>
      <c r="AQ100" s="220" t="str">
        <f>IF(_xludf.ISFORMULA(J100),"",1)</f>
        <v/>
      </c>
      <c r="AR100" s="220" t="str">
        <f>IF(_xludf.ISFORMULA(K100),"",1)</f>
        <v/>
      </c>
      <c r="AS100" s="220" t="str">
        <f>IF(_xludf.ISFORMULA(L100),"",1)</f>
        <v/>
      </c>
      <c r="AT100" s="220" t="str">
        <f>IF(_xludf.ISFORMULA(M100),"",1)</f>
        <v/>
      </c>
      <c r="AU100" s="220" t="str">
        <f>IF(_xludf.ISFORMULA(N100),"",1)</f>
        <v/>
      </c>
      <c r="AV100" s="220" t="str">
        <f>IF(_xludf.ISFORMULA(O100),"",1)</f>
        <v/>
      </c>
      <c r="AW100" s="23"/>
      <c r="AX100" s="224">
        <f t="shared" si="129"/>
        <v>1</v>
      </c>
      <c r="AY100" s="23">
        <f>IF(ISNUMBER(MATCH(ssLev&amp;ccCountry&amp;ccLevel2&amp;ccYear&amp;"Quantities"&amp;"?"&amp;ROW(),wrkg1!$I:$I,0)),1,"")</f>
        <v>1</v>
      </c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</row>
    <row r="101" spans="1:72" x14ac:dyDescent="0.25">
      <c r="A101" s="84"/>
      <c r="B101" s="84"/>
      <c r="C101" s="55" t="s">
        <v>570</v>
      </c>
      <c r="D101" s="56"/>
      <c r="E101" s="109">
        <v>1.05</v>
      </c>
      <c r="F101" s="48">
        <f t="shared" ref="F101:O101" si="182">IF(AND(ISNUMBER($E101),ISNUMBER(F$1)),$E101,"")</f>
        <v>1.05</v>
      </c>
      <c r="G101" s="48">
        <f t="shared" si="182"/>
        <v>1.05</v>
      </c>
      <c r="H101" s="48">
        <f t="shared" si="182"/>
        <v>1.05</v>
      </c>
      <c r="I101" s="48">
        <f t="shared" si="182"/>
        <v>1.05</v>
      </c>
      <c r="J101" s="48" t="str">
        <f t="shared" si="182"/>
        <v/>
      </c>
      <c r="K101" s="48" t="str">
        <f t="shared" si="182"/>
        <v/>
      </c>
      <c r="L101" s="48" t="str">
        <f t="shared" si="182"/>
        <v/>
      </c>
      <c r="M101" s="48" t="str">
        <f t="shared" si="182"/>
        <v/>
      </c>
      <c r="N101" s="48" t="str">
        <f t="shared" si="182"/>
        <v/>
      </c>
      <c r="O101" s="48" t="str">
        <f t="shared" si="182"/>
        <v/>
      </c>
      <c r="P101" s="55"/>
      <c r="Q101" s="55"/>
      <c r="R101" s="81">
        <f t="shared" ref="R101:R102" si="183">IF(ISNUMBER($E101),IF(S101=1,MAX(F101:O101),SUM(F101:O101)),"")</f>
        <v>4.2</v>
      </c>
      <c r="S101" s="98" t="str">
        <f t="shared" si="12"/>
        <v/>
      </c>
      <c r="T101" s="55"/>
      <c r="AB101" s="141" t="str">
        <f t="shared" si="91"/>
        <v/>
      </c>
      <c r="AC101" s="141" t="str">
        <f>IF(ISNUMBER(MATCH($B101,CountryData!$3:$3,0)),MATCH($B101,CountryData!$3:$3,0),"")</f>
        <v/>
      </c>
      <c r="AD101" s="141" t="str">
        <f t="shared" ref="AD101:AD102" si="184">IF(AND(ISNUMBER(AB101),ISNUMBER(AC101)),IF(INDEX(rngData,AB101,AC101)&gt;0,INDEX(rngData,AB101,AC101),""),"")</f>
        <v/>
      </c>
      <c r="AE101" s="158"/>
      <c r="AF101" s="145">
        <v>1.05</v>
      </c>
      <c r="AG101" s="142" t="str">
        <f t="shared" ref="AG101" si="185">IF(AND(ISNUMBER($E101),ISNUMBER(AG$1)),$E101,"")</f>
        <v/>
      </c>
      <c r="AH101" s="143" t="str">
        <f>IF(AND(_xludf.ISFORMULA(AF101),_xludf.ISFORMULA(AG101)),1,"")</f>
        <v/>
      </c>
      <c r="AI101" s="144"/>
      <c r="AJ101" s="144"/>
      <c r="AK101" s="215"/>
      <c r="AL101" s="54"/>
      <c r="AM101" s="220" t="str">
        <f>IF(_xludf.ISFORMULA(F101),"",1)</f>
        <v/>
      </c>
      <c r="AN101" s="220" t="str">
        <f>IF(_xludf.ISFORMULA(G101),"",1)</f>
        <v/>
      </c>
      <c r="AO101" s="220" t="str">
        <f>IF(_xludf.ISFORMULA(H101),"",1)</f>
        <v/>
      </c>
      <c r="AP101" s="220" t="str">
        <f>IF(_xludf.ISFORMULA(I101),"",1)</f>
        <v/>
      </c>
      <c r="AQ101" s="220" t="str">
        <f>IF(_xludf.ISFORMULA(J101),"",1)</f>
        <v/>
      </c>
      <c r="AR101" s="220" t="str">
        <f>IF(_xludf.ISFORMULA(K101),"",1)</f>
        <v/>
      </c>
      <c r="AS101" s="220" t="str">
        <f>IF(_xludf.ISFORMULA(L101),"",1)</f>
        <v/>
      </c>
      <c r="AT101" s="220" t="str">
        <f>IF(_xludf.ISFORMULA(M101),"",1)</f>
        <v/>
      </c>
      <c r="AU101" s="220" t="str">
        <f>IF(_xludf.ISFORMULA(N101),"",1)</f>
        <v/>
      </c>
      <c r="AV101" s="220" t="str">
        <f>IF(_xludf.ISFORMULA(O101),"",1)</f>
        <v/>
      </c>
      <c r="AW101" s="23"/>
      <c r="AX101" s="224" t="str">
        <f t="shared" si="129"/>
        <v/>
      </c>
      <c r="AY101" s="23" t="str">
        <f>IF(ISNUMBER(MATCH(ssLev&amp;ccCountry&amp;ccLevel2&amp;ccYear&amp;"Quantities"&amp;"?"&amp;ROW(),wrkg1!$I:$I,0)),1,"")</f>
        <v/>
      </c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</row>
    <row r="102" spans="1:72" x14ac:dyDescent="0.25">
      <c r="A102" s="84">
        <v>90</v>
      </c>
      <c r="B102" s="84"/>
      <c r="C102" s="105" t="s">
        <v>571</v>
      </c>
      <c r="D102" s="56"/>
      <c r="E102" s="106">
        <f t="shared" ref="E102:O102" ca="1" si="186">IF(AND(ISNUMBER(E99),ISNUMBER(E101)),E99*E101,"")</f>
        <v>2415</v>
      </c>
      <c r="F102" s="107">
        <f t="shared" ca="1" si="186"/>
        <v>2415</v>
      </c>
      <c r="G102" s="107">
        <f t="shared" ca="1" si="186"/>
        <v>2719.5531512773891</v>
      </c>
      <c r="H102" s="107">
        <f t="shared" ca="1" si="186"/>
        <v>3263.463781532867</v>
      </c>
      <c r="I102" s="107">
        <f t="shared" ca="1" si="186"/>
        <v>2415</v>
      </c>
      <c r="J102" s="107" t="str">
        <f t="shared" ca="1" si="186"/>
        <v/>
      </c>
      <c r="K102" s="107" t="str">
        <f t="shared" ca="1" si="186"/>
        <v/>
      </c>
      <c r="L102" s="107" t="str">
        <f t="shared" ca="1" si="186"/>
        <v/>
      </c>
      <c r="M102" s="107" t="str">
        <f t="shared" ca="1" si="186"/>
        <v/>
      </c>
      <c r="N102" s="107" t="str">
        <f t="shared" ca="1" si="186"/>
        <v/>
      </c>
      <c r="O102" s="107" t="str">
        <f t="shared" ca="1" si="186"/>
        <v/>
      </c>
      <c r="P102" s="55"/>
      <c r="Q102" s="55"/>
      <c r="R102" s="108">
        <f t="shared" ca="1" si="183"/>
        <v>10813.016932810257</v>
      </c>
      <c r="S102" s="98" t="str">
        <f t="shared" si="12"/>
        <v/>
      </c>
      <c r="T102" s="55"/>
      <c r="AB102" s="141" t="str">
        <f t="shared" si="91"/>
        <v/>
      </c>
      <c r="AC102" s="141" t="str">
        <f>IF(ISNUMBER(MATCH($B102,CountryData!$3:$3,0)),MATCH($B102,CountryData!$3:$3,0),"")</f>
        <v/>
      </c>
      <c r="AD102" s="141" t="str">
        <f t="shared" si="184"/>
        <v/>
      </c>
      <c r="AE102" s="158"/>
      <c r="AF102" s="145">
        <f ca="1">IF(AND(ISNUMBER(AF99),ISNUMBER(AF101)),AF99*AF101,"")</f>
        <v>2415</v>
      </c>
      <c r="AG102" s="142" t="str">
        <f ca="1">IF(AND(ISNUMBER(AG99),ISNUMBER(AG101)),AG99*AG101,"")</f>
        <v/>
      </c>
      <c r="AH102" s="143">
        <f>IF(AND(_xludf.ISFORMULA(AF102),_xludf.ISFORMULA(AG102)),1,"")</f>
        <v>1</v>
      </c>
      <c r="AI102" s="144"/>
      <c r="AJ102" s="144"/>
      <c r="AK102" s="215"/>
      <c r="AL102" s="54"/>
      <c r="AM102" s="220" t="str">
        <f>IF(_xludf.ISFORMULA(F102),"",1)</f>
        <v/>
      </c>
      <c r="AN102" s="220" t="str">
        <f>IF(_xludf.ISFORMULA(G102),"",1)</f>
        <v/>
      </c>
      <c r="AO102" s="220" t="str">
        <f>IF(_xludf.ISFORMULA(H102),"",1)</f>
        <v/>
      </c>
      <c r="AP102" s="220" t="str">
        <f>IF(_xludf.ISFORMULA(I102),"",1)</f>
        <v/>
      </c>
      <c r="AQ102" s="220" t="str">
        <f>IF(_xludf.ISFORMULA(J102),"",1)</f>
        <v/>
      </c>
      <c r="AR102" s="220" t="str">
        <f>IF(_xludf.ISFORMULA(K102),"",1)</f>
        <v/>
      </c>
      <c r="AS102" s="220" t="str">
        <f>IF(_xludf.ISFORMULA(L102),"",1)</f>
        <v/>
      </c>
      <c r="AT102" s="220" t="str">
        <f>IF(_xludf.ISFORMULA(M102),"",1)</f>
        <v/>
      </c>
      <c r="AU102" s="220" t="str">
        <f>IF(_xludf.ISFORMULA(N102),"",1)</f>
        <v/>
      </c>
      <c r="AV102" s="220" t="str">
        <f>IF(_xludf.ISFORMULA(O102),"",1)</f>
        <v/>
      </c>
      <c r="AW102" s="23"/>
      <c r="AX102" s="224" t="str">
        <f t="shared" si="129"/>
        <v/>
      </c>
      <c r="AY102" s="23" t="str">
        <f>IF(ISNUMBER(MATCH(ssLev&amp;ccCountry&amp;ccLevel2&amp;ccYear&amp;"Quantities"&amp;"?"&amp;ROW(),wrkg1!$I:$I,0)),1,"")</f>
        <v/>
      </c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</row>
    <row r="103" spans="1:72" x14ac:dyDescent="0.25">
      <c r="A103" s="84"/>
      <c r="B103" s="84"/>
      <c r="C103" s="55" t="s">
        <v>368</v>
      </c>
      <c r="D103" s="56"/>
      <c r="E103" s="102">
        <v>0</v>
      </c>
      <c r="F103" s="46">
        <f t="shared" ref="F103:O103" ca="1" si="187">IF(AND(ISNUMBER(F$1)),MAX(F88,F96,F91)-MAX(E88,E91,E96),"")</f>
        <v>6949.9691643755505</v>
      </c>
      <c r="G103" s="46">
        <f t="shared" ca="1" si="187"/>
        <v>6949.9691643755523</v>
      </c>
      <c r="H103" s="46">
        <f t="shared" ca="1" si="187"/>
        <v>6949.9691643755523</v>
      </c>
      <c r="I103" s="46">
        <f t="shared" ca="1" si="187"/>
        <v>6949.9691643755505</v>
      </c>
      <c r="J103" s="46" t="str">
        <f t="shared" si="187"/>
        <v/>
      </c>
      <c r="K103" s="46" t="str">
        <f t="shared" si="187"/>
        <v/>
      </c>
      <c r="L103" s="46" t="str">
        <f t="shared" si="187"/>
        <v/>
      </c>
      <c r="M103" s="46" t="str">
        <f t="shared" si="187"/>
        <v/>
      </c>
      <c r="N103" s="46" t="str">
        <f t="shared" si="187"/>
        <v/>
      </c>
      <c r="O103" s="46" t="str">
        <f t="shared" si="187"/>
        <v/>
      </c>
      <c r="P103" s="55"/>
      <c r="Q103" s="55"/>
      <c r="R103" s="91">
        <f t="shared" ref="R103" ca="1" si="188">IF(ISNUMBER($E103),IF(S103=1,MAX(F103:O103),SUM(F103:O103)),"")</f>
        <v>27799.876657502205</v>
      </c>
      <c r="S103" s="98" t="str">
        <f t="shared" si="12"/>
        <v/>
      </c>
      <c r="T103" s="55"/>
      <c r="AB103" s="141" t="str">
        <f t="shared" si="91"/>
        <v/>
      </c>
      <c r="AC103" s="141" t="str">
        <f>IF(ISNUMBER(MATCH($B103,CountryData!$3:$3,0)),MATCH($B103,CountryData!$3:$3,0),"")</f>
        <v/>
      </c>
      <c r="AD103" s="141" t="str">
        <f t="shared" ref="AD103" si="189">IF(AND(ISNUMBER(AB103),ISNUMBER(AC103)),IF(INDEX(rngData,AB103,AC103)&gt;0,INDEX(rngData,AB103,AC103),""),"")</f>
        <v/>
      </c>
      <c r="AE103" s="158"/>
      <c r="AF103" s="145">
        <v>0</v>
      </c>
      <c r="AG103" s="142" t="str">
        <f>IF(AND(ISNUMBER(AG$1)),MAX(AG88,AG96,AG91)-MAX(AF88,AF91,AF96),"")</f>
        <v/>
      </c>
      <c r="AH103" s="143" t="str">
        <f>IF(AND(_xludf.ISFORMULA(AF103),_xludf.ISFORMULA(AG103)),1,"")</f>
        <v/>
      </c>
      <c r="AI103" s="144"/>
      <c r="AJ103" s="144" t="str">
        <f ca="1">IF(ISNUMBER(AC103),IF(ISNUMBER(MATCH($B103,Strategy!$B:$B,0)),OFFSET(Strategy!$K$1,MATCH($B103,Strategy!$B:$B,0)-1,),""),"")</f>
        <v/>
      </c>
      <c r="AK103" s="215"/>
      <c r="AL103" s="54"/>
      <c r="AM103" s="220" t="str">
        <f>IF(_xludf.ISFORMULA(F103),"",1)</f>
        <v/>
      </c>
      <c r="AN103" s="220" t="str">
        <f>IF(_xludf.ISFORMULA(G103),"",1)</f>
        <v/>
      </c>
      <c r="AO103" s="220" t="str">
        <f>IF(_xludf.ISFORMULA(H103),"",1)</f>
        <v/>
      </c>
      <c r="AP103" s="220" t="str">
        <f>IF(_xludf.ISFORMULA(I103),"",1)</f>
        <v/>
      </c>
      <c r="AQ103" s="220" t="str">
        <f>IF(_xludf.ISFORMULA(J103),"",1)</f>
        <v/>
      </c>
      <c r="AR103" s="220" t="str">
        <f>IF(_xludf.ISFORMULA(K103),"",1)</f>
        <v/>
      </c>
      <c r="AS103" s="220" t="str">
        <f>IF(_xludf.ISFORMULA(L103),"",1)</f>
        <v/>
      </c>
      <c r="AT103" s="220" t="str">
        <f>IF(_xludf.ISFORMULA(M103),"",1)</f>
        <v/>
      </c>
      <c r="AU103" s="220" t="str">
        <f>IF(_xludf.ISFORMULA(N103),"",1)</f>
        <v/>
      </c>
      <c r="AV103" s="220" t="str">
        <f>IF(_xludf.ISFORMULA(O103),"",1)</f>
        <v/>
      </c>
      <c r="AW103" s="23"/>
      <c r="AX103" s="224" t="str">
        <f t="shared" si="129"/>
        <v/>
      </c>
      <c r="AY103" s="23" t="str">
        <f>IF(ISNUMBER(MATCH(ssLev&amp;ccCountry&amp;ccLevel2&amp;ccYear&amp;"Quantities"&amp;"?"&amp;ROW(),wrkg1!$I:$I,0)),1,"")</f>
        <v/>
      </c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</row>
    <row r="104" spans="1:72" x14ac:dyDescent="0.25">
      <c r="A104" s="84"/>
      <c r="B104" s="84"/>
      <c r="C104" s="55" t="s">
        <v>370</v>
      </c>
      <c r="D104" s="56"/>
      <c r="E104" s="109">
        <v>30</v>
      </c>
      <c r="F104" s="46">
        <f t="shared" ref="F104:O107" si="190">IF(AND(ISNUMBER($E104),ISNUMBER(F$1)),$E104,"")</f>
        <v>30</v>
      </c>
      <c r="G104" s="46">
        <f t="shared" si="190"/>
        <v>30</v>
      </c>
      <c r="H104" s="46">
        <f t="shared" si="190"/>
        <v>30</v>
      </c>
      <c r="I104" s="46">
        <f t="shared" si="190"/>
        <v>30</v>
      </c>
      <c r="J104" s="46" t="str">
        <f t="shared" si="190"/>
        <v/>
      </c>
      <c r="K104" s="46" t="str">
        <f t="shared" si="190"/>
        <v/>
      </c>
      <c r="L104" s="46" t="str">
        <f t="shared" si="190"/>
        <v/>
      </c>
      <c r="M104" s="46" t="str">
        <f t="shared" si="190"/>
        <v/>
      </c>
      <c r="N104" s="46" t="str">
        <f t="shared" si="190"/>
        <v/>
      </c>
      <c r="O104" s="46" t="str">
        <f t="shared" si="190"/>
        <v/>
      </c>
      <c r="P104" s="55"/>
      <c r="Q104" s="55"/>
      <c r="R104" s="91">
        <f t="shared" ref="R104:R105" si="191">IF(ISNUMBER($E104),IF(S104=1,MAX(F104:O104),SUM(F104:O104)),"")</f>
        <v>120</v>
      </c>
      <c r="S104" s="98" t="str">
        <f t="shared" si="12"/>
        <v/>
      </c>
      <c r="T104" s="55"/>
      <c r="AB104" s="141" t="str">
        <f t="shared" si="91"/>
        <v/>
      </c>
      <c r="AC104" s="141" t="str">
        <f>IF(ISNUMBER(MATCH($B104,CountryData!$3:$3,0)),MATCH($B104,CountryData!$3:$3,0),"")</f>
        <v/>
      </c>
      <c r="AD104" s="141" t="str">
        <f t="shared" ref="AD104:AD105" si="192">IF(AND(ISNUMBER(AB104),ISNUMBER(AC104)),IF(INDEX(rngData,AB104,AC104)&gt;0,INDEX(rngData,AB104,AC104),""),"")</f>
        <v/>
      </c>
      <c r="AE104" s="158"/>
      <c r="AF104" s="145">
        <v>30</v>
      </c>
      <c r="AG104" s="142" t="str">
        <f t="shared" ref="AG104:AG107" si="193">IF(AND(ISNUMBER($E104),ISNUMBER(AG$1)),$E104,"")</f>
        <v/>
      </c>
      <c r="AH104" s="143" t="str">
        <f>IF(AND(_xludf.ISFORMULA(AF104),_xludf.ISFORMULA(AG104)),1,"")</f>
        <v/>
      </c>
      <c r="AI104" s="144"/>
      <c r="AJ104" s="144" t="str">
        <f ca="1">IF(ISNUMBER(AC104),IF(ISNUMBER(MATCH($B104,Strategy!$B:$B,0)),OFFSET(Strategy!$K$1,MATCH($B104,Strategy!$B:$B,0)-1,),""),"")</f>
        <v/>
      </c>
      <c r="AK104" s="215"/>
      <c r="AL104" s="54"/>
      <c r="AM104" s="220" t="str">
        <f>IF(_xludf.ISFORMULA(F104),"",1)</f>
        <v/>
      </c>
      <c r="AN104" s="220" t="str">
        <f>IF(_xludf.ISFORMULA(G104),"",1)</f>
        <v/>
      </c>
      <c r="AO104" s="220" t="str">
        <f>IF(_xludf.ISFORMULA(H104),"",1)</f>
        <v/>
      </c>
      <c r="AP104" s="220" t="str">
        <f>IF(_xludf.ISFORMULA(I104),"",1)</f>
        <v/>
      </c>
      <c r="AQ104" s="220" t="str">
        <f>IF(_xludf.ISFORMULA(J104),"",1)</f>
        <v/>
      </c>
      <c r="AR104" s="220" t="str">
        <f>IF(_xludf.ISFORMULA(K104),"",1)</f>
        <v/>
      </c>
      <c r="AS104" s="220" t="str">
        <f>IF(_xludf.ISFORMULA(L104),"",1)</f>
        <v/>
      </c>
      <c r="AT104" s="220" t="str">
        <f>IF(_xludf.ISFORMULA(M104),"",1)</f>
        <v/>
      </c>
      <c r="AU104" s="220" t="str">
        <f>IF(_xludf.ISFORMULA(N104),"",1)</f>
        <v/>
      </c>
      <c r="AV104" s="220" t="str">
        <f>IF(_xludf.ISFORMULA(O104),"",1)</f>
        <v/>
      </c>
      <c r="AW104" s="23"/>
      <c r="AX104" s="224" t="str">
        <f t="shared" si="129"/>
        <v/>
      </c>
      <c r="AY104" s="23" t="str">
        <f>IF(ISNUMBER(MATCH(ssLev&amp;ccCountry&amp;ccLevel2&amp;ccYear&amp;"Quantities"&amp;"?"&amp;ROW(),wrkg1!$I:$I,0)),1,"")</f>
        <v/>
      </c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</row>
    <row r="105" spans="1:72" x14ac:dyDescent="0.25">
      <c r="A105" s="84"/>
      <c r="B105" s="84"/>
      <c r="C105" s="55" t="s">
        <v>369</v>
      </c>
      <c r="D105" s="56"/>
      <c r="E105" s="102">
        <v>0</v>
      </c>
      <c r="F105" s="46">
        <f t="shared" ref="F105:O105" ca="1" si="194">IF(AND(ISNUMBER(F1),ISNUMBER(F103),ISNUMBER(F104)),ROUNDUP(F103/F104,0),"")</f>
        <v>232</v>
      </c>
      <c r="G105" s="46">
        <f t="shared" ca="1" si="194"/>
        <v>232</v>
      </c>
      <c r="H105" s="46">
        <f t="shared" ca="1" si="194"/>
        <v>232</v>
      </c>
      <c r="I105" s="46">
        <f t="shared" ca="1" si="194"/>
        <v>232</v>
      </c>
      <c r="J105" s="46" t="str">
        <f t="shared" si="194"/>
        <v/>
      </c>
      <c r="K105" s="46" t="str">
        <f t="shared" si="194"/>
        <v/>
      </c>
      <c r="L105" s="46" t="str">
        <f t="shared" si="194"/>
        <v/>
      </c>
      <c r="M105" s="46" t="str">
        <f t="shared" si="194"/>
        <v/>
      </c>
      <c r="N105" s="46" t="str">
        <f t="shared" si="194"/>
        <v/>
      </c>
      <c r="O105" s="46" t="str">
        <f t="shared" si="194"/>
        <v/>
      </c>
      <c r="P105" s="55"/>
      <c r="Q105" s="55"/>
      <c r="R105" s="91">
        <f t="shared" ca="1" si="191"/>
        <v>928</v>
      </c>
      <c r="S105" s="98" t="str">
        <f t="shared" si="12"/>
        <v/>
      </c>
      <c r="T105" s="55"/>
      <c r="AB105" s="141" t="str">
        <f t="shared" si="91"/>
        <v/>
      </c>
      <c r="AC105" s="141" t="str">
        <f>IF(ISNUMBER(MATCH($B105,CountryData!$3:$3,0)),MATCH($B105,CountryData!$3:$3,0),"")</f>
        <v/>
      </c>
      <c r="AD105" s="141" t="str">
        <f t="shared" si="192"/>
        <v/>
      </c>
      <c r="AE105" s="158"/>
      <c r="AF105" s="145">
        <v>0</v>
      </c>
      <c r="AG105" s="142" t="str">
        <f>IF(AND(ISNUMBER(AG1),ISNUMBER(AG103),ISNUMBER(AG104)),ROUNDUP(AG103/AG104,0),"")</f>
        <v/>
      </c>
      <c r="AH105" s="143" t="str">
        <f>IF(AND(_xludf.ISFORMULA(AF105),_xludf.ISFORMULA(AG105)),1,"")</f>
        <v/>
      </c>
      <c r="AI105" s="144"/>
      <c r="AJ105" s="144" t="str">
        <f ca="1">IF(ISNUMBER(AC105),IF(ISNUMBER(MATCH($B105,Strategy!$B:$B,0)),OFFSET(Strategy!$K$1,MATCH($B105,Strategy!$B:$B,0)-1,),""),"")</f>
        <v/>
      </c>
      <c r="AK105" s="215"/>
      <c r="AL105" s="54"/>
      <c r="AM105" s="220" t="str">
        <f>IF(_xludf.ISFORMULA(F105),"",1)</f>
        <v/>
      </c>
      <c r="AN105" s="220" t="str">
        <f>IF(_xludf.ISFORMULA(G105),"",1)</f>
        <v/>
      </c>
      <c r="AO105" s="220" t="str">
        <f>IF(_xludf.ISFORMULA(H105),"",1)</f>
        <v/>
      </c>
      <c r="AP105" s="220" t="str">
        <f>IF(_xludf.ISFORMULA(I105),"",1)</f>
        <v/>
      </c>
      <c r="AQ105" s="220" t="str">
        <f>IF(_xludf.ISFORMULA(J105),"",1)</f>
        <v/>
      </c>
      <c r="AR105" s="220" t="str">
        <f>IF(_xludf.ISFORMULA(K105),"",1)</f>
        <v/>
      </c>
      <c r="AS105" s="220" t="str">
        <f>IF(_xludf.ISFORMULA(L105),"",1)</f>
        <v/>
      </c>
      <c r="AT105" s="220" t="str">
        <f>IF(_xludf.ISFORMULA(M105),"",1)</f>
        <v/>
      </c>
      <c r="AU105" s="220" t="str">
        <f>IF(_xludf.ISFORMULA(N105),"",1)</f>
        <v/>
      </c>
      <c r="AV105" s="220" t="str">
        <f>IF(_xludf.ISFORMULA(O105),"",1)</f>
        <v/>
      </c>
      <c r="AW105" s="23"/>
      <c r="AX105" s="224" t="str">
        <f t="shared" si="129"/>
        <v/>
      </c>
      <c r="AY105" s="23" t="str">
        <f>IF(ISNUMBER(MATCH(ssLev&amp;ccCountry&amp;ccLevel2&amp;ccYear&amp;"Quantities"&amp;"?"&amp;ROW(),wrkg1!$I:$I,0)),1,"")</f>
        <v/>
      </c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</row>
    <row r="106" spans="1:72" x14ac:dyDescent="0.25">
      <c r="A106" s="84"/>
      <c r="B106" s="84"/>
      <c r="C106" s="55" t="s">
        <v>371</v>
      </c>
      <c r="D106" s="56"/>
      <c r="E106" s="109">
        <v>12</v>
      </c>
      <c r="F106" s="46">
        <v>116</v>
      </c>
      <c r="G106" s="46">
        <v>116</v>
      </c>
      <c r="H106" s="46">
        <v>116</v>
      </c>
      <c r="I106" s="46">
        <v>116</v>
      </c>
      <c r="J106" s="46" t="str">
        <f t="shared" si="190"/>
        <v/>
      </c>
      <c r="K106" s="46" t="str">
        <f t="shared" si="190"/>
        <v/>
      </c>
      <c r="L106" s="46" t="str">
        <f t="shared" si="190"/>
        <v/>
      </c>
      <c r="M106" s="46" t="str">
        <f t="shared" si="190"/>
        <v/>
      </c>
      <c r="N106" s="46" t="str">
        <f t="shared" si="190"/>
        <v/>
      </c>
      <c r="O106" s="46" t="str">
        <f t="shared" si="190"/>
        <v/>
      </c>
      <c r="P106" s="55"/>
      <c r="Q106" s="55"/>
      <c r="R106" s="91">
        <f t="shared" ref="R106:R108" si="195">IF(ISNUMBER($E106),IF(S106=1,MAX(F106:O106),SUM(F106:O106)),"")</f>
        <v>464</v>
      </c>
      <c r="S106" s="98" t="str">
        <f t="shared" si="12"/>
        <v/>
      </c>
      <c r="T106" s="55"/>
      <c r="U106" s="55"/>
      <c r="V106" s="55"/>
      <c r="W106" s="55"/>
      <c r="X106" s="55"/>
      <c r="Y106" s="55"/>
      <c r="Z106" s="55"/>
      <c r="AB106" s="141" t="str">
        <f t="shared" si="91"/>
        <v/>
      </c>
      <c r="AC106" s="141" t="str">
        <f>IF(ISNUMBER(MATCH($B106,CountryData!$3:$3,0)),MATCH($B106,CountryData!$3:$3,0),"")</f>
        <v/>
      </c>
      <c r="AD106" s="141" t="str">
        <f t="shared" ref="AD106:AD109" si="196">IF(AND(ISNUMBER(AB106),ISNUMBER(AC106)),IF(INDEX(rngData,AB106,AC106)&gt;0,INDEX(rngData,AB106,AC106),""),"")</f>
        <v/>
      </c>
      <c r="AE106" s="158"/>
      <c r="AF106" s="145">
        <v>12</v>
      </c>
      <c r="AG106" s="142" t="str">
        <f t="shared" si="193"/>
        <v/>
      </c>
      <c r="AH106" s="143" t="str">
        <f>IF(AND(_xludf.ISFORMULA(AF106),_xludf.ISFORMULA(AG106)),1,"")</f>
        <v/>
      </c>
      <c r="AI106" s="144"/>
      <c r="AJ106" s="144" t="str">
        <f ca="1">IF(ISNUMBER(AC106),IF(ISNUMBER(MATCH($B106,Strategy!$B:$B,0)),OFFSET(Strategy!$K$1,MATCH($B106,Strategy!$B:$B,0)-1,),""),"")</f>
        <v/>
      </c>
      <c r="AK106" s="215"/>
      <c r="AL106" s="54"/>
      <c r="AM106" s="220">
        <f>IF(_xludf.ISFORMULA(F106),"",1)</f>
        <v>1</v>
      </c>
      <c r="AN106" s="220">
        <f>IF(_xludf.ISFORMULA(G106),"",1)</f>
        <v>1</v>
      </c>
      <c r="AO106" s="220">
        <f>IF(_xludf.ISFORMULA(H106),"",1)</f>
        <v>1</v>
      </c>
      <c r="AP106" s="220">
        <f>IF(_xludf.ISFORMULA(I106),"",1)</f>
        <v>1</v>
      </c>
      <c r="AQ106" s="220" t="str">
        <f>IF(_xludf.ISFORMULA(J106),"",1)</f>
        <v/>
      </c>
      <c r="AR106" s="220" t="str">
        <f>IF(_xludf.ISFORMULA(K106),"",1)</f>
        <v/>
      </c>
      <c r="AS106" s="220" t="str">
        <f>IF(_xludf.ISFORMULA(L106),"",1)</f>
        <v/>
      </c>
      <c r="AT106" s="220" t="str">
        <f>IF(_xludf.ISFORMULA(M106),"",1)</f>
        <v/>
      </c>
      <c r="AU106" s="220" t="str">
        <f>IF(_xludf.ISFORMULA(N106),"",1)</f>
        <v/>
      </c>
      <c r="AV106" s="220" t="str">
        <f>IF(_xludf.ISFORMULA(O106),"",1)</f>
        <v/>
      </c>
      <c r="AW106" s="23"/>
      <c r="AX106" s="224">
        <f t="shared" si="129"/>
        <v>1</v>
      </c>
      <c r="AY106" s="23">
        <f>IF(ISNUMBER(MATCH(ssLev&amp;ccCountry&amp;ccLevel2&amp;ccYear&amp;"Quantities"&amp;"?"&amp;ROW(),wrkg1!$I:$I,0)),1,"")</f>
        <v>1</v>
      </c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</row>
    <row r="107" spans="1:72" x14ac:dyDescent="0.25">
      <c r="A107" s="84"/>
      <c r="B107" s="84"/>
      <c r="C107" s="55" t="s">
        <v>864</v>
      </c>
      <c r="D107" s="56"/>
      <c r="E107" s="109">
        <v>1.05</v>
      </c>
      <c r="F107" s="48">
        <f t="shared" si="190"/>
        <v>1.05</v>
      </c>
      <c r="G107" s="48">
        <f t="shared" si="190"/>
        <v>1.05</v>
      </c>
      <c r="H107" s="48">
        <f t="shared" si="190"/>
        <v>1.05</v>
      </c>
      <c r="I107" s="48">
        <f t="shared" si="190"/>
        <v>1.05</v>
      </c>
      <c r="J107" s="48" t="str">
        <f t="shared" si="190"/>
        <v/>
      </c>
      <c r="K107" s="48" t="str">
        <f t="shared" si="190"/>
        <v/>
      </c>
      <c r="L107" s="48" t="str">
        <f t="shared" si="190"/>
        <v/>
      </c>
      <c r="M107" s="48" t="str">
        <f t="shared" si="190"/>
        <v/>
      </c>
      <c r="N107" s="48" t="str">
        <f t="shared" si="190"/>
        <v/>
      </c>
      <c r="O107" s="48" t="str">
        <f t="shared" si="190"/>
        <v/>
      </c>
      <c r="P107" s="55"/>
      <c r="Q107" s="55"/>
      <c r="R107" s="81">
        <f t="shared" si="195"/>
        <v>4.2</v>
      </c>
      <c r="S107" s="98" t="str">
        <f t="shared" si="12"/>
        <v/>
      </c>
      <c r="T107" s="55"/>
      <c r="AB107" s="141" t="str">
        <f t="shared" si="91"/>
        <v/>
      </c>
      <c r="AC107" s="141" t="str">
        <f>IF(ISNUMBER(MATCH($B107,CountryData!$3:$3,0)),MATCH($B107,CountryData!$3:$3,0),"")</f>
        <v/>
      </c>
      <c r="AD107" s="141" t="str">
        <f t="shared" si="196"/>
        <v/>
      </c>
      <c r="AE107" s="158"/>
      <c r="AF107" s="145">
        <v>1.05</v>
      </c>
      <c r="AG107" s="142" t="str">
        <f t="shared" si="193"/>
        <v/>
      </c>
      <c r="AH107" s="143" t="str">
        <f>IF(AND(_xludf.ISFORMULA(AF107),_xludf.ISFORMULA(AG107)),1,"")</f>
        <v/>
      </c>
      <c r="AI107" s="144"/>
      <c r="AJ107" s="144"/>
      <c r="AK107" s="215"/>
      <c r="AL107" s="54"/>
      <c r="AM107" s="220" t="str">
        <f>IF(_xludf.ISFORMULA(F107),"",1)</f>
        <v/>
      </c>
      <c r="AN107" s="220" t="str">
        <f>IF(_xludf.ISFORMULA(G107),"",1)</f>
        <v/>
      </c>
      <c r="AO107" s="220" t="str">
        <f>IF(_xludf.ISFORMULA(H107),"",1)</f>
        <v/>
      </c>
      <c r="AP107" s="220" t="str">
        <f>IF(_xludf.ISFORMULA(I107),"",1)</f>
        <v/>
      </c>
      <c r="AQ107" s="220" t="str">
        <f>IF(_xludf.ISFORMULA(J107),"",1)</f>
        <v/>
      </c>
      <c r="AR107" s="220" t="str">
        <f>IF(_xludf.ISFORMULA(K107),"",1)</f>
        <v/>
      </c>
      <c r="AS107" s="220" t="str">
        <f>IF(_xludf.ISFORMULA(L107),"",1)</f>
        <v/>
      </c>
      <c r="AT107" s="220" t="str">
        <f>IF(_xludf.ISFORMULA(M107),"",1)</f>
        <v/>
      </c>
      <c r="AU107" s="220" t="str">
        <f>IF(_xludf.ISFORMULA(N107),"",1)</f>
        <v/>
      </c>
      <c r="AV107" s="220" t="str">
        <f>IF(_xludf.ISFORMULA(O107),"",1)</f>
        <v/>
      </c>
      <c r="AW107" s="23"/>
      <c r="AX107" s="224" t="str">
        <f t="shared" si="129"/>
        <v/>
      </c>
      <c r="AY107" s="23" t="str">
        <f>IF(ISNUMBER(MATCH(ssLev&amp;ccCountry&amp;ccLevel2&amp;ccYear&amp;"Quantities"&amp;"?"&amp;ROW(),wrkg1!$I:$I,0)),1,"")</f>
        <v/>
      </c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</row>
    <row r="108" spans="1:72" x14ac:dyDescent="0.25">
      <c r="A108" s="84">
        <v>95</v>
      </c>
      <c r="B108" s="84"/>
      <c r="C108" s="105" t="s">
        <v>865</v>
      </c>
      <c r="D108" s="56"/>
      <c r="E108" s="106">
        <f ca="1">IFERROR(SUM(E110:E111),"")</f>
        <v>815865.94538321672</v>
      </c>
      <c r="F108" s="107">
        <f t="shared" ref="F108:O108" ca="1" si="197">IFERROR(SUM(F110:F111),"")</f>
        <v>838082.64074470452</v>
      </c>
      <c r="G108" s="107">
        <f t="shared" ca="1" si="197"/>
        <v>860904.31484758749</v>
      </c>
      <c r="H108" s="107">
        <f t="shared" ca="1" si="197"/>
        <v>884347.44175659888</v>
      </c>
      <c r="I108" s="107">
        <f t="shared" ca="1" si="197"/>
        <v>908428.94413869537</v>
      </c>
      <c r="J108" s="107">
        <f t="shared" ca="1" si="197"/>
        <v>0</v>
      </c>
      <c r="K108" s="107">
        <f t="shared" ca="1" si="197"/>
        <v>0</v>
      </c>
      <c r="L108" s="107">
        <f t="shared" ca="1" si="197"/>
        <v>0</v>
      </c>
      <c r="M108" s="107">
        <f t="shared" ca="1" si="197"/>
        <v>0</v>
      </c>
      <c r="N108" s="107">
        <f t="shared" ca="1" si="197"/>
        <v>0</v>
      </c>
      <c r="O108" s="107">
        <f t="shared" ca="1" si="197"/>
        <v>0</v>
      </c>
      <c r="P108" s="55"/>
      <c r="Q108" s="55"/>
      <c r="R108" s="108">
        <f t="shared" ca="1" si="195"/>
        <v>3491763.3414875865</v>
      </c>
      <c r="S108" s="98" t="str">
        <f t="shared" si="12"/>
        <v/>
      </c>
      <c r="T108" s="55"/>
      <c r="AB108" s="141" t="str">
        <f t="shared" si="91"/>
        <v/>
      </c>
      <c r="AC108" s="141" t="str">
        <f>IF(ISNUMBER(MATCH($B108,CountryData!$3:$3,0)),MATCH($B108,CountryData!$3:$3,0),"")</f>
        <v/>
      </c>
      <c r="AD108" s="141" t="str">
        <f t="shared" si="196"/>
        <v/>
      </c>
      <c r="AE108" s="158"/>
      <c r="AF108" s="145">
        <f ca="1">IFERROR(SUM(AF110:AF111),"")</f>
        <v>815865.94538321672</v>
      </c>
      <c r="AG108" s="142">
        <f t="shared" ref="AG108" ca="1" si="198">IFERROR(SUM(AG110:AG111),"")</f>
        <v>0</v>
      </c>
      <c r="AH108" s="143">
        <f>IF(AND(_xludf.ISFORMULA(AF108),_xludf.ISFORMULA(AG108)),1,"")</f>
        <v>1</v>
      </c>
      <c r="AI108" s="144"/>
      <c r="AJ108" s="144"/>
      <c r="AK108" s="215"/>
      <c r="AL108" s="54"/>
      <c r="AM108" s="220" t="str">
        <f>IF(_xludf.ISFORMULA(F108),"",1)</f>
        <v/>
      </c>
      <c r="AN108" s="220" t="str">
        <f>IF(_xludf.ISFORMULA(G108),"",1)</f>
        <v/>
      </c>
      <c r="AO108" s="220" t="str">
        <f>IF(_xludf.ISFORMULA(H108),"",1)</f>
        <v/>
      </c>
      <c r="AP108" s="220" t="str">
        <f>IF(_xludf.ISFORMULA(I108),"",1)</f>
        <v/>
      </c>
      <c r="AQ108" s="220" t="str">
        <f>IF(_xludf.ISFORMULA(J108),"",1)</f>
        <v/>
      </c>
      <c r="AR108" s="220" t="str">
        <f>IF(_xludf.ISFORMULA(K108),"",1)</f>
        <v/>
      </c>
      <c r="AS108" s="220" t="str">
        <f>IF(_xludf.ISFORMULA(L108),"",1)</f>
        <v/>
      </c>
      <c r="AT108" s="220" t="str">
        <f>IF(_xludf.ISFORMULA(M108),"",1)</f>
        <v/>
      </c>
      <c r="AU108" s="220" t="str">
        <f>IF(_xludf.ISFORMULA(N108),"",1)</f>
        <v/>
      </c>
      <c r="AV108" s="220" t="str">
        <f>IF(_xludf.ISFORMULA(O108),"",1)</f>
        <v/>
      </c>
      <c r="AW108" s="23"/>
      <c r="AX108" s="224" t="str">
        <f t="shared" si="129"/>
        <v/>
      </c>
      <c r="AY108" s="23" t="str">
        <f>IF(ISNUMBER(MATCH(ssLev&amp;ccCountry&amp;ccLevel2&amp;ccYear&amp;"Quantities"&amp;"?"&amp;ROW(),wrkg1!$I:$I,0)),1,"")</f>
        <v/>
      </c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</row>
    <row r="109" spans="1:72" x14ac:dyDescent="0.25">
      <c r="A109" s="84"/>
      <c r="B109" s="84">
        <v>15111</v>
      </c>
      <c r="C109" s="55" t="s">
        <v>866</v>
      </c>
      <c r="D109" s="56"/>
      <c r="E109" s="103">
        <f t="shared" ref="E109" ca="1" si="199">IF(ISNUMBER($AD109),$AD109,"")</f>
        <v>0.7</v>
      </c>
      <c r="F109" s="94">
        <f t="shared" ref="F109:O109" ca="1" si="200">IF(AND(ISNUMBER($E109),ISNUMBER(F$1)),IF(ISNUMBER($AJ109),E109+$AJ109/ccNbYear,$E109),"")</f>
        <v>0.7</v>
      </c>
      <c r="G109" s="94">
        <f t="shared" ca="1" si="200"/>
        <v>0.7</v>
      </c>
      <c r="H109" s="94">
        <f t="shared" ca="1" si="200"/>
        <v>0.7</v>
      </c>
      <c r="I109" s="94">
        <f t="shared" ca="1" si="200"/>
        <v>0.7</v>
      </c>
      <c r="J109" s="94">
        <v>116</v>
      </c>
      <c r="K109" s="94" t="str">
        <f t="shared" ca="1" si="200"/>
        <v/>
      </c>
      <c r="L109" s="94" t="str">
        <f t="shared" ca="1" si="200"/>
        <v/>
      </c>
      <c r="M109" s="94" t="str">
        <f t="shared" ca="1" si="200"/>
        <v/>
      </c>
      <c r="N109" s="94" t="str">
        <f t="shared" ca="1" si="200"/>
        <v/>
      </c>
      <c r="O109" s="94" t="str">
        <f t="shared" ca="1" si="200"/>
        <v/>
      </c>
      <c r="P109" s="55"/>
      <c r="Q109" s="55"/>
      <c r="R109" s="91">
        <f t="shared" ref="R109" ca="1" si="201">IF(ISNUMBER($E109),IF(S109=1,MAX(F109:O109),SUM(F109:O109)),"")</f>
        <v>118.8</v>
      </c>
      <c r="S109" s="98" t="str">
        <f t="shared" ref="S109:S111" si="202">IF(OR(ISNUMBER(FIND("%",$D109)),ISNUMBER(FIND("episode",$D109)),ISNUMBER(FIND("Unit",$D109))),1,"")</f>
        <v/>
      </c>
      <c r="T109" s="55"/>
      <c r="AB109" s="141">
        <f t="shared" si="91"/>
        <v>78</v>
      </c>
      <c r="AC109" s="141">
        <f>IF(ISNUMBER(MATCH($B109,CountryData!$3:$3,0)),MATCH($B109,CountryData!$3:$3,0),"")</f>
        <v>57</v>
      </c>
      <c r="AD109" s="141">
        <f t="shared" ca="1" si="196"/>
        <v>0.7</v>
      </c>
      <c r="AE109" s="158"/>
      <c r="AF109" s="145">
        <f t="shared" ref="AF109" ca="1" si="203">IF(ISNUMBER($AD109),$AD109,"")</f>
        <v>0.7</v>
      </c>
      <c r="AG109" s="142" t="str">
        <f t="shared" ref="AG109" ca="1" si="204">IF(AND(ISNUMBER($E109),ISNUMBER(AG$1)),IF(ISNUMBER($AJ109),AF109+$AJ109/ccNbYear,$E109),"")</f>
        <v/>
      </c>
      <c r="AH109" s="143">
        <f>IF(AND(_xludf.ISFORMULA(AF109),_xludf.ISFORMULA(AG109)),1,"")</f>
        <v>1</v>
      </c>
      <c r="AI109" s="144"/>
      <c r="AJ109" s="144" t="str">
        <f ca="1">IF(ISNUMBER(AC109),IF(ISNUMBER(MATCH($B109,Strategy!$B:$B,0)),OFFSET(Strategy!$K$1,MATCH($B109,Strategy!$B:$B,0)-1,),""),"")</f>
        <v/>
      </c>
      <c r="AK109" s="215"/>
      <c r="AL109" s="54"/>
      <c r="AM109" s="220" t="str">
        <f>IF(_xludf.ISFORMULA(F109),"",1)</f>
        <v/>
      </c>
      <c r="AN109" s="220" t="str">
        <f>IF(_xludf.ISFORMULA(G109),"",1)</f>
        <v/>
      </c>
      <c r="AO109" s="220" t="str">
        <f>IF(_xludf.ISFORMULA(H109),"",1)</f>
        <v/>
      </c>
      <c r="AP109" s="220" t="str">
        <f>IF(_xludf.ISFORMULA(I109),"",1)</f>
        <v/>
      </c>
      <c r="AQ109" s="220">
        <f>IF(_xludf.ISFORMULA(J109),"",1)</f>
        <v>1</v>
      </c>
      <c r="AR109" s="220" t="str">
        <f>IF(_xludf.ISFORMULA(K109),"",1)</f>
        <v/>
      </c>
      <c r="AS109" s="220" t="str">
        <f>IF(_xludf.ISFORMULA(L109),"",1)</f>
        <v/>
      </c>
      <c r="AT109" s="220" t="str">
        <f>IF(_xludf.ISFORMULA(M109),"",1)</f>
        <v/>
      </c>
      <c r="AU109" s="220" t="str">
        <f>IF(_xludf.ISFORMULA(N109),"",1)</f>
        <v/>
      </c>
      <c r="AV109" s="220" t="str">
        <f>IF(_xludf.ISFORMULA(O109),"",1)</f>
        <v/>
      </c>
      <c r="AW109" s="23"/>
      <c r="AX109" s="224">
        <f t="shared" si="129"/>
        <v>1</v>
      </c>
      <c r="AY109" s="23" t="str">
        <f>IF(ISNUMBER(MATCH(ssLev&amp;ccCountry&amp;ccLevel2&amp;ccYear&amp;"Quantities"&amp;"?"&amp;ROW(),wrkg1!$I:$I,0)),1,"")</f>
        <v/>
      </c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</row>
    <row r="110" spans="1:72" x14ac:dyDescent="0.25">
      <c r="A110" s="84"/>
      <c r="B110" s="84"/>
      <c r="C110" s="55" t="s">
        <v>867</v>
      </c>
      <c r="D110" s="56"/>
      <c r="E110" s="102">
        <f ca="1">IF(AND(ISNUMBER(E15),ISNUMBER(E109),ISNUMBER(E22)),((E15*E109)/E22)*E37,"")</f>
        <v>777015.18607925402</v>
      </c>
      <c r="F110" s="46">
        <f t="shared" ref="F110:O110" ca="1" si="205">IF(AND(ISNUMBER(F15),ISNUMBER(F109),ISNUMBER(F22)),((F15*F109)/F22)*F37,"")</f>
        <v>798173.94356638519</v>
      </c>
      <c r="G110" s="46">
        <f t="shared" ca="1" si="205"/>
        <v>819908.87128341664</v>
      </c>
      <c r="H110" s="46">
        <f t="shared" ca="1" si="205"/>
        <v>842235.65881580848</v>
      </c>
      <c r="I110" s="46">
        <f t="shared" ca="1" si="205"/>
        <v>865170.42298923363</v>
      </c>
      <c r="J110" s="46" t="str">
        <f t="shared" ca="1" si="205"/>
        <v/>
      </c>
      <c r="K110" s="46" t="str">
        <f t="shared" ca="1" si="205"/>
        <v/>
      </c>
      <c r="L110" s="46" t="str">
        <f t="shared" ca="1" si="205"/>
        <v/>
      </c>
      <c r="M110" s="46" t="str">
        <f t="shared" ca="1" si="205"/>
        <v/>
      </c>
      <c r="N110" s="46" t="str">
        <f t="shared" ca="1" si="205"/>
        <v/>
      </c>
      <c r="O110" s="46" t="str">
        <f t="shared" ca="1" si="205"/>
        <v/>
      </c>
      <c r="P110" s="55"/>
      <c r="Q110" s="55"/>
      <c r="R110" s="91">
        <f t="shared" ref="R110" ca="1" si="206">IF(ISNUMBER($E110),IF(S110=1,MAX(F110:O110),SUM(F110:O110)),"")</f>
        <v>3325488.8966548443</v>
      </c>
      <c r="S110" s="98" t="str">
        <f t="shared" si="202"/>
        <v/>
      </c>
      <c r="T110" s="55"/>
      <c r="AB110" s="141" t="str">
        <f t="shared" si="91"/>
        <v/>
      </c>
      <c r="AC110" s="141" t="str">
        <f>IF(ISNUMBER(MATCH($B110,CountryData!$3:$3,0)),MATCH($B110,CountryData!$3:$3,0),"")</f>
        <v/>
      </c>
      <c r="AD110" s="141" t="str">
        <f t="shared" ref="AD110" si="207">IF(AND(ISNUMBER(AB110),ISNUMBER(AC110)),IF(INDEX(rngData,AB110,AC110)&gt;0,INDEX(rngData,AB110,AC110),""),"")</f>
        <v/>
      </c>
      <c r="AE110" s="158"/>
      <c r="AF110" s="145">
        <f ca="1">IF(AND(ISNUMBER(AF15),ISNUMBER(AF109),ISNUMBER(AF22)),((AF15*AF109)/AF22)*AF37,"")</f>
        <v>777015.18607925402</v>
      </c>
      <c r="AG110" s="142" t="str">
        <f t="shared" ref="AG110" ca="1" si="208">IF(AND(ISNUMBER(AG15),ISNUMBER(AG109),ISNUMBER(AG22)),((AG15*AG109)/AG22)*AG37,"")</f>
        <v/>
      </c>
      <c r="AH110" s="143">
        <f>IF(AND(_xludf.ISFORMULA(AF110),_xludf.ISFORMULA(AG110)),1,"")</f>
        <v>1</v>
      </c>
      <c r="AI110" s="144"/>
      <c r="AJ110" s="144" t="str">
        <f ca="1">IF(ISNUMBER(AC110),IF(ISNUMBER(MATCH($B110,Strategy!$B:$B,0)),OFFSET(Strategy!$K$1,MATCH($B110,Strategy!$B:$B,0)-1,),""),"")</f>
        <v/>
      </c>
      <c r="AK110" s="215"/>
      <c r="AL110" s="54"/>
      <c r="AM110" s="220" t="str">
        <f>IF(_xludf.ISFORMULA(F110),"",1)</f>
        <v/>
      </c>
      <c r="AN110" s="220" t="str">
        <f>IF(_xludf.ISFORMULA(G110),"",1)</f>
        <v/>
      </c>
      <c r="AO110" s="220" t="str">
        <f>IF(_xludf.ISFORMULA(H110),"",1)</f>
        <v/>
      </c>
      <c r="AP110" s="220" t="str">
        <f>IF(_xludf.ISFORMULA(I110),"",1)</f>
        <v/>
      </c>
      <c r="AQ110" s="220" t="str">
        <f>IF(_xludf.ISFORMULA(J110),"",1)</f>
        <v/>
      </c>
      <c r="AR110" s="220" t="str">
        <f>IF(_xludf.ISFORMULA(K110),"",1)</f>
        <v/>
      </c>
      <c r="AS110" s="220" t="str">
        <f>IF(_xludf.ISFORMULA(L110),"",1)</f>
        <v/>
      </c>
      <c r="AT110" s="220" t="str">
        <f>IF(_xludf.ISFORMULA(M110),"",1)</f>
        <v/>
      </c>
      <c r="AU110" s="220" t="str">
        <f>IF(_xludf.ISFORMULA(N110),"",1)</f>
        <v/>
      </c>
      <c r="AV110" s="220" t="str">
        <f>IF(_xludf.ISFORMULA(O110),"",1)</f>
        <v/>
      </c>
      <c r="AW110" s="23"/>
      <c r="AX110" s="224" t="str">
        <f t="shared" si="129"/>
        <v/>
      </c>
      <c r="AY110" s="23" t="str">
        <f>IF(ISNUMBER(MATCH(ssLev&amp;ccCountry&amp;ccLevel2&amp;ccYear&amp;"Quantities"&amp;"?"&amp;ROW(),wrkg1!$I:$I,0)),1,"")</f>
        <v/>
      </c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</row>
    <row r="111" spans="1:72" x14ac:dyDescent="0.25">
      <c r="A111" s="84"/>
      <c r="B111" s="84"/>
      <c r="C111" s="55" t="s">
        <v>868</v>
      </c>
      <c r="D111" s="56"/>
      <c r="E111" s="102">
        <f ca="1">IF(AND(ISNUMBER(E107),ISNUMBER(E110)),E110*(E107-1),0)</f>
        <v>38850.759303962739</v>
      </c>
      <c r="F111" s="46">
        <f t="shared" ref="F111:O111" ca="1" si="209">IF(AND(ISNUMBER(F107),ISNUMBER(F110)),F110*(F107-1),0)</f>
        <v>39908.697178319293</v>
      </c>
      <c r="G111" s="46">
        <f t="shared" ca="1" si="209"/>
        <v>40995.44356417087</v>
      </c>
      <c r="H111" s="46">
        <f t="shared" ca="1" si="209"/>
        <v>42111.782940790465</v>
      </c>
      <c r="I111" s="46">
        <f t="shared" ca="1" si="209"/>
        <v>43258.521149461718</v>
      </c>
      <c r="J111" s="46">
        <f t="shared" ca="1" si="209"/>
        <v>0</v>
      </c>
      <c r="K111" s="46">
        <f t="shared" ca="1" si="209"/>
        <v>0</v>
      </c>
      <c r="L111" s="46">
        <f t="shared" ca="1" si="209"/>
        <v>0</v>
      </c>
      <c r="M111" s="46">
        <f t="shared" ca="1" si="209"/>
        <v>0</v>
      </c>
      <c r="N111" s="46">
        <f t="shared" ca="1" si="209"/>
        <v>0</v>
      </c>
      <c r="O111" s="46">
        <f t="shared" ca="1" si="209"/>
        <v>0</v>
      </c>
      <c r="P111" s="55"/>
      <c r="Q111" s="55"/>
      <c r="R111" s="91">
        <f t="shared" ref="R111" ca="1" si="210">IF(ISNUMBER($E111),IF(S111=1,MAX(F111:O111),SUM(F111:O111)),"")</f>
        <v>166274.44483274233</v>
      </c>
      <c r="S111" s="98" t="str">
        <f t="shared" si="202"/>
        <v/>
      </c>
      <c r="T111" s="55"/>
      <c r="AB111" s="141" t="str">
        <f t="shared" si="91"/>
        <v/>
      </c>
      <c r="AC111" s="141" t="str">
        <f>IF(ISNUMBER(MATCH($B111,CountryData!$3:$3,0)),MATCH($B111,CountryData!$3:$3,0),"")</f>
        <v/>
      </c>
      <c r="AD111" s="141" t="str">
        <f t="shared" ref="AD111" si="211">IF(AND(ISNUMBER(AB111),ISNUMBER(AC111)),IF(INDEX(rngData,AB111,AC111)&gt;0,INDEX(rngData,AB111,AC111),""),"")</f>
        <v/>
      </c>
      <c r="AE111" s="158"/>
      <c r="AF111" s="145">
        <f ca="1">IF(AND(ISNUMBER(AF107),ISNUMBER(AF110)),AF110*(AF107-1),0)</f>
        <v>38850.759303962739</v>
      </c>
      <c r="AG111" s="142">
        <f t="shared" ref="AG111" ca="1" si="212">IF(AND(ISNUMBER(AG107),ISNUMBER(AG110)),AG110*(AG107-1),0)</f>
        <v>0</v>
      </c>
      <c r="AH111" s="143">
        <f>IF(AND(_xludf.ISFORMULA(AF111),_xludf.ISFORMULA(AG111)),1,"")</f>
        <v>1</v>
      </c>
      <c r="AI111" s="144"/>
      <c r="AJ111" s="144" t="str">
        <f ca="1">IF(ISNUMBER(AC111),IF(ISNUMBER(MATCH($B111,Strategy!$B:$B,0)),OFFSET(Strategy!$K$1,MATCH($B111,Strategy!$B:$B,0)-1,),""),"")</f>
        <v/>
      </c>
      <c r="AK111" s="215"/>
      <c r="AL111" s="54"/>
      <c r="AM111" s="220" t="str">
        <f>IF(_xludf.ISFORMULA(F111),"",1)</f>
        <v/>
      </c>
      <c r="AN111" s="220" t="str">
        <f>IF(_xludf.ISFORMULA(G111),"",1)</f>
        <v/>
      </c>
      <c r="AO111" s="220" t="str">
        <f>IF(_xludf.ISFORMULA(H111),"",1)</f>
        <v/>
      </c>
      <c r="AP111" s="220" t="str">
        <f>IF(_xludf.ISFORMULA(I111),"",1)</f>
        <v/>
      </c>
      <c r="AQ111" s="220" t="str">
        <f>IF(_xludf.ISFORMULA(J111),"",1)</f>
        <v/>
      </c>
      <c r="AR111" s="220" t="str">
        <f>IF(_xludf.ISFORMULA(K111),"",1)</f>
        <v/>
      </c>
      <c r="AS111" s="220" t="str">
        <f>IF(_xludf.ISFORMULA(L111),"",1)</f>
        <v/>
      </c>
      <c r="AT111" s="220" t="str">
        <f>IF(_xludf.ISFORMULA(M111),"",1)</f>
        <v/>
      </c>
      <c r="AU111" s="220" t="str">
        <f>IF(_xludf.ISFORMULA(N111),"",1)</f>
        <v/>
      </c>
      <c r="AV111" s="220" t="str">
        <f>IF(_xludf.ISFORMULA(O111),"",1)</f>
        <v/>
      </c>
      <c r="AW111" s="23"/>
      <c r="AX111" s="224" t="str">
        <f t="shared" si="129"/>
        <v/>
      </c>
      <c r="AY111" s="23" t="str">
        <f>IF(ISNUMBER(MATCH(ssLev&amp;ccCountry&amp;ccLevel2&amp;ccYear&amp;"Quantities"&amp;"?"&amp;ROW(),wrkg1!$I:$I,0)),1,"")</f>
        <v/>
      </c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</row>
    <row r="112" spans="1:72" x14ac:dyDescent="0.25">
      <c r="A112" s="84"/>
      <c r="B112" s="84"/>
      <c r="C112" s="55"/>
      <c r="D112" s="56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98"/>
      <c r="T112" s="55"/>
      <c r="U112" s="55"/>
      <c r="V112" s="227" t="str">
        <f>ccCountry &amp; ", " &amp; ccStartYear &amp; "-" &amp; ccStartYear+ccNbYear-1</f>
        <v>ESA, 2014-2017</v>
      </c>
      <c r="W112" s="55"/>
      <c r="X112" s="55"/>
      <c r="Y112" s="55"/>
      <c r="Z112" s="55"/>
      <c r="AB112" s="141" t="str">
        <f t="shared" si="91"/>
        <v/>
      </c>
      <c r="AC112" s="141" t="str">
        <f>IF(ISNUMBER(MATCH($B112,CountryData!$3:$3,0)),MATCH($B112,CountryData!$3:$3,0),"")</f>
        <v/>
      </c>
      <c r="AD112" s="141" t="str">
        <f t="shared" ref="AD112:AD148" si="213">IF(AND(ISNUMBER(AB112),ISNUMBER(AC112)),IF(INDEX(rngData,AB112,AC112)&gt;0,INDEX(rngData,AB112,AC112),""),"")</f>
        <v/>
      </c>
      <c r="AE112" s="158"/>
      <c r="AF112" s="145"/>
      <c r="AG112" s="142"/>
      <c r="AH112" s="143" t="str">
        <f>IF(AND(_xludf.ISFORMULA(AF112),_xludf.ISFORMULA(AG112)),1,"")</f>
        <v/>
      </c>
      <c r="AI112" s="144"/>
      <c r="AJ112" s="144" t="str">
        <f ca="1">IF(ISNUMBER(AC112),IF(ISNUMBER(MATCH($B112,Strategy!$B:$B,0)),OFFSET(Strategy!$K$1,MATCH($B112,Strategy!$B:$B,0)-1,),""),"")</f>
        <v/>
      </c>
      <c r="AK112" s="215"/>
      <c r="AL112" s="54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3"/>
      <c r="AX112" s="224" t="str">
        <f t="shared" si="129"/>
        <v/>
      </c>
      <c r="AY112" s="23" t="str">
        <f>IF(ISNUMBER(MATCH(ssLev&amp;ccCountry&amp;ccLevel2&amp;ccYear&amp;"Quantities"&amp;"?"&amp;ROW(),wrkg1!$I:$I,0)),1,"")</f>
        <v/>
      </c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</row>
    <row r="113" spans="1:72" x14ac:dyDescent="0.25">
      <c r="A113" s="84"/>
      <c r="B113" s="84"/>
      <c r="C113" s="110" t="s">
        <v>348</v>
      </c>
      <c r="D113" s="56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241" t="b">
        <v>0</v>
      </c>
      <c r="AB113" s="141" t="str">
        <f t="shared" si="91"/>
        <v/>
      </c>
      <c r="AC113" s="141" t="str">
        <f>IF(ISNUMBER(MATCH($B113,CountryData!$3:$3,0)),MATCH($B113,CountryData!$3:$3,0),"")</f>
        <v/>
      </c>
      <c r="AD113" s="141" t="str">
        <f t="shared" si="213"/>
        <v/>
      </c>
      <c r="AE113" s="158"/>
      <c r="AF113" s="145"/>
      <c r="AG113" s="142"/>
      <c r="AH113" s="143" t="str">
        <f>IF(AND(_xludf.ISFORMULA(AF113),_xludf.ISFORMULA(AG113)),1,"")</f>
        <v/>
      </c>
      <c r="AI113" s="144"/>
      <c r="AJ113" s="144" t="str">
        <f ca="1">IF(ISNUMBER(AC113),IF(ISNUMBER(MATCH($B113,Strategy!$B:$B,0)),OFFSET(Strategy!$K$1,MATCH($B113,Strategy!$B:$B,0)-1,),""),"")</f>
        <v/>
      </c>
      <c r="AK113" s="215"/>
      <c r="AL113" s="54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  <c r="AW113" s="23"/>
      <c r="AX113" s="224" t="str">
        <f t="shared" si="129"/>
        <v/>
      </c>
      <c r="AY113" s="23" t="str">
        <f>IF(ISNUMBER(MATCH(ssLev&amp;ccCountry&amp;ccLevel2&amp;ccYear&amp;"Quantities"&amp;"?"&amp;ROW(),wrkg1!$I:$I,0)),1,"")</f>
        <v/>
      </c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</row>
    <row r="114" spans="1:72" x14ac:dyDescent="0.25">
      <c r="A114" s="84"/>
      <c r="B114" s="84"/>
      <c r="C114" s="18" t="s">
        <v>976</v>
      </c>
      <c r="D114" s="18"/>
      <c r="E114" s="124">
        <f t="shared" ref="E114:O114" ca="1" si="214">IF(SUM(E115:E127)&gt;0,E115+SUM(E119:E127),"")</f>
        <v>758650.97678333521</v>
      </c>
      <c r="F114" s="124">
        <f t="shared" ca="1" si="214"/>
        <v>8906340.4502431229</v>
      </c>
      <c r="G114" s="124">
        <f t="shared" ca="1" si="214"/>
        <v>10946683.049584756</v>
      </c>
      <c r="H114" s="124">
        <f t="shared" ca="1" si="214"/>
        <v>12438861.913565787</v>
      </c>
      <c r="I114" s="124">
        <f t="shared" ca="1" si="214"/>
        <v>12477744.448588552</v>
      </c>
      <c r="J114" s="124" t="str">
        <f t="shared" ca="1" si="214"/>
        <v/>
      </c>
      <c r="K114" s="124" t="str">
        <f t="shared" ca="1" si="214"/>
        <v/>
      </c>
      <c r="L114" s="124" t="str">
        <f t="shared" ca="1" si="214"/>
        <v/>
      </c>
      <c r="M114" s="124" t="str">
        <f t="shared" ca="1" si="214"/>
        <v/>
      </c>
      <c r="N114" s="124" t="str">
        <f t="shared" ca="1" si="214"/>
        <v/>
      </c>
      <c r="O114" s="124" t="str">
        <f t="shared" ca="1" si="214"/>
        <v/>
      </c>
      <c r="P114" s="55"/>
      <c r="Q114" s="55"/>
      <c r="R114" s="124">
        <f t="shared" ref="R114" ca="1" si="215">IF(ISNUMBER($E114),IF(S114=1,MAX(F114:O114),SUM(F114:O114)),"")</f>
        <v>44769629.861982211</v>
      </c>
      <c r="S114" s="98" t="str">
        <f t="shared" ref="S114" si="216">IF(OR(ISNUMBER(FIND("%",$D114)),ISNUMBER(FIND("episode",$D114)),ISNUMBER(FIND("Unit",$D114))),1,"")</f>
        <v/>
      </c>
      <c r="T114" s="126">
        <f t="shared" ref="T114:T142" ca="1" si="217">IF(AND(ISNUMBER($R$145),ISNUMBER(R114)),R114/$R$145,"")</f>
        <v>0.62945138986273552</v>
      </c>
      <c r="U114" s="55"/>
      <c r="V114" s="55"/>
      <c r="W114" s="55"/>
      <c r="X114" s="55"/>
      <c r="Y114" s="55"/>
      <c r="Z114" s="55"/>
      <c r="AA114" s="54"/>
      <c r="AB114" s="141" t="str">
        <f t="shared" si="91"/>
        <v/>
      </c>
      <c r="AC114" s="141" t="str">
        <f>IF(ISNUMBER(MATCH($B114,CountryData!$3:$3,0)),MATCH($B114,CountryData!$3:$3,0),"")</f>
        <v/>
      </c>
      <c r="AD114" s="141" t="str">
        <f t="shared" si="213"/>
        <v/>
      </c>
      <c r="AE114" s="158"/>
      <c r="AF114" s="145">
        <f ca="1">IF(SUM(AF115:AF127)&gt;0,AF115+SUM(AF119:AF127),"")</f>
        <v>623903.74368809734</v>
      </c>
      <c r="AG114" s="142" t="str">
        <f ca="1">IF(SUM(AG115:AG127)&gt;0,AG115+SUM(AG119:AG127),"")</f>
        <v/>
      </c>
      <c r="AH114" s="143">
        <f>IF(AND(_xludf.ISFORMULA(AF114),_xludf.ISFORMULA(AG114)),1,"")</f>
        <v>1</v>
      </c>
      <c r="AI114" s="144"/>
      <c r="AJ114" s="144" t="str">
        <f ca="1">IF(ISNUMBER(AC114),IF(ISNUMBER(MATCH($B114,Strategy!$B:$B,0)),OFFSET(Strategy!$K$1,MATCH($B114,Strategy!$B:$B,0)-1,),""),"")</f>
        <v/>
      </c>
      <c r="AK114" s="215"/>
      <c r="AL114" s="54"/>
      <c r="AM114" s="220" t="str">
        <f>IF(_xludf.ISFORMULA(F114),"",1)</f>
        <v/>
      </c>
      <c r="AN114" s="220" t="str">
        <f>IF(_xludf.ISFORMULA(G114),"",1)</f>
        <v/>
      </c>
      <c r="AO114" s="220" t="str">
        <f>IF(_xludf.ISFORMULA(H114),"",1)</f>
        <v/>
      </c>
      <c r="AP114" s="220" t="str">
        <f>IF(_xludf.ISFORMULA(I114),"",1)</f>
        <v/>
      </c>
      <c r="AQ114" s="220" t="str">
        <f>IF(_xludf.ISFORMULA(J114),"",1)</f>
        <v/>
      </c>
      <c r="AR114" s="220" t="str">
        <f>IF(_xludf.ISFORMULA(K114),"",1)</f>
        <v/>
      </c>
      <c r="AS114" s="220" t="str">
        <f>IF(_xludf.ISFORMULA(L114),"",1)</f>
        <v/>
      </c>
      <c r="AT114" s="220" t="str">
        <f>IF(_xludf.ISFORMULA(M114),"",1)</f>
        <v/>
      </c>
      <c r="AU114" s="220" t="str">
        <f>IF(_xludf.ISFORMULA(N114),"",1)</f>
        <v/>
      </c>
      <c r="AV114" s="220" t="str">
        <f>IF(_xludf.ISFORMULA(O114),"",1)</f>
        <v/>
      </c>
      <c r="AW114" s="23"/>
      <c r="AX114" s="224" t="str">
        <f t="shared" si="129"/>
        <v/>
      </c>
      <c r="AY114" s="23" t="str">
        <f>IF(ISNUMBER(MATCH(ssLev&amp;ccCountry&amp;ccLevel2&amp;ccYear&amp;"Quantities"&amp;"?"&amp;ROW(),wrkg1!$I:$I,0)),1,"")</f>
        <v/>
      </c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</row>
    <row r="115" spans="1:72" x14ac:dyDescent="0.25">
      <c r="A115" s="84"/>
      <c r="B115" s="84">
        <v>31401</v>
      </c>
      <c r="C115" s="55" t="s">
        <v>305</v>
      </c>
      <c r="D115" s="217" t="str">
        <f>IF(UPPER(_flg214)="X","Yes","No")</f>
        <v>No</v>
      </c>
      <c r="E115" s="122">
        <f t="shared" ref="E115:O115" ca="1" si="218">IF(SUM(E116:E118)&gt;0,SUM(E116:E118),0)</f>
        <v>0</v>
      </c>
      <c r="F115" s="107">
        <f t="shared" ca="1" si="218"/>
        <v>0</v>
      </c>
      <c r="G115" s="107">
        <f t="shared" ca="1" si="218"/>
        <v>0</v>
      </c>
      <c r="H115" s="107">
        <f t="shared" ca="1" si="218"/>
        <v>0</v>
      </c>
      <c r="I115" s="107">
        <f t="shared" ca="1" si="218"/>
        <v>0</v>
      </c>
      <c r="J115" s="107">
        <f t="shared" ca="1" si="218"/>
        <v>0</v>
      </c>
      <c r="K115" s="107">
        <f t="shared" ca="1" si="218"/>
        <v>0</v>
      </c>
      <c r="L115" s="107">
        <f t="shared" ca="1" si="218"/>
        <v>0</v>
      </c>
      <c r="M115" s="107">
        <f t="shared" ca="1" si="218"/>
        <v>0</v>
      </c>
      <c r="N115" s="107">
        <f t="shared" ca="1" si="218"/>
        <v>0</v>
      </c>
      <c r="O115" s="107">
        <f t="shared" ca="1" si="218"/>
        <v>0</v>
      </c>
      <c r="P115" s="55"/>
      <c r="Q115" s="55"/>
      <c r="R115" s="123">
        <f t="shared" ref="R115" ca="1" si="219">IF(ISNUMBER($E115),IF(S115=1,MAX(F115:O115),SUM(F115:O115)),"")</f>
        <v>0</v>
      </c>
      <c r="S115" s="98" t="str">
        <f t="shared" ref="S115:S142" si="220">IF(OR(ISNUMBER(FIND("%",$D115)),ISNUMBER(FIND("episode",$D115)),ISNUMBER(FIND("Unit",$D115))),1,"")</f>
        <v/>
      </c>
      <c r="T115" s="127">
        <f t="shared" ca="1" si="217"/>
        <v>0</v>
      </c>
      <c r="U115" s="55"/>
      <c r="V115" s="55"/>
      <c r="W115" s="55"/>
      <c r="X115" s="55"/>
      <c r="Y115" s="55"/>
      <c r="Z115" s="55"/>
      <c r="AA115" s="141">
        <v>214</v>
      </c>
      <c r="AB115" s="141">
        <f t="shared" si="91"/>
        <v>78</v>
      </c>
      <c r="AC115" s="141">
        <f>IF(ISNUMBER(MATCH($B115,CountryData!$3:$3,0)),MATCH($B115,CountryData!$3:$3,0),"")</f>
        <v>115</v>
      </c>
      <c r="AD115" s="141">
        <f t="shared" ca="1" si="213"/>
        <v>6</v>
      </c>
      <c r="AE115" s="158" t="str">
        <f>IF(UPPER(_flg214)="X","Yes","No")</f>
        <v>No</v>
      </c>
      <c r="AF115" s="145">
        <f ca="1">IF(SUM(AF116:AF118)&gt;0,SUM(AF116:AF118),0)</f>
        <v>0</v>
      </c>
      <c r="AG115" s="142">
        <f ca="1">IF(SUM(AG116:AG118)&gt;0,SUM(AG116:AG118),0)</f>
        <v>0</v>
      </c>
      <c r="AH115" s="143">
        <f>IF(AND(_xludf.ISFORMULA(AF115),_xludf.ISFORMULA(AG115)),1,"")</f>
        <v>1</v>
      </c>
      <c r="AI115" s="144"/>
      <c r="AJ115" s="144" t="str">
        <f ca="1">IF(ISNUMBER(AC115),IF(ISNUMBER(MATCH($B115,Strategy!$B:$B,0)),OFFSET(Strategy!$K$1,MATCH($B115,Strategy!$B:$B,0)-1,),""),"")</f>
        <v/>
      </c>
      <c r="AK115" s="215" t="str">
        <f>IF(AE115&lt;&gt;D115,1,"")</f>
        <v/>
      </c>
      <c r="AL115" s="54"/>
      <c r="AM115" s="220" t="str">
        <f>IF(_xludf.ISFORMULA(F115),"",1)</f>
        <v/>
      </c>
      <c r="AN115" s="220" t="str">
        <f>IF(_xludf.ISFORMULA(G115),"",1)</f>
        <v/>
      </c>
      <c r="AO115" s="220" t="str">
        <f>IF(_xludf.ISFORMULA(H115),"",1)</f>
        <v/>
      </c>
      <c r="AP115" s="220" t="str">
        <f>IF(_xludf.ISFORMULA(I115),"",1)</f>
        <v/>
      </c>
      <c r="AQ115" s="220" t="str">
        <f>IF(_xludf.ISFORMULA(J115),"",1)</f>
        <v/>
      </c>
      <c r="AR115" s="220" t="str">
        <f>IF(_xludf.ISFORMULA(K115),"",1)</f>
        <v/>
      </c>
      <c r="AS115" s="220" t="str">
        <f>IF(_xludf.ISFORMULA(L115),"",1)</f>
        <v/>
      </c>
      <c r="AT115" s="220" t="str">
        <f>IF(_xludf.ISFORMULA(M115),"",1)</f>
        <v/>
      </c>
      <c r="AU115" s="220" t="str">
        <f>IF(_xludf.ISFORMULA(N115),"",1)</f>
        <v/>
      </c>
      <c r="AV115" s="220" t="str">
        <f>IF(_xludf.ISFORMULA(O115),"",1)</f>
        <v/>
      </c>
      <c r="AW115" s="23"/>
      <c r="AX115" s="224" t="str">
        <f t="shared" si="129"/>
        <v/>
      </c>
      <c r="AY115" s="23" t="str">
        <f>IF(ISNUMBER(MATCH(ssLev&amp;ccCountry&amp;ccLevel2&amp;ccYear&amp;"Quantities"&amp;"?"&amp;ROW(),wrkg1!$I:$I,0)),1,"")</f>
        <v/>
      </c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</row>
    <row r="116" spans="1:72" x14ac:dyDescent="0.25">
      <c r="A116" s="84"/>
      <c r="B116" s="84">
        <v>31401</v>
      </c>
      <c r="C116" s="121" t="s">
        <v>357</v>
      </c>
      <c r="D116" s="217" t="str">
        <f>IF(UPPER(_flg214)="X","Yes","No")</f>
        <v>No</v>
      </c>
      <c r="E116" s="111" t="str">
        <f ca="1">IF(AND(ISNUMBER(E$41),ISNUMBER($AD116),$D116="Yes"),$AD116*E$41,"")</f>
        <v/>
      </c>
      <c r="F116" s="46" t="str">
        <f t="shared" ref="F116:O116" ca="1" si="221">IF(AND(ISNUMBER(F$41),ISNUMBER($AD116),$D116="Yes"),$AD116*F$41,"")</f>
        <v/>
      </c>
      <c r="G116" s="46" t="str">
        <f t="shared" ca="1" si="221"/>
        <v/>
      </c>
      <c r="H116" s="46" t="str">
        <f t="shared" ca="1" si="221"/>
        <v/>
      </c>
      <c r="I116" s="46" t="str">
        <f t="shared" ca="1" si="221"/>
        <v/>
      </c>
      <c r="J116" s="46" t="str">
        <f t="shared" ca="1" si="221"/>
        <v/>
      </c>
      <c r="K116" s="46" t="str">
        <f t="shared" ca="1" si="221"/>
        <v/>
      </c>
      <c r="L116" s="46" t="str">
        <f t="shared" ca="1" si="221"/>
        <v/>
      </c>
      <c r="M116" s="46" t="str">
        <f t="shared" ca="1" si="221"/>
        <v/>
      </c>
      <c r="N116" s="46" t="str">
        <f t="shared" ca="1" si="221"/>
        <v/>
      </c>
      <c r="O116" s="46" t="str">
        <f t="shared" ca="1" si="221"/>
        <v/>
      </c>
      <c r="P116" s="55"/>
      <c r="Q116" s="55"/>
      <c r="R116" s="112" t="str">
        <f t="shared" ref="R116" ca="1" si="222">IF(ISNUMBER($E116),IF(S116=1,MAX(F116:O116),SUM(F116:O116)),"")</f>
        <v/>
      </c>
      <c r="S116" s="98" t="str">
        <f t="shared" si="220"/>
        <v/>
      </c>
      <c r="T116" s="127" t="str">
        <f t="shared" ca="1" si="217"/>
        <v/>
      </c>
      <c r="U116" s="55"/>
      <c r="V116" s="55"/>
      <c r="W116" s="55"/>
      <c r="X116" s="55"/>
      <c r="Y116" s="55"/>
      <c r="Z116" s="55"/>
      <c r="AA116" s="141">
        <v>214</v>
      </c>
      <c r="AB116" s="141">
        <f t="shared" si="91"/>
        <v>78</v>
      </c>
      <c r="AC116" s="141">
        <f>IF(ISNUMBER(MATCH($B116,CountryData!$3:$3,0)),MATCH($B116,CountryData!$3:$3,0),"")</f>
        <v>115</v>
      </c>
      <c r="AD116" s="141">
        <f t="shared" ref="AD116" ca="1" si="223">IF(AND(ISNUMBER(AB116),ISNUMBER(AC116)),IF(INDEX(rngData,AB116,AC116)&gt;0,INDEX(rngData,AB116,AC116),""),"")</f>
        <v>6</v>
      </c>
      <c r="AE116" s="158" t="str">
        <f>IF(UPPER(_flg214)="X","Yes","No")</f>
        <v>No</v>
      </c>
      <c r="AF116" s="145" t="str">
        <f ca="1">IF(AND(ISNUMBER(AF$41),ISNUMBER($AD116),$D116="Yes"),$AD116*AF$41,"")</f>
        <v/>
      </c>
      <c r="AG116" s="142" t="str">
        <f t="shared" ref="AG116" ca="1" si="224">IF(AND(ISNUMBER(AG$41),ISNUMBER($AD116),$D116="Yes"),$AD116*AG$41,"")</f>
        <v/>
      </c>
      <c r="AH116" s="143">
        <f>IF(AND(_xludf.ISFORMULA(AF116),_xludf.ISFORMULA(AG116)),1,"")</f>
        <v>1</v>
      </c>
      <c r="AI116" s="144"/>
      <c r="AJ116" s="144" t="str">
        <f ca="1">IF(ISNUMBER(AC116),IF(ISNUMBER(MATCH($B116,Strategy!$B:$B,0)),OFFSET(Strategy!$K$1,MATCH($B116,Strategy!$B:$B,0)-1,),""),"")</f>
        <v/>
      </c>
      <c r="AK116" s="215" t="str">
        <f t="shared" ref="AK116:AK141" si="225">IF(AE116&lt;&gt;D116,1,"")</f>
        <v/>
      </c>
      <c r="AL116" s="54"/>
      <c r="AM116" s="220" t="str">
        <f>IF(_xludf.ISFORMULA(F116),"",1)</f>
        <v/>
      </c>
      <c r="AN116" s="220" t="str">
        <f>IF(_xludf.ISFORMULA(G116),"",1)</f>
        <v/>
      </c>
      <c r="AO116" s="220" t="str">
        <f>IF(_xludf.ISFORMULA(H116),"",1)</f>
        <v/>
      </c>
      <c r="AP116" s="220" t="str">
        <f>IF(_xludf.ISFORMULA(I116),"",1)</f>
        <v/>
      </c>
      <c r="AQ116" s="220" t="str">
        <f>IF(_xludf.ISFORMULA(J116),"",1)</f>
        <v/>
      </c>
      <c r="AR116" s="220" t="str">
        <f>IF(_xludf.ISFORMULA(K116),"",1)</f>
        <v/>
      </c>
      <c r="AS116" s="220" t="str">
        <f>IF(_xludf.ISFORMULA(L116),"",1)</f>
        <v/>
      </c>
      <c r="AT116" s="220" t="str">
        <f>IF(_xludf.ISFORMULA(M116),"",1)</f>
        <v/>
      </c>
      <c r="AU116" s="220" t="str">
        <f>IF(_xludf.ISFORMULA(N116),"",1)</f>
        <v/>
      </c>
      <c r="AV116" s="220" t="str">
        <f>IF(_xludf.ISFORMULA(O116),"",1)</f>
        <v/>
      </c>
      <c r="AW116" s="23"/>
      <c r="AX116" s="224" t="str">
        <f t="shared" si="129"/>
        <v/>
      </c>
      <c r="AY116" s="23" t="str">
        <f>IF(ISNUMBER(MATCH(ssLev&amp;ccCountry&amp;ccLevel2&amp;ccYear&amp;"Quantities"&amp;"?"&amp;ROW(),wrkg1!$I:$I,0)),1,"")</f>
        <v/>
      </c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</row>
    <row r="117" spans="1:72" x14ac:dyDescent="0.25">
      <c r="A117" s="84"/>
      <c r="B117" s="84">
        <v>31401</v>
      </c>
      <c r="C117" s="121" t="s">
        <v>358</v>
      </c>
      <c r="D117" s="217" t="str">
        <f>IF(UPPER(_flg214)="X","Yes","No")</f>
        <v>No</v>
      </c>
      <c r="E117" s="111" t="str">
        <f ca="1">IF(AND(ISNUMBER(E$42),ISNUMBER($AD117),$D117="Yes"),$AD117*E$42,"")</f>
        <v/>
      </c>
      <c r="F117" s="46" t="str">
        <f t="shared" ref="F117:O117" ca="1" si="226">IF(AND(ISNUMBER(F$42),ISNUMBER($AD117),$D117="Yes"),$AD117*F$42,"")</f>
        <v/>
      </c>
      <c r="G117" s="46" t="str">
        <f t="shared" ca="1" si="226"/>
        <v/>
      </c>
      <c r="H117" s="46" t="str">
        <f t="shared" ca="1" si="226"/>
        <v/>
      </c>
      <c r="I117" s="46" t="str">
        <f t="shared" ca="1" si="226"/>
        <v/>
      </c>
      <c r="J117" s="46" t="str">
        <f t="shared" ca="1" si="226"/>
        <v/>
      </c>
      <c r="K117" s="46" t="str">
        <f t="shared" ca="1" si="226"/>
        <v/>
      </c>
      <c r="L117" s="46" t="str">
        <f t="shared" ca="1" si="226"/>
        <v/>
      </c>
      <c r="M117" s="46" t="str">
        <f t="shared" ca="1" si="226"/>
        <v/>
      </c>
      <c r="N117" s="46" t="str">
        <f t="shared" ca="1" si="226"/>
        <v/>
      </c>
      <c r="O117" s="46" t="str">
        <f t="shared" ca="1" si="226"/>
        <v/>
      </c>
      <c r="P117" s="55"/>
      <c r="Q117" s="55"/>
      <c r="R117" s="112" t="str">
        <f t="shared" ref="R117" ca="1" si="227">IF(ISNUMBER($E117),IF(S117=1,MAX(F117:O117),SUM(F117:O117)),"")</f>
        <v/>
      </c>
      <c r="S117" s="98" t="str">
        <f t="shared" si="220"/>
        <v/>
      </c>
      <c r="T117" s="127" t="str">
        <f t="shared" ca="1" si="217"/>
        <v/>
      </c>
      <c r="U117" s="55"/>
      <c r="V117" s="55"/>
      <c r="W117" s="55"/>
      <c r="X117" s="55"/>
      <c r="Y117" s="55"/>
      <c r="Z117" s="55"/>
      <c r="AA117" s="141">
        <v>214</v>
      </c>
      <c r="AB117" s="141">
        <f t="shared" si="91"/>
        <v>78</v>
      </c>
      <c r="AC117" s="141">
        <f>IF(ISNUMBER(MATCH($B117,CountryData!$3:$3,0)),MATCH($B117,CountryData!$3:$3,0),"")</f>
        <v>115</v>
      </c>
      <c r="AD117" s="141">
        <f t="shared" ref="AD117" ca="1" si="228">IF(AND(ISNUMBER(AB117),ISNUMBER(AC117)),IF(INDEX(rngData,AB117,AC117)&gt;0,INDEX(rngData,AB117,AC117),""),"")</f>
        <v>6</v>
      </c>
      <c r="AE117" s="158" t="str">
        <f>IF(UPPER(_flg214)="X","Yes","No")</f>
        <v>No</v>
      </c>
      <c r="AF117" s="145" t="str">
        <f ca="1">IF(AND(ISNUMBER(AF$42),ISNUMBER($AD117),$D117="Yes"),$AD117*AF$42,"")</f>
        <v/>
      </c>
      <c r="AG117" s="142" t="str">
        <f t="shared" ref="AG117" ca="1" si="229">IF(AND(ISNUMBER(AG$42),ISNUMBER($AD117),$D117="Yes"),$AD117*AG$42,"")</f>
        <v/>
      </c>
      <c r="AH117" s="143">
        <f>IF(AND(_xludf.ISFORMULA(AF117),_xludf.ISFORMULA(AG117)),1,"")</f>
        <v>1</v>
      </c>
      <c r="AI117" s="144"/>
      <c r="AJ117" s="144" t="str">
        <f ca="1">IF(ISNUMBER(AC117),IF(ISNUMBER(MATCH($B117,Strategy!$B:$B,0)),OFFSET(Strategy!$K$1,MATCH($B117,Strategy!$B:$B,0)-1,),""),"")</f>
        <v/>
      </c>
      <c r="AK117" s="215" t="str">
        <f t="shared" si="225"/>
        <v/>
      </c>
      <c r="AL117" s="54"/>
      <c r="AM117" s="220" t="str">
        <f>IF(_xludf.ISFORMULA(F117),"",1)</f>
        <v/>
      </c>
      <c r="AN117" s="220" t="str">
        <f>IF(_xludf.ISFORMULA(G117),"",1)</f>
        <v/>
      </c>
      <c r="AO117" s="220" t="str">
        <f>IF(_xludf.ISFORMULA(H117),"",1)</f>
        <v/>
      </c>
      <c r="AP117" s="220" t="str">
        <f>IF(_xludf.ISFORMULA(I117),"",1)</f>
        <v/>
      </c>
      <c r="AQ117" s="220" t="str">
        <f>IF(_xludf.ISFORMULA(J117),"",1)</f>
        <v/>
      </c>
      <c r="AR117" s="220" t="str">
        <f>IF(_xludf.ISFORMULA(K117),"",1)</f>
        <v/>
      </c>
      <c r="AS117" s="220" t="str">
        <f>IF(_xludf.ISFORMULA(L117),"",1)</f>
        <v/>
      </c>
      <c r="AT117" s="220" t="str">
        <f>IF(_xludf.ISFORMULA(M117),"",1)</f>
        <v/>
      </c>
      <c r="AU117" s="220" t="str">
        <f>IF(_xludf.ISFORMULA(N117),"",1)</f>
        <v/>
      </c>
      <c r="AV117" s="220" t="str">
        <f>IF(_xludf.ISFORMULA(O117),"",1)</f>
        <v/>
      </c>
      <c r="AW117" s="23"/>
      <c r="AX117" s="224" t="str">
        <f t="shared" si="129"/>
        <v/>
      </c>
      <c r="AY117" s="23" t="str">
        <f>IF(ISNUMBER(MATCH(ssLev&amp;ccCountry&amp;ccLevel2&amp;ccYear&amp;"Quantities"&amp;"?"&amp;ROW(),wrkg1!$I:$I,0)),1,"")</f>
        <v/>
      </c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</row>
    <row r="118" spans="1:72" x14ac:dyDescent="0.25">
      <c r="A118" s="84"/>
      <c r="B118" s="84">
        <v>31401</v>
      </c>
      <c r="C118" s="121" t="s">
        <v>359</v>
      </c>
      <c r="D118" s="217" t="str">
        <f>IF(UPPER(_flg214)="X","Yes","No")</f>
        <v>No</v>
      </c>
      <c r="E118" s="111" t="str">
        <f ca="1">IF(AND(ISNUMBER(E$43),ISNUMBER($AD118),$D118="Yes"),$AD118*E$43,"")</f>
        <v/>
      </c>
      <c r="F118" s="46" t="str">
        <f t="shared" ref="F118:O118" ca="1" si="230">IF(AND(ISNUMBER(F$43),ISNUMBER($AD118),$D118="Yes"),$AD118*F$43,"")</f>
        <v/>
      </c>
      <c r="G118" s="46" t="str">
        <f t="shared" ca="1" si="230"/>
        <v/>
      </c>
      <c r="H118" s="46" t="str">
        <f t="shared" ca="1" si="230"/>
        <v/>
      </c>
      <c r="I118" s="46" t="str">
        <f t="shared" ca="1" si="230"/>
        <v/>
      </c>
      <c r="J118" s="46" t="str">
        <f t="shared" ca="1" si="230"/>
        <v/>
      </c>
      <c r="K118" s="46" t="str">
        <f t="shared" ca="1" si="230"/>
        <v/>
      </c>
      <c r="L118" s="46" t="str">
        <f t="shared" ca="1" si="230"/>
        <v/>
      </c>
      <c r="M118" s="46" t="str">
        <f t="shared" ca="1" si="230"/>
        <v/>
      </c>
      <c r="N118" s="46" t="str">
        <f t="shared" ca="1" si="230"/>
        <v/>
      </c>
      <c r="O118" s="46" t="str">
        <f t="shared" ca="1" si="230"/>
        <v/>
      </c>
      <c r="P118" s="55"/>
      <c r="Q118" s="55"/>
      <c r="R118" s="112" t="str">
        <f t="shared" ref="R118" ca="1" si="231">IF(ISNUMBER($E118),IF(S118=1,MAX(F118:O118),SUM(F118:O118)),"")</f>
        <v/>
      </c>
      <c r="S118" s="98" t="str">
        <f t="shared" si="220"/>
        <v/>
      </c>
      <c r="T118" s="127" t="str">
        <f t="shared" ca="1" si="217"/>
        <v/>
      </c>
      <c r="U118" s="55"/>
      <c r="V118" s="55"/>
      <c r="W118" s="55"/>
      <c r="X118" s="55"/>
      <c r="Y118" s="55"/>
      <c r="Z118" s="55"/>
      <c r="AA118" s="141">
        <v>214</v>
      </c>
      <c r="AB118" s="141">
        <f t="shared" si="91"/>
        <v>78</v>
      </c>
      <c r="AC118" s="141">
        <f>IF(ISNUMBER(MATCH($B118,CountryData!$3:$3,0)),MATCH($B118,CountryData!$3:$3,0),"")</f>
        <v>115</v>
      </c>
      <c r="AD118" s="141">
        <f t="shared" ref="AD118" ca="1" si="232">IF(AND(ISNUMBER(AB118),ISNUMBER(AC118)),IF(INDEX(rngData,AB118,AC118)&gt;0,INDEX(rngData,AB118,AC118),""),"")</f>
        <v>6</v>
      </c>
      <c r="AE118" s="158" t="str">
        <f>IF(UPPER(_flg214)="X","Yes","No")</f>
        <v>No</v>
      </c>
      <c r="AF118" s="145" t="str">
        <f ca="1">IF(AND(ISNUMBER(AF$43),ISNUMBER($AD118),$D118="Yes"),$AD118*AF$43,"")</f>
        <v/>
      </c>
      <c r="AG118" s="142" t="str">
        <f t="shared" ref="AG118" ca="1" si="233">IF(AND(ISNUMBER(AG$43),ISNUMBER($AD118),$D118="Yes"),$AD118*AG$43,"")</f>
        <v/>
      </c>
      <c r="AH118" s="143">
        <f>IF(AND(_xludf.ISFORMULA(AF118),_xludf.ISFORMULA(AG118)),1,"")</f>
        <v>1</v>
      </c>
      <c r="AI118" s="144"/>
      <c r="AJ118" s="144" t="str">
        <f ca="1">IF(ISNUMBER(AC118),IF(ISNUMBER(MATCH($B118,Strategy!$B:$B,0)),OFFSET(Strategy!$K$1,MATCH($B118,Strategy!$B:$B,0)-1,),""),"")</f>
        <v/>
      </c>
      <c r="AK118" s="215" t="str">
        <f t="shared" si="225"/>
        <v/>
      </c>
      <c r="AL118" s="54"/>
      <c r="AM118" s="220" t="str">
        <f>IF(_xludf.ISFORMULA(F118),"",1)</f>
        <v/>
      </c>
      <c r="AN118" s="220" t="str">
        <f>IF(_xludf.ISFORMULA(G118),"",1)</f>
        <v/>
      </c>
      <c r="AO118" s="220" t="str">
        <f>IF(_xludf.ISFORMULA(H118),"",1)</f>
        <v/>
      </c>
      <c r="AP118" s="220" t="str">
        <f>IF(_xludf.ISFORMULA(I118),"",1)</f>
        <v/>
      </c>
      <c r="AQ118" s="220" t="str">
        <f>IF(_xludf.ISFORMULA(J118),"",1)</f>
        <v/>
      </c>
      <c r="AR118" s="220" t="str">
        <f>IF(_xludf.ISFORMULA(K118),"",1)</f>
        <v/>
      </c>
      <c r="AS118" s="220" t="str">
        <f>IF(_xludf.ISFORMULA(L118),"",1)</f>
        <v/>
      </c>
      <c r="AT118" s="220" t="str">
        <f>IF(_xludf.ISFORMULA(M118),"",1)</f>
        <v/>
      </c>
      <c r="AU118" s="220" t="str">
        <f>IF(_xludf.ISFORMULA(N118),"",1)</f>
        <v/>
      </c>
      <c r="AV118" s="220" t="str">
        <f>IF(_xludf.ISFORMULA(O118),"",1)</f>
        <v/>
      </c>
      <c r="AW118" s="23"/>
      <c r="AX118" s="224" t="str">
        <f t="shared" si="129"/>
        <v/>
      </c>
      <c r="AY118" s="23" t="str">
        <f>IF(ISNUMBER(MATCH(ssLev&amp;ccCountry&amp;ccLevel2&amp;ccYear&amp;"Quantities"&amp;"?"&amp;ROW(),wrkg1!$I:$I,0)),1,"")</f>
        <v/>
      </c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</row>
    <row r="119" spans="1:72" x14ac:dyDescent="0.25">
      <c r="A119" s="84"/>
      <c r="B119" s="84">
        <v>31403</v>
      </c>
      <c r="C119" s="55" t="s">
        <v>349</v>
      </c>
      <c r="D119" s="217" t="str">
        <f>IF(UPPER(_flg213)="X","Yes","No")</f>
        <v>Yes</v>
      </c>
      <c r="E119" s="111">
        <f ca="1">IF(AND(ISNUMBER(E$77),ISNUMBER($AD119),$D119="Yes"),$AD119*E$77,"")</f>
        <v>7283.2791310105749</v>
      </c>
      <c r="F119" s="46">
        <f t="shared" ref="F119:O119" ca="1" si="234">IF(AND(ISNUMBER(F$77),ISNUMBER($AD119),$D119="Yes"),$AD119*F$77,"")</f>
        <v>270732.2324674282</v>
      </c>
      <c r="G119" s="46">
        <f t="shared" ca="1" si="234"/>
        <v>293365.94321488956</v>
      </c>
      <c r="H119" s="46">
        <f t="shared" ca="1" si="234"/>
        <v>313817.38789193536</v>
      </c>
      <c r="I119" s="46">
        <f t="shared" ca="1" si="234"/>
        <v>338831.98591512837</v>
      </c>
      <c r="J119" s="46" t="str">
        <f t="shared" ca="1" si="234"/>
        <v/>
      </c>
      <c r="K119" s="46" t="str">
        <f t="shared" ca="1" si="234"/>
        <v/>
      </c>
      <c r="L119" s="46" t="str">
        <f t="shared" ca="1" si="234"/>
        <v/>
      </c>
      <c r="M119" s="46" t="str">
        <f t="shared" ca="1" si="234"/>
        <v/>
      </c>
      <c r="N119" s="46" t="str">
        <f t="shared" ca="1" si="234"/>
        <v/>
      </c>
      <c r="O119" s="46" t="str">
        <f t="shared" ca="1" si="234"/>
        <v/>
      </c>
      <c r="P119" s="55"/>
      <c r="Q119" s="55"/>
      <c r="R119" s="112">
        <f t="shared" ref="R119:R123" ca="1" si="235">IF(ISNUMBER($E119),IF(S119=1,MAX(F119:O119),SUM(F119:O119)),"")</f>
        <v>1216747.5494893815</v>
      </c>
      <c r="S119" s="98" t="str">
        <f t="shared" si="220"/>
        <v/>
      </c>
      <c r="T119" s="127">
        <f t="shared" ca="1" si="217"/>
        <v>1.7107209474352767E-2</v>
      </c>
      <c r="U119" s="55"/>
      <c r="V119" s="55"/>
      <c r="W119" s="55"/>
      <c r="X119" s="55"/>
      <c r="Y119" s="55"/>
      <c r="Z119" s="55"/>
      <c r="AA119" s="141">
        <v>213</v>
      </c>
      <c r="AB119" s="141">
        <f t="shared" si="91"/>
        <v>78</v>
      </c>
      <c r="AC119" s="141">
        <f>IF(ISNUMBER(MATCH($B119,CountryData!$3:$3,0)),MATCH($B119,CountryData!$3:$3,0),"")</f>
        <v>117</v>
      </c>
      <c r="AD119" s="141">
        <f t="shared" ca="1" si="213"/>
        <v>0.2</v>
      </c>
      <c r="AE119" s="158" t="str">
        <f>IF(UPPER(_flg213)="X","Yes","No")</f>
        <v>Yes</v>
      </c>
      <c r="AF119" s="145">
        <f ca="1">IF(AND(ISNUMBER(AF$77),ISNUMBER($AD119),$D119="Yes"),$AD119*AF$77,"")</f>
        <v>7283.2791310105749</v>
      </c>
      <c r="AG119" s="142" t="str">
        <f t="shared" ref="AG119" ca="1" si="236">IF(AND(ISNUMBER(AG$77),ISNUMBER($AD119),$D119="Yes"),$AD119*AG$77,"")</f>
        <v/>
      </c>
      <c r="AH119" s="143">
        <f>IF(AND(_xludf.ISFORMULA(AF119),_xludf.ISFORMULA(AG119)),1,"")</f>
        <v>1</v>
      </c>
      <c r="AI119" s="144"/>
      <c r="AJ119" s="144" t="str">
        <f ca="1">IF(ISNUMBER(AC119),IF(ISNUMBER(MATCH($B119,Strategy!$B:$B,0)),OFFSET(Strategy!$K$1,MATCH($B119,Strategy!$B:$B,0)-1,),""),"")</f>
        <v/>
      </c>
      <c r="AK119" s="215" t="str">
        <f t="shared" si="225"/>
        <v/>
      </c>
      <c r="AL119" s="54"/>
      <c r="AM119" s="220" t="str">
        <f>IF(_xludf.ISFORMULA(F119),"",1)</f>
        <v/>
      </c>
      <c r="AN119" s="220" t="str">
        <f>IF(_xludf.ISFORMULA(G119),"",1)</f>
        <v/>
      </c>
      <c r="AO119" s="220" t="str">
        <f>IF(_xludf.ISFORMULA(H119),"",1)</f>
        <v/>
      </c>
      <c r="AP119" s="220" t="str">
        <f>IF(_xludf.ISFORMULA(I119),"",1)</f>
        <v/>
      </c>
      <c r="AQ119" s="220" t="str">
        <f>IF(_xludf.ISFORMULA(J119),"",1)</f>
        <v/>
      </c>
      <c r="AR119" s="220" t="str">
        <f>IF(_xludf.ISFORMULA(K119),"",1)</f>
        <v/>
      </c>
      <c r="AS119" s="220" t="str">
        <f>IF(_xludf.ISFORMULA(L119),"",1)</f>
        <v/>
      </c>
      <c r="AT119" s="220" t="str">
        <f>IF(_xludf.ISFORMULA(M119),"",1)</f>
        <v/>
      </c>
      <c r="AU119" s="220" t="str">
        <f>IF(_xludf.ISFORMULA(N119),"",1)</f>
        <v/>
      </c>
      <c r="AV119" s="220" t="str">
        <f>IF(_xludf.ISFORMULA(O119),"",1)</f>
        <v/>
      </c>
      <c r="AW119" s="23"/>
      <c r="AX119" s="224" t="str">
        <f t="shared" si="129"/>
        <v/>
      </c>
      <c r="AY119" s="23" t="str">
        <f>IF(ISNUMBER(MATCH(ssLev&amp;ccCountry&amp;ccLevel2&amp;ccYear&amp;"Quantities"&amp;"?"&amp;ROW(),wrkg1!$I:$I,0)),1,"")</f>
        <v/>
      </c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</row>
    <row r="120" spans="1:72" x14ac:dyDescent="0.25">
      <c r="A120" s="84"/>
      <c r="B120" s="84">
        <v>31404</v>
      </c>
      <c r="C120" s="55" t="s">
        <v>350</v>
      </c>
      <c r="D120" s="217" t="str">
        <f>IF(UPPER(_flg212)="X","Yes","No")</f>
        <v>Yes</v>
      </c>
      <c r="E120" s="111">
        <f ca="1">IF(AND(ISNUMBER(E$52),ISNUMBER($AD120),$D120="Yes"),$AD120*E$52,"")</f>
        <v>336868.08273809461</v>
      </c>
      <c r="F120" s="46">
        <f t="shared" ref="F120:O120" ca="1" si="237">IF(AND(ISNUMBER(F$52),ISNUMBER($AD120),$D120="Yes"),$AD120*F$52,"")</f>
        <v>2664861.6743402197</v>
      </c>
      <c r="G120" s="46">
        <f t="shared" ca="1" si="237"/>
        <v>2649123.9019404748</v>
      </c>
      <c r="H120" s="46">
        <f t="shared" ca="1" si="237"/>
        <v>2579975.9983828184</v>
      </c>
      <c r="I120" s="46">
        <f t="shared" ca="1" si="237"/>
        <v>2223584.9075680305</v>
      </c>
      <c r="J120" s="46" t="str">
        <f t="shared" ca="1" si="237"/>
        <v/>
      </c>
      <c r="K120" s="46" t="str">
        <f t="shared" ca="1" si="237"/>
        <v/>
      </c>
      <c r="L120" s="46" t="str">
        <f t="shared" ca="1" si="237"/>
        <v/>
      </c>
      <c r="M120" s="46" t="str">
        <f t="shared" ca="1" si="237"/>
        <v/>
      </c>
      <c r="N120" s="46" t="str">
        <f t="shared" ca="1" si="237"/>
        <v/>
      </c>
      <c r="O120" s="46" t="str">
        <f t="shared" ca="1" si="237"/>
        <v/>
      </c>
      <c r="P120" s="55"/>
      <c r="Q120" s="55"/>
      <c r="R120" s="112">
        <f t="shared" ca="1" si="235"/>
        <v>10117546.482231542</v>
      </c>
      <c r="S120" s="98" t="str">
        <f t="shared" si="220"/>
        <v/>
      </c>
      <c r="T120" s="127">
        <f t="shared" ca="1" si="217"/>
        <v>0.14225053266856524</v>
      </c>
      <c r="U120" s="55"/>
      <c r="V120" s="55"/>
      <c r="W120" s="55"/>
      <c r="X120" s="55"/>
      <c r="Y120" s="55"/>
      <c r="Z120" s="55"/>
      <c r="AA120" s="141">
        <v>212</v>
      </c>
      <c r="AB120" s="141">
        <f t="shared" si="91"/>
        <v>78</v>
      </c>
      <c r="AC120" s="141">
        <f>IF(ISNUMBER(MATCH($B120,CountryData!$3:$3,0)),MATCH($B120,CountryData!$3:$3,0),"")</f>
        <v>118</v>
      </c>
      <c r="AD120" s="141">
        <f t="shared" ca="1" si="213"/>
        <v>0.9</v>
      </c>
      <c r="AE120" s="158" t="str">
        <f>IF(UPPER(_flg212)="X","Yes","No")</f>
        <v>Yes</v>
      </c>
      <c r="AF120" s="145">
        <f ca="1">IF(AND(ISNUMBER(AF$52),ISNUMBER($AD120),$D120="Yes"),$AD120*AF$52,"")</f>
        <v>202120.84964285675</v>
      </c>
      <c r="AG120" s="142" t="str">
        <f t="shared" ref="AG120" ca="1" si="238">IF(AND(ISNUMBER(AG$52),ISNUMBER($AD120),$D120="Yes"),$AD120*AG$52,"")</f>
        <v/>
      </c>
      <c r="AH120" s="143">
        <f>IF(AND(_xludf.ISFORMULA(AF120),_xludf.ISFORMULA(AG120)),1,"")</f>
        <v>1</v>
      </c>
      <c r="AI120" s="144"/>
      <c r="AJ120" s="144" t="str">
        <f ca="1">IF(ISNUMBER(AC120),IF(ISNUMBER(MATCH($B120,Strategy!$B:$B,0)),OFFSET(Strategy!$K$1,MATCH($B120,Strategy!$B:$B,0)-1,),""),"")</f>
        <v/>
      </c>
      <c r="AK120" s="215" t="str">
        <f t="shared" si="225"/>
        <v/>
      </c>
      <c r="AL120" s="54"/>
      <c r="AM120" s="220" t="str">
        <f>IF(_xludf.ISFORMULA(F120),"",1)</f>
        <v/>
      </c>
      <c r="AN120" s="220" t="str">
        <f>IF(_xludf.ISFORMULA(G120),"",1)</f>
        <v/>
      </c>
      <c r="AO120" s="220" t="str">
        <f>IF(_xludf.ISFORMULA(H120),"",1)</f>
        <v/>
      </c>
      <c r="AP120" s="220" t="str">
        <f>IF(_xludf.ISFORMULA(I120),"",1)</f>
        <v/>
      </c>
      <c r="AQ120" s="220" t="str">
        <f>IF(_xludf.ISFORMULA(J120),"",1)</f>
        <v/>
      </c>
      <c r="AR120" s="220" t="str">
        <f>IF(_xludf.ISFORMULA(K120),"",1)</f>
        <v/>
      </c>
      <c r="AS120" s="220" t="str">
        <f>IF(_xludf.ISFORMULA(L120),"",1)</f>
        <v/>
      </c>
      <c r="AT120" s="220" t="str">
        <f>IF(_xludf.ISFORMULA(M120),"",1)</f>
        <v/>
      </c>
      <c r="AU120" s="220" t="str">
        <f>IF(_xludf.ISFORMULA(N120),"",1)</f>
        <v/>
      </c>
      <c r="AV120" s="220" t="str">
        <f>IF(_xludf.ISFORMULA(O120),"",1)</f>
        <v/>
      </c>
      <c r="AW120" s="23"/>
      <c r="AX120" s="224" t="str">
        <f t="shared" si="129"/>
        <v/>
      </c>
      <c r="AY120" s="23" t="str">
        <f>IF(ISNUMBER(MATCH(ssLev&amp;ccCountry&amp;ccLevel2&amp;ccYear&amp;"Quantities"&amp;"?"&amp;ROW(),wrkg1!$I:$I,0)),1,"")</f>
        <v/>
      </c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</row>
    <row r="121" spans="1:72" x14ac:dyDescent="0.25">
      <c r="A121" s="84"/>
      <c r="B121" s="84">
        <v>31405</v>
      </c>
      <c r="C121" s="55" t="s">
        <v>17</v>
      </c>
      <c r="D121" s="217" t="str">
        <f>IF(UPPER(_flg211)="X","Yes","No")</f>
        <v>Yes</v>
      </c>
      <c r="E121" s="111">
        <f ca="1">IF(AND(ISNUMBER(E$67),ISNUMBER($AD121),$D121="Yes"),$AD121*E$67,"")</f>
        <v>111998.96488834791</v>
      </c>
      <c r="F121" s="46">
        <f t="shared" ref="F121:O121" ca="1" si="239">IF(AND(ISNUMBER(F$67),ISNUMBER($AD121),$D121="Yes"),$AD121*F$67,"")</f>
        <v>518164.32261481881</v>
      </c>
      <c r="G121" s="46">
        <f t="shared" ca="1" si="239"/>
        <v>598908.42707765952</v>
      </c>
      <c r="H121" s="46">
        <f t="shared" ca="1" si="239"/>
        <v>698543.56078097504</v>
      </c>
      <c r="I121" s="46">
        <f t="shared" ca="1" si="239"/>
        <v>790607.96713529946</v>
      </c>
      <c r="J121" s="46" t="str">
        <f t="shared" ca="1" si="239"/>
        <v/>
      </c>
      <c r="K121" s="46" t="str">
        <f t="shared" ca="1" si="239"/>
        <v/>
      </c>
      <c r="L121" s="46" t="str">
        <f t="shared" ca="1" si="239"/>
        <v/>
      </c>
      <c r="M121" s="46" t="str">
        <f t="shared" ca="1" si="239"/>
        <v/>
      </c>
      <c r="N121" s="46" t="str">
        <f t="shared" ca="1" si="239"/>
        <v/>
      </c>
      <c r="O121" s="46" t="str">
        <f t="shared" ca="1" si="239"/>
        <v/>
      </c>
      <c r="P121" s="55"/>
      <c r="Q121" s="55"/>
      <c r="R121" s="112">
        <f t="shared" ca="1" si="235"/>
        <v>2606224.2776087527</v>
      </c>
      <c r="S121" s="98" t="str">
        <f t="shared" si="220"/>
        <v/>
      </c>
      <c r="T121" s="127">
        <f t="shared" ca="1" si="217"/>
        <v>3.6642954138602725E-2</v>
      </c>
      <c r="U121" s="55"/>
      <c r="V121" s="55"/>
      <c r="W121" s="55"/>
      <c r="X121" s="55"/>
      <c r="Y121" s="55"/>
      <c r="Z121" s="55"/>
      <c r="AA121" s="141">
        <v>211</v>
      </c>
      <c r="AB121" s="141">
        <f t="shared" si="91"/>
        <v>78</v>
      </c>
      <c r="AC121" s="141">
        <f>IF(ISNUMBER(MATCH($B121,CountryData!$3:$3,0)),MATCH($B121,CountryData!$3:$3,0),"")</f>
        <v>119</v>
      </c>
      <c r="AD121" s="141">
        <f t="shared" ca="1" si="213"/>
        <v>0.18</v>
      </c>
      <c r="AE121" s="158" t="str">
        <f>IF(UPPER(_flg211)="X","Yes","No")</f>
        <v>Yes</v>
      </c>
      <c r="AF121" s="145">
        <f ca="1">IF(AND(ISNUMBER(AF$67),ISNUMBER($AD121),$D121="Yes"),$AD121*AF$67,"")</f>
        <v>111998.96488834791</v>
      </c>
      <c r="AG121" s="142" t="str">
        <f t="shared" ref="AG121" ca="1" si="240">IF(AND(ISNUMBER(AG$67),ISNUMBER($AD121),$D121="Yes"),$AD121*AG$67,"")</f>
        <v/>
      </c>
      <c r="AH121" s="143">
        <f>IF(AND(_xludf.ISFORMULA(AF121),_xludf.ISFORMULA(AG121)),1,"")</f>
        <v>1</v>
      </c>
      <c r="AI121" s="144"/>
      <c r="AJ121" s="144" t="str">
        <f ca="1">IF(ISNUMBER(AC121),IF(ISNUMBER(MATCH($B121,Strategy!$B:$B,0)),OFFSET(Strategy!$K$1,MATCH($B121,Strategy!$B:$B,0)-1,),""),"")</f>
        <v/>
      </c>
      <c r="AK121" s="215" t="str">
        <f t="shared" si="225"/>
        <v/>
      </c>
      <c r="AL121" s="54"/>
      <c r="AM121" s="220" t="str">
        <f>IF(_xludf.ISFORMULA(F121),"",1)</f>
        <v/>
      </c>
      <c r="AN121" s="220" t="str">
        <f>IF(_xludf.ISFORMULA(G121),"",1)</f>
        <v/>
      </c>
      <c r="AO121" s="220" t="str">
        <f>IF(_xludf.ISFORMULA(H121),"",1)</f>
        <v/>
      </c>
      <c r="AP121" s="220" t="str">
        <f>IF(_xludf.ISFORMULA(I121),"",1)</f>
        <v/>
      </c>
      <c r="AQ121" s="220" t="str">
        <f>IF(_xludf.ISFORMULA(J121),"",1)</f>
        <v/>
      </c>
      <c r="AR121" s="220" t="str">
        <f>IF(_xludf.ISFORMULA(K121),"",1)</f>
        <v/>
      </c>
      <c r="AS121" s="220" t="str">
        <f>IF(_xludf.ISFORMULA(L121),"",1)</f>
        <v/>
      </c>
      <c r="AT121" s="220" t="str">
        <f>IF(_xludf.ISFORMULA(M121),"",1)</f>
        <v/>
      </c>
      <c r="AU121" s="220" t="str">
        <f>IF(_xludf.ISFORMULA(N121),"",1)</f>
        <v/>
      </c>
      <c r="AV121" s="220" t="str">
        <f>IF(_xludf.ISFORMULA(O121),"",1)</f>
        <v/>
      </c>
      <c r="AW121" s="23"/>
      <c r="AX121" s="224" t="str">
        <f t="shared" si="129"/>
        <v/>
      </c>
      <c r="AY121" s="23" t="str">
        <f>IF(ISNUMBER(MATCH(ssLev&amp;ccCountry&amp;ccLevel2&amp;ccYear&amp;"Quantities"&amp;"?"&amp;ROW(),wrkg1!$I:$I,0)),1,"")</f>
        <v/>
      </c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</row>
    <row r="122" spans="1:72" x14ac:dyDescent="0.25">
      <c r="A122" s="84"/>
      <c r="B122" s="84">
        <v>31406</v>
      </c>
      <c r="C122" s="55" t="s">
        <v>22</v>
      </c>
      <c r="D122" s="217" t="str">
        <f>IF(UPPER(_flg211)="X","Yes","No")</f>
        <v>Yes</v>
      </c>
      <c r="E122" s="111">
        <f ca="1">IF(AND(ISNUMBER(E$69),ISNUMBER($AD122),$D122="Yes"),$AD122*E$69,"")</f>
        <v>103702.74526698883</v>
      </c>
      <c r="F122" s="46">
        <f t="shared" ref="F122:O122" ca="1" si="241">IF(AND(ISNUMBER(F$69),ISNUMBER($AD122),$D122="Yes"),$AD122*F$69,"")</f>
        <v>143934.53405967189</v>
      </c>
      <c r="G122" s="46">
        <f t="shared" ca="1" si="241"/>
        <v>166363.45196601655</v>
      </c>
      <c r="H122" s="46">
        <f t="shared" ca="1" si="241"/>
        <v>194039.87799471529</v>
      </c>
      <c r="I122" s="46">
        <f t="shared" ca="1" si="241"/>
        <v>219613.32420424989</v>
      </c>
      <c r="J122" s="46" t="str">
        <f t="shared" ca="1" si="241"/>
        <v/>
      </c>
      <c r="K122" s="46" t="str">
        <f t="shared" ca="1" si="241"/>
        <v/>
      </c>
      <c r="L122" s="46" t="str">
        <f t="shared" ca="1" si="241"/>
        <v/>
      </c>
      <c r="M122" s="46" t="str">
        <f t="shared" ca="1" si="241"/>
        <v/>
      </c>
      <c r="N122" s="46" t="str">
        <f t="shared" ca="1" si="241"/>
        <v/>
      </c>
      <c r="O122" s="46" t="str">
        <f t="shared" ca="1" si="241"/>
        <v/>
      </c>
      <c r="P122" s="55"/>
      <c r="Q122" s="55"/>
      <c r="R122" s="112">
        <f t="shared" ca="1" si="235"/>
        <v>723951.18822465371</v>
      </c>
      <c r="S122" s="98" t="str">
        <f t="shared" si="220"/>
        <v/>
      </c>
      <c r="T122" s="127">
        <f t="shared" ca="1" si="217"/>
        <v>1.0178598371834094E-2</v>
      </c>
      <c r="U122" s="55"/>
      <c r="V122" s="55"/>
      <c r="W122" s="55"/>
      <c r="X122" s="55"/>
      <c r="Y122" s="55"/>
      <c r="Z122" s="55"/>
      <c r="AA122" s="141">
        <v>211</v>
      </c>
      <c r="AB122" s="141">
        <f t="shared" si="91"/>
        <v>78</v>
      </c>
      <c r="AC122" s="141">
        <f>IF(ISNUMBER(MATCH($B122,CountryData!$3:$3,0)),MATCH($B122,CountryData!$3:$3,0),"")</f>
        <v>120</v>
      </c>
      <c r="AD122" s="141">
        <f t="shared" ca="1" si="213"/>
        <v>0.2</v>
      </c>
      <c r="AE122" s="158" t="str">
        <f>IF(UPPER(_flg211)="X","Yes","No")</f>
        <v>Yes</v>
      </c>
      <c r="AF122" s="145">
        <f ca="1">IF(AND(ISNUMBER(AF$69),ISNUMBER($AD122),$D122="Yes"),$AD122*AF$69,"")</f>
        <v>103702.74526698883</v>
      </c>
      <c r="AG122" s="142" t="str">
        <f t="shared" ref="AG122" ca="1" si="242">IF(AND(ISNUMBER(AG$69),ISNUMBER($AD122),$D122="Yes"),$AD122*AG$69,"")</f>
        <v/>
      </c>
      <c r="AH122" s="143">
        <f>IF(AND(_xludf.ISFORMULA(AF122),_xludf.ISFORMULA(AG122)),1,"")</f>
        <v>1</v>
      </c>
      <c r="AI122" s="144"/>
      <c r="AJ122" s="144" t="str">
        <f ca="1">IF(ISNUMBER(AC122),IF(ISNUMBER(MATCH($B122,Strategy!$B:$B,0)),OFFSET(Strategy!$K$1,MATCH($B122,Strategy!$B:$B,0)-1,),""),"")</f>
        <v/>
      </c>
      <c r="AK122" s="215" t="str">
        <f t="shared" si="225"/>
        <v/>
      </c>
      <c r="AL122" s="54"/>
      <c r="AM122" s="220" t="str">
        <f>IF(_xludf.ISFORMULA(F122),"",1)</f>
        <v/>
      </c>
      <c r="AN122" s="220" t="str">
        <f>IF(_xludf.ISFORMULA(G122),"",1)</f>
        <v/>
      </c>
      <c r="AO122" s="220" t="str">
        <f>IF(_xludf.ISFORMULA(H122),"",1)</f>
        <v/>
      </c>
      <c r="AP122" s="220" t="str">
        <f>IF(_xludf.ISFORMULA(I122),"",1)</f>
        <v/>
      </c>
      <c r="AQ122" s="220" t="str">
        <f>IF(_xludf.ISFORMULA(J122),"",1)</f>
        <v/>
      </c>
      <c r="AR122" s="220" t="str">
        <f>IF(_xludf.ISFORMULA(K122),"",1)</f>
        <v/>
      </c>
      <c r="AS122" s="220" t="str">
        <f>IF(_xludf.ISFORMULA(L122),"",1)</f>
        <v/>
      </c>
      <c r="AT122" s="220" t="str">
        <f>IF(_xludf.ISFORMULA(M122),"",1)</f>
        <v/>
      </c>
      <c r="AU122" s="220" t="str">
        <f>IF(_xludf.ISFORMULA(N122),"",1)</f>
        <v/>
      </c>
      <c r="AV122" s="220" t="str">
        <f>IF(_xludf.ISFORMULA(O122),"",1)</f>
        <v/>
      </c>
      <c r="AW122" s="23"/>
      <c r="AX122" s="224" t="str">
        <f t="shared" si="129"/>
        <v/>
      </c>
      <c r="AY122" s="23" t="str">
        <f>IF(ISNUMBER(MATCH(ssLev&amp;ccCountry&amp;ccLevel2&amp;ccYear&amp;"Quantities"&amp;"?"&amp;ROW(),wrkg1!$I:$I,0)),1,"")</f>
        <v/>
      </c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</row>
    <row r="123" spans="1:72" x14ac:dyDescent="0.25">
      <c r="A123" s="84"/>
      <c r="B123" s="84">
        <v>31407</v>
      </c>
      <c r="C123" s="55" t="s">
        <v>351</v>
      </c>
      <c r="D123" s="217" t="str">
        <f>IF(UPPER(_flg213)="X","Yes","No")</f>
        <v>Yes</v>
      </c>
      <c r="E123" s="111">
        <f ca="1">IF(AND(ISNUMBER(E$94),ISNUMBER($AD123),$D123="Yes"),$AD123*E$94,"")</f>
        <v>12075</v>
      </c>
      <c r="F123" s="46">
        <f t="shared" ref="F123:O123" ca="1" si="243">IF(AND(ISNUMBER(F$94),ISNUMBER($AD123),$D123="Yes"),$AD123*F$94,"")</f>
        <v>32924.907493126659</v>
      </c>
      <c r="G123" s="46">
        <f t="shared" ca="1" si="243"/>
        <v>53774.814986253317</v>
      </c>
      <c r="H123" s="46">
        <f t="shared" ca="1" si="243"/>
        <v>74624.722479379969</v>
      </c>
      <c r="I123" s="46">
        <f t="shared" ca="1" si="243"/>
        <v>95474.629972506606</v>
      </c>
      <c r="J123" s="46" t="str">
        <f t="shared" ca="1" si="243"/>
        <v/>
      </c>
      <c r="K123" s="46" t="str">
        <f t="shared" ca="1" si="243"/>
        <v/>
      </c>
      <c r="L123" s="46" t="str">
        <f t="shared" ca="1" si="243"/>
        <v/>
      </c>
      <c r="M123" s="46" t="str">
        <f t="shared" ca="1" si="243"/>
        <v/>
      </c>
      <c r="N123" s="46" t="str">
        <f t="shared" ca="1" si="243"/>
        <v/>
      </c>
      <c r="O123" s="46" t="str">
        <f t="shared" ca="1" si="243"/>
        <v/>
      </c>
      <c r="P123" s="55"/>
      <c r="Q123" s="55"/>
      <c r="R123" s="112">
        <f t="shared" ca="1" si="235"/>
        <v>256799.07493126654</v>
      </c>
      <c r="S123" s="98" t="str">
        <f t="shared" si="220"/>
        <v/>
      </c>
      <c r="T123" s="127">
        <f t="shared" ca="1" si="217"/>
        <v>3.6105398934337678E-3</v>
      </c>
      <c r="U123" s="55"/>
      <c r="V123" s="55"/>
      <c r="W123" s="55"/>
      <c r="X123" s="55"/>
      <c r="Y123" s="55"/>
      <c r="Z123" s="55"/>
      <c r="AA123" s="141">
        <v>213</v>
      </c>
      <c r="AB123" s="141">
        <f t="shared" si="91"/>
        <v>78</v>
      </c>
      <c r="AC123" s="141">
        <f>IF(ISNUMBER(MATCH($B123,CountryData!$3:$3,0)),MATCH($B123,CountryData!$3:$3,0),"")</f>
        <v>121</v>
      </c>
      <c r="AD123" s="141">
        <f t="shared" ca="1" si="213"/>
        <v>5</v>
      </c>
      <c r="AE123" s="158" t="str">
        <f>IF(UPPER(_flg213)="X","Yes","No")</f>
        <v>Yes</v>
      </c>
      <c r="AF123" s="145">
        <f ca="1">IF(AND(ISNUMBER(AF$94),ISNUMBER($AD123),$D123="Yes"),$AD123*AF$94,"")</f>
        <v>12075</v>
      </c>
      <c r="AG123" s="142" t="str">
        <f t="shared" ref="AG123" ca="1" si="244">IF(AND(ISNUMBER(AG$94),ISNUMBER($AD123),$D123="Yes"),$AD123*AG$94,"")</f>
        <v/>
      </c>
      <c r="AH123" s="143">
        <f>IF(AND(_xludf.ISFORMULA(AF123),_xludf.ISFORMULA(AG123)),1,"")</f>
        <v>1</v>
      </c>
      <c r="AI123" s="144"/>
      <c r="AJ123" s="144" t="str">
        <f ca="1">IF(ISNUMBER(AC123),IF(ISNUMBER(MATCH($B123,Strategy!$B:$B,0)),OFFSET(Strategy!$K$1,MATCH($B123,Strategy!$B:$B,0)-1,),""),"")</f>
        <v/>
      </c>
      <c r="AK123" s="215" t="str">
        <f t="shared" si="225"/>
        <v/>
      </c>
      <c r="AL123" s="54"/>
      <c r="AM123" s="220" t="str">
        <f>IF(_xludf.ISFORMULA(F123),"",1)</f>
        <v/>
      </c>
      <c r="AN123" s="220" t="str">
        <f>IF(_xludf.ISFORMULA(G123),"",1)</f>
        <v/>
      </c>
      <c r="AO123" s="220" t="str">
        <f>IF(_xludf.ISFORMULA(H123),"",1)</f>
        <v/>
      </c>
      <c r="AP123" s="220" t="str">
        <f>IF(_xludf.ISFORMULA(I123),"",1)</f>
        <v/>
      </c>
      <c r="AQ123" s="220" t="str">
        <f>IF(_xludf.ISFORMULA(J123),"",1)</f>
        <v/>
      </c>
      <c r="AR123" s="220" t="str">
        <f>IF(_xludf.ISFORMULA(K123),"",1)</f>
        <v/>
      </c>
      <c r="AS123" s="220" t="str">
        <f>IF(_xludf.ISFORMULA(L123),"",1)</f>
        <v/>
      </c>
      <c r="AT123" s="220" t="str">
        <f>IF(_xludf.ISFORMULA(M123),"",1)</f>
        <v/>
      </c>
      <c r="AU123" s="220" t="str">
        <f>IF(_xludf.ISFORMULA(N123),"",1)</f>
        <v/>
      </c>
      <c r="AV123" s="220" t="str">
        <f>IF(_xludf.ISFORMULA(O123),"",1)</f>
        <v/>
      </c>
      <c r="AW123" s="23"/>
      <c r="AX123" s="224" t="str">
        <f t="shared" si="129"/>
        <v/>
      </c>
      <c r="AY123" s="23" t="str">
        <f>IF(ISNUMBER(MATCH(ssLev&amp;ccCountry&amp;ccLevel2&amp;ccYear&amp;"Quantities"&amp;"?"&amp;ROW(),wrkg1!$I:$I,0)),1,"")</f>
        <v/>
      </c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</row>
    <row r="124" spans="1:72" x14ac:dyDescent="0.25">
      <c r="A124" s="84"/>
      <c r="B124" s="84">
        <v>31402</v>
      </c>
      <c r="C124" s="55" t="s">
        <v>542</v>
      </c>
      <c r="D124" s="217" t="str">
        <f>IF(UPPER(_flg213)="X","Yes","No")</f>
        <v>Yes</v>
      </c>
      <c r="E124" s="111">
        <f t="shared" ref="E124:O124" ca="1" si="245">IF(AND(ISNUMBER(E$59),ISNUMBER($AD124),$D124="Yes"),$AD124*E$59,"")</f>
        <v>186722.90475889333</v>
      </c>
      <c r="F124" s="46">
        <f t="shared" ca="1" si="245"/>
        <v>5275722.7792678569</v>
      </c>
      <c r="G124" s="46">
        <f t="shared" ca="1" si="245"/>
        <v>7185146.5103994617</v>
      </c>
      <c r="H124" s="46">
        <f t="shared" ca="1" si="245"/>
        <v>8577860.3660359625</v>
      </c>
      <c r="I124" s="46">
        <f t="shared" ca="1" si="245"/>
        <v>8809631.6337933373</v>
      </c>
      <c r="J124" s="46" t="str">
        <f t="shared" ca="1" si="245"/>
        <v/>
      </c>
      <c r="K124" s="46" t="str">
        <f t="shared" ca="1" si="245"/>
        <v/>
      </c>
      <c r="L124" s="46" t="str">
        <f t="shared" ca="1" si="245"/>
        <v/>
      </c>
      <c r="M124" s="46" t="str">
        <f t="shared" ca="1" si="245"/>
        <v/>
      </c>
      <c r="N124" s="46" t="str">
        <f t="shared" ca="1" si="245"/>
        <v/>
      </c>
      <c r="O124" s="46" t="str">
        <f t="shared" ca="1" si="245"/>
        <v/>
      </c>
      <c r="P124" s="55"/>
      <c r="Q124" s="55"/>
      <c r="R124" s="112">
        <f t="shared" ref="R124" ca="1" si="246">IF(ISNUMBER($E124),IF(S124=1,MAX(F124:O124),SUM(F124:O124)),"")</f>
        <v>29848361.289496623</v>
      </c>
      <c r="S124" s="98" t="str">
        <f t="shared" si="220"/>
        <v/>
      </c>
      <c r="T124" s="127">
        <f t="shared" ca="1" si="217"/>
        <v>0.41966155531594701</v>
      </c>
      <c r="U124" s="55"/>
      <c r="V124" s="55"/>
      <c r="W124" s="55"/>
      <c r="X124" s="55"/>
      <c r="Y124" s="55"/>
      <c r="Z124" s="55"/>
      <c r="AA124" s="141">
        <v>213</v>
      </c>
      <c r="AB124" s="141">
        <f t="shared" si="91"/>
        <v>78</v>
      </c>
      <c r="AC124" s="141">
        <f>IF(ISNUMBER(MATCH($B124,CountryData!$3:$3,0)),MATCH($B124,CountryData!$3:$3,0),"")</f>
        <v>116</v>
      </c>
      <c r="AD124" s="141">
        <f t="shared" ref="AD124" ca="1" si="247">IF(AND(ISNUMBER(AB124),ISNUMBER(AC124)),IF(INDEX(rngData,AB124,AC124)&gt;0,INDEX(rngData,AB124,AC124),""),"")</f>
        <v>0.6</v>
      </c>
      <c r="AE124" s="158" t="str">
        <f>IF(UPPER(_flg213)="X","Yes","No")</f>
        <v>Yes</v>
      </c>
      <c r="AF124" s="145">
        <f ca="1">IF(AND(ISNUMBER(AF$59),ISNUMBER($AD124),$D124="Yes"),$AD124*AF$59,"")</f>
        <v>186722.90475889333</v>
      </c>
      <c r="AG124" s="142" t="str">
        <f ca="1">IF(AND(ISNUMBER(AG$59),ISNUMBER($AD124),$D124="Yes"),$AD124*AG$59,"")</f>
        <v/>
      </c>
      <c r="AH124" s="143">
        <f>IF(AND(_xludf.ISFORMULA(AF124),_xludf.ISFORMULA(AG124)),1,"")</f>
        <v>1</v>
      </c>
      <c r="AI124" s="144"/>
      <c r="AJ124" s="144" t="str">
        <f ca="1">IF(ISNUMBER(AC124),IF(ISNUMBER(MATCH($B124,Strategy!$B:$B,0)),OFFSET(Strategy!$K$1,MATCH($B124,Strategy!$B:$B,0)-1,),""),"")</f>
        <v/>
      </c>
      <c r="AK124" s="215" t="str">
        <f t="shared" ref="AK124" si="248">IF(AE124&lt;&gt;D124,1,"")</f>
        <v/>
      </c>
      <c r="AL124" s="54"/>
      <c r="AM124" s="220" t="str">
        <f>IF(_xludf.ISFORMULA(F124),"",1)</f>
        <v/>
      </c>
      <c r="AN124" s="220" t="str">
        <f>IF(_xludf.ISFORMULA(G124),"",1)</f>
        <v/>
      </c>
      <c r="AO124" s="220" t="str">
        <f>IF(_xludf.ISFORMULA(H124),"",1)</f>
        <v/>
      </c>
      <c r="AP124" s="220" t="str">
        <f>IF(_xludf.ISFORMULA(I124),"",1)</f>
        <v/>
      </c>
      <c r="AQ124" s="220" t="str">
        <f>IF(_xludf.ISFORMULA(J124),"",1)</f>
        <v/>
      </c>
      <c r="AR124" s="220" t="str">
        <f>IF(_xludf.ISFORMULA(K124),"",1)</f>
        <v/>
      </c>
      <c r="AS124" s="220" t="str">
        <f>IF(_xludf.ISFORMULA(L124),"",1)</f>
        <v/>
      </c>
      <c r="AT124" s="220" t="str">
        <f>IF(_xludf.ISFORMULA(M124),"",1)</f>
        <v/>
      </c>
      <c r="AU124" s="220" t="str">
        <f>IF(_xludf.ISFORMULA(N124),"",1)</f>
        <v/>
      </c>
      <c r="AV124" s="220" t="str">
        <f>IF(_xludf.ISFORMULA(O124),"",1)</f>
        <v/>
      </c>
      <c r="AW124" s="23"/>
      <c r="AX124" s="224" t="str">
        <f t="shared" si="129"/>
        <v/>
      </c>
      <c r="AY124" s="23" t="str">
        <f>IF(ISNUMBER(MATCH(ssLev&amp;ccCountry&amp;ccLevel2&amp;ccYear&amp;"Quantities"&amp;"?"&amp;ROW(),wrkg1!$I:$I,0)),1,"")</f>
        <v/>
      </c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</row>
    <row r="125" spans="1:72" x14ac:dyDescent="0.25">
      <c r="A125" s="84"/>
      <c r="B125" s="84">
        <v>31410</v>
      </c>
      <c r="C125" s="55" t="s">
        <v>576</v>
      </c>
      <c r="D125" s="217" t="str">
        <f>IF(UPPER(_flg215)="X","Yes","No")</f>
        <v>No</v>
      </c>
      <c r="E125" s="111" t="str">
        <f t="shared" ref="E125:O125" ca="1" si="249">IF(AND(ISNUMBER(E$102),ISNUMBER($AD125),$D125="Yes"),$AD125*E$102,"")</f>
        <v/>
      </c>
      <c r="F125" s="46" t="str">
        <f t="shared" ca="1" si="249"/>
        <v/>
      </c>
      <c r="G125" s="46" t="str">
        <f t="shared" ca="1" si="249"/>
        <v/>
      </c>
      <c r="H125" s="46" t="str">
        <f t="shared" ca="1" si="249"/>
        <v/>
      </c>
      <c r="I125" s="46" t="str">
        <f t="shared" ca="1" si="249"/>
        <v/>
      </c>
      <c r="J125" s="46" t="str">
        <f t="shared" ca="1" si="249"/>
        <v/>
      </c>
      <c r="K125" s="46" t="str">
        <f t="shared" ca="1" si="249"/>
        <v/>
      </c>
      <c r="L125" s="46" t="str">
        <f t="shared" ca="1" si="249"/>
        <v/>
      </c>
      <c r="M125" s="46" t="str">
        <f t="shared" ca="1" si="249"/>
        <v/>
      </c>
      <c r="N125" s="46" t="str">
        <f t="shared" ca="1" si="249"/>
        <v/>
      </c>
      <c r="O125" s="46" t="str">
        <f t="shared" ca="1" si="249"/>
        <v/>
      </c>
      <c r="P125" s="55"/>
      <c r="Q125" s="55"/>
      <c r="R125" s="112" t="str">
        <f t="shared" ref="R125" ca="1" si="250">IF(ISNUMBER($E125),IF(S125=1,MAX(F125:O125),SUM(F125:O125)),"")</f>
        <v/>
      </c>
      <c r="S125" s="98" t="str">
        <f t="shared" si="220"/>
        <v/>
      </c>
      <c r="T125" s="127" t="str">
        <f t="shared" ca="1" si="217"/>
        <v/>
      </c>
      <c r="U125" s="55"/>
      <c r="V125" s="55"/>
      <c r="W125" s="55"/>
      <c r="X125" s="55"/>
      <c r="Y125" s="55"/>
      <c r="Z125" s="55"/>
      <c r="AA125" s="141">
        <v>215</v>
      </c>
      <c r="AB125" s="141">
        <f t="shared" si="91"/>
        <v>78</v>
      </c>
      <c r="AC125" s="141">
        <f>IF(ISNUMBER(MATCH($B125,CountryData!$3:$3,0)),MATCH($B125,CountryData!$3:$3,0),"")</f>
        <v>124</v>
      </c>
      <c r="AD125" s="141">
        <f t="shared" ref="AD125" ca="1" si="251">IF(AND(ISNUMBER(AB125),ISNUMBER(AC125)),IF(INDEX(rngData,AB125,AC125)&gt;0,INDEX(rngData,AB125,AC125),""),"")</f>
        <v>0.16</v>
      </c>
      <c r="AE125" s="158" t="str">
        <f>IF(UPPER(_flg215)="X","Yes","No")</f>
        <v>No</v>
      </c>
      <c r="AF125" s="145" t="str">
        <f ca="1">IF(AND(ISNUMBER(AF$102),ISNUMBER($AD125),$D125="Yes"),$AD125*AF$102,"")</f>
        <v/>
      </c>
      <c r="AG125" s="142" t="str">
        <f ca="1">IF(AND(ISNUMBER(AG$102),ISNUMBER($AD125),$D125="Yes"),$AD125*AG$102,"")</f>
        <v/>
      </c>
      <c r="AH125" s="143">
        <f>IF(AND(_xludf.ISFORMULA(AF125),_xludf.ISFORMULA(AG125)),1,"")</f>
        <v>1</v>
      </c>
      <c r="AI125" s="144"/>
      <c r="AJ125" s="144" t="str">
        <f ca="1">IF(ISNUMBER(AC125),IF(ISNUMBER(MATCH($B125,Strategy!$B:$B,0)),OFFSET(Strategy!$K$1,MATCH($B125,Strategy!$B:$B,0)-1,),""),"")</f>
        <v/>
      </c>
      <c r="AK125" s="215" t="str">
        <f t="shared" ref="AK125" si="252">IF(AE125&lt;&gt;D125,1,"")</f>
        <v/>
      </c>
      <c r="AL125" s="54"/>
      <c r="AM125" s="220" t="str">
        <f>IF(_xludf.ISFORMULA(F125),"",1)</f>
        <v/>
      </c>
      <c r="AN125" s="220" t="str">
        <f>IF(_xludf.ISFORMULA(G125),"",1)</f>
        <v/>
      </c>
      <c r="AO125" s="220" t="str">
        <f>IF(_xludf.ISFORMULA(H125),"",1)</f>
        <v/>
      </c>
      <c r="AP125" s="220" t="str">
        <f>IF(_xludf.ISFORMULA(I125),"",1)</f>
        <v/>
      </c>
      <c r="AQ125" s="220" t="str">
        <f>IF(_xludf.ISFORMULA(J125),"",1)</f>
        <v/>
      </c>
      <c r="AR125" s="220" t="str">
        <f>IF(_xludf.ISFORMULA(K125),"",1)</f>
        <v/>
      </c>
      <c r="AS125" s="220" t="str">
        <f>IF(_xludf.ISFORMULA(L125),"",1)</f>
        <v/>
      </c>
      <c r="AT125" s="220" t="str">
        <f>IF(_xludf.ISFORMULA(M125),"",1)</f>
        <v/>
      </c>
      <c r="AU125" s="220" t="str">
        <f>IF(_xludf.ISFORMULA(N125),"",1)</f>
        <v/>
      </c>
      <c r="AV125" s="220" t="str">
        <f>IF(_xludf.ISFORMULA(O125),"",1)</f>
        <v/>
      </c>
      <c r="AW125" s="23"/>
      <c r="AX125" s="224" t="str">
        <f t="shared" si="129"/>
        <v/>
      </c>
      <c r="AY125" s="23" t="str">
        <f>IF(ISNUMBER(MATCH(ssLev&amp;ccCountry&amp;ccLevel2&amp;ccYear&amp;"Quantities"&amp;"?"&amp;ROW(),wrkg1!$I:$I,0)),1,"")</f>
        <v/>
      </c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</row>
    <row r="126" spans="1:72" x14ac:dyDescent="0.25">
      <c r="A126" s="84"/>
      <c r="B126" s="84">
        <v>31408</v>
      </c>
      <c r="C126" s="55" t="s">
        <v>577</v>
      </c>
      <c r="D126" s="217" t="str">
        <f>IF(UPPER(_flg215)="X","Yes","No")</f>
        <v>No</v>
      </c>
      <c r="E126" s="111" t="str">
        <f t="shared" ref="E126:O126" ca="1" si="253">IF(AND(ISNUMBER(E$85),ISNUMBER($AD126),$D126="Yes"),$AD126*E$85,"")</f>
        <v/>
      </c>
      <c r="F126" s="46" t="str">
        <f t="shared" ca="1" si="253"/>
        <v/>
      </c>
      <c r="G126" s="46" t="str">
        <f t="shared" ca="1" si="253"/>
        <v/>
      </c>
      <c r="H126" s="46" t="str">
        <f t="shared" ca="1" si="253"/>
        <v/>
      </c>
      <c r="I126" s="46" t="str">
        <f t="shared" ca="1" si="253"/>
        <v/>
      </c>
      <c r="J126" s="46" t="str">
        <f t="shared" ca="1" si="253"/>
        <v/>
      </c>
      <c r="K126" s="46" t="str">
        <f t="shared" ca="1" si="253"/>
        <v/>
      </c>
      <c r="L126" s="46" t="str">
        <f t="shared" ca="1" si="253"/>
        <v/>
      </c>
      <c r="M126" s="46" t="str">
        <f t="shared" ca="1" si="253"/>
        <v/>
      </c>
      <c r="N126" s="46" t="str">
        <f t="shared" ca="1" si="253"/>
        <v/>
      </c>
      <c r="O126" s="46" t="str">
        <f t="shared" ca="1" si="253"/>
        <v/>
      </c>
      <c r="P126" s="55"/>
      <c r="Q126" s="55"/>
      <c r="R126" s="112" t="str">
        <f t="shared" ref="R126:R127" ca="1" si="254">IF(ISNUMBER($E126),IF(S126=1,MAX(F126:O126),SUM(F126:O126)),"")</f>
        <v/>
      </c>
      <c r="S126" s="98" t="str">
        <f t="shared" si="220"/>
        <v/>
      </c>
      <c r="T126" s="127" t="str">
        <f t="shared" ca="1" si="217"/>
        <v/>
      </c>
      <c r="U126" s="55"/>
      <c r="V126" s="55"/>
      <c r="W126" s="55"/>
      <c r="X126" s="55"/>
      <c r="Y126" s="55"/>
      <c r="Z126" s="55"/>
      <c r="AA126" s="141">
        <v>215</v>
      </c>
      <c r="AB126" s="141">
        <f t="shared" si="91"/>
        <v>78</v>
      </c>
      <c r="AC126" s="141">
        <f>IF(ISNUMBER(MATCH($B126,CountryData!$3:$3,0)),MATCH($B126,CountryData!$3:$3,0),"")</f>
        <v>122</v>
      </c>
      <c r="AD126" s="141">
        <f t="shared" ref="AD126:AD127" ca="1" si="255">IF(AND(ISNUMBER(AB126),ISNUMBER(AC126)),IF(INDEX(rngData,AB126,AC126)&gt;0,INDEX(rngData,AB126,AC126),""),"")</f>
        <v>0.37</v>
      </c>
      <c r="AE126" s="158" t="str">
        <f>IF(UPPER(_flg215)="X","Yes","No")</f>
        <v>No</v>
      </c>
      <c r="AF126" s="145" t="str">
        <f ca="1">IF(AND(ISNUMBER(AF$85),ISNUMBER($AD126),$D126="Yes"),$AD126*AF$85,"")</f>
        <v/>
      </c>
      <c r="AG126" s="142" t="str">
        <f ca="1">IF(AND(ISNUMBER(AG$85),ISNUMBER($AD126),$D126="Yes"),$AD126*AG$85,"")</f>
        <v/>
      </c>
      <c r="AH126" s="143">
        <f>IF(AND(_xludf.ISFORMULA(AF126),_xludf.ISFORMULA(AG126)),1,"")</f>
        <v>1</v>
      </c>
      <c r="AI126" s="144"/>
      <c r="AJ126" s="144" t="str">
        <f ca="1">IF(ISNUMBER(AC126),IF(ISNUMBER(MATCH($B126,Strategy!$B:$B,0)),OFFSET(Strategy!$K$1,MATCH($B126,Strategy!$B:$B,0)-1,),""),"")</f>
        <v/>
      </c>
      <c r="AK126" s="215" t="str">
        <f t="shared" ref="AK126:AK127" si="256">IF(AE126&lt;&gt;D126,1,"")</f>
        <v/>
      </c>
      <c r="AL126" s="54"/>
      <c r="AM126" s="220" t="str">
        <f>IF(_xludf.ISFORMULA(F126),"",1)</f>
        <v/>
      </c>
      <c r="AN126" s="220" t="str">
        <f>IF(_xludf.ISFORMULA(G126),"",1)</f>
        <v/>
      </c>
      <c r="AO126" s="220" t="str">
        <f>IF(_xludf.ISFORMULA(H126),"",1)</f>
        <v/>
      </c>
      <c r="AP126" s="220" t="str">
        <f>IF(_xludf.ISFORMULA(I126),"",1)</f>
        <v/>
      </c>
      <c r="AQ126" s="220" t="str">
        <f>IF(_xludf.ISFORMULA(J126),"",1)</f>
        <v/>
      </c>
      <c r="AR126" s="220" t="str">
        <f>IF(_xludf.ISFORMULA(K126),"",1)</f>
        <v/>
      </c>
      <c r="AS126" s="220" t="str">
        <f>IF(_xludf.ISFORMULA(L126),"",1)</f>
        <v/>
      </c>
      <c r="AT126" s="220" t="str">
        <f>IF(_xludf.ISFORMULA(M126),"",1)</f>
        <v/>
      </c>
      <c r="AU126" s="220" t="str">
        <f>IF(_xludf.ISFORMULA(N126),"",1)</f>
        <v/>
      </c>
      <c r="AV126" s="220" t="str">
        <f>IF(_xludf.ISFORMULA(O126),"",1)</f>
        <v/>
      </c>
      <c r="AW126" s="23"/>
      <c r="AX126" s="224" t="str">
        <f t="shared" si="129"/>
        <v/>
      </c>
      <c r="AY126" s="23" t="str">
        <f>IF(ISNUMBER(MATCH(ssLev&amp;ccCountry&amp;ccLevel2&amp;ccYear&amp;"Quantities"&amp;"?"&amp;ROW(),wrkg1!$I:$I,0)),1,"")</f>
        <v/>
      </c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</row>
    <row r="127" spans="1:72" x14ac:dyDescent="0.25">
      <c r="A127" s="84"/>
      <c r="B127" s="84">
        <v>31411</v>
      </c>
      <c r="C127" s="55" t="s">
        <v>696</v>
      </c>
      <c r="D127" s="217" t="str">
        <f>IF(UPPER(_flg216)="X","Yes","No")</f>
        <v>No</v>
      </c>
      <c r="E127" s="111" t="str">
        <f t="shared" ref="E127:O127" ca="1" si="257">IF(AND(ISNUMBER(E$108),ISNUMBER($AD127),$D127="Yes"),$AD127*E108,"")</f>
        <v/>
      </c>
      <c r="F127" s="46" t="str">
        <f t="shared" ca="1" si="257"/>
        <v/>
      </c>
      <c r="G127" s="46" t="str">
        <f t="shared" ca="1" si="257"/>
        <v/>
      </c>
      <c r="H127" s="46" t="str">
        <f t="shared" ca="1" si="257"/>
        <v/>
      </c>
      <c r="I127" s="46" t="str">
        <f t="shared" ca="1" si="257"/>
        <v/>
      </c>
      <c r="J127" s="46" t="str">
        <f t="shared" ca="1" si="257"/>
        <v/>
      </c>
      <c r="K127" s="46" t="str">
        <f t="shared" ca="1" si="257"/>
        <v/>
      </c>
      <c r="L127" s="46" t="str">
        <f t="shared" ca="1" si="257"/>
        <v/>
      </c>
      <c r="M127" s="46" t="str">
        <f t="shared" ca="1" si="257"/>
        <v/>
      </c>
      <c r="N127" s="46" t="str">
        <f t="shared" ca="1" si="257"/>
        <v/>
      </c>
      <c r="O127" s="46" t="str">
        <f t="shared" ca="1" si="257"/>
        <v/>
      </c>
      <c r="P127" s="55"/>
      <c r="Q127" s="55"/>
      <c r="R127" s="112" t="str">
        <f t="shared" ca="1" si="254"/>
        <v/>
      </c>
      <c r="S127" s="98" t="str">
        <f t="shared" si="220"/>
        <v/>
      </c>
      <c r="T127" s="127" t="str">
        <f t="shared" ca="1" si="217"/>
        <v/>
      </c>
      <c r="U127" s="55"/>
      <c r="V127" s="55"/>
      <c r="W127" s="55"/>
      <c r="X127" s="55"/>
      <c r="Y127" s="55"/>
      <c r="Z127" s="55"/>
      <c r="AA127" s="141"/>
      <c r="AB127" s="141">
        <f t="shared" si="91"/>
        <v>78</v>
      </c>
      <c r="AC127" s="141">
        <f>IF(ISNUMBER(MATCH($B127,CountryData!$3:$3,0)),MATCH($B127,CountryData!$3:$3,0),"")</f>
        <v>125</v>
      </c>
      <c r="AD127" s="141">
        <f t="shared" ca="1" si="255"/>
        <v>4</v>
      </c>
      <c r="AE127" s="158" t="str">
        <f>IF(UPPER(_flg216)="X","Yes","No")</f>
        <v>No</v>
      </c>
      <c r="AF127" s="145" t="str">
        <f ca="1">IF(AND(ISNUMBER(AF$108),ISNUMBER($AD127),$D127="Yes"),$AD127*AF108,"")</f>
        <v/>
      </c>
      <c r="AG127" s="142" t="str">
        <f ca="1">IF(AND(ISNUMBER(AG$108),ISNUMBER($AD127),$D127="Yes"),$AD127*AG108,"")</f>
        <v/>
      </c>
      <c r="AH127" s="143">
        <f>IF(AND(_xludf.ISFORMULA(AF127),_xludf.ISFORMULA(AG127)),1,"")</f>
        <v>1</v>
      </c>
      <c r="AI127" s="144"/>
      <c r="AJ127" s="144" t="str">
        <f ca="1">IF(ISNUMBER(AC127),IF(ISNUMBER(MATCH($B127,Strategy!$B:$B,0)),OFFSET(Strategy!$K$1,MATCH($B127,Strategy!$B:$B,0)-1,),""),"")</f>
        <v/>
      </c>
      <c r="AK127" s="215" t="str">
        <f t="shared" si="256"/>
        <v/>
      </c>
      <c r="AL127" s="54"/>
      <c r="AM127" s="220" t="str">
        <f>IF(_xludf.ISFORMULA(F127),"",1)</f>
        <v/>
      </c>
      <c r="AN127" s="220" t="str">
        <f>IF(_xludf.ISFORMULA(G127),"",1)</f>
        <v/>
      </c>
      <c r="AO127" s="220" t="str">
        <f>IF(_xludf.ISFORMULA(H127),"",1)</f>
        <v/>
      </c>
      <c r="AP127" s="220" t="str">
        <f>IF(_xludf.ISFORMULA(I127),"",1)</f>
        <v/>
      </c>
      <c r="AQ127" s="220" t="str">
        <f>IF(_xludf.ISFORMULA(J127),"",1)</f>
        <v/>
      </c>
      <c r="AR127" s="220" t="str">
        <f>IF(_xludf.ISFORMULA(K127),"",1)</f>
        <v/>
      </c>
      <c r="AS127" s="220" t="str">
        <f>IF(_xludf.ISFORMULA(L127),"",1)</f>
        <v/>
      </c>
      <c r="AT127" s="220" t="str">
        <f>IF(_xludf.ISFORMULA(M127),"",1)</f>
        <v/>
      </c>
      <c r="AU127" s="220" t="str">
        <f>IF(_xludf.ISFORMULA(N127),"",1)</f>
        <v/>
      </c>
      <c r="AV127" s="220" t="str">
        <f>IF(_xludf.ISFORMULA(O127),"",1)</f>
        <v/>
      </c>
      <c r="AW127" s="23"/>
      <c r="AX127" s="224" t="str">
        <f t="shared" si="129"/>
        <v/>
      </c>
      <c r="AY127" s="23" t="str">
        <f>IF(ISNUMBER(MATCH(ssLev&amp;ccCountry&amp;ccLevel2&amp;ccYear&amp;"Quantities"&amp;"?"&amp;ROW(),wrkg1!$I:$I,0)),1,"")</f>
        <v/>
      </c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</row>
    <row r="128" spans="1:72" x14ac:dyDescent="0.25">
      <c r="A128" s="84"/>
      <c r="B128" s="84"/>
      <c r="C128" s="18" t="s">
        <v>194</v>
      </c>
      <c r="D128" s="217"/>
      <c r="E128" s="124">
        <f ca="1">IF(SUM(E129:E136)&gt;0,SUM(E129:E136),"")</f>
        <v>732200</v>
      </c>
      <c r="F128" s="124">
        <f t="shared" ref="F128:O128" ca="1" si="258">IF(SUM(F129:F136)&gt;0,SUM(F129:F136),"")</f>
        <v>3256741.0885045342</v>
      </c>
      <c r="G128" s="124">
        <f t="shared" ca="1" si="258"/>
        <v>5263782.1770090684</v>
      </c>
      <c r="H128" s="124">
        <f t="shared" ca="1" si="258"/>
        <v>7272323.2655136036</v>
      </c>
      <c r="I128" s="124">
        <f t="shared" ca="1" si="258"/>
        <v>9282364.3540181369</v>
      </c>
      <c r="J128" s="124" t="str">
        <f t="shared" ca="1" si="258"/>
        <v/>
      </c>
      <c r="K128" s="124" t="str">
        <f t="shared" ca="1" si="258"/>
        <v/>
      </c>
      <c r="L128" s="124" t="str">
        <f t="shared" ca="1" si="258"/>
        <v/>
      </c>
      <c r="M128" s="124" t="str">
        <f t="shared" ca="1" si="258"/>
        <v/>
      </c>
      <c r="N128" s="124" t="str">
        <f t="shared" ca="1" si="258"/>
        <v/>
      </c>
      <c r="O128" s="124" t="str">
        <f t="shared" ca="1" si="258"/>
        <v/>
      </c>
      <c r="P128" s="55"/>
      <c r="Q128" s="55"/>
      <c r="R128" s="124">
        <f t="shared" ref="R128" ca="1" si="259">IF(ISNUMBER($E128),IF(S128=1,MAX(F128:O128),SUM(F128:O128)),"")</f>
        <v>25075210.885045342</v>
      </c>
      <c r="S128" s="98" t="str">
        <f t="shared" si="220"/>
        <v/>
      </c>
      <c r="T128" s="126">
        <f t="shared" ca="1" si="217"/>
        <v>0.35255208478049616</v>
      </c>
      <c r="U128" s="55"/>
      <c r="V128" s="55"/>
      <c r="W128" s="55"/>
      <c r="X128" s="55"/>
      <c r="Y128" s="55"/>
      <c r="Z128" s="55"/>
      <c r="AA128" s="141"/>
      <c r="AB128" s="141" t="str">
        <f t="shared" si="91"/>
        <v/>
      </c>
      <c r="AC128" s="141" t="str">
        <f>IF(ISNUMBER(MATCH($B128,CountryData!$3:$3,0)),MATCH($B128,CountryData!$3:$3,0),"")</f>
        <v/>
      </c>
      <c r="AD128" s="141" t="str">
        <f t="shared" ref="AD128:AD129" si="260">IF(AND(ISNUMBER(AB128),ISNUMBER(AC128)),IF(INDEX(rngData,AB128,AC128)&gt;0,INDEX(rngData,AB128,AC128),""),"")</f>
        <v/>
      </c>
      <c r="AE128" s="158"/>
      <c r="AF128" s="145">
        <f ca="1">IF(SUM(AF129:AF136)&gt;0,SUM(AF129:AF136),"")</f>
        <v>732200</v>
      </c>
      <c r="AG128" s="142" t="str">
        <f t="shared" ref="AG128" ca="1" si="261">IF(SUM(AG129:AG136)&gt;0,SUM(AG129:AG136),"")</f>
        <v/>
      </c>
      <c r="AH128" s="143">
        <f>IF(AND(_xludf.ISFORMULA(AF128),_xludf.ISFORMULA(AG128)),1,"")</f>
        <v>1</v>
      </c>
      <c r="AI128" s="144"/>
      <c r="AJ128" s="144" t="str">
        <f ca="1">IF(ISNUMBER(AC128),IF(ISNUMBER(MATCH($B128,Strategy!$B:$B,0)),OFFSET(Strategy!$K$1,MATCH($B128,Strategy!$B:$B,0)-1,),""),"")</f>
        <v/>
      </c>
      <c r="AK128" s="215" t="str">
        <f t="shared" si="225"/>
        <v/>
      </c>
      <c r="AL128" s="54"/>
      <c r="AM128" s="220" t="str">
        <f>IF(_xludf.ISFORMULA(F128),"",1)</f>
        <v/>
      </c>
      <c r="AN128" s="220" t="str">
        <f>IF(_xludf.ISFORMULA(G128),"",1)</f>
        <v/>
      </c>
      <c r="AO128" s="220" t="str">
        <f>IF(_xludf.ISFORMULA(H128),"",1)</f>
        <v/>
      </c>
      <c r="AP128" s="220" t="str">
        <f>IF(_xludf.ISFORMULA(I128),"",1)</f>
        <v/>
      </c>
      <c r="AQ128" s="220" t="str">
        <f>IF(_xludf.ISFORMULA(J128),"",1)</f>
        <v/>
      </c>
      <c r="AR128" s="220" t="str">
        <f>IF(_xludf.ISFORMULA(K128),"",1)</f>
        <v/>
      </c>
      <c r="AS128" s="220" t="str">
        <f>IF(_xludf.ISFORMULA(L128),"",1)</f>
        <v/>
      </c>
      <c r="AT128" s="220" t="str">
        <f>IF(_xludf.ISFORMULA(M128),"",1)</f>
        <v/>
      </c>
      <c r="AU128" s="220" t="str">
        <f>IF(_xludf.ISFORMULA(N128),"",1)</f>
        <v/>
      </c>
      <c r="AV128" s="220" t="str">
        <f>IF(_xludf.ISFORMULA(O128),"",1)</f>
        <v/>
      </c>
      <c r="AW128" s="23"/>
      <c r="AX128" s="224" t="str">
        <f t="shared" si="129"/>
        <v/>
      </c>
      <c r="AY128" s="23" t="str">
        <f>IF(ISNUMBER(MATCH(ssLev&amp;ccCountry&amp;ccLevel2&amp;ccYear&amp;"Quantities"&amp;"?"&amp;ROW(),wrkg1!$I:$I,0)),1,"")</f>
        <v/>
      </c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</row>
    <row r="129" spans="1:72" x14ac:dyDescent="0.25">
      <c r="A129" s="84"/>
      <c r="B129" s="84">
        <v>31101</v>
      </c>
      <c r="C129" s="55" t="s">
        <v>360</v>
      </c>
      <c r="D129" s="217" t="s">
        <v>353</v>
      </c>
      <c r="E129" s="111">
        <f t="shared" ref="E129:O129" ca="1" si="262">IF(AND(ISNUMBER(E$88),ISNUMBER($AD129),$D129="Yes"),$AD129*MAX(E$88,E$91),"")</f>
        <v>664700</v>
      </c>
      <c r="F129" s="46">
        <f t="shared" ca="1" si="262"/>
        <v>2673241.0885045342</v>
      </c>
      <c r="G129" s="46">
        <f t="shared" ca="1" si="262"/>
        <v>4681782.1770090684</v>
      </c>
      <c r="H129" s="46">
        <f t="shared" ca="1" si="262"/>
        <v>6690323.2655136036</v>
      </c>
      <c r="I129" s="46">
        <f t="shared" ca="1" si="262"/>
        <v>8698864.3540181369</v>
      </c>
      <c r="J129" s="46" t="str">
        <f t="shared" ca="1" si="262"/>
        <v/>
      </c>
      <c r="K129" s="46" t="str">
        <f t="shared" ca="1" si="262"/>
        <v/>
      </c>
      <c r="L129" s="46" t="str">
        <f t="shared" ca="1" si="262"/>
        <v/>
      </c>
      <c r="M129" s="46" t="str">
        <f t="shared" ca="1" si="262"/>
        <v/>
      </c>
      <c r="N129" s="46" t="str">
        <f t="shared" ca="1" si="262"/>
        <v/>
      </c>
      <c r="O129" s="46" t="str">
        <f t="shared" ca="1" si="262"/>
        <v/>
      </c>
      <c r="P129" s="55"/>
      <c r="Q129" s="55"/>
      <c r="R129" s="112">
        <f t="shared" ref="R129" ca="1" si="263">IF(ISNUMBER($E129),IF(S129=1,MAX(F129:O129),SUM(F129:O129)),"")</f>
        <v>22744210.885045342</v>
      </c>
      <c r="S129" s="98" t="str">
        <f t="shared" si="220"/>
        <v/>
      </c>
      <c r="T129" s="127">
        <f t="shared" ca="1" si="217"/>
        <v>0.31977872493156856</v>
      </c>
      <c r="U129" s="55"/>
      <c r="V129" s="55"/>
      <c r="W129" s="55"/>
      <c r="X129" s="55"/>
      <c r="Y129" s="55"/>
      <c r="Z129" s="55"/>
      <c r="AA129" s="141"/>
      <c r="AB129" s="141">
        <f t="shared" si="91"/>
        <v>78</v>
      </c>
      <c r="AC129" s="141">
        <f>IF(ISNUMBER(MATCH($B129,CountryData!$3:$3,0)),MATCH($B129,CountryData!$3:$3,0),"")</f>
        <v>107</v>
      </c>
      <c r="AD129" s="141">
        <f t="shared" ca="1" si="260"/>
        <v>289</v>
      </c>
      <c r="AE129" s="158" t="s">
        <v>353</v>
      </c>
      <c r="AF129" s="145">
        <f ca="1">IF(AND(ISNUMBER(AF$88),ISNUMBER($AD129),$D129="Yes"),$AD129*MAX(AF$88,AF$91),"")</f>
        <v>664700</v>
      </c>
      <c r="AG129" s="142" t="str">
        <f ca="1">IF(AND(ISNUMBER(AG$88),ISNUMBER($AD129),$D129="Yes"),$AD129*MAX(AG$88,AG$91),"")</f>
        <v/>
      </c>
      <c r="AH129" s="143">
        <f>IF(AND(_xludf.ISFORMULA(AF129),_xludf.ISFORMULA(AG129)),1,"")</f>
        <v>1</v>
      </c>
      <c r="AI129" s="144"/>
      <c r="AJ129" s="144" t="str">
        <f ca="1">IF(ISNUMBER(AC129),IF(ISNUMBER(MATCH($B129,Strategy!$B:$B,0)),OFFSET(Strategy!$K$1,MATCH($B129,Strategy!$B:$B,0)-1,),""),"")</f>
        <v/>
      </c>
      <c r="AK129" s="215" t="str">
        <f t="shared" si="225"/>
        <v/>
      </c>
      <c r="AL129" s="54"/>
      <c r="AM129" s="220" t="str">
        <f>IF(_xludf.ISFORMULA(F129),"",1)</f>
        <v/>
      </c>
      <c r="AN129" s="220" t="str">
        <f>IF(_xludf.ISFORMULA(G129),"",1)</f>
        <v/>
      </c>
      <c r="AO129" s="220" t="str">
        <f>IF(_xludf.ISFORMULA(H129),"",1)</f>
        <v/>
      </c>
      <c r="AP129" s="220" t="str">
        <f>IF(_xludf.ISFORMULA(I129),"",1)</f>
        <v/>
      </c>
      <c r="AQ129" s="220" t="str">
        <f>IF(_xludf.ISFORMULA(J129),"",1)</f>
        <v/>
      </c>
      <c r="AR129" s="220" t="str">
        <f>IF(_xludf.ISFORMULA(K129),"",1)</f>
        <v/>
      </c>
      <c r="AS129" s="220" t="str">
        <f>IF(_xludf.ISFORMULA(L129),"",1)</f>
        <v/>
      </c>
      <c r="AT129" s="220" t="str">
        <f>IF(_xludf.ISFORMULA(M129),"",1)</f>
        <v/>
      </c>
      <c r="AU129" s="220" t="str">
        <f>IF(_xludf.ISFORMULA(N129),"",1)</f>
        <v/>
      </c>
      <c r="AV129" s="220" t="str">
        <f>IF(_xludf.ISFORMULA(O129),"",1)</f>
        <v/>
      </c>
      <c r="AW129" s="23"/>
      <c r="AX129" s="224" t="str">
        <f t="shared" si="129"/>
        <v/>
      </c>
      <c r="AY129" s="23" t="str">
        <f>IF(ISNUMBER(MATCH(ssLev&amp;ccCountry&amp;ccLevel2&amp;ccYear&amp;"Quantities"&amp;"?"&amp;ROW(),wrkg1!$I:$I,0)),1,"")</f>
        <v/>
      </c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</row>
    <row r="130" spans="1:72" x14ac:dyDescent="0.25">
      <c r="A130" s="84"/>
      <c r="B130" s="84">
        <v>31102</v>
      </c>
      <c r="C130" s="55" t="s">
        <v>361</v>
      </c>
      <c r="D130" s="217" t="s">
        <v>353</v>
      </c>
      <c r="E130" s="111">
        <f t="shared" ref="E130:O130" ca="1" si="264">IF(AND(ISNUMBER(E$88),ISNUMBER($AD130),$D130="Yes"),$AD130,"")</f>
        <v>5000</v>
      </c>
      <c r="F130" s="46">
        <f t="shared" ca="1" si="264"/>
        <v>5000</v>
      </c>
      <c r="G130" s="46">
        <f t="shared" ca="1" si="264"/>
        <v>5000</v>
      </c>
      <c r="H130" s="46">
        <f t="shared" ca="1" si="264"/>
        <v>5000</v>
      </c>
      <c r="I130" s="46">
        <f t="shared" ca="1" si="264"/>
        <v>5000</v>
      </c>
      <c r="J130" s="46" t="str">
        <f t="shared" ca="1" si="264"/>
        <v/>
      </c>
      <c r="K130" s="46" t="str">
        <f t="shared" ca="1" si="264"/>
        <v/>
      </c>
      <c r="L130" s="46" t="str">
        <f t="shared" ca="1" si="264"/>
        <v/>
      </c>
      <c r="M130" s="46" t="str">
        <f t="shared" ca="1" si="264"/>
        <v/>
      </c>
      <c r="N130" s="46" t="str">
        <f t="shared" ca="1" si="264"/>
        <v/>
      </c>
      <c r="O130" s="46" t="str">
        <f t="shared" ca="1" si="264"/>
        <v/>
      </c>
      <c r="P130" s="55"/>
      <c r="Q130" s="55"/>
      <c r="R130" s="112">
        <f t="shared" ref="R130:R131" ca="1" si="265">IF(ISNUMBER($E130),IF(S130=1,MAX(F130:O130),SUM(F130:O130)),"")</f>
        <v>20000</v>
      </c>
      <c r="S130" s="98" t="str">
        <f t="shared" si="220"/>
        <v/>
      </c>
      <c r="T130" s="127">
        <f t="shared" ca="1" si="217"/>
        <v>2.8119570869950721E-4</v>
      </c>
      <c r="U130" s="55"/>
      <c r="V130" s="55"/>
      <c r="W130" s="55"/>
      <c r="X130" s="55"/>
      <c r="Y130" s="55"/>
      <c r="Z130" s="55"/>
      <c r="AA130" s="141"/>
      <c r="AB130" s="141">
        <f t="shared" si="91"/>
        <v>78</v>
      </c>
      <c r="AC130" s="141">
        <f>IF(ISNUMBER(MATCH($B130,CountryData!$3:$3,0)),MATCH($B130,CountryData!$3:$3,0),"")</f>
        <v>108</v>
      </c>
      <c r="AD130" s="141">
        <f t="shared" ref="AD130:AD131" ca="1" si="266">IF(AND(ISNUMBER(AB130),ISNUMBER(AC130)),IF(INDEX(rngData,AB130,AC130)&gt;0,INDEX(rngData,AB130,AC130),""),"")</f>
        <v>5000</v>
      </c>
      <c r="AE130" s="158" t="s">
        <v>353</v>
      </c>
      <c r="AF130" s="145">
        <f ca="1">IF(AND(ISNUMBER(AF$88),ISNUMBER($AD130),$D130="Yes"),$AD130,"")</f>
        <v>5000</v>
      </c>
      <c r="AG130" s="142" t="str">
        <f ca="1">IF(AND(ISNUMBER(AG$88),ISNUMBER($AD130),$D130="Yes"),$AD130,"")</f>
        <v/>
      </c>
      <c r="AH130" s="143">
        <f>IF(AND(_xludf.ISFORMULA(AF130),_xludf.ISFORMULA(AG130)),1,"")</f>
        <v>1</v>
      </c>
      <c r="AI130" s="144"/>
      <c r="AJ130" s="144" t="str">
        <f ca="1">IF(ISNUMBER(AC130),IF(ISNUMBER(MATCH($B130,Strategy!$B:$B,0)),OFFSET(Strategy!$K$1,MATCH($B130,Strategy!$B:$B,0)-1,),""),"")</f>
        <v/>
      </c>
      <c r="AK130" s="215" t="str">
        <f t="shared" si="225"/>
        <v/>
      </c>
      <c r="AL130" s="54"/>
      <c r="AM130" s="220" t="str">
        <f>IF(_xludf.ISFORMULA(F130),"",1)</f>
        <v/>
      </c>
      <c r="AN130" s="220" t="str">
        <f>IF(_xludf.ISFORMULA(G130),"",1)</f>
        <v/>
      </c>
      <c r="AO130" s="220" t="str">
        <f>IF(_xludf.ISFORMULA(H130),"",1)</f>
        <v/>
      </c>
      <c r="AP130" s="220" t="str">
        <f>IF(_xludf.ISFORMULA(I130),"",1)</f>
        <v/>
      </c>
      <c r="AQ130" s="220" t="str">
        <f>IF(_xludf.ISFORMULA(J130),"",1)</f>
        <v/>
      </c>
      <c r="AR130" s="220" t="str">
        <f>IF(_xludf.ISFORMULA(K130),"",1)</f>
        <v/>
      </c>
      <c r="AS130" s="220" t="str">
        <f>IF(_xludf.ISFORMULA(L130),"",1)</f>
        <v/>
      </c>
      <c r="AT130" s="220" t="str">
        <f>IF(_xludf.ISFORMULA(M130),"",1)</f>
        <v/>
      </c>
      <c r="AU130" s="220" t="str">
        <f>IF(_xludf.ISFORMULA(N130),"",1)</f>
        <v/>
      </c>
      <c r="AV130" s="220" t="str">
        <f>IF(_xludf.ISFORMULA(O130),"",1)</f>
        <v/>
      </c>
      <c r="AW130" s="23"/>
      <c r="AX130" s="224" t="str">
        <f t="shared" si="129"/>
        <v/>
      </c>
      <c r="AY130" s="23" t="str">
        <f>IF(ISNUMBER(MATCH(ssLev&amp;ccCountry&amp;ccLevel2&amp;ccYear&amp;"Quantities"&amp;"?"&amp;ROW(),wrkg1!$I:$I,0)),1,"")</f>
        <v/>
      </c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</row>
    <row r="131" spans="1:72" x14ac:dyDescent="0.25">
      <c r="A131" s="84"/>
      <c r="B131" s="84">
        <v>31201</v>
      </c>
      <c r="C131" s="55" t="s">
        <v>362</v>
      </c>
      <c r="D131" s="217" t="s">
        <v>353</v>
      </c>
      <c r="E131" s="111">
        <f t="shared" ref="E131:O131" ca="1" si="267">IF(AND(ISNUMBER(E$105),ISNUMBER($AD131),$D131="Yes"),$AD131*E$105,"")</f>
        <v>0</v>
      </c>
      <c r="F131" s="46">
        <f t="shared" ca="1" si="267"/>
        <v>464000</v>
      </c>
      <c r="G131" s="46">
        <f t="shared" ca="1" si="267"/>
        <v>464000</v>
      </c>
      <c r="H131" s="46">
        <f t="shared" ca="1" si="267"/>
        <v>464000</v>
      </c>
      <c r="I131" s="46">
        <f t="shared" ca="1" si="267"/>
        <v>464000</v>
      </c>
      <c r="J131" s="46" t="str">
        <f t="shared" ca="1" si="267"/>
        <v/>
      </c>
      <c r="K131" s="46" t="str">
        <f t="shared" ca="1" si="267"/>
        <v/>
      </c>
      <c r="L131" s="46" t="str">
        <f t="shared" ca="1" si="267"/>
        <v/>
      </c>
      <c r="M131" s="46" t="str">
        <f t="shared" ca="1" si="267"/>
        <v/>
      </c>
      <c r="N131" s="46" t="str">
        <f t="shared" ca="1" si="267"/>
        <v/>
      </c>
      <c r="O131" s="46" t="str">
        <f t="shared" ca="1" si="267"/>
        <v/>
      </c>
      <c r="P131" s="55"/>
      <c r="Q131" s="55"/>
      <c r="R131" s="112">
        <f t="shared" ca="1" si="265"/>
        <v>1856000</v>
      </c>
      <c r="S131" s="98" t="str">
        <f t="shared" si="220"/>
        <v/>
      </c>
      <c r="T131" s="127">
        <f t="shared" ca="1" si="217"/>
        <v>2.6094961767314271E-2</v>
      </c>
      <c r="U131" s="55"/>
      <c r="V131" s="55"/>
      <c r="W131" s="55"/>
      <c r="X131" s="55"/>
      <c r="Y131" s="55"/>
      <c r="Z131" s="55"/>
      <c r="AA131" s="141"/>
      <c r="AB131" s="141">
        <f t="shared" si="91"/>
        <v>78</v>
      </c>
      <c r="AC131" s="141">
        <f>IF(ISNUMBER(MATCH($B131,CountryData!$3:$3,0)),MATCH($B131,CountryData!$3:$3,0),"")</f>
        <v>109</v>
      </c>
      <c r="AD131" s="141">
        <f t="shared" ca="1" si="266"/>
        <v>2000</v>
      </c>
      <c r="AE131" s="158" t="s">
        <v>353</v>
      </c>
      <c r="AF131" s="145">
        <f ca="1">IF(AND(ISNUMBER(AF$105),ISNUMBER($AD131),$D131="Yes"),$AD131*AF$105,"")</f>
        <v>0</v>
      </c>
      <c r="AG131" s="142" t="str">
        <f ca="1">IF(AND(ISNUMBER(AG$105),ISNUMBER($AD131),$D131="Yes"),$AD131*AG$105,"")</f>
        <v/>
      </c>
      <c r="AH131" s="143">
        <f>IF(AND(_xludf.ISFORMULA(AF131),_xludf.ISFORMULA(AG131)),1,"")</f>
        <v>1</v>
      </c>
      <c r="AI131" s="144"/>
      <c r="AJ131" s="144" t="str">
        <f ca="1">IF(ISNUMBER(AC131),IF(ISNUMBER(MATCH($B131,Strategy!$B:$B,0)),OFFSET(Strategy!$K$1,MATCH($B131,Strategy!$B:$B,0)-1,),""),"")</f>
        <v/>
      </c>
      <c r="AK131" s="215" t="str">
        <f t="shared" si="225"/>
        <v/>
      </c>
      <c r="AL131" s="54"/>
      <c r="AM131" s="220" t="str">
        <f>IF(_xludf.ISFORMULA(F131),"",1)</f>
        <v/>
      </c>
      <c r="AN131" s="220" t="str">
        <f>IF(_xludf.ISFORMULA(G131),"",1)</f>
        <v/>
      </c>
      <c r="AO131" s="220" t="str">
        <f>IF(_xludf.ISFORMULA(H131),"",1)</f>
        <v/>
      </c>
      <c r="AP131" s="220" t="str">
        <f>IF(_xludf.ISFORMULA(I131),"",1)</f>
        <v/>
      </c>
      <c r="AQ131" s="220" t="str">
        <f>IF(_xludf.ISFORMULA(J131),"",1)</f>
        <v/>
      </c>
      <c r="AR131" s="220" t="str">
        <f>IF(_xludf.ISFORMULA(K131),"",1)</f>
        <v/>
      </c>
      <c r="AS131" s="220" t="str">
        <f>IF(_xludf.ISFORMULA(L131),"",1)</f>
        <v/>
      </c>
      <c r="AT131" s="220" t="str">
        <f>IF(_xludf.ISFORMULA(M131),"",1)</f>
        <v/>
      </c>
      <c r="AU131" s="220" t="str">
        <f>IF(_xludf.ISFORMULA(N131),"",1)</f>
        <v/>
      </c>
      <c r="AV131" s="220" t="str">
        <f>IF(_xludf.ISFORMULA(O131),"",1)</f>
        <v/>
      </c>
      <c r="AW131" s="23"/>
      <c r="AX131" s="224" t="str">
        <f t="shared" si="129"/>
        <v/>
      </c>
      <c r="AY131" s="23" t="str">
        <f>IF(ISNUMBER(MATCH(ssLev&amp;ccCountry&amp;ccLevel2&amp;ccYear&amp;"Quantities"&amp;"?"&amp;ROW(),wrkg1!$I:$I,0)),1,"")</f>
        <v/>
      </c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</row>
    <row r="132" spans="1:72" x14ac:dyDescent="0.25">
      <c r="A132" s="84"/>
      <c r="B132" s="84">
        <v>31202</v>
      </c>
      <c r="C132" s="55" t="s">
        <v>363</v>
      </c>
      <c r="D132" s="217" t="s">
        <v>353</v>
      </c>
      <c r="E132" s="111">
        <f ca="1">IF(AND(ISNUMBER(E$106),ISNUMBER($AD132),$D132="Yes"),$AD132*E$106,"")</f>
        <v>6000</v>
      </c>
      <c r="F132" s="46">
        <f t="shared" ref="F132:O132" ca="1" si="268">IF(AND(ISNUMBER(F$106),ISNUMBER($AD132),$D132="Yes"),$AD132*F$106,"")</f>
        <v>58000</v>
      </c>
      <c r="G132" s="46">
        <f t="shared" ca="1" si="268"/>
        <v>58000</v>
      </c>
      <c r="H132" s="46">
        <f t="shared" ca="1" si="268"/>
        <v>58000</v>
      </c>
      <c r="I132" s="46">
        <f t="shared" ca="1" si="268"/>
        <v>58000</v>
      </c>
      <c r="J132" s="46" t="str">
        <f t="shared" ca="1" si="268"/>
        <v/>
      </c>
      <c r="K132" s="46" t="str">
        <f t="shared" ca="1" si="268"/>
        <v/>
      </c>
      <c r="L132" s="46" t="str">
        <f t="shared" ca="1" si="268"/>
        <v/>
      </c>
      <c r="M132" s="46" t="str">
        <f t="shared" ca="1" si="268"/>
        <v/>
      </c>
      <c r="N132" s="46" t="str">
        <f t="shared" ca="1" si="268"/>
        <v/>
      </c>
      <c r="O132" s="46" t="str">
        <f t="shared" ca="1" si="268"/>
        <v/>
      </c>
      <c r="P132" s="55"/>
      <c r="Q132" s="55"/>
      <c r="R132" s="112">
        <f t="shared" ref="R132" ca="1" si="269">IF(ISNUMBER($E132),IF(S132=1,MAX(F132:O132),SUM(F132:O132)),"")</f>
        <v>232000</v>
      </c>
      <c r="S132" s="98" t="str">
        <f t="shared" si="220"/>
        <v/>
      </c>
      <c r="T132" s="127">
        <f t="shared" ca="1" si="217"/>
        <v>3.2618702209142839E-3</v>
      </c>
      <c r="U132" s="55"/>
      <c r="V132" s="55"/>
      <c r="W132" s="55"/>
      <c r="X132" s="55"/>
      <c r="Y132" s="55"/>
      <c r="Z132" s="55"/>
      <c r="AA132" s="141"/>
      <c r="AB132" s="141">
        <f t="shared" si="91"/>
        <v>78</v>
      </c>
      <c r="AC132" s="141">
        <f>IF(ISNUMBER(MATCH($B132,CountryData!$3:$3,0)),MATCH($B132,CountryData!$3:$3,0),"")</f>
        <v>110</v>
      </c>
      <c r="AD132" s="141">
        <f t="shared" ref="AD132" ca="1" si="270">IF(AND(ISNUMBER(AB132),ISNUMBER(AC132)),IF(INDEX(rngData,AB132,AC132)&gt;0,INDEX(rngData,AB132,AC132),""),"")</f>
        <v>500</v>
      </c>
      <c r="AE132" s="158" t="s">
        <v>353</v>
      </c>
      <c r="AF132" s="145">
        <f ca="1">IF(AND(ISNUMBER(AF$106),ISNUMBER($AD132),$D132="Yes"),$AD132*AF$106,"")</f>
        <v>6000</v>
      </c>
      <c r="AG132" s="142" t="str">
        <f t="shared" ref="AG132" ca="1" si="271">IF(AND(ISNUMBER(AG$106),ISNUMBER($AD132),$D132="Yes"),$AD132*AG$106,"")</f>
        <v/>
      </c>
      <c r="AH132" s="143">
        <f>IF(AND(_xludf.ISFORMULA(AF132),_xludf.ISFORMULA(AG132)),1,"")</f>
        <v>1</v>
      </c>
      <c r="AI132" s="144"/>
      <c r="AJ132" s="144" t="str">
        <f ca="1">IF(ISNUMBER(AC132),IF(ISNUMBER(MATCH($B132,Strategy!$B:$B,0)),OFFSET(Strategy!$K$1,MATCH($B132,Strategy!$B:$B,0)-1,),""),"")</f>
        <v/>
      </c>
      <c r="AK132" s="215" t="str">
        <f t="shared" si="225"/>
        <v/>
      </c>
      <c r="AL132" s="54"/>
      <c r="AM132" s="220" t="str">
        <f>IF(_xludf.ISFORMULA(F132),"",1)</f>
        <v/>
      </c>
      <c r="AN132" s="220" t="str">
        <f>IF(_xludf.ISFORMULA(G132),"",1)</f>
        <v/>
      </c>
      <c r="AO132" s="220" t="str">
        <f>IF(_xludf.ISFORMULA(H132),"",1)</f>
        <v/>
      </c>
      <c r="AP132" s="220" t="str">
        <f>IF(_xludf.ISFORMULA(I132),"",1)</f>
        <v/>
      </c>
      <c r="AQ132" s="220" t="str">
        <f>IF(_xludf.ISFORMULA(J132),"",1)</f>
        <v/>
      </c>
      <c r="AR132" s="220" t="str">
        <f>IF(_xludf.ISFORMULA(K132),"",1)</f>
        <v/>
      </c>
      <c r="AS132" s="220" t="str">
        <f>IF(_xludf.ISFORMULA(L132),"",1)</f>
        <v/>
      </c>
      <c r="AT132" s="220" t="str">
        <f>IF(_xludf.ISFORMULA(M132),"",1)</f>
        <v/>
      </c>
      <c r="AU132" s="220" t="str">
        <f>IF(_xludf.ISFORMULA(N132),"",1)</f>
        <v/>
      </c>
      <c r="AV132" s="220" t="str">
        <f>IF(_xludf.ISFORMULA(O132),"",1)</f>
        <v/>
      </c>
      <c r="AW132" s="23"/>
      <c r="AX132" s="224" t="str">
        <f t="shared" si="129"/>
        <v/>
      </c>
      <c r="AY132" s="23" t="str">
        <f>IF(ISNUMBER(MATCH(ssLev&amp;ccCountry&amp;ccLevel2&amp;ccYear&amp;"Quantities"&amp;"?"&amp;ROW(),wrkg1!$I:$I,0)),1,"")</f>
        <v/>
      </c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</row>
    <row r="133" spans="1:72" x14ac:dyDescent="0.25">
      <c r="A133" s="84"/>
      <c r="B133" s="84">
        <v>31203</v>
      </c>
      <c r="C133" s="55" t="s">
        <v>364</v>
      </c>
      <c r="D133" s="217" t="s">
        <v>353</v>
      </c>
      <c r="E133" s="111">
        <f ca="1">IF(AND(ISNUMBER(E$39),ISNUMBER($AD133),$D133="Yes"),$AD133*E$39,"")</f>
        <v>1500</v>
      </c>
      <c r="F133" s="46">
        <f t="shared" ref="F133:O133" ca="1" si="272">IF(AND(ISNUMBER(F$1),ISNUMBER(F$39),ISNUMBER($AD133),$D133="Yes"),$AD133*F$39,"")</f>
        <v>1500</v>
      </c>
      <c r="G133" s="46" t="str">
        <f t="shared" ca="1" si="272"/>
        <v/>
      </c>
      <c r="H133" s="46" t="str">
        <f t="shared" ca="1" si="272"/>
        <v/>
      </c>
      <c r="I133" s="46">
        <f t="shared" ca="1" si="272"/>
        <v>1500</v>
      </c>
      <c r="J133" s="46" t="str">
        <f t="shared" ca="1" si="272"/>
        <v/>
      </c>
      <c r="K133" s="46" t="str">
        <f t="shared" ca="1" si="272"/>
        <v/>
      </c>
      <c r="L133" s="46" t="str">
        <f t="shared" ca="1" si="272"/>
        <v/>
      </c>
      <c r="M133" s="46" t="str">
        <f t="shared" ca="1" si="272"/>
        <v/>
      </c>
      <c r="N133" s="46" t="str">
        <f t="shared" ca="1" si="272"/>
        <v/>
      </c>
      <c r="O133" s="46" t="str">
        <f t="shared" ca="1" si="272"/>
        <v/>
      </c>
      <c r="P133" s="55"/>
      <c r="Q133" s="55"/>
      <c r="R133" s="112">
        <f t="shared" ref="R133" ca="1" si="273">IF(ISNUMBER($E133),IF(S133=1,MAX(F133:O133),SUM(F133:O133)),"")</f>
        <v>3000</v>
      </c>
      <c r="S133" s="98" t="str">
        <f t="shared" si="220"/>
        <v/>
      </c>
      <c r="T133" s="127">
        <f t="shared" ca="1" si="217"/>
        <v>4.2179356304926085E-5</v>
      </c>
      <c r="U133" s="55"/>
      <c r="V133" s="55"/>
      <c r="W133" s="55"/>
      <c r="X133" s="55"/>
      <c r="Y133" s="55"/>
      <c r="Z133" s="55"/>
      <c r="AA133" s="141"/>
      <c r="AB133" s="141">
        <f t="shared" si="91"/>
        <v>78</v>
      </c>
      <c r="AC133" s="141">
        <f>IF(ISNUMBER(MATCH($B133,CountryData!$3:$3,0)),MATCH($B133,CountryData!$3:$3,0),"")</f>
        <v>111</v>
      </c>
      <c r="AD133" s="141">
        <f t="shared" ref="AD133" ca="1" si="274">IF(AND(ISNUMBER(AB133),ISNUMBER(AC133)),IF(INDEX(rngData,AB133,AC133)&gt;0,INDEX(rngData,AB133,AC133),""),"")</f>
        <v>1500</v>
      </c>
      <c r="AE133" s="158" t="s">
        <v>353</v>
      </c>
      <c r="AF133" s="145">
        <f ca="1">IF(AND(ISNUMBER(AF$39),ISNUMBER($AD133),$D133="Yes"),$AD133*AF$39,"")</f>
        <v>1500</v>
      </c>
      <c r="AG133" s="142" t="str">
        <f t="shared" ref="AG133" ca="1" si="275">IF(AND(ISNUMBER(AG$1),ISNUMBER(AG$39),ISNUMBER($AD133),$D133="Yes"),$AD133*AG$39,"")</f>
        <v/>
      </c>
      <c r="AH133" s="143">
        <f>IF(AND(_xludf.ISFORMULA(AF133),_xludf.ISFORMULA(AG133)),1,"")</f>
        <v>1</v>
      </c>
      <c r="AI133" s="144"/>
      <c r="AJ133" s="144" t="str">
        <f ca="1">IF(ISNUMBER(AC133),IF(ISNUMBER(MATCH($B133,Strategy!$B:$B,0)),OFFSET(Strategy!$K$1,MATCH($B133,Strategy!$B:$B,0)-1,),""),"")</f>
        <v/>
      </c>
      <c r="AK133" s="215" t="str">
        <f t="shared" si="225"/>
        <v/>
      </c>
      <c r="AL133" s="54"/>
      <c r="AM133" s="220" t="str">
        <f>IF(_xludf.ISFORMULA(F133),"",1)</f>
        <v/>
      </c>
      <c r="AN133" s="220" t="str">
        <f>IF(_xludf.ISFORMULA(G133),"",1)</f>
        <v/>
      </c>
      <c r="AO133" s="220" t="str">
        <f>IF(_xludf.ISFORMULA(H133),"",1)</f>
        <v/>
      </c>
      <c r="AP133" s="220" t="str">
        <f>IF(_xludf.ISFORMULA(I133),"",1)</f>
        <v/>
      </c>
      <c r="AQ133" s="220" t="str">
        <f>IF(_xludf.ISFORMULA(J133),"",1)</f>
        <v/>
      </c>
      <c r="AR133" s="220" t="str">
        <f>IF(_xludf.ISFORMULA(K133),"",1)</f>
        <v/>
      </c>
      <c r="AS133" s="220" t="str">
        <f>IF(_xludf.ISFORMULA(L133),"",1)</f>
        <v/>
      </c>
      <c r="AT133" s="220" t="str">
        <f>IF(_xludf.ISFORMULA(M133),"",1)</f>
        <v/>
      </c>
      <c r="AU133" s="220" t="str">
        <f>IF(_xludf.ISFORMULA(N133),"",1)</f>
        <v/>
      </c>
      <c r="AV133" s="220" t="str">
        <f>IF(_xludf.ISFORMULA(O133),"",1)</f>
        <v/>
      </c>
      <c r="AW133" s="23"/>
      <c r="AX133" s="224" t="str">
        <f t="shared" si="129"/>
        <v/>
      </c>
      <c r="AY133" s="23" t="str">
        <f>IF(ISNUMBER(MATCH(ssLev&amp;ccCountry&amp;ccLevel2&amp;ccYear&amp;"Quantities"&amp;"?"&amp;ROW(),wrkg1!$I:$I,0)),1,"")</f>
        <v/>
      </c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</row>
    <row r="134" spans="1:72" x14ac:dyDescent="0.25">
      <c r="A134" s="84"/>
      <c r="B134" s="84">
        <v>31301</v>
      </c>
      <c r="C134" s="55" t="s">
        <v>365</v>
      </c>
      <c r="D134" s="217" t="s">
        <v>353</v>
      </c>
      <c r="E134" s="111">
        <f t="shared" ref="E134:O136" ca="1" si="276">IF(AND(ISNUMBER(E$88),ISNUMBER($AD134),$D134="Yes"),$AD134,"")</f>
        <v>20000</v>
      </c>
      <c r="F134" s="46">
        <f t="shared" ca="1" si="276"/>
        <v>20000</v>
      </c>
      <c r="G134" s="46">
        <f t="shared" ca="1" si="276"/>
        <v>20000</v>
      </c>
      <c r="H134" s="46">
        <f t="shared" ca="1" si="276"/>
        <v>20000</v>
      </c>
      <c r="I134" s="46">
        <f t="shared" ca="1" si="276"/>
        <v>20000</v>
      </c>
      <c r="J134" s="46" t="str">
        <f t="shared" ca="1" si="276"/>
        <v/>
      </c>
      <c r="K134" s="46" t="str">
        <f t="shared" ca="1" si="276"/>
        <v/>
      </c>
      <c r="L134" s="46" t="str">
        <f t="shared" ca="1" si="276"/>
        <v/>
      </c>
      <c r="M134" s="46" t="str">
        <f t="shared" ca="1" si="276"/>
        <v/>
      </c>
      <c r="N134" s="46" t="str">
        <f t="shared" ca="1" si="276"/>
        <v/>
      </c>
      <c r="O134" s="46" t="str">
        <f t="shared" ca="1" si="276"/>
        <v/>
      </c>
      <c r="P134" s="55"/>
      <c r="Q134" s="55"/>
      <c r="R134" s="112">
        <f t="shared" ref="R134" ca="1" si="277">IF(ISNUMBER($E134),IF(S134=1,MAX(F134:O134),SUM(F134:O134)),"")</f>
        <v>80000</v>
      </c>
      <c r="S134" s="98" t="str">
        <f t="shared" si="220"/>
        <v/>
      </c>
      <c r="T134" s="127">
        <f t="shared" ca="1" si="217"/>
        <v>1.1247828347980288E-3</v>
      </c>
      <c r="U134" s="55"/>
      <c r="V134" s="55"/>
      <c r="W134" s="55"/>
      <c r="X134" s="55"/>
      <c r="Y134" s="55"/>
      <c r="Z134" s="55"/>
      <c r="AA134" s="141"/>
      <c r="AB134" s="141">
        <f t="shared" si="91"/>
        <v>78</v>
      </c>
      <c r="AC134" s="141">
        <f>IF(ISNUMBER(MATCH($B134,CountryData!$3:$3,0)),MATCH($B134,CountryData!$3:$3,0),"")</f>
        <v>112</v>
      </c>
      <c r="AD134" s="141">
        <f t="shared" ref="AD134" ca="1" si="278">IF(AND(ISNUMBER(AB134),ISNUMBER(AC134)),IF(INDEX(rngData,AB134,AC134)&gt;0,INDEX(rngData,AB134,AC134),""),"")</f>
        <v>20000</v>
      </c>
      <c r="AE134" s="158" t="s">
        <v>353</v>
      </c>
      <c r="AF134" s="145">
        <f t="shared" ref="AF134:AG136" ca="1" si="279">IF(AND(ISNUMBER(AF$88),ISNUMBER($AD134),$D134="Yes"),$AD134,"")</f>
        <v>20000</v>
      </c>
      <c r="AG134" s="142" t="str">
        <f t="shared" ca="1" si="279"/>
        <v/>
      </c>
      <c r="AH134" s="143">
        <f>IF(AND(_xludf.ISFORMULA(AF134),_xludf.ISFORMULA(AG134)),1,"")</f>
        <v>1</v>
      </c>
      <c r="AI134" s="144"/>
      <c r="AJ134" s="144" t="str">
        <f ca="1">IF(ISNUMBER(AC134),IF(ISNUMBER(MATCH($B134,Strategy!$B:$B,0)),OFFSET(Strategy!$K$1,MATCH($B134,Strategy!$B:$B,0)-1,),""),"")</f>
        <v/>
      </c>
      <c r="AK134" s="215" t="str">
        <f t="shared" si="225"/>
        <v/>
      </c>
      <c r="AL134" s="54"/>
      <c r="AM134" s="220" t="str">
        <f>IF(_xludf.ISFORMULA(F134),"",1)</f>
        <v/>
      </c>
      <c r="AN134" s="220" t="str">
        <f>IF(_xludf.ISFORMULA(G134),"",1)</f>
        <v/>
      </c>
      <c r="AO134" s="220" t="str">
        <f>IF(_xludf.ISFORMULA(H134),"",1)</f>
        <v/>
      </c>
      <c r="AP134" s="220" t="str">
        <f>IF(_xludf.ISFORMULA(I134),"",1)</f>
        <v/>
      </c>
      <c r="AQ134" s="220" t="str">
        <f>IF(_xludf.ISFORMULA(J134),"",1)</f>
        <v/>
      </c>
      <c r="AR134" s="220" t="str">
        <f>IF(_xludf.ISFORMULA(K134),"",1)</f>
        <v/>
      </c>
      <c r="AS134" s="220" t="str">
        <f>IF(_xludf.ISFORMULA(L134),"",1)</f>
        <v/>
      </c>
      <c r="AT134" s="220" t="str">
        <f>IF(_xludf.ISFORMULA(M134),"",1)</f>
        <v/>
      </c>
      <c r="AU134" s="220" t="str">
        <f>IF(_xludf.ISFORMULA(N134),"",1)</f>
        <v/>
      </c>
      <c r="AV134" s="220" t="str">
        <f>IF(_xludf.ISFORMULA(O134),"",1)</f>
        <v/>
      </c>
      <c r="AW134" s="23"/>
      <c r="AX134" s="224" t="str">
        <f t="shared" si="129"/>
        <v/>
      </c>
      <c r="AY134" s="23" t="str">
        <f>IF(ISNUMBER(MATCH(ssLev&amp;ccCountry&amp;ccLevel2&amp;ccYear&amp;"Quantities"&amp;"?"&amp;ROW(),wrkg1!$I:$I,0)),1,"")</f>
        <v/>
      </c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</row>
    <row r="135" spans="1:72" x14ac:dyDescent="0.25">
      <c r="A135" s="84"/>
      <c r="B135" s="84">
        <v>31302</v>
      </c>
      <c r="C135" s="55" t="s">
        <v>366</v>
      </c>
      <c r="D135" s="217" t="s">
        <v>353</v>
      </c>
      <c r="E135" s="111">
        <f t="shared" ca="1" si="276"/>
        <v>20000</v>
      </c>
      <c r="F135" s="46">
        <f t="shared" ca="1" si="276"/>
        <v>20000</v>
      </c>
      <c r="G135" s="46">
        <f t="shared" ca="1" si="276"/>
        <v>20000</v>
      </c>
      <c r="H135" s="46">
        <f t="shared" ca="1" si="276"/>
        <v>20000</v>
      </c>
      <c r="I135" s="46">
        <f t="shared" ca="1" si="276"/>
        <v>20000</v>
      </c>
      <c r="J135" s="46" t="str">
        <f t="shared" ca="1" si="276"/>
        <v/>
      </c>
      <c r="K135" s="46" t="str">
        <f t="shared" ca="1" si="276"/>
        <v/>
      </c>
      <c r="L135" s="46" t="str">
        <f t="shared" ca="1" si="276"/>
        <v/>
      </c>
      <c r="M135" s="46" t="str">
        <f t="shared" ca="1" si="276"/>
        <v/>
      </c>
      <c r="N135" s="46" t="str">
        <f t="shared" ca="1" si="276"/>
        <v/>
      </c>
      <c r="O135" s="46" t="str">
        <f t="shared" ca="1" si="276"/>
        <v/>
      </c>
      <c r="P135" s="55"/>
      <c r="Q135" s="55"/>
      <c r="R135" s="112">
        <f t="shared" ref="R135" ca="1" si="280">IF(ISNUMBER($E135),IF(S135=1,MAX(F135:O135),SUM(F135:O135)),"")</f>
        <v>80000</v>
      </c>
      <c r="S135" s="98" t="str">
        <f t="shared" si="220"/>
        <v/>
      </c>
      <c r="T135" s="127">
        <f t="shared" ca="1" si="217"/>
        <v>1.1247828347980288E-3</v>
      </c>
      <c r="U135" s="55"/>
      <c r="V135" s="55"/>
      <c r="W135" s="55"/>
      <c r="X135" s="55"/>
      <c r="Y135" s="55"/>
      <c r="Z135" s="55"/>
      <c r="AA135" s="141"/>
      <c r="AB135" s="141">
        <f t="shared" si="91"/>
        <v>78</v>
      </c>
      <c r="AC135" s="141">
        <f>IF(ISNUMBER(MATCH($B135,CountryData!$3:$3,0)),MATCH($B135,CountryData!$3:$3,0),"")</f>
        <v>113</v>
      </c>
      <c r="AD135" s="141">
        <f t="shared" ref="AD135" ca="1" si="281">IF(AND(ISNUMBER(AB135),ISNUMBER(AC135)),IF(INDEX(rngData,AB135,AC135)&gt;0,INDEX(rngData,AB135,AC135),""),"")</f>
        <v>20000</v>
      </c>
      <c r="AE135" s="158" t="s">
        <v>353</v>
      </c>
      <c r="AF135" s="145">
        <f t="shared" ca="1" si="279"/>
        <v>20000</v>
      </c>
      <c r="AG135" s="142" t="str">
        <f t="shared" ca="1" si="279"/>
        <v/>
      </c>
      <c r="AH135" s="143">
        <f>IF(AND(_xludf.ISFORMULA(AF135),_xludf.ISFORMULA(AG135)),1,"")</f>
        <v>1</v>
      </c>
      <c r="AI135" s="144"/>
      <c r="AJ135" s="144" t="str">
        <f ca="1">IF(ISNUMBER(AC135),IF(ISNUMBER(MATCH($B135,Strategy!$B:$B,0)),OFFSET(Strategy!$K$1,MATCH($B135,Strategy!$B:$B,0)-1,),""),"")</f>
        <v/>
      </c>
      <c r="AK135" s="215" t="str">
        <f t="shared" si="225"/>
        <v/>
      </c>
      <c r="AL135" s="54"/>
      <c r="AM135" s="220" t="str">
        <f>IF(_xludf.ISFORMULA(F135),"",1)</f>
        <v/>
      </c>
      <c r="AN135" s="220" t="str">
        <f>IF(_xludf.ISFORMULA(G135),"",1)</f>
        <v/>
      </c>
      <c r="AO135" s="220" t="str">
        <f>IF(_xludf.ISFORMULA(H135),"",1)</f>
        <v/>
      </c>
      <c r="AP135" s="220" t="str">
        <f>IF(_xludf.ISFORMULA(I135),"",1)</f>
        <v/>
      </c>
      <c r="AQ135" s="220" t="str">
        <f>IF(_xludf.ISFORMULA(J135),"",1)</f>
        <v/>
      </c>
      <c r="AR135" s="220" t="str">
        <f>IF(_xludf.ISFORMULA(K135),"",1)</f>
        <v/>
      </c>
      <c r="AS135" s="220" t="str">
        <f>IF(_xludf.ISFORMULA(L135),"",1)</f>
        <v/>
      </c>
      <c r="AT135" s="220" t="str">
        <f>IF(_xludf.ISFORMULA(M135),"",1)</f>
        <v/>
      </c>
      <c r="AU135" s="220" t="str">
        <f>IF(_xludf.ISFORMULA(N135),"",1)</f>
        <v/>
      </c>
      <c r="AV135" s="220" t="str">
        <f>IF(_xludf.ISFORMULA(O135),"",1)</f>
        <v/>
      </c>
      <c r="AW135" s="23"/>
      <c r="AX135" s="224" t="str">
        <f t="shared" si="129"/>
        <v/>
      </c>
      <c r="AY135" s="23" t="str">
        <f>IF(ISNUMBER(MATCH(ssLev&amp;ccCountry&amp;ccLevel2&amp;ccYear&amp;"Quantities"&amp;"?"&amp;ROW(),wrkg1!$I:$I,0)),1,"")</f>
        <v/>
      </c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</row>
    <row r="136" spans="1:72" x14ac:dyDescent="0.25">
      <c r="A136" s="84"/>
      <c r="B136" s="84">
        <v>31303</v>
      </c>
      <c r="C136" s="55" t="s">
        <v>367</v>
      </c>
      <c r="D136" s="217" t="s">
        <v>353</v>
      </c>
      <c r="E136" s="111">
        <f t="shared" ca="1" si="276"/>
        <v>15000</v>
      </c>
      <c r="F136" s="46">
        <f t="shared" ca="1" si="276"/>
        <v>15000</v>
      </c>
      <c r="G136" s="46">
        <f t="shared" ca="1" si="276"/>
        <v>15000</v>
      </c>
      <c r="H136" s="46">
        <f t="shared" ca="1" si="276"/>
        <v>15000</v>
      </c>
      <c r="I136" s="46">
        <f t="shared" ca="1" si="276"/>
        <v>15000</v>
      </c>
      <c r="J136" s="46" t="str">
        <f t="shared" ca="1" si="276"/>
        <v/>
      </c>
      <c r="K136" s="46" t="str">
        <f t="shared" ca="1" si="276"/>
        <v/>
      </c>
      <c r="L136" s="46" t="str">
        <f t="shared" ca="1" si="276"/>
        <v/>
      </c>
      <c r="M136" s="46" t="str">
        <f t="shared" ca="1" si="276"/>
        <v/>
      </c>
      <c r="N136" s="46" t="str">
        <f t="shared" ca="1" si="276"/>
        <v/>
      </c>
      <c r="O136" s="46" t="str">
        <f t="shared" ca="1" si="276"/>
        <v/>
      </c>
      <c r="P136" s="55"/>
      <c r="Q136" s="55"/>
      <c r="R136" s="112">
        <f t="shared" ref="R136" ca="1" si="282">IF(ISNUMBER($E136),IF(S136=1,MAX(F136:O136),SUM(F136:O136)),"")</f>
        <v>60000</v>
      </c>
      <c r="S136" s="98" t="str">
        <f t="shared" si="220"/>
        <v/>
      </c>
      <c r="T136" s="127">
        <f t="shared" ca="1" si="217"/>
        <v>8.4358712609852173E-4</v>
      </c>
      <c r="U136" s="55"/>
      <c r="V136" s="55"/>
      <c r="W136" s="55"/>
      <c r="X136" s="55"/>
      <c r="Y136" s="55"/>
      <c r="Z136" s="55"/>
      <c r="AA136" s="141"/>
      <c r="AB136" s="141">
        <f t="shared" si="91"/>
        <v>78</v>
      </c>
      <c r="AC136" s="141">
        <f>IF(ISNUMBER(MATCH($B136,CountryData!$3:$3,0)),MATCH($B136,CountryData!$3:$3,0),"")</f>
        <v>114</v>
      </c>
      <c r="AD136" s="141">
        <f t="shared" ref="AD136:AD139" ca="1" si="283">IF(AND(ISNUMBER(AB136),ISNUMBER(AC136)),IF(INDEX(rngData,AB136,AC136)&gt;0,INDEX(rngData,AB136,AC136),""),"")</f>
        <v>15000</v>
      </c>
      <c r="AE136" s="158" t="s">
        <v>353</v>
      </c>
      <c r="AF136" s="145">
        <f t="shared" ca="1" si="279"/>
        <v>15000</v>
      </c>
      <c r="AG136" s="142" t="str">
        <f t="shared" ca="1" si="279"/>
        <v/>
      </c>
      <c r="AH136" s="143">
        <f>IF(AND(_xludf.ISFORMULA(AF136),_xludf.ISFORMULA(AG136)),1,"")</f>
        <v>1</v>
      </c>
      <c r="AI136" s="144"/>
      <c r="AJ136" s="144" t="str">
        <f ca="1">IF(ISNUMBER(AC136),IF(ISNUMBER(MATCH($B136,Strategy!$B:$B,0)),OFFSET(Strategy!$K$1,MATCH($B136,Strategy!$B:$B,0)-1,),""),"")</f>
        <v/>
      </c>
      <c r="AK136" s="215" t="str">
        <f t="shared" si="225"/>
        <v/>
      </c>
      <c r="AL136" s="54"/>
      <c r="AM136" s="220" t="str">
        <f>IF(_xludf.ISFORMULA(F136),"",1)</f>
        <v/>
      </c>
      <c r="AN136" s="220" t="str">
        <f>IF(_xludf.ISFORMULA(G136),"",1)</f>
        <v/>
      </c>
      <c r="AO136" s="220" t="str">
        <f>IF(_xludf.ISFORMULA(H136),"",1)</f>
        <v/>
      </c>
      <c r="AP136" s="220" t="str">
        <f>IF(_xludf.ISFORMULA(I136),"",1)</f>
        <v/>
      </c>
      <c r="AQ136" s="220" t="str">
        <f>IF(_xludf.ISFORMULA(J136),"",1)</f>
        <v/>
      </c>
      <c r="AR136" s="220" t="str">
        <f>IF(_xludf.ISFORMULA(K136),"",1)</f>
        <v/>
      </c>
      <c r="AS136" s="220" t="str">
        <f>IF(_xludf.ISFORMULA(L136),"",1)</f>
        <v/>
      </c>
      <c r="AT136" s="220" t="str">
        <f>IF(_xludf.ISFORMULA(M136),"",1)</f>
        <v/>
      </c>
      <c r="AU136" s="220" t="str">
        <f>IF(_xludf.ISFORMULA(N136),"",1)</f>
        <v/>
      </c>
      <c r="AV136" s="220" t="str">
        <f>IF(_xludf.ISFORMULA(O136),"",1)</f>
        <v/>
      </c>
      <c r="AW136" s="23"/>
      <c r="AX136" s="224" t="str">
        <f t="shared" ref="AX136:AX142" si="284">IF(SUM(AM136:AV136)&gt;0,1,"")</f>
        <v/>
      </c>
      <c r="AY136" s="23" t="str">
        <f>IF(ISNUMBER(MATCH(ssLev&amp;ccCountry&amp;ccLevel2&amp;ccYear&amp;"Quantities"&amp;"?"&amp;ROW(),wrkg1!$I:$I,0)),1,"")</f>
        <v/>
      </c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</row>
    <row r="137" spans="1:72" x14ac:dyDescent="0.25">
      <c r="A137" s="84"/>
      <c r="B137" s="84"/>
      <c r="C137" s="18" t="s">
        <v>178</v>
      </c>
      <c r="D137" s="217"/>
      <c r="E137" s="124">
        <f t="shared" ref="E137:O137" ca="1" si="285">IF(SUM(E138:E142)&gt;0,SUM(E138:E142),"")</f>
        <v>420000</v>
      </c>
      <c r="F137" s="124">
        <f t="shared" ca="1" si="285"/>
        <v>420000</v>
      </c>
      <c r="G137" s="124">
        <f t="shared" ca="1" si="285"/>
        <v>220000</v>
      </c>
      <c r="H137" s="124">
        <f t="shared" ca="1" si="285"/>
        <v>220000</v>
      </c>
      <c r="I137" s="124">
        <f t="shared" ca="1" si="285"/>
        <v>420000</v>
      </c>
      <c r="J137" s="124" t="str">
        <f t="shared" ca="1" si="285"/>
        <v/>
      </c>
      <c r="K137" s="124" t="str">
        <f t="shared" ca="1" si="285"/>
        <v/>
      </c>
      <c r="L137" s="124" t="str">
        <f t="shared" ca="1" si="285"/>
        <v/>
      </c>
      <c r="M137" s="124" t="str">
        <f t="shared" ca="1" si="285"/>
        <v/>
      </c>
      <c r="N137" s="124" t="str">
        <f t="shared" ca="1" si="285"/>
        <v/>
      </c>
      <c r="O137" s="124" t="str">
        <f t="shared" ca="1" si="285"/>
        <v/>
      </c>
      <c r="P137" s="55"/>
      <c r="Q137" s="55"/>
      <c r="R137" s="124">
        <f t="shared" ref="R137" ca="1" si="286">IF(ISNUMBER($E137),IF(S137=1,MAX(F137:O137),SUM(F137:O137)),"")</f>
        <v>1280000</v>
      </c>
      <c r="S137" s="98" t="str">
        <f t="shared" si="220"/>
        <v/>
      </c>
      <c r="T137" s="126">
        <f t="shared" ca="1" si="217"/>
        <v>1.7996525356768461E-2</v>
      </c>
      <c r="U137" s="55"/>
      <c r="V137" s="55"/>
      <c r="W137" s="55"/>
      <c r="X137" s="55"/>
      <c r="Y137" s="55"/>
      <c r="Z137" s="55"/>
      <c r="AA137" s="141"/>
      <c r="AB137" s="141" t="str">
        <f t="shared" si="91"/>
        <v/>
      </c>
      <c r="AC137" s="141" t="str">
        <f>IF(ISNUMBER(MATCH($B137,CountryData!$3:$3,0)),MATCH($B137,CountryData!$3:$3,0),"")</f>
        <v/>
      </c>
      <c r="AD137" s="141" t="str">
        <f t="shared" si="283"/>
        <v/>
      </c>
      <c r="AE137" s="158"/>
      <c r="AF137" s="145">
        <f ca="1">IF(SUM(AF138:AF142)&gt;0,SUM(AF138:AF142),"")</f>
        <v>420000</v>
      </c>
      <c r="AG137" s="142" t="str">
        <f ca="1">IF(SUM(AG138:AG142)&gt;0,SUM(AG138:AG142),"")</f>
        <v/>
      </c>
      <c r="AH137" s="143">
        <f>IF(AND(_xludf.ISFORMULA(AF137),_xludf.ISFORMULA(AG137)),1,"")</f>
        <v>1</v>
      </c>
      <c r="AI137" s="144"/>
      <c r="AJ137" s="144" t="str">
        <f ca="1">IF(ISNUMBER(AC137),IF(ISNUMBER(MATCH($B137,Strategy!$B:$B,0)),OFFSET(Strategy!$K$1,MATCH($B137,Strategy!$B:$B,0)-1,),""),"")</f>
        <v/>
      </c>
      <c r="AK137" s="215" t="str">
        <f t="shared" si="225"/>
        <v/>
      </c>
      <c r="AL137" s="54"/>
      <c r="AM137" s="220" t="str">
        <f>IF(_xludf.ISFORMULA(F137),"",1)</f>
        <v/>
      </c>
      <c r="AN137" s="220" t="str">
        <f>IF(_xludf.ISFORMULA(G137),"",1)</f>
        <v/>
      </c>
      <c r="AO137" s="220" t="str">
        <f>IF(_xludf.ISFORMULA(H137),"",1)</f>
        <v/>
      </c>
      <c r="AP137" s="220" t="str">
        <f>IF(_xludf.ISFORMULA(I137),"",1)</f>
        <v/>
      </c>
      <c r="AQ137" s="220" t="str">
        <f>IF(_xludf.ISFORMULA(J137),"",1)</f>
        <v/>
      </c>
      <c r="AR137" s="220" t="str">
        <f>IF(_xludf.ISFORMULA(K137),"",1)</f>
        <v/>
      </c>
      <c r="AS137" s="220" t="str">
        <f>IF(_xludf.ISFORMULA(L137),"",1)</f>
        <v/>
      </c>
      <c r="AT137" s="220" t="str">
        <f>IF(_xludf.ISFORMULA(M137),"",1)</f>
        <v/>
      </c>
      <c r="AU137" s="220" t="str">
        <f>IF(_xludf.ISFORMULA(N137),"",1)</f>
        <v/>
      </c>
      <c r="AV137" s="220" t="str">
        <f>IF(_xludf.ISFORMULA(O137),"",1)</f>
        <v/>
      </c>
      <c r="AW137" s="23"/>
      <c r="AX137" s="224" t="str">
        <f t="shared" si="284"/>
        <v/>
      </c>
      <c r="AY137" s="23" t="str">
        <f>IF(ISNUMBER(MATCH(ssLev&amp;ccCountry&amp;ccLevel2&amp;ccYear&amp;"Quantities"&amp;"?"&amp;ROW(),wrkg1!$I:$I,0)),1,"")</f>
        <v/>
      </c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</row>
    <row r="138" spans="1:72" x14ac:dyDescent="0.25">
      <c r="A138" s="84"/>
      <c r="B138" s="84">
        <v>31501</v>
      </c>
      <c r="C138" s="55" t="s">
        <v>372</v>
      </c>
      <c r="D138" s="217" t="s">
        <v>353</v>
      </c>
      <c r="E138" s="111">
        <f ca="1">IF(AND(ISNUMBER(E$39),ISNUMBER($AD138),$D138="Yes"),$AD138*E$39,"")</f>
        <v>200000</v>
      </c>
      <c r="F138" s="46">
        <f t="shared" ref="F138:O138" ca="1" si="287">IF(AND(ISNUMBER(F$1),ISNUMBER(F$39),ISNUMBER($AD138),$D138="Yes"),$AD138*F$39,"")</f>
        <v>200000</v>
      </c>
      <c r="G138" s="46" t="str">
        <f t="shared" ca="1" si="287"/>
        <v/>
      </c>
      <c r="H138" s="46" t="str">
        <f t="shared" ca="1" si="287"/>
        <v/>
      </c>
      <c r="I138" s="46">
        <f t="shared" ca="1" si="287"/>
        <v>200000</v>
      </c>
      <c r="J138" s="46" t="str">
        <f t="shared" ca="1" si="287"/>
        <v/>
      </c>
      <c r="K138" s="46" t="str">
        <f t="shared" ca="1" si="287"/>
        <v/>
      </c>
      <c r="L138" s="46" t="str">
        <f t="shared" ca="1" si="287"/>
        <v/>
      </c>
      <c r="M138" s="46" t="str">
        <f t="shared" ca="1" si="287"/>
        <v/>
      </c>
      <c r="N138" s="46" t="str">
        <f t="shared" ca="1" si="287"/>
        <v/>
      </c>
      <c r="O138" s="46" t="str">
        <f t="shared" ca="1" si="287"/>
        <v/>
      </c>
      <c r="P138" s="55"/>
      <c r="Q138" s="55"/>
      <c r="R138" s="112">
        <f t="shared" ref="R138:R139" ca="1" si="288">IF(ISNUMBER($E138),IF(S138=1,MAX(F138:O138),SUM(F138:O138)),"")</f>
        <v>400000</v>
      </c>
      <c r="S138" s="98" t="str">
        <f t="shared" si="220"/>
        <v/>
      </c>
      <c r="T138" s="127">
        <f t="shared" ca="1" si="217"/>
        <v>5.6239141739901442E-3</v>
      </c>
      <c r="U138" s="55"/>
      <c r="V138" s="55"/>
      <c r="W138" s="55"/>
      <c r="X138" s="55"/>
      <c r="Y138" s="55"/>
      <c r="Z138" s="55"/>
      <c r="AA138" s="141"/>
      <c r="AB138" s="141">
        <f t="shared" si="91"/>
        <v>78</v>
      </c>
      <c r="AC138" s="141">
        <f>IF(ISNUMBER(MATCH($B138,CountryData!$3:$3,0)),MATCH($B138,CountryData!$3:$3,0),"")</f>
        <v>126</v>
      </c>
      <c r="AD138" s="141">
        <f t="shared" ca="1" si="283"/>
        <v>200000</v>
      </c>
      <c r="AE138" s="158" t="s">
        <v>353</v>
      </c>
      <c r="AF138" s="145">
        <f ca="1">IF(AND(ISNUMBER(AF$39),ISNUMBER($AD138),$D138="Yes"),$AD138*AF$39,"")</f>
        <v>200000</v>
      </c>
      <c r="AG138" s="142" t="str">
        <f t="shared" ref="AG138" ca="1" si="289">IF(AND(ISNUMBER(AG$1),ISNUMBER(AG$39),ISNUMBER($AD138),$D138="Yes"),$AD138*AG$39,"")</f>
        <v/>
      </c>
      <c r="AH138" s="143">
        <f>IF(AND(_xludf.ISFORMULA(AF138),_xludf.ISFORMULA(AG138)),1,"")</f>
        <v>1</v>
      </c>
      <c r="AI138" s="144"/>
      <c r="AJ138" s="144" t="str">
        <f ca="1">IF(ISNUMBER(AC138),IF(ISNUMBER(MATCH($B138,Strategy!$B:$B,0)),OFFSET(Strategy!$K$1,MATCH($B138,Strategy!$B:$B,0)-1,),""),"")</f>
        <v/>
      </c>
      <c r="AK138" s="215" t="str">
        <f t="shared" si="225"/>
        <v/>
      </c>
      <c r="AL138" s="54"/>
      <c r="AM138" s="220" t="str">
        <f>IF(_xludf.ISFORMULA(F138),"",1)</f>
        <v/>
      </c>
      <c r="AN138" s="220" t="str">
        <f>IF(_xludf.ISFORMULA(G138),"",1)</f>
        <v/>
      </c>
      <c r="AO138" s="220" t="str">
        <f>IF(_xludf.ISFORMULA(H138),"",1)</f>
        <v/>
      </c>
      <c r="AP138" s="220" t="str">
        <f>IF(_xludf.ISFORMULA(I138),"",1)</f>
        <v/>
      </c>
      <c r="AQ138" s="220" t="str">
        <f>IF(_xludf.ISFORMULA(J138),"",1)</f>
        <v/>
      </c>
      <c r="AR138" s="220" t="str">
        <f>IF(_xludf.ISFORMULA(K138),"",1)</f>
        <v/>
      </c>
      <c r="AS138" s="220" t="str">
        <f>IF(_xludf.ISFORMULA(L138),"",1)</f>
        <v/>
      </c>
      <c r="AT138" s="220" t="str">
        <f>IF(_xludf.ISFORMULA(M138),"",1)</f>
        <v/>
      </c>
      <c r="AU138" s="220" t="str">
        <f>IF(_xludf.ISFORMULA(N138),"",1)</f>
        <v/>
      </c>
      <c r="AV138" s="220" t="str">
        <f>IF(_xludf.ISFORMULA(O138),"",1)</f>
        <v/>
      </c>
      <c r="AW138" s="23"/>
      <c r="AX138" s="224" t="str">
        <f t="shared" si="284"/>
        <v/>
      </c>
      <c r="AY138" s="23" t="str">
        <f>IF(ISNUMBER(MATCH(ssLev&amp;ccCountry&amp;ccLevel2&amp;ccYear&amp;"Quantities"&amp;"?"&amp;ROW(),wrkg1!$I:$I,0)),1,"")</f>
        <v/>
      </c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</row>
    <row r="139" spans="1:72" x14ac:dyDescent="0.25">
      <c r="A139" s="84"/>
      <c r="B139" s="84">
        <v>31601</v>
      </c>
      <c r="C139" s="55" t="s">
        <v>374</v>
      </c>
      <c r="D139" s="217" t="s">
        <v>353</v>
      </c>
      <c r="E139" s="111">
        <f t="shared" ref="E139:O141" ca="1" si="290">IF(AND(ISNUMBER(E$88),ISNUMBER($AD139),$D139="Yes"),$AD139,"")</f>
        <v>100000</v>
      </c>
      <c r="F139" s="46">
        <f t="shared" ca="1" si="290"/>
        <v>100000</v>
      </c>
      <c r="G139" s="46">
        <f t="shared" ca="1" si="290"/>
        <v>100000</v>
      </c>
      <c r="H139" s="46">
        <f t="shared" ca="1" si="290"/>
        <v>100000</v>
      </c>
      <c r="I139" s="46">
        <f t="shared" ca="1" si="290"/>
        <v>100000</v>
      </c>
      <c r="J139" s="46" t="str">
        <f t="shared" ca="1" si="290"/>
        <v/>
      </c>
      <c r="K139" s="46" t="str">
        <f t="shared" ca="1" si="290"/>
        <v/>
      </c>
      <c r="L139" s="46" t="str">
        <f t="shared" ca="1" si="290"/>
        <v/>
      </c>
      <c r="M139" s="46" t="str">
        <f t="shared" ca="1" si="290"/>
        <v/>
      </c>
      <c r="N139" s="46" t="str">
        <f t="shared" ca="1" si="290"/>
        <v/>
      </c>
      <c r="O139" s="46" t="str">
        <f t="shared" ca="1" si="290"/>
        <v/>
      </c>
      <c r="P139" s="55"/>
      <c r="Q139" s="55"/>
      <c r="R139" s="112">
        <f t="shared" ca="1" si="288"/>
        <v>400000</v>
      </c>
      <c r="S139" s="98" t="str">
        <f t="shared" si="220"/>
        <v/>
      </c>
      <c r="T139" s="127">
        <f t="shared" ca="1" si="217"/>
        <v>5.6239141739901442E-3</v>
      </c>
      <c r="U139" s="55"/>
      <c r="V139" s="55"/>
      <c r="W139" s="55"/>
      <c r="X139" s="55"/>
      <c r="Y139" s="55"/>
      <c r="Z139" s="55"/>
      <c r="AA139" s="141"/>
      <c r="AB139" s="141">
        <f t="shared" si="91"/>
        <v>78</v>
      </c>
      <c r="AC139" s="141">
        <f>IF(ISNUMBER(MATCH($B139,CountryData!$3:$3,0)),MATCH($B139,CountryData!$3:$3,0),"")</f>
        <v>127</v>
      </c>
      <c r="AD139" s="141">
        <f t="shared" ca="1" si="283"/>
        <v>100000</v>
      </c>
      <c r="AE139" s="158" t="s">
        <v>353</v>
      </c>
      <c r="AF139" s="145">
        <f t="shared" ref="AF139:AG141" ca="1" si="291">IF(AND(ISNUMBER(AF$88),ISNUMBER($AD139),$D139="Yes"),$AD139,"")</f>
        <v>100000</v>
      </c>
      <c r="AG139" s="142" t="str">
        <f t="shared" ca="1" si="291"/>
        <v/>
      </c>
      <c r="AH139" s="143">
        <f>IF(AND(_xludf.ISFORMULA(AF139),_xludf.ISFORMULA(AG139)),1,"")</f>
        <v>1</v>
      </c>
      <c r="AI139" s="144"/>
      <c r="AJ139" s="144" t="str">
        <f ca="1">IF(ISNUMBER(AC139),IF(ISNUMBER(MATCH($B139,Strategy!$B:$B,0)),OFFSET(Strategy!$K$1,MATCH($B139,Strategy!$B:$B,0)-1,),""),"")</f>
        <v/>
      </c>
      <c r="AK139" s="215" t="str">
        <f t="shared" si="225"/>
        <v/>
      </c>
      <c r="AL139" s="54"/>
      <c r="AM139" s="220" t="str">
        <f>IF(_xludf.ISFORMULA(F139),"",1)</f>
        <v/>
      </c>
      <c r="AN139" s="220" t="str">
        <f>IF(_xludf.ISFORMULA(G139),"",1)</f>
        <v/>
      </c>
      <c r="AO139" s="220" t="str">
        <f>IF(_xludf.ISFORMULA(H139),"",1)</f>
        <v/>
      </c>
      <c r="AP139" s="220" t="str">
        <f>IF(_xludf.ISFORMULA(I139),"",1)</f>
        <v/>
      </c>
      <c r="AQ139" s="220" t="str">
        <f>IF(_xludf.ISFORMULA(J139),"",1)</f>
        <v/>
      </c>
      <c r="AR139" s="220" t="str">
        <f>IF(_xludf.ISFORMULA(K139),"",1)</f>
        <v/>
      </c>
      <c r="AS139" s="220" t="str">
        <f>IF(_xludf.ISFORMULA(L139),"",1)</f>
        <v/>
      </c>
      <c r="AT139" s="220" t="str">
        <f>IF(_xludf.ISFORMULA(M139),"",1)</f>
        <v/>
      </c>
      <c r="AU139" s="220" t="str">
        <f>IF(_xludf.ISFORMULA(N139),"",1)</f>
        <v/>
      </c>
      <c r="AV139" s="220" t="str">
        <f>IF(_xludf.ISFORMULA(O139),"",1)</f>
        <v/>
      </c>
      <c r="AW139" s="23"/>
      <c r="AX139" s="224" t="str">
        <f t="shared" si="284"/>
        <v/>
      </c>
      <c r="AY139" s="23" t="str">
        <f>IF(ISNUMBER(MATCH(ssLev&amp;ccCountry&amp;ccLevel2&amp;ccYear&amp;"Quantities"&amp;"?"&amp;ROW(),wrkg1!$I:$I,0)),1,"")</f>
        <v/>
      </c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</row>
    <row r="140" spans="1:72" x14ac:dyDescent="0.25">
      <c r="A140" s="84"/>
      <c r="B140" s="84">
        <v>31602</v>
      </c>
      <c r="C140" s="55" t="s">
        <v>373</v>
      </c>
      <c r="D140" s="217" t="s">
        <v>353</v>
      </c>
      <c r="E140" s="111">
        <f t="shared" ca="1" si="290"/>
        <v>20000</v>
      </c>
      <c r="F140" s="46">
        <f t="shared" ca="1" si="290"/>
        <v>20000</v>
      </c>
      <c r="G140" s="46">
        <f t="shared" ca="1" si="290"/>
        <v>20000</v>
      </c>
      <c r="H140" s="46">
        <f t="shared" ca="1" si="290"/>
        <v>20000</v>
      </c>
      <c r="I140" s="46">
        <f t="shared" ca="1" si="290"/>
        <v>20000</v>
      </c>
      <c r="J140" s="46" t="str">
        <f t="shared" ca="1" si="290"/>
        <v/>
      </c>
      <c r="K140" s="46" t="str">
        <f t="shared" ca="1" si="290"/>
        <v/>
      </c>
      <c r="L140" s="46" t="str">
        <f t="shared" ca="1" si="290"/>
        <v/>
      </c>
      <c r="M140" s="46" t="str">
        <f t="shared" ca="1" si="290"/>
        <v/>
      </c>
      <c r="N140" s="46" t="str">
        <f t="shared" ca="1" si="290"/>
        <v/>
      </c>
      <c r="O140" s="46" t="str">
        <f t="shared" ca="1" si="290"/>
        <v/>
      </c>
      <c r="P140" s="55"/>
      <c r="Q140" s="55"/>
      <c r="R140" s="112">
        <f t="shared" ref="R140" ca="1" si="292">IF(ISNUMBER($E140),IF(S140=1,MAX(F140:O140),SUM(F140:O140)),"")</f>
        <v>80000</v>
      </c>
      <c r="S140" s="98" t="str">
        <f t="shared" si="220"/>
        <v/>
      </c>
      <c r="T140" s="127">
        <f t="shared" ca="1" si="217"/>
        <v>1.1247828347980288E-3</v>
      </c>
      <c r="U140" s="55"/>
      <c r="V140" s="55"/>
      <c r="W140" s="55"/>
      <c r="X140" s="55"/>
      <c r="Y140" s="55"/>
      <c r="Z140" s="55"/>
      <c r="AA140" s="141"/>
      <c r="AB140" s="141">
        <f t="shared" si="91"/>
        <v>78</v>
      </c>
      <c r="AC140" s="141">
        <f>IF(ISNUMBER(MATCH($B140,CountryData!$3:$3,0)),MATCH($B140,CountryData!$3:$3,0),"")</f>
        <v>128</v>
      </c>
      <c r="AD140" s="141">
        <f t="shared" ref="AD140" ca="1" si="293">IF(AND(ISNUMBER(AB140),ISNUMBER(AC140)),IF(INDEX(rngData,AB140,AC140)&gt;0,INDEX(rngData,AB140,AC140),""),"")</f>
        <v>20000</v>
      </c>
      <c r="AE140" s="158" t="s">
        <v>353</v>
      </c>
      <c r="AF140" s="145">
        <f t="shared" ca="1" si="291"/>
        <v>20000</v>
      </c>
      <c r="AG140" s="142" t="str">
        <f t="shared" ca="1" si="291"/>
        <v/>
      </c>
      <c r="AH140" s="143">
        <f>IF(AND(_xludf.ISFORMULA(AF140),_xludf.ISFORMULA(AG140)),1,"")</f>
        <v>1</v>
      </c>
      <c r="AI140" s="144"/>
      <c r="AJ140" s="144" t="str">
        <f ca="1">IF(ISNUMBER(AC140),IF(ISNUMBER(MATCH($B140,Strategy!$B:$B,0)),OFFSET(Strategy!$K$1,MATCH($B140,Strategy!$B:$B,0)-1,),""),"")</f>
        <v/>
      </c>
      <c r="AK140" s="215" t="str">
        <f t="shared" si="225"/>
        <v/>
      </c>
      <c r="AL140" s="54"/>
      <c r="AM140" s="220" t="str">
        <f>IF(_xludf.ISFORMULA(F140),"",1)</f>
        <v/>
      </c>
      <c r="AN140" s="220" t="str">
        <f>IF(_xludf.ISFORMULA(G140),"",1)</f>
        <v/>
      </c>
      <c r="AO140" s="220" t="str">
        <f>IF(_xludf.ISFORMULA(H140),"",1)</f>
        <v/>
      </c>
      <c r="AP140" s="220" t="str">
        <f>IF(_xludf.ISFORMULA(I140),"",1)</f>
        <v/>
      </c>
      <c r="AQ140" s="220" t="str">
        <f>IF(_xludf.ISFORMULA(J140),"",1)</f>
        <v/>
      </c>
      <c r="AR140" s="220" t="str">
        <f>IF(_xludf.ISFORMULA(K140),"",1)</f>
        <v/>
      </c>
      <c r="AS140" s="220" t="str">
        <f>IF(_xludf.ISFORMULA(L140),"",1)</f>
        <v/>
      </c>
      <c r="AT140" s="220" t="str">
        <f>IF(_xludf.ISFORMULA(M140),"",1)</f>
        <v/>
      </c>
      <c r="AU140" s="220" t="str">
        <f>IF(_xludf.ISFORMULA(N140),"",1)</f>
        <v/>
      </c>
      <c r="AV140" s="220" t="str">
        <f>IF(_xludf.ISFORMULA(O140),"",1)</f>
        <v/>
      </c>
      <c r="AW140" s="23"/>
      <c r="AX140" s="224" t="str">
        <f t="shared" si="284"/>
        <v/>
      </c>
      <c r="AY140" s="23" t="str">
        <f>IF(ISNUMBER(MATCH(ssLev&amp;ccCountry&amp;ccLevel2&amp;ccYear&amp;"Quantities"&amp;"?"&amp;ROW(),wrkg1!$I:$I,0)),1,"")</f>
        <v/>
      </c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</row>
    <row r="141" spans="1:72" x14ac:dyDescent="0.25">
      <c r="A141" s="84"/>
      <c r="B141" s="84">
        <v>31603</v>
      </c>
      <c r="C141" s="55" t="s">
        <v>376</v>
      </c>
      <c r="D141" s="217" t="s">
        <v>353</v>
      </c>
      <c r="E141" s="111">
        <f t="shared" ca="1" si="290"/>
        <v>100000</v>
      </c>
      <c r="F141" s="46">
        <f t="shared" ca="1" si="290"/>
        <v>100000</v>
      </c>
      <c r="G141" s="46">
        <f t="shared" ca="1" si="290"/>
        <v>100000</v>
      </c>
      <c r="H141" s="46">
        <f t="shared" ca="1" si="290"/>
        <v>100000</v>
      </c>
      <c r="I141" s="46">
        <f t="shared" ca="1" si="290"/>
        <v>100000</v>
      </c>
      <c r="J141" s="46" t="str">
        <f t="shared" ca="1" si="290"/>
        <v/>
      </c>
      <c r="K141" s="46" t="str">
        <f t="shared" ca="1" si="290"/>
        <v/>
      </c>
      <c r="L141" s="46" t="str">
        <f t="shared" ca="1" si="290"/>
        <v/>
      </c>
      <c r="M141" s="46" t="str">
        <f t="shared" ca="1" si="290"/>
        <v/>
      </c>
      <c r="N141" s="46" t="str">
        <f t="shared" ca="1" si="290"/>
        <v/>
      </c>
      <c r="O141" s="46" t="str">
        <f t="shared" ca="1" si="290"/>
        <v/>
      </c>
      <c r="P141" s="55"/>
      <c r="Q141" s="55"/>
      <c r="R141" s="112">
        <f t="shared" ref="R141" ca="1" si="294">IF(ISNUMBER($E141),IF(S141=1,MAX(F141:O141),SUM(F141:O141)),"")</f>
        <v>400000</v>
      </c>
      <c r="S141" s="98" t="str">
        <f t="shared" si="220"/>
        <v/>
      </c>
      <c r="T141" s="127">
        <f t="shared" ca="1" si="217"/>
        <v>5.6239141739901442E-3</v>
      </c>
      <c r="U141" s="55"/>
      <c r="V141" s="55"/>
      <c r="W141" s="55"/>
      <c r="X141" s="55"/>
      <c r="Y141" s="55"/>
      <c r="Z141" s="55"/>
      <c r="AA141" s="141"/>
      <c r="AB141" s="141">
        <f t="shared" si="91"/>
        <v>78</v>
      </c>
      <c r="AC141" s="141">
        <f>IF(ISNUMBER(MATCH($B141,CountryData!$3:$3,0)),MATCH($B141,CountryData!$3:$3,0),"")</f>
        <v>129</v>
      </c>
      <c r="AD141" s="141">
        <f t="shared" ref="AD141" ca="1" si="295">IF(AND(ISNUMBER(AB141),ISNUMBER(AC141)),IF(INDEX(rngData,AB141,AC141)&gt;0,INDEX(rngData,AB141,AC141),""),"")</f>
        <v>100000</v>
      </c>
      <c r="AE141" s="158" t="s">
        <v>353</v>
      </c>
      <c r="AF141" s="145">
        <f t="shared" ca="1" si="291"/>
        <v>100000</v>
      </c>
      <c r="AG141" s="142" t="str">
        <f t="shared" ca="1" si="291"/>
        <v/>
      </c>
      <c r="AH141" s="143">
        <f>IF(AND(_xludf.ISFORMULA(AF141),_xludf.ISFORMULA(AG141)),1,"")</f>
        <v>1</v>
      </c>
      <c r="AI141" s="144"/>
      <c r="AJ141" s="144" t="str">
        <f ca="1">IF(ISNUMBER(AC141),IF(ISNUMBER(MATCH($B141,Strategy!$B:$B,0)),OFFSET(Strategy!$K$1,MATCH($B141,Strategy!$B:$B,0)-1,),""),"")</f>
        <v/>
      </c>
      <c r="AK141" s="215" t="str">
        <f t="shared" si="225"/>
        <v/>
      </c>
      <c r="AL141" s="54"/>
      <c r="AM141" s="220" t="str">
        <f>IF(_xludf.ISFORMULA(F141),"",1)</f>
        <v/>
      </c>
      <c r="AN141" s="220" t="str">
        <f>IF(_xludf.ISFORMULA(G141),"",1)</f>
        <v/>
      </c>
      <c r="AO141" s="220" t="str">
        <f>IF(_xludf.ISFORMULA(H141),"",1)</f>
        <v/>
      </c>
      <c r="AP141" s="220" t="str">
        <f>IF(_xludf.ISFORMULA(I141),"",1)</f>
        <v/>
      </c>
      <c r="AQ141" s="220" t="str">
        <f>IF(_xludf.ISFORMULA(J141),"",1)</f>
        <v/>
      </c>
      <c r="AR141" s="220" t="str">
        <f>IF(_xludf.ISFORMULA(K141),"",1)</f>
        <v/>
      </c>
      <c r="AS141" s="220" t="str">
        <f>IF(_xludf.ISFORMULA(L141),"",1)</f>
        <v/>
      </c>
      <c r="AT141" s="220" t="str">
        <f>IF(_xludf.ISFORMULA(M141),"",1)</f>
        <v/>
      </c>
      <c r="AU141" s="220" t="str">
        <f>IF(_xludf.ISFORMULA(N141),"",1)</f>
        <v/>
      </c>
      <c r="AV141" s="220" t="str">
        <f>IF(_xludf.ISFORMULA(O141),"",1)</f>
        <v/>
      </c>
      <c r="AW141" s="23"/>
      <c r="AX141" s="224" t="str">
        <f t="shared" si="284"/>
        <v/>
      </c>
      <c r="AY141" s="23" t="str">
        <f>IF(ISNUMBER(MATCH(ssLev&amp;ccCountry&amp;ccLevel2&amp;ccYear&amp;"Quantities"&amp;"?"&amp;ROW(),wrkg1!$I:$I,0)),1,"")</f>
        <v/>
      </c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</row>
    <row r="142" spans="1:72" x14ac:dyDescent="0.25">
      <c r="A142" s="84"/>
      <c r="B142" s="84"/>
      <c r="C142" s="131" t="s">
        <v>375</v>
      </c>
      <c r="D142" s="128"/>
      <c r="E142" s="109" t="str">
        <f t="shared" ref="E142:O142" ca="1" si="296">IF(AND(ISNUMBER(E$88),ISNUMBER($AD142),$D142="Yes"),$AD142,"")</f>
        <v/>
      </c>
      <c r="F142" s="46" t="str">
        <f t="shared" ca="1" si="296"/>
        <v/>
      </c>
      <c r="G142" s="46" t="str">
        <f t="shared" ca="1" si="296"/>
        <v/>
      </c>
      <c r="H142" s="46" t="str">
        <f t="shared" ca="1" si="296"/>
        <v/>
      </c>
      <c r="I142" s="46" t="str">
        <f t="shared" ca="1" si="296"/>
        <v/>
      </c>
      <c r="J142" s="46" t="str">
        <f t="shared" ca="1" si="296"/>
        <v/>
      </c>
      <c r="K142" s="46" t="str">
        <f t="shared" ca="1" si="296"/>
        <v/>
      </c>
      <c r="L142" s="46" t="str">
        <f t="shared" ca="1" si="296"/>
        <v/>
      </c>
      <c r="M142" s="46" t="str">
        <f t="shared" ca="1" si="296"/>
        <v/>
      </c>
      <c r="N142" s="46" t="str">
        <f t="shared" ca="1" si="296"/>
        <v/>
      </c>
      <c r="O142" s="46" t="str">
        <f t="shared" ca="1" si="296"/>
        <v/>
      </c>
      <c r="P142" s="55"/>
      <c r="Q142" s="55"/>
      <c r="R142" s="112" t="str">
        <f t="shared" ref="R142" ca="1" si="297">IF(ISNUMBER($E142),IF(S142=1,MAX(F142:O142),SUM(F142:O142)),"")</f>
        <v/>
      </c>
      <c r="S142" s="98" t="str">
        <f t="shared" si="220"/>
        <v/>
      </c>
      <c r="T142" s="127" t="str">
        <f t="shared" ca="1" si="217"/>
        <v/>
      </c>
      <c r="U142" s="55"/>
      <c r="V142" s="55"/>
      <c r="W142" s="55"/>
      <c r="X142" s="55"/>
      <c r="Y142" s="55"/>
      <c r="Z142" s="55"/>
      <c r="AA142" s="141"/>
      <c r="AB142" s="141" t="str">
        <f t="shared" si="91"/>
        <v/>
      </c>
      <c r="AC142" s="141" t="str">
        <f>IF(ISNUMBER(MATCH($B142,CountryData!$3:$3,0)),MATCH($B142,CountryData!$3:$3,0),"")</f>
        <v/>
      </c>
      <c r="AD142" s="141" t="str">
        <f t="shared" ref="AD142" si="298">IF(AND(ISNUMBER(AB142),ISNUMBER(AC142)),IF(INDEX(rngData,AB142,AC142)&gt;0,INDEX(rngData,AB142,AC142),""),"")</f>
        <v/>
      </c>
      <c r="AE142" s="158"/>
      <c r="AF142" s="145" t="str">
        <f ca="1">IF(AND(ISNUMBER(AF$88),ISNUMBER($AD142),$D142="Yes"),$AD142,"")</f>
        <v/>
      </c>
      <c r="AG142" s="142" t="str">
        <f ca="1">IF(AND(ISNUMBER(AG$88),ISNUMBER($AD142),$D142="Yes"),$AD142,"")</f>
        <v/>
      </c>
      <c r="AH142" s="143">
        <f>IF(AND(_xludf.ISFORMULA(AF142),_xludf.ISFORMULA(AG142)),1,"")</f>
        <v>1</v>
      </c>
      <c r="AI142" s="144"/>
      <c r="AJ142" s="144" t="str">
        <f ca="1">IF(ISNUMBER(AC142),IF(ISNUMBER(MATCH($B142,Strategy!$B:$B,0)),OFFSET(Strategy!$K$1,MATCH($B142,Strategy!$B:$B,0)-1,),""),"")</f>
        <v/>
      </c>
      <c r="AK142" s="215"/>
      <c r="AL142" s="54"/>
      <c r="AM142" s="220" t="str">
        <f>IF(_xludf.ISFORMULA(F142),"",1)</f>
        <v/>
      </c>
      <c r="AN142" s="220" t="str">
        <f>IF(_xludf.ISFORMULA(G142),"",1)</f>
        <v/>
      </c>
      <c r="AO142" s="220" t="str">
        <f>IF(_xludf.ISFORMULA(H142),"",1)</f>
        <v/>
      </c>
      <c r="AP142" s="220" t="str">
        <f>IF(_xludf.ISFORMULA(I142),"",1)</f>
        <v/>
      </c>
      <c r="AQ142" s="220" t="str">
        <f>IF(_xludf.ISFORMULA(J142),"",1)</f>
        <v/>
      </c>
      <c r="AR142" s="220" t="str">
        <f>IF(_xludf.ISFORMULA(K142),"",1)</f>
        <v/>
      </c>
      <c r="AS142" s="220" t="str">
        <f>IF(_xludf.ISFORMULA(L142),"",1)</f>
        <v/>
      </c>
      <c r="AT142" s="220" t="str">
        <f>IF(_xludf.ISFORMULA(M142),"",1)</f>
        <v/>
      </c>
      <c r="AU142" s="220" t="str">
        <f>IF(_xludf.ISFORMULA(N142),"",1)</f>
        <v/>
      </c>
      <c r="AV142" s="220" t="str">
        <f>IF(_xludf.ISFORMULA(O142),"",1)</f>
        <v/>
      </c>
      <c r="AW142" s="23"/>
      <c r="AX142" s="224" t="str">
        <f t="shared" si="284"/>
        <v/>
      </c>
      <c r="AY142" s="23" t="str">
        <f>IF(ISNUMBER(MATCH(ssLev&amp;ccCountry&amp;ccLevel2&amp;ccYear&amp;"Quantities"&amp;"?"&amp;ROW(),wrkg1!$I:$I,0)),1,"")</f>
        <v/>
      </c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</row>
    <row r="143" spans="1:72" x14ac:dyDescent="0.25">
      <c r="A143" s="84"/>
      <c r="B143" s="84"/>
      <c r="C143" s="55"/>
      <c r="D143" s="56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B143" s="141" t="str">
        <f t="shared" si="91"/>
        <v/>
      </c>
      <c r="AC143" s="141" t="str">
        <f>IF(ISNUMBER(MATCH($B143,CountryData!$3:$3,0)),MATCH($B143,CountryData!$3:$3,0),"")</f>
        <v/>
      </c>
      <c r="AD143" s="141" t="str">
        <f t="shared" si="213"/>
        <v/>
      </c>
      <c r="AE143" s="158"/>
      <c r="AF143" s="145"/>
      <c r="AG143" s="142"/>
      <c r="AH143" s="143" t="str">
        <f>IF(AND(_xludf.ISFORMULA(AF143),_xludf.ISFORMULA(AG143)),1,"")</f>
        <v/>
      </c>
      <c r="AI143" s="144"/>
      <c r="AJ143" s="144" t="str">
        <f ca="1">IF(ISNUMBER(AC143),IF(ISNUMBER(MATCH($B143,Strategy!$B:$B,0)),OFFSET(Strategy!$K$1,MATCH($B143,Strategy!$B:$B,0)-1,),""),"")</f>
        <v/>
      </c>
      <c r="AK143" s="215"/>
      <c r="AL143" s="54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3"/>
      <c r="AX143" s="224" t="str">
        <f t="shared" ref="AX143:AX144" si="299">IF(SUM(AM143:AV143)&gt;0,1,"")</f>
        <v/>
      </c>
      <c r="AY143" s="23" t="str">
        <f>IF(ISNUMBER(MATCH(ssLev&amp;ccCountry&amp;ccLevel2&amp;ccYear&amp;"Quantities"&amp;"?"&amp;ROW(),wrkg1!$I:$I,0)),1,"")</f>
        <v/>
      </c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</row>
    <row r="144" spans="1:72" x14ac:dyDescent="0.25">
      <c r="A144" s="84"/>
      <c r="B144" s="84"/>
      <c r="C144" s="55"/>
      <c r="D144" s="56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B144" s="141" t="str">
        <f t="shared" si="91"/>
        <v/>
      </c>
      <c r="AC144" s="141" t="str">
        <f>IF(ISNUMBER(MATCH($B144,CountryData!$3:$3,0)),MATCH($B144,CountryData!$3:$3,0),"")</f>
        <v/>
      </c>
      <c r="AD144" s="141" t="str">
        <f t="shared" si="213"/>
        <v/>
      </c>
      <c r="AE144" s="158"/>
      <c r="AF144" s="145"/>
      <c r="AG144" s="142"/>
      <c r="AH144" s="143" t="str">
        <f>IF(AND(_xludf.ISFORMULA(AF144),_xludf.ISFORMULA(AG144)),1,"")</f>
        <v/>
      </c>
      <c r="AI144" s="144"/>
      <c r="AJ144" s="144" t="str">
        <f ca="1">IF(ISNUMBER(AC144),IF(ISNUMBER(MATCH($B144,Strategy!$B:$B,0)),OFFSET(Strategy!$K$1,MATCH($B144,Strategy!$B:$B,0)-1,),""),"")</f>
        <v/>
      </c>
      <c r="AK144" s="215"/>
      <c r="AL144" s="54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24" t="str">
        <f t="shared" si="299"/>
        <v/>
      </c>
      <c r="AY144" s="23" t="str">
        <f>IF(ISNUMBER(MATCH(ssLev&amp;ccCountry&amp;ccLevel2&amp;ccYear&amp;"Quantities"&amp;"?"&amp;ROW(),wrkg1!$I:$I,0)),1,"")</f>
        <v/>
      </c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</row>
    <row r="145" spans="1:72" s="118" customFormat="1" ht="12" x14ac:dyDescent="0.2">
      <c r="A145" s="84">
        <v>99</v>
      </c>
      <c r="B145" s="116"/>
      <c r="C145" s="116" t="s">
        <v>356</v>
      </c>
      <c r="D145" s="116"/>
      <c r="E145" s="117">
        <f t="shared" ref="E145:O145" ca="1" si="300">IF(OR(ISNUMBER(E114),ISNUMBER(E128),ISNUMBER(E137)),SUM(E114,E128,E137),"")</f>
        <v>1910850.9767833352</v>
      </c>
      <c r="F145" s="117">
        <f t="shared" ca="1" si="300"/>
        <v>12583081.538747657</v>
      </c>
      <c r="G145" s="117">
        <f t="shared" ca="1" si="300"/>
        <v>16430465.226593824</v>
      </c>
      <c r="H145" s="117">
        <f t="shared" ca="1" si="300"/>
        <v>19931185.179079391</v>
      </c>
      <c r="I145" s="117">
        <f t="shared" ca="1" si="300"/>
        <v>22180108.802606687</v>
      </c>
      <c r="J145" s="117" t="str">
        <f t="shared" ca="1" si="300"/>
        <v/>
      </c>
      <c r="K145" s="117" t="str">
        <f t="shared" ca="1" si="300"/>
        <v/>
      </c>
      <c r="L145" s="117" t="str">
        <f t="shared" ca="1" si="300"/>
        <v/>
      </c>
      <c r="M145" s="117" t="str">
        <f t="shared" ca="1" si="300"/>
        <v/>
      </c>
      <c r="N145" s="117" t="str">
        <f t="shared" ca="1" si="300"/>
        <v/>
      </c>
      <c r="O145" s="117" t="str">
        <f t="shared" ca="1" si="300"/>
        <v/>
      </c>
      <c r="P145" s="116"/>
      <c r="Q145" s="116"/>
      <c r="R145" s="117">
        <f ca="1">IF(SUM(R114,R128,R137)&gt;0,SUM(R114,R128,R137),"")</f>
        <v>71124840.747027546</v>
      </c>
      <c r="S145" s="116"/>
      <c r="T145" s="125">
        <f ca="1">IF(ISNUMBER($R$145),R145/$R$145,"")</f>
        <v>1</v>
      </c>
      <c r="U145" s="116"/>
      <c r="V145" s="116"/>
      <c r="W145" s="116"/>
      <c r="X145" s="116"/>
      <c r="Y145" s="116"/>
      <c r="Z145" s="116"/>
      <c r="AB145" s="146" t="str">
        <f t="shared" si="91"/>
        <v/>
      </c>
      <c r="AC145" s="146" t="str">
        <f>IF(ISNUMBER(MATCH($B145,CountryData!$3:$3,0)),MATCH($B145,CountryData!$3:$3,0),"")</f>
        <v/>
      </c>
      <c r="AD145" s="146" t="str">
        <f t="shared" si="213"/>
        <v/>
      </c>
      <c r="AE145" s="162"/>
      <c r="AF145" s="147">
        <f ca="1">IF(OR(ISNUMBER(AF114),ISNUMBER(AF128),ISNUMBER(AF137)),SUM(AF114,AF128,AF137),"")</f>
        <v>1776103.7436880972</v>
      </c>
      <c r="AG145" s="148" t="str">
        <f ca="1">IF(OR(ISNUMBER(AG114),ISNUMBER(AG128),ISNUMBER(AG137)),SUM(AG114,AG128,AG137),"")</f>
        <v/>
      </c>
      <c r="AH145" s="143">
        <f>IF(AND(_xludf.ISFORMULA(AF145),_xludf.ISFORMULA(AG145)),1,"")</f>
        <v>1</v>
      </c>
      <c r="AI145" s="148"/>
      <c r="AJ145" s="148" t="str">
        <f ca="1">IF(ISNUMBER(AC145),IF(ISNUMBER(MATCH($B145,Strategy!$B:$B,0)),OFFSET(Strategy!$K$1,MATCH($B145,Strategy!$B:$B,0)-1,),""),"")</f>
        <v/>
      </c>
      <c r="AK145" s="216"/>
      <c r="AL145" s="119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5"/>
      <c r="AY145" s="23" t="str">
        <f>IF(ISNUMBER(MATCH(ssLev&amp;ccCountry&amp;ccLevel2&amp;ccYear&amp;"Quantities"&amp;"?"&amp;ROW(),wrkg1!$I:$I,0)),1,"")</f>
        <v/>
      </c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</row>
    <row r="146" spans="1:72" s="114" customFormat="1" ht="12" x14ac:dyDescent="0.2">
      <c r="A146" s="84"/>
      <c r="B146" s="113"/>
      <c r="C146" s="113" t="s">
        <v>355</v>
      </c>
      <c r="D146" s="113"/>
      <c r="E146" s="120">
        <f t="shared" ref="E146:O146" ca="1" si="301">IF(AND(ISNUMBER(E21),ISNUMBER(E145)),E145/(E15*E21),"")</f>
        <v>0.11066488209727145</v>
      </c>
      <c r="F146" s="120">
        <f t="shared" ca="1" si="301"/>
        <v>0.63059345097256247</v>
      </c>
      <c r="G146" s="120">
        <f t="shared" ca="1" si="301"/>
        <v>0.7214176707607739</v>
      </c>
      <c r="H146" s="120">
        <f t="shared" ca="1" si="301"/>
        <v>0.77447840910777643</v>
      </c>
      <c r="I146" s="120">
        <f t="shared" ca="1" si="301"/>
        <v>0.76910079956175403</v>
      </c>
      <c r="J146" s="120" t="str">
        <f t="shared" ca="1" si="301"/>
        <v/>
      </c>
      <c r="K146" s="120" t="str">
        <f t="shared" ca="1" si="301"/>
        <v/>
      </c>
      <c r="L146" s="120" t="str">
        <f t="shared" ca="1" si="301"/>
        <v/>
      </c>
      <c r="M146" s="120" t="str">
        <f t="shared" ca="1" si="301"/>
        <v/>
      </c>
      <c r="N146" s="120" t="str">
        <f t="shared" ca="1" si="301"/>
        <v/>
      </c>
      <c r="O146" s="120" t="str">
        <f t="shared" ca="1" si="301"/>
        <v/>
      </c>
      <c r="P146" s="113"/>
      <c r="Q146" s="113"/>
      <c r="R146" s="120">
        <f ca="1">IF(AND(ISNUMBER(R21),ISNUMBER(R145)),R145/(R15*R21),"")</f>
        <v>0.64163354283251117</v>
      </c>
      <c r="S146" s="113"/>
      <c r="T146" s="113"/>
      <c r="U146" s="113"/>
      <c r="V146" s="113"/>
      <c r="W146" s="113"/>
      <c r="X146" s="113"/>
      <c r="Y146" s="113"/>
      <c r="Z146" s="113"/>
      <c r="AB146" s="149" t="str">
        <f t="shared" si="91"/>
        <v/>
      </c>
      <c r="AC146" s="149" t="str">
        <f>IF(ISNUMBER(MATCH($B146,CountryData!$3:$3,0)),MATCH($B146,CountryData!$3:$3,0),"")</f>
        <v/>
      </c>
      <c r="AD146" s="149" t="str">
        <f t="shared" si="213"/>
        <v/>
      </c>
      <c r="AE146" s="163"/>
      <c r="AF146" s="150">
        <f ca="1">IF(AND(ISNUMBER(AF21),ISNUMBER(AF145)),AF145/(AF15*AF21),"")</f>
        <v>0.1028611408089162</v>
      </c>
      <c r="AG146" s="151" t="str">
        <f ca="1">IF(AND(ISNUMBER(AG21),ISNUMBER(AG145)),AG145/(AG15*AG21),"")</f>
        <v/>
      </c>
      <c r="AH146" s="152">
        <f>IF(AND(_xludf.ISFORMULA(AF146),_xludf.ISFORMULA(AG146)),1,"")</f>
        <v>1</v>
      </c>
      <c r="AI146" s="151"/>
      <c r="AJ146" s="151" t="str">
        <f ca="1">IF(ISNUMBER(AC146),IF(ISNUMBER(MATCH($B146,Strategy!$B:$B,0)),OFFSET(Strategy!$K$1,MATCH($B146,Strategy!$B:$B,0)-1,),""),"")</f>
        <v/>
      </c>
      <c r="AK146" s="215"/>
      <c r="AL146" s="115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24"/>
      <c r="AY146" s="23" t="str">
        <f>IF(ISNUMBER(MATCH(ssLev&amp;ccCountry&amp;ccLevel2&amp;ccYear&amp;"Quantities"&amp;"?"&amp;ROW(),wrkg1!$I:$I,0)),1,"")</f>
        <v/>
      </c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</row>
    <row r="147" spans="1:72" x14ac:dyDescent="0.25">
      <c r="A147" s="84"/>
      <c r="B147" s="84"/>
      <c r="C147" s="55"/>
      <c r="D147" s="56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B147" s="141" t="str">
        <f t="shared" si="91"/>
        <v/>
      </c>
      <c r="AC147" s="141" t="str">
        <f>IF(ISNUMBER(MATCH($B147,CountryData!$3:$3,0)),MATCH($B147,CountryData!$3:$3,0),"")</f>
        <v/>
      </c>
      <c r="AD147" s="141" t="str">
        <f t="shared" si="213"/>
        <v/>
      </c>
      <c r="AE147" s="158"/>
      <c r="AF147" s="145"/>
      <c r="AG147" s="142"/>
      <c r="AH147" s="143" t="str">
        <f>IF(AND(_xludf.ISFORMULA(AF147),_xludf.ISFORMULA(AG147)),1,"")</f>
        <v/>
      </c>
      <c r="AI147" s="144"/>
      <c r="AJ147" s="144" t="str">
        <f ca="1">IF(ISNUMBER(AC147),IF(ISNUMBER(MATCH($B147,Strategy!$B:$B,0)),OFFSET(Strategy!$K$1,MATCH($B147,Strategy!$B:$B,0)-1,),""),"")</f>
        <v/>
      </c>
      <c r="AK147" s="215"/>
      <c r="AL147" s="54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24"/>
      <c r="AY147" s="23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</row>
    <row r="148" spans="1:72" x14ac:dyDescent="0.25">
      <c r="AB148" s="141" t="str">
        <f t="shared" si="91"/>
        <v/>
      </c>
      <c r="AC148" s="141" t="str">
        <f>IF(ISNUMBER(MATCH($B148,CountryData!$3:$3,0)),MATCH($B148,CountryData!$3:$3,0),"")</f>
        <v/>
      </c>
      <c r="AD148" s="141" t="str">
        <f t="shared" si="213"/>
        <v/>
      </c>
      <c r="AE148" s="158"/>
      <c r="AF148" s="145"/>
      <c r="AG148" s="142"/>
      <c r="AH148" s="143"/>
      <c r="AI148" s="144"/>
      <c r="AJ148" s="144" t="str">
        <f ca="1">IF(ISNUMBER(AC148),IF(ISNUMBER(MATCH($B148,Strategy!$B:$B,0)),OFFSET(Strategy!$K$1,MATCH($B148,Strategy!$B:$B,0)-1,),""),"")</f>
        <v/>
      </c>
      <c r="AK148" s="215"/>
    </row>
    <row r="149" spans="1:72" x14ac:dyDescent="0.25">
      <c r="AD149" s="145"/>
      <c r="AE149" s="158"/>
      <c r="AF149" s="145"/>
      <c r="AG149" s="145"/>
    </row>
    <row r="150" spans="1:72" x14ac:dyDescent="0.25">
      <c r="AD150" s="145"/>
      <c r="AE150" s="158"/>
      <c r="AF150" s="145"/>
      <c r="AG150" s="145"/>
    </row>
    <row r="151" spans="1:72" x14ac:dyDescent="0.25">
      <c r="AD151" s="145"/>
      <c r="AE151" s="158"/>
      <c r="AF151" s="145"/>
      <c r="AG151" s="145"/>
    </row>
    <row r="152" spans="1:72" x14ac:dyDescent="0.25">
      <c r="AD152" s="145"/>
      <c r="AE152" s="158"/>
      <c r="AF152" s="145"/>
      <c r="AG152" s="145"/>
    </row>
    <row r="153" spans="1:72" x14ac:dyDescent="0.25">
      <c r="AD153" s="145"/>
      <c r="AE153" s="158"/>
      <c r="AF153" s="145"/>
      <c r="AG153" s="145"/>
    </row>
    <row r="154" spans="1:72" x14ac:dyDescent="0.25">
      <c r="AD154" s="145"/>
      <c r="AE154" s="158"/>
      <c r="AF154" s="145"/>
      <c r="AG154" s="145"/>
    </row>
    <row r="155" spans="1:72" x14ac:dyDescent="0.25">
      <c r="AD155" s="145"/>
      <c r="AE155" s="158"/>
      <c r="AF155" s="145"/>
      <c r="AG155" s="145"/>
    </row>
    <row r="156" spans="1:72" x14ac:dyDescent="0.25">
      <c r="AD156" s="145"/>
      <c r="AE156" s="158"/>
      <c r="AF156" s="145"/>
      <c r="AG156" s="145"/>
    </row>
    <row r="157" spans="1:72" x14ac:dyDescent="0.25">
      <c r="AD157" s="145"/>
      <c r="AE157" s="158"/>
      <c r="AF157" s="145"/>
      <c r="AG157" s="145"/>
    </row>
    <row r="158" spans="1:72" x14ac:dyDescent="0.25">
      <c r="AD158" s="145"/>
      <c r="AE158" s="158"/>
      <c r="AF158" s="145"/>
      <c r="AG158" s="145"/>
    </row>
    <row r="159" spans="1:72" x14ac:dyDescent="0.25">
      <c r="AD159" s="145"/>
      <c r="AE159" s="158"/>
      <c r="AF159" s="145"/>
      <c r="AG159" s="145"/>
    </row>
    <row r="160" spans="1:72" x14ac:dyDescent="0.25">
      <c r="AD160" s="145"/>
      <c r="AE160" s="158"/>
      <c r="AF160" s="145"/>
      <c r="AG160" s="145"/>
    </row>
    <row r="161" spans="30:33" x14ac:dyDescent="0.25">
      <c r="AD161" s="145"/>
      <c r="AE161" s="158"/>
      <c r="AF161" s="145"/>
      <c r="AG161" s="145"/>
    </row>
    <row r="162" spans="30:33" x14ac:dyDescent="0.25">
      <c r="AD162" s="145"/>
      <c r="AE162" s="158"/>
      <c r="AF162" s="145"/>
      <c r="AG162" s="145"/>
    </row>
    <row r="163" spans="30:33" x14ac:dyDescent="0.25">
      <c r="AD163" s="145"/>
      <c r="AE163" s="158"/>
      <c r="AF163" s="145"/>
      <c r="AG163" s="145"/>
    </row>
    <row r="164" spans="30:33" x14ac:dyDescent="0.25">
      <c r="AD164" s="145"/>
      <c r="AE164" s="158"/>
      <c r="AF164" s="145"/>
      <c r="AG164" s="145"/>
    </row>
    <row r="165" spans="30:33" x14ac:dyDescent="0.25">
      <c r="AD165" s="145"/>
      <c r="AE165" s="158"/>
      <c r="AF165" s="145"/>
      <c r="AG165" s="145"/>
    </row>
    <row r="166" spans="30:33" x14ac:dyDescent="0.25">
      <c r="AD166" s="145"/>
      <c r="AE166" s="158"/>
      <c r="AF166" s="145"/>
      <c r="AG166" s="145"/>
    </row>
    <row r="167" spans="30:33" x14ac:dyDescent="0.25">
      <c r="AD167" s="145"/>
      <c r="AE167" s="158"/>
      <c r="AF167" s="145"/>
      <c r="AG167" s="145"/>
    </row>
    <row r="168" spans="30:33" x14ac:dyDescent="0.25">
      <c r="AD168" s="145"/>
      <c r="AE168" s="158"/>
      <c r="AF168" s="145"/>
      <c r="AG168" s="145"/>
    </row>
    <row r="169" spans="30:33" x14ac:dyDescent="0.25">
      <c r="AD169" s="145"/>
      <c r="AE169" s="158"/>
      <c r="AF169" s="145"/>
      <c r="AG169" s="145"/>
    </row>
    <row r="170" spans="30:33" x14ac:dyDescent="0.25">
      <c r="AD170" s="145"/>
      <c r="AE170" s="158"/>
      <c r="AF170" s="145"/>
      <c r="AG170" s="145"/>
    </row>
    <row r="171" spans="30:33" x14ac:dyDescent="0.25">
      <c r="AD171" s="145"/>
      <c r="AE171" s="158"/>
      <c r="AF171" s="145"/>
      <c r="AG171" s="145"/>
    </row>
    <row r="172" spans="30:33" x14ac:dyDescent="0.25">
      <c r="AD172" s="145"/>
      <c r="AE172" s="158"/>
      <c r="AF172" s="145"/>
      <c r="AG172" s="145"/>
    </row>
    <row r="173" spans="30:33" x14ac:dyDescent="0.25">
      <c r="AD173" s="145"/>
      <c r="AE173" s="158"/>
      <c r="AF173" s="145"/>
      <c r="AG173" s="145"/>
    </row>
    <row r="174" spans="30:33" x14ac:dyDescent="0.25">
      <c r="AD174" s="145"/>
      <c r="AE174" s="158"/>
      <c r="AF174" s="145"/>
      <c r="AG174" s="145"/>
    </row>
    <row r="175" spans="30:33" x14ac:dyDescent="0.25">
      <c r="AD175" s="145"/>
      <c r="AE175" s="158"/>
      <c r="AF175" s="145"/>
      <c r="AG175" s="145"/>
    </row>
    <row r="176" spans="30:33" x14ac:dyDescent="0.25">
      <c r="AD176" s="145"/>
      <c r="AE176" s="158"/>
      <c r="AF176" s="145"/>
      <c r="AG176" s="145"/>
    </row>
    <row r="177" spans="30:33" x14ac:dyDescent="0.25">
      <c r="AD177" s="145"/>
      <c r="AE177" s="158"/>
      <c r="AF177" s="145"/>
      <c r="AG177" s="145"/>
    </row>
    <row r="178" spans="30:33" x14ac:dyDescent="0.25">
      <c r="AD178" s="145"/>
      <c r="AE178" s="158"/>
      <c r="AF178" s="145"/>
      <c r="AG178" s="145"/>
    </row>
    <row r="179" spans="30:33" x14ac:dyDescent="0.25">
      <c r="AD179" s="145"/>
      <c r="AE179" s="158"/>
      <c r="AF179" s="145"/>
      <c r="AG179" s="145"/>
    </row>
    <row r="180" spans="30:33" x14ac:dyDescent="0.25">
      <c r="AD180" s="145"/>
      <c r="AE180" s="158"/>
      <c r="AF180" s="145"/>
      <c r="AG180" s="145"/>
    </row>
    <row r="181" spans="30:33" x14ac:dyDescent="0.25">
      <c r="AD181" s="145"/>
      <c r="AE181" s="158"/>
      <c r="AF181" s="145"/>
      <c r="AG181" s="145"/>
    </row>
    <row r="182" spans="30:33" x14ac:dyDescent="0.25">
      <c r="AD182" s="145"/>
      <c r="AE182" s="158"/>
      <c r="AF182" s="145"/>
      <c r="AG182" s="145"/>
    </row>
    <row r="183" spans="30:33" x14ac:dyDescent="0.25">
      <c r="AD183" s="145"/>
      <c r="AE183" s="158"/>
      <c r="AF183" s="145"/>
      <c r="AG183" s="145"/>
    </row>
    <row r="184" spans="30:33" x14ac:dyDescent="0.25">
      <c r="AD184" s="145"/>
      <c r="AE184" s="158"/>
      <c r="AF184" s="145"/>
      <c r="AG184" s="145"/>
    </row>
    <row r="185" spans="30:33" x14ac:dyDescent="0.25">
      <c r="AD185" s="145"/>
      <c r="AE185" s="158"/>
      <c r="AF185" s="145"/>
      <c r="AG185" s="145"/>
    </row>
    <row r="186" spans="30:33" x14ac:dyDescent="0.25">
      <c r="AD186" s="145"/>
      <c r="AE186" s="158"/>
      <c r="AF186" s="145"/>
      <c r="AG186" s="145"/>
    </row>
    <row r="187" spans="30:33" x14ac:dyDescent="0.25">
      <c r="AD187" s="145"/>
      <c r="AE187" s="158"/>
      <c r="AF187" s="145"/>
      <c r="AG187" s="145"/>
    </row>
    <row r="188" spans="30:33" x14ac:dyDescent="0.25">
      <c r="AD188" s="145"/>
      <c r="AE188" s="158"/>
      <c r="AF188" s="145"/>
      <c r="AG188" s="145"/>
    </row>
    <row r="189" spans="30:33" x14ac:dyDescent="0.25">
      <c r="AD189" s="145"/>
      <c r="AE189" s="158"/>
      <c r="AF189" s="145"/>
      <c r="AG189" s="145"/>
    </row>
    <row r="190" spans="30:33" x14ac:dyDescent="0.25">
      <c r="AD190" s="145"/>
      <c r="AE190" s="158"/>
      <c r="AF190" s="145"/>
      <c r="AG190" s="145"/>
    </row>
    <row r="191" spans="30:33" x14ac:dyDescent="0.25">
      <c r="AD191" s="145"/>
      <c r="AE191" s="158"/>
      <c r="AF191" s="145"/>
      <c r="AG191" s="145"/>
    </row>
    <row r="192" spans="30:33" x14ac:dyDescent="0.25">
      <c r="AD192" s="145"/>
      <c r="AE192" s="158"/>
      <c r="AF192" s="145"/>
      <c r="AG192" s="145"/>
    </row>
    <row r="193" spans="30:33" x14ac:dyDescent="0.25">
      <c r="AD193" s="145"/>
      <c r="AE193" s="158"/>
      <c r="AF193" s="145"/>
      <c r="AG193" s="145"/>
    </row>
    <row r="194" spans="30:33" x14ac:dyDescent="0.25">
      <c r="AD194" s="145"/>
      <c r="AE194" s="158"/>
      <c r="AF194" s="145"/>
      <c r="AG194" s="145"/>
    </row>
    <row r="195" spans="30:33" x14ac:dyDescent="0.25">
      <c r="AD195" s="145"/>
      <c r="AE195" s="158"/>
      <c r="AF195" s="145"/>
      <c r="AG195" s="145"/>
    </row>
    <row r="196" spans="30:33" x14ac:dyDescent="0.25">
      <c r="AD196" s="145"/>
      <c r="AE196" s="158"/>
      <c r="AF196" s="145"/>
      <c r="AG196" s="145"/>
    </row>
    <row r="197" spans="30:33" x14ac:dyDescent="0.25">
      <c r="AD197" s="145"/>
      <c r="AE197" s="158"/>
      <c r="AF197" s="145"/>
      <c r="AG197" s="145"/>
    </row>
    <row r="198" spans="30:33" x14ac:dyDescent="0.25">
      <c r="AD198" s="145"/>
      <c r="AE198" s="158"/>
      <c r="AF198" s="145"/>
      <c r="AG198" s="145"/>
    </row>
    <row r="199" spans="30:33" x14ac:dyDescent="0.25">
      <c r="AD199" s="145"/>
      <c r="AE199" s="158"/>
      <c r="AF199" s="145"/>
      <c r="AG199" s="145"/>
    </row>
    <row r="200" spans="30:33" x14ac:dyDescent="0.25">
      <c r="AD200" s="145"/>
      <c r="AE200" s="158"/>
      <c r="AF200" s="145"/>
      <c r="AG200" s="145"/>
    </row>
    <row r="201" spans="30:33" x14ac:dyDescent="0.25">
      <c r="AD201" s="145"/>
      <c r="AE201" s="158"/>
      <c r="AF201" s="145"/>
      <c r="AG201" s="145"/>
    </row>
    <row r="202" spans="30:33" x14ac:dyDescent="0.25">
      <c r="AD202" s="145"/>
      <c r="AE202" s="158"/>
      <c r="AF202" s="145"/>
      <c r="AG202" s="145"/>
    </row>
    <row r="203" spans="30:33" x14ac:dyDescent="0.25">
      <c r="AD203" s="145"/>
      <c r="AE203" s="158"/>
      <c r="AF203" s="145"/>
      <c r="AG203" s="145"/>
    </row>
    <row r="204" spans="30:33" x14ac:dyDescent="0.25">
      <c r="AD204" s="145"/>
      <c r="AE204" s="158"/>
      <c r="AF204" s="145"/>
      <c r="AG204" s="145"/>
    </row>
    <row r="205" spans="30:33" x14ac:dyDescent="0.25">
      <c r="AD205" s="145"/>
      <c r="AE205" s="158"/>
      <c r="AF205" s="145"/>
      <c r="AG205" s="145"/>
    </row>
    <row r="206" spans="30:33" x14ac:dyDescent="0.25">
      <c r="AD206" s="145"/>
      <c r="AE206" s="158"/>
      <c r="AF206" s="145"/>
      <c r="AG206" s="145"/>
    </row>
    <row r="207" spans="30:33" x14ac:dyDescent="0.25">
      <c r="AD207" s="145"/>
      <c r="AE207" s="158"/>
      <c r="AF207" s="145"/>
      <c r="AG207" s="145"/>
    </row>
    <row r="208" spans="30:33" x14ac:dyDescent="0.25">
      <c r="AD208" s="145"/>
      <c r="AE208" s="158"/>
      <c r="AF208" s="145"/>
      <c r="AG208" s="145"/>
    </row>
    <row r="209" spans="30:33" x14ac:dyDescent="0.25">
      <c r="AD209" s="145"/>
      <c r="AE209" s="158"/>
      <c r="AF209" s="145"/>
      <c r="AG209" s="145"/>
    </row>
    <row r="210" spans="30:33" x14ac:dyDescent="0.25">
      <c r="AD210" s="145"/>
      <c r="AE210" s="158"/>
      <c r="AF210" s="145"/>
      <c r="AG210" s="145"/>
    </row>
    <row r="211" spans="30:33" x14ac:dyDescent="0.25">
      <c r="AD211" s="145"/>
      <c r="AE211" s="158"/>
      <c r="AF211" s="145"/>
      <c r="AG211" s="145"/>
    </row>
    <row r="212" spans="30:33" x14ac:dyDescent="0.25">
      <c r="AD212" s="145"/>
      <c r="AE212" s="158"/>
      <c r="AF212" s="145"/>
      <c r="AG212" s="145"/>
    </row>
    <row r="213" spans="30:33" x14ac:dyDescent="0.25">
      <c r="AD213" s="145"/>
      <c r="AE213" s="158"/>
      <c r="AF213" s="145"/>
      <c r="AG213" s="145"/>
    </row>
    <row r="214" spans="30:33" x14ac:dyDescent="0.25">
      <c r="AD214" s="145"/>
      <c r="AE214" s="158"/>
      <c r="AF214" s="145"/>
      <c r="AG214" s="145"/>
    </row>
    <row r="215" spans="30:33" x14ac:dyDescent="0.25">
      <c r="AD215" s="145"/>
      <c r="AE215" s="158"/>
      <c r="AF215" s="145"/>
      <c r="AG215" s="145"/>
    </row>
    <row r="216" spans="30:33" x14ac:dyDescent="0.25">
      <c r="AD216" s="145"/>
      <c r="AE216" s="158"/>
      <c r="AF216" s="145"/>
      <c r="AG216" s="145"/>
    </row>
    <row r="217" spans="30:33" x14ac:dyDescent="0.25">
      <c r="AD217" s="145"/>
      <c r="AE217" s="158"/>
      <c r="AF217" s="145"/>
      <c r="AG217" s="145"/>
    </row>
    <row r="218" spans="30:33" x14ac:dyDescent="0.25">
      <c r="AD218" s="145"/>
      <c r="AE218" s="158"/>
      <c r="AF218" s="145"/>
      <c r="AG218" s="145"/>
    </row>
    <row r="219" spans="30:33" x14ac:dyDescent="0.25">
      <c r="AD219" s="145"/>
      <c r="AE219" s="158"/>
      <c r="AF219" s="145"/>
      <c r="AG219" s="145"/>
    </row>
    <row r="220" spans="30:33" x14ac:dyDescent="0.25">
      <c r="AD220" s="145"/>
      <c r="AE220" s="158"/>
      <c r="AF220" s="145"/>
      <c r="AG220" s="145"/>
    </row>
    <row r="221" spans="30:33" x14ac:dyDescent="0.25">
      <c r="AD221" s="145"/>
      <c r="AE221" s="158"/>
      <c r="AF221" s="145"/>
      <c r="AG221" s="145"/>
    </row>
    <row r="222" spans="30:33" x14ac:dyDescent="0.25">
      <c r="AD222" s="145"/>
      <c r="AE222" s="158"/>
      <c r="AF222" s="145"/>
      <c r="AG222" s="145"/>
    </row>
    <row r="223" spans="30:33" x14ac:dyDescent="0.25">
      <c r="AD223" s="145"/>
      <c r="AE223" s="158"/>
      <c r="AF223" s="145"/>
      <c r="AG223" s="145"/>
    </row>
    <row r="224" spans="30:33" x14ac:dyDescent="0.25">
      <c r="AD224" s="145"/>
      <c r="AE224" s="158"/>
      <c r="AF224" s="145"/>
      <c r="AG224" s="145"/>
    </row>
    <row r="225" spans="30:33" x14ac:dyDescent="0.25">
      <c r="AD225" s="145"/>
      <c r="AE225" s="158"/>
      <c r="AF225" s="145"/>
      <c r="AG225" s="145"/>
    </row>
    <row r="226" spans="30:33" x14ac:dyDescent="0.25">
      <c r="AD226" s="145"/>
      <c r="AE226" s="158"/>
      <c r="AF226" s="145"/>
      <c r="AG226" s="145"/>
    </row>
    <row r="227" spans="30:33" x14ac:dyDescent="0.25">
      <c r="AD227" s="145"/>
      <c r="AE227" s="158"/>
      <c r="AF227" s="145"/>
      <c r="AG227" s="145"/>
    </row>
    <row r="228" spans="30:33" x14ac:dyDescent="0.25">
      <c r="AD228" s="145"/>
      <c r="AE228" s="158"/>
      <c r="AF228" s="145"/>
      <c r="AG228" s="145"/>
    </row>
    <row r="229" spans="30:33" x14ac:dyDescent="0.25">
      <c r="AD229" s="145"/>
      <c r="AE229" s="158"/>
      <c r="AF229" s="145"/>
      <c r="AG229" s="145"/>
    </row>
    <row r="230" spans="30:33" x14ac:dyDescent="0.25">
      <c r="AD230" s="145"/>
      <c r="AE230" s="158"/>
      <c r="AF230" s="145"/>
      <c r="AG230" s="145"/>
    </row>
    <row r="231" spans="30:33" x14ac:dyDescent="0.25">
      <c r="AD231" s="145"/>
      <c r="AE231" s="158"/>
      <c r="AF231" s="145"/>
      <c r="AG231" s="145"/>
    </row>
    <row r="232" spans="30:33" x14ac:dyDescent="0.25">
      <c r="AD232" s="145"/>
      <c r="AE232" s="158"/>
      <c r="AF232" s="145"/>
      <c r="AG232" s="145"/>
    </row>
    <row r="233" spans="30:33" x14ac:dyDescent="0.25">
      <c r="AD233" s="145"/>
      <c r="AE233" s="158"/>
      <c r="AF233" s="145"/>
      <c r="AG233" s="145"/>
    </row>
    <row r="234" spans="30:33" x14ac:dyDescent="0.25">
      <c r="AD234" s="145"/>
      <c r="AE234" s="158"/>
      <c r="AF234" s="145"/>
      <c r="AG234" s="145"/>
    </row>
    <row r="235" spans="30:33" x14ac:dyDescent="0.25">
      <c r="AD235" s="145"/>
      <c r="AE235" s="158"/>
      <c r="AF235" s="145"/>
      <c r="AG235" s="145"/>
    </row>
    <row r="236" spans="30:33" x14ac:dyDescent="0.25">
      <c r="AD236" s="145"/>
      <c r="AE236" s="158"/>
      <c r="AF236" s="145"/>
      <c r="AG236" s="145"/>
    </row>
    <row r="237" spans="30:33" x14ac:dyDescent="0.25">
      <c r="AD237" s="145"/>
      <c r="AE237" s="158"/>
      <c r="AF237" s="145"/>
      <c r="AG237" s="145"/>
    </row>
    <row r="238" spans="30:33" x14ac:dyDescent="0.25">
      <c r="AD238" s="145"/>
      <c r="AE238" s="158"/>
      <c r="AF238" s="145"/>
      <c r="AG238" s="145"/>
    </row>
    <row r="239" spans="30:33" x14ac:dyDescent="0.25">
      <c r="AD239" s="145"/>
      <c r="AE239" s="158"/>
      <c r="AF239" s="145"/>
      <c r="AG239" s="145"/>
    </row>
    <row r="240" spans="30:33" x14ac:dyDescent="0.25">
      <c r="AD240" s="145"/>
      <c r="AE240" s="158"/>
      <c r="AF240" s="145"/>
      <c r="AG240" s="145"/>
    </row>
    <row r="241" spans="30:33" x14ac:dyDescent="0.25">
      <c r="AD241" s="145"/>
      <c r="AE241" s="158"/>
      <c r="AF241" s="145"/>
      <c r="AG241" s="145"/>
    </row>
    <row r="242" spans="30:33" x14ac:dyDescent="0.25">
      <c r="AD242" s="145"/>
      <c r="AE242" s="158"/>
      <c r="AF242" s="145"/>
      <c r="AG242" s="145"/>
    </row>
    <row r="243" spans="30:33" x14ac:dyDescent="0.25">
      <c r="AD243" s="145"/>
      <c r="AE243" s="158"/>
      <c r="AF243" s="145"/>
      <c r="AG243" s="145"/>
    </row>
    <row r="244" spans="30:33" x14ac:dyDescent="0.25">
      <c r="AD244" s="145"/>
      <c r="AE244" s="158"/>
      <c r="AF244" s="145"/>
      <c r="AG244" s="145"/>
    </row>
    <row r="245" spans="30:33" x14ac:dyDescent="0.25">
      <c r="AD245" s="145"/>
      <c r="AE245" s="158"/>
      <c r="AF245" s="145"/>
      <c r="AG245" s="145"/>
    </row>
    <row r="246" spans="30:33" x14ac:dyDescent="0.25">
      <c r="AD246" s="145"/>
      <c r="AE246" s="158"/>
      <c r="AF246" s="145"/>
      <c r="AG246" s="145"/>
    </row>
    <row r="247" spans="30:33" x14ac:dyDescent="0.25">
      <c r="AD247" s="145"/>
      <c r="AE247" s="158"/>
      <c r="AF247" s="145"/>
      <c r="AG247" s="145"/>
    </row>
    <row r="248" spans="30:33" x14ac:dyDescent="0.25">
      <c r="AD248" s="145"/>
      <c r="AE248" s="158"/>
      <c r="AF248" s="145"/>
      <c r="AG248" s="145"/>
    </row>
    <row r="249" spans="30:33" x14ac:dyDescent="0.25">
      <c r="AD249" s="145"/>
      <c r="AE249" s="158"/>
      <c r="AF249" s="145"/>
      <c r="AG249" s="145"/>
    </row>
    <row r="250" spans="30:33" x14ac:dyDescent="0.25">
      <c r="AD250" s="145"/>
      <c r="AE250" s="158"/>
      <c r="AF250" s="145"/>
      <c r="AG250" s="145"/>
    </row>
    <row r="251" spans="30:33" x14ac:dyDescent="0.25">
      <c r="AD251" s="145"/>
      <c r="AE251" s="158"/>
      <c r="AF251" s="145"/>
      <c r="AG251" s="145"/>
    </row>
    <row r="252" spans="30:33" x14ac:dyDescent="0.25">
      <c r="AD252" s="145"/>
      <c r="AE252" s="158"/>
      <c r="AF252" s="145"/>
      <c r="AG252" s="145"/>
    </row>
    <row r="253" spans="30:33" x14ac:dyDescent="0.25">
      <c r="AD253" s="145"/>
      <c r="AE253" s="158"/>
      <c r="AF253" s="145"/>
      <c r="AG253" s="145"/>
    </row>
    <row r="254" spans="30:33" x14ac:dyDescent="0.25">
      <c r="AD254" s="145"/>
      <c r="AE254" s="158"/>
      <c r="AF254" s="145"/>
      <c r="AG254" s="145"/>
    </row>
    <row r="255" spans="30:33" x14ac:dyDescent="0.25">
      <c r="AD255" s="145"/>
      <c r="AE255" s="158"/>
      <c r="AF255" s="145"/>
      <c r="AG255" s="145"/>
    </row>
    <row r="256" spans="30:33" x14ac:dyDescent="0.25">
      <c r="AD256" s="145"/>
      <c r="AE256" s="158"/>
      <c r="AF256" s="145"/>
      <c r="AG256" s="145"/>
    </row>
    <row r="257" spans="30:33" x14ac:dyDescent="0.25">
      <c r="AD257" s="145"/>
      <c r="AE257" s="158"/>
      <c r="AF257" s="145"/>
      <c r="AG257" s="145"/>
    </row>
    <row r="258" spans="30:33" x14ac:dyDescent="0.25">
      <c r="AD258" s="145"/>
      <c r="AE258" s="158"/>
      <c r="AF258" s="145"/>
      <c r="AG258" s="145"/>
    </row>
    <row r="259" spans="30:33" x14ac:dyDescent="0.25">
      <c r="AD259" s="145"/>
      <c r="AE259" s="158"/>
      <c r="AF259" s="145"/>
      <c r="AG259" s="145"/>
    </row>
    <row r="260" spans="30:33" x14ac:dyDescent="0.25">
      <c r="AD260" s="145"/>
      <c r="AE260" s="158"/>
      <c r="AF260" s="145"/>
      <c r="AG260" s="145"/>
    </row>
    <row r="261" spans="30:33" x14ac:dyDescent="0.25">
      <c r="AD261" s="145"/>
      <c r="AE261" s="158"/>
      <c r="AF261" s="145"/>
      <c r="AG261" s="145"/>
    </row>
    <row r="262" spans="30:33" x14ac:dyDescent="0.25">
      <c r="AD262" s="145"/>
      <c r="AE262" s="158"/>
      <c r="AF262" s="145"/>
      <c r="AG262" s="145"/>
    </row>
    <row r="263" spans="30:33" x14ac:dyDescent="0.25">
      <c r="AD263" s="145"/>
      <c r="AE263" s="158"/>
      <c r="AF263" s="145"/>
      <c r="AG263" s="145"/>
    </row>
    <row r="264" spans="30:33" x14ac:dyDescent="0.25">
      <c r="AD264" s="145"/>
      <c r="AE264" s="158"/>
      <c r="AF264" s="145"/>
      <c r="AG264" s="145"/>
    </row>
    <row r="265" spans="30:33" x14ac:dyDescent="0.25">
      <c r="AD265" s="145"/>
      <c r="AE265" s="158"/>
      <c r="AF265" s="145"/>
      <c r="AG265" s="145"/>
    </row>
    <row r="266" spans="30:33" x14ac:dyDescent="0.25">
      <c r="AD266" s="145"/>
      <c r="AE266" s="158"/>
      <c r="AF266" s="145"/>
      <c r="AG266" s="145"/>
    </row>
    <row r="267" spans="30:33" x14ac:dyDescent="0.25">
      <c r="AD267" s="145"/>
      <c r="AE267" s="158"/>
      <c r="AF267" s="145"/>
      <c r="AG267" s="145"/>
    </row>
    <row r="268" spans="30:33" x14ac:dyDescent="0.25">
      <c r="AD268" s="145"/>
      <c r="AE268" s="158"/>
      <c r="AF268" s="145"/>
      <c r="AG268" s="145"/>
    </row>
    <row r="269" spans="30:33" x14ac:dyDescent="0.25">
      <c r="AD269" s="145"/>
      <c r="AE269" s="158"/>
      <c r="AF269" s="145"/>
      <c r="AG269" s="145"/>
    </row>
    <row r="270" spans="30:33" x14ac:dyDescent="0.25">
      <c r="AD270" s="145"/>
      <c r="AE270" s="158"/>
      <c r="AF270" s="145"/>
      <c r="AG270" s="145"/>
    </row>
    <row r="271" spans="30:33" x14ac:dyDescent="0.25">
      <c r="AD271" s="145"/>
      <c r="AE271" s="158"/>
      <c r="AF271" s="145"/>
      <c r="AG271" s="145"/>
    </row>
    <row r="272" spans="30:33" x14ac:dyDescent="0.25">
      <c r="AD272" s="145"/>
      <c r="AE272" s="158"/>
      <c r="AF272" s="145"/>
      <c r="AG272" s="145"/>
    </row>
    <row r="273" spans="30:33" x14ac:dyDescent="0.25">
      <c r="AD273" s="145"/>
      <c r="AE273" s="158"/>
      <c r="AF273" s="145"/>
      <c r="AG273" s="145"/>
    </row>
    <row r="274" spans="30:33" x14ac:dyDescent="0.25">
      <c r="AD274" s="145"/>
      <c r="AE274" s="158"/>
      <c r="AF274" s="145"/>
      <c r="AG274" s="145"/>
    </row>
    <row r="275" spans="30:33" x14ac:dyDescent="0.25">
      <c r="AD275" s="145"/>
      <c r="AE275" s="158"/>
      <c r="AF275" s="145"/>
      <c r="AG275" s="145"/>
    </row>
    <row r="276" spans="30:33" x14ac:dyDescent="0.25">
      <c r="AD276" s="145"/>
      <c r="AE276" s="158"/>
      <c r="AF276" s="145"/>
      <c r="AG276" s="145"/>
    </row>
    <row r="277" spans="30:33" x14ac:dyDescent="0.25">
      <c r="AD277" s="145"/>
      <c r="AE277" s="158"/>
      <c r="AF277" s="145"/>
      <c r="AG277" s="145"/>
    </row>
    <row r="278" spans="30:33" x14ac:dyDescent="0.25">
      <c r="AD278" s="145"/>
      <c r="AE278" s="158"/>
      <c r="AF278" s="145"/>
      <c r="AG278" s="145"/>
    </row>
    <row r="279" spans="30:33" x14ac:dyDescent="0.25">
      <c r="AD279" s="145"/>
      <c r="AE279" s="158"/>
      <c r="AF279" s="145"/>
      <c r="AG279" s="145"/>
    </row>
    <row r="280" spans="30:33" x14ac:dyDescent="0.25">
      <c r="AD280" s="145"/>
      <c r="AE280" s="158"/>
      <c r="AF280" s="145"/>
      <c r="AG280" s="145"/>
    </row>
    <row r="281" spans="30:33" x14ac:dyDescent="0.25">
      <c r="AD281" s="145"/>
      <c r="AE281" s="158"/>
      <c r="AF281" s="145"/>
      <c r="AG281" s="145"/>
    </row>
    <row r="282" spans="30:33" x14ac:dyDescent="0.25">
      <c r="AD282" s="145"/>
      <c r="AE282" s="158"/>
      <c r="AF282" s="145"/>
      <c r="AG282" s="145"/>
    </row>
    <row r="283" spans="30:33" x14ac:dyDescent="0.25">
      <c r="AD283" s="145"/>
      <c r="AE283" s="158"/>
      <c r="AF283" s="145"/>
      <c r="AG283" s="145"/>
    </row>
    <row r="284" spans="30:33" x14ac:dyDescent="0.25">
      <c r="AD284" s="145"/>
      <c r="AE284" s="158"/>
      <c r="AF284" s="145"/>
      <c r="AG284" s="145"/>
    </row>
    <row r="285" spans="30:33" x14ac:dyDescent="0.25">
      <c r="AD285" s="145"/>
      <c r="AE285" s="158"/>
      <c r="AF285" s="145"/>
      <c r="AG285" s="145"/>
    </row>
    <row r="286" spans="30:33" x14ac:dyDescent="0.25">
      <c r="AD286" s="145"/>
      <c r="AE286" s="158"/>
      <c r="AF286" s="145"/>
      <c r="AG286" s="145"/>
    </row>
    <row r="287" spans="30:33" x14ac:dyDescent="0.25">
      <c r="AD287" s="145"/>
      <c r="AE287" s="158"/>
      <c r="AF287" s="145"/>
      <c r="AG287" s="145"/>
    </row>
    <row r="288" spans="30:33" x14ac:dyDescent="0.25">
      <c r="AD288" s="145"/>
      <c r="AE288" s="158"/>
      <c r="AF288" s="145"/>
      <c r="AG288" s="145"/>
    </row>
    <row r="289" spans="30:33" x14ac:dyDescent="0.25">
      <c r="AD289" s="145"/>
      <c r="AE289" s="158"/>
      <c r="AF289" s="145"/>
      <c r="AG289" s="145"/>
    </row>
    <row r="290" spans="30:33" x14ac:dyDescent="0.25">
      <c r="AD290" s="145"/>
      <c r="AE290" s="158"/>
      <c r="AF290" s="145"/>
      <c r="AG290" s="145"/>
    </row>
    <row r="291" spans="30:33" x14ac:dyDescent="0.25">
      <c r="AD291" s="145"/>
      <c r="AE291" s="158"/>
      <c r="AF291" s="145"/>
      <c r="AG291" s="145"/>
    </row>
    <row r="292" spans="30:33" x14ac:dyDescent="0.25">
      <c r="AD292" s="145"/>
      <c r="AE292" s="158"/>
      <c r="AF292" s="145"/>
      <c r="AG292" s="145"/>
    </row>
    <row r="293" spans="30:33" x14ac:dyDescent="0.25">
      <c r="AD293" s="145"/>
      <c r="AE293" s="158"/>
      <c r="AF293" s="145"/>
      <c r="AG293" s="145"/>
    </row>
    <row r="294" spans="30:33" x14ac:dyDescent="0.25">
      <c r="AD294" s="145"/>
      <c r="AE294" s="158"/>
      <c r="AF294" s="145"/>
      <c r="AG294" s="145"/>
    </row>
    <row r="295" spans="30:33" x14ac:dyDescent="0.25">
      <c r="AD295" s="145"/>
      <c r="AE295" s="158"/>
      <c r="AF295" s="145"/>
      <c r="AG295" s="145"/>
    </row>
    <row r="296" spans="30:33" x14ac:dyDescent="0.25">
      <c r="AD296" s="145"/>
      <c r="AE296" s="158"/>
      <c r="AF296" s="145"/>
      <c r="AG296" s="145"/>
    </row>
    <row r="297" spans="30:33" x14ac:dyDescent="0.25">
      <c r="AD297" s="145"/>
      <c r="AE297" s="158"/>
      <c r="AF297" s="145"/>
      <c r="AG297" s="145"/>
    </row>
    <row r="298" spans="30:33" x14ac:dyDescent="0.25">
      <c r="AD298" s="145"/>
      <c r="AE298" s="158"/>
      <c r="AF298" s="145"/>
      <c r="AG298" s="145"/>
    </row>
    <row r="299" spans="30:33" x14ac:dyDescent="0.25">
      <c r="AD299" s="145"/>
      <c r="AE299" s="158"/>
      <c r="AF299" s="145"/>
      <c r="AG299" s="145"/>
    </row>
    <row r="300" spans="30:33" x14ac:dyDescent="0.25">
      <c r="AD300" s="145"/>
      <c r="AE300" s="158"/>
      <c r="AF300" s="145"/>
      <c r="AG300" s="145"/>
    </row>
    <row r="301" spans="30:33" x14ac:dyDescent="0.25">
      <c r="AD301" s="145"/>
      <c r="AE301" s="158"/>
      <c r="AF301" s="145"/>
      <c r="AG301" s="145"/>
    </row>
    <row r="302" spans="30:33" x14ac:dyDescent="0.25">
      <c r="AD302" s="145"/>
      <c r="AE302" s="158"/>
      <c r="AF302" s="145"/>
      <c r="AG302" s="145"/>
    </row>
    <row r="303" spans="30:33" x14ac:dyDescent="0.25">
      <c r="AD303" s="145"/>
      <c r="AE303" s="158"/>
      <c r="AF303" s="145"/>
      <c r="AG303" s="145"/>
    </row>
    <row r="304" spans="30:33" x14ac:dyDescent="0.25">
      <c r="AD304" s="145"/>
      <c r="AE304" s="158"/>
      <c r="AF304" s="145"/>
      <c r="AG304" s="145"/>
    </row>
    <row r="305" spans="30:33" x14ac:dyDescent="0.25">
      <c r="AD305" s="145"/>
      <c r="AE305" s="158"/>
      <c r="AF305" s="145"/>
      <c r="AG305" s="145"/>
    </row>
    <row r="306" spans="30:33" x14ac:dyDescent="0.25">
      <c r="AD306" s="145"/>
      <c r="AE306" s="158"/>
      <c r="AF306" s="145"/>
      <c r="AG306" s="145"/>
    </row>
    <row r="307" spans="30:33" x14ac:dyDescent="0.25">
      <c r="AD307" s="145"/>
      <c r="AE307" s="158"/>
      <c r="AF307" s="145"/>
      <c r="AG307" s="145"/>
    </row>
    <row r="308" spans="30:33" x14ac:dyDescent="0.25">
      <c r="AD308" s="145"/>
      <c r="AE308" s="158"/>
      <c r="AF308" s="145"/>
      <c r="AG308" s="145"/>
    </row>
    <row r="309" spans="30:33" x14ac:dyDescent="0.25">
      <c r="AD309" s="145"/>
      <c r="AE309" s="158"/>
      <c r="AF309" s="145"/>
      <c r="AG309" s="145"/>
    </row>
    <row r="310" spans="30:33" x14ac:dyDescent="0.25">
      <c r="AD310" s="145"/>
      <c r="AE310" s="158"/>
      <c r="AF310" s="145"/>
      <c r="AG310" s="145"/>
    </row>
    <row r="311" spans="30:33" x14ac:dyDescent="0.25">
      <c r="AD311" s="145"/>
      <c r="AE311" s="158"/>
      <c r="AF311" s="145"/>
      <c r="AG311" s="145"/>
    </row>
    <row r="312" spans="30:33" x14ac:dyDescent="0.25">
      <c r="AD312" s="145"/>
      <c r="AE312" s="158"/>
      <c r="AF312" s="145"/>
      <c r="AG312" s="145"/>
    </row>
    <row r="313" spans="30:33" x14ac:dyDescent="0.25">
      <c r="AD313" s="145"/>
      <c r="AE313" s="158"/>
      <c r="AF313" s="145"/>
      <c r="AG313" s="145"/>
    </row>
    <row r="314" spans="30:33" x14ac:dyDescent="0.25">
      <c r="AD314" s="145"/>
      <c r="AE314" s="158"/>
      <c r="AF314" s="145"/>
      <c r="AG314" s="145"/>
    </row>
    <row r="315" spans="30:33" x14ac:dyDescent="0.25">
      <c r="AD315" s="145"/>
      <c r="AE315" s="158"/>
      <c r="AF315" s="145"/>
      <c r="AG315" s="145"/>
    </row>
    <row r="316" spans="30:33" x14ac:dyDescent="0.25">
      <c r="AD316" s="145"/>
      <c r="AE316" s="158"/>
      <c r="AF316" s="145"/>
      <c r="AG316" s="145"/>
    </row>
    <row r="317" spans="30:33" x14ac:dyDescent="0.25">
      <c r="AD317" s="145"/>
      <c r="AE317" s="158"/>
      <c r="AF317" s="145"/>
      <c r="AG317" s="145"/>
    </row>
    <row r="318" spans="30:33" x14ac:dyDescent="0.25">
      <c r="AD318" s="145"/>
      <c r="AE318" s="158"/>
      <c r="AF318" s="145"/>
      <c r="AG318" s="145"/>
    </row>
    <row r="319" spans="30:33" x14ac:dyDescent="0.25">
      <c r="AD319" s="145"/>
      <c r="AE319" s="158"/>
      <c r="AF319" s="145"/>
      <c r="AG319" s="145"/>
    </row>
    <row r="320" spans="30:33" x14ac:dyDescent="0.25">
      <c r="AD320" s="145"/>
      <c r="AE320" s="158"/>
      <c r="AF320" s="145"/>
      <c r="AG320" s="145"/>
    </row>
    <row r="321" spans="30:33" x14ac:dyDescent="0.25">
      <c r="AD321" s="145"/>
      <c r="AE321" s="158"/>
      <c r="AF321" s="145"/>
      <c r="AG321" s="145"/>
    </row>
    <row r="322" spans="30:33" x14ac:dyDescent="0.25">
      <c r="AD322" s="145"/>
      <c r="AE322" s="158"/>
      <c r="AF322" s="145"/>
      <c r="AG322" s="145"/>
    </row>
    <row r="323" spans="30:33" x14ac:dyDescent="0.25">
      <c r="AD323" s="145"/>
      <c r="AE323" s="158"/>
      <c r="AF323" s="145"/>
      <c r="AG323" s="145"/>
    </row>
    <row r="324" spans="30:33" x14ac:dyDescent="0.25">
      <c r="AD324" s="145"/>
      <c r="AE324" s="158"/>
      <c r="AF324" s="145"/>
      <c r="AG324" s="145"/>
    </row>
    <row r="325" spans="30:33" x14ac:dyDescent="0.25">
      <c r="AD325" s="145"/>
      <c r="AE325" s="158"/>
      <c r="AF325" s="145"/>
      <c r="AG325" s="145"/>
    </row>
    <row r="326" spans="30:33" x14ac:dyDescent="0.25">
      <c r="AD326" s="145"/>
      <c r="AE326" s="158"/>
      <c r="AF326" s="145"/>
      <c r="AG326" s="145"/>
    </row>
    <row r="327" spans="30:33" x14ac:dyDescent="0.25">
      <c r="AD327" s="145"/>
      <c r="AE327" s="158"/>
      <c r="AF327" s="145"/>
      <c r="AG327" s="145"/>
    </row>
    <row r="328" spans="30:33" x14ac:dyDescent="0.25">
      <c r="AD328" s="145"/>
      <c r="AE328" s="158"/>
      <c r="AF328" s="145"/>
      <c r="AG328" s="145"/>
    </row>
    <row r="329" spans="30:33" x14ac:dyDescent="0.25">
      <c r="AD329" s="145"/>
      <c r="AE329" s="158"/>
      <c r="AF329" s="145"/>
      <c r="AG329" s="145"/>
    </row>
    <row r="330" spans="30:33" x14ac:dyDescent="0.25">
      <c r="AD330" s="145"/>
      <c r="AE330" s="158"/>
      <c r="AF330" s="145"/>
      <c r="AG330" s="145"/>
    </row>
    <row r="331" spans="30:33" x14ac:dyDescent="0.25">
      <c r="AD331" s="145"/>
      <c r="AE331" s="158"/>
      <c r="AF331" s="145"/>
      <c r="AG331" s="145"/>
    </row>
    <row r="332" spans="30:33" x14ac:dyDescent="0.25">
      <c r="AD332" s="145"/>
      <c r="AE332" s="158"/>
      <c r="AF332" s="145"/>
      <c r="AG332" s="145"/>
    </row>
    <row r="333" spans="30:33" x14ac:dyDescent="0.25">
      <c r="AD333" s="145"/>
      <c r="AE333" s="158"/>
      <c r="AF333" s="145"/>
      <c r="AG333" s="145"/>
    </row>
    <row r="334" spans="30:33" x14ac:dyDescent="0.25">
      <c r="AD334" s="145"/>
      <c r="AE334" s="158"/>
      <c r="AF334" s="145"/>
      <c r="AG334" s="145"/>
    </row>
    <row r="335" spans="30:33" x14ac:dyDescent="0.25">
      <c r="AD335" s="145"/>
      <c r="AE335" s="158"/>
      <c r="AF335" s="145"/>
      <c r="AG335" s="145"/>
    </row>
    <row r="336" spans="30:33" x14ac:dyDescent="0.25">
      <c r="AD336" s="145"/>
      <c r="AE336" s="158"/>
      <c r="AF336" s="145"/>
      <c r="AG336" s="145"/>
    </row>
    <row r="337" spans="30:33" x14ac:dyDescent="0.25">
      <c r="AD337" s="145"/>
      <c r="AE337" s="158"/>
      <c r="AF337" s="145"/>
      <c r="AG337" s="145"/>
    </row>
    <row r="338" spans="30:33" x14ac:dyDescent="0.25">
      <c r="AD338" s="145"/>
      <c r="AE338" s="158"/>
      <c r="AF338" s="145"/>
      <c r="AG338" s="145"/>
    </row>
    <row r="339" spans="30:33" x14ac:dyDescent="0.25">
      <c r="AD339" s="145"/>
      <c r="AE339" s="158"/>
      <c r="AF339" s="145"/>
      <c r="AG339" s="145"/>
    </row>
    <row r="340" spans="30:33" x14ac:dyDescent="0.25">
      <c r="AD340" s="145"/>
      <c r="AE340" s="158"/>
      <c r="AF340" s="145"/>
      <c r="AG340" s="145"/>
    </row>
    <row r="341" spans="30:33" x14ac:dyDescent="0.25">
      <c r="AD341" s="145"/>
      <c r="AE341" s="158"/>
      <c r="AF341" s="145"/>
      <c r="AG341" s="145"/>
    </row>
    <row r="342" spans="30:33" x14ac:dyDescent="0.25">
      <c r="AD342" s="145"/>
      <c r="AE342" s="158"/>
      <c r="AF342" s="145"/>
      <c r="AG342" s="145"/>
    </row>
    <row r="343" spans="30:33" x14ac:dyDescent="0.25">
      <c r="AD343" s="145"/>
      <c r="AE343" s="158"/>
      <c r="AF343" s="145"/>
      <c r="AG343" s="145"/>
    </row>
    <row r="344" spans="30:33" x14ac:dyDescent="0.25">
      <c r="AD344" s="145"/>
      <c r="AE344" s="158"/>
      <c r="AF344" s="145"/>
      <c r="AG344" s="145"/>
    </row>
    <row r="345" spans="30:33" x14ac:dyDescent="0.25">
      <c r="AD345" s="145"/>
      <c r="AE345" s="158"/>
      <c r="AF345" s="145"/>
      <c r="AG345" s="145"/>
    </row>
    <row r="346" spans="30:33" x14ac:dyDescent="0.25">
      <c r="AD346" s="145"/>
      <c r="AE346" s="158"/>
      <c r="AF346" s="145"/>
      <c r="AG346" s="145"/>
    </row>
    <row r="347" spans="30:33" x14ac:dyDescent="0.25">
      <c r="AD347" s="145"/>
      <c r="AE347" s="158"/>
      <c r="AF347" s="145"/>
      <c r="AG347" s="145"/>
    </row>
    <row r="348" spans="30:33" x14ac:dyDescent="0.25">
      <c r="AD348" s="145"/>
      <c r="AE348" s="158"/>
      <c r="AF348" s="145"/>
      <c r="AG348" s="145"/>
    </row>
    <row r="349" spans="30:33" x14ac:dyDescent="0.25">
      <c r="AD349" s="145"/>
      <c r="AE349" s="158"/>
      <c r="AF349" s="145"/>
      <c r="AG349" s="145"/>
    </row>
    <row r="350" spans="30:33" x14ac:dyDescent="0.25">
      <c r="AD350" s="145"/>
      <c r="AE350" s="158"/>
      <c r="AF350" s="145"/>
      <c r="AG350" s="145"/>
    </row>
    <row r="351" spans="30:33" x14ac:dyDescent="0.25">
      <c r="AD351" s="145"/>
      <c r="AE351" s="158"/>
      <c r="AF351" s="145"/>
      <c r="AG351" s="145"/>
    </row>
    <row r="352" spans="30:33" x14ac:dyDescent="0.25">
      <c r="AD352" s="145"/>
      <c r="AE352" s="158"/>
      <c r="AF352" s="145"/>
      <c r="AG352" s="145"/>
    </row>
    <row r="353" spans="30:33" x14ac:dyDescent="0.25">
      <c r="AD353" s="145"/>
      <c r="AE353" s="158"/>
      <c r="AF353" s="145"/>
      <c r="AG353" s="145"/>
    </row>
    <row r="354" spans="30:33" x14ac:dyDescent="0.25">
      <c r="AD354" s="145"/>
      <c r="AE354" s="158"/>
      <c r="AF354" s="145"/>
      <c r="AG354" s="145"/>
    </row>
    <row r="355" spans="30:33" x14ac:dyDescent="0.25">
      <c r="AD355" s="145"/>
      <c r="AE355" s="158"/>
      <c r="AF355" s="145"/>
      <c r="AG355" s="145"/>
    </row>
    <row r="356" spans="30:33" x14ac:dyDescent="0.25">
      <c r="AD356" s="145"/>
      <c r="AE356" s="158"/>
      <c r="AF356" s="145"/>
      <c r="AG356" s="145"/>
    </row>
    <row r="357" spans="30:33" x14ac:dyDescent="0.25">
      <c r="AD357" s="145"/>
      <c r="AE357" s="158"/>
      <c r="AF357" s="145"/>
      <c r="AG357" s="145"/>
    </row>
    <row r="358" spans="30:33" x14ac:dyDescent="0.25">
      <c r="AD358" s="145"/>
      <c r="AE358" s="158"/>
      <c r="AF358" s="145"/>
      <c r="AG358" s="145"/>
    </row>
    <row r="359" spans="30:33" x14ac:dyDescent="0.25">
      <c r="AD359" s="145"/>
      <c r="AE359" s="158"/>
      <c r="AF359" s="145"/>
      <c r="AG359" s="145"/>
    </row>
    <row r="360" spans="30:33" x14ac:dyDescent="0.25">
      <c r="AD360" s="145"/>
      <c r="AE360" s="158"/>
      <c r="AF360" s="145"/>
      <c r="AG360" s="145"/>
    </row>
    <row r="361" spans="30:33" x14ac:dyDescent="0.25">
      <c r="AD361" s="145"/>
      <c r="AE361" s="158"/>
      <c r="AF361" s="145"/>
      <c r="AG361" s="145"/>
    </row>
    <row r="362" spans="30:33" x14ac:dyDescent="0.25">
      <c r="AD362" s="145"/>
      <c r="AE362" s="158"/>
      <c r="AF362" s="145"/>
      <c r="AG362" s="145"/>
    </row>
    <row r="363" spans="30:33" x14ac:dyDescent="0.25">
      <c r="AD363" s="145"/>
      <c r="AE363" s="158"/>
      <c r="AF363" s="145"/>
      <c r="AG363" s="145"/>
    </row>
    <row r="364" spans="30:33" x14ac:dyDescent="0.25">
      <c r="AD364" s="145"/>
      <c r="AE364" s="158"/>
      <c r="AF364" s="145"/>
      <c r="AG364" s="145"/>
    </row>
    <row r="365" spans="30:33" x14ac:dyDescent="0.25">
      <c r="AD365" s="145"/>
      <c r="AE365" s="158"/>
      <c r="AF365" s="145"/>
      <c r="AG365" s="145"/>
    </row>
    <row r="366" spans="30:33" x14ac:dyDescent="0.25">
      <c r="AD366" s="145"/>
      <c r="AE366" s="158"/>
      <c r="AF366" s="145"/>
      <c r="AG366" s="145"/>
    </row>
    <row r="367" spans="30:33" x14ac:dyDescent="0.25">
      <c r="AD367" s="145"/>
      <c r="AE367" s="158"/>
      <c r="AF367" s="145"/>
      <c r="AG367" s="145"/>
    </row>
    <row r="368" spans="30:33" x14ac:dyDescent="0.25">
      <c r="AD368" s="145"/>
      <c r="AE368" s="158"/>
      <c r="AF368" s="145"/>
      <c r="AG368" s="145"/>
    </row>
    <row r="369" spans="30:33" x14ac:dyDescent="0.25">
      <c r="AD369" s="145"/>
      <c r="AE369" s="158"/>
      <c r="AF369" s="145"/>
      <c r="AG369" s="145"/>
    </row>
    <row r="370" spans="30:33" x14ac:dyDescent="0.25">
      <c r="AD370" s="145"/>
      <c r="AE370" s="158"/>
      <c r="AF370" s="145"/>
      <c r="AG370" s="145"/>
    </row>
    <row r="371" spans="30:33" x14ac:dyDescent="0.25">
      <c r="AD371" s="145"/>
      <c r="AE371" s="158"/>
      <c r="AF371" s="145"/>
      <c r="AG371" s="145"/>
    </row>
    <row r="372" spans="30:33" x14ac:dyDescent="0.25">
      <c r="AD372" s="145"/>
      <c r="AE372" s="158"/>
      <c r="AF372" s="145"/>
      <c r="AG372" s="145"/>
    </row>
    <row r="373" spans="30:33" x14ac:dyDescent="0.25">
      <c r="AD373" s="145"/>
      <c r="AE373" s="158"/>
      <c r="AF373" s="145"/>
      <c r="AG373" s="145"/>
    </row>
    <row r="374" spans="30:33" x14ac:dyDescent="0.25">
      <c r="AD374" s="145"/>
      <c r="AE374" s="158"/>
      <c r="AF374" s="145"/>
      <c r="AG374" s="145"/>
    </row>
    <row r="375" spans="30:33" x14ac:dyDescent="0.25">
      <c r="AD375" s="145"/>
      <c r="AE375" s="158"/>
      <c r="AF375" s="145"/>
      <c r="AG375" s="145"/>
    </row>
    <row r="376" spans="30:33" x14ac:dyDescent="0.25">
      <c r="AD376" s="145"/>
      <c r="AE376" s="158"/>
      <c r="AF376" s="145"/>
      <c r="AG376" s="145"/>
    </row>
    <row r="377" spans="30:33" x14ac:dyDescent="0.25">
      <c r="AD377" s="145"/>
      <c r="AE377" s="158"/>
      <c r="AF377" s="145"/>
      <c r="AG377" s="145"/>
    </row>
    <row r="378" spans="30:33" x14ac:dyDescent="0.25">
      <c r="AD378" s="145"/>
      <c r="AE378" s="158"/>
      <c r="AF378" s="145"/>
      <c r="AG378" s="145"/>
    </row>
    <row r="379" spans="30:33" x14ac:dyDescent="0.25">
      <c r="AD379" s="145"/>
      <c r="AE379" s="158"/>
      <c r="AF379" s="145"/>
      <c r="AG379" s="145"/>
    </row>
    <row r="380" spans="30:33" x14ac:dyDescent="0.25">
      <c r="AD380" s="145"/>
      <c r="AE380" s="158"/>
      <c r="AF380" s="145"/>
      <c r="AG380" s="145"/>
    </row>
    <row r="381" spans="30:33" x14ac:dyDescent="0.25">
      <c r="AD381" s="145"/>
      <c r="AE381" s="158"/>
      <c r="AF381" s="145"/>
      <c r="AG381" s="145"/>
    </row>
    <row r="382" spans="30:33" x14ac:dyDescent="0.25">
      <c r="AD382" s="145"/>
      <c r="AE382" s="158"/>
      <c r="AF382" s="145"/>
      <c r="AG382" s="145"/>
    </row>
    <row r="383" spans="30:33" x14ac:dyDescent="0.25">
      <c r="AD383" s="145"/>
      <c r="AE383" s="158"/>
      <c r="AF383" s="145"/>
      <c r="AG383" s="145"/>
    </row>
    <row r="384" spans="30:33" x14ac:dyDescent="0.25">
      <c r="AD384" s="145"/>
      <c r="AE384" s="158"/>
      <c r="AF384" s="145"/>
      <c r="AG384" s="145"/>
    </row>
    <row r="385" spans="30:33" x14ac:dyDescent="0.25">
      <c r="AD385" s="145"/>
      <c r="AE385" s="158"/>
      <c r="AF385" s="145"/>
      <c r="AG385" s="145"/>
    </row>
    <row r="386" spans="30:33" x14ac:dyDescent="0.25">
      <c r="AD386" s="145"/>
      <c r="AE386" s="158"/>
      <c r="AF386" s="145"/>
      <c r="AG386" s="145"/>
    </row>
    <row r="387" spans="30:33" x14ac:dyDescent="0.25">
      <c r="AD387" s="145"/>
      <c r="AE387" s="158"/>
      <c r="AF387" s="145"/>
      <c r="AG387" s="145"/>
    </row>
    <row r="388" spans="30:33" x14ac:dyDescent="0.25">
      <c r="AD388" s="145"/>
      <c r="AE388" s="158"/>
      <c r="AF388" s="145"/>
      <c r="AG388" s="145"/>
    </row>
    <row r="389" spans="30:33" x14ac:dyDescent="0.25">
      <c r="AD389" s="145"/>
      <c r="AE389" s="158"/>
      <c r="AF389" s="145"/>
      <c r="AG389" s="145"/>
    </row>
    <row r="390" spans="30:33" x14ac:dyDescent="0.25">
      <c r="AD390" s="145"/>
      <c r="AE390" s="158"/>
      <c r="AF390" s="145"/>
      <c r="AG390" s="145"/>
    </row>
    <row r="391" spans="30:33" x14ac:dyDescent="0.25">
      <c r="AD391" s="145"/>
      <c r="AE391" s="158"/>
      <c r="AF391" s="145"/>
      <c r="AG391" s="145"/>
    </row>
    <row r="392" spans="30:33" x14ac:dyDescent="0.25">
      <c r="AD392" s="145"/>
      <c r="AE392" s="158"/>
      <c r="AF392" s="145"/>
      <c r="AG392" s="145"/>
    </row>
    <row r="393" spans="30:33" x14ac:dyDescent="0.25">
      <c r="AD393" s="145"/>
      <c r="AE393" s="158"/>
      <c r="AF393" s="145"/>
      <c r="AG393" s="145"/>
    </row>
    <row r="394" spans="30:33" x14ac:dyDescent="0.25">
      <c r="AD394" s="145"/>
      <c r="AE394" s="158"/>
      <c r="AF394" s="145"/>
      <c r="AG394" s="145"/>
    </row>
    <row r="395" spans="30:33" x14ac:dyDescent="0.25">
      <c r="AD395" s="145"/>
      <c r="AE395" s="158"/>
      <c r="AF395" s="145"/>
      <c r="AG395" s="145"/>
    </row>
    <row r="396" spans="30:33" x14ac:dyDescent="0.25">
      <c r="AD396" s="145"/>
      <c r="AE396" s="158"/>
      <c r="AF396" s="145"/>
      <c r="AG396" s="145"/>
    </row>
    <row r="397" spans="30:33" x14ac:dyDescent="0.25">
      <c r="AD397" s="145"/>
      <c r="AE397" s="158"/>
      <c r="AF397" s="145"/>
      <c r="AG397" s="145"/>
    </row>
    <row r="398" spans="30:33" x14ac:dyDescent="0.25">
      <c r="AD398" s="145"/>
      <c r="AE398" s="158"/>
      <c r="AF398" s="145"/>
      <c r="AG398" s="145"/>
    </row>
    <row r="399" spans="30:33" x14ac:dyDescent="0.25">
      <c r="AD399" s="145"/>
      <c r="AE399" s="158"/>
      <c r="AF399" s="145"/>
      <c r="AG399" s="145"/>
    </row>
    <row r="400" spans="30:33" x14ac:dyDescent="0.25">
      <c r="AD400" s="145"/>
      <c r="AE400" s="158"/>
      <c r="AF400" s="145"/>
      <c r="AG400" s="145"/>
    </row>
    <row r="401" spans="30:33" x14ac:dyDescent="0.25">
      <c r="AD401" s="145"/>
      <c r="AE401" s="158"/>
      <c r="AF401" s="145"/>
      <c r="AG401" s="145"/>
    </row>
    <row r="402" spans="30:33" x14ac:dyDescent="0.25">
      <c r="AD402" s="145"/>
      <c r="AE402" s="158"/>
      <c r="AF402" s="145"/>
      <c r="AG402" s="145"/>
    </row>
    <row r="403" spans="30:33" x14ac:dyDescent="0.25">
      <c r="AD403" s="145"/>
      <c r="AE403" s="158"/>
      <c r="AF403" s="145"/>
      <c r="AG403" s="145"/>
    </row>
    <row r="404" spans="30:33" x14ac:dyDescent="0.25">
      <c r="AD404" s="145"/>
      <c r="AE404" s="158"/>
      <c r="AF404" s="145"/>
      <c r="AG404" s="145"/>
    </row>
    <row r="405" spans="30:33" x14ac:dyDescent="0.25">
      <c r="AD405" s="145"/>
      <c r="AE405" s="158"/>
      <c r="AF405" s="145"/>
      <c r="AG405" s="145"/>
    </row>
    <row r="406" spans="30:33" x14ac:dyDescent="0.25">
      <c r="AD406" s="145"/>
      <c r="AE406" s="158"/>
      <c r="AF406" s="145"/>
      <c r="AG406" s="145"/>
    </row>
    <row r="407" spans="30:33" x14ac:dyDescent="0.25">
      <c r="AD407" s="145"/>
      <c r="AE407" s="158"/>
      <c r="AF407" s="145"/>
      <c r="AG407" s="145"/>
    </row>
    <row r="408" spans="30:33" x14ac:dyDescent="0.25">
      <c r="AD408" s="145"/>
      <c r="AE408" s="158"/>
      <c r="AF408" s="145"/>
      <c r="AG408" s="145"/>
    </row>
    <row r="409" spans="30:33" x14ac:dyDescent="0.25">
      <c r="AD409" s="145"/>
      <c r="AE409" s="158"/>
      <c r="AF409" s="145"/>
      <c r="AG409" s="145"/>
    </row>
    <row r="410" spans="30:33" x14ac:dyDescent="0.25">
      <c r="AD410" s="145"/>
      <c r="AE410" s="158"/>
      <c r="AF410" s="145"/>
      <c r="AG410" s="145"/>
    </row>
    <row r="411" spans="30:33" x14ac:dyDescent="0.25">
      <c r="AD411" s="145"/>
      <c r="AE411" s="158"/>
      <c r="AF411" s="145"/>
      <c r="AG411" s="145"/>
    </row>
    <row r="412" spans="30:33" x14ac:dyDescent="0.25">
      <c r="AD412" s="145"/>
      <c r="AE412" s="158"/>
      <c r="AF412" s="145"/>
      <c r="AG412" s="145"/>
    </row>
    <row r="413" spans="30:33" x14ac:dyDescent="0.25">
      <c r="AD413" s="145"/>
      <c r="AE413" s="158"/>
      <c r="AF413" s="145"/>
      <c r="AG413" s="145"/>
    </row>
    <row r="414" spans="30:33" x14ac:dyDescent="0.25">
      <c r="AD414" s="145"/>
      <c r="AE414" s="158"/>
      <c r="AF414" s="145"/>
      <c r="AG414" s="145"/>
    </row>
    <row r="415" spans="30:33" x14ac:dyDescent="0.25">
      <c r="AD415" s="145"/>
      <c r="AE415" s="158"/>
      <c r="AF415" s="145"/>
      <c r="AG415" s="145"/>
    </row>
    <row r="416" spans="30:33" x14ac:dyDescent="0.25">
      <c r="AD416" s="145"/>
      <c r="AE416" s="158"/>
      <c r="AF416" s="145"/>
      <c r="AG416" s="145"/>
    </row>
    <row r="417" spans="30:33" x14ac:dyDescent="0.25">
      <c r="AD417" s="145"/>
      <c r="AE417" s="158"/>
      <c r="AF417" s="145"/>
      <c r="AG417" s="145"/>
    </row>
    <row r="418" spans="30:33" x14ac:dyDescent="0.25">
      <c r="AD418" s="145"/>
      <c r="AE418" s="158"/>
      <c r="AF418" s="145"/>
      <c r="AG418" s="145"/>
    </row>
    <row r="419" spans="30:33" x14ac:dyDescent="0.25">
      <c r="AD419" s="145"/>
      <c r="AE419" s="158"/>
      <c r="AF419" s="145"/>
      <c r="AG419" s="145"/>
    </row>
    <row r="420" spans="30:33" x14ac:dyDescent="0.25">
      <c r="AD420" s="145"/>
      <c r="AE420" s="158"/>
      <c r="AF420" s="145"/>
      <c r="AG420" s="145"/>
    </row>
    <row r="421" spans="30:33" x14ac:dyDescent="0.25">
      <c r="AD421" s="145"/>
      <c r="AE421" s="158"/>
      <c r="AF421" s="145"/>
      <c r="AG421" s="145"/>
    </row>
    <row r="422" spans="30:33" x14ac:dyDescent="0.25">
      <c r="AD422" s="145"/>
      <c r="AE422" s="158"/>
      <c r="AF422" s="145"/>
      <c r="AG422" s="145"/>
    </row>
    <row r="423" spans="30:33" x14ac:dyDescent="0.25">
      <c r="AD423" s="145"/>
      <c r="AE423" s="158"/>
      <c r="AF423" s="145"/>
      <c r="AG423" s="145"/>
    </row>
    <row r="424" spans="30:33" x14ac:dyDescent="0.25">
      <c r="AD424" s="145"/>
      <c r="AE424" s="158"/>
      <c r="AF424" s="145"/>
      <c r="AG424" s="145"/>
    </row>
    <row r="425" spans="30:33" x14ac:dyDescent="0.25">
      <c r="AD425" s="145"/>
      <c r="AE425" s="158"/>
      <c r="AF425" s="145"/>
      <c r="AG425" s="145"/>
    </row>
    <row r="426" spans="30:33" x14ac:dyDescent="0.25">
      <c r="AD426" s="145"/>
      <c r="AE426" s="158"/>
      <c r="AF426" s="145"/>
      <c r="AG426" s="145"/>
    </row>
    <row r="427" spans="30:33" x14ac:dyDescent="0.25">
      <c r="AD427" s="145"/>
      <c r="AE427" s="158"/>
      <c r="AF427" s="145"/>
      <c r="AG427" s="145"/>
    </row>
    <row r="428" spans="30:33" x14ac:dyDescent="0.25">
      <c r="AD428" s="145"/>
      <c r="AE428" s="158"/>
      <c r="AF428" s="145"/>
      <c r="AG428" s="145"/>
    </row>
    <row r="429" spans="30:33" x14ac:dyDescent="0.25">
      <c r="AD429" s="145"/>
      <c r="AE429" s="158"/>
      <c r="AF429" s="145"/>
      <c r="AG429" s="145"/>
    </row>
    <row r="430" spans="30:33" x14ac:dyDescent="0.25">
      <c r="AD430" s="145"/>
      <c r="AE430" s="158"/>
      <c r="AF430" s="145"/>
      <c r="AG430" s="145"/>
    </row>
    <row r="431" spans="30:33" x14ac:dyDescent="0.25">
      <c r="AD431" s="145"/>
      <c r="AE431" s="158"/>
      <c r="AF431" s="145"/>
      <c r="AG431" s="145"/>
    </row>
    <row r="432" spans="30:33" x14ac:dyDescent="0.25">
      <c r="AD432" s="145"/>
      <c r="AE432" s="158"/>
      <c r="AF432" s="145"/>
      <c r="AG432" s="145"/>
    </row>
    <row r="433" spans="30:33" x14ac:dyDescent="0.25">
      <c r="AD433" s="145"/>
      <c r="AE433" s="158"/>
      <c r="AF433" s="145"/>
      <c r="AG433" s="145"/>
    </row>
    <row r="434" spans="30:33" x14ac:dyDescent="0.25">
      <c r="AD434" s="145"/>
      <c r="AE434" s="158"/>
      <c r="AF434" s="145"/>
      <c r="AG434" s="145"/>
    </row>
    <row r="435" spans="30:33" x14ac:dyDescent="0.25">
      <c r="AD435" s="145"/>
      <c r="AE435" s="158"/>
      <c r="AF435" s="145"/>
      <c r="AG435" s="145"/>
    </row>
    <row r="436" spans="30:33" x14ac:dyDescent="0.25">
      <c r="AD436" s="145"/>
      <c r="AE436" s="158"/>
      <c r="AF436" s="145"/>
      <c r="AG436" s="145"/>
    </row>
    <row r="437" spans="30:33" x14ac:dyDescent="0.25">
      <c r="AD437" s="145"/>
      <c r="AE437" s="158"/>
      <c r="AF437" s="145"/>
      <c r="AG437" s="145"/>
    </row>
    <row r="438" spans="30:33" x14ac:dyDescent="0.25">
      <c r="AD438" s="145"/>
      <c r="AE438" s="158"/>
      <c r="AF438" s="145"/>
      <c r="AG438" s="145"/>
    </row>
    <row r="439" spans="30:33" x14ac:dyDescent="0.25">
      <c r="AD439" s="145"/>
      <c r="AE439" s="158"/>
      <c r="AF439" s="145"/>
      <c r="AG439" s="145"/>
    </row>
    <row r="440" spans="30:33" x14ac:dyDescent="0.25">
      <c r="AD440" s="145"/>
      <c r="AE440" s="158"/>
      <c r="AF440" s="145"/>
      <c r="AG440" s="145"/>
    </row>
    <row r="441" spans="30:33" x14ac:dyDescent="0.25">
      <c r="AD441" s="145"/>
      <c r="AE441" s="158"/>
      <c r="AF441" s="145"/>
      <c r="AG441" s="145"/>
    </row>
    <row r="442" spans="30:33" x14ac:dyDescent="0.25">
      <c r="AD442" s="145"/>
      <c r="AE442" s="158"/>
      <c r="AF442" s="145"/>
      <c r="AG442" s="145"/>
    </row>
    <row r="443" spans="30:33" x14ac:dyDescent="0.25">
      <c r="AD443" s="145"/>
      <c r="AE443" s="158"/>
      <c r="AF443" s="145"/>
      <c r="AG443" s="145"/>
    </row>
    <row r="444" spans="30:33" x14ac:dyDescent="0.25">
      <c r="AD444" s="145"/>
      <c r="AE444" s="158"/>
      <c r="AF444" s="145"/>
      <c r="AG444" s="145"/>
    </row>
    <row r="445" spans="30:33" x14ac:dyDescent="0.25">
      <c r="AD445" s="145"/>
      <c r="AE445" s="158"/>
      <c r="AF445" s="145"/>
      <c r="AG445" s="145"/>
    </row>
    <row r="446" spans="30:33" x14ac:dyDescent="0.25">
      <c r="AD446" s="145"/>
      <c r="AE446" s="158"/>
      <c r="AF446" s="145"/>
      <c r="AG446" s="145"/>
    </row>
    <row r="447" spans="30:33" x14ac:dyDescent="0.25">
      <c r="AD447" s="145"/>
      <c r="AE447" s="158"/>
      <c r="AF447" s="145"/>
      <c r="AG447" s="145"/>
    </row>
    <row r="448" spans="30:33" x14ac:dyDescent="0.25">
      <c r="AD448" s="145"/>
      <c r="AE448" s="158"/>
      <c r="AF448" s="145"/>
      <c r="AG448" s="145"/>
    </row>
    <row r="449" spans="30:33" x14ac:dyDescent="0.25">
      <c r="AD449" s="145"/>
      <c r="AE449" s="158"/>
      <c r="AF449" s="145"/>
      <c r="AG449" s="145"/>
    </row>
    <row r="450" spans="30:33" x14ac:dyDescent="0.25">
      <c r="AD450" s="145"/>
      <c r="AE450" s="158"/>
      <c r="AF450" s="145"/>
      <c r="AG450" s="145"/>
    </row>
    <row r="451" spans="30:33" x14ac:dyDescent="0.25">
      <c r="AD451" s="145"/>
      <c r="AE451" s="158"/>
      <c r="AF451" s="145"/>
      <c r="AG451" s="145"/>
    </row>
    <row r="452" spans="30:33" x14ac:dyDescent="0.25">
      <c r="AD452" s="145"/>
      <c r="AE452" s="158"/>
      <c r="AF452" s="145"/>
      <c r="AG452" s="145"/>
    </row>
    <row r="453" spans="30:33" x14ac:dyDescent="0.25">
      <c r="AD453" s="145"/>
      <c r="AE453" s="158"/>
      <c r="AF453" s="145"/>
      <c r="AG453" s="145"/>
    </row>
    <row r="454" spans="30:33" x14ac:dyDescent="0.25">
      <c r="AD454" s="145"/>
      <c r="AE454" s="158"/>
      <c r="AF454" s="145"/>
      <c r="AG454" s="145"/>
    </row>
    <row r="455" spans="30:33" x14ac:dyDescent="0.25">
      <c r="AD455" s="145"/>
      <c r="AE455" s="158"/>
      <c r="AF455" s="145"/>
      <c r="AG455" s="145"/>
    </row>
    <row r="456" spans="30:33" x14ac:dyDescent="0.25">
      <c r="AD456" s="145"/>
      <c r="AE456" s="158"/>
      <c r="AF456" s="145"/>
      <c r="AG456" s="145"/>
    </row>
    <row r="457" spans="30:33" x14ac:dyDescent="0.25">
      <c r="AD457" s="145"/>
      <c r="AE457" s="158"/>
      <c r="AF457" s="145"/>
      <c r="AG457" s="145"/>
    </row>
    <row r="458" spans="30:33" x14ac:dyDescent="0.25">
      <c r="AD458" s="145"/>
      <c r="AE458" s="158"/>
      <c r="AF458" s="145"/>
      <c r="AG458" s="145"/>
    </row>
    <row r="459" spans="30:33" x14ac:dyDescent="0.25">
      <c r="AD459" s="145"/>
      <c r="AE459" s="158"/>
      <c r="AF459" s="145"/>
      <c r="AG459" s="145"/>
    </row>
    <row r="460" spans="30:33" x14ac:dyDescent="0.25">
      <c r="AD460" s="145"/>
      <c r="AE460" s="158"/>
      <c r="AF460" s="145"/>
      <c r="AG460" s="145"/>
    </row>
    <row r="461" spans="30:33" x14ac:dyDescent="0.25">
      <c r="AD461" s="145"/>
      <c r="AE461" s="158"/>
      <c r="AF461" s="145"/>
      <c r="AG461" s="145"/>
    </row>
    <row r="462" spans="30:33" x14ac:dyDescent="0.25">
      <c r="AD462" s="145"/>
      <c r="AE462" s="158"/>
      <c r="AF462" s="145"/>
      <c r="AG462" s="145"/>
    </row>
  </sheetData>
  <sheetProtection algorithmName="SHA-512" hashValue="LXHGE79kmpuVnZXd2l/myW0gYDCa2T7Hfwz6WVvikgrni2hxnEBiAWTDlu9QwWCtxAElOVwh7hp/Nfke1W3WmA==" saltValue="jDzCliHIumit5oY1lnwOdw==" spinCount="100000" sheet="1" objects="1" scenarios="1" selectLockedCells="1"/>
  <customSheetViews>
    <customSheetView guid="{D1870C1C-6C8B-487D-A57E-52F00C061527}" hiddenColumns="1">
      <pane xSplit="3" ySplit="4" topLeftCell="D5" activePane="bottomRight" state="frozen"/>
      <selection pane="bottomRight" activeCell="F6" sqref="F6"/>
      <pageMargins left="0.7" right="0.7" top="0.75" bottom="0.75" header="0.3" footer="0.3"/>
      <pageSetup orientation="portrait" r:id="rId1"/>
    </customSheetView>
  </customSheetViews>
  <conditionalFormatting sqref="AH149:AH1048576 AH1:AH5">
    <cfRule type="iconSet" priority="381">
      <iconSet iconSet="3Symbols2">
        <cfvo type="percent" val="0"/>
        <cfvo type="percent" val="33"/>
        <cfvo type="percent" val="67"/>
      </iconSet>
    </cfRule>
  </conditionalFormatting>
  <conditionalFormatting sqref="AH6">
    <cfRule type="iconSet" priority="379">
      <iconSet iconSet="3Symbols2">
        <cfvo type="percent" val="0"/>
        <cfvo type="percent" val="33"/>
        <cfvo type="percent" val="67"/>
      </iconSet>
    </cfRule>
  </conditionalFormatting>
  <conditionalFormatting sqref="AH38:AH41 AH7:AH11 AH23:AH25 AH47:AH54 AH19:AH20 AH43 AH14:AH17 AH27">
    <cfRule type="iconSet" priority="374">
      <iconSet iconSet="3Symbols2">
        <cfvo type="percent" val="0"/>
        <cfvo type="percent" val="33"/>
        <cfvo type="percent" val="67"/>
      </iconSet>
    </cfRule>
  </conditionalFormatting>
  <conditionalFormatting sqref="AH22">
    <cfRule type="iconSet" priority="372">
      <iconSet iconSet="3Symbols2">
        <cfvo type="percent" val="0"/>
        <cfvo type="percent" val="33"/>
        <cfvo type="percent" val="67"/>
      </iconSet>
    </cfRule>
  </conditionalFormatting>
  <conditionalFormatting sqref="AH29:AH30 AH33">
    <cfRule type="iconSet" priority="371">
      <iconSet iconSet="3Symbols2">
        <cfvo type="percent" val="0"/>
        <cfvo type="percent" val="33"/>
        <cfvo type="percent" val="67"/>
      </iconSet>
    </cfRule>
  </conditionalFormatting>
  <conditionalFormatting sqref="AH34">
    <cfRule type="iconSet" priority="370">
      <iconSet iconSet="3Symbols2">
        <cfvo type="percent" val="0"/>
        <cfvo type="percent" val="33"/>
        <cfvo type="percent" val="67"/>
      </iconSet>
    </cfRule>
  </conditionalFormatting>
  <conditionalFormatting sqref="AH32">
    <cfRule type="iconSet" priority="369">
      <iconSet iconSet="3Symbols2">
        <cfvo type="percent" val="0"/>
        <cfvo type="percent" val="33"/>
        <cfvo type="percent" val="67"/>
      </iconSet>
    </cfRule>
  </conditionalFormatting>
  <conditionalFormatting sqref="AH31">
    <cfRule type="iconSet" priority="368">
      <iconSet iconSet="3Symbols2">
        <cfvo type="percent" val="0"/>
        <cfvo type="percent" val="33"/>
        <cfvo type="percent" val="67"/>
      </iconSet>
    </cfRule>
  </conditionalFormatting>
  <conditionalFormatting sqref="AH28">
    <cfRule type="iconSet" priority="387">
      <iconSet iconSet="3Symbols2">
        <cfvo type="percent" val="0"/>
        <cfvo type="percent" val="33"/>
        <cfvo type="percent" val="67"/>
      </iconSet>
    </cfRule>
  </conditionalFormatting>
  <conditionalFormatting sqref="F6:O11">
    <cfRule type="expression" dxfId="186" priority="367">
      <formula>NOT(_xludf.ISFORMULA(F6))</formula>
    </cfRule>
  </conditionalFormatting>
  <conditionalFormatting sqref="F15:O16 F22:O22">
    <cfRule type="expression" dxfId="185" priority="366">
      <formula>NOT(_xludf.ISFORMULA(F15))</formula>
    </cfRule>
  </conditionalFormatting>
  <conditionalFormatting sqref="F20:O20">
    <cfRule type="expression" dxfId="184" priority="365">
      <formula>NOT(_xludf.ISFORMULA(F20))</formula>
    </cfRule>
  </conditionalFormatting>
  <conditionalFormatting sqref="F17:O17">
    <cfRule type="expression" dxfId="183" priority="364">
      <formula>NOT(_xludf.ISFORMULA(F17))</formula>
    </cfRule>
  </conditionalFormatting>
  <conditionalFormatting sqref="F19:O19">
    <cfRule type="expression" dxfId="182" priority="363">
      <formula>NOT(_xludf.ISFORMULA(F19))</formula>
    </cfRule>
  </conditionalFormatting>
  <conditionalFormatting sqref="F23:O25 F27:O28">
    <cfRule type="expression" dxfId="181" priority="362">
      <formula>NOT(_xludf.ISFORMULA(F23))</formula>
    </cfRule>
  </conditionalFormatting>
  <conditionalFormatting sqref="F30:O34">
    <cfRule type="expression" dxfId="180" priority="361">
      <formula>NOT(_xludf.ISFORMULA(F30))</formula>
    </cfRule>
  </conditionalFormatting>
  <conditionalFormatting sqref="G39">
    <cfRule type="expression" dxfId="179" priority="360">
      <formula>NOT(_xludf.ISFORMULA(G39))</formula>
    </cfRule>
  </conditionalFormatting>
  <conditionalFormatting sqref="F39:O40">
    <cfRule type="expression" dxfId="178" priority="359">
      <formula>NOT(_xludf.ISFORMULA(F39))</formula>
    </cfRule>
  </conditionalFormatting>
  <conditionalFormatting sqref="F41:O41 F43:O43 F47:O54">
    <cfRule type="expression" dxfId="177" priority="358">
      <formula>NOT(_xludf.ISFORMULA(F41))</formula>
    </cfRule>
  </conditionalFormatting>
  <conditionalFormatting sqref="AH45">
    <cfRule type="iconSet" priority="348">
      <iconSet iconSet="3Symbols2">
        <cfvo type="percent" val="0"/>
        <cfvo type="percent" val="33"/>
        <cfvo type="percent" val="67"/>
      </iconSet>
    </cfRule>
  </conditionalFormatting>
  <conditionalFormatting sqref="AH18">
    <cfRule type="iconSet" priority="347">
      <iconSet iconSet="3Symbols2">
        <cfvo type="percent" val="0"/>
        <cfvo type="percent" val="33"/>
        <cfvo type="percent" val="67"/>
      </iconSet>
    </cfRule>
  </conditionalFormatting>
  <conditionalFormatting sqref="F18:O18">
    <cfRule type="expression" dxfId="176" priority="346">
      <formula>NOT(_xludf.ISFORMULA(F18))</formula>
    </cfRule>
  </conditionalFormatting>
  <conditionalFormatting sqref="AH42">
    <cfRule type="iconSet" priority="345">
      <iconSet iconSet="3Symbols2">
        <cfvo type="percent" val="0"/>
        <cfvo type="percent" val="33"/>
        <cfvo type="percent" val="67"/>
      </iconSet>
    </cfRule>
  </conditionalFormatting>
  <conditionalFormatting sqref="F42:O42">
    <cfRule type="expression" dxfId="175" priority="344">
      <formula>NOT(_xludf.ISFORMULA(F42))</formula>
    </cfRule>
  </conditionalFormatting>
  <conditionalFormatting sqref="J39">
    <cfRule type="expression" dxfId="174" priority="343">
      <formula>NOT(_xludf.ISFORMULA(J39))</formula>
    </cfRule>
  </conditionalFormatting>
  <conditionalFormatting sqref="AH35">
    <cfRule type="iconSet" priority="342">
      <iconSet iconSet="3Symbols2">
        <cfvo type="percent" val="0"/>
        <cfvo type="percent" val="33"/>
        <cfvo type="percent" val="67"/>
      </iconSet>
    </cfRule>
  </conditionalFormatting>
  <conditionalFormatting sqref="F35:O35">
    <cfRule type="expression" dxfId="173" priority="341">
      <formula>NOT(_xludf.ISFORMULA(F35))</formula>
    </cfRule>
  </conditionalFormatting>
  <conditionalFormatting sqref="AH56">
    <cfRule type="iconSet" priority="336">
      <iconSet iconSet="3Symbols2">
        <cfvo type="percent" val="0"/>
        <cfvo type="percent" val="33"/>
        <cfvo type="percent" val="67"/>
      </iconSet>
    </cfRule>
  </conditionalFormatting>
  <conditionalFormatting sqref="F56:O56">
    <cfRule type="expression" dxfId="172" priority="335">
      <formula>NOT(_xludf.ISFORMULA(F56))</formula>
    </cfRule>
  </conditionalFormatting>
  <conditionalFormatting sqref="AH55">
    <cfRule type="iconSet" priority="334">
      <iconSet iconSet="3Symbols2">
        <cfvo type="percent" val="0"/>
        <cfvo type="percent" val="33"/>
        <cfvo type="percent" val="67"/>
      </iconSet>
    </cfRule>
  </conditionalFormatting>
  <conditionalFormatting sqref="F55:O55">
    <cfRule type="expression" dxfId="171" priority="333">
      <formula>NOT(_xludf.ISFORMULA(F55))</formula>
    </cfRule>
  </conditionalFormatting>
  <conditionalFormatting sqref="AH44">
    <cfRule type="iconSet" priority="332">
      <iconSet iconSet="3Symbols2">
        <cfvo type="percent" val="0"/>
        <cfvo type="percent" val="33"/>
        <cfvo type="percent" val="67"/>
      </iconSet>
    </cfRule>
  </conditionalFormatting>
  <conditionalFormatting sqref="F44:O44">
    <cfRule type="expression" dxfId="170" priority="331">
      <formula>NOT(_xludf.ISFORMULA(F44))</formula>
    </cfRule>
  </conditionalFormatting>
  <conditionalFormatting sqref="AH59">
    <cfRule type="iconSet" priority="330">
      <iconSet iconSet="3Symbols2">
        <cfvo type="percent" val="0"/>
        <cfvo type="percent" val="33"/>
        <cfvo type="percent" val="67"/>
      </iconSet>
    </cfRule>
  </conditionalFormatting>
  <conditionalFormatting sqref="F59:O59">
    <cfRule type="expression" dxfId="169" priority="329">
      <formula>NOT(_xludf.ISFORMULA(F59))</formula>
    </cfRule>
  </conditionalFormatting>
  <conditionalFormatting sqref="F39">
    <cfRule type="expression" dxfId="168" priority="328">
      <formula>NOT(_xludf.ISFORMULA(F39))</formula>
    </cfRule>
  </conditionalFormatting>
  <conditionalFormatting sqref="AH60">
    <cfRule type="iconSet" priority="327">
      <iconSet iconSet="3Symbols2">
        <cfvo type="percent" val="0"/>
        <cfvo type="percent" val="33"/>
        <cfvo type="percent" val="67"/>
      </iconSet>
    </cfRule>
  </conditionalFormatting>
  <conditionalFormatting sqref="AH58">
    <cfRule type="iconSet" priority="326">
      <iconSet iconSet="3Symbols2">
        <cfvo type="percent" val="0"/>
        <cfvo type="percent" val="33"/>
        <cfvo type="percent" val="67"/>
      </iconSet>
    </cfRule>
  </conditionalFormatting>
  <conditionalFormatting sqref="F58:O58">
    <cfRule type="expression" dxfId="167" priority="325">
      <formula>NOT(_xludf.ISFORMULA(F58))</formula>
    </cfRule>
  </conditionalFormatting>
  <conditionalFormatting sqref="AH57">
    <cfRule type="iconSet" priority="324">
      <iconSet iconSet="3Symbols2">
        <cfvo type="percent" val="0"/>
        <cfvo type="percent" val="33"/>
        <cfvo type="percent" val="67"/>
      </iconSet>
    </cfRule>
  </conditionalFormatting>
  <conditionalFormatting sqref="F57:O57">
    <cfRule type="expression" dxfId="166" priority="323">
      <formula>NOT(_xludf.ISFORMULA(F57))</formula>
    </cfRule>
  </conditionalFormatting>
  <conditionalFormatting sqref="AH61">
    <cfRule type="iconSet" priority="322">
      <iconSet iconSet="3Symbols2">
        <cfvo type="percent" val="0"/>
        <cfvo type="percent" val="33"/>
        <cfvo type="percent" val="67"/>
      </iconSet>
    </cfRule>
  </conditionalFormatting>
  <conditionalFormatting sqref="F61">
    <cfRule type="expression" dxfId="165" priority="321">
      <formula>NOT(_xludf.ISFORMULA(F61))</formula>
    </cfRule>
  </conditionalFormatting>
  <conditionalFormatting sqref="AH62">
    <cfRule type="iconSet" priority="320">
      <iconSet iconSet="3Symbols2">
        <cfvo type="percent" val="0"/>
        <cfvo type="percent" val="33"/>
        <cfvo type="percent" val="67"/>
      </iconSet>
    </cfRule>
  </conditionalFormatting>
  <conditionalFormatting sqref="F62">
    <cfRule type="expression" dxfId="164" priority="319">
      <formula>NOT(_xludf.ISFORMULA(F62))</formula>
    </cfRule>
  </conditionalFormatting>
  <conditionalFormatting sqref="AH63">
    <cfRule type="iconSet" priority="318">
      <iconSet iconSet="3Symbols2">
        <cfvo type="percent" val="0"/>
        <cfvo type="percent" val="33"/>
        <cfvo type="percent" val="67"/>
      </iconSet>
    </cfRule>
  </conditionalFormatting>
  <conditionalFormatting sqref="F63">
    <cfRule type="expression" dxfId="163" priority="317">
      <formula>NOT(_xludf.ISFORMULA(F63))</formula>
    </cfRule>
  </conditionalFormatting>
  <conditionalFormatting sqref="AH64">
    <cfRule type="iconSet" priority="316">
      <iconSet iconSet="3Symbols2">
        <cfvo type="percent" val="0"/>
        <cfvo type="percent" val="33"/>
        <cfvo type="percent" val="67"/>
      </iconSet>
    </cfRule>
  </conditionalFormatting>
  <conditionalFormatting sqref="F64">
    <cfRule type="expression" dxfId="162" priority="315">
      <formula>NOT(_xludf.ISFORMULA(F64))</formula>
    </cfRule>
  </conditionalFormatting>
  <conditionalFormatting sqref="AH65">
    <cfRule type="iconSet" priority="314">
      <iconSet iconSet="3Symbols2">
        <cfvo type="percent" val="0"/>
        <cfvo type="percent" val="33"/>
        <cfvo type="percent" val="67"/>
      </iconSet>
    </cfRule>
  </conditionalFormatting>
  <conditionalFormatting sqref="F65">
    <cfRule type="expression" dxfId="161" priority="313">
      <formula>NOT(_xludf.ISFORMULA(F65))</formula>
    </cfRule>
  </conditionalFormatting>
  <conditionalFormatting sqref="AH46">
    <cfRule type="iconSet" priority="312">
      <iconSet iconSet="3Symbols2">
        <cfvo type="percent" val="0"/>
        <cfvo type="percent" val="33"/>
        <cfvo type="percent" val="67"/>
      </iconSet>
    </cfRule>
  </conditionalFormatting>
  <conditionalFormatting sqref="F46:O46">
    <cfRule type="expression" dxfId="160" priority="311">
      <formula>NOT(_xludf.ISFORMULA(F46))</formula>
    </cfRule>
  </conditionalFormatting>
  <conditionalFormatting sqref="AH66">
    <cfRule type="iconSet" priority="310">
      <iconSet iconSet="3Symbols2">
        <cfvo type="percent" val="0"/>
        <cfvo type="percent" val="33"/>
        <cfvo type="percent" val="67"/>
      </iconSet>
    </cfRule>
  </conditionalFormatting>
  <conditionalFormatting sqref="F66">
    <cfRule type="expression" dxfId="159" priority="309">
      <formula>NOT(_xludf.ISFORMULA(F66))</formula>
    </cfRule>
  </conditionalFormatting>
  <conditionalFormatting sqref="AH67">
    <cfRule type="iconSet" priority="308">
      <iconSet iconSet="3Symbols2">
        <cfvo type="percent" val="0"/>
        <cfvo type="percent" val="33"/>
        <cfvo type="percent" val="67"/>
      </iconSet>
    </cfRule>
  </conditionalFormatting>
  <conditionalFormatting sqref="F67">
    <cfRule type="expression" dxfId="158" priority="307">
      <formula>NOT(_xludf.ISFORMULA(F67))</formula>
    </cfRule>
  </conditionalFormatting>
  <conditionalFormatting sqref="G61:O61">
    <cfRule type="expression" dxfId="157" priority="306">
      <formula>NOT(_xludf.ISFORMULA(G61))</formula>
    </cfRule>
  </conditionalFormatting>
  <conditionalFormatting sqref="G62:O62">
    <cfRule type="expression" dxfId="156" priority="305">
      <formula>NOT(_xludf.ISFORMULA(G62))</formula>
    </cfRule>
  </conditionalFormatting>
  <conditionalFormatting sqref="G63:O63">
    <cfRule type="expression" dxfId="155" priority="304">
      <formula>NOT(_xludf.ISFORMULA(G63))</formula>
    </cfRule>
  </conditionalFormatting>
  <conditionalFormatting sqref="G64:O64">
    <cfRule type="expression" dxfId="154" priority="303">
      <formula>NOT(_xludf.ISFORMULA(G64))</formula>
    </cfRule>
  </conditionalFormatting>
  <conditionalFormatting sqref="G65:O65">
    <cfRule type="expression" dxfId="153" priority="302">
      <formula>NOT(_xludf.ISFORMULA(G65))</formula>
    </cfRule>
  </conditionalFormatting>
  <conditionalFormatting sqref="G66:O66">
    <cfRule type="expression" dxfId="152" priority="301">
      <formula>NOT(_xludf.ISFORMULA(G66))</formula>
    </cfRule>
  </conditionalFormatting>
  <conditionalFormatting sqref="G67:O67">
    <cfRule type="expression" dxfId="151" priority="300">
      <formula>NOT(_xludf.ISFORMULA(G67))</formula>
    </cfRule>
  </conditionalFormatting>
  <conditionalFormatting sqref="AH68">
    <cfRule type="iconSet" priority="299">
      <iconSet iconSet="3Symbols2">
        <cfvo type="percent" val="0"/>
        <cfvo type="percent" val="33"/>
        <cfvo type="percent" val="67"/>
      </iconSet>
    </cfRule>
  </conditionalFormatting>
  <conditionalFormatting sqref="F68">
    <cfRule type="expression" dxfId="150" priority="298">
      <formula>NOT(_xludf.ISFORMULA(F68))</formula>
    </cfRule>
  </conditionalFormatting>
  <conditionalFormatting sqref="AH69">
    <cfRule type="iconSet" priority="297">
      <iconSet iconSet="3Symbols2">
        <cfvo type="percent" val="0"/>
        <cfvo type="percent" val="33"/>
        <cfvo type="percent" val="67"/>
      </iconSet>
    </cfRule>
  </conditionalFormatting>
  <conditionalFormatting sqref="F69">
    <cfRule type="expression" dxfId="149" priority="296">
      <formula>NOT(_xludf.ISFORMULA(F69))</formula>
    </cfRule>
  </conditionalFormatting>
  <conditionalFormatting sqref="G68:O68">
    <cfRule type="expression" dxfId="148" priority="295">
      <formula>NOT(_xludf.ISFORMULA(G68))</formula>
    </cfRule>
  </conditionalFormatting>
  <conditionalFormatting sqref="G69:O69">
    <cfRule type="expression" dxfId="147" priority="294">
      <formula>NOT(_xludf.ISFORMULA(G69))</formula>
    </cfRule>
  </conditionalFormatting>
  <conditionalFormatting sqref="AH70">
    <cfRule type="iconSet" priority="293">
      <iconSet iconSet="3Symbols2">
        <cfvo type="percent" val="0"/>
        <cfvo type="percent" val="33"/>
        <cfvo type="percent" val="67"/>
      </iconSet>
    </cfRule>
  </conditionalFormatting>
  <conditionalFormatting sqref="AH71">
    <cfRule type="iconSet" priority="292">
      <iconSet iconSet="3Symbols2">
        <cfvo type="percent" val="0"/>
        <cfvo type="percent" val="33"/>
        <cfvo type="percent" val="67"/>
      </iconSet>
    </cfRule>
  </conditionalFormatting>
  <conditionalFormatting sqref="F71">
    <cfRule type="expression" dxfId="146" priority="291">
      <formula>NOT(_xludf.ISFORMULA(F71))</formula>
    </cfRule>
  </conditionalFormatting>
  <conditionalFormatting sqref="G71:O71">
    <cfRule type="expression" dxfId="145" priority="290">
      <formula>NOT(_xludf.ISFORMULA(G71))</formula>
    </cfRule>
  </conditionalFormatting>
  <conditionalFormatting sqref="AH72">
    <cfRule type="iconSet" priority="289">
      <iconSet iconSet="3Symbols2">
        <cfvo type="percent" val="0"/>
        <cfvo type="percent" val="33"/>
        <cfvo type="percent" val="67"/>
      </iconSet>
    </cfRule>
  </conditionalFormatting>
  <conditionalFormatting sqref="F72">
    <cfRule type="expression" dxfId="144" priority="288">
      <formula>NOT(_xludf.ISFORMULA(F72))</formula>
    </cfRule>
  </conditionalFormatting>
  <conditionalFormatting sqref="AH73">
    <cfRule type="iconSet" priority="287">
      <iconSet iconSet="3Symbols2">
        <cfvo type="percent" val="0"/>
        <cfvo type="percent" val="33"/>
        <cfvo type="percent" val="67"/>
      </iconSet>
    </cfRule>
  </conditionalFormatting>
  <conditionalFormatting sqref="F73">
    <cfRule type="expression" dxfId="143" priority="286">
      <formula>NOT(_xludf.ISFORMULA(F73))</formula>
    </cfRule>
  </conditionalFormatting>
  <conditionalFormatting sqref="AH74">
    <cfRule type="iconSet" priority="285">
      <iconSet iconSet="3Symbols2">
        <cfvo type="percent" val="0"/>
        <cfvo type="percent" val="33"/>
        <cfvo type="percent" val="67"/>
      </iconSet>
    </cfRule>
  </conditionalFormatting>
  <conditionalFormatting sqref="F74">
    <cfRule type="expression" dxfId="142" priority="284">
      <formula>NOT(_xludf.ISFORMULA(F74))</formula>
    </cfRule>
  </conditionalFormatting>
  <conditionalFormatting sqref="AH75">
    <cfRule type="iconSet" priority="283">
      <iconSet iconSet="3Symbols2">
        <cfvo type="percent" val="0"/>
        <cfvo type="percent" val="33"/>
        <cfvo type="percent" val="67"/>
      </iconSet>
    </cfRule>
  </conditionalFormatting>
  <conditionalFormatting sqref="F75">
    <cfRule type="expression" dxfId="141" priority="282">
      <formula>NOT(_xludf.ISFORMULA(F75))</formula>
    </cfRule>
  </conditionalFormatting>
  <conditionalFormatting sqref="AH76">
    <cfRule type="iconSet" priority="281">
      <iconSet iconSet="3Symbols2">
        <cfvo type="percent" val="0"/>
        <cfvo type="percent" val="33"/>
        <cfvo type="percent" val="67"/>
      </iconSet>
    </cfRule>
  </conditionalFormatting>
  <conditionalFormatting sqref="F76">
    <cfRule type="expression" dxfId="140" priority="280">
      <formula>NOT(_xludf.ISFORMULA(F76))</formula>
    </cfRule>
  </conditionalFormatting>
  <conditionalFormatting sqref="G72:O72">
    <cfRule type="expression" dxfId="139" priority="279">
      <formula>NOT(_xludf.ISFORMULA(G72))</formula>
    </cfRule>
  </conditionalFormatting>
  <conditionalFormatting sqref="G73:O73">
    <cfRule type="expression" dxfId="138" priority="278">
      <formula>NOT(_xludf.ISFORMULA(G73))</formula>
    </cfRule>
  </conditionalFormatting>
  <conditionalFormatting sqref="G74:O74">
    <cfRule type="expression" dxfId="137" priority="277">
      <formula>NOT(_xludf.ISFORMULA(G74))</formula>
    </cfRule>
  </conditionalFormatting>
  <conditionalFormatting sqref="G75:O75">
    <cfRule type="expression" dxfId="136" priority="276">
      <formula>NOT(_xludf.ISFORMULA(G75))</formula>
    </cfRule>
  </conditionalFormatting>
  <conditionalFormatting sqref="I76:O76">
    <cfRule type="expression" dxfId="135" priority="275">
      <formula>NOT(_xludf.ISFORMULA(I76))</formula>
    </cfRule>
  </conditionalFormatting>
  <conditionalFormatting sqref="AH77">
    <cfRule type="iconSet" priority="274">
      <iconSet iconSet="3Symbols2">
        <cfvo type="percent" val="0"/>
        <cfvo type="percent" val="33"/>
        <cfvo type="percent" val="67"/>
      </iconSet>
    </cfRule>
  </conditionalFormatting>
  <conditionalFormatting sqref="G77:O77">
    <cfRule type="expression" dxfId="134" priority="272">
      <formula>NOT(_xludf.ISFORMULA(G77))</formula>
    </cfRule>
  </conditionalFormatting>
  <conditionalFormatting sqref="F77">
    <cfRule type="expression" dxfId="133" priority="265">
      <formula>NOT(_xludf.ISFORMULA(F77))</formula>
    </cfRule>
  </conditionalFormatting>
  <conditionalFormatting sqref="AH86">
    <cfRule type="iconSet" priority="264">
      <iconSet iconSet="3Symbols2">
        <cfvo type="percent" val="0"/>
        <cfvo type="percent" val="33"/>
        <cfvo type="percent" val="67"/>
      </iconSet>
    </cfRule>
  </conditionalFormatting>
  <conditionalFormatting sqref="AH87">
    <cfRule type="iconSet" priority="254">
      <iconSet iconSet="3Symbols2">
        <cfvo type="percent" val="0"/>
        <cfvo type="percent" val="33"/>
        <cfvo type="percent" val="67"/>
      </iconSet>
    </cfRule>
  </conditionalFormatting>
  <conditionalFormatting sqref="G87:O87">
    <cfRule type="expression" dxfId="132" priority="252">
      <formula>NOT(_xludf.ISFORMULA(G87))</formula>
    </cfRule>
  </conditionalFormatting>
  <conditionalFormatting sqref="AH90">
    <cfRule type="iconSet" priority="251">
      <iconSet iconSet="3Symbols2">
        <cfvo type="percent" val="0"/>
        <cfvo type="percent" val="33"/>
        <cfvo type="percent" val="67"/>
      </iconSet>
    </cfRule>
  </conditionalFormatting>
  <conditionalFormatting sqref="F90">
    <cfRule type="expression" dxfId="131" priority="250">
      <formula>NOT(_xludf.ISFORMULA(F90))</formula>
    </cfRule>
  </conditionalFormatting>
  <conditionalFormatting sqref="G90:O90">
    <cfRule type="expression" dxfId="130" priority="249">
      <formula>NOT(_xludf.ISFORMULA(G90))</formula>
    </cfRule>
  </conditionalFormatting>
  <conditionalFormatting sqref="F95">
    <cfRule type="expression" dxfId="129" priority="247">
      <formula>NOT(_xludf.ISFORMULA(F95))</formula>
    </cfRule>
  </conditionalFormatting>
  <conditionalFormatting sqref="G95:O95">
    <cfRule type="expression" dxfId="128" priority="246">
      <formula>NOT(_xludf.ISFORMULA(G95))</formula>
    </cfRule>
  </conditionalFormatting>
  <conditionalFormatting sqref="AH119:AH123 AH6:AH11 AH112:AH115 AH38:AH77 AH14:AH25 AH27:AH35 AH86:AH97">
    <cfRule type="iconSet" priority="245">
      <iconSet iconSet="3Symbols2">
        <cfvo type="percent" val="0"/>
        <cfvo type="percent" val="33"/>
        <cfvo type="percent" val="67"/>
      </iconSet>
    </cfRule>
  </conditionalFormatting>
  <conditionalFormatting sqref="F88">
    <cfRule type="expression" dxfId="127" priority="244">
      <formula>NOT(_xludf.ISFORMULA(F88))</formula>
    </cfRule>
  </conditionalFormatting>
  <conditionalFormatting sqref="G88:O88">
    <cfRule type="expression" dxfId="126" priority="243">
      <formula>NOT(_xludf.ISFORMULA(G88))</formula>
    </cfRule>
  </conditionalFormatting>
  <conditionalFormatting sqref="AH91">
    <cfRule type="iconSet" priority="242">
      <iconSet iconSet="3Symbols2">
        <cfvo type="percent" val="0"/>
        <cfvo type="percent" val="33"/>
        <cfvo type="percent" val="67"/>
      </iconSet>
    </cfRule>
  </conditionalFormatting>
  <conditionalFormatting sqref="G96:O96">
    <cfRule type="expression" dxfId="125" priority="237">
      <formula>NOT(_xludf.ISFORMULA(G96))</formula>
    </cfRule>
  </conditionalFormatting>
  <conditionalFormatting sqref="F89">
    <cfRule type="expression" dxfId="124" priority="236">
      <formula>NOT(_xludf.ISFORMULA(F89))</formula>
    </cfRule>
  </conditionalFormatting>
  <conditionalFormatting sqref="G89:O89">
    <cfRule type="expression" dxfId="123" priority="235">
      <formula>NOT(_xludf.ISFORMULA(G89))</formula>
    </cfRule>
  </conditionalFormatting>
  <conditionalFormatting sqref="AH92">
    <cfRule type="iconSet" priority="234">
      <iconSet iconSet="3Symbols2">
        <cfvo type="percent" val="0"/>
        <cfvo type="percent" val="33"/>
        <cfvo type="percent" val="67"/>
      </iconSet>
    </cfRule>
  </conditionalFormatting>
  <conditionalFormatting sqref="H92:O92">
    <cfRule type="expression" dxfId="122" priority="232">
      <formula>NOT(_xludf.ISFORMULA(H92))</formula>
    </cfRule>
  </conditionalFormatting>
  <conditionalFormatting sqref="F91:O91">
    <cfRule type="expression" dxfId="121" priority="231">
      <formula>NOT(_xludf.ISFORMULA(F91))</formula>
    </cfRule>
  </conditionalFormatting>
  <conditionalFormatting sqref="G97:O97">
    <cfRule type="expression" dxfId="120" priority="228">
      <formula>NOT(_xludf.ISFORMULA(G97))</formula>
    </cfRule>
  </conditionalFormatting>
  <conditionalFormatting sqref="AH21">
    <cfRule type="iconSet" priority="227">
      <iconSet iconSet="3Symbols2">
        <cfvo type="percent" val="0"/>
        <cfvo type="percent" val="33"/>
        <cfvo type="percent" val="67"/>
      </iconSet>
    </cfRule>
  </conditionalFormatting>
  <conditionalFormatting sqref="F21:O21">
    <cfRule type="expression" dxfId="119" priority="226">
      <formula>NOT(_xludf.ISFORMULA(F21))</formula>
    </cfRule>
  </conditionalFormatting>
  <conditionalFormatting sqref="F39">
    <cfRule type="expression" dxfId="118" priority="225">
      <formula>NOT(_xludf.ISFORMULA(F39))</formula>
    </cfRule>
  </conditionalFormatting>
  <conditionalFormatting sqref="G39:K39">
    <cfRule type="expression" dxfId="117" priority="224">
      <formula>NOT(_xludf.ISFORMULA(G39))</formula>
    </cfRule>
  </conditionalFormatting>
  <conditionalFormatting sqref="K39:O39">
    <cfRule type="expression" dxfId="116" priority="223">
      <formula>NOT(_xludf.ISFORMULA(K39))</formula>
    </cfRule>
  </conditionalFormatting>
  <conditionalFormatting sqref="F96">
    <cfRule type="expression" dxfId="115" priority="222">
      <formula>NOT(_xludf.ISFORMULA(F96))</formula>
    </cfRule>
  </conditionalFormatting>
  <conditionalFormatting sqref="F97">
    <cfRule type="expression" dxfId="114" priority="221">
      <formula>NOT(_xludf.ISFORMULA(F97))</formula>
    </cfRule>
  </conditionalFormatting>
  <conditionalFormatting sqref="F92">
    <cfRule type="expression" dxfId="113" priority="220">
      <formula>NOT(_xludf.ISFORMULA(F92))</formula>
    </cfRule>
  </conditionalFormatting>
  <conditionalFormatting sqref="AH93">
    <cfRule type="iconSet" priority="219">
      <iconSet iconSet="3Symbols2">
        <cfvo type="percent" val="0"/>
        <cfvo type="percent" val="33"/>
        <cfvo type="percent" val="67"/>
      </iconSet>
    </cfRule>
  </conditionalFormatting>
  <conditionalFormatting sqref="F93">
    <cfRule type="expression" dxfId="112" priority="218">
      <formula>NOT(_xludf.ISFORMULA(F93))</formula>
    </cfRule>
  </conditionalFormatting>
  <conditionalFormatting sqref="G93:O93">
    <cfRule type="expression" dxfId="111" priority="217">
      <formula>NOT(_xludf.ISFORMULA(G93))</formula>
    </cfRule>
  </conditionalFormatting>
  <conditionalFormatting sqref="AH94">
    <cfRule type="iconSet" priority="216">
      <iconSet iconSet="3Symbols2">
        <cfvo type="percent" val="0"/>
        <cfvo type="percent" val="33"/>
        <cfvo type="percent" val="67"/>
      </iconSet>
    </cfRule>
  </conditionalFormatting>
  <conditionalFormatting sqref="G94:O94">
    <cfRule type="expression" dxfId="110" priority="215">
      <formula>NOT(_xludf.ISFORMULA(G94))</formula>
    </cfRule>
  </conditionalFormatting>
  <conditionalFormatting sqref="F94">
    <cfRule type="expression" dxfId="109" priority="214">
      <formula>NOT(_xludf.ISFORMULA(F94))</formula>
    </cfRule>
  </conditionalFormatting>
  <conditionalFormatting sqref="F119:O123">
    <cfRule type="expression" dxfId="108" priority="207">
      <formula>NOT(_xludf.ISFORMULA(F119))</formula>
    </cfRule>
  </conditionalFormatting>
  <conditionalFormatting sqref="F115:O115">
    <cfRule type="expression" dxfId="107" priority="210">
      <formula>NOT(_xludf.ISFORMULA(F115))</formula>
    </cfRule>
  </conditionalFormatting>
  <conditionalFormatting sqref="AH148">
    <cfRule type="iconSet" priority="206">
      <iconSet iconSet="3Symbols2">
        <cfvo type="percent" val="0"/>
        <cfvo type="percent" val="33"/>
        <cfvo type="percent" val="67"/>
      </iconSet>
    </cfRule>
  </conditionalFormatting>
  <conditionalFormatting sqref="H39">
    <cfRule type="expression" dxfId="106" priority="205">
      <formula>NOT(_xludf.ISFORMULA(H39))</formula>
    </cfRule>
  </conditionalFormatting>
  <conditionalFormatting sqref="H39">
    <cfRule type="expression" dxfId="105" priority="204">
      <formula>NOT(_xludf.ISFORMULA(H39))</formula>
    </cfRule>
  </conditionalFormatting>
  <conditionalFormatting sqref="AH143:AH147 AH119:AH123 AH95:AH97 AH112:AH115">
    <cfRule type="iconSet" priority="203">
      <iconSet iconSet="3Symbols2">
        <cfvo type="percent" val="0"/>
        <cfvo type="percent" val="33"/>
        <cfvo type="percent" val="67"/>
      </iconSet>
    </cfRule>
  </conditionalFormatting>
  <conditionalFormatting sqref="AH117">
    <cfRule type="iconSet" priority="202">
      <iconSet iconSet="3Symbols2">
        <cfvo type="percent" val="0"/>
        <cfvo type="percent" val="33"/>
        <cfvo type="percent" val="67"/>
      </iconSet>
    </cfRule>
  </conditionalFormatting>
  <conditionalFormatting sqref="F117:O117">
    <cfRule type="expression" dxfId="104" priority="201">
      <formula>NOT(_xludf.ISFORMULA(F117))</formula>
    </cfRule>
  </conditionalFormatting>
  <conditionalFormatting sqref="AH117">
    <cfRule type="iconSet" priority="200">
      <iconSet iconSet="3Symbols2">
        <cfvo type="percent" val="0"/>
        <cfvo type="percent" val="33"/>
        <cfvo type="percent" val="67"/>
      </iconSet>
    </cfRule>
  </conditionalFormatting>
  <conditionalFormatting sqref="AH116">
    <cfRule type="iconSet" priority="199">
      <iconSet iconSet="3Symbols2">
        <cfvo type="percent" val="0"/>
        <cfvo type="percent" val="33"/>
        <cfvo type="percent" val="67"/>
      </iconSet>
    </cfRule>
  </conditionalFormatting>
  <conditionalFormatting sqref="F116:O116">
    <cfRule type="expression" dxfId="103" priority="198">
      <formula>NOT(_xludf.ISFORMULA(F116))</formula>
    </cfRule>
  </conditionalFormatting>
  <conditionalFormatting sqref="AH116">
    <cfRule type="iconSet" priority="197">
      <iconSet iconSet="3Symbols2">
        <cfvo type="percent" val="0"/>
        <cfvo type="percent" val="33"/>
        <cfvo type="percent" val="67"/>
      </iconSet>
    </cfRule>
  </conditionalFormatting>
  <conditionalFormatting sqref="AH118">
    <cfRule type="iconSet" priority="196">
      <iconSet iconSet="3Symbols2">
        <cfvo type="percent" val="0"/>
        <cfvo type="percent" val="33"/>
        <cfvo type="percent" val="67"/>
      </iconSet>
    </cfRule>
  </conditionalFormatting>
  <conditionalFormatting sqref="F118:O118">
    <cfRule type="expression" dxfId="102" priority="195">
      <formula>NOT(_xludf.ISFORMULA(F118))</formula>
    </cfRule>
  </conditionalFormatting>
  <conditionalFormatting sqref="AH118">
    <cfRule type="iconSet" priority="194">
      <iconSet iconSet="3Symbols2">
        <cfvo type="percent" val="0"/>
        <cfvo type="percent" val="33"/>
        <cfvo type="percent" val="67"/>
      </iconSet>
    </cfRule>
  </conditionalFormatting>
  <conditionalFormatting sqref="AH128">
    <cfRule type="iconSet" priority="193">
      <iconSet iconSet="3Symbols2">
        <cfvo type="percent" val="0"/>
        <cfvo type="percent" val="33"/>
        <cfvo type="percent" val="67"/>
      </iconSet>
    </cfRule>
  </conditionalFormatting>
  <conditionalFormatting sqref="AH128">
    <cfRule type="iconSet" priority="192">
      <iconSet iconSet="3Symbols2">
        <cfvo type="percent" val="0"/>
        <cfvo type="percent" val="33"/>
        <cfvo type="percent" val="67"/>
      </iconSet>
    </cfRule>
  </conditionalFormatting>
  <conditionalFormatting sqref="AH129">
    <cfRule type="iconSet" priority="191">
      <iconSet iconSet="3Symbols2">
        <cfvo type="percent" val="0"/>
        <cfvo type="percent" val="33"/>
        <cfvo type="percent" val="67"/>
      </iconSet>
    </cfRule>
  </conditionalFormatting>
  <conditionalFormatting sqref="F129:O129">
    <cfRule type="expression" dxfId="101" priority="190">
      <formula>NOT(_xludf.ISFORMULA(F129))</formula>
    </cfRule>
  </conditionalFormatting>
  <conditionalFormatting sqref="AH129">
    <cfRule type="iconSet" priority="189">
      <iconSet iconSet="3Symbols2">
        <cfvo type="percent" val="0"/>
        <cfvo type="percent" val="33"/>
        <cfvo type="percent" val="67"/>
      </iconSet>
    </cfRule>
  </conditionalFormatting>
  <conditionalFormatting sqref="AH130">
    <cfRule type="iconSet" priority="188">
      <iconSet iconSet="3Symbols2">
        <cfvo type="percent" val="0"/>
        <cfvo type="percent" val="33"/>
        <cfvo type="percent" val="67"/>
      </iconSet>
    </cfRule>
  </conditionalFormatting>
  <conditionalFormatting sqref="F130:O130">
    <cfRule type="expression" dxfId="100" priority="187">
      <formula>NOT(_xludf.ISFORMULA(F130))</formula>
    </cfRule>
  </conditionalFormatting>
  <conditionalFormatting sqref="AH130">
    <cfRule type="iconSet" priority="186">
      <iconSet iconSet="3Symbols2">
        <cfvo type="percent" val="0"/>
        <cfvo type="percent" val="33"/>
        <cfvo type="percent" val="67"/>
      </iconSet>
    </cfRule>
  </conditionalFormatting>
  <conditionalFormatting sqref="AH142">
    <cfRule type="iconSet" priority="185">
      <iconSet iconSet="3Symbols2">
        <cfvo type="percent" val="0"/>
        <cfvo type="percent" val="33"/>
        <cfvo type="percent" val="67"/>
      </iconSet>
    </cfRule>
  </conditionalFormatting>
  <conditionalFormatting sqref="F142:O142">
    <cfRule type="expression" dxfId="99" priority="184">
      <formula>NOT(_xludf.ISFORMULA(F142))</formula>
    </cfRule>
  </conditionalFormatting>
  <conditionalFormatting sqref="AH142">
    <cfRule type="iconSet" priority="183">
      <iconSet iconSet="3Symbols2">
        <cfvo type="percent" val="0"/>
        <cfvo type="percent" val="33"/>
        <cfvo type="percent" val="67"/>
      </iconSet>
    </cfRule>
  </conditionalFormatting>
  <conditionalFormatting sqref="AH131">
    <cfRule type="iconSet" priority="182">
      <iconSet iconSet="3Symbols2">
        <cfvo type="percent" val="0"/>
        <cfvo type="percent" val="33"/>
        <cfvo type="percent" val="67"/>
      </iconSet>
    </cfRule>
  </conditionalFormatting>
  <conditionalFormatting sqref="F131:O131">
    <cfRule type="expression" dxfId="98" priority="181">
      <formula>NOT(_xludf.ISFORMULA(F131))</formula>
    </cfRule>
  </conditionalFormatting>
  <conditionalFormatting sqref="AH131">
    <cfRule type="iconSet" priority="180">
      <iconSet iconSet="3Symbols2">
        <cfvo type="percent" val="0"/>
        <cfvo type="percent" val="33"/>
        <cfvo type="percent" val="67"/>
      </iconSet>
    </cfRule>
  </conditionalFormatting>
  <conditionalFormatting sqref="AH132">
    <cfRule type="iconSet" priority="179">
      <iconSet iconSet="3Symbols2">
        <cfvo type="percent" val="0"/>
        <cfvo type="percent" val="33"/>
        <cfvo type="percent" val="67"/>
      </iconSet>
    </cfRule>
  </conditionalFormatting>
  <conditionalFormatting sqref="F132:O132">
    <cfRule type="expression" dxfId="97" priority="178">
      <formula>NOT(_xludf.ISFORMULA(F132))</formula>
    </cfRule>
  </conditionalFormatting>
  <conditionalFormatting sqref="AH132">
    <cfRule type="iconSet" priority="177">
      <iconSet iconSet="3Symbols2">
        <cfvo type="percent" val="0"/>
        <cfvo type="percent" val="33"/>
        <cfvo type="percent" val="67"/>
      </iconSet>
    </cfRule>
  </conditionalFormatting>
  <conditionalFormatting sqref="AH133">
    <cfRule type="iconSet" priority="176">
      <iconSet iconSet="3Symbols2">
        <cfvo type="percent" val="0"/>
        <cfvo type="percent" val="33"/>
        <cfvo type="percent" val="67"/>
      </iconSet>
    </cfRule>
  </conditionalFormatting>
  <conditionalFormatting sqref="F133:O133">
    <cfRule type="expression" dxfId="96" priority="175">
      <formula>NOT(_xludf.ISFORMULA(F133))</formula>
    </cfRule>
  </conditionalFormatting>
  <conditionalFormatting sqref="AH133">
    <cfRule type="iconSet" priority="174">
      <iconSet iconSet="3Symbols2">
        <cfvo type="percent" val="0"/>
        <cfvo type="percent" val="33"/>
        <cfvo type="percent" val="67"/>
      </iconSet>
    </cfRule>
  </conditionalFormatting>
  <conditionalFormatting sqref="AH134">
    <cfRule type="iconSet" priority="173">
      <iconSet iconSet="3Symbols2">
        <cfvo type="percent" val="0"/>
        <cfvo type="percent" val="33"/>
        <cfvo type="percent" val="67"/>
      </iconSet>
    </cfRule>
  </conditionalFormatting>
  <conditionalFormatting sqref="F134:O134">
    <cfRule type="expression" dxfId="95" priority="172">
      <formula>NOT(_xludf.ISFORMULA(F134))</formula>
    </cfRule>
  </conditionalFormatting>
  <conditionalFormatting sqref="AH134">
    <cfRule type="iconSet" priority="171">
      <iconSet iconSet="3Symbols2">
        <cfvo type="percent" val="0"/>
        <cfvo type="percent" val="33"/>
        <cfvo type="percent" val="67"/>
      </iconSet>
    </cfRule>
  </conditionalFormatting>
  <conditionalFormatting sqref="AH135">
    <cfRule type="iconSet" priority="170">
      <iconSet iconSet="3Symbols2">
        <cfvo type="percent" val="0"/>
        <cfvo type="percent" val="33"/>
        <cfvo type="percent" val="67"/>
      </iconSet>
    </cfRule>
  </conditionalFormatting>
  <conditionalFormatting sqref="F135:O135">
    <cfRule type="expression" dxfId="94" priority="169">
      <formula>NOT(_xludf.ISFORMULA(F135))</formula>
    </cfRule>
  </conditionalFormatting>
  <conditionalFormatting sqref="AH135">
    <cfRule type="iconSet" priority="168">
      <iconSet iconSet="3Symbols2">
        <cfvo type="percent" val="0"/>
        <cfvo type="percent" val="33"/>
        <cfvo type="percent" val="67"/>
      </iconSet>
    </cfRule>
  </conditionalFormatting>
  <conditionalFormatting sqref="AH136">
    <cfRule type="iconSet" priority="167">
      <iconSet iconSet="3Symbols2">
        <cfvo type="percent" val="0"/>
        <cfvo type="percent" val="33"/>
        <cfvo type="percent" val="67"/>
      </iconSet>
    </cfRule>
  </conditionalFormatting>
  <conditionalFormatting sqref="F136:O136">
    <cfRule type="expression" dxfId="93" priority="166">
      <formula>NOT(_xludf.ISFORMULA(F136))</formula>
    </cfRule>
  </conditionalFormatting>
  <conditionalFormatting sqref="AH136">
    <cfRule type="iconSet" priority="165">
      <iconSet iconSet="3Symbols2">
        <cfvo type="percent" val="0"/>
        <cfvo type="percent" val="33"/>
        <cfvo type="percent" val="67"/>
      </iconSet>
    </cfRule>
  </conditionalFormatting>
  <conditionalFormatting sqref="AH103">
    <cfRule type="iconSet" priority="160">
      <iconSet iconSet="3Symbols2">
        <cfvo type="percent" val="0"/>
        <cfvo type="percent" val="33"/>
        <cfvo type="percent" val="67"/>
      </iconSet>
    </cfRule>
  </conditionalFormatting>
  <conditionalFormatting sqref="G103:O103">
    <cfRule type="expression" dxfId="92" priority="159">
      <formula>NOT(_xludf.ISFORMULA(G103))</formula>
    </cfRule>
  </conditionalFormatting>
  <conditionalFormatting sqref="F103">
    <cfRule type="expression" dxfId="91" priority="158">
      <formula>NOT(_xludf.ISFORMULA(F103))</formula>
    </cfRule>
  </conditionalFormatting>
  <conditionalFormatting sqref="AH103">
    <cfRule type="iconSet" priority="157">
      <iconSet iconSet="3Symbols2">
        <cfvo type="percent" val="0"/>
        <cfvo type="percent" val="33"/>
        <cfvo type="percent" val="67"/>
      </iconSet>
    </cfRule>
  </conditionalFormatting>
  <conditionalFormatting sqref="AH104">
    <cfRule type="iconSet" priority="156">
      <iconSet iconSet="3Symbols2">
        <cfvo type="percent" val="0"/>
        <cfvo type="percent" val="33"/>
        <cfvo type="percent" val="67"/>
      </iconSet>
    </cfRule>
  </conditionalFormatting>
  <conditionalFormatting sqref="G104:O104">
    <cfRule type="expression" dxfId="90" priority="155">
      <formula>NOT(_xludf.ISFORMULA(G104))</formula>
    </cfRule>
  </conditionalFormatting>
  <conditionalFormatting sqref="F104">
    <cfRule type="expression" dxfId="89" priority="154">
      <formula>NOT(_xludf.ISFORMULA(F104))</formula>
    </cfRule>
  </conditionalFormatting>
  <conditionalFormatting sqref="AH104">
    <cfRule type="iconSet" priority="153">
      <iconSet iconSet="3Symbols2">
        <cfvo type="percent" val="0"/>
        <cfvo type="percent" val="33"/>
        <cfvo type="percent" val="67"/>
      </iconSet>
    </cfRule>
  </conditionalFormatting>
  <conditionalFormatting sqref="AH105">
    <cfRule type="iconSet" priority="152">
      <iconSet iconSet="3Symbols2">
        <cfvo type="percent" val="0"/>
        <cfvo type="percent" val="33"/>
        <cfvo type="percent" val="67"/>
      </iconSet>
    </cfRule>
  </conditionalFormatting>
  <conditionalFormatting sqref="G105:O105">
    <cfRule type="expression" dxfId="88" priority="151">
      <formula>NOT(_xludf.ISFORMULA(G105))</formula>
    </cfRule>
  </conditionalFormatting>
  <conditionalFormatting sqref="F105">
    <cfRule type="expression" dxfId="87" priority="150">
      <formula>NOT(_xludf.ISFORMULA(F105))</formula>
    </cfRule>
  </conditionalFormatting>
  <conditionalFormatting sqref="AH105">
    <cfRule type="iconSet" priority="149">
      <iconSet iconSet="3Symbols2">
        <cfvo type="percent" val="0"/>
        <cfvo type="percent" val="33"/>
        <cfvo type="percent" val="67"/>
      </iconSet>
    </cfRule>
  </conditionalFormatting>
  <conditionalFormatting sqref="AH106">
    <cfRule type="iconSet" priority="148">
      <iconSet iconSet="3Symbols2">
        <cfvo type="percent" val="0"/>
        <cfvo type="percent" val="33"/>
        <cfvo type="percent" val="67"/>
      </iconSet>
    </cfRule>
  </conditionalFormatting>
  <conditionalFormatting sqref="G106:O106">
    <cfRule type="expression" dxfId="86" priority="147">
      <formula>NOT(_xludf.ISFORMULA(G106))</formula>
    </cfRule>
  </conditionalFormatting>
  <conditionalFormatting sqref="F106:I106">
    <cfRule type="expression" dxfId="85" priority="146">
      <formula>NOT(_xludf.ISFORMULA(F106))</formula>
    </cfRule>
  </conditionalFormatting>
  <conditionalFormatting sqref="AH106">
    <cfRule type="iconSet" priority="145">
      <iconSet iconSet="3Symbols2">
        <cfvo type="percent" val="0"/>
        <cfvo type="percent" val="33"/>
        <cfvo type="percent" val="67"/>
      </iconSet>
    </cfRule>
  </conditionalFormatting>
  <conditionalFormatting sqref="AH137">
    <cfRule type="iconSet" priority="144">
      <iconSet iconSet="3Symbols2">
        <cfvo type="percent" val="0"/>
        <cfvo type="percent" val="33"/>
        <cfvo type="percent" val="67"/>
      </iconSet>
    </cfRule>
  </conditionalFormatting>
  <conditionalFormatting sqref="AH137">
    <cfRule type="iconSet" priority="143">
      <iconSet iconSet="3Symbols2">
        <cfvo type="percent" val="0"/>
        <cfvo type="percent" val="33"/>
        <cfvo type="percent" val="67"/>
      </iconSet>
    </cfRule>
  </conditionalFormatting>
  <conditionalFormatting sqref="AH138">
    <cfRule type="iconSet" priority="142">
      <iconSet iconSet="3Symbols2">
        <cfvo type="percent" val="0"/>
        <cfvo type="percent" val="33"/>
        <cfvo type="percent" val="67"/>
      </iconSet>
    </cfRule>
  </conditionalFormatting>
  <conditionalFormatting sqref="F138:O138">
    <cfRule type="expression" dxfId="84" priority="141">
      <formula>NOT(_xludf.ISFORMULA(F138))</formula>
    </cfRule>
  </conditionalFormatting>
  <conditionalFormatting sqref="AH138">
    <cfRule type="iconSet" priority="140">
      <iconSet iconSet="3Symbols2">
        <cfvo type="percent" val="0"/>
        <cfvo type="percent" val="33"/>
        <cfvo type="percent" val="67"/>
      </iconSet>
    </cfRule>
  </conditionalFormatting>
  <conditionalFormatting sqref="AH139">
    <cfRule type="iconSet" priority="139">
      <iconSet iconSet="3Symbols2">
        <cfvo type="percent" val="0"/>
        <cfvo type="percent" val="33"/>
        <cfvo type="percent" val="67"/>
      </iconSet>
    </cfRule>
  </conditionalFormatting>
  <conditionalFormatting sqref="F139:O139">
    <cfRule type="expression" dxfId="83" priority="138">
      <formula>NOT(_xludf.ISFORMULA(F139))</formula>
    </cfRule>
  </conditionalFormatting>
  <conditionalFormatting sqref="AH139">
    <cfRule type="iconSet" priority="137">
      <iconSet iconSet="3Symbols2">
        <cfvo type="percent" val="0"/>
        <cfvo type="percent" val="33"/>
        <cfvo type="percent" val="67"/>
      </iconSet>
    </cfRule>
  </conditionalFormatting>
  <conditionalFormatting sqref="AH140">
    <cfRule type="iconSet" priority="136">
      <iconSet iconSet="3Symbols2">
        <cfvo type="percent" val="0"/>
        <cfvo type="percent" val="33"/>
        <cfvo type="percent" val="67"/>
      </iconSet>
    </cfRule>
  </conditionalFormatting>
  <conditionalFormatting sqref="F140:O140">
    <cfRule type="expression" dxfId="82" priority="135">
      <formula>NOT(_xludf.ISFORMULA(F140))</formula>
    </cfRule>
  </conditionalFormatting>
  <conditionalFormatting sqref="AH140">
    <cfRule type="iconSet" priority="134">
      <iconSet iconSet="3Symbols2">
        <cfvo type="percent" val="0"/>
        <cfvo type="percent" val="33"/>
        <cfvo type="percent" val="67"/>
      </iconSet>
    </cfRule>
  </conditionalFormatting>
  <conditionalFormatting sqref="AH141">
    <cfRule type="iconSet" priority="133">
      <iconSet iconSet="3Symbols2">
        <cfvo type="percent" val="0"/>
        <cfvo type="percent" val="33"/>
        <cfvo type="percent" val="67"/>
      </iconSet>
    </cfRule>
  </conditionalFormatting>
  <conditionalFormatting sqref="F141:O141">
    <cfRule type="expression" dxfId="81" priority="132">
      <formula>NOT(_xludf.ISFORMULA(F141))</formula>
    </cfRule>
  </conditionalFormatting>
  <conditionalFormatting sqref="AH141">
    <cfRule type="iconSet" priority="131">
      <iconSet iconSet="3Symbols2">
        <cfvo type="percent" val="0"/>
        <cfvo type="percent" val="33"/>
        <cfvo type="percent" val="67"/>
      </iconSet>
    </cfRule>
  </conditionalFormatting>
  <conditionalFormatting sqref="F39">
    <cfRule type="expression" dxfId="80" priority="130">
      <formula>NOT(_xludf.ISFORMULA(F39))</formula>
    </cfRule>
  </conditionalFormatting>
  <conditionalFormatting sqref="G39:K39">
    <cfRule type="expression" dxfId="79" priority="129">
      <formula>NOT(_xludf.ISFORMULA(G39))</formula>
    </cfRule>
  </conditionalFormatting>
  <conditionalFormatting sqref="AH36">
    <cfRule type="iconSet" priority="128">
      <iconSet iconSet="3Symbols2">
        <cfvo type="percent" val="0"/>
        <cfvo type="percent" val="33"/>
        <cfvo type="percent" val="67"/>
      </iconSet>
    </cfRule>
  </conditionalFormatting>
  <conditionalFormatting sqref="F36:O36">
    <cfRule type="expression" dxfId="78" priority="127">
      <formula>NOT(_xludf.ISFORMULA(F36))</formula>
    </cfRule>
  </conditionalFormatting>
  <conditionalFormatting sqref="AH36">
    <cfRule type="iconSet" priority="126">
      <iconSet iconSet="3Symbols2">
        <cfvo type="percent" val="0"/>
        <cfvo type="percent" val="33"/>
        <cfvo type="percent" val="67"/>
      </iconSet>
    </cfRule>
  </conditionalFormatting>
  <conditionalFormatting sqref="D115:D123 D128:D142">
    <cfRule type="expression" dxfId="77" priority="125">
      <formula>ISNUMBER($AK115)</formula>
    </cfRule>
  </conditionalFormatting>
  <conditionalFormatting sqref="AH124">
    <cfRule type="iconSet" priority="124">
      <iconSet iconSet="3Symbols2">
        <cfvo type="percent" val="0"/>
        <cfvo type="percent" val="33"/>
        <cfvo type="percent" val="67"/>
      </iconSet>
    </cfRule>
  </conditionalFormatting>
  <conditionalFormatting sqref="F124:O124">
    <cfRule type="expression" dxfId="76" priority="123">
      <formula>NOT(_xludf.ISFORMULA(F124))</formula>
    </cfRule>
  </conditionalFormatting>
  <conditionalFormatting sqref="AH124">
    <cfRule type="iconSet" priority="122">
      <iconSet iconSet="3Symbols2">
        <cfvo type="percent" val="0"/>
        <cfvo type="percent" val="33"/>
        <cfvo type="percent" val="67"/>
      </iconSet>
    </cfRule>
  </conditionalFormatting>
  <conditionalFormatting sqref="D124">
    <cfRule type="expression" dxfId="75" priority="121">
      <formula>ISNUMBER($AK124)</formula>
    </cfRule>
  </conditionalFormatting>
  <conditionalFormatting sqref="AH12:AH13">
    <cfRule type="iconSet" priority="120">
      <iconSet iconSet="3Symbols2">
        <cfvo type="percent" val="0"/>
        <cfvo type="percent" val="33"/>
        <cfvo type="percent" val="67"/>
      </iconSet>
    </cfRule>
  </conditionalFormatting>
  <conditionalFormatting sqref="F12:O13">
    <cfRule type="expression" dxfId="74" priority="119">
      <formula>NOT(_xludf.ISFORMULA(F12))</formula>
    </cfRule>
  </conditionalFormatting>
  <conditionalFormatting sqref="AH12:AH13">
    <cfRule type="iconSet" priority="118">
      <iconSet iconSet="3Symbols2">
        <cfvo type="percent" val="0"/>
        <cfvo type="percent" val="33"/>
        <cfvo type="percent" val="67"/>
      </iconSet>
    </cfRule>
  </conditionalFormatting>
  <conditionalFormatting sqref="AH26">
    <cfRule type="iconSet" priority="117">
      <iconSet iconSet="3Symbols2">
        <cfvo type="percent" val="0"/>
        <cfvo type="percent" val="33"/>
        <cfvo type="percent" val="67"/>
      </iconSet>
    </cfRule>
  </conditionalFormatting>
  <conditionalFormatting sqref="F26:O26">
    <cfRule type="expression" dxfId="73" priority="116">
      <formula>NOT(_xludf.ISFORMULA(F26))</formula>
    </cfRule>
  </conditionalFormatting>
  <conditionalFormatting sqref="AH26">
    <cfRule type="iconSet" priority="115">
      <iconSet iconSet="3Symbols2">
        <cfvo type="percent" val="0"/>
        <cfvo type="percent" val="33"/>
        <cfvo type="percent" val="67"/>
      </iconSet>
    </cfRule>
  </conditionalFormatting>
  <conditionalFormatting sqref="AH78">
    <cfRule type="iconSet" priority="114">
      <iconSet iconSet="3Symbols2">
        <cfvo type="percent" val="0"/>
        <cfvo type="percent" val="33"/>
        <cfvo type="percent" val="67"/>
      </iconSet>
    </cfRule>
  </conditionalFormatting>
  <conditionalFormatting sqref="AH79">
    <cfRule type="iconSet" priority="113">
      <iconSet iconSet="3Symbols2">
        <cfvo type="percent" val="0"/>
        <cfvo type="percent" val="33"/>
        <cfvo type="percent" val="67"/>
      </iconSet>
    </cfRule>
  </conditionalFormatting>
  <conditionalFormatting sqref="F79">
    <cfRule type="expression" dxfId="72" priority="112">
      <formula>NOT(_xludf.ISFORMULA(F79))</formula>
    </cfRule>
  </conditionalFormatting>
  <conditionalFormatting sqref="G79:O79">
    <cfRule type="expression" dxfId="71" priority="111">
      <formula>NOT(_xludf.ISFORMULA(G79))</formula>
    </cfRule>
  </conditionalFormatting>
  <conditionalFormatting sqref="AH80">
    <cfRule type="iconSet" priority="110">
      <iconSet iconSet="3Symbols2">
        <cfvo type="percent" val="0"/>
        <cfvo type="percent" val="33"/>
        <cfvo type="percent" val="67"/>
      </iconSet>
    </cfRule>
  </conditionalFormatting>
  <conditionalFormatting sqref="F80">
    <cfRule type="expression" dxfId="70" priority="109">
      <formula>NOT(_xludf.ISFORMULA(F80))</formula>
    </cfRule>
  </conditionalFormatting>
  <conditionalFormatting sqref="AH81">
    <cfRule type="iconSet" priority="108">
      <iconSet iconSet="3Symbols2">
        <cfvo type="percent" val="0"/>
        <cfvo type="percent" val="33"/>
        <cfvo type="percent" val="67"/>
      </iconSet>
    </cfRule>
  </conditionalFormatting>
  <conditionalFormatting sqref="F81">
    <cfRule type="expression" dxfId="69" priority="107">
      <formula>NOT(_xludf.ISFORMULA(F81))</formula>
    </cfRule>
  </conditionalFormatting>
  <conditionalFormatting sqref="AH82">
    <cfRule type="iconSet" priority="106">
      <iconSet iconSet="3Symbols2">
        <cfvo type="percent" val="0"/>
        <cfvo type="percent" val="33"/>
        <cfvo type="percent" val="67"/>
      </iconSet>
    </cfRule>
  </conditionalFormatting>
  <conditionalFormatting sqref="F82">
    <cfRule type="expression" dxfId="68" priority="105">
      <formula>NOT(_xludf.ISFORMULA(F82))</formula>
    </cfRule>
  </conditionalFormatting>
  <conditionalFormatting sqref="AH83">
    <cfRule type="iconSet" priority="104">
      <iconSet iconSet="3Symbols2">
        <cfvo type="percent" val="0"/>
        <cfvo type="percent" val="33"/>
        <cfvo type="percent" val="67"/>
      </iconSet>
    </cfRule>
  </conditionalFormatting>
  <conditionalFormatting sqref="F83">
    <cfRule type="expression" dxfId="67" priority="103">
      <formula>NOT(_xludf.ISFORMULA(F83))</formula>
    </cfRule>
  </conditionalFormatting>
  <conditionalFormatting sqref="AH84">
    <cfRule type="iconSet" priority="102">
      <iconSet iconSet="3Symbols2">
        <cfvo type="percent" val="0"/>
        <cfvo type="percent" val="33"/>
        <cfvo type="percent" val="67"/>
      </iconSet>
    </cfRule>
  </conditionalFormatting>
  <conditionalFormatting sqref="F84">
    <cfRule type="expression" dxfId="66" priority="101">
      <formula>NOT(_xludf.ISFORMULA(F84))</formula>
    </cfRule>
  </conditionalFormatting>
  <conditionalFormatting sqref="G80:O80">
    <cfRule type="expression" dxfId="65" priority="100">
      <formula>NOT(_xludf.ISFORMULA(G80))</formula>
    </cfRule>
  </conditionalFormatting>
  <conditionalFormatting sqref="G81:O81">
    <cfRule type="expression" dxfId="64" priority="99">
      <formula>NOT(_xludf.ISFORMULA(G81))</formula>
    </cfRule>
  </conditionalFormatting>
  <conditionalFormatting sqref="G82:O82">
    <cfRule type="expression" dxfId="63" priority="98">
      <formula>NOT(_xludf.ISFORMULA(G82))</formula>
    </cfRule>
  </conditionalFormatting>
  <conditionalFormatting sqref="G83:O83">
    <cfRule type="expression" dxfId="62" priority="97">
      <formula>NOT(_xludf.ISFORMULA(G83))</formula>
    </cfRule>
  </conditionalFormatting>
  <conditionalFormatting sqref="G84:O84">
    <cfRule type="expression" dxfId="61" priority="96">
      <formula>NOT(_xludf.ISFORMULA(G84))</formula>
    </cfRule>
  </conditionalFormatting>
  <conditionalFormatting sqref="AH85">
    <cfRule type="iconSet" priority="95">
      <iconSet iconSet="3Symbols2">
        <cfvo type="percent" val="0"/>
        <cfvo type="percent" val="33"/>
        <cfvo type="percent" val="67"/>
      </iconSet>
    </cfRule>
  </conditionalFormatting>
  <conditionalFormatting sqref="G85:O85">
    <cfRule type="expression" dxfId="60" priority="94">
      <formula>NOT(_xludf.ISFORMULA(G85))</formula>
    </cfRule>
  </conditionalFormatting>
  <conditionalFormatting sqref="F85">
    <cfRule type="expression" dxfId="59" priority="93">
      <formula>NOT(_xludf.ISFORMULA(F85))</formula>
    </cfRule>
  </conditionalFormatting>
  <conditionalFormatting sqref="AH78:AH85">
    <cfRule type="iconSet" priority="92">
      <iconSet iconSet="3Symbols2">
        <cfvo type="percent" val="0"/>
        <cfvo type="percent" val="33"/>
        <cfvo type="percent" val="67"/>
      </iconSet>
    </cfRule>
  </conditionalFormatting>
  <conditionalFormatting sqref="AH99:AH100">
    <cfRule type="iconSet" priority="75">
      <iconSet iconSet="3Symbols2">
        <cfvo type="percent" val="0"/>
        <cfvo type="percent" val="33"/>
        <cfvo type="percent" val="67"/>
      </iconSet>
    </cfRule>
  </conditionalFormatting>
  <conditionalFormatting sqref="AH99">
    <cfRule type="iconSet" priority="74">
      <iconSet iconSet="3Symbols2">
        <cfvo type="percent" val="0"/>
        <cfvo type="percent" val="33"/>
        <cfvo type="percent" val="67"/>
      </iconSet>
    </cfRule>
  </conditionalFormatting>
  <conditionalFormatting sqref="AH100">
    <cfRule type="iconSet" priority="73">
      <iconSet iconSet="3Symbols2">
        <cfvo type="percent" val="0"/>
        <cfvo type="percent" val="33"/>
        <cfvo type="percent" val="67"/>
      </iconSet>
    </cfRule>
  </conditionalFormatting>
  <conditionalFormatting sqref="G100:O100">
    <cfRule type="expression" dxfId="58" priority="72">
      <formula>NOT(_xludf.ISFORMULA(G100))</formula>
    </cfRule>
  </conditionalFormatting>
  <conditionalFormatting sqref="F99:O99">
    <cfRule type="expression" dxfId="57" priority="71">
      <formula>NOT(_xludf.ISFORMULA(F99))</formula>
    </cfRule>
  </conditionalFormatting>
  <conditionalFormatting sqref="F100">
    <cfRule type="expression" dxfId="56" priority="70">
      <formula>NOT(_xludf.ISFORMULA(F100))</formula>
    </cfRule>
  </conditionalFormatting>
  <conditionalFormatting sqref="AH101:AH102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AH101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F101">
    <cfRule type="expression" dxfId="55" priority="67">
      <formula>NOT(_xludf.ISFORMULA(F101))</formula>
    </cfRule>
  </conditionalFormatting>
  <conditionalFormatting sqref="G101:O101">
    <cfRule type="expression" dxfId="54" priority="66">
      <formula>NOT(_xludf.ISFORMULA(G101))</formula>
    </cfRule>
  </conditionalFormatting>
  <conditionalFormatting sqref="AH102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G102:O102">
    <cfRule type="expression" dxfId="53" priority="64">
      <formula>NOT(_xludf.ISFORMULA(G102))</formula>
    </cfRule>
  </conditionalFormatting>
  <conditionalFormatting sqref="F102">
    <cfRule type="expression" dxfId="52" priority="63">
      <formula>NOT(_xludf.ISFORMULA(F102))</formula>
    </cfRule>
  </conditionalFormatting>
  <conditionalFormatting sqref="AH98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F98">
    <cfRule type="expression" dxfId="51" priority="61">
      <formula>NOT(_xludf.ISFORMULA(F98))</formula>
    </cfRule>
  </conditionalFormatting>
  <conditionalFormatting sqref="G98:O98">
    <cfRule type="expression" dxfId="50" priority="60">
      <formula>NOT(_xludf.ISFORMULA(G98))</formula>
    </cfRule>
  </conditionalFormatting>
  <conditionalFormatting sqref="AH98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AH125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F125:O125">
    <cfRule type="expression" dxfId="49" priority="57">
      <formula>NOT(_xludf.ISFORMULA(F125))</formula>
    </cfRule>
  </conditionalFormatting>
  <conditionalFormatting sqref="AH125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D125">
    <cfRule type="expression" dxfId="48" priority="55">
      <formula>ISNUMBER($AK125)</formula>
    </cfRule>
  </conditionalFormatting>
  <conditionalFormatting sqref="AH126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F126:O126">
    <cfRule type="expression" dxfId="47" priority="53">
      <formula>NOT(_xludf.ISFORMULA(F126))</formula>
    </cfRule>
  </conditionalFormatting>
  <conditionalFormatting sqref="AH126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D126">
    <cfRule type="expression" dxfId="46" priority="51">
      <formula>ISNUMBER($AK126)</formula>
    </cfRule>
  </conditionalFormatting>
  <conditionalFormatting sqref="H39">
    <cfRule type="expression" dxfId="45" priority="50">
      <formula>NOT(_xludf.ISFORMULA(H39))</formula>
    </cfRule>
  </conditionalFormatting>
  <conditionalFormatting sqref="H39">
    <cfRule type="expression" dxfId="44" priority="49">
      <formula>NOT(_xludf.ISFORMULA(H39))</formula>
    </cfRule>
  </conditionalFormatting>
  <conditionalFormatting sqref="H39">
    <cfRule type="expression" dxfId="43" priority="48">
      <formula>NOT(_xludf.ISFORMULA(H39))</formula>
    </cfRule>
  </conditionalFormatting>
  <conditionalFormatting sqref="J39">
    <cfRule type="expression" dxfId="42" priority="47">
      <formula>NOT(_xludf.ISFORMULA(J39))</formula>
    </cfRule>
  </conditionalFormatting>
  <conditionalFormatting sqref="J39">
    <cfRule type="expression" dxfId="41" priority="46">
      <formula>NOT(_xludf.ISFORMULA(J39))</formula>
    </cfRule>
  </conditionalFormatting>
  <conditionalFormatting sqref="J39">
    <cfRule type="expression" dxfId="40" priority="45">
      <formula>NOT(_xludf.ISFORMULA(J39))</formula>
    </cfRule>
  </conditionalFormatting>
  <conditionalFormatting sqref="G39">
    <cfRule type="expression" dxfId="39" priority="44">
      <formula>NOT(_xludf.ISFORMULA(G39))</formula>
    </cfRule>
  </conditionalFormatting>
  <conditionalFormatting sqref="G39">
    <cfRule type="expression" dxfId="38" priority="43">
      <formula>NOT(_xludf.ISFORMULA(G39))</formula>
    </cfRule>
  </conditionalFormatting>
  <conditionalFormatting sqref="G39">
    <cfRule type="expression" dxfId="37" priority="42">
      <formula>NOT(_xludf.ISFORMULA(G39))</formula>
    </cfRule>
  </conditionalFormatting>
  <conditionalFormatting sqref="G92">
    <cfRule type="expression" dxfId="36" priority="41">
      <formula>NOT(_xludf.ISFORMULA(G92))</formula>
    </cfRule>
  </conditionalFormatting>
  <conditionalFormatting sqref="G76:H76">
    <cfRule type="expression" dxfId="35" priority="40">
      <formula>NOT(_xludf.ISFORMULA(G76))</formula>
    </cfRule>
  </conditionalFormatting>
  <conditionalFormatting sqref="AH109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G109:O109">
    <cfRule type="expression" dxfId="34" priority="38">
      <formula>NOT(_xludf.ISFORMULA(G109))</formula>
    </cfRule>
  </conditionalFormatting>
  <conditionalFormatting sqref="G109:O109">
    <cfRule type="expression" dxfId="33" priority="37">
      <formula>NOT(_xludf.ISFORMULA(G109))</formula>
    </cfRule>
  </conditionalFormatting>
  <conditionalFormatting sqref="AH109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F107">
    <cfRule type="expression" dxfId="32" priority="29">
      <formula>NOT(_xludf.ISFORMULA(F107))</formula>
    </cfRule>
  </conditionalFormatting>
  <conditionalFormatting sqref="F107:O107">
    <cfRule type="expression" dxfId="31" priority="28">
      <formula>NOT(_xludf.ISFORMULA(F107))</formula>
    </cfRule>
  </conditionalFormatting>
  <conditionalFormatting sqref="AH107">
    <cfRule type="iconSet" priority="31">
      <iconSet iconSet="3Symbols2">
        <cfvo type="percent" val="0"/>
        <cfvo type="percent" val="33"/>
        <cfvo type="percent" val="67"/>
      </iconSet>
    </cfRule>
  </conditionalFormatting>
  <conditionalFormatting sqref="AH107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AH108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AH108">
    <cfRule type="iconSet" priority="26">
      <iconSet iconSet="3Symbols2">
        <cfvo type="percent" val="0"/>
        <cfvo type="percent" val="33"/>
        <cfvo type="percent" val="67"/>
      </iconSet>
    </cfRule>
  </conditionalFormatting>
  <conditionalFormatting sqref="G108:O108">
    <cfRule type="expression" dxfId="30" priority="25">
      <formula>NOT(_xludf.ISFORMULA(G108))</formula>
    </cfRule>
  </conditionalFormatting>
  <conditionalFormatting sqref="F108">
    <cfRule type="expression" dxfId="29" priority="24">
      <formula>NOT(_xludf.ISFORMULA(F108))</formula>
    </cfRule>
  </conditionalFormatting>
  <conditionalFormatting sqref="AH110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G110:O110">
    <cfRule type="expression" dxfId="28" priority="22">
      <formula>NOT(_xludf.ISFORMULA(G110))</formula>
    </cfRule>
  </conditionalFormatting>
  <conditionalFormatting sqref="AH110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F109:O109">
    <cfRule type="expression" dxfId="27" priority="19">
      <formula>NOT(_xludf.ISFORMULA(F109))</formula>
    </cfRule>
  </conditionalFormatting>
  <conditionalFormatting sqref="F110:O110">
    <cfRule type="expression" dxfId="26" priority="18">
      <formula>NOT(_xludf.ISFORMULA(F110))</formula>
    </cfRule>
  </conditionalFormatting>
  <conditionalFormatting sqref="AH111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G111:O111">
    <cfRule type="expression" dxfId="25" priority="16">
      <formula>NOT(_xludf.ISFORMULA(G111))</formula>
    </cfRule>
  </conditionalFormatting>
  <conditionalFormatting sqref="AH111">
    <cfRule type="iconSet" priority="15">
      <iconSet iconSet="3Symbols2">
        <cfvo type="percent" val="0"/>
        <cfvo type="percent" val="33"/>
        <cfvo type="percent" val="67"/>
      </iconSet>
    </cfRule>
  </conditionalFormatting>
  <conditionalFormatting sqref="F111:O111">
    <cfRule type="expression" dxfId="24" priority="14">
      <formula>NOT(_xludf.ISFORMULA(F111))</formula>
    </cfRule>
  </conditionalFormatting>
  <conditionalFormatting sqref="AH37">
    <cfRule type="iconSet" priority="9">
      <iconSet iconSet="3Symbols2">
        <cfvo type="percent" val="0"/>
        <cfvo type="percent" val="33"/>
        <cfvo type="percent" val="67"/>
      </iconSet>
    </cfRule>
  </conditionalFormatting>
  <conditionalFormatting sqref="F37:O37">
    <cfRule type="expression" dxfId="23" priority="8">
      <formula>NOT(_xludf.ISFORMULA(F37))</formula>
    </cfRule>
  </conditionalFormatting>
  <conditionalFormatting sqref="AH37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AH127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F127:O127">
    <cfRule type="expression" dxfId="22" priority="5">
      <formula>NOT(_xludf.ISFORMULA(F127))</formula>
    </cfRule>
  </conditionalFormatting>
  <conditionalFormatting sqref="AH127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D127">
    <cfRule type="expression" dxfId="21" priority="2">
      <formula>ISNUMBER($AK127)</formula>
    </cfRule>
  </conditionalFormatting>
  <conditionalFormatting sqref="F87">
    <cfRule type="expression" dxfId="20" priority="1">
      <formula>NOT(_xludf.ISFORMULA(F87))</formula>
    </cfRule>
  </conditionalFormatting>
  <dataValidations count="3">
    <dataValidation type="list" allowBlank="1" showInputMessage="1" showErrorMessage="1" sqref="F4:F5">
      <formula1>uYear</formula1>
    </dataValidation>
    <dataValidation type="list" allowBlank="1" showInputMessage="1" showErrorMessage="1" sqref="H2">
      <formula1>uNumber</formula1>
    </dataValidation>
    <dataValidation type="list" allowBlank="1" showInputMessage="1" showErrorMessage="1" sqref="D129:D136 D138:D142 D115:D127">
      <formula1>uYesNo</formula1>
    </dataValidation>
  </dataValidations>
  <hyperlinks>
    <hyperlink ref="F4" location="Quantities!F4" tooltip="Please select Starting year here..." display="Quantities!F4"/>
    <hyperlink ref="H2" location="Quantities!H2" tooltip="Select here planning duration (No of years)...." display="Quantities!H2"/>
  </hyperlinks>
  <pageMargins left="0.7" right="0.7" top="0.75" bottom="0.75" header="0.3" footer="0.3"/>
  <pageSetup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  <pageSetUpPr fitToPage="1"/>
  </sheetPr>
  <dimension ref="A1:BB340"/>
  <sheetViews>
    <sheetView zoomScaleNormal="100"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D11" sqref="D11"/>
    </sheetView>
  </sheetViews>
  <sheetFormatPr defaultColWidth="11.42578125" defaultRowHeight="15" x14ac:dyDescent="0.25"/>
  <cols>
    <col min="1" max="1" width="5.28515625" style="63" hidden="1" customWidth="1"/>
    <col min="2" max="2" width="46.5703125" style="11" bestFit="1" customWidth="1"/>
    <col min="3" max="3" width="6.5703125" style="1" bestFit="1" customWidth="1"/>
    <col min="4" max="5" width="12.28515625" style="1" bestFit="1" customWidth="1"/>
    <col min="6" max="7" width="15" style="1" bestFit="1" customWidth="1"/>
    <col min="8" max="10" width="16" style="1" bestFit="1" customWidth="1"/>
    <col min="11" max="13" width="11.5703125" style="1" bestFit="1" customWidth="1"/>
    <col min="14" max="14" width="6.140625" style="1" customWidth="1"/>
    <col min="15" max="15" width="14.140625" style="1" customWidth="1"/>
    <col min="16" max="16" width="6.7109375" style="1" bestFit="1" customWidth="1"/>
    <col min="17" max="17" width="7.140625" style="1" bestFit="1" customWidth="1"/>
    <col min="18" max="28" width="11.42578125" style="1"/>
    <col min="29" max="31" width="11.42578125" style="1" hidden="1" customWidth="1"/>
    <col min="32" max="32" width="4.42578125" style="1" hidden="1" customWidth="1"/>
    <col min="33" max="33" width="7.42578125" style="1" hidden="1" customWidth="1"/>
    <col min="34" max="34" width="2.140625" style="192" hidden="1" customWidth="1"/>
    <col min="35" max="36" width="11.42578125" style="1" hidden="1" customWidth="1"/>
    <col min="37" max="37" width="5.85546875" style="1" hidden="1" customWidth="1"/>
    <col min="38" max="38" width="4.42578125" style="1" hidden="1" customWidth="1"/>
    <col min="39" max="39" width="11.42578125" style="1" hidden="1" customWidth="1"/>
    <col min="40" max="40" width="5" style="63" hidden="1" customWidth="1"/>
    <col min="41" max="50" width="2.7109375" style="63" hidden="1" customWidth="1"/>
    <col min="51" max="51" width="4.5703125" style="63" hidden="1" customWidth="1"/>
    <col min="52" max="52" width="3.42578125" style="63" hidden="1" customWidth="1"/>
    <col min="53" max="53" width="4.140625" style="1" hidden="1" customWidth="1"/>
    <col min="54" max="54" width="11.42578125" style="1" hidden="1" customWidth="1"/>
    <col min="55" max="16384" width="11.42578125" style="1"/>
  </cols>
  <sheetData>
    <row r="1" spans="1:53" x14ac:dyDescent="0.25">
      <c r="A1" s="173"/>
      <c r="B1" s="82" t="s">
        <v>377</v>
      </c>
      <c r="C1" s="172"/>
      <c r="D1" s="172">
        <f>IF(ISNUMBER(D4),1,"")</f>
        <v>1</v>
      </c>
      <c r="E1" s="172">
        <f t="shared" ref="E1:M1" si="0">IF(ISNUMBER(E4),1,"")</f>
        <v>1</v>
      </c>
      <c r="F1" s="172">
        <f t="shared" si="0"/>
        <v>1</v>
      </c>
      <c r="G1" s="172">
        <f t="shared" si="0"/>
        <v>1</v>
      </c>
      <c r="H1" s="172" t="str">
        <f t="shared" si="0"/>
        <v/>
      </c>
      <c r="I1" s="172" t="str">
        <f t="shared" si="0"/>
        <v/>
      </c>
      <c r="J1" s="172" t="str">
        <f t="shared" si="0"/>
        <v/>
      </c>
      <c r="K1" s="172" t="str">
        <f t="shared" si="0"/>
        <v/>
      </c>
      <c r="L1" s="172" t="str">
        <f t="shared" si="0"/>
        <v/>
      </c>
      <c r="M1" s="172" t="str">
        <f t="shared" si="0"/>
        <v/>
      </c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53" ht="22.5" customHeight="1" x14ac:dyDescent="0.2">
      <c r="A2" s="173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O2" s="63">
        <f>COLUMN()</f>
        <v>41</v>
      </c>
      <c r="AP2" s="63">
        <f>COLUMN()</f>
        <v>42</v>
      </c>
      <c r="AQ2" s="63">
        <f>COLUMN()</f>
        <v>43</v>
      </c>
      <c r="AR2" s="63">
        <f>COLUMN()</f>
        <v>44</v>
      </c>
      <c r="AS2" s="63">
        <f>COLUMN()</f>
        <v>45</v>
      </c>
      <c r="AT2" s="63">
        <f>COLUMN()</f>
        <v>46</v>
      </c>
      <c r="AU2" s="63">
        <f>COLUMN()</f>
        <v>47</v>
      </c>
      <c r="AV2" s="63">
        <f>COLUMN()</f>
        <v>48</v>
      </c>
      <c r="AW2" s="63">
        <f>COLUMN()</f>
        <v>49</v>
      </c>
      <c r="AX2" s="63">
        <f>COLUMN()</f>
        <v>50</v>
      </c>
    </row>
    <row r="3" spans="1:53" x14ac:dyDescent="0.25">
      <c r="A3" s="174"/>
      <c r="B3" s="165" t="str">
        <f>IFERROR(IF(ccLevel2&lt;&gt;"",ccLevel2&amp;", "&amp;ccYear,ccCountry&amp;", "&amp;ccYear),"")</f>
        <v>Kenya, 2012</v>
      </c>
      <c r="C3" s="165">
        <f>ccYear</f>
        <v>2012</v>
      </c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53" x14ac:dyDescent="0.2">
      <c r="A4" s="174"/>
      <c r="B4" s="166"/>
      <c r="C4" s="61"/>
      <c r="D4" s="96">
        <f>Quantities!F4</f>
        <v>2014</v>
      </c>
      <c r="E4" s="96">
        <f>Quantities!G4</f>
        <v>2015</v>
      </c>
      <c r="F4" s="96">
        <f>Quantities!H4</f>
        <v>2016</v>
      </c>
      <c r="G4" s="96">
        <f>Quantities!I4</f>
        <v>2017</v>
      </c>
      <c r="H4" s="96" t="str">
        <f>Quantities!J4</f>
        <v/>
      </c>
      <c r="I4" s="96" t="str">
        <f>Quantities!K4</f>
        <v/>
      </c>
      <c r="J4" s="96" t="str">
        <f>Quantities!L4</f>
        <v/>
      </c>
      <c r="K4" s="96" t="str">
        <f>Quantities!M4</f>
        <v/>
      </c>
      <c r="L4" s="96" t="str">
        <f>Quantities!N4</f>
        <v/>
      </c>
      <c r="M4" s="96" t="str">
        <f>Quantities!O4</f>
        <v/>
      </c>
      <c r="N4" s="61"/>
      <c r="O4" s="96" t="str">
        <f>Quantities!R4</f>
        <v>Total 2014-2017</v>
      </c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F4" s="26" t="s">
        <v>222</v>
      </c>
      <c r="AG4" s="182" t="s">
        <v>378</v>
      </c>
      <c r="AJ4" s="182" t="s">
        <v>379</v>
      </c>
      <c r="AL4" s="26" t="s">
        <v>246</v>
      </c>
      <c r="AO4" s="277" t="s">
        <v>618</v>
      </c>
      <c r="AP4" s="277" t="s">
        <v>619</v>
      </c>
      <c r="AQ4" s="277" t="s">
        <v>548</v>
      </c>
      <c r="AR4" s="277" t="s">
        <v>549</v>
      </c>
      <c r="AS4" s="277" t="s">
        <v>550</v>
      </c>
      <c r="AT4" s="277" t="s">
        <v>551</v>
      </c>
      <c r="AU4" s="277" t="s">
        <v>552</v>
      </c>
      <c r="AV4" s="277" t="s">
        <v>553</v>
      </c>
      <c r="AW4" s="277" t="s">
        <v>554</v>
      </c>
      <c r="AX4" s="277" t="s">
        <v>555</v>
      </c>
      <c r="AZ4" s="223" t="s">
        <v>526</v>
      </c>
      <c r="BA4" s="223" t="s">
        <v>558</v>
      </c>
    </row>
    <row r="5" spans="1:53" ht="15.75" thickBot="1" x14ac:dyDescent="0.3">
      <c r="B5" s="169" t="s">
        <v>950</v>
      </c>
      <c r="AF5" s="63"/>
      <c r="AH5" s="192" t="str">
        <f>IF(_xludf.ISFORMULA(AG5),1,"")</f>
        <v/>
      </c>
      <c r="AO5" s="63" t="str">
        <f>IF(AND(ISNUMBER($AN5),ISNUMBER(D5)),1,"")</f>
        <v/>
      </c>
      <c r="AP5" s="63" t="str">
        <f t="shared" ref="AP5:AP68" si="1">IF(AND(ISNUMBER($AN5),ISNUMBER(E5)),1,"")</f>
        <v/>
      </c>
      <c r="AQ5" s="63" t="str">
        <f t="shared" ref="AQ5:AQ68" si="2">IF(AND(ISNUMBER($AN5),ISNUMBER(F5)),1,"")</f>
        <v/>
      </c>
      <c r="AR5" s="63" t="str">
        <f t="shared" ref="AR5:AR68" si="3">IF(AND(ISNUMBER($AN5),ISNUMBER(G5)),1,"")</f>
        <v/>
      </c>
      <c r="AS5" s="63" t="str">
        <f t="shared" ref="AS5:AS68" si="4">IF(AND(ISNUMBER($AN5),ISNUMBER(H5)),1,"")</f>
        <v/>
      </c>
      <c r="AT5" s="63" t="str">
        <f t="shared" ref="AT5:AT68" si="5">IF(AND(ISNUMBER($AN5),ISNUMBER(I5)),1,"")</f>
        <v/>
      </c>
      <c r="AU5" s="63" t="str">
        <f t="shared" ref="AU5:AU68" si="6">IF(AND(ISNUMBER($AN5),ISNUMBER(J5)),1,"")</f>
        <v/>
      </c>
      <c r="AV5" s="63" t="str">
        <f t="shared" ref="AV5:AV68" si="7">IF(AND(ISNUMBER($AN5),ISNUMBER(K5)),1,"")</f>
        <v/>
      </c>
      <c r="AW5" s="63" t="str">
        <f t="shared" ref="AW5:AW68" si="8">IF(AND(ISNUMBER($AN5),ISNUMBER(L5)),1,"")</f>
        <v/>
      </c>
      <c r="AX5" s="63" t="str">
        <f t="shared" ref="AX5:AX68" si="9">IF(AND(ISNUMBER($AN5),ISNUMBER(M5)),1,"")</f>
        <v/>
      </c>
      <c r="AZ5" s="204" t="str">
        <f>IF(SUM(AO5:AX5)&gt;0,1,"")</f>
        <v/>
      </c>
      <c r="BA5" s="215" t="str">
        <f>IF(ISNUMBER(MATCH(ssLev&amp;ccCountry&amp;ccLevel2&amp;ccYear&amp;"Outputs"&amp;"?"&amp;ROW(),wrkg1!$I:$I,0)),1,"")</f>
        <v/>
      </c>
    </row>
    <row r="6" spans="1:53" ht="15.75" thickBot="1" x14ac:dyDescent="0.3">
      <c r="B6" s="168" t="s">
        <v>8</v>
      </c>
      <c r="C6" s="196" t="s">
        <v>9</v>
      </c>
      <c r="D6" s="167">
        <f t="shared" ref="D6:M6" si="10">IF(D$4&lt;&gt;"",D$4,"")</f>
        <v>2014</v>
      </c>
      <c r="E6" s="167">
        <f t="shared" si="10"/>
        <v>2015</v>
      </c>
      <c r="F6" s="167">
        <f t="shared" si="10"/>
        <v>2016</v>
      </c>
      <c r="G6" s="167">
        <f t="shared" si="10"/>
        <v>2017</v>
      </c>
      <c r="H6" s="167" t="str">
        <f t="shared" si="10"/>
        <v/>
      </c>
      <c r="I6" s="167" t="str">
        <f t="shared" si="10"/>
        <v/>
      </c>
      <c r="J6" s="167" t="str">
        <f t="shared" si="10"/>
        <v/>
      </c>
      <c r="K6" s="167" t="str">
        <f t="shared" si="10"/>
        <v/>
      </c>
      <c r="L6" s="167" t="str">
        <f t="shared" si="10"/>
        <v/>
      </c>
      <c r="M6" s="167" t="str">
        <f t="shared" si="10"/>
        <v/>
      </c>
      <c r="O6" s="3" t="str">
        <f t="shared" ref="O6" si="11">IF(O$4&lt;&gt;"",O$4,"")</f>
        <v>Total 2014-2017</v>
      </c>
      <c r="AF6" s="63" t="str">
        <f>IF(ISNUMBER($A6),MATCH($A6,Quantities!$A:$A,0),"")</f>
        <v/>
      </c>
      <c r="AG6" s="1" t="str">
        <f>IF(AG$4&lt;&gt;"",AG$4,"")</f>
        <v>Formula</v>
      </c>
      <c r="AH6" s="192">
        <f>IF(_xludf.ISFORMULA(AG6),1,"")</f>
        <v>1</v>
      </c>
      <c r="AJ6" s="1" t="s">
        <v>9</v>
      </c>
      <c r="AO6" s="63" t="str">
        <f t="shared" ref="AO6:AO69" si="12">IF(AND(ISNUMBER($AN6),ISNUMBER(D6)),1,"")</f>
        <v/>
      </c>
      <c r="AP6" s="63" t="str">
        <f t="shared" si="1"/>
        <v/>
      </c>
      <c r="AQ6" s="63" t="str">
        <f t="shared" si="2"/>
        <v/>
      </c>
      <c r="AR6" s="63" t="str">
        <f t="shared" si="3"/>
        <v/>
      </c>
      <c r="AS6" s="63" t="str">
        <f t="shared" si="4"/>
        <v/>
      </c>
      <c r="AT6" s="63" t="str">
        <f t="shared" si="5"/>
        <v/>
      </c>
      <c r="AU6" s="63" t="str">
        <f t="shared" si="6"/>
        <v/>
      </c>
      <c r="AV6" s="63" t="str">
        <f t="shared" si="7"/>
        <v/>
      </c>
      <c r="AW6" s="63" t="str">
        <f t="shared" si="8"/>
        <v/>
      </c>
      <c r="AX6" s="63" t="str">
        <f t="shared" si="9"/>
        <v/>
      </c>
      <c r="AZ6" s="204" t="str">
        <f t="shared" ref="AZ6:AZ69" si="13">IF(SUM(AO6:AX6)&gt;0,1,"")</f>
        <v/>
      </c>
      <c r="BA6" s="215" t="str">
        <f>IF(ISNUMBER(MATCH(ssLev&amp;ccCountry&amp;ccLevel2&amp;ccYear&amp;"Outputs"&amp;"?"&amp;ROW(),wrkg1!$I:$I,0)),1,"")</f>
        <v/>
      </c>
    </row>
    <row r="7" spans="1:53" ht="15.75" thickBot="1" x14ac:dyDescent="0.3">
      <c r="A7" s="63">
        <v>10</v>
      </c>
      <c r="B7" s="176" t="s">
        <v>589</v>
      </c>
      <c r="C7" s="177"/>
      <c r="D7" s="4">
        <f ca="1">IF(AND(cRDT&lt;&gt;"",ISNUMBER($AF7)),OFFSET(Quantities!F$1,Outputs!$AF7-1,),"")</f>
        <v>8792871.2987797614</v>
      </c>
      <c r="E7" s="4">
        <f ca="1">IF(AND(cRDT&lt;&gt;"",ISNUMBER($AF7)),OFFSET(Quantities!G$1,Outputs!$AF7-1,),"")</f>
        <v>11975244.183999103</v>
      </c>
      <c r="F7" s="4">
        <f ca="1">IF(AND(cRDT&lt;&gt;"",ISNUMBER($AF7)),OFFSET(Quantities!H$1,Outputs!$AF7-1,),"")</f>
        <v>14296433.943393271</v>
      </c>
      <c r="G7" s="4">
        <f ca="1">IF(AND(cRDT&lt;&gt;"",ISNUMBER($AF7)),OFFSET(Quantities!I$1,Outputs!$AF7-1,),"")</f>
        <v>14682719.389655564</v>
      </c>
      <c r="H7" s="4" t="str">
        <f ca="1">IF(AND(cRDT&lt;&gt;"",ISNUMBER($AF7)),OFFSET(Quantities!J$1,Outputs!$AF7-1,),"")</f>
        <v/>
      </c>
      <c r="I7" s="4" t="str">
        <f ca="1">IF(AND(cRDT&lt;&gt;"",ISNUMBER($AF7)),OFFSET(Quantities!K$1,Outputs!$AF7-1,),"")</f>
        <v/>
      </c>
      <c r="J7" s="4" t="str">
        <f ca="1">IF(AND(cRDT&lt;&gt;"",ISNUMBER($AF7)),OFFSET(Quantities!L$1,Outputs!$AF7-1,),"")</f>
        <v/>
      </c>
      <c r="K7" s="4" t="str">
        <f ca="1">IF(AND(cRDT&lt;&gt;"",ISNUMBER($AF7)),OFFSET(Quantities!M$1,Outputs!$AF7-1,),"")</f>
        <v/>
      </c>
      <c r="L7" s="4" t="str">
        <f ca="1">IF(AND(cRDT&lt;&gt;"",ISNUMBER($AF7)),OFFSET(Quantities!N$1,Outputs!$AF7-1,),"")</f>
        <v/>
      </c>
      <c r="M7" s="4" t="str">
        <f ca="1">IF(AND(cRDT&lt;&gt;"",ISNUMBER($AF7)),OFFSET(Quantities!O$1,Outputs!$AF7-1,),"")</f>
        <v/>
      </c>
      <c r="N7" s="5"/>
      <c r="O7" s="6">
        <f ca="1">IF(SUM(D7:M7)&gt;0,SUM(D7:M7),"")</f>
        <v>49747268.815827698</v>
      </c>
      <c r="AF7" s="63">
        <f>IF(ISNUMBER($A7),MATCH($A7,Quantities!$A:$A,0),"")</f>
        <v>59</v>
      </c>
      <c r="AG7" s="1">
        <f ca="1">IF(AND(cRDT&lt;&gt;"",ISNUMBER($AF7)),OFFSET(Quantities!AI$1,Outputs!$AF7-1,),"")</f>
        <v>0</v>
      </c>
      <c r="AH7" s="192">
        <f>IF(_xludf.ISFORMULA(AG7),1,"")</f>
        <v>1</v>
      </c>
      <c r="AL7" s="63"/>
      <c r="AO7" s="63" t="str">
        <f t="shared" ca="1" si="12"/>
        <v/>
      </c>
      <c r="AP7" s="63" t="str">
        <f t="shared" ca="1" si="1"/>
        <v/>
      </c>
      <c r="AQ7" s="63" t="str">
        <f t="shared" ca="1" si="2"/>
        <v/>
      </c>
      <c r="AR7" s="63" t="str">
        <f t="shared" ca="1" si="3"/>
        <v/>
      </c>
      <c r="AS7" s="63" t="str">
        <f t="shared" ca="1" si="4"/>
        <v/>
      </c>
      <c r="AT7" s="63" t="str">
        <f t="shared" ca="1" si="5"/>
        <v/>
      </c>
      <c r="AU7" s="63" t="str">
        <f t="shared" ca="1" si="6"/>
        <v/>
      </c>
      <c r="AV7" s="63" t="str">
        <f t="shared" ca="1" si="7"/>
        <v/>
      </c>
      <c r="AW7" s="63" t="str">
        <f t="shared" ca="1" si="8"/>
        <v/>
      </c>
      <c r="AX7" s="63" t="str">
        <f t="shared" ca="1" si="9"/>
        <v/>
      </c>
      <c r="AZ7" s="204" t="str">
        <f t="shared" ca="1" si="13"/>
        <v/>
      </c>
      <c r="BA7" s="215" t="str">
        <f>IF(ISNUMBER(MATCH(ssLev&amp;ccCountry&amp;ccLevel2&amp;ccYear&amp;"Outputs"&amp;"?"&amp;ROW(),wrkg1!$I:$I,0)),1,"")</f>
        <v/>
      </c>
    </row>
    <row r="8" spans="1:53" ht="15.75" thickBot="1" x14ac:dyDescent="0.3">
      <c r="B8" s="176" t="s">
        <v>590</v>
      </c>
      <c r="C8" s="177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5"/>
      <c r="O8" s="279" t="str">
        <f t="shared" ref="O8:O13" si="14">IF(SUM(D8:M8)&gt;0,SUM(D8:M8),"")</f>
        <v/>
      </c>
      <c r="AF8" s="63" t="str">
        <f>IF(ISNUMBER($A8),MATCH($A8,Quantities!$A:$A,0),"")</f>
        <v/>
      </c>
      <c r="AH8" s="192" t="str">
        <f>IF(_xludf.ISFORMULA(AG8),1,"")</f>
        <v/>
      </c>
      <c r="AN8" s="63">
        <v>1</v>
      </c>
      <c r="AO8" s="63" t="str">
        <f t="shared" si="12"/>
        <v/>
      </c>
      <c r="AP8" s="63" t="str">
        <f t="shared" si="1"/>
        <v/>
      </c>
      <c r="AQ8" s="63" t="str">
        <f t="shared" si="2"/>
        <v/>
      </c>
      <c r="AR8" s="63" t="str">
        <f t="shared" si="3"/>
        <v/>
      </c>
      <c r="AS8" s="63" t="str">
        <f t="shared" si="4"/>
        <v/>
      </c>
      <c r="AT8" s="63" t="str">
        <f t="shared" si="5"/>
        <v/>
      </c>
      <c r="AU8" s="63" t="str">
        <f t="shared" si="6"/>
        <v/>
      </c>
      <c r="AV8" s="63" t="str">
        <f t="shared" si="7"/>
        <v/>
      </c>
      <c r="AW8" s="63" t="str">
        <f t="shared" si="8"/>
        <v/>
      </c>
      <c r="AX8" s="63" t="str">
        <f t="shared" si="9"/>
        <v/>
      </c>
      <c r="AZ8" s="204" t="str">
        <f t="shared" si="13"/>
        <v/>
      </c>
      <c r="BA8" s="215" t="str">
        <f>IF(ISNUMBER(MATCH(ssLev&amp;ccCountry&amp;ccLevel2&amp;ccYear&amp;"Outputs"&amp;"?"&amp;ROW(),wrkg1!$I:$I,0)),1,"")</f>
        <v/>
      </c>
    </row>
    <row r="9" spans="1:53" ht="15.75" thickBot="1" x14ac:dyDescent="0.3">
      <c r="B9" s="176" t="s">
        <v>591</v>
      </c>
      <c r="C9" s="177"/>
      <c r="D9" s="184"/>
      <c r="E9" s="184"/>
      <c r="F9" s="184"/>
      <c r="G9" s="184"/>
      <c r="H9" s="184"/>
      <c r="I9" s="184"/>
      <c r="J9" s="232"/>
      <c r="K9" s="232"/>
      <c r="L9" s="232"/>
      <c r="M9" s="232"/>
      <c r="N9" s="5"/>
      <c r="O9" s="279" t="str">
        <f t="shared" si="14"/>
        <v/>
      </c>
      <c r="AF9" s="63" t="str">
        <f>IF(ISNUMBER($A9),MATCH($A9,Quantities!$A:$A,0),"")</f>
        <v/>
      </c>
      <c r="AH9" s="192" t="str">
        <f>IF(_xludf.ISFORMULA(AG9),1,"")</f>
        <v/>
      </c>
      <c r="AJ9" s="1" t="s">
        <v>14</v>
      </c>
      <c r="AN9" s="63">
        <v>1</v>
      </c>
      <c r="AO9" s="63" t="str">
        <f t="shared" si="12"/>
        <v/>
      </c>
      <c r="AP9" s="63" t="str">
        <f t="shared" si="1"/>
        <v/>
      </c>
      <c r="AQ9" s="63" t="str">
        <f t="shared" si="2"/>
        <v/>
      </c>
      <c r="AR9" s="63" t="str">
        <f t="shared" si="3"/>
        <v/>
      </c>
      <c r="AS9" s="63" t="str">
        <f t="shared" si="4"/>
        <v/>
      </c>
      <c r="AT9" s="63" t="str">
        <f t="shared" si="5"/>
        <v/>
      </c>
      <c r="AU9" s="63" t="str">
        <f t="shared" si="6"/>
        <v/>
      </c>
      <c r="AV9" s="63" t="str">
        <f t="shared" si="7"/>
        <v/>
      </c>
      <c r="AW9" s="63" t="str">
        <f t="shared" si="8"/>
        <v/>
      </c>
      <c r="AX9" s="63" t="str">
        <f t="shared" si="9"/>
        <v/>
      </c>
      <c r="AZ9" s="204" t="str">
        <f t="shared" si="13"/>
        <v/>
      </c>
      <c r="BA9" s="215" t="str">
        <f>IF(ISNUMBER(MATCH(ssLev&amp;ccCountry&amp;ccLevel2&amp;ccYear&amp;"Outputs"&amp;"?"&amp;ROW(),wrkg1!$I:$I,0)),1,"")</f>
        <v/>
      </c>
    </row>
    <row r="10" spans="1:53" s="13" customFormat="1" ht="15.75" thickBot="1" x14ac:dyDescent="0.3">
      <c r="A10" s="62"/>
      <c r="B10" s="178" t="s">
        <v>2</v>
      </c>
      <c r="C10" s="179"/>
      <c r="D10" s="15">
        <f t="shared" ref="D10:M10" ca="1" si="15">IF(SUM(D7:D9)&gt;0,SUM(D7:D9),"")</f>
        <v>8792871.2987797614</v>
      </c>
      <c r="E10" s="15">
        <f t="shared" ca="1" si="15"/>
        <v>11975244.183999103</v>
      </c>
      <c r="F10" s="15">
        <f t="shared" ca="1" si="15"/>
        <v>14296433.943393271</v>
      </c>
      <c r="G10" s="15">
        <f t="shared" ca="1" si="15"/>
        <v>14682719.389655564</v>
      </c>
      <c r="H10" s="15" t="str">
        <f t="shared" ca="1" si="15"/>
        <v/>
      </c>
      <c r="I10" s="15" t="str">
        <f t="shared" ca="1" si="15"/>
        <v/>
      </c>
      <c r="J10" s="15" t="str">
        <f t="shared" ca="1" si="15"/>
        <v/>
      </c>
      <c r="K10" s="15" t="str">
        <f t="shared" ca="1" si="15"/>
        <v/>
      </c>
      <c r="L10" s="15" t="str">
        <f t="shared" ca="1" si="15"/>
        <v/>
      </c>
      <c r="M10" s="15" t="str">
        <f t="shared" ca="1" si="15"/>
        <v/>
      </c>
      <c r="N10" s="12"/>
      <c r="O10" s="6">
        <f t="shared" ca="1" si="14"/>
        <v>49747268.815827698</v>
      </c>
      <c r="AF10" s="63" t="str">
        <f>IF(ISNUMBER($A10),MATCH($A10,Quantities!$A:$A,0),"")</f>
        <v/>
      </c>
      <c r="AG10" s="13" t="str">
        <f ca="1">IF(SUM(AG7:AG9)&gt;0,SUM(AG7:AG9),"")</f>
        <v/>
      </c>
      <c r="AH10" s="192">
        <f>IF(_xludf.ISFORMULA(AG10),1,"")</f>
        <v>1</v>
      </c>
      <c r="AN10" s="62"/>
      <c r="AO10" s="63" t="str">
        <f t="shared" ca="1" si="12"/>
        <v/>
      </c>
      <c r="AP10" s="63" t="str">
        <f t="shared" ca="1" si="1"/>
        <v/>
      </c>
      <c r="AQ10" s="63" t="str">
        <f t="shared" ca="1" si="2"/>
        <v/>
      </c>
      <c r="AR10" s="63" t="str">
        <f t="shared" ca="1" si="3"/>
        <v/>
      </c>
      <c r="AS10" s="63" t="str">
        <f t="shared" ca="1" si="4"/>
        <v/>
      </c>
      <c r="AT10" s="63" t="str">
        <f t="shared" ca="1" si="5"/>
        <v/>
      </c>
      <c r="AU10" s="63" t="str">
        <f t="shared" ca="1" si="6"/>
        <v/>
      </c>
      <c r="AV10" s="63" t="str">
        <f t="shared" ca="1" si="7"/>
        <v/>
      </c>
      <c r="AW10" s="63" t="str">
        <f t="shared" ca="1" si="8"/>
        <v/>
      </c>
      <c r="AX10" s="63" t="str">
        <f t="shared" ca="1" si="9"/>
        <v/>
      </c>
      <c r="AY10" s="62"/>
      <c r="AZ10" s="204" t="str">
        <f t="shared" ca="1" si="13"/>
        <v/>
      </c>
      <c r="BA10" s="215" t="str">
        <f>IF(ISNUMBER(MATCH(ssLev&amp;ccCountry&amp;ccLevel2&amp;ccYear&amp;"Outputs"&amp;"?"&amp;ROW(),wrkg1!$I:$I,0)),1,"")</f>
        <v/>
      </c>
    </row>
    <row r="11" spans="1:53" ht="15.75" thickBot="1" x14ac:dyDescent="0.3">
      <c r="B11" s="176" t="s">
        <v>3</v>
      </c>
      <c r="C11" s="177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5"/>
      <c r="O11" s="279" t="str">
        <f t="shared" si="14"/>
        <v/>
      </c>
      <c r="AF11" s="63" t="str">
        <f>IF(ISNUMBER($A11),MATCH($A11,Quantities!$A:$A,0),"")</f>
        <v/>
      </c>
      <c r="AH11" s="192" t="str">
        <f>IF(_xludf.ISFORMULA(AG11),1,"")</f>
        <v/>
      </c>
      <c r="AN11" s="63">
        <v>1</v>
      </c>
      <c r="AO11" s="63" t="str">
        <f t="shared" si="12"/>
        <v/>
      </c>
      <c r="AP11" s="63" t="str">
        <f t="shared" si="1"/>
        <v/>
      </c>
      <c r="AQ11" s="63" t="str">
        <f t="shared" si="2"/>
        <v/>
      </c>
      <c r="AR11" s="63" t="str">
        <f t="shared" si="3"/>
        <v/>
      </c>
      <c r="AS11" s="63" t="str">
        <f t="shared" si="4"/>
        <v/>
      </c>
      <c r="AT11" s="63" t="str">
        <f t="shared" si="5"/>
        <v/>
      </c>
      <c r="AU11" s="63" t="str">
        <f t="shared" si="6"/>
        <v/>
      </c>
      <c r="AV11" s="63" t="str">
        <f t="shared" si="7"/>
        <v/>
      </c>
      <c r="AW11" s="63" t="str">
        <f t="shared" si="8"/>
        <v/>
      </c>
      <c r="AX11" s="63" t="str">
        <f t="shared" si="9"/>
        <v/>
      </c>
      <c r="AZ11" s="204" t="str">
        <f t="shared" si="13"/>
        <v/>
      </c>
      <c r="BA11" s="215" t="str">
        <f>IF(ISNUMBER(MATCH(ssLev&amp;ccCountry&amp;ccLevel2&amp;ccYear&amp;"Outputs"&amp;"?"&amp;ROW(),wrkg1!$I:$I,0)),1,"")</f>
        <v/>
      </c>
    </row>
    <row r="12" spans="1:53" ht="15.75" thickBot="1" x14ac:dyDescent="0.3">
      <c r="B12" s="176" t="s">
        <v>4</v>
      </c>
      <c r="C12" s="177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5"/>
      <c r="O12" s="279" t="str">
        <f t="shared" si="14"/>
        <v/>
      </c>
      <c r="AF12" s="63" t="str">
        <f>IF(ISNUMBER($A12),MATCH($A12,Quantities!$A:$A,0),"")</f>
        <v/>
      </c>
      <c r="AH12" s="192" t="str">
        <f>IF(_xludf.ISFORMULA(AG12),1,"")</f>
        <v/>
      </c>
      <c r="AJ12" s="1" t="s">
        <v>216</v>
      </c>
      <c r="AN12" s="63">
        <v>1</v>
      </c>
      <c r="AO12" s="63" t="str">
        <f t="shared" si="12"/>
        <v/>
      </c>
      <c r="AP12" s="63" t="str">
        <f t="shared" si="1"/>
        <v/>
      </c>
      <c r="AQ12" s="63" t="str">
        <f t="shared" si="2"/>
        <v/>
      </c>
      <c r="AR12" s="63" t="str">
        <f t="shared" si="3"/>
        <v/>
      </c>
      <c r="AS12" s="63" t="str">
        <f t="shared" si="4"/>
        <v/>
      </c>
      <c r="AT12" s="63" t="str">
        <f t="shared" si="5"/>
        <v/>
      </c>
      <c r="AU12" s="63" t="str">
        <f t="shared" si="6"/>
        <v/>
      </c>
      <c r="AV12" s="63" t="str">
        <f t="shared" si="7"/>
        <v/>
      </c>
      <c r="AW12" s="63" t="str">
        <f t="shared" si="8"/>
        <v/>
      </c>
      <c r="AX12" s="63" t="str">
        <f t="shared" si="9"/>
        <v/>
      </c>
      <c r="AZ12" s="204" t="str">
        <f t="shared" si="13"/>
        <v/>
      </c>
      <c r="BA12" s="215" t="str">
        <f>IF(ISNUMBER(MATCH(ssLev&amp;ccCountry&amp;ccLevel2&amp;ccYear&amp;"Outputs"&amp;"?"&amp;ROW(),wrkg1!$I:$I,0)),1,"")</f>
        <v/>
      </c>
    </row>
    <row r="13" spans="1:53" ht="15.75" thickBot="1" x14ac:dyDescent="0.3">
      <c r="B13" s="176" t="s">
        <v>5</v>
      </c>
      <c r="C13" s="177"/>
      <c r="D13" s="4">
        <f t="shared" ref="D13:M13" ca="1" si="16">IF(ISNUMBER(D10),D10-D11-D12,"")</f>
        <v>8792871.2987797614</v>
      </c>
      <c r="E13" s="4">
        <f t="shared" ca="1" si="16"/>
        <v>11975244.183999103</v>
      </c>
      <c r="F13" s="4">
        <f t="shared" ca="1" si="16"/>
        <v>14296433.943393271</v>
      </c>
      <c r="G13" s="4">
        <f t="shared" ca="1" si="16"/>
        <v>14682719.389655564</v>
      </c>
      <c r="H13" s="4" t="str">
        <f t="shared" ca="1" si="16"/>
        <v/>
      </c>
      <c r="I13" s="4" t="str">
        <f t="shared" ca="1" si="16"/>
        <v/>
      </c>
      <c r="J13" s="4" t="str">
        <f t="shared" ca="1" si="16"/>
        <v/>
      </c>
      <c r="K13" s="4" t="str">
        <f t="shared" ca="1" si="16"/>
        <v/>
      </c>
      <c r="L13" s="4" t="str">
        <f t="shared" ca="1" si="16"/>
        <v/>
      </c>
      <c r="M13" s="4" t="str">
        <f t="shared" ca="1" si="16"/>
        <v/>
      </c>
      <c r="N13" s="5"/>
      <c r="O13" s="6">
        <f t="shared" ca="1" si="14"/>
        <v>49747268.815827698</v>
      </c>
      <c r="AF13" s="63" t="str">
        <f>IF(ISNUMBER($A13),MATCH($A13,Quantities!$A:$A,0),"")</f>
        <v/>
      </c>
      <c r="AG13" s="1" t="str">
        <f ca="1">IF(ISNUMBER(AG10),AG10-AG11-AG12,"")</f>
        <v/>
      </c>
      <c r="AH13" s="192">
        <f>IF(_xludf.ISFORMULA(AG13),1,"")</f>
        <v>1</v>
      </c>
      <c r="AO13" s="63" t="str">
        <f t="shared" ca="1" si="12"/>
        <v/>
      </c>
      <c r="AP13" s="63" t="str">
        <f t="shared" ca="1" si="1"/>
        <v/>
      </c>
      <c r="AQ13" s="63" t="str">
        <f t="shared" ca="1" si="2"/>
        <v/>
      </c>
      <c r="AR13" s="63" t="str">
        <f t="shared" ca="1" si="3"/>
        <v/>
      </c>
      <c r="AS13" s="63" t="str">
        <f t="shared" ca="1" si="4"/>
        <v/>
      </c>
      <c r="AT13" s="63" t="str">
        <f t="shared" ca="1" si="5"/>
        <v/>
      </c>
      <c r="AU13" s="63" t="str">
        <f t="shared" ca="1" si="6"/>
        <v/>
      </c>
      <c r="AV13" s="63" t="str">
        <f t="shared" ca="1" si="7"/>
        <v/>
      </c>
      <c r="AW13" s="63" t="str">
        <f t="shared" ca="1" si="8"/>
        <v/>
      </c>
      <c r="AX13" s="63" t="str">
        <f t="shared" ca="1" si="9"/>
        <v/>
      </c>
      <c r="AZ13" s="204" t="str">
        <f t="shared" ca="1" si="13"/>
        <v/>
      </c>
      <c r="BA13" s="215" t="str">
        <f>IF(ISNUMBER(MATCH(ssLev&amp;ccCountry&amp;ccLevel2&amp;ccYear&amp;"Outputs"&amp;"?"&amp;ROW(),wrkg1!$I:$I,0)),1,"")</f>
        <v/>
      </c>
    </row>
    <row r="14" spans="1:53" ht="18" customHeight="1" thickBot="1" x14ac:dyDescent="0.3">
      <c r="B14" s="176" t="s">
        <v>6</v>
      </c>
      <c r="C14" s="177"/>
      <c r="D14" s="191" t="s">
        <v>1</v>
      </c>
      <c r="E14" s="194" t="s">
        <v>1</v>
      </c>
      <c r="F14" s="195" t="s">
        <v>1</v>
      </c>
      <c r="G14" s="185" t="s">
        <v>1</v>
      </c>
      <c r="H14" s="185" t="s">
        <v>1</v>
      </c>
      <c r="I14" s="185" t="s">
        <v>1</v>
      </c>
      <c r="J14" s="185" t="s">
        <v>1</v>
      </c>
      <c r="K14" s="185" t="s">
        <v>1</v>
      </c>
      <c r="L14" s="185" t="s">
        <v>1</v>
      </c>
      <c r="M14" s="185" t="s">
        <v>1</v>
      </c>
      <c r="N14" s="7"/>
      <c r="O14" s="183" t="s">
        <v>1</v>
      </c>
      <c r="Q14" s="8"/>
      <c r="AF14" s="63" t="str">
        <f>IF(ISNUMBER($A14),MATCH($A14,Quantities!$A:$A,0),"")</f>
        <v/>
      </c>
      <c r="AG14" s="1" t="s">
        <v>1</v>
      </c>
      <c r="AH14" s="192" t="str">
        <f>IF(_xludf.ISFORMULA(AG14),1,"")</f>
        <v/>
      </c>
      <c r="AO14" s="63" t="str">
        <f t="shared" si="12"/>
        <v/>
      </c>
      <c r="AP14" s="63" t="str">
        <f t="shared" si="1"/>
        <v/>
      </c>
      <c r="AQ14" s="63" t="str">
        <f t="shared" si="2"/>
        <v/>
      </c>
      <c r="AR14" s="63" t="str">
        <f t="shared" si="3"/>
        <v/>
      </c>
      <c r="AS14" s="63" t="str">
        <f t="shared" si="4"/>
        <v/>
      </c>
      <c r="AT14" s="63" t="str">
        <f t="shared" si="5"/>
        <v/>
      </c>
      <c r="AU14" s="63" t="str">
        <f t="shared" si="6"/>
        <v/>
      </c>
      <c r="AV14" s="63" t="str">
        <f t="shared" si="7"/>
        <v/>
      </c>
      <c r="AW14" s="63" t="str">
        <f t="shared" si="8"/>
        <v/>
      </c>
      <c r="AX14" s="63" t="str">
        <f t="shared" si="9"/>
        <v/>
      </c>
      <c r="AZ14" s="204" t="str">
        <f t="shared" si="13"/>
        <v/>
      </c>
      <c r="BA14" s="215" t="str">
        <f>IF(ISNUMBER(MATCH(ssLev&amp;ccCountry&amp;ccLevel2&amp;ccYear&amp;"Outputs"&amp;"?"&amp;ROW(),wrkg1!$I:$I,0)),1,"")</f>
        <v/>
      </c>
    </row>
    <row r="15" spans="1:53" s="186" customFormat="1" ht="12.75" x14ac:dyDescent="0.25">
      <c r="B15" s="187" t="s">
        <v>7</v>
      </c>
      <c r="D15" s="190">
        <f t="shared" ref="D15:M15" ca="1" si="17">IF(AND(ISNUMBER(D10),ISNUMBER(D13)),IF(D13&lt;0,0.001,D13/D10),"")</f>
        <v>1</v>
      </c>
      <c r="E15" s="190">
        <f t="shared" ca="1" si="17"/>
        <v>1</v>
      </c>
      <c r="F15" s="190">
        <f t="shared" ca="1" si="17"/>
        <v>1</v>
      </c>
      <c r="G15" s="190">
        <f t="shared" ca="1" si="17"/>
        <v>1</v>
      </c>
      <c r="H15" s="190" t="str">
        <f t="shared" ca="1" si="17"/>
        <v/>
      </c>
      <c r="I15" s="190" t="str">
        <f t="shared" ca="1" si="17"/>
        <v/>
      </c>
      <c r="J15" s="190" t="str">
        <f t="shared" ca="1" si="17"/>
        <v/>
      </c>
      <c r="K15" s="190" t="str">
        <f t="shared" ca="1" si="17"/>
        <v/>
      </c>
      <c r="L15" s="190" t="str">
        <f t="shared" ca="1" si="17"/>
        <v/>
      </c>
      <c r="M15" s="190" t="str">
        <f t="shared" ca="1" si="17"/>
        <v/>
      </c>
      <c r="N15" s="188"/>
      <c r="O15" s="190">
        <f t="shared" ref="O15" ca="1" si="18">IF(AND(ISNUMBER(O10),ISNUMBER(O13)),O13/O10,"")</f>
        <v>1</v>
      </c>
      <c r="AF15" s="189" t="str">
        <f>IF(ISNUMBER($A15),MATCH($A15,Quantities!$A:$A,0),"")</f>
        <v/>
      </c>
      <c r="AG15" s="186" t="str">
        <f ca="1">IF(AND(ISNUMBER(AG10),ISNUMBER(AG13)),IF(AG13&lt;0,0.001,AG13/AG10),"")</f>
        <v/>
      </c>
      <c r="AH15" s="192">
        <f>IF(_xludf.ISFORMULA(AG15),1,"")</f>
        <v>1</v>
      </c>
      <c r="AN15" s="175"/>
      <c r="AO15" s="63" t="str">
        <f t="shared" ca="1" si="12"/>
        <v/>
      </c>
      <c r="AP15" s="63" t="str">
        <f t="shared" ca="1" si="1"/>
        <v/>
      </c>
      <c r="AQ15" s="63" t="str">
        <f t="shared" ca="1" si="2"/>
        <v/>
      </c>
      <c r="AR15" s="63" t="str">
        <f t="shared" ca="1" si="3"/>
        <v/>
      </c>
      <c r="AS15" s="63" t="str">
        <f t="shared" ca="1" si="4"/>
        <v/>
      </c>
      <c r="AT15" s="63" t="str">
        <f t="shared" ca="1" si="5"/>
        <v/>
      </c>
      <c r="AU15" s="63" t="str">
        <f t="shared" ca="1" si="6"/>
        <v/>
      </c>
      <c r="AV15" s="63" t="str">
        <f t="shared" ca="1" si="7"/>
        <v/>
      </c>
      <c r="AW15" s="63" t="str">
        <f t="shared" ca="1" si="8"/>
        <v/>
      </c>
      <c r="AX15" s="63" t="str">
        <f t="shared" ca="1" si="9"/>
        <v/>
      </c>
      <c r="AY15" s="175"/>
      <c r="AZ15" s="204" t="str">
        <f t="shared" ca="1" si="13"/>
        <v/>
      </c>
      <c r="BA15" s="215" t="str">
        <f>IF(ISNUMBER(MATCH(ssLev&amp;ccCountry&amp;ccLevel2&amp;ccYear&amp;"Outputs"&amp;"?"&amp;ROW(),wrkg1!$I:$I,0)),1,"")</f>
        <v/>
      </c>
    </row>
    <row r="16" spans="1:53" s="9" customFormat="1" x14ac:dyDescent="0.25">
      <c r="A16" s="175"/>
      <c r="B16" s="16"/>
      <c r="G16" s="10"/>
      <c r="H16" s="10"/>
      <c r="I16" s="10"/>
      <c r="J16" s="10"/>
      <c r="K16" s="10"/>
      <c r="L16" s="10"/>
      <c r="M16" s="10"/>
      <c r="N16" s="10"/>
      <c r="O16" s="10"/>
      <c r="AF16" s="63" t="str">
        <f>IF(ISNUMBER($A16),MATCH($A16,Quantities!$A:$A,0),"")</f>
        <v/>
      </c>
      <c r="AH16" s="192" t="str">
        <f>IF(_xludf.ISFORMULA(AG16),1,"")</f>
        <v/>
      </c>
      <c r="AJ16" s="1" t="s">
        <v>383</v>
      </c>
      <c r="AN16" s="175"/>
      <c r="AO16" s="63" t="str">
        <f t="shared" si="12"/>
        <v/>
      </c>
      <c r="AP16" s="63" t="str">
        <f t="shared" si="1"/>
        <v/>
      </c>
      <c r="AQ16" s="63" t="str">
        <f t="shared" si="2"/>
        <v/>
      </c>
      <c r="AR16" s="63" t="str">
        <f t="shared" si="3"/>
        <v/>
      </c>
      <c r="AS16" s="63" t="str">
        <f t="shared" si="4"/>
        <v/>
      </c>
      <c r="AT16" s="63" t="str">
        <f t="shared" si="5"/>
        <v/>
      </c>
      <c r="AU16" s="63" t="str">
        <f t="shared" si="6"/>
        <v/>
      </c>
      <c r="AV16" s="63" t="str">
        <f t="shared" si="7"/>
        <v/>
      </c>
      <c r="AW16" s="63" t="str">
        <f t="shared" si="8"/>
        <v/>
      </c>
      <c r="AX16" s="63" t="str">
        <f t="shared" si="9"/>
        <v/>
      </c>
      <c r="AY16" s="175"/>
      <c r="AZ16" s="204" t="str">
        <f t="shared" si="13"/>
        <v/>
      </c>
      <c r="BA16" s="215" t="str">
        <f>IF(ISNUMBER(MATCH(ssLev&amp;ccCountry&amp;ccLevel2&amp;ccYear&amp;"Outputs"&amp;"?"&amp;ROW(),wrkg1!$I:$I,0)),1,"")</f>
        <v/>
      </c>
    </row>
    <row r="17" spans="1:53" s="9" customFormat="1" x14ac:dyDescent="0.25">
      <c r="A17" s="175"/>
      <c r="B17" s="16"/>
      <c r="G17" s="10"/>
      <c r="H17" s="10"/>
      <c r="I17" s="10"/>
      <c r="J17" s="10"/>
      <c r="K17" s="10"/>
      <c r="L17" s="10"/>
      <c r="M17" s="10"/>
      <c r="N17" s="10"/>
      <c r="O17" s="10"/>
      <c r="AF17" s="63" t="str">
        <f>IF(ISNUMBER($A17),MATCH($A17,Quantities!$A:$A,0),"")</f>
        <v/>
      </c>
      <c r="AH17" s="192" t="str">
        <f>IF(_xludf.ISFORMULA(AG17),1,"")</f>
        <v/>
      </c>
      <c r="AN17" s="175"/>
      <c r="AO17" s="63" t="str">
        <f t="shared" si="12"/>
        <v/>
      </c>
      <c r="AP17" s="63" t="str">
        <f t="shared" si="1"/>
        <v/>
      </c>
      <c r="AQ17" s="63" t="str">
        <f t="shared" si="2"/>
        <v/>
      </c>
      <c r="AR17" s="63" t="str">
        <f t="shared" si="3"/>
        <v/>
      </c>
      <c r="AS17" s="63" t="str">
        <f t="shared" si="4"/>
        <v/>
      </c>
      <c r="AT17" s="63" t="str">
        <f t="shared" si="5"/>
        <v/>
      </c>
      <c r="AU17" s="63" t="str">
        <f t="shared" si="6"/>
        <v/>
      </c>
      <c r="AV17" s="63" t="str">
        <f t="shared" si="7"/>
        <v/>
      </c>
      <c r="AW17" s="63" t="str">
        <f t="shared" si="8"/>
        <v/>
      </c>
      <c r="AX17" s="63" t="str">
        <f t="shared" si="9"/>
        <v/>
      </c>
      <c r="AY17" s="175"/>
      <c r="AZ17" s="204" t="str">
        <f t="shared" si="13"/>
        <v/>
      </c>
      <c r="BA17" s="215" t="str">
        <f>IF(ISNUMBER(MATCH(ssLev&amp;ccCountry&amp;ccLevel2&amp;ccYear&amp;"Outputs"&amp;"?"&amp;ROW(),wrkg1!$I:$I,0)),1,"")</f>
        <v/>
      </c>
    </row>
    <row r="18" spans="1:53" ht="15.75" thickBot="1" x14ac:dyDescent="0.3">
      <c r="B18" s="169" t="s">
        <v>951</v>
      </c>
      <c r="AF18" s="63" t="str">
        <f>IF(ISNUMBER($A18),MATCH($A18,Quantities!$A:$A,0),"")</f>
        <v/>
      </c>
      <c r="AH18" s="192" t="str">
        <f>IF(_xludf.ISFORMULA(AG18),1,"")</f>
        <v/>
      </c>
      <c r="AO18" s="63" t="str">
        <f t="shared" si="12"/>
        <v/>
      </c>
      <c r="AP18" s="63" t="str">
        <f t="shared" si="1"/>
        <v/>
      </c>
      <c r="AQ18" s="63" t="str">
        <f t="shared" si="2"/>
        <v/>
      </c>
      <c r="AR18" s="63" t="str">
        <f t="shared" si="3"/>
        <v/>
      </c>
      <c r="AS18" s="63" t="str">
        <f t="shared" si="4"/>
        <v/>
      </c>
      <c r="AT18" s="63" t="str">
        <f t="shared" si="5"/>
        <v/>
      </c>
      <c r="AU18" s="63" t="str">
        <f t="shared" si="6"/>
        <v/>
      </c>
      <c r="AV18" s="63" t="str">
        <f t="shared" si="7"/>
        <v/>
      </c>
      <c r="AW18" s="63" t="str">
        <f t="shared" si="8"/>
        <v/>
      </c>
      <c r="AX18" s="63" t="str">
        <f t="shared" si="9"/>
        <v/>
      </c>
      <c r="AZ18" s="204" t="str">
        <f t="shared" si="13"/>
        <v/>
      </c>
      <c r="BA18" s="215" t="str">
        <f>IF(ISNUMBER(MATCH(ssLev&amp;ccCountry&amp;ccLevel2&amp;ccYear&amp;"Outputs"&amp;"?"&amp;ROW(),wrkg1!$I:$I,0)),1,"")</f>
        <v/>
      </c>
    </row>
    <row r="19" spans="1:53" ht="15.75" thickBot="1" x14ac:dyDescent="0.3">
      <c r="B19" s="168" t="s">
        <v>380</v>
      </c>
      <c r="C19" s="196" t="s">
        <v>14</v>
      </c>
      <c r="D19" s="167">
        <f t="shared" ref="D19:M19" si="19">IF(D$4&lt;&gt;"",D$4,"")</f>
        <v>2014</v>
      </c>
      <c r="E19" s="167">
        <f t="shared" si="19"/>
        <v>2015</v>
      </c>
      <c r="F19" s="167">
        <f t="shared" si="19"/>
        <v>2016</v>
      </c>
      <c r="G19" s="167">
        <f t="shared" si="19"/>
        <v>2017</v>
      </c>
      <c r="H19" s="167" t="str">
        <f t="shared" si="19"/>
        <v/>
      </c>
      <c r="I19" s="167" t="str">
        <f t="shared" si="19"/>
        <v/>
      </c>
      <c r="J19" s="167" t="str">
        <f t="shared" si="19"/>
        <v/>
      </c>
      <c r="K19" s="167" t="str">
        <f t="shared" si="19"/>
        <v/>
      </c>
      <c r="L19" s="167" t="str">
        <f t="shared" si="19"/>
        <v/>
      </c>
      <c r="M19" s="167" t="str">
        <f t="shared" si="19"/>
        <v/>
      </c>
      <c r="O19" s="3" t="str">
        <f t="shared" ref="O19" si="20">IF(O$4&lt;&gt;"",O$4,"")</f>
        <v>Total 2014-2017</v>
      </c>
      <c r="AF19" s="63" t="str">
        <f>IF(ISNUMBER($A19),MATCH($A19,Quantities!$A:$A,0),"")</f>
        <v/>
      </c>
      <c r="AG19" s="1" t="str">
        <f>IF(AG$4&lt;&gt;"",AG$4,"")</f>
        <v>Formula</v>
      </c>
      <c r="AH19" s="192">
        <f>IF(_xludf.ISFORMULA(AG19),1,"")</f>
        <v>1</v>
      </c>
      <c r="AJ19" s="1" t="s">
        <v>17</v>
      </c>
      <c r="AO19" s="63" t="str">
        <f t="shared" si="12"/>
        <v/>
      </c>
      <c r="AP19" s="63" t="str">
        <f t="shared" si="1"/>
        <v/>
      </c>
      <c r="AQ19" s="63" t="str">
        <f t="shared" si="2"/>
        <v/>
      </c>
      <c r="AR19" s="63" t="str">
        <f t="shared" si="3"/>
        <v/>
      </c>
      <c r="AS19" s="63" t="str">
        <f t="shared" si="4"/>
        <v/>
      </c>
      <c r="AT19" s="63" t="str">
        <f t="shared" si="5"/>
        <v/>
      </c>
      <c r="AU19" s="63" t="str">
        <f t="shared" si="6"/>
        <v/>
      </c>
      <c r="AV19" s="63" t="str">
        <f t="shared" si="7"/>
        <v/>
      </c>
      <c r="AW19" s="63" t="str">
        <f t="shared" si="8"/>
        <v/>
      </c>
      <c r="AX19" s="63" t="str">
        <f t="shared" si="9"/>
        <v/>
      </c>
      <c r="AZ19" s="204" t="str">
        <f t="shared" si="13"/>
        <v/>
      </c>
      <c r="BA19" s="215" t="str">
        <f>IF(ISNUMBER(MATCH(ssLev&amp;ccCountry&amp;ccLevel2&amp;ccYear&amp;"Outputs"&amp;"?"&amp;ROW(),wrkg1!$I:$I,0)),1,"")</f>
        <v/>
      </c>
    </row>
    <row r="20" spans="1:53" ht="15" customHeight="1" thickBot="1" x14ac:dyDescent="0.3">
      <c r="A20" s="63">
        <v>20</v>
      </c>
      <c r="B20" s="176" t="s">
        <v>592</v>
      </c>
      <c r="C20" s="177"/>
      <c r="D20" s="4">
        <f ca="1">IF(AND(cACT&lt;&gt;"",ISNUMBER($AF20)),OFFSET(Quantities!F$1,Outputs!$AF20-1,),"")</f>
        <v>2960957.4159335773</v>
      </c>
      <c r="E20" s="4">
        <f ca="1">IF(AND(cACT&lt;&gt;"",ISNUMBER($AF20)),OFFSET(Quantities!G$1,Outputs!$AF20-1,),"")</f>
        <v>2943471.002156083</v>
      </c>
      <c r="F20" s="4">
        <f ca="1">IF(AND(cACT&lt;&gt;"",ISNUMBER($AF20)),OFFSET(Quantities!H$1,Outputs!$AF20-1,),"")</f>
        <v>2866639.9982031314</v>
      </c>
      <c r="G20" s="4">
        <f ca="1">IF(AND(cACT&lt;&gt;"",ISNUMBER($AF20)),OFFSET(Quantities!I$1,Outputs!$AF20-1,),"")</f>
        <v>2470649.8972978117</v>
      </c>
      <c r="H20" s="4" t="str">
        <f ca="1">IF(AND(cACT&lt;&gt;"",ISNUMBER($AF20)),OFFSET(Quantities!J$1,Outputs!$AF20-1,),"")</f>
        <v/>
      </c>
      <c r="I20" s="4" t="str">
        <f ca="1">IF(AND(cACT&lt;&gt;"",ISNUMBER($AF20)),OFFSET(Quantities!K$1,Outputs!$AF20-1,),"")</f>
        <v/>
      </c>
      <c r="J20" s="4" t="str">
        <f ca="1">IF(AND(cACT&lt;&gt;"",ISNUMBER($AF20)),OFFSET(Quantities!L$1,Outputs!$AF20-1,),"")</f>
        <v/>
      </c>
      <c r="K20" s="4" t="str">
        <f ca="1">IF(AND(cACT&lt;&gt;"",ISNUMBER($AF20)),OFFSET(Quantities!M$1,Outputs!$AF20-1,),"")</f>
        <v/>
      </c>
      <c r="L20" s="4" t="str">
        <f ca="1">IF(AND(cACT&lt;&gt;"",ISNUMBER($AF20)),OFFSET(Quantities!N$1,Outputs!$AF20-1,),"")</f>
        <v/>
      </c>
      <c r="M20" s="4" t="str">
        <f ca="1">IF(AND(cACT&lt;&gt;"",ISNUMBER($AF20)),OFFSET(Quantities!O$1,Outputs!$AF20-1,),"")</f>
        <v/>
      </c>
      <c r="N20" s="5"/>
      <c r="O20" s="6">
        <f t="shared" ref="O20:O28" ca="1" si="21">IF(SUM(D20:M20)&gt;0,SUM(D20:M20),"")</f>
        <v>11241718.313590601</v>
      </c>
      <c r="AF20" s="63">
        <f>IF(ISNUMBER($A20),MATCH($A20,Quantities!$A:$A,0),"")</f>
        <v>52</v>
      </c>
      <c r="AG20" s="1">
        <f ca="1">IF(AND(cACT&lt;&gt;"",ISNUMBER($AF20)),OFFSET(Quantities!AI$1,Outputs!$AF20-1,),"")</f>
        <v>0</v>
      </c>
      <c r="AH20" s="192">
        <f>IF(_xludf.ISFORMULA(AG20),1,"")</f>
        <v>1</v>
      </c>
      <c r="AO20" s="63" t="str">
        <f t="shared" ca="1" si="12"/>
        <v/>
      </c>
      <c r="AP20" s="63" t="str">
        <f t="shared" ca="1" si="1"/>
        <v/>
      </c>
      <c r="AQ20" s="63" t="str">
        <f t="shared" ca="1" si="2"/>
        <v/>
      </c>
      <c r="AR20" s="63" t="str">
        <f t="shared" ca="1" si="3"/>
        <v/>
      </c>
      <c r="AS20" s="63" t="str">
        <f t="shared" ca="1" si="4"/>
        <v/>
      </c>
      <c r="AT20" s="63" t="str">
        <f t="shared" ca="1" si="5"/>
        <v/>
      </c>
      <c r="AU20" s="63" t="str">
        <f t="shared" ca="1" si="6"/>
        <v/>
      </c>
      <c r="AV20" s="63" t="str">
        <f t="shared" ca="1" si="7"/>
        <v/>
      </c>
      <c r="AW20" s="63" t="str">
        <f t="shared" ca="1" si="8"/>
        <v/>
      </c>
      <c r="AX20" s="63" t="str">
        <f t="shared" ca="1" si="9"/>
        <v/>
      </c>
      <c r="AZ20" s="204" t="str">
        <f t="shared" ca="1" si="13"/>
        <v/>
      </c>
      <c r="BA20" s="215" t="str">
        <f>IF(ISNUMBER(MATCH(ssLev&amp;ccCountry&amp;ccLevel2&amp;ccYear&amp;"Outputs"&amp;"?"&amp;ROW(),wrkg1!$I:$I,0)),1,"")</f>
        <v/>
      </c>
    </row>
    <row r="21" spans="1:53" ht="15" customHeight="1" thickBot="1" x14ac:dyDescent="0.3">
      <c r="B21" s="176" t="s">
        <v>593</v>
      </c>
      <c r="C21" s="177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5"/>
      <c r="O21" s="6" t="str">
        <f t="shared" si="21"/>
        <v/>
      </c>
      <c r="AF21" s="63" t="str">
        <f>IF(ISNUMBER($A21),MATCH($A21,Quantities!$A:$A,0),"")</f>
        <v/>
      </c>
      <c r="AH21" s="192" t="str">
        <f>IF(_xludf.ISFORMULA(AG21),1,"")</f>
        <v/>
      </c>
      <c r="AN21" s="63">
        <v>1</v>
      </c>
      <c r="AO21" s="63" t="str">
        <f t="shared" si="12"/>
        <v/>
      </c>
      <c r="AP21" s="63" t="str">
        <f t="shared" si="1"/>
        <v/>
      </c>
      <c r="AQ21" s="63" t="str">
        <f t="shared" si="2"/>
        <v/>
      </c>
      <c r="AR21" s="63" t="str">
        <f t="shared" si="3"/>
        <v/>
      </c>
      <c r="AS21" s="63" t="str">
        <f t="shared" si="4"/>
        <v/>
      </c>
      <c r="AT21" s="63" t="str">
        <f t="shared" si="5"/>
        <v/>
      </c>
      <c r="AU21" s="63" t="str">
        <f t="shared" si="6"/>
        <v/>
      </c>
      <c r="AV21" s="63" t="str">
        <f t="shared" si="7"/>
        <v/>
      </c>
      <c r="AW21" s="63" t="str">
        <f t="shared" si="8"/>
        <v/>
      </c>
      <c r="AX21" s="63" t="str">
        <f t="shared" si="9"/>
        <v/>
      </c>
      <c r="AZ21" s="204" t="str">
        <f t="shared" si="13"/>
        <v/>
      </c>
      <c r="BA21" s="215" t="str">
        <f>IF(ISNUMBER(MATCH(ssLev&amp;ccCountry&amp;ccLevel2&amp;ccYear&amp;"Outputs"&amp;"?"&amp;ROW(),wrkg1!$I:$I,0)),1,"")</f>
        <v/>
      </c>
    </row>
    <row r="22" spans="1:53" ht="15.75" thickBot="1" x14ac:dyDescent="0.3">
      <c r="B22" s="176" t="s">
        <v>594</v>
      </c>
      <c r="C22" s="177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5"/>
      <c r="O22" s="6" t="str">
        <f t="shared" si="21"/>
        <v/>
      </c>
      <c r="AF22" s="63" t="str">
        <f>IF(ISNUMBER($A22),MATCH($A22,Quantities!$A:$A,0),"")</f>
        <v/>
      </c>
      <c r="AH22" s="192" t="str">
        <f>IF(_xludf.ISFORMULA(AG22),1,"")</f>
        <v/>
      </c>
      <c r="AJ22" s="1" t="s">
        <v>22</v>
      </c>
      <c r="AN22" s="63">
        <v>1</v>
      </c>
      <c r="AO22" s="63" t="str">
        <f t="shared" si="12"/>
        <v/>
      </c>
      <c r="AP22" s="63" t="str">
        <f t="shared" si="1"/>
        <v/>
      </c>
      <c r="AQ22" s="63" t="str">
        <f t="shared" si="2"/>
        <v/>
      </c>
      <c r="AR22" s="63" t="str">
        <f t="shared" si="3"/>
        <v/>
      </c>
      <c r="AS22" s="63" t="str">
        <f t="shared" si="4"/>
        <v/>
      </c>
      <c r="AT22" s="63" t="str">
        <f t="shared" si="5"/>
        <v/>
      </c>
      <c r="AU22" s="63" t="str">
        <f t="shared" si="6"/>
        <v/>
      </c>
      <c r="AV22" s="63" t="str">
        <f t="shared" si="7"/>
        <v/>
      </c>
      <c r="AW22" s="63" t="str">
        <f t="shared" si="8"/>
        <v/>
      </c>
      <c r="AX22" s="63" t="str">
        <f t="shared" si="9"/>
        <v/>
      </c>
      <c r="AZ22" s="204" t="str">
        <f t="shared" si="13"/>
        <v/>
      </c>
      <c r="BA22" s="215" t="str">
        <f>IF(ISNUMBER(MATCH(ssLev&amp;ccCountry&amp;ccLevel2&amp;ccYear&amp;"Outputs"&amp;"?"&amp;ROW(),wrkg1!$I:$I,0)),1,"")</f>
        <v/>
      </c>
    </row>
    <row r="23" spans="1:53" ht="15.75" thickBot="1" x14ac:dyDescent="0.3">
      <c r="B23" s="176" t="s">
        <v>10</v>
      </c>
      <c r="C23" s="177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5"/>
      <c r="O23" s="6" t="str">
        <f t="shared" si="21"/>
        <v/>
      </c>
      <c r="AF23" s="63" t="str">
        <f>IF(ISNUMBER($A23),MATCH($A23,Quantities!$A:$A,0),"")</f>
        <v/>
      </c>
      <c r="AH23" s="192" t="str">
        <f>IF(_xludf.ISFORMULA(AG23),1,"")</f>
        <v/>
      </c>
      <c r="AN23" s="63">
        <v>1</v>
      </c>
      <c r="AO23" s="63" t="str">
        <f t="shared" si="12"/>
        <v/>
      </c>
      <c r="AP23" s="63" t="str">
        <f t="shared" si="1"/>
        <v/>
      </c>
      <c r="AQ23" s="63" t="str">
        <f t="shared" si="2"/>
        <v/>
      </c>
      <c r="AR23" s="63" t="str">
        <f t="shared" si="3"/>
        <v/>
      </c>
      <c r="AS23" s="63" t="str">
        <f t="shared" si="4"/>
        <v/>
      </c>
      <c r="AT23" s="63" t="str">
        <f t="shared" si="5"/>
        <v/>
      </c>
      <c r="AU23" s="63" t="str">
        <f t="shared" si="6"/>
        <v/>
      </c>
      <c r="AV23" s="63" t="str">
        <f t="shared" si="7"/>
        <v/>
      </c>
      <c r="AW23" s="63" t="str">
        <f t="shared" si="8"/>
        <v/>
      </c>
      <c r="AX23" s="63" t="str">
        <f t="shared" si="9"/>
        <v/>
      </c>
      <c r="AZ23" s="204" t="str">
        <f t="shared" si="13"/>
        <v/>
      </c>
      <c r="BA23" s="215" t="str">
        <f>IF(ISNUMBER(MATCH(ssLev&amp;ccCountry&amp;ccLevel2&amp;ccYear&amp;"Outputs"&amp;"?"&amp;ROW(),wrkg1!$I:$I,0)),1,"")</f>
        <v/>
      </c>
    </row>
    <row r="24" spans="1:53" s="13" customFormat="1" ht="15.75" thickBot="1" x14ac:dyDescent="0.3">
      <c r="A24" s="62"/>
      <c r="B24" s="178" t="s">
        <v>11</v>
      </c>
      <c r="C24" s="179"/>
      <c r="D24" s="15">
        <f t="shared" ref="D24:M24" ca="1" si="22">IF(SUM(D20:D23)&gt;0,SUM(D20:D23),"")</f>
        <v>2960957.4159335773</v>
      </c>
      <c r="E24" s="15">
        <f t="shared" ca="1" si="22"/>
        <v>2943471.002156083</v>
      </c>
      <c r="F24" s="15">
        <f t="shared" ca="1" si="22"/>
        <v>2866639.9982031314</v>
      </c>
      <c r="G24" s="15">
        <f t="shared" ca="1" si="22"/>
        <v>2470649.8972978117</v>
      </c>
      <c r="H24" s="15" t="str">
        <f t="shared" ca="1" si="22"/>
        <v/>
      </c>
      <c r="I24" s="15" t="str">
        <f t="shared" ca="1" si="22"/>
        <v/>
      </c>
      <c r="J24" s="15" t="str">
        <f t="shared" ca="1" si="22"/>
        <v/>
      </c>
      <c r="K24" s="15" t="str">
        <f t="shared" ca="1" si="22"/>
        <v/>
      </c>
      <c r="L24" s="15" t="str">
        <f t="shared" ca="1" si="22"/>
        <v/>
      </c>
      <c r="M24" s="15" t="str">
        <f t="shared" ca="1" si="22"/>
        <v/>
      </c>
      <c r="N24" s="12"/>
      <c r="O24" s="6">
        <f t="shared" ca="1" si="21"/>
        <v>11241718.313590601</v>
      </c>
      <c r="AF24" s="63" t="str">
        <f>IF(ISNUMBER($A24),MATCH($A24,Quantities!$A:$A,0),"")</f>
        <v/>
      </c>
      <c r="AG24" s="13" t="str">
        <f ca="1">IF(SUM(AG20:AG23)&gt;0,SUM(AG20:AG23),"")</f>
        <v/>
      </c>
      <c r="AH24" s="192">
        <f>IF(_xludf.ISFORMULA(AG24),1,"")</f>
        <v>1</v>
      </c>
      <c r="AN24" s="62"/>
      <c r="AO24" s="63" t="str">
        <f t="shared" ca="1" si="12"/>
        <v/>
      </c>
      <c r="AP24" s="63" t="str">
        <f t="shared" ca="1" si="1"/>
        <v/>
      </c>
      <c r="AQ24" s="63" t="str">
        <f t="shared" ca="1" si="2"/>
        <v/>
      </c>
      <c r="AR24" s="63" t="str">
        <f t="shared" ca="1" si="3"/>
        <v/>
      </c>
      <c r="AS24" s="63" t="str">
        <f t="shared" ca="1" si="4"/>
        <v/>
      </c>
      <c r="AT24" s="63" t="str">
        <f t="shared" ca="1" si="5"/>
        <v/>
      </c>
      <c r="AU24" s="63" t="str">
        <f t="shared" ca="1" si="6"/>
        <v/>
      </c>
      <c r="AV24" s="63" t="str">
        <f t="shared" ca="1" si="7"/>
        <v/>
      </c>
      <c r="AW24" s="63" t="str">
        <f t="shared" ca="1" si="8"/>
        <v/>
      </c>
      <c r="AX24" s="63" t="str">
        <f t="shared" ca="1" si="9"/>
        <v/>
      </c>
      <c r="AY24" s="62"/>
      <c r="AZ24" s="204" t="str">
        <f t="shared" ca="1" si="13"/>
        <v/>
      </c>
      <c r="BA24" s="215" t="str">
        <f>IF(ISNUMBER(MATCH(ssLev&amp;ccCountry&amp;ccLevel2&amp;ccYear&amp;"Outputs"&amp;"?"&amp;ROW(),wrkg1!$I:$I,0)),1,"")</f>
        <v/>
      </c>
    </row>
    <row r="25" spans="1:53" ht="15.75" thickBot="1" x14ac:dyDescent="0.3">
      <c r="B25" s="176" t="s">
        <v>3</v>
      </c>
      <c r="C25" s="177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5"/>
      <c r="O25" s="6" t="str">
        <f t="shared" si="21"/>
        <v/>
      </c>
      <c r="AF25" s="63" t="str">
        <f>IF(ISNUMBER($A25),MATCH($A25,Quantities!$A:$A,0),"")</f>
        <v/>
      </c>
      <c r="AH25" s="192" t="str">
        <f>IF(_xludf.ISFORMULA(AG25),1,"")</f>
        <v/>
      </c>
      <c r="AJ25" s="1" t="s">
        <v>384</v>
      </c>
      <c r="AN25" s="63">
        <v>1</v>
      </c>
      <c r="AO25" s="63" t="str">
        <f t="shared" si="12"/>
        <v/>
      </c>
      <c r="AP25" s="63" t="str">
        <f t="shared" si="1"/>
        <v/>
      </c>
      <c r="AQ25" s="63" t="str">
        <f t="shared" si="2"/>
        <v/>
      </c>
      <c r="AR25" s="63" t="str">
        <f t="shared" si="3"/>
        <v/>
      </c>
      <c r="AS25" s="63" t="str">
        <f t="shared" si="4"/>
        <v/>
      </c>
      <c r="AT25" s="63" t="str">
        <f t="shared" si="5"/>
        <v/>
      </c>
      <c r="AU25" s="63" t="str">
        <f t="shared" si="6"/>
        <v/>
      </c>
      <c r="AV25" s="63" t="str">
        <f t="shared" si="7"/>
        <v/>
      </c>
      <c r="AW25" s="63" t="str">
        <f t="shared" si="8"/>
        <v/>
      </c>
      <c r="AX25" s="63" t="str">
        <f t="shared" si="9"/>
        <v/>
      </c>
      <c r="AZ25" s="204" t="str">
        <f t="shared" si="13"/>
        <v/>
      </c>
      <c r="BA25" s="215" t="str">
        <f>IF(ISNUMBER(MATCH(ssLev&amp;ccCountry&amp;ccLevel2&amp;ccYear&amp;"Outputs"&amp;"?"&amp;ROW(),wrkg1!$I:$I,0)),1,"")</f>
        <v/>
      </c>
    </row>
    <row r="26" spans="1:53" ht="15.75" thickBot="1" x14ac:dyDescent="0.3">
      <c r="B26" s="176" t="s">
        <v>12</v>
      </c>
      <c r="C26" s="177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5"/>
      <c r="O26" s="6" t="str">
        <f t="shared" si="21"/>
        <v/>
      </c>
      <c r="AF26" s="63" t="str">
        <f>IF(ISNUMBER($A26),MATCH($A26,Quantities!$A:$A,0),"")</f>
        <v/>
      </c>
      <c r="AH26" s="192" t="str">
        <f>IF(_xludf.ISFORMULA(AG26),1,"")</f>
        <v/>
      </c>
      <c r="AN26" s="63">
        <v>1</v>
      </c>
      <c r="AO26" s="63" t="str">
        <f t="shared" si="12"/>
        <v/>
      </c>
      <c r="AP26" s="63" t="str">
        <f t="shared" si="1"/>
        <v/>
      </c>
      <c r="AQ26" s="63" t="str">
        <f t="shared" si="2"/>
        <v/>
      </c>
      <c r="AR26" s="63" t="str">
        <f t="shared" si="3"/>
        <v/>
      </c>
      <c r="AS26" s="63" t="str">
        <f t="shared" si="4"/>
        <v/>
      </c>
      <c r="AT26" s="63" t="str">
        <f t="shared" si="5"/>
        <v/>
      </c>
      <c r="AU26" s="63" t="str">
        <f t="shared" si="6"/>
        <v/>
      </c>
      <c r="AV26" s="63" t="str">
        <f t="shared" si="7"/>
        <v/>
      </c>
      <c r="AW26" s="63" t="str">
        <f t="shared" si="8"/>
        <v/>
      </c>
      <c r="AX26" s="63" t="str">
        <f t="shared" si="9"/>
        <v/>
      </c>
      <c r="AZ26" s="204" t="str">
        <f t="shared" si="13"/>
        <v/>
      </c>
      <c r="BA26" s="215" t="str">
        <f>IF(ISNUMBER(MATCH(ssLev&amp;ccCountry&amp;ccLevel2&amp;ccYear&amp;"Outputs"&amp;"?"&amp;ROW(),wrkg1!$I:$I,0)),1,"")</f>
        <v/>
      </c>
    </row>
    <row r="27" spans="1:53" ht="15.75" thickBot="1" x14ac:dyDescent="0.3">
      <c r="B27" s="176" t="s">
        <v>15</v>
      </c>
      <c r="C27" s="177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5"/>
      <c r="O27" s="6" t="str">
        <f t="shared" si="21"/>
        <v/>
      </c>
      <c r="AF27" s="63" t="str">
        <f>IF(ISNUMBER($A27),MATCH($A27,Quantities!$A:$A,0),"")</f>
        <v/>
      </c>
      <c r="AH27" s="192" t="str">
        <f>IF(_xludf.ISFORMULA(AG27),1,"")</f>
        <v/>
      </c>
      <c r="AN27" s="63">
        <v>1</v>
      </c>
      <c r="AO27" s="63" t="str">
        <f t="shared" si="12"/>
        <v/>
      </c>
      <c r="AP27" s="63" t="str">
        <f t="shared" si="1"/>
        <v/>
      </c>
      <c r="AQ27" s="63" t="str">
        <f t="shared" si="2"/>
        <v/>
      </c>
      <c r="AR27" s="63" t="str">
        <f t="shared" si="3"/>
        <v/>
      </c>
      <c r="AS27" s="63" t="str">
        <f t="shared" si="4"/>
        <v/>
      </c>
      <c r="AT27" s="63" t="str">
        <f t="shared" si="5"/>
        <v/>
      </c>
      <c r="AU27" s="63" t="str">
        <f t="shared" si="6"/>
        <v/>
      </c>
      <c r="AV27" s="63" t="str">
        <f t="shared" si="7"/>
        <v/>
      </c>
      <c r="AW27" s="63" t="str">
        <f t="shared" si="8"/>
        <v/>
      </c>
      <c r="AX27" s="63" t="str">
        <f t="shared" si="9"/>
        <v/>
      </c>
      <c r="AZ27" s="204" t="str">
        <f t="shared" si="13"/>
        <v/>
      </c>
      <c r="BA27" s="215" t="str">
        <f>IF(ISNUMBER(MATCH(ssLev&amp;ccCountry&amp;ccLevel2&amp;ccYear&amp;"Outputs"&amp;"?"&amp;ROW(),wrkg1!$I:$I,0)),1,"")</f>
        <v/>
      </c>
    </row>
    <row r="28" spans="1:53" ht="15.75" thickBot="1" x14ac:dyDescent="0.3">
      <c r="B28" s="180" t="s">
        <v>13</v>
      </c>
      <c r="C28" s="181"/>
      <c r="D28" s="193">
        <f t="shared" ref="D28:M28" ca="1" si="23">IF(ISNUMBER(D24),D24-SUM(D25:D27),"")</f>
        <v>2960957.4159335773</v>
      </c>
      <c r="E28" s="193">
        <f t="shared" ca="1" si="23"/>
        <v>2943471.002156083</v>
      </c>
      <c r="F28" s="193">
        <f t="shared" ca="1" si="23"/>
        <v>2866639.9982031314</v>
      </c>
      <c r="G28" s="193">
        <f t="shared" ca="1" si="23"/>
        <v>2470649.8972978117</v>
      </c>
      <c r="H28" s="193" t="str">
        <f t="shared" ca="1" si="23"/>
        <v/>
      </c>
      <c r="I28" s="193" t="str">
        <f t="shared" ca="1" si="23"/>
        <v/>
      </c>
      <c r="J28" s="193" t="str">
        <f t="shared" ca="1" si="23"/>
        <v/>
      </c>
      <c r="K28" s="193" t="str">
        <f t="shared" ca="1" si="23"/>
        <v/>
      </c>
      <c r="L28" s="193" t="str">
        <f t="shared" ca="1" si="23"/>
        <v/>
      </c>
      <c r="M28" s="193" t="str">
        <f t="shared" ca="1" si="23"/>
        <v/>
      </c>
      <c r="N28" s="5"/>
      <c r="O28" s="6">
        <f t="shared" ca="1" si="21"/>
        <v>11241718.313590601</v>
      </c>
      <c r="AF28" s="63" t="str">
        <f>IF(ISNUMBER($A28),MATCH($A28,Quantities!$A:$A,0),"")</f>
        <v/>
      </c>
      <c r="AG28" s="1" t="str">
        <f ca="1">IF(ISNUMBER(AG24),AG24-SUM(AG25:AG27),"")</f>
        <v/>
      </c>
      <c r="AH28" s="192">
        <f>IF(_xludf.ISFORMULA(AG28),1,"")</f>
        <v>1</v>
      </c>
      <c r="AJ28" s="1" t="s">
        <v>577</v>
      </c>
      <c r="AO28" s="63" t="str">
        <f t="shared" ca="1" si="12"/>
        <v/>
      </c>
      <c r="AP28" s="63" t="str">
        <f t="shared" ca="1" si="1"/>
        <v/>
      </c>
      <c r="AQ28" s="63" t="str">
        <f t="shared" ca="1" si="2"/>
        <v/>
      </c>
      <c r="AR28" s="63" t="str">
        <f t="shared" ca="1" si="3"/>
        <v/>
      </c>
      <c r="AS28" s="63" t="str">
        <f t="shared" ca="1" si="4"/>
        <v/>
      </c>
      <c r="AT28" s="63" t="str">
        <f t="shared" ca="1" si="5"/>
        <v/>
      </c>
      <c r="AU28" s="63" t="str">
        <f t="shared" ca="1" si="6"/>
        <v/>
      </c>
      <c r="AV28" s="63" t="str">
        <f t="shared" ca="1" si="7"/>
        <v/>
      </c>
      <c r="AW28" s="63" t="str">
        <f t="shared" ca="1" si="8"/>
        <v/>
      </c>
      <c r="AX28" s="63" t="str">
        <f t="shared" ca="1" si="9"/>
        <v/>
      </c>
      <c r="AZ28" s="204" t="str">
        <f t="shared" ca="1" si="13"/>
        <v/>
      </c>
      <c r="BA28" s="215" t="str">
        <f>IF(ISNUMBER(MATCH(ssLev&amp;ccCountry&amp;ccLevel2&amp;ccYear&amp;"Outputs"&amp;"?"&amp;ROW(),wrkg1!$I:$I,0)),1,"")</f>
        <v/>
      </c>
    </row>
    <row r="29" spans="1:53" ht="15" customHeight="1" thickBot="1" x14ac:dyDescent="0.3">
      <c r="B29" s="176" t="s">
        <v>6</v>
      </c>
      <c r="C29" s="177"/>
      <c r="D29" s="191" t="s">
        <v>1</v>
      </c>
      <c r="E29" s="194" t="s">
        <v>1</v>
      </c>
      <c r="F29" s="195" t="s">
        <v>1</v>
      </c>
      <c r="G29" s="185" t="s">
        <v>1</v>
      </c>
      <c r="H29" s="185" t="s">
        <v>1</v>
      </c>
      <c r="I29" s="185" t="s">
        <v>1</v>
      </c>
      <c r="J29" s="185" t="s">
        <v>1</v>
      </c>
      <c r="K29" s="185" t="s">
        <v>1</v>
      </c>
      <c r="L29" s="185" t="s">
        <v>1</v>
      </c>
      <c r="M29" s="185" t="s">
        <v>1</v>
      </c>
      <c r="N29" s="7"/>
      <c r="O29" s="183" t="s">
        <v>1</v>
      </c>
      <c r="Q29" s="8"/>
      <c r="AF29" s="63" t="str">
        <f>IF(ISNUMBER($A29),MATCH($A29,Quantities!$A:$A,0),"")</f>
        <v/>
      </c>
      <c r="AG29" s="1" t="s">
        <v>1</v>
      </c>
      <c r="AH29" s="192" t="str">
        <f>IF(_xludf.ISFORMULA(AG29),1,"")</f>
        <v/>
      </c>
      <c r="AO29" s="63" t="str">
        <f t="shared" si="12"/>
        <v/>
      </c>
      <c r="AP29" s="63" t="str">
        <f t="shared" si="1"/>
        <v/>
      </c>
      <c r="AQ29" s="63" t="str">
        <f t="shared" si="2"/>
        <v/>
      </c>
      <c r="AR29" s="63" t="str">
        <f t="shared" si="3"/>
        <v/>
      </c>
      <c r="AS29" s="63" t="str">
        <f t="shared" si="4"/>
        <v/>
      </c>
      <c r="AT29" s="63" t="str">
        <f t="shared" si="5"/>
        <v/>
      </c>
      <c r="AU29" s="63" t="str">
        <f t="shared" si="6"/>
        <v/>
      </c>
      <c r="AV29" s="63" t="str">
        <f t="shared" si="7"/>
        <v/>
      </c>
      <c r="AW29" s="63" t="str">
        <f t="shared" si="8"/>
        <v/>
      </c>
      <c r="AX29" s="63" t="str">
        <f t="shared" si="9"/>
        <v/>
      </c>
      <c r="AZ29" s="204" t="str">
        <f t="shared" si="13"/>
        <v/>
      </c>
      <c r="BA29" s="215" t="str">
        <f>IF(ISNUMBER(MATCH(ssLev&amp;ccCountry&amp;ccLevel2&amp;ccYear&amp;"Outputs"&amp;"?"&amp;ROW(),wrkg1!$I:$I,0)),1,"")</f>
        <v/>
      </c>
    </row>
    <row r="30" spans="1:53" x14ac:dyDescent="0.25">
      <c r="B30" s="187" t="s">
        <v>7</v>
      </c>
      <c r="D30" s="190">
        <f t="shared" ref="D30:M30" ca="1" si="24">IF(AND(ISNUMBER(D24),ISNUMBER(D28)),IF(D28&lt;0,0.001,D28/D24),"")</f>
        <v>1</v>
      </c>
      <c r="E30" s="190">
        <f t="shared" ca="1" si="24"/>
        <v>1</v>
      </c>
      <c r="F30" s="190">
        <f t="shared" ca="1" si="24"/>
        <v>1</v>
      </c>
      <c r="G30" s="190">
        <f t="shared" ca="1" si="24"/>
        <v>1</v>
      </c>
      <c r="H30" s="190" t="str">
        <f t="shared" ca="1" si="24"/>
        <v/>
      </c>
      <c r="I30" s="190" t="str">
        <f t="shared" ca="1" si="24"/>
        <v/>
      </c>
      <c r="J30" s="190" t="str">
        <f t="shared" ca="1" si="24"/>
        <v/>
      </c>
      <c r="K30" s="190" t="str">
        <f t="shared" ca="1" si="24"/>
        <v/>
      </c>
      <c r="L30" s="190" t="str">
        <f t="shared" ca="1" si="24"/>
        <v/>
      </c>
      <c r="M30" s="190" t="str">
        <f t="shared" ca="1" si="24"/>
        <v/>
      </c>
      <c r="N30" s="188"/>
      <c r="O30" s="190">
        <f t="shared" ref="O30" ca="1" si="25">IF(AND(ISNUMBER(O24),ISNUMBER(O28)),O28/O24,"")</f>
        <v>1</v>
      </c>
      <c r="AF30" s="63" t="str">
        <f>IF(ISNUMBER($A30),MATCH($A30,Quantities!$A:$A,0),"")</f>
        <v/>
      </c>
      <c r="AG30" s="1" t="str">
        <f ca="1">IF(AND(ISNUMBER(AG24),ISNUMBER(AG28)),IF(AG28&lt;0,0.001,AG28/AG24),"")</f>
        <v/>
      </c>
      <c r="AH30" s="192">
        <f>IF(_xludf.ISFORMULA(AG30),1,"")</f>
        <v>1</v>
      </c>
      <c r="AO30" s="63" t="str">
        <f t="shared" ca="1" si="12"/>
        <v/>
      </c>
      <c r="AP30" s="63" t="str">
        <f t="shared" ca="1" si="1"/>
        <v/>
      </c>
      <c r="AQ30" s="63" t="str">
        <f t="shared" ca="1" si="2"/>
        <v/>
      </c>
      <c r="AR30" s="63" t="str">
        <f t="shared" ca="1" si="3"/>
        <v/>
      </c>
      <c r="AS30" s="63" t="str">
        <f t="shared" ca="1" si="4"/>
        <v/>
      </c>
      <c r="AT30" s="63" t="str">
        <f t="shared" ca="1" si="5"/>
        <v/>
      </c>
      <c r="AU30" s="63" t="str">
        <f t="shared" ca="1" si="6"/>
        <v/>
      </c>
      <c r="AV30" s="63" t="str">
        <f t="shared" ca="1" si="7"/>
        <v/>
      </c>
      <c r="AW30" s="63" t="str">
        <f t="shared" ca="1" si="8"/>
        <v/>
      </c>
      <c r="AX30" s="63" t="str">
        <f t="shared" ca="1" si="9"/>
        <v/>
      </c>
      <c r="AZ30" s="204" t="str">
        <f t="shared" ca="1" si="13"/>
        <v/>
      </c>
      <c r="BA30" s="215" t="str">
        <f>IF(ISNUMBER(MATCH(ssLev&amp;ccCountry&amp;ccLevel2&amp;ccYear&amp;"Outputs"&amp;"?"&amp;ROW(),wrkg1!$I:$I,0)),1,"")</f>
        <v/>
      </c>
    </row>
    <row r="31" spans="1:53" x14ac:dyDescent="0.25">
      <c r="D31" s="9"/>
      <c r="E31" s="9"/>
      <c r="F31" s="9"/>
      <c r="G31" s="10"/>
      <c r="H31" s="10"/>
      <c r="I31" s="10"/>
      <c r="J31" s="10"/>
      <c r="K31" s="10"/>
      <c r="L31" s="10"/>
      <c r="M31" s="10"/>
      <c r="N31" s="10"/>
      <c r="O31" s="10"/>
      <c r="AF31" s="63" t="str">
        <f>IF(ISNUMBER($A31),MATCH($A31,Quantities!$A:$A,0),"")</f>
        <v/>
      </c>
      <c r="AH31" s="192" t="str">
        <f>IF(_xludf.ISFORMULA(AG31),1,"")</f>
        <v/>
      </c>
      <c r="AJ31" s="1" t="s">
        <v>576</v>
      </c>
      <c r="AO31" s="63" t="str">
        <f t="shared" si="12"/>
        <v/>
      </c>
      <c r="AP31" s="63" t="str">
        <f t="shared" si="1"/>
        <v/>
      </c>
      <c r="AQ31" s="63" t="str">
        <f t="shared" si="2"/>
        <v/>
      </c>
      <c r="AR31" s="63" t="str">
        <f t="shared" si="3"/>
        <v/>
      </c>
      <c r="AS31" s="63" t="str">
        <f t="shared" si="4"/>
        <v/>
      </c>
      <c r="AT31" s="63" t="str">
        <f t="shared" si="5"/>
        <v/>
      </c>
      <c r="AU31" s="63" t="str">
        <f t="shared" si="6"/>
        <v/>
      </c>
      <c r="AV31" s="63" t="str">
        <f t="shared" si="7"/>
        <v/>
      </c>
      <c r="AW31" s="63" t="str">
        <f t="shared" si="8"/>
        <v/>
      </c>
      <c r="AX31" s="63" t="str">
        <f t="shared" si="9"/>
        <v/>
      </c>
      <c r="AZ31" s="204" t="str">
        <f t="shared" si="13"/>
        <v/>
      </c>
      <c r="BA31" s="215" t="str">
        <f>IF(ISNUMBER(MATCH(ssLev&amp;ccCountry&amp;ccLevel2&amp;ccYear&amp;"Outputs"&amp;"?"&amp;ROW(),wrkg1!$I:$I,0)),1,"")</f>
        <v/>
      </c>
    </row>
    <row r="32" spans="1:53" ht="15.75" thickBot="1" x14ac:dyDescent="0.3">
      <c r="B32" s="169" t="s">
        <v>952</v>
      </c>
      <c r="AF32" s="63" t="str">
        <f>IF(ISNUMBER($A32),MATCH($A32,Quantities!$A:$A,0),"")</f>
        <v/>
      </c>
      <c r="AH32" s="192" t="str">
        <f>IF(_xludf.ISFORMULA(AG32),1,"")</f>
        <v/>
      </c>
      <c r="AO32" s="63" t="str">
        <f t="shared" si="12"/>
        <v/>
      </c>
      <c r="AP32" s="63" t="str">
        <f t="shared" si="1"/>
        <v/>
      </c>
      <c r="AQ32" s="63" t="str">
        <f t="shared" si="2"/>
        <v/>
      </c>
      <c r="AR32" s="63" t="str">
        <f t="shared" si="3"/>
        <v/>
      </c>
      <c r="AS32" s="63" t="str">
        <f t="shared" si="4"/>
        <v/>
      </c>
      <c r="AT32" s="63" t="str">
        <f t="shared" si="5"/>
        <v/>
      </c>
      <c r="AU32" s="63" t="str">
        <f t="shared" si="6"/>
        <v/>
      </c>
      <c r="AV32" s="63" t="str">
        <f t="shared" si="7"/>
        <v/>
      </c>
      <c r="AW32" s="63" t="str">
        <f t="shared" si="8"/>
        <v/>
      </c>
      <c r="AX32" s="63" t="str">
        <f t="shared" si="9"/>
        <v/>
      </c>
      <c r="AZ32" s="204" t="str">
        <f t="shared" si="13"/>
        <v/>
      </c>
      <c r="BA32" s="215" t="str">
        <f>IF(ISNUMBER(MATCH(ssLev&amp;ccCountry&amp;ccLevel2&amp;ccYear&amp;"Outputs"&amp;"?"&amp;ROW(),wrkg1!$I:$I,0)),1,"")</f>
        <v/>
      </c>
    </row>
    <row r="33" spans="1:53" ht="15.75" thickBot="1" x14ac:dyDescent="0.3">
      <c r="B33" s="168" t="s">
        <v>381</v>
      </c>
      <c r="C33" s="196"/>
      <c r="D33" s="167">
        <f t="shared" ref="D33:M33" si="26">IF(D$4&lt;&gt;"",D$4,"")</f>
        <v>2014</v>
      </c>
      <c r="E33" s="167">
        <f t="shared" si="26"/>
        <v>2015</v>
      </c>
      <c r="F33" s="167">
        <f t="shared" si="26"/>
        <v>2016</v>
      </c>
      <c r="G33" s="167">
        <f t="shared" si="26"/>
        <v>2017</v>
      </c>
      <c r="H33" s="167" t="str">
        <f t="shared" si="26"/>
        <v/>
      </c>
      <c r="I33" s="167" t="str">
        <f t="shared" si="26"/>
        <v/>
      </c>
      <c r="J33" s="167" t="str">
        <f t="shared" si="26"/>
        <v/>
      </c>
      <c r="K33" s="167" t="str">
        <f t="shared" si="26"/>
        <v/>
      </c>
      <c r="L33" s="167" t="str">
        <f t="shared" si="26"/>
        <v/>
      </c>
      <c r="M33" s="167" t="str">
        <f t="shared" si="26"/>
        <v/>
      </c>
      <c r="O33" s="3" t="str">
        <f t="shared" ref="O33" si="27">IF(O$4&lt;&gt;"",O$4,"")</f>
        <v>Total 2014-2017</v>
      </c>
      <c r="AF33" s="63" t="str">
        <f>IF(ISNUMBER($A33),MATCH($A33,Quantities!$A:$A,0),"")</f>
        <v/>
      </c>
      <c r="AG33" s="1" t="str">
        <f>IF(AG$4&lt;&gt;"",AG$4,"")</f>
        <v>Formula</v>
      </c>
      <c r="AH33" s="192">
        <f>IF(_xludf.ISFORMULA(AG33),1,"")</f>
        <v>1</v>
      </c>
      <c r="AJ33" s="1" t="s">
        <v>695</v>
      </c>
      <c r="AO33" s="63" t="str">
        <f t="shared" si="12"/>
        <v/>
      </c>
      <c r="AP33" s="63" t="str">
        <f t="shared" si="1"/>
        <v/>
      </c>
      <c r="AQ33" s="63" t="str">
        <f t="shared" si="2"/>
        <v/>
      </c>
      <c r="AR33" s="63" t="str">
        <f t="shared" si="3"/>
        <v/>
      </c>
      <c r="AS33" s="63" t="str">
        <f t="shared" si="4"/>
        <v/>
      </c>
      <c r="AT33" s="63" t="str">
        <f t="shared" si="5"/>
        <v/>
      </c>
      <c r="AU33" s="63" t="str">
        <f t="shared" si="6"/>
        <v/>
      </c>
      <c r="AV33" s="63" t="str">
        <f t="shared" si="7"/>
        <v/>
      </c>
      <c r="AW33" s="63" t="str">
        <f t="shared" si="8"/>
        <v/>
      </c>
      <c r="AX33" s="63" t="str">
        <f t="shared" si="9"/>
        <v/>
      </c>
      <c r="AZ33" s="204" t="str">
        <f t="shared" si="13"/>
        <v/>
      </c>
      <c r="BA33" s="215" t="str">
        <f>IF(ISNUMBER(MATCH(ssLev&amp;ccCountry&amp;ccLevel2&amp;ccYear&amp;"Outputs"&amp;"?"&amp;ROW(),wrkg1!$I:$I,0)),1,"")</f>
        <v/>
      </c>
    </row>
    <row r="34" spans="1:53" ht="15" customHeight="1" thickBot="1" x14ac:dyDescent="0.3">
      <c r="A34" s="63">
        <v>70</v>
      </c>
      <c r="B34" s="176" t="s">
        <v>592</v>
      </c>
      <c r="C34" s="177"/>
      <c r="D34" s="4" t="str">
        <f ca="1">IF(AND(cLLIN&lt;&gt;"",ISNUMBER($AF34)),OFFSET(Quantities!F$1,Outputs!$AF34-1,),"")</f>
        <v/>
      </c>
      <c r="E34" s="4" t="str">
        <f ca="1">IF(AND(cLLIN&lt;&gt;"",ISNUMBER($AF34)),OFFSET(Quantities!G$1,Outputs!$AF34-1,),"")</f>
        <v/>
      </c>
      <c r="F34" s="4" t="str">
        <f ca="1">IF(AND(cLLIN&lt;&gt;"",ISNUMBER($AF34)),OFFSET(Quantities!H$1,Outputs!$AF34-1,),"")</f>
        <v/>
      </c>
      <c r="G34" s="4" t="str">
        <f ca="1">IF(AND(cLLIN&lt;&gt;"",ISNUMBER($AF34)),OFFSET(Quantities!I$1,Outputs!$AF34-1,),"")</f>
        <v/>
      </c>
      <c r="H34" s="4" t="str">
        <f ca="1">IF(AND(cLLIN&lt;&gt;"",ISNUMBER($AF34)),OFFSET(Quantities!J$1,Outputs!$AF34-1,),"")</f>
        <v/>
      </c>
      <c r="I34" s="4" t="str">
        <f ca="1">IF(AND(cLLIN&lt;&gt;"",ISNUMBER($AF34)),OFFSET(Quantities!K$1,Outputs!$AF34-1,),"")</f>
        <v/>
      </c>
      <c r="J34" s="4" t="str">
        <f ca="1">IF(AND(cLLIN&lt;&gt;"",ISNUMBER($AF34)),OFFSET(Quantities!L$1,Outputs!$AF34-1,),"")</f>
        <v/>
      </c>
      <c r="K34" s="4" t="str">
        <f ca="1">IF(AND(cLLIN&lt;&gt;"",ISNUMBER($AF34)),OFFSET(Quantities!M$1,Outputs!$AF34-1,),"")</f>
        <v/>
      </c>
      <c r="L34" s="4" t="str">
        <f ca="1">IF(AND(cLLIN&lt;&gt;"",ISNUMBER($AF34)),OFFSET(Quantities!N$1,Outputs!$AF34-1,),"")</f>
        <v/>
      </c>
      <c r="M34" s="4" t="str">
        <f ca="1">IF(AND(cLLIN&lt;&gt;"",ISNUMBER($AF34)),OFFSET(Quantities!O$1,Outputs!$AF34-1,),"")</f>
        <v/>
      </c>
      <c r="N34" s="5"/>
      <c r="O34" s="6" t="str">
        <f t="shared" ref="O34:O42" ca="1" si="28">IF(SUM(D34:M34)&gt;0,SUM(D34:M34),"")</f>
        <v/>
      </c>
      <c r="AF34" s="63">
        <f>IF(ISNUMBER($A34),MATCH($A34,Quantities!$A:$A,0),"")</f>
        <v>44</v>
      </c>
      <c r="AG34" s="1" t="str">
        <f ca="1">IF(AND(cLLIN&lt;&gt;"",ISNUMBER($AF34)),OFFSET(Quantities!AI$1,Outputs!$AF34-1,),"")</f>
        <v/>
      </c>
      <c r="AH34" s="192">
        <f>IF(_xludf.ISFORMULA(AG34),1,"")</f>
        <v>1</v>
      </c>
      <c r="AO34" s="63" t="str">
        <f t="shared" ca="1" si="12"/>
        <v/>
      </c>
      <c r="AP34" s="63" t="str">
        <f t="shared" ca="1" si="1"/>
        <v/>
      </c>
      <c r="AQ34" s="63" t="str">
        <f t="shared" ca="1" si="2"/>
        <v/>
      </c>
      <c r="AR34" s="63" t="str">
        <f t="shared" ca="1" si="3"/>
        <v/>
      </c>
      <c r="AS34" s="63" t="str">
        <f t="shared" ca="1" si="4"/>
        <v/>
      </c>
      <c r="AT34" s="63" t="str">
        <f t="shared" ca="1" si="5"/>
        <v/>
      </c>
      <c r="AU34" s="63" t="str">
        <f t="shared" ca="1" si="6"/>
        <v/>
      </c>
      <c r="AV34" s="63" t="str">
        <f t="shared" ca="1" si="7"/>
        <v/>
      </c>
      <c r="AW34" s="63" t="str">
        <f t="shared" ca="1" si="8"/>
        <v/>
      </c>
      <c r="AX34" s="63" t="str">
        <f t="shared" ca="1" si="9"/>
        <v/>
      </c>
      <c r="AZ34" s="204" t="str">
        <f t="shared" ca="1" si="13"/>
        <v/>
      </c>
      <c r="BA34" s="215" t="str">
        <f>IF(ISNUMBER(MATCH(ssLev&amp;ccCountry&amp;ccLevel2&amp;ccYear&amp;"Outputs"&amp;"?"&amp;ROW(),wrkg1!$I:$I,0)),1,"")</f>
        <v/>
      </c>
    </row>
    <row r="35" spans="1:53" ht="15" customHeight="1" thickBot="1" x14ac:dyDescent="0.3">
      <c r="B35" s="176" t="s">
        <v>593</v>
      </c>
      <c r="C35" s="177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2"/>
      <c r="O35" s="6" t="str">
        <f t="shared" si="28"/>
        <v/>
      </c>
      <c r="AF35" s="63" t="str">
        <f>IF(ISNUMBER($A35),MATCH($A35,Quantities!$A:$A,0),"")</f>
        <v/>
      </c>
      <c r="AH35" s="192" t="str">
        <f>IF(_xludf.ISFORMULA(AG35),1,"")</f>
        <v/>
      </c>
      <c r="AN35" s="63">
        <v>1</v>
      </c>
      <c r="AO35" s="63" t="str">
        <f t="shared" si="12"/>
        <v/>
      </c>
      <c r="AP35" s="63" t="str">
        <f t="shared" si="1"/>
        <v/>
      </c>
      <c r="AQ35" s="63" t="str">
        <f t="shared" si="2"/>
        <v/>
      </c>
      <c r="AR35" s="63" t="str">
        <f t="shared" si="3"/>
        <v/>
      </c>
      <c r="AS35" s="63" t="str">
        <f t="shared" si="4"/>
        <v/>
      </c>
      <c r="AT35" s="63" t="str">
        <f t="shared" si="5"/>
        <v/>
      </c>
      <c r="AU35" s="63" t="str">
        <f t="shared" si="6"/>
        <v/>
      </c>
      <c r="AV35" s="63" t="str">
        <f t="shared" si="7"/>
        <v/>
      </c>
      <c r="AW35" s="63" t="str">
        <f t="shared" si="8"/>
        <v/>
      </c>
      <c r="AX35" s="63" t="str">
        <f t="shared" si="9"/>
        <v/>
      </c>
      <c r="AZ35" s="204" t="str">
        <f t="shared" si="13"/>
        <v/>
      </c>
      <c r="BA35" s="215" t="str">
        <f>IF(ISNUMBER(MATCH(ssLev&amp;ccCountry&amp;ccLevel2&amp;ccYear&amp;"Outputs"&amp;"?"&amp;ROW(),wrkg1!$I:$I,0)),1,"")</f>
        <v/>
      </c>
    </row>
    <row r="36" spans="1:53" ht="15.75" thickBot="1" x14ac:dyDescent="0.3">
      <c r="B36" s="176" t="s">
        <v>594</v>
      </c>
      <c r="C36" s="177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2"/>
      <c r="O36" s="6" t="str">
        <f t="shared" si="28"/>
        <v/>
      </c>
      <c r="AF36" s="63" t="str">
        <f>IF(ISNUMBER($A36),MATCH($A36,Quantities!$A:$A,0),"")</f>
        <v/>
      </c>
      <c r="AH36" s="192" t="str">
        <f>IF(_xludf.ISFORMULA(AG36),1,"")</f>
        <v/>
      </c>
      <c r="AN36" s="63">
        <v>1</v>
      </c>
      <c r="AO36" s="63" t="str">
        <f t="shared" si="12"/>
        <v/>
      </c>
      <c r="AP36" s="63" t="str">
        <f t="shared" si="1"/>
        <v/>
      </c>
      <c r="AQ36" s="63" t="str">
        <f t="shared" si="2"/>
        <v/>
      </c>
      <c r="AR36" s="63" t="str">
        <f t="shared" si="3"/>
        <v/>
      </c>
      <c r="AS36" s="63" t="str">
        <f t="shared" si="4"/>
        <v/>
      </c>
      <c r="AT36" s="63" t="str">
        <f t="shared" si="5"/>
        <v/>
      </c>
      <c r="AU36" s="63" t="str">
        <f t="shared" si="6"/>
        <v/>
      </c>
      <c r="AV36" s="63" t="str">
        <f t="shared" si="7"/>
        <v/>
      </c>
      <c r="AW36" s="63" t="str">
        <f t="shared" si="8"/>
        <v/>
      </c>
      <c r="AX36" s="63" t="str">
        <f t="shared" si="9"/>
        <v/>
      </c>
      <c r="AZ36" s="204" t="str">
        <f t="shared" si="13"/>
        <v/>
      </c>
      <c r="BA36" s="215" t="str">
        <f>IF(ISNUMBER(MATCH(ssLev&amp;ccCountry&amp;ccLevel2&amp;ccYear&amp;"Outputs"&amp;"?"&amp;ROW(),wrkg1!$I:$I,0)),1,"")</f>
        <v/>
      </c>
    </row>
    <row r="37" spans="1:53" ht="15.75" thickBot="1" x14ac:dyDescent="0.3">
      <c r="B37" s="176" t="s">
        <v>10</v>
      </c>
      <c r="C37" s="177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2"/>
      <c r="O37" s="6" t="str">
        <f t="shared" si="28"/>
        <v/>
      </c>
      <c r="AF37" s="63" t="str">
        <f>IF(ISNUMBER($A37),MATCH($A37,Quantities!$A:$A,0),"")</f>
        <v/>
      </c>
      <c r="AH37" s="192" t="str">
        <f>IF(_xludf.ISFORMULA(AG37),1,"")</f>
        <v/>
      </c>
      <c r="AN37" s="63">
        <v>1</v>
      </c>
      <c r="AO37" s="63" t="str">
        <f t="shared" si="12"/>
        <v/>
      </c>
      <c r="AP37" s="63" t="str">
        <f t="shared" si="1"/>
        <v/>
      </c>
      <c r="AQ37" s="63" t="str">
        <f t="shared" si="2"/>
        <v/>
      </c>
      <c r="AR37" s="63" t="str">
        <f t="shared" si="3"/>
        <v/>
      </c>
      <c r="AS37" s="63" t="str">
        <f t="shared" si="4"/>
        <v/>
      </c>
      <c r="AT37" s="63" t="str">
        <f t="shared" si="5"/>
        <v/>
      </c>
      <c r="AU37" s="63" t="str">
        <f t="shared" si="6"/>
        <v/>
      </c>
      <c r="AV37" s="63" t="str">
        <f t="shared" si="7"/>
        <v/>
      </c>
      <c r="AW37" s="63" t="str">
        <f t="shared" si="8"/>
        <v/>
      </c>
      <c r="AX37" s="63" t="str">
        <f t="shared" si="9"/>
        <v/>
      </c>
      <c r="AZ37" s="204" t="str">
        <f t="shared" si="13"/>
        <v/>
      </c>
      <c r="BA37" s="215" t="str">
        <f>IF(ISNUMBER(MATCH(ssLev&amp;ccCountry&amp;ccLevel2&amp;ccYear&amp;"Outputs"&amp;"?"&amp;ROW(),wrkg1!$I:$I,0)),1,"")</f>
        <v/>
      </c>
    </row>
    <row r="38" spans="1:53" s="13" customFormat="1" ht="15.75" thickBot="1" x14ac:dyDescent="0.3">
      <c r="A38" s="62"/>
      <c r="B38" s="178" t="s">
        <v>11</v>
      </c>
      <c r="C38" s="179"/>
      <c r="D38" s="15" t="str">
        <f t="shared" ref="D38:M38" ca="1" si="29">IF(SUM(D34:D37)&gt;0,SUM(D34:D37),"")</f>
        <v/>
      </c>
      <c r="E38" s="15" t="str">
        <f t="shared" ca="1" si="29"/>
        <v/>
      </c>
      <c r="F38" s="15" t="str">
        <f t="shared" ca="1" si="29"/>
        <v/>
      </c>
      <c r="G38" s="15" t="str">
        <f t="shared" ca="1" si="29"/>
        <v/>
      </c>
      <c r="H38" s="15" t="str">
        <f t="shared" ca="1" si="29"/>
        <v/>
      </c>
      <c r="I38" s="15" t="str">
        <f t="shared" ca="1" si="29"/>
        <v/>
      </c>
      <c r="J38" s="15" t="str">
        <f t="shared" ca="1" si="29"/>
        <v/>
      </c>
      <c r="K38" s="15" t="str">
        <f t="shared" ca="1" si="29"/>
        <v/>
      </c>
      <c r="L38" s="15" t="str">
        <f t="shared" ca="1" si="29"/>
        <v/>
      </c>
      <c r="M38" s="15" t="str">
        <f t="shared" ca="1" si="29"/>
        <v/>
      </c>
      <c r="N38" s="12"/>
      <c r="O38" s="6" t="str">
        <f t="shared" ca="1" si="28"/>
        <v/>
      </c>
      <c r="AF38" s="63" t="str">
        <f>IF(ISNUMBER($A38),MATCH($A38,Quantities!$A:$A,0),"")</f>
        <v/>
      </c>
      <c r="AG38" s="13" t="str">
        <f ca="1">IF(SUM(AG34:AG37)&gt;0,SUM(AG34:AG37),"")</f>
        <v/>
      </c>
      <c r="AH38" s="192">
        <f>IF(_xludf.ISFORMULA(AG38),1,"")</f>
        <v>1</v>
      </c>
      <c r="AN38" s="62"/>
      <c r="AO38" s="63" t="str">
        <f t="shared" ca="1" si="12"/>
        <v/>
      </c>
      <c r="AP38" s="63" t="str">
        <f t="shared" ca="1" si="1"/>
        <v/>
      </c>
      <c r="AQ38" s="63" t="str">
        <f t="shared" ca="1" si="2"/>
        <v/>
      </c>
      <c r="AR38" s="63" t="str">
        <f t="shared" ca="1" si="3"/>
        <v/>
      </c>
      <c r="AS38" s="63" t="str">
        <f t="shared" ca="1" si="4"/>
        <v/>
      </c>
      <c r="AT38" s="63" t="str">
        <f t="shared" ca="1" si="5"/>
        <v/>
      </c>
      <c r="AU38" s="63" t="str">
        <f t="shared" ca="1" si="6"/>
        <v/>
      </c>
      <c r="AV38" s="63" t="str">
        <f t="shared" ca="1" si="7"/>
        <v/>
      </c>
      <c r="AW38" s="63" t="str">
        <f t="shared" ca="1" si="8"/>
        <v/>
      </c>
      <c r="AX38" s="63" t="str">
        <f t="shared" ca="1" si="9"/>
        <v/>
      </c>
      <c r="AY38" s="62"/>
      <c r="AZ38" s="204" t="str">
        <f t="shared" ca="1" si="13"/>
        <v/>
      </c>
      <c r="BA38" s="215" t="str">
        <f>IF(ISNUMBER(MATCH(ssLev&amp;ccCountry&amp;ccLevel2&amp;ccYear&amp;"Outputs"&amp;"?"&amp;ROW(),wrkg1!$I:$I,0)),1,"")</f>
        <v/>
      </c>
    </row>
    <row r="39" spans="1:53" ht="15.75" thickBot="1" x14ac:dyDescent="0.3">
      <c r="B39" s="176" t="s">
        <v>3</v>
      </c>
      <c r="C39" s="177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78"/>
      <c r="O39" s="279" t="str">
        <f t="shared" si="28"/>
        <v/>
      </c>
      <c r="AF39" s="63" t="str">
        <f>IF(ISNUMBER($A39),MATCH($A39,Quantities!$A:$A,0),"")</f>
        <v/>
      </c>
      <c r="AH39" s="192" t="str">
        <f>IF(_xludf.ISFORMULA(AG39),1,"")</f>
        <v/>
      </c>
      <c r="AN39" s="63">
        <v>1</v>
      </c>
      <c r="AO39" s="63" t="str">
        <f t="shared" si="12"/>
        <v/>
      </c>
      <c r="AP39" s="63" t="str">
        <f t="shared" si="1"/>
        <v/>
      </c>
      <c r="AQ39" s="63" t="str">
        <f t="shared" si="2"/>
        <v/>
      </c>
      <c r="AR39" s="63" t="str">
        <f t="shared" si="3"/>
        <v/>
      </c>
      <c r="AS39" s="63" t="str">
        <f t="shared" si="4"/>
        <v/>
      </c>
      <c r="AT39" s="63" t="str">
        <f t="shared" si="5"/>
        <v/>
      </c>
      <c r="AU39" s="63" t="str">
        <f t="shared" si="6"/>
        <v/>
      </c>
      <c r="AV39" s="63" t="str">
        <f t="shared" si="7"/>
        <v/>
      </c>
      <c r="AW39" s="63" t="str">
        <f t="shared" si="8"/>
        <v/>
      </c>
      <c r="AX39" s="63" t="str">
        <f t="shared" si="9"/>
        <v/>
      </c>
      <c r="AZ39" s="204" t="str">
        <f t="shared" si="13"/>
        <v/>
      </c>
      <c r="BA39" s="215" t="str">
        <f>IF(ISNUMBER(MATCH(ssLev&amp;ccCountry&amp;ccLevel2&amp;ccYear&amp;"Outputs"&amp;"?"&amp;ROW(),wrkg1!$I:$I,0)),1,"")</f>
        <v/>
      </c>
    </row>
    <row r="40" spans="1:53" ht="15.75" thickBot="1" x14ac:dyDescent="0.3">
      <c r="B40" s="176" t="s">
        <v>12</v>
      </c>
      <c r="C40" s="177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78"/>
      <c r="O40" s="279" t="str">
        <f t="shared" si="28"/>
        <v/>
      </c>
      <c r="AF40" s="63" t="str">
        <f>IF(ISNUMBER($A40),MATCH($A40,Quantities!$A:$A,0),"")</f>
        <v/>
      </c>
      <c r="AH40" s="192" t="str">
        <f>IF(_xludf.ISFORMULA(AG40),1,"")</f>
        <v/>
      </c>
      <c r="AN40" s="63">
        <v>1</v>
      </c>
      <c r="AO40" s="63" t="str">
        <f t="shared" si="12"/>
        <v/>
      </c>
      <c r="AP40" s="63" t="str">
        <f t="shared" si="1"/>
        <v/>
      </c>
      <c r="AQ40" s="63" t="str">
        <f t="shared" si="2"/>
        <v/>
      </c>
      <c r="AR40" s="63" t="str">
        <f t="shared" si="3"/>
        <v/>
      </c>
      <c r="AS40" s="63" t="str">
        <f t="shared" si="4"/>
        <v/>
      </c>
      <c r="AT40" s="63" t="str">
        <f t="shared" si="5"/>
        <v/>
      </c>
      <c r="AU40" s="63" t="str">
        <f t="shared" si="6"/>
        <v/>
      </c>
      <c r="AV40" s="63" t="str">
        <f t="shared" si="7"/>
        <v/>
      </c>
      <c r="AW40" s="63" t="str">
        <f t="shared" si="8"/>
        <v/>
      </c>
      <c r="AX40" s="63" t="str">
        <f t="shared" si="9"/>
        <v/>
      </c>
      <c r="AZ40" s="204" t="str">
        <f t="shared" si="13"/>
        <v/>
      </c>
      <c r="BA40" s="215" t="str">
        <f>IF(ISNUMBER(MATCH(ssLev&amp;ccCountry&amp;ccLevel2&amp;ccYear&amp;"Outputs"&amp;"?"&amp;ROW(),wrkg1!$I:$I,0)),1,"")</f>
        <v/>
      </c>
    </row>
    <row r="41" spans="1:53" ht="15.75" thickBot="1" x14ac:dyDescent="0.3">
      <c r="B41" s="176" t="s">
        <v>15</v>
      </c>
      <c r="C41" s="177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78"/>
      <c r="O41" s="279" t="str">
        <f t="shared" si="28"/>
        <v/>
      </c>
      <c r="AF41" s="63" t="str">
        <f>IF(ISNUMBER($A41),MATCH($A41,Quantities!$A:$A,0),"")</f>
        <v/>
      </c>
      <c r="AH41" s="192" t="str">
        <f>IF(_xludf.ISFORMULA(AG41),1,"")</f>
        <v/>
      </c>
      <c r="AN41" s="63">
        <v>1</v>
      </c>
      <c r="AO41" s="63" t="str">
        <f t="shared" si="12"/>
        <v/>
      </c>
      <c r="AP41" s="63" t="str">
        <f t="shared" si="1"/>
        <v/>
      </c>
      <c r="AQ41" s="63" t="str">
        <f t="shared" si="2"/>
        <v/>
      </c>
      <c r="AR41" s="63" t="str">
        <f t="shared" si="3"/>
        <v/>
      </c>
      <c r="AS41" s="63" t="str">
        <f t="shared" si="4"/>
        <v/>
      </c>
      <c r="AT41" s="63" t="str">
        <f t="shared" si="5"/>
        <v/>
      </c>
      <c r="AU41" s="63" t="str">
        <f t="shared" si="6"/>
        <v/>
      </c>
      <c r="AV41" s="63" t="str">
        <f t="shared" si="7"/>
        <v/>
      </c>
      <c r="AW41" s="63" t="str">
        <f t="shared" si="8"/>
        <v/>
      </c>
      <c r="AX41" s="63" t="str">
        <f t="shared" si="9"/>
        <v/>
      </c>
      <c r="AZ41" s="204" t="str">
        <f t="shared" si="13"/>
        <v/>
      </c>
      <c r="BA41" s="215" t="str">
        <f>IF(ISNUMBER(MATCH(ssLev&amp;ccCountry&amp;ccLevel2&amp;ccYear&amp;"Outputs"&amp;"?"&amp;ROW(),wrkg1!$I:$I,0)),1,"")</f>
        <v/>
      </c>
    </row>
    <row r="42" spans="1:53" ht="15.75" thickBot="1" x14ac:dyDescent="0.3">
      <c r="B42" s="180" t="s">
        <v>13</v>
      </c>
      <c r="C42" s="181"/>
      <c r="D42" s="193" t="str">
        <f t="shared" ref="D42:M42" ca="1" si="30">IF(ISNUMBER(D38),D38-SUM(D39:D41),"")</f>
        <v/>
      </c>
      <c r="E42" s="193" t="str">
        <f t="shared" ca="1" si="30"/>
        <v/>
      </c>
      <c r="F42" s="193" t="str">
        <f t="shared" ca="1" si="30"/>
        <v/>
      </c>
      <c r="G42" s="193" t="str">
        <f t="shared" ca="1" si="30"/>
        <v/>
      </c>
      <c r="H42" s="193" t="str">
        <f t="shared" ca="1" si="30"/>
        <v/>
      </c>
      <c r="I42" s="193" t="str">
        <f t="shared" ca="1" si="30"/>
        <v/>
      </c>
      <c r="J42" s="193" t="str">
        <f t="shared" ca="1" si="30"/>
        <v/>
      </c>
      <c r="K42" s="193" t="str">
        <f t="shared" ca="1" si="30"/>
        <v/>
      </c>
      <c r="L42" s="193" t="str">
        <f t="shared" ca="1" si="30"/>
        <v/>
      </c>
      <c r="M42" s="193" t="str">
        <f t="shared" ca="1" si="30"/>
        <v/>
      </c>
      <c r="N42" s="5"/>
      <c r="O42" s="6" t="str">
        <f t="shared" ca="1" si="28"/>
        <v/>
      </c>
      <c r="AF42" s="63" t="str">
        <f>IF(ISNUMBER($A42),MATCH($A42,Quantities!$A:$A,0),"")</f>
        <v/>
      </c>
      <c r="AG42" s="1" t="str">
        <f ca="1">IF(ISNUMBER(AG38),AG38-SUM(AG39:AG41),"")</f>
        <v/>
      </c>
      <c r="AH42" s="192">
        <f>IF(_xludf.ISFORMULA(AG42),1,"")</f>
        <v>1</v>
      </c>
      <c r="AO42" s="63" t="str">
        <f t="shared" ca="1" si="12"/>
        <v/>
      </c>
      <c r="AP42" s="63" t="str">
        <f t="shared" ca="1" si="1"/>
        <v/>
      </c>
      <c r="AQ42" s="63" t="str">
        <f t="shared" ca="1" si="2"/>
        <v/>
      </c>
      <c r="AR42" s="63" t="str">
        <f t="shared" ca="1" si="3"/>
        <v/>
      </c>
      <c r="AS42" s="63" t="str">
        <f t="shared" ca="1" si="4"/>
        <v/>
      </c>
      <c r="AT42" s="63" t="str">
        <f t="shared" ca="1" si="5"/>
        <v/>
      </c>
      <c r="AU42" s="63" t="str">
        <f t="shared" ca="1" si="6"/>
        <v/>
      </c>
      <c r="AV42" s="63" t="str">
        <f t="shared" ca="1" si="7"/>
        <v/>
      </c>
      <c r="AW42" s="63" t="str">
        <f t="shared" ca="1" si="8"/>
        <v/>
      </c>
      <c r="AX42" s="63" t="str">
        <f t="shared" ca="1" si="9"/>
        <v/>
      </c>
      <c r="AZ42" s="204" t="str">
        <f t="shared" ca="1" si="13"/>
        <v/>
      </c>
      <c r="BA42" s="215" t="str">
        <f>IF(ISNUMBER(MATCH(ssLev&amp;ccCountry&amp;ccLevel2&amp;ccYear&amp;"Outputs"&amp;"?"&amp;ROW(),wrkg1!$I:$I,0)),1,"")</f>
        <v/>
      </c>
    </row>
    <row r="43" spans="1:53" ht="15" customHeight="1" thickBot="1" x14ac:dyDescent="0.3">
      <c r="B43" s="176" t="s">
        <v>6</v>
      </c>
      <c r="C43" s="177"/>
      <c r="D43" s="191" t="s">
        <v>1</v>
      </c>
      <c r="E43" s="194" t="s">
        <v>1</v>
      </c>
      <c r="F43" s="195" t="s">
        <v>1</v>
      </c>
      <c r="G43" s="185" t="s">
        <v>1</v>
      </c>
      <c r="H43" s="185" t="s">
        <v>1</v>
      </c>
      <c r="I43" s="185" t="s">
        <v>1</v>
      </c>
      <c r="J43" s="185" t="s">
        <v>1</v>
      </c>
      <c r="K43" s="185" t="s">
        <v>1</v>
      </c>
      <c r="L43" s="185" t="s">
        <v>1</v>
      </c>
      <c r="M43" s="185" t="s">
        <v>1</v>
      </c>
      <c r="N43" s="7"/>
      <c r="O43" s="183" t="s">
        <v>1</v>
      </c>
      <c r="Q43" s="8"/>
      <c r="AF43" s="63" t="str">
        <f>IF(ISNUMBER($A43),MATCH($A43,Quantities!$A:$A,0),"")</f>
        <v/>
      </c>
      <c r="AG43" s="1" t="s">
        <v>1</v>
      </c>
      <c r="AH43" s="192" t="str">
        <f>IF(_xludf.ISFORMULA(AG43),1,"")</f>
        <v/>
      </c>
      <c r="AO43" s="63" t="str">
        <f t="shared" si="12"/>
        <v/>
      </c>
      <c r="AP43" s="63" t="str">
        <f t="shared" si="1"/>
        <v/>
      </c>
      <c r="AQ43" s="63" t="str">
        <f t="shared" si="2"/>
        <v/>
      </c>
      <c r="AR43" s="63" t="str">
        <f t="shared" si="3"/>
        <v/>
      </c>
      <c r="AS43" s="63" t="str">
        <f t="shared" si="4"/>
        <v/>
      </c>
      <c r="AT43" s="63" t="str">
        <f t="shared" si="5"/>
        <v/>
      </c>
      <c r="AU43" s="63" t="str">
        <f t="shared" si="6"/>
        <v/>
      </c>
      <c r="AV43" s="63" t="str">
        <f t="shared" si="7"/>
        <v/>
      </c>
      <c r="AW43" s="63" t="str">
        <f t="shared" si="8"/>
        <v/>
      </c>
      <c r="AX43" s="63" t="str">
        <f t="shared" si="9"/>
        <v/>
      </c>
      <c r="AZ43" s="204" t="str">
        <f t="shared" si="13"/>
        <v/>
      </c>
      <c r="BA43" s="215" t="str">
        <f>IF(ISNUMBER(MATCH(ssLev&amp;ccCountry&amp;ccLevel2&amp;ccYear&amp;"Outputs"&amp;"?"&amp;ROW(),wrkg1!$I:$I,0)),1,"")</f>
        <v/>
      </c>
    </row>
    <row r="44" spans="1:53" x14ac:dyDescent="0.25">
      <c r="B44" s="187" t="s">
        <v>7</v>
      </c>
      <c r="D44" s="190" t="str">
        <f t="shared" ref="D44:M44" ca="1" si="31">IF(AND(ISNUMBER(D38),ISNUMBER(D42)),IF(D42&lt;0,0.001,D42/D38),"")</f>
        <v/>
      </c>
      <c r="E44" s="190" t="str">
        <f t="shared" ca="1" si="31"/>
        <v/>
      </c>
      <c r="F44" s="190" t="str">
        <f t="shared" ca="1" si="31"/>
        <v/>
      </c>
      <c r="G44" s="190" t="str">
        <f t="shared" ca="1" si="31"/>
        <v/>
      </c>
      <c r="H44" s="190" t="str">
        <f t="shared" ca="1" si="31"/>
        <v/>
      </c>
      <c r="I44" s="190" t="str">
        <f t="shared" ca="1" si="31"/>
        <v/>
      </c>
      <c r="J44" s="190" t="str">
        <f t="shared" ca="1" si="31"/>
        <v/>
      </c>
      <c r="K44" s="190" t="str">
        <f t="shared" ca="1" si="31"/>
        <v/>
      </c>
      <c r="L44" s="190" t="str">
        <f t="shared" ca="1" si="31"/>
        <v/>
      </c>
      <c r="M44" s="190" t="str">
        <f t="shared" ca="1" si="31"/>
        <v/>
      </c>
      <c r="N44" s="188"/>
      <c r="O44" s="190" t="str">
        <f t="shared" ref="O44" ca="1" si="32">IF(AND(ISNUMBER(O38),ISNUMBER(O42)),O42/O38,"")</f>
        <v/>
      </c>
      <c r="AF44" s="63" t="str">
        <f>IF(ISNUMBER($A44),MATCH($A44,Quantities!$A:$A,0),"")</f>
        <v/>
      </c>
      <c r="AG44" s="1" t="str">
        <f ca="1">IF(AND(ISNUMBER(AG38),ISNUMBER(AG42)),IF(AG42&lt;0,0.001,AG42/AG38),"")</f>
        <v/>
      </c>
      <c r="AH44" s="192">
        <f>IF(_xludf.ISFORMULA(AG44),1,"")</f>
        <v>1</v>
      </c>
      <c r="AO44" s="63" t="str">
        <f t="shared" ca="1" si="12"/>
        <v/>
      </c>
      <c r="AP44" s="63" t="str">
        <f t="shared" ca="1" si="1"/>
        <v/>
      </c>
      <c r="AQ44" s="63" t="str">
        <f t="shared" ca="1" si="2"/>
        <v/>
      </c>
      <c r="AR44" s="63" t="str">
        <f t="shared" ca="1" si="3"/>
        <v/>
      </c>
      <c r="AS44" s="63" t="str">
        <f t="shared" ca="1" si="4"/>
        <v/>
      </c>
      <c r="AT44" s="63" t="str">
        <f t="shared" ca="1" si="5"/>
        <v/>
      </c>
      <c r="AU44" s="63" t="str">
        <f t="shared" ca="1" si="6"/>
        <v/>
      </c>
      <c r="AV44" s="63" t="str">
        <f t="shared" ca="1" si="7"/>
        <v/>
      </c>
      <c r="AW44" s="63" t="str">
        <f t="shared" ca="1" si="8"/>
        <v/>
      </c>
      <c r="AX44" s="63" t="str">
        <f t="shared" ca="1" si="9"/>
        <v/>
      </c>
      <c r="AZ44" s="204" t="str">
        <f t="shared" ca="1" si="13"/>
        <v/>
      </c>
      <c r="BA44" s="215" t="str">
        <f>IF(ISNUMBER(MATCH(ssLev&amp;ccCountry&amp;ccLevel2&amp;ccYear&amp;"Outputs"&amp;"?"&amp;ROW(),wrkg1!$I:$I,0)),1,"")</f>
        <v/>
      </c>
    </row>
    <row r="45" spans="1:53" x14ac:dyDescent="0.25">
      <c r="D45" s="9"/>
      <c r="E45" s="9"/>
      <c r="F45" s="9"/>
      <c r="G45" s="10"/>
      <c r="H45" s="10"/>
      <c r="I45" s="10"/>
      <c r="J45" s="10"/>
      <c r="K45" s="10"/>
      <c r="L45" s="10"/>
      <c r="M45" s="10"/>
      <c r="N45" s="10"/>
      <c r="O45" s="10"/>
      <c r="AF45" s="63" t="str">
        <f>IF(ISNUMBER($A45),MATCH($A45,Quantities!$A:$A,0),"")</f>
        <v/>
      </c>
      <c r="AH45" s="192" t="str">
        <f>IF(_xludf.ISFORMULA(AG45),1,"")</f>
        <v/>
      </c>
      <c r="AO45" s="63" t="str">
        <f t="shared" si="12"/>
        <v/>
      </c>
      <c r="AP45" s="63" t="str">
        <f t="shared" si="1"/>
        <v/>
      </c>
      <c r="AQ45" s="63" t="str">
        <f t="shared" si="2"/>
        <v/>
      </c>
      <c r="AR45" s="63" t="str">
        <f t="shared" si="3"/>
        <v/>
      </c>
      <c r="AS45" s="63" t="str">
        <f t="shared" si="4"/>
        <v/>
      </c>
      <c r="AT45" s="63" t="str">
        <f t="shared" si="5"/>
        <v/>
      </c>
      <c r="AU45" s="63" t="str">
        <f t="shared" si="6"/>
        <v/>
      </c>
      <c r="AV45" s="63" t="str">
        <f t="shared" si="7"/>
        <v/>
      </c>
      <c r="AW45" s="63" t="str">
        <f t="shared" si="8"/>
        <v/>
      </c>
      <c r="AX45" s="63" t="str">
        <f t="shared" si="9"/>
        <v/>
      </c>
      <c r="AZ45" s="204" t="str">
        <f t="shared" si="13"/>
        <v/>
      </c>
      <c r="BA45" s="215" t="str">
        <f>IF(ISNUMBER(MATCH(ssLev&amp;ccCountry&amp;ccLevel2&amp;ccYear&amp;"Outputs"&amp;"?"&amp;ROW(),wrkg1!$I:$I,0)),1,"")</f>
        <v/>
      </c>
    </row>
    <row r="46" spans="1:53" ht="15.75" thickBot="1" x14ac:dyDescent="0.3">
      <c r="B46" s="169" t="s">
        <v>953</v>
      </c>
      <c r="AF46" s="63" t="str">
        <f>IF(ISNUMBER($A46),MATCH($A46,Quantities!$A:$A,0),"")</f>
        <v/>
      </c>
      <c r="AH46" s="192" t="str">
        <f>IF(_xludf.ISFORMULA(AG46),1,"")</f>
        <v/>
      </c>
      <c r="AO46" s="63" t="str">
        <f t="shared" si="12"/>
        <v/>
      </c>
      <c r="AP46" s="63" t="str">
        <f t="shared" si="1"/>
        <v/>
      </c>
      <c r="AQ46" s="63" t="str">
        <f t="shared" si="2"/>
        <v/>
      </c>
      <c r="AR46" s="63" t="str">
        <f t="shared" si="3"/>
        <v/>
      </c>
      <c r="AS46" s="63" t="str">
        <f t="shared" si="4"/>
        <v/>
      </c>
      <c r="AT46" s="63" t="str">
        <f t="shared" si="5"/>
        <v/>
      </c>
      <c r="AU46" s="63" t="str">
        <f t="shared" si="6"/>
        <v/>
      </c>
      <c r="AV46" s="63" t="str">
        <f t="shared" si="7"/>
        <v/>
      </c>
      <c r="AW46" s="63" t="str">
        <f t="shared" si="8"/>
        <v/>
      </c>
      <c r="AX46" s="63" t="str">
        <f t="shared" si="9"/>
        <v/>
      </c>
      <c r="AZ46" s="204" t="str">
        <f t="shared" si="13"/>
        <v/>
      </c>
      <c r="BA46" s="215" t="str">
        <f>IF(ISNUMBER(MATCH(ssLev&amp;ccCountry&amp;ccLevel2&amp;ccYear&amp;"Outputs"&amp;"?"&amp;ROW(),wrkg1!$I:$I,0)),1,"")</f>
        <v/>
      </c>
    </row>
    <row r="47" spans="1:53" ht="30.75" thickBot="1" x14ac:dyDescent="0.3">
      <c r="B47" s="168" t="s">
        <v>382</v>
      </c>
      <c r="C47" s="196" t="s">
        <v>383</v>
      </c>
      <c r="D47" s="167">
        <f t="shared" ref="D47:M47" si="33">IF(D$4&lt;&gt;"",D$4,"")</f>
        <v>2014</v>
      </c>
      <c r="E47" s="167">
        <f t="shared" si="33"/>
        <v>2015</v>
      </c>
      <c r="F47" s="167">
        <f t="shared" si="33"/>
        <v>2016</v>
      </c>
      <c r="G47" s="167">
        <f t="shared" si="33"/>
        <v>2017</v>
      </c>
      <c r="H47" s="167" t="str">
        <f t="shared" si="33"/>
        <v/>
      </c>
      <c r="I47" s="167" t="str">
        <f t="shared" si="33"/>
        <v/>
      </c>
      <c r="J47" s="167" t="str">
        <f t="shared" si="33"/>
        <v/>
      </c>
      <c r="K47" s="167" t="str">
        <f t="shared" si="33"/>
        <v/>
      </c>
      <c r="L47" s="167" t="str">
        <f t="shared" si="33"/>
        <v/>
      </c>
      <c r="M47" s="167" t="str">
        <f t="shared" si="33"/>
        <v/>
      </c>
      <c r="O47" s="3" t="str">
        <f t="shared" ref="O47" si="34">IF(O$4&lt;&gt;"",O$4,"")</f>
        <v>Total 2014-2017</v>
      </c>
      <c r="AF47" s="63" t="str">
        <f>IF(ISNUMBER($A47),MATCH($A47,Quantities!$A:$A,0),"")</f>
        <v/>
      </c>
      <c r="AG47" s="1" t="str">
        <f>IF(AG$4&lt;&gt;"",AG$4,"")</f>
        <v>Formula</v>
      </c>
      <c r="AH47" s="192">
        <f>IF(_xludf.ISFORMULA(AG47),1,"")</f>
        <v>1</v>
      </c>
      <c r="AO47" s="63" t="str">
        <f t="shared" si="12"/>
        <v/>
      </c>
      <c r="AP47" s="63" t="str">
        <f t="shared" si="1"/>
        <v/>
      </c>
      <c r="AQ47" s="63" t="str">
        <f t="shared" si="2"/>
        <v/>
      </c>
      <c r="AR47" s="63" t="str">
        <f t="shared" si="3"/>
        <v/>
      </c>
      <c r="AS47" s="63" t="str">
        <f t="shared" si="4"/>
        <v/>
      </c>
      <c r="AT47" s="63" t="str">
        <f t="shared" si="5"/>
        <v/>
      </c>
      <c r="AU47" s="63" t="str">
        <f t="shared" si="6"/>
        <v/>
      </c>
      <c r="AV47" s="63" t="str">
        <f t="shared" si="7"/>
        <v/>
      </c>
      <c r="AW47" s="63" t="str">
        <f t="shared" si="8"/>
        <v/>
      </c>
      <c r="AX47" s="63" t="str">
        <f t="shared" si="9"/>
        <v/>
      </c>
      <c r="AZ47" s="204" t="str">
        <f t="shared" si="13"/>
        <v/>
      </c>
      <c r="BA47" s="215" t="str">
        <f>IF(ISNUMBER(MATCH(ssLev&amp;ccCountry&amp;ccLevel2&amp;ccYear&amp;"Outputs"&amp;"?"&amp;ROW(),wrkg1!$I:$I,0)),1,"")</f>
        <v/>
      </c>
    </row>
    <row r="48" spans="1:53" ht="15" customHeight="1" thickBot="1" x14ac:dyDescent="0.3">
      <c r="A48" s="63">
        <v>30</v>
      </c>
      <c r="B48" s="176" t="s">
        <v>592</v>
      </c>
      <c r="C48" s="177"/>
      <c r="D48" s="4">
        <f ca="1">IF(AND(cAntibiotics&lt;&gt;"",ISNUMBER($AF48)),OFFSET(Quantities!F$1,Outputs!$AF48-1,),"")</f>
        <v>1353661.1623371409</v>
      </c>
      <c r="E48" s="4">
        <f ca="1">IF(AND(cAntibiotics&lt;&gt;"",ISNUMBER($AF48)),OFFSET(Quantities!G$1,Outputs!$AF48-1,),"")</f>
        <v>1466829.7160744478</v>
      </c>
      <c r="F48" s="4">
        <f ca="1">IF(AND(cAntibiotics&lt;&gt;"",ISNUMBER($AF48)),OFFSET(Quantities!H$1,Outputs!$AF48-1,),"")</f>
        <v>1569086.9394596769</v>
      </c>
      <c r="G48" s="4">
        <f ca="1">IF(AND(cAntibiotics&lt;&gt;"",ISNUMBER($AF48)),OFFSET(Quantities!I$1,Outputs!$AF48-1,),"")</f>
        <v>1694159.9295756416</v>
      </c>
      <c r="H48" s="4" t="str">
        <f ca="1">IF(AND(cAntibiotics&lt;&gt;"",ISNUMBER($AF48)),OFFSET(Quantities!J$1,Outputs!$AF48-1,),"")</f>
        <v/>
      </c>
      <c r="I48" s="4" t="str">
        <f ca="1">IF(AND(cAntibiotics&lt;&gt;"",ISNUMBER($AF48)),OFFSET(Quantities!K$1,Outputs!$AF48-1,),"")</f>
        <v/>
      </c>
      <c r="J48" s="4" t="str">
        <f ca="1">IF(AND(cAntibiotics&lt;&gt;"",ISNUMBER($AF48)),OFFSET(Quantities!L$1,Outputs!$AF48-1,),"")</f>
        <v/>
      </c>
      <c r="K48" s="4" t="str">
        <f ca="1">IF(AND(cAntibiotics&lt;&gt;"",ISNUMBER($AF48)),OFFSET(Quantities!M$1,Outputs!$AF48-1,),"")</f>
        <v/>
      </c>
      <c r="L48" s="4" t="str">
        <f ca="1">IF(AND(cAntibiotics&lt;&gt;"",ISNUMBER($AF48)),OFFSET(Quantities!N$1,Outputs!$AF48-1,),"")</f>
        <v/>
      </c>
      <c r="M48" s="4" t="str">
        <f ca="1">IF(AND(cAntibiotics&lt;&gt;"",ISNUMBER($AF48)),OFFSET(Quantities!O$1,Outputs!$AF48-1,),"")</f>
        <v/>
      </c>
      <c r="N48" s="5"/>
      <c r="O48" s="6">
        <f t="shared" ref="O48:O56" ca="1" si="35">IF(SUM(D48:M48)&gt;0,SUM(D48:M48),"")</f>
        <v>6083737.7474469068</v>
      </c>
      <c r="AF48" s="63">
        <f>IF(ISNUMBER($A48),MATCH($A48,Quantities!$A:$A,0),"")</f>
        <v>77</v>
      </c>
      <c r="AG48" s="1">
        <f ca="1">IF(AND(cAntibiotics&lt;&gt;"",ISNUMBER($AF48)),OFFSET(Quantities!AI$1,Outputs!$AF48-1,),"")</f>
        <v>0</v>
      </c>
      <c r="AH48" s="192">
        <f>IF(_xludf.ISFORMULA(AG48),1,"")</f>
        <v>1</v>
      </c>
      <c r="AO48" s="63" t="str">
        <f t="shared" ca="1" si="12"/>
        <v/>
      </c>
      <c r="AP48" s="63" t="str">
        <f t="shared" ca="1" si="1"/>
        <v/>
      </c>
      <c r="AQ48" s="63" t="str">
        <f t="shared" ca="1" si="2"/>
        <v/>
      </c>
      <c r="AR48" s="63" t="str">
        <f t="shared" ca="1" si="3"/>
        <v/>
      </c>
      <c r="AS48" s="63" t="str">
        <f t="shared" ca="1" si="4"/>
        <v/>
      </c>
      <c r="AT48" s="63" t="str">
        <f t="shared" ca="1" si="5"/>
        <v/>
      </c>
      <c r="AU48" s="63" t="str">
        <f t="shared" ca="1" si="6"/>
        <v/>
      </c>
      <c r="AV48" s="63" t="str">
        <f t="shared" ca="1" si="7"/>
        <v/>
      </c>
      <c r="AW48" s="63" t="str">
        <f t="shared" ca="1" si="8"/>
        <v/>
      </c>
      <c r="AX48" s="63" t="str">
        <f t="shared" ca="1" si="9"/>
        <v/>
      </c>
      <c r="AZ48" s="204" t="str">
        <f t="shared" ca="1" si="13"/>
        <v/>
      </c>
      <c r="BA48" s="215" t="str">
        <f>IF(ISNUMBER(MATCH(ssLev&amp;ccCountry&amp;ccLevel2&amp;ccYear&amp;"Outputs"&amp;"?"&amp;ROW(),wrkg1!$I:$I,0)),1,"")</f>
        <v/>
      </c>
    </row>
    <row r="49" spans="1:53" ht="15.75" thickBot="1" x14ac:dyDescent="0.3">
      <c r="B49" s="176" t="s">
        <v>593</v>
      </c>
      <c r="C49" s="177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78"/>
      <c r="O49" s="279" t="str">
        <f t="shared" si="35"/>
        <v/>
      </c>
      <c r="AF49" s="63" t="str">
        <f>IF(ISNUMBER($A49),MATCH($A49,Quantities!$A:$A,0),"")</f>
        <v/>
      </c>
      <c r="AH49" s="192" t="str">
        <f>IF(_xludf.ISFORMULA(AG49),1,"")</f>
        <v/>
      </c>
      <c r="AN49" s="63">
        <v>1</v>
      </c>
      <c r="AO49" s="63" t="str">
        <f t="shared" si="12"/>
        <v/>
      </c>
      <c r="AP49" s="63" t="str">
        <f t="shared" si="1"/>
        <v/>
      </c>
      <c r="AQ49" s="63" t="str">
        <f t="shared" si="2"/>
        <v/>
      </c>
      <c r="AR49" s="63" t="str">
        <f t="shared" si="3"/>
        <v/>
      </c>
      <c r="AS49" s="63" t="str">
        <f t="shared" si="4"/>
        <v/>
      </c>
      <c r="AT49" s="63" t="str">
        <f t="shared" si="5"/>
        <v/>
      </c>
      <c r="AU49" s="63" t="str">
        <f t="shared" si="6"/>
        <v/>
      </c>
      <c r="AV49" s="63" t="str">
        <f t="shared" si="7"/>
        <v/>
      </c>
      <c r="AW49" s="63" t="str">
        <f t="shared" si="8"/>
        <v/>
      </c>
      <c r="AX49" s="63" t="str">
        <f t="shared" si="9"/>
        <v/>
      </c>
      <c r="AZ49" s="204" t="str">
        <f t="shared" si="13"/>
        <v/>
      </c>
      <c r="BA49" s="215" t="str">
        <f>IF(ISNUMBER(MATCH(ssLev&amp;ccCountry&amp;ccLevel2&amp;ccYear&amp;"Outputs"&amp;"?"&amp;ROW(),wrkg1!$I:$I,0)),1,"")</f>
        <v/>
      </c>
    </row>
    <row r="50" spans="1:53" ht="15.75" thickBot="1" x14ac:dyDescent="0.3">
      <c r="B50" s="176" t="s">
        <v>594</v>
      </c>
      <c r="C50" s="177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78"/>
      <c r="O50" s="279" t="str">
        <f t="shared" ref="O50" si="36">IF(SUM(D50:M50)&gt;0,SUM(D50:M50),"")</f>
        <v/>
      </c>
      <c r="AF50" s="63" t="str">
        <f>IF(ISNUMBER($A50),MATCH($A50,Quantities!$A:$A,0),"")</f>
        <v/>
      </c>
      <c r="AH50" s="192" t="str">
        <f>IF(_xludf.ISFORMULA(AG50),1,"")</f>
        <v/>
      </c>
      <c r="AN50" s="63">
        <v>1</v>
      </c>
      <c r="AO50" s="63" t="str">
        <f t="shared" si="12"/>
        <v/>
      </c>
      <c r="AP50" s="63" t="str">
        <f t="shared" si="1"/>
        <v/>
      </c>
      <c r="AQ50" s="63" t="str">
        <f t="shared" si="2"/>
        <v/>
      </c>
      <c r="AR50" s="63" t="str">
        <f t="shared" si="3"/>
        <v/>
      </c>
      <c r="AS50" s="63" t="str">
        <f t="shared" si="4"/>
        <v/>
      </c>
      <c r="AT50" s="63" t="str">
        <f t="shared" si="5"/>
        <v/>
      </c>
      <c r="AU50" s="63" t="str">
        <f t="shared" si="6"/>
        <v/>
      </c>
      <c r="AV50" s="63" t="str">
        <f t="shared" si="7"/>
        <v/>
      </c>
      <c r="AW50" s="63" t="str">
        <f t="shared" si="8"/>
        <v/>
      </c>
      <c r="AX50" s="63" t="str">
        <f t="shared" si="9"/>
        <v/>
      </c>
      <c r="AZ50" s="204" t="str">
        <f t="shared" si="13"/>
        <v/>
      </c>
      <c r="BA50" s="215" t="str">
        <f>IF(ISNUMBER(MATCH(ssLev&amp;ccCountry&amp;ccLevel2&amp;ccYear&amp;"Outputs"&amp;"?"&amp;ROW(),wrkg1!$I:$I,0)),1,"")</f>
        <v/>
      </c>
    </row>
    <row r="51" spans="1:53" ht="15.75" thickBot="1" x14ac:dyDescent="0.3">
      <c r="B51" s="176" t="s">
        <v>595</v>
      </c>
      <c r="C51" s="177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78"/>
      <c r="O51" s="279" t="str">
        <f t="shared" si="35"/>
        <v/>
      </c>
      <c r="AF51" s="63" t="str">
        <f>IF(ISNUMBER($A51),MATCH($A51,Quantities!$A:$A,0),"")</f>
        <v/>
      </c>
      <c r="AH51" s="192" t="str">
        <f>IF(_xludf.ISFORMULA(AG51),1,"")</f>
        <v/>
      </c>
      <c r="AN51" s="63">
        <v>1</v>
      </c>
      <c r="AO51" s="63" t="str">
        <f t="shared" si="12"/>
        <v/>
      </c>
      <c r="AP51" s="63" t="str">
        <f t="shared" si="1"/>
        <v/>
      </c>
      <c r="AQ51" s="63" t="str">
        <f t="shared" si="2"/>
        <v/>
      </c>
      <c r="AR51" s="63" t="str">
        <f t="shared" si="3"/>
        <v/>
      </c>
      <c r="AS51" s="63" t="str">
        <f t="shared" si="4"/>
        <v/>
      </c>
      <c r="AT51" s="63" t="str">
        <f t="shared" si="5"/>
        <v/>
      </c>
      <c r="AU51" s="63" t="str">
        <f t="shared" si="6"/>
        <v/>
      </c>
      <c r="AV51" s="63" t="str">
        <f t="shared" si="7"/>
        <v/>
      </c>
      <c r="AW51" s="63" t="str">
        <f t="shared" si="8"/>
        <v/>
      </c>
      <c r="AX51" s="63" t="str">
        <f t="shared" si="9"/>
        <v/>
      </c>
      <c r="AZ51" s="204" t="str">
        <f t="shared" si="13"/>
        <v/>
      </c>
      <c r="BA51" s="215" t="str">
        <f>IF(ISNUMBER(MATCH(ssLev&amp;ccCountry&amp;ccLevel2&amp;ccYear&amp;"Outputs"&amp;"?"&amp;ROW(),wrkg1!$I:$I,0)),1,"")</f>
        <v/>
      </c>
    </row>
    <row r="52" spans="1:53" s="13" customFormat="1" ht="15.75" thickBot="1" x14ac:dyDescent="0.3">
      <c r="A52" s="62"/>
      <c r="B52" s="178" t="s">
        <v>11</v>
      </c>
      <c r="C52" s="179"/>
      <c r="D52" s="15">
        <f t="shared" ref="D52:M52" ca="1" si="37">IF(SUM(D48:D51)&gt;0,SUM(D48:D51),"")</f>
        <v>1353661.1623371409</v>
      </c>
      <c r="E52" s="15">
        <f t="shared" ca="1" si="37"/>
        <v>1466829.7160744478</v>
      </c>
      <c r="F52" s="15">
        <f t="shared" ca="1" si="37"/>
        <v>1569086.9394596769</v>
      </c>
      <c r="G52" s="15">
        <f t="shared" ca="1" si="37"/>
        <v>1694159.9295756416</v>
      </c>
      <c r="H52" s="15" t="str">
        <f t="shared" ca="1" si="37"/>
        <v/>
      </c>
      <c r="I52" s="15" t="str">
        <f t="shared" ca="1" si="37"/>
        <v/>
      </c>
      <c r="J52" s="15" t="str">
        <f t="shared" ca="1" si="37"/>
        <v/>
      </c>
      <c r="K52" s="15" t="str">
        <f t="shared" ca="1" si="37"/>
        <v/>
      </c>
      <c r="L52" s="15" t="str">
        <f t="shared" ca="1" si="37"/>
        <v/>
      </c>
      <c r="M52" s="15" t="str">
        <f t="shared" ca="1" si="37"/>
        <v/>
      </c>
      <c r="N52" s="12"/>
      <c r="O52" s="6">
        <f t="shared" ca="1" si="35"/>
        <v>6083737.7474469068</v>
      </c>
      <c r="AF52" s="63" t="str">
        <f>IF(ISNUMBER($A52),MATCH($A52,Quantities!$A:$A,0),"")</f>
        <v/>
      </c>
      <c r="AG52" s="13" t="str">
        <f ca="1">IF(SUM(AG48:AG51)&gt;0,SUM(AG48:AG51),"")</f>
        <v/>
      </c>
      <c r="AH52" s="192">
        <f>IF(_xludf.ISFORMULA(AG52),1,"")</f>
        <v>1</v>
      </c>
      <c r="AN52" s="62"/>
      <c r="AO52" s="63" t="str">
        <f t="shared" ca="1" si="12"/>
        <v/>
      </c>
      <c r="AP52" s="63" t="str">
        <f t="shared" ca="1" si="1"/>
        <v/>
      </c>
      <c r="AQ52" s="63" t="str">
        <f t="shared" ca="1" si="2"/>
        <v/>
      </c>
      <c r="AR52" s="63" t="str">
        <f t="shared" ca="1" si="3"/>
        <v/>
      </c>
      <c r="AS52" s="63" t="str">
        <f t="shared" ca="1" si="4"/>
        <v/>
      </c>
      <c r="AT52" s="63" t="str">
        <f t="shared" ca="1" si="5"/>
        <v/>
      </c>
      <c r="AU52" s="63" t="str">
        <f t="shared" ca="1" si="6"/>
        <v/>
      </c>
      <c r="AV52" s="63" t="str">
        <f t="shared" ca="1" si="7"/>
        <v/>
      </c>
      <c r="AW52" s="63" t="str">
        <f t="shared" ca="1" si="8"/>
        <v/>
      </c>
      <c r="AX52" s="63" t="str">
        <f t="shared" ca="1" si="9"/>
        <v/>
      </c>
      <c r="AY52" s="62"/>
      <c r="AZ52" s="204" t="str">
        <f t="shared" ca="1" si="13"/>
        <v/>
      </c>
      <c r="BA52" s="215" t="str">
        <f>IF(ISNUMBER(MATCH(ssLev&amp;ccCountry&amp;ccLevel2&amp;ccYear&amp;"Outputs"&amp;"?"&amp;ROW(),wrkg1!$I:$I,0)),1,"")</f>
        <v/>
      </c>
    </row>
    <row r="53" spans="1:53" ht="15.75" thickBot="1" x14ac:dyDescent="0.3">
      <c r="B53" s="176" t="s">
        <v>3</v>
      </c>
      <c r="C53" s="177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78"/>
      <c r="O53" s="279" t="str">
        <f t="shared" si="35"/>
        <v/>
      </c>
      <c r="AF53" s="63" t="str">
        <f>IF(ISNUMBER($A53),MATCH($A53,Quantities!$A:$A,0),"")</f>
        <v/>
      </c>
      <c r="AH53" s="192" t="str">
        <f>IF(_xludf.ISFORMULA(AG53),1,"")</f>
        <v/>
      </c>
      <c r="AN53" s="63">
        <v>1</v>
      </c>
      <c r="AO53" s="63" t="str">
        <f t="shared" si="12"/>
        <v/>
      </c>
      <c r="AP53" s="63" t="str">
        <f t="shared" si="1"/>
        <v/>
      </c>
      <c r="AQ53" s="63" t="str">
        <f t="shared" si="2"/>
        <v/>
      </c>
      <c r="AR53" s="63" t="str">
        <f t="shared" si="3"/>
        <v/>
      </c>
      <c r="AS53" s="63" t="str">
        <f t="shared" si="4"/>
        <v/>
      </c>
      <c r="AT53" s="63" t="str">
        <f t="shared" si="5"/>
        <v/>
      </c>
      <c r="AU53" s="63" t="str">
        <f t="shared" si="6"/>
        <v/>
      </c>
      <c r="AV53" s="63" t="str">
        <f t="shared" si="7"/>
        <v/>
      </c>
      <c r="AW53" s="63" t="str">
        <f t="shared" si="8"/>
        <v/>
      </c>
      <c r="AX53" s="63" t="str">
        <f t="shared" si="9"/>
        <v/>
      </c>
      <c r="AZ53" s="204" t="str">
        <f t="shared" si="13"/>
        <v/>
      </c>
      <c r="BA53" s="215" t="str">
        <f>IF(ISNUMBER(MATCH(ssLev&amp;ccCountry&amp;ccLevel2&amp;ccYear&amp;"Outputs"&amp;"?"&amp;ROW(),wrkg1!$I:$I,0)),1,"")</f>
        <v/>
      </c>
    </row>
    <row r="54" spans="1:53" ht="15.75" thickBot="1" x14ac:dyDescent="0.3">
      <c r="B54" s="176" t="s">
        <v>12</v>
      </c>
      <c r="C54" s="177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78"/>
      <c r="O54" s="279" t="str">
        <f t="shared" si="35"/>
        <v/>
      </c>
      <c r="AF54" s="63" t="str">
        <f>IF(ISNUMBER($A54),MATCH($A54,Quantities!$A:$A,0),"")</f>
        <v/>
      </c>
      <c r="AH54" s="192" t="str">
        <f>IF(_xludf.ISFORMULA(AG54),1,"")</f>
        <v/>
      </c>
      <c r="AN54" s="63">
        <v>1</v>
      </c>
      <c r="AO54" s="63" t="str">
        <f t="shared" si="12"/>
        <v/>
      </c>
      <c r="AP54" s="63" t="str">
        <f t="shared" si="1"/>
        <v/>
      </c>
      <c r="AQ54" s="63" t="str">
        <f t="shared" si="2"/>
        <v/>
      </c>
      <c r="AR54" s="63" t="str">
        <f t="shared" si="3"/>
        <v/>
      </c>
      <c r="AS54" s="63" t="str">
        <f t="shared" si="4"/>
        <v/>
      </c>
      <c r="AT54" s="63" t="str">
        <f t="shared" si="5"/>
        <v/>
      </c>
      <c r="AU54" s="63" t="str">
        <f t="shared" si="6"/>
        <v/>
      </c>
      <c r="AV54" s="63" t="str">
        <f t="shared" si="7"/>
        <v/>
      </c>
      <c r="AW54" s="63" t="str">
        <f t="shared" si="8"/>
        <v/>
      </c>
      <c r="AX54" s="63" t="str">
        <f t="shared" si="9"/>
        <v/>
      </c>
      <c r="AZ54" s="204" t="str">
        <f t="shared" si="13"/>
        <v/>
      </c>
      <c r="BA54" s="215" t="str">
        <f>IF(ISNUMBER(MATCH(ssLev&amp;ccCountry&amp;ccLevel2&amp;ccYear&amp;"Outputs"&amp;"?"&amp;ROW(),wrkg1!$I:$I,0)),1,"")</f>
        <v/>
      </c>
    </row>
    <row r="55" spans="1:53" ht="15.75" thickBot="1" x14ac:dyDescent="0.3">
      <c r="B55" s="176" t="s">
        <v>15</v>
      </c>
      <c r="C55" s="177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78"/>
      <c r="O55" s="279" t="str">
        <f t="shared" si="35"/>
        <v/>
      </c>
      <c r="AF55" s="63" t="str">
        <f>IF(ISNUMBER($A55),MATCH($A55,Quantities!$A:$A,0),"")</f>
        <v/>
      </c>
      <c r="AH55" s="192" t="str">
        <f>IF(_xludf.ISFORMULA(AG55),1,"")</f>
        <v/>
      </c>
      <c r="AN55" s="63">
        <v>1</v>
      </c>
      <c r="AO55" s="63" t="str">
        <f t="shared" si="12"/>
        <v/>
      </c>
      <c r="AP55" s="63" t="str">
        <f t="shared" si="1"/>
        <v/>
      </c>
      <c r="AQ55" s="63" t="str">
        <f t="shared" si="2"/>
        <v/>
      </c>
      <c r="AR55" s="63" t="str">
        <f t="shared" si="3"/>
        <v/>
      </c>
      <c r="AS55" s="63" t="str">
        <f t="shared" si="4"/>
        <v/>
      </c>
      <c r="AT55" s="63" t="str">
        <f t="shared" si="5"/>
        <v/>
      </c>
      <c r="AU55" s="63" t="str">
        <f t="shared" si="6"/>
        <v/>
      </c>
      <c r="AV55" s="63" t="str">
        <f t="shared" si="7"/>
        <v/>
      </c>
      <c r="AW55" s="63" t="str">
        <f t="shared" si="8"/>
        <v/>
      </c>
      <c r="AX55" s="63" t="str">
        <f t="shared" si="9"/>
        <v/>
      </c>
      <c r="AZ55" s="204" t="str">
        <f t="shared" si="13"/>
        <v/>
      </c>
      <c r="BA55" s="215" t="str">
        <f>IF(ISNUMBER(MATCH(ssLev&amp;ccCountry&amp;ccLevel2&amp;ccYear&amp;"Outputs"&amp;"?"&amp;ROW(),wrkg1!$I:$I,0)),1,"")</f>
        <v/>
      </c>
    </row>
    <row r="56" spans="1:53" ht="15.75" thickBot="1" x14ac:dyDescent="0.3">
      <c r="B56" s="180" t="s">
        <v>13</v>
      </c>
      <c r="C56" s="181"/>
      <c r="D56" s="14">
        <f t="shared" ref="D56:M56" ca="1" si="38">IF(ISNUMBER(D52),D52-SUM(D53:D55),"")</f>
        <v>1353661.1623371409</v>
      </c>
      <c r="E56" s="14">
        <f t="shared" ca="1" si="38"/>
        <v>1466829.7160744478</v>
      </c>
      <c r="F56" s="14">
        <f t="shared" ca="1" si="38"/>
        <v>1569086.9394596769</v>
      </c>
      <c r="G56" s="14">
        <f t="shared" ca="1" si="38"/>
        <v>1694159.9295756416</v>
      </c>
      <c r="H56" s="14" t="str">
        <f t="shared" ca="1" si="38"/>
        <v/>
      </c>
      <c r="I56" s="14" t="str">
        <f t="shared" ca="1" si="38"/>
        <v/>
      </c>
      <c r="J56" s="14" t="str">
        <f t="shared" ca="1" si="38"/>
        <v/>
      </c>
      <c r="K56" s="14" t="str">
        <f t="shared" ca="1" si="38"/>
        <v/>
      </c>
      <c r="L56" s="14" t="str">
        <f t="shared" ca="1" si="38"/>
        <v/>
      </c>
      <c r="M56" s="14" t="str">
        <f t="shared" ca="1" si="38"/>
        <v/>
      </c>
      <c r="N56" s="5"/>
      <c r="O56" s="6">
        <f t="shared" ca="1" si="35"/>
        <v>6083737.7474469068</v>
      </c>
      <c r="AF56" s="63" t="str">
        <f>IF(ISNUMBER($A56),MATCH($A56,Quantities!$A:$A,0),"")</f>
        <v/>
      </c>
      <c r="AG56" s="1" t="str">
        <f ca="1">IF(ISNUMBER(AG52),AG52-SUM(AG53:AG55),"")</f>
        <v/>
      </c>
      <c r="AH56" s="192">
        <f>IF(_xludf.ISFORMULA(AG56),1,"")</f>
        <v>1</v>
      </c>
      <c r="AO56" s="63" t="str">
        <f t="shared" ca="1" si="12"/>
        <v/>
      </c>
      <c r="AP56" s="63" t="str">
        <f t="shared" ca="1" si="1"/>
        <v/>
      </c>
      <c r="AQ56" s="63" t="str">
        <f t="shared" ca="1" si="2"/>
        <v/>
      </c>
      <c r="AR56" s="63" t="str">
        <f t="shared" ca="1" si="3"/>
        <v/>
      </c>
      <c r="AS56" s="63" t="str">
        <f t="shared" ca="1" si="4"/>
        <v/>
      </c>
      <c r="AT56" s="63" t="str">
        <f t="shared" ca="1" si="5"/>
        <v/>
      </c>
      <c r="AU56" s="63" t="str">
        <f t="shared" ca="1" si="6"/>
        <v/>
      </c>
      <c r="AV56" s="63" t="str">
        <f t="shared" ca="1" si="7"/>
        <v/>
      </c>
      <c r="AW56" s="63" t="str">
        <f t="shared" ca="1" si="8"/>
        <v/>
      </c>
      <c r="AX56" s="63" t="str">
        <f t="shared" ca="1" si="9"/>
        <v/>
      </c>
      <c r="AZ56" s="204" t="str">
        <f t="shared" ca="1" si="13"/>
        <v/>
      </c>
      <c r="BA56" s="215" t="str">
        <f>IF(ISNUMBER(MATCH(ssLev&amp;ccCountry&amp;ccLevel2&amp;ccYear&amp;"Outputs"&amp;"?"&amp;ROW(),wrkg1!$I:$I,0)),1,"")</f>
        <v/>
      </c>
    </row>
    <row r="57" spans="1:53" ht="15" customHeight="1" thickBot="1" x14ac:dyDescent="0.3">
      <c r="B57" s="176" t="s">
        <v>6</v>
      </c>
      <c r="C57" s="177"/>
      <c r="D57" s="191" t="s">
        <v>1</v>
      </c>
      <c r="E57" s="194" t="s">
        <v>1</v>
      </c>
      <c r="F57" s="195" t="s">
        <v>1</v>
      </c>
      <c r="G57" s="185" t="s">
        <v>1</v>
      </c>
      <c r="H57" s="185" t="s">
        <v>1</v>
      </c>
      <c r="I57" s="185" t="s">
        <v>1</v>
      </c>
      <c r="J57" s="185" t="s">
        <v>1</v>
      </c>
      <c r="K57" s="185" t="s">
        <v>1</v>
      </c>
      <c r="L57" s="185" t="s">
        <v>1</v>
      </c>
      <c r="M57" s="185" t="s">
        <v>1</v>
      </c>
      <c r="N57" s="7"/>
      <c r="O57" s="183" t="s">
        <v>1</v>
      </c>
      <c r="Q57" s="8"/>
      <c r="AF57" s="63" t="str">
        <f>IF(ISNUMBER($A57),MATCH($A57,Quantities!$A:$A,0),"")</f>
        <v/>
      </c>
      <c r="AG57" s="1" t="s">
        <v>1</v>
      </c>
      <c r="AH57" s="192" t="str">
        <f>IF(_xludf.ISFORMULA(AG57),1,"")</f>
        <v/>
      </c>
      <c r="AO57" s="63" t="str">
        <f t="shared" si="12"/>
        <v/>
      </c>
      <c r="AP57" s="63" t="str">
        <f t="shared" si="1"/>
        <v/>
      </c>
      <c r="AQ57" s="63" t="str">
        <f t="shared" si="2"/>
        <v/>
      </c>
      <c r="AR57" s="63" t="str">
        <f t="shared" si="3"/>
        <v/>
      </c>
      <c r="AS57" s="63" t="str">
        <f t="shared" si="4"/>
        <v/>
      </c>
      <c r="AT57" s="63" t="str">
        <f t="shared" si="5"/>
        <v/>
      </c>
      <c r="AU57" s="63" t="str">
        <f t="shared" si="6"/>
        <v/>
      </c>
      <c r="AV57" s="63" t="str">
        <f t="shared" si="7"/>
        <v/>
      </c>
      <c r="AW57" s="63" t="str">
        <f t="shared" si="8"/>
        <v/>
      </c>
      <c r="AX57" s="63" t="str">
        <f t="shared" si="9"/>
        <v/>
      </c>
      <c r="AZ57" s="204" t="str">
        <f t="shared" si="13"/>
        <v/>
      </c>
      <c r="BA57" s="215" t="str">
        <f>IF(ISNUMBER(MATCH(ssLev&amp;ccCountry&amp;ccLevel2&amp;ccYear&amp;"Outputs"&amp;"?"&amp;ROW(),wrkg1!$I:$I,0)),1,"")</f>
        <v/>
      </c>
    </row>
    <row r="58" spans="1:53" x14ac:dyDescent="0.25">
      <c r="B58" s="187" t="s">
        <v>7</v>
      </c>
      <c r="D58" s="190">
        <f t="shared" ref="D58:M58" ca="1" si="39">IF(AND(ISNUMBER(D52),ISNUMBER(D56)),IF(D56&lt;0,0.001,D56/D52),"")</f>
        <v>1</v>
      </c>
      <c r="E58" s="190">
        <f t="shared" ca="1" si="39"/>
        <v>1</v>
      </c>
      <c r="F58" s="190">
        <f t="shared" ca="1" si="39"/>
        <v>1</v>
      </c>
      <c r="G58" s="190">
        <f t="shared" ca="1" si="39"/>
        <v>1</v>
      </c>
      <c r="H58" s="190" t="str">
        <f t="shared" ca="1" si="39"/>
        <v/>
      </c>
      <c r="I58" s="190" t="str">
        <f t="shared" ca="1" si="39"/>
        <v/>
      </c>
      <c r="J58" s="190" t="str">
        <f t="shared" ca="1" si="39"/>
        <v/>
      </c>
      <c r="K58" s="190" t="str">
        <f t="shared" ca="1" si="39"/>
        <v/>
      </c>
      <c r="L58" s="190" t="str">
        <f t="shared" ca="1" si="39"/>
        <v/>
      </c>
      <c r="M58" s="190" t="str">
        <f t="shared" ca="1" si="39"/>
        <v/>
      </c>
      <c r="N58" s="188"/>
      <c r="O58" s="190">
        <f t="shared" ref="O58" ca="1" si="40">IF(AND(ISNUMBER(O52),ISNUMBER(O56)),O56/O52,"")</f>
        <v>1</v>
      </c>
      <c r="AF58" s="63" t="str">
        <f>IF(ISNUMBER($A58),MATCH($A58,Quantities!$A:$A,0),"")</f>
        <v/>
      </c>
      <c r="AG58" s="1" t="str">
        <f ca="1">IF(AND(ISNUMBER(AG52),ISNUMBER(AG56)),IF(AG56&lt;0,0.001,AG56/AG52),"")</f>
        <v/>
      </c>
      <c r="AH58" s="192">
        <f>IF(_xludf.ISFORMULA(AG58),1,"")</f>
        <v>1</v>
      </c>
      <c r="AO58" s="63" t="str">
        <f t="shared" ca="1" si="12"/>
        <v/>
      </c>
      <c r="AP58" s="63" t="str">
        <f t="shared" ca="1" si="1"/>
        <v/>
      </c>
      <c r="AQ58" s="63" t="str">
        <f t="shared" ca="1" si="2"/>
        <v/>
      </c>
      <c r="AR58" s="63" t="str">
        <f t="shared" ca="1" si="3"/>
        <v/>
      </c>
      <c r="AS58" s="63" t="str">
        <f t="shared" ca="1" si="4"/>
        <v/>
      </c>
      <c r="AT58" s="63" t="str">
        <f t="shared" ca="1" si="5"/>
        <v/>
      </c>
      <c r="AU58" s="63" t="str">
        <f t="shared" ca="1" si="6"/>
        <v/>
      </c>
      <c r="AV58" s="63" t="str">
        <f t="shared" ca="1" si="7"/>
        <v/>
      </c>
      <c r="AW58" s="63" t="str">
        <f t="shared" ca="1" si="8"/>
        <v/>
      </c>
      <c r="AX58" s="63" t="str">
        <f t="shared" ca="1" si="9"/>
        <v/>
      </c>
      <c r="AZ58" s="204" t="str">
        <f t="shared" ca="1" si="13"/>
        <v/>
      </c>
      <c r="BA58" s="215" t="str">
        <f>IF(ISNUMBER(MATCH(ssLev&amp;ccCountry&amp;ccLevel2&amp;ccYear&amp;"Outputs"&amp;"?"&amp;ROW(),wrkg1!$I:$I,0)),1,"")</f>
        <v/>
      </c>
    </row>
    <row r="59" spans="1:53" x14ac:dyDescent="0.25">
      <c r="B59" s="187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88"/>
      <c r="O59" s="190"/>
      <c r="AF59" s="63"/>
      <c r="AO59" s="63" t="str">
        <f t="shared" si="12"/>
        <v/>
      </c>
      <c r="AP59" s="63" t="str">
        <f t="shared" si="1"/>
        <v/>
      </c>
      <c r="AQ59" s="63" t="str">
        <f t="shared" si="2"/>
        <v/>
      </c>
      <c r="AR59" s="63" t="str">
        <f t="shared" si="3"/>
        <v/>
      </c>
      <c r="AS59" s="63" t="str">
        <f t="shared" si="4"/>
        <v/>
      </c>
      <c r="AT59" s="63" t="str">
        <f t="shared" si="5"/>
        <v/>
      </c>
      <c r="AU59" s="63" t="str">
        <f t="shared" si="6"/>
        <v/>
      </c>
      <c r="AV59" s="63" t="str">
        <f t="shared" si="7"/>
        <v/>
      </c>
      <c r="AW59" s="63" t="str">
        <f t="shared" si="8"/>
        <v/>
      </c>
      <c r="AX59" s="63" t="str">
        <f t="shared" si="9"/>
        <v/>
      </c>
      <c r="AZ59" s="204" t="str">
        <f t="shared" si="13"/>
        <v/>
      </c>
      <c r="BA59" s="215" t="str">
        <f>IF(ISNUMBER(MATCH(ssLev&amp;ccCountry&amp;ccLevel2&amp;ccYear&amp;"Outputs"&amp;"?"&amp;ROW(),wrkg1!$I:$I,0)),1,"")</f>
        <v/>
      </c>
    </row>
    <row r="60" spans="1:53" ht="15.75" thickBot="1" x14ac:dyDescent="0.3">
      <c r="B60" s="169" t="s">
        <v>954</v>
      </c>
      <c r="AF60" s="63" t="str">
        <f>IF(ISNUMBER($A60),MATCH($A60,Quantities!$A:$A,0),"")</f>
        <v/>
      </c>
      <c r="AH60" s="192" t="str">
        <f>IF(_xludf.ISFORMULA(AG60),1,"")</f>
        <v/>
      </c>
      <c r="AO60" s="63" t="str">
        <f t="shared" si="12"/>
        <v/>
      </c>
      <c r="AP60" s="63" t="str">
        <f t="shared" si="1"/>
        <v/>
      </c>
      <c r="AQ60" s="63" t="str">
        <f t="shared" si="2"/>
        <v/>
      </c>
      <c r="AR60" s="63" t="str">
        <f t="shared" si="3"/>
        <v/>
      </c>
      <c r="AS60" s="63" t="str">
        <f t="shared" si="4"/>
        <v/>
      </c>
      <c r="AT60" s="63" t="str">
        <f t="shared" si="5"/>
        <v/>
      </c>
      <c r="AU60" s="63" t="str">
        <f t="shared" si="6"/>
        <v/>
      </c>
      <c r="AV60" s="63" t="str">
        <f t="shared" si="7"/>
        <v/>
      </c>
      <c r="AW60" s="63" t="str">
        <f t="shared" si="8"/>
        <v/>
      </c>
      <c r="AX60" s="63" t="str">
        <f t="shared" si="9"/>
        <v/>
      </c>
      <c r="AZ60" s="204" t="str">
        <f t="shared" si="13"/>
        <v/>
      </c>
      <c r="BA60" s="215" t="str">
        <f>IF(ISNUMBER(MATCH(ssLev&amp;ccCountry&amp;ccLevel2&amp;ccYear&amp;"Outputs"&amp;"?"&amp;ROW(),wrkg1!$I:$I,0)),1,"")</f>
        <v/>
      </c>
    </row>
    <row r="61" spans="1:53" ht="15.75" thickBot="1" x14ac:dyDescent="0.3">
      <c r="B61" s="168" t="s">
        <v>16</v>
      </c>
      <c r="C61" s="196" t="s">
        <v>384</v>
      </c>
      <c r="D61" s="167">
        <f t="shared" ref="D61:M61" si="41">IF(D$4&lt;&gt;"",D$4,"")</f>
        <v>2014</v>
      </c>
      <c r="E61" s="167">
        <f t="shared" si="41"/>
        <v>2015</v>
      </c>
      <c r="F61" s="167">
        <f t="shared" si="41"/>
        <v>2016</v>
      </c>
      <c r="G61" s="167">
        <f t="shared" si="41"/>
        <v>2017</v>
      </c>
      <c r="H61" s="167" t="str">
        <f t="shared" si="41"/>
        <v/>
      </c>
      <c r="I61" s="167" t="str">
        <f t="shared" si="41"/>
        <v/>
      </c>
      <c r="J61" s="167" t="str">
        <f t="shared" si="41"/>
        <v/>
      </c>
      <c r="K61" s="167" t="str">
        <f t="shared" si="41"/>
        <v/>
      </c>
      <c r="L61" s="167" t="str">
        <f t="shared" si="41"/>
        <v/>
      </c>
      <c r="M61" s="167" t="str">
        <f t="shared" si="41"/>
        <v/>
      </c>
      <c r="O61" s="3" t="str">
        <f t="shared" ref="O61" si="42">IF(O$4&lt;&gt;"",O$4,"")</f>
        <v>Total 2014-2017</v>
      </c>
      <c r="AF61" s="63" t="str">
        <f>IF(ISNUMBER($A61),MATCH($A61,Quantities!$A:$A,0),"")</f>
        <v/>
      </c>
      <c r="AG61" s="1" t="str">
        <f>IF(AG$4&lt;&gt;"",AG$4,"")</f>
        <v>Formula</v>
      </c>
      <c r="AH61" s="192">
        <f>IF(_xludf.ISFORMULA(AG61),1,"")</f>
        <v>1</v>
      </c>
      <c r="AO61" s="63" t="str">
        <f t="shared" si="12"/>
        <v/>
      </c>
      <c r="AP61" s="63" t="str">
        <f t="shared" si="1"/>
        <v/>
      </c>
      <c r="AQ61" s="63" t="str">
        <f t="shared" si="2"/>
        <v/>
      </c>
      <c r="AR61" s="63" t="str">
        <f t="shared" si="3"/>
        <v/>
      </c>
      <c r="AS61" s="63" t="str">
        <f t="shared" si="4"/>
        <v/>
      </c>
      <c r="AT61" s="63" t="str">
        <f t="shared" si="5"/>
        <v/>
      </c>
      <c r="AU61" s="63" t="str">
        <f t="shared" si="6"/>
        <v/>
      </c>
      <c r="AV61" s="63" t="str">
        <f t="shared" si="7"/>
        <v/>
      </c>
      <c r="AW61" s="63" t="str">
        <f t="shared" si="8"/>
        <v/>
      </c>
      <c r="AX61" s="63" t="str">
        <f t="shared" si="9"/>
        <v/>
      </c>
      <c r="AZ61" s="204" t="str">
        <f t="shared" si="13"/>
        <v/>
      </c>
      <c r="BA61" s="215" t="str">
        <f>IF(ISNUMBER(MATCH(ssLev&amp;ccCountry&amp;ccLevel2&amp;ccYear&amp;"Outputs"&amp;"?"&amp;ROW(),wrkg1!$I:$I,0)),1,"")</f>
        <v/>
      </c>
    </row>
    <row r="62" spans="1:53" ht="15" customHeight="1" thickBot="1" x14ac:dyDescent="0.3">
      <c r="A62" s="63">
        <v>60</v>
      </c>
      <c r="B62" s="176" t="s">
        <v>579</v>
      </c>
      <c r="C62" s="177"/>
      <c r="D62" s="4">
        <f ca="1">IF(AND(cZinc&lt;&gt;"",ISNUMBER($AF62)),OFFSET(Quantities!F$1,Outputs!$AF62-1,),"")</f>
        <v>6584.9814986253314</v>
      </c>
      <c r="E62" s="4">
        <f ca="1">IF(AND(cZinc&lt;&gt;"",ISNUMBER($AF62)),OFFSET(Quantities!G$1,Outputs!$AF62-1,),"")</f>
        <v>10754.962997250663</v>
      </c>
      <c r="F62" s="4">
        <f ca="1">IF(AND(cZinc&lt;&gt;"",ISNUMBER($AF62)),OFFSET(Quantities!H$1,Outputs!$AF62-1,),"")</f>
        <v>14924.944495875992</v>
      </c>
      <c r="G62" s="4">
        <f ca="1">IF(AND(cZinc&lt;&gt;"",ISNUMBER($AF62)),OFFSET(Quantities!I$1,Outputs!$AF62-1,),"")</f>
        <v>19094.925994501322</v>
      </c>
      <c r="H62" s="4" t="str">
        <f ca="1">IF(AND(cZinc&lt;&gt;"",ISNUMBER($AF62)),OFFSET(Quantities!J$1,Outputs!$AF62-1,),"")</f>
        <v/>
      </c>
      <c r="I62" s="4" t="str">
        <f ca="1">IF(AND(cZinc&lt;&gt;"",ISNUMBER($AF62)),OFFSET(Quantities!K$1,Outputs!$AF62-1,),"")</f>
        <v/>
      </c>
      <c r="J62" s="4" t="str">
        <f ca="1">IF(AND(cZinc&lt;&gt;"",ISNUMBER($AF62)),OFFSET(Quantities!L$1,Outputs!$AF62-1,),"")</f>
        <v/>
      </c>
      <c r="K62" s="4" t="str">
        <f ca="1">IF(AND(cZinc&lt;&gt;"",ISNUMBER($AF62)),OFFSET(Quantities!M$1,Outputs!$AF62-1,),"")</f>
        <v/>
      </c>
      <c r="L62" s="4" t="str">
        <f ca="1">IF(AND(cZinc&lt;&gt;"",ISNUMBER($AF62)),OFFSET(Quantities!N$1,Outputs!$AF62-1,),"")</f>
        <v/>
      </c>
      <c r="M62" s="4" t="str">
        <f ca="1">IF(AND(cZinc&lt;&gt;"",ISNUMBER($AF62)),OFFSET(Quantities!O$1,Outputs!$AF62-1,),"")</f>
        <v/>
      </c>
      <c r="N62" s="5"/>
      <c r="O62" s="6">
        <f t="shared" ref="O62:O64" ca="1" si="43">IF(SUM(D62:M62)&gt;0,SUM(D62:M62),"")</f>
        <v>51359.814986253303</v>
      </c>
      <c r="AF62" s="63">
        <f>IF(ISNUMBER($A62),MATCH($A62,Quantities!$A:$A,0),"")</f>
        <v>94</v>
      </c>
      <c r="AG62" s="1">
        <f ca="1">IF(AND(cZinc&lt;&gt;"",ISNUMBER($AF62)),OFFSET(Quantities!AI$1,Outputs!$AF62-1,),"")</f>
        <v>0</v>
      </c>
      <c r="AH62" s="192">
        <f>IF(_xludf.ISFORMULA(AG62),1,"")</f>
        <v>1</v>
      </c>
      <c r="AO62" s="63" t="str">
        <f t="shared" ca="1" si="12"/>
        <v/>
      </c>
      <c r="AP62" s="63" t="str">
        <f t="shared" ca="1" si="1"/>
        <v/>
      </c>
      <c r="AQ62" s="63" t="str">
        <f t="shared" ca="1" si="2"/>
        <v/>
      </c>
      <c r="AR62" s="63" t="str">
        <f t="shared" ca="1" si="3"/>
        <v/>
      </c>
      <c r="AS62" s="63" t="str">
        <f t="shared" ca="1" si="4"/>
        <v/>
      </c>
      <c r="AT62" s="63" t="str">
        <f t="shared" ca="1" si="5"/>
        <v/>
      </c>
      <c r="AU62" s="63" t="str">
        <f t="shared" ca="1" si="6"/>
        <v/>
      </c>
      <c r="AV62" s="63" t="str">
        <f t="shared" ca="1" si="7"/>
        <v/>
      </c>
      <c r="AW62" s="63" t="str">
        <f t="shared" ca="1" si="8"/>
        <v/>
      </c>
      <c r="AX62" s="63" t="str">
        <f t="shared" ca="1" si="9"/>
        <v/>
      </c>
      <c r="AZ62" s="204" t="str">
        <f t="shared" ca="1" si="13"/>
        <v/>
      </c>
      <c r="BA62" s="215" t="str">
        <f>IF(ISNUMBER(MATCH(ssLev&amp;ccCountry&amp;ccLevel2&amp;ccYear&amp;"Outputs"&amp;"?"&amp;ROW(),wrkg1!$I:$I,0)),1,"")</f>
        <v/>
      </c>
    </row>
    <row r="63" spans="1:53" ht="15.75" thickBot="1" x14ac:dyDescent="0.3">
      <c r="B63" s="176" t="s">
        <v>580</v>
      </c>
      <c r="C63" s="177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78"/>
      <c r="O63" s="279" t="str">
        <f t="shared" si="43"/>
        <v/>
      </c>
      <c r="AF63" s="63" t="str">
        <f>IF(ISNUMBER($A63),MATCH($A63,Quantities!$A:$A,0),"")</f>
        <v/>
      </c>
      <c r="AH63" s="192" t="str">
        <f>IF(_xludf.ISFORMULA(AG63),1,"")</f>
        <v/>
      </c>
      <c r="AN63" s="63">
        <v>1</v>
      </c>
      <c r="AO63" s="63" t="str">
        <f t="shared" si="12"/>
        <v/>
      </c>
      <c r="AP63" s="63" t="str">
        <f t="shared" si="1"/>
        <v/>
      </c>
      <c r="AQ63" s="63" t="str">
        <f t="shared" si="2"/>
        <v/>
      </c>
      <c r="AR63" s="63" t="str">
        <f t="shared" si="3"/>
        <v/>
      </c>
      <c r="AS63" s="63" t="str">
        <f t="shared" si="4"/>
        <v/>
      </c>
      <c r="AT63" s="63" t="str">
        <f t="shared" si="5"/>
        <v/>
      </c>
      <c r="AU63" s="63" t="str">
        <f t="shared" si="6"/>
        <v/>
      </c>
      <c r="AV63" s="63" t="str">
        <f t="shared" si="7"/>
        <v/>
      </c>
      <c r="AW63" s="63" t="str">
        <f t="shared" si="8"/>
        <v/>
      </c>
      <c r="AX63" s="63" t="str">
        <f t="shared" si="9"/>
        <v/>
      </c>
      <c r="AZ63" s="204" t="str">
        <f t="shared" si="13"/>
        <v/>
      </c>
      <c r="BA63" s="215" t="str">
        <f>IF(ISNUMBER(MATCH(ssLev&amp;ccCountry&amp;ccLevel2&amp;ccYear&amp;"Outputs"&amp;"?"&amp;ROW(),wrkg1!$I:$I,0)),1,"")</f>
        <v/>
      </c>
    </row>
    <row r="64" spans="1:53" s="13" customFormat="1" ht="15.75" thickBot="1" x14ac:dyDescent="0.3">
      <c r="A64" s="62"/>
      <c r="B64" s="178" t="s">
        <v>581</v>
      </c>
      <c r="C64" s="179"/>
      <c r="D64" s="15">
        <f t="shared" ref="D64:M64" ca="1" si="44">IF(SUM(D62:D63)&gt;0,D62-D63,"")</f>
        <v>6584.9814986253314</v>
      </c>
      <c r="E64" s="15">
        <f t="shared" ca="1" si="44"/>
        <v>10754.962997250663</v>
      </c>
      <c r="F64" s="15">
        <f t="shared" ca="1" si="44"/>
        <v>14924.944495875992</v>
      </c>
      <c r="G64" s="15">
        <f t="shared" ca="1" si="44"/>
        <v>19094.925994501322</v>
      </c>
      <c r="H64" s="15" t="str">
        <f t="shared" ca="1" si="44"/>
        <v/>
      </c>
      <c r="I64" s="15" t="str">
        <f t="shared" ca="1" si="44"/>
        <v/>
      </c>
      <c r="J64" s="15" t="str">
        <f t="shared" ca="1" si="44"/>
        <v/>
      </c>
      <c r="K64" s="15" t="str">
        <f t="shared" ca="1" si="44"/>
        <v/>
      </c>
      <c r="L64" s="15" t="str">
        <f t="shared" ca="1" si="44"/>
        <v/>
      </c>
      <c r="M64" s="15" t="str">
        <f t="shared" ca="1" si="44"/>
        <v/>
      </c>
      <c r="N64" s="12"/>
      <c r="O64" s="6">
        <f t="shared" ca="1" si="43"/>
        <v>51359.814986253303</v>
      </c>
      <c r="AF64" s="63" t="str">
        <f>IF(ISNUMBER($A64),MATCH($A64,Quantities!$A:$A,0),"")</f>
        <v/>
      </c>
      <c r="AG64" s="13" t="str">
        <f ca="1">IF(SUM(AG62:AG63)&gt;0,AG62-AG63,"")</f>
        <v/>
      </c>
      <c r="AH64" s="192">
        <f>IF(_xludf.ISFORMULA(AG64),1,"")</f>
        <v>1</v>
      </c>
      <c r="AN64" s="62"/>
      <c r="AO64" s="63" t="str">
        <f t="shared" ca="1" si="12"/>
        <v/>
      </c>
      <c r="AP64" s="63" t="str">
        <f t="shared" ca="1" si="1"/>
        <v/>
      </c>
      <c r="AQ64" s="63" t="str">
        <f t="shared" ca="1" si="2"/>
        <v/>
      </c>
      <c r="AR64" s="63" t="str">
        <f t="shared" ca="1" si="3"/>
        <v/>
      </c>
      <c r="AS64" s="63" t="str">
        <f t="shared" ca="1" si="4"/>
        <v/>
      </c>
      <c r="AT64" s="63" t="str">
        <f t="shared" ca="1" si="5"/>
        <v/>
      </c>
      <c r="AU64" s="63" t="str">
        <f t="shared" ca="1" si="6"/>
        <v/>
      </c>
      <c r="AV64" s="63" t="str">
        <f t="shared" ca="1" si="7"/>
        <v/>
      </c>
      <c r="AW64" s="63" t="str">
        <f t="shared" ca="1" si="8"/>
        <v/>
      </c>
      <c r="AX64" s="63" t="str">
        <f t="shared" ca="1" si="9"/>
        <v/>
      </c>
      <c r="AY64" s="62"/>
      <c r="AZ64" s="204" t="str">
        <f t="shared" ca="1" si="13"/>
        <v/>
      </c>
      <c r="BA64" s="215" t="str">
        <f>IF(ISNUMBER(MATCH(ssLev&amp;ccCountry&amp;ccLevel2&amp;ccYear&amp;"Outputs"&amp;"?"&amp;ROW(),wrkg1!$I:$I,0)),1,"")</f>
        <v/>
      </c>
    </row>
    <row r="65" spans="1:53" ht="15" customHeight="1" thickBot="1" x14ac:dyDescent="0.3">
      <c r="B65" s="176" t="s">
        <v>582</v>
      </c>
      <c r="C65" s="177"/>
      <c r="D65" s="191" t="s">
        <v>1</v>
      </c>
      <c r="E65" s="194" t="s">
        <v>1</v>
      </c>
      <c r="F65" s="195" t="s">
        <v>1</v>
      </c>
      <c r="G65" s="185" t="s">
        <v>1</v>
      </c>
      <c r="H65" s="185" t="s">
        <v>1</v>
      </c>
      <c r="I65" s="185" t="s">
        <v>1</v>
      </c>
      <c r="J65" s="185" t="s">
        <v>1</v>
      </c>
      <c r="K65" s="185" t="s">
        <v>1</v>
      </c>
      <c r="L65" s="185" t="s">
        <v>1</v>
      </c>
      <c r="M65" s="185" t="s">
        <v>1</v>
      </c>
      <c r="N65" s="7"/>
      <c r="O65" s="183" t="s">
        <v>1</v>
      </c>
      <c r="Q65" s="8"/>
      <c r="AF65" s="63" t="str">
        <f>IF(ISNUMBER($A65),MATCH($A65,Quantities!$A:$A,0),"")</f>
        <v/>
      </c>
      <c r="AG65" s="1" t="s">
        <v>1</v>
      </c>
      <c r="AH65" s="192" t="str">
        <f>IF(_xludf.ISFORMULA(AG65),1,"")</f>
        <v/>
      </c>
      <c r="AO65" s="63" t="str">
        <f t="shared" si="12"/>
        <v/>
      </c>
      <c r="AP65" s="63" t="str">
        <f t="shared" si="1"/>
        <v/>
      </c>
      <c r="AQ65" s="63" t="str">
        <f t="shared" si="2"/>
        <v/>
      </c>
      <c r="AR65" s="63" t="str">
        <f t="shared" si="3"/>
        <v/>
      </c>
      <c r="AS65" s="63" t="str">
        <f t="shared" si="4"/>
        <v/>
      </c>
      <c r="AT65" s="63" t="str">
        <f t="shared" si="5"/>
        <v/>
      </c>
      <c r="AU65" s="63" t="str">
        <f t="shared" si="6"/>
        <v/>
      </c>
      <c r="AV65" s="63" t="str">
        <f t="shared" si="7"/>
        <v/>
      </c>
      <c r="AW65" s="63" t="str">
        <f t="shared" si="8"/>
        <v/>
      </c>
      <c r="AX65" s="63" t="str">
        <f t="shared" si="9"/>
        <v/>
      </c>
      <c r="AZ65" s="204" t="str">
        <f t="shared" si="13"/>
        <v/>
      </c>
      <c r="BA65" s="215" t="str">
        <f>IF(ISNUMBER(MATCH(ssLev&amp;ccCountry&amp;ccLevel2&amp;ccYear&amp;"Outputs"&amp;"?"&amp;ROW(),wrkg1!$I:$I,0)),1,"")</f>
        <v/>
      </c>
    </row>
    <row r="66" spans="1:53" x14ac:dyDescent="0.25">
      <c r="B66" s="187" t="s">
        <v>7</v>
      </c>
      <c r="D66" s="190">
        <f t="shared" ref="D66:M66" ca="1" si="45">IF(AND(ISNUMBER(D62),ISNUMBER(D64)),IF(D64&lt;0,0.001,D64/D62),"")</f>
        <v>1</v>
      </c>
      <c r="E66" s="190">
        <f t="shared" ca="1" si="45"/>
        <v>1</v>
      </c>
      <c r="F66" s="190">
        <f t="shared" ca="1" si="45"/>
        <v>1</v>
      </c>
      <c r="G66" s="190">
        <f t="shared" ca="1" si="45"/>
        <v>1</v>
      </c>
      <c r="H66" s="190" t="str">
        <f t="shared" ca="1" si="45"/>
        <v/>
      </c>
      <c r="I66" s="190" t="str">
        <f t="shared" ca="1" si="45"/>
        <v/>
      </c>
      <c r="J66" s="190" t="str">
        <f t="shared" ca="1" si="45"/>
        <v/>
      </c>
      <c r="K66" s="190" t="str">
        <f t="shared" ca="1" si="45"/>
        <v/>
      </c>
      <c r="L66" s="190" t="str">
        <f t="shared" ca="1" si="45"/>
        <v/>
      </c>
      <c r="M66" s="190" t="str">
        <f t="shared" ca="1" si="45"/>
        <v/>
      </c>
      <c r="N66" s="188"/>
      <c r="O66" s="190" t="str">
        <f ca="1">IF(AND(ISNUMBER(O64),ISNUMBER(#REF!)),#REF!/O64,"")</f>
        <v/>
      </c>
      <c r="AF66" s="63" t="str">
        <f>IF(ISNUMBER($A66),MATCH($A66,Quantities!$A:$A,0),"")</f>
        <v/>
      </c>
      <c r="AG66" s="1" t="str">
        <f ca="1">IF(AND(ISNUMBER(AG62),ISNUMBER(AG64)),IF(AG64&lt;0,0.001,AG64/AG62),"")</f>
        <v/>
      </c>
      <c r="AH66" s="192">
        <f>IF(_xludf.ISFORMULA(AG66),1,"")</f>
        <v>1</v>
      </c>
      <c r="AO66" s="63" t="str">
        <f t="shared" ca="1" si="12"/>
        <v/>
      </c>
      <c r="AP66" s="63" t="str">
        <f t="shared" ca="1" si="1"/>
        <v/>
      </c>
      <c r="AQ66" s="63" t="str">
        <f t="shared" ca="1" si="2"/>
        <v/>
      </c>
      <c r="AR66" s="63" t="str">
        <f t="shared" ca="1" si="3"/>
        <v/>
      </c>
      <c r="AS66" s="63" t="str">
        <f t="shared" ca="1" si="4"/>
        <v/>
      </c>
      <c r="AT66" s="63" t="str">
        <f t="shared" ca="1" si="5"/>
        <v/>
      </c>
      <c r="AU66" s="63" t="str">
        <f t="shared" ca="1" si="6"/>
        <v/>
      </c>
      <c r="AV66" s="63" t="str">
        <f t="shared" ca="1" si="7"/>
        <v/>
      </c>
      <c r="AW66" s="63" t="str">
        <f t="shared" ca="1" si="8"/>
        <v/>
      </c>
      <c r="AX66" s="63" t="str">
        <f t="shared" ca="1" si="9"/>
        <v/>
      </c>
      <c r="AZ66" s="204" t="str">
        <f t="shared" ca="1" si="13"/>
        <v/>
      </c>
      <c r="BA66" s="215" t="str">
        <f>IF(ISNUMBER(MATCH(ssLev&amp;ccCountry&amp;ccLevel2&amp;ccYear&amp;"Outputs"&amp;"?"&amp;ROW(),wrkg1!$I:$I,0)),1,"")</f>
        <v/>
      </c>
    </row>
    <row r="67" spans="1:53" x14ac:dyDescent="0.25">
      <c r="B67" s="187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88"/>
      <c r="O67" s="190"/>
      <c r="AF67" s="63"/>
      <c r="AO67" s="63" t="str">
        <f t="shared" si="12"/>
        <v/>
      </c>
      <c r="AP67" s="63" t="str">
        <f t="shared" si="1"/>
        <v/>
      </c>
      <c r="AQ67" s="63" t="str">
        <f t="shared" si="2"/>
        <v/>
      </c>
      <c r="AR67" s="63" t="str">
        <f t="shared" si="3"/>
        <v/>
      </c>
      <c r="AS67" s="63" t="str">
        <f t="shared" si="4"/>
        <v/>
      </c>
      <c r="AT67" s="63" t="str">
        <f t="shared" si="5"/>
        <v/>
      </c>
      <c r="AU67" s="63" t="str">
        <f t="shared" si="6"/>
        <v/>
      </c>
      <c r="AV67" s="63" t="str">
        <f t="shared" si="7"/>
        <v/>
      </c>
      <c r="AW67" s="63" t="str">
        <f t="shared" si="8"/>
        <v/>
      </c>
      <c r="AX67" s="63" t="str">
        <f t="shared" si="9"/>
        <v/>
      </c>
      <c r="AZ67" s="204" t="str">
        <f t="shared" si="13"/>
        <v/>
      </c>
      <c r="BA67" s="215" t="str">
        <f>IF(ISNUMBER(MATCH(ssLev&amp;ccCountry&amp;ccLevel2&amp;ccYear&amp;"Outputs"&amp;"?"&amp;ROW(),wrkg1!$I:$I,0)),1,"")</f>
        <v/>
      </c>
    </row>
    <row r="68" spans="1:53" ht="15.75" thickBot="1" x14ac:dyDescent="0.3">
      <c r="B68" s="169" t="s">
        <v>955</v>
      </c>
      <c r="AF68" s="63" t="str">
        <f>IF(ISNUMBER($A68),MATCH($A68,Quantities!$A:$A,0),"")</f>
        <v/>
      </c>
      <c r="AH68" s="192" t="str">
        <f>IF(_xludf.ISFORMULA(AG68),1,"")</f>
        <v/>
      </c>
      <c r="AO68" s="63" t="str">
        <f t="shared" si="12"/>
        <v/>
      </c>
      <c r="AP68" s="63" t="str">
        <f t="shared" si="1"/>
        <v/>
      </c>
      <c r="AQ68" s="63" t="str">
        <f t="shared" si="2"/>
        <v/>
      </c>
      <c r="AR68" s="63" t="str">
        <f t="shared" si="3"/>
        <v/>
      </c>
      <c r="AS68" s="63" t="str">
        <f t="shared" si="4"/>
        <v/>
      </c>
      <c r="AT68" s="63" t="str">
        <f t="shared" si="5"/>
        <v/>
      </c>
      <c r="AU68" s="63" t="str">
        <f t="shared" si="6"/>
        <v/>
      </c>
      <c r="AV68" s="63" t="str">
        <f t="shared" si="7"/>
        <v/>
      </c>
      <c r="AW68" s="63" t="str">
        <f t="shared" si="8"/>
        <v/>
      </c>
      <c r="AX68" s="63" t="str">
        <f t="shared" si="9"/>
        <v/>
      </c>
      <c r="AZ68" s="204" t="str">
        <f t="shared" si="13"/>
        <v/>
      </c>
      <c r="BA68" s="215" t="str">
        <f>IF(ISNUMBER(MATCH(ssLev&amp;ccCountry&amp;ccLevel2&amp;ccYear&amp;"Outputs"&amp;"?"&amp;ROW(),wrkg1!$I:$I,0)),1,"")</f>
        <v/>
      </c>
    </row>
    <row r="69" spans="1:53" ht="15.75" thickBot="1" x14ac:dyDescent="0.3">
      <c r="B69" s="168" t="s">
        <v>385</v>
      </c>
      <c r="C69" s="196" t="s">
        <v>17</v>
      </c>
      <c r="D69" s="167">
        <f t="shared" ref="D69:M69" si="46">IF(D$4&lt;&gt;"",D$4,"")</f>
        <v>2014</v>
      </c>
      <c r="E69" s="167">
        <f t="shared" si="46"/>
        <v>2015</v>
      </c>
      <c r="F69" s="167">
        <f t="shared" si="46"/>
        <v>2016</v>
      </c>
      <c r="G69" s="167">
        <f t="shared" si="46"/>
        <v>2017</v>
      </c>
      <c r="H69" s="167" t="str">
        <f t="shared" si="46"/>
        <v/>
      </c>
      <c r="I69" s="167" t="str">
        <f t="shared" si="46"/>
        <v/>
      </c>
      <c r="J69" s="167" t="str">
        <f t="shared" si="46"/>
        <v/>
      </c>
      <c r="K69" s="167" t="str">
        <f t="shared" si="46"/>
        <v/>
      </c>
      <c r="L69" s="167" t="str">
        <f t="shared" si="46"/>
        <v/>
      </c>
      <c r="M69" s="167" t="str">
        <f t="shared" si="46"/>
        <v/>
      </c>
      <c r="O69" s="3" t="str">
        <f t="shared" ref="O69" si="47">IF(O$4&lt;&gt;"",O$4,"")</f>
        <v>Total 2014-2017</v>
      </c>
      <c r="AF69" s="63" t="str">
        <f>IF(ISNUMBER($A69),MATCH($A69,Quantities!$A:$A,0),"")</f>
        <v/>
      </c>
      <c r="AG69" s="1" t="str">
        <f>IF(AG$4&lt;&gt;"",AG$4,"")</f>
        <v>Formula</v>
      </c>
      <c r="AH69" s="192">
        <f>IF(_xludf.ISFORMULA(AG69),1,"")</f>
        <v>1</v>
      </c>
      <c r="AO69" s="63" t="str">
        <f t="shared" si="12"/>
        <v/>
      </c>
      <c r="AP69" s="63" t="str">
        <f t="shared" ref="AP69:AP131" si="48">IF(AND(ISNUMBER($AN69),ISNUMBER(E69)),1,"")</f>
        <v/>
      </c>
      <c r="AQ69" s="63" t="str">
        <f t="shared" ref="AQ69:AQ131" si="49">IF(AND(ISNUMBER($AN69),ISNUMBER(F69)),1,"")</f>
        <v/>
      </c>
      <c r="AR69" s="63" t="str">
        <f t="shared" ref="AR69:AR131" si="50">IF(AND(ISNUMBER($AN69),ISNUMBER(G69)),1,"")</f>
        <v/>
      </c>
      <c r="AS69" s="63" t="str">
        <f t="shared" ref="AS69:AS131" si="51">IF(AND(ISNUMBER($AN69),ISNUMBER(H69)),1,"")</f>
        <v/>
      </c>
      <c r="AT69" s="63" t="str">
        <f t="shared" ref="AT69:AT131" si="52">IF(AND(ISNUMBER($AN69),ISNUMBER(I69)),1,"")</f>
        <v/>
      </c>
      <c r="AU69" s="63" t="str">
        <f t="shared" ref="AU69:AU131" si="53">IF(AND(ISNUMBER($AN69),ISNUMBER(J69)),1,"")</f>
        <v/>
      </c>
      <c r="AV69" s="63" t="str">
        <f t="shared" ref="AV69:AV131" si="54">IF(AND(ISNUMBER($AN69),ISNUMBER(K69)),1,"")</f>
        <v/>
      </c>
      <c r="AW69" s="63" t="str">
        <f t="shared" ref="AW69:AW131" si="55">IF(AND(ISNUMBER($AN69),ISNUMBER(L69)),1,"")</f>
        <v/>
      </c>
      <c r="AX69" s="63" t="str">
        <f t="shared" ref="AX69:AX131" si="56">IF(AND(ISNUMBER($AN69),ISNUMBER(M69)),1,"")</f>
        <v/>
      </c>
      <c r="AZ69" s="204" t="str">
        <f t="shared" si="13"/>
        <v/>
      </c>
      <c r="BA69" s="215" t="str">
        <f>IF(ISNUMBER(MATCH(ssLev&amp;ccCountry&amp;ccLevel2&amp;ccYear&amp;"Outputs"&amp;"?"&amp;ROW(),wrkg1!$I:$I,0)),1,"")</f>
        <v/>
      </c>
    </row>
    <row r="70" spans="1:53" ht="15" customHeight="1" thickBot="1" x14ac:dyDescent="0.3">
      <c r="A70" s="63">
        <v>40</v>
      </c>
      <c r="B70" s="176" t="s">
        <v>592</v>
      </c>
      <c r="C70" s="177"/>
      <c r="D70" s="4">
        <f ca="1">IF(AND(cORS&lt;&gt;"",ISNUMBER($AF70)),OFFSET(Quantities!F$1,Outputs!$AF70-1,),"")</f>
        <v>2878690.6811934379</v>
      </c>
      <c r="E70" s="4">
        <f ca="1">IF(AND(cORS&lt;&gt;"",ISNUMBER($AF70)),OFFSET(Quantities!G$1,Outputs!$AF70-1,),"")</f>
        <v>3327269.0393203306</v>
      </c>
      <c r="F70" s="4">
        <f ca="1">IF(AND(cORS&lt;&gt;"",ISNUMBER($AF70)),OFFSET(Quantities!H$1,Outputs!$AF70-1,),"")</f>
        <v>3880797.5598943057</v>
      </c>
      <c r="G70" s="4">
        <f ca="1">IF(AND(cORS&lt;&gt;"",ISNUMBER($AF70)),OFFSET(Quantities!I$1,Outputs!$AF70-1,),"")</f>
        <v>4392266.4840849973</v>
      </c>
      <c r="H70" s="4" t="str">
        <f ca="1">IF(AND(cORS&lt;&gt;"",ISNUMBER($AF70)),OFFSET(Quantities!J$1,Outputs!$AF70-1,),"")</f>
        <v/>
      </c>
      <c r="I70" s="4" t="str">
        <f ca="1">IF(AND(cORS&lt;&gt;"",ISNUMBER($AF70)),OFFSET(Quantities!K$1,Outputs!$AF70-1,),"")</f>
        <v/>
      </c>
      <c r="J70" s="4" t="str">
        <f ca="1">IF(AND(cORS&lt;&gt;"",ISNUMBER($AF70)),OFFSET(Quantities!L$1,Outputs!$AF70-1,),"")</f>
        <v/>
      </c>
      <c r="K70" s="4" t="str">
        <f ca="1">IF(AND(cORS&lt;&gt;"",ISNUMBER($AF70)),OFFSET(Quantities!M$1,Outputs!$AF70-1,),"")</f>
        <v/>
      </c>
      <c r="L70" s="4" t="str">
        <f ca="1">IF(AND(cORS&lt;&gt;"",ISNUMBER($AF70)),OFFSET(Quantities!N$1,Outputs!$AF70-1,),"")</f>
        <v/>
      </c>
      <c r="M70" s="4" t="str">
        <f ca="1">IF(AND(cORS&lt;&gt;"",ISNUMBER($AF70)),OFFSET(Quantities!O$1,Outputs!$AF70-1,),"")</f>
        <v/>
      </c>
      <c r="N70" s="5"/>
      <c r="O70" s="6">
        <f t="shared" ref="O70:O78" ca="1" si="57">IF(SUM(D70:M70)&gt;0,SUM(D70:M70),"")</f>
        <v>14479023.764493071</v>
      </c>
      <c r="AF70" s="63">
        <f>IF(ISNUMBER($A70),MATCH($A70,Quantities!$A:$A,0),"")</f>
        <v>67</v>
      </c>
      <c r="AG70" s="1">
        <f ca="1">IF(AND(cORS&lt;&gt;"",ISNUMBER($AF70)),OFFSET(Quantities!AI$1,Outputs!$AF70-1,),"")</f>
        <v>0</v>
      </c>
      <c r="AH70" s="192">
        <f>IF(_xludf.ISFORMULA(AG70),1,"")</f>
        <v>1</v>
      </c>
      <c r="AO70" s="63" t="str">
        <f t="shared" ref="AO70:AO131" ca="1" si="58">IF(AND(ISNUMBER($AN70),ISNUMBER(D70)),1,"")</f>
        <v/>
      </c>
      <c r="AP70" s="63" t="str">
        <f t="shared" ca="1" si="48"/>
        <v/>
      </c>
      <c r="AQ70" s="63" t="str">
        <f t="shared" ca="1" si="49"/>
        <v/>
      </c>
      <c r="AR70" s="63" t="str">
        <f t="shared" ca="1" si="50"/>
        <v/>
      </c>
      <c r="AS70" s="63" t="str">
        <f t="shared" ca="1" si="51"/>
        <v/>
      </c>
      <c r="AT70" s="63" t="str">
        <f t="shared" ca="1" si="52"/>
        <v/>
      </c>
      <c r="AU70" s="63" t="str">
        <f t="shared" ca="1" si="53"/>
        <v/>
      </c>
      <c r="AV70" s="63" t="str">
        <f t="shared" ca="1" si="54"/>
        <v/>
      </c>
      <c r="AW70" s="63" t="str">
        <f t="shared" ca="1" si="55"/>
        <v/>
      </c>
      <c r="AX70" s="63" t="str">
        <f t="shared" ca="1" si="56"/>
        <v/>
      </c>
      <c r="AZ70" s="204" t="str">
        <f t="shared" ref="AZ70:AZ133" ca="1" si="59">IF(SUM(AO70:AX70)&gt;0,1,"")</f>
        <v/>
      </c>
      <c r="BA70" s="215" t="str">
        <f>IF(ISNUMBER(MATCH(ssLev&amp;ccCountry&amp;ccLevel2&amp;ccYear&amp;"Outputs"&amp;"?"&amp;ROW(),wrkg1!$I:$I,0)),1,"")</f>
        <v/>
      </c>
    </row>
    <row r="71" spans="1:53" ht="15.75" thickBot="1" x14ac:dyDescent="0.3">
      <c r="B71" s="176" t="s">
        <v>593</v>
      </c>
      <c r="C71" s="177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78"/>
      <c r="O71" s="279" t="str">
        <f t="shared" si="57"/>
        <v/>
      </c>
      <c r="AF71" s="63" t="str">
        <f>IF(ISNUMBER($A71),MATCH($A71,Quantities!$A:$A,0),"")</f>
        <v/>
      </c>
      <c r="AH71" s="192" t="str">
        <f>IF(_xludf.ISFORMULA(AG71),1,"")</f>
        <v/>
      </c>
      <c r="AN71" s="63">
        <v>1</v>
      </c>
      <c r="AO71" s="63" t="str">
        <f t="shared" si="58"/>
        <v/>
      </c>
      <c r="AP71" s="63" t="str">
        <f t="shared" si="48"/>
        <v/>
      </c>
      <c r="AQ71" s="63" t="str">
        <f t="shared" si="49"/>
        <v/>
      </c>
      <c r="AR71" s="63" t="str">
        <f t="shared" si="50"/>
        <v/>
      </c>
      <c r="AS71" s="63" t="str">
        <f t="shared" si="51"/>
        <v/>
      </c>
      <c r="AT71" s="63" t="str">
        <f t="shared" si="52"/>
        <v/>
      </c>
      <c r="AU71" s="63" t="str">
        <f t="shared" si="53"/>
        <v/>
      </c>
      <c r="AV71" s="63" t="str">
        <f t="shared" si="54"/>
        <v/>
      </c>
      <c r="AW71" s="63" t="str">
        <f t="shared" si="55"/>
        <v/>
      </c>
      <c r="AX71" s="63" t="str">
        <f t="shared" si="56"/>
        <v/>
      </c>
      <c r="AZ71" s="204" t="str">
        <f t="shared" si="59"/>
        <v/>
      </c>
      <c r="BA71" s="215" t="str">
        <f>IF(ISNUMBER(MATCH(ssLev&amp;ccCountry&amp;ccLevel2&amp;ccYear&amp;"Outputs"&amp;"?"&amp;ROW(),wrkg1!$I:$I,0)),1,"")</f>
        <v/>
      </c>
    </row>
    <row r="72" spans="1:53" ht="15.75" thickBot="1" x14ac:dyDescent="0.3">
      <c r="B72" s="176" t="s">
        <v>594</v>
      </c>
      <c r="C72" s="177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78"/>
      <c r="O72" s="279" t="str">
        <f t="shared" ref="O72" si="60">IF(SUM(D72:M72)&gt;0,SUM(D72:M72),"")</f>
        <v/>
      </c>
      <c r="AF72" s="63" t="str">
        <f>IF(ISNUMBER($A72),MATCH($A72,Quantities!$A:$A,0),"")</f>
        <v/>
      </c>
      <c r="AH72" s="192" t="str">
        <f>IF(_xludf.ISFORMULA(AG72),1,"")</f>
        <v/>
      </c>
      <c r="AN72" s="63">
        <v>1</v>
      </c>
      <c r="AO72" s="63" t="str">
        <f t="shared" si="58"/>
        <v/>
      </c>
      <c r="AP72" s="63" t="str">
        <f t="shared" si="48"/>
        <v/>
      </c>
      <c r="AQ72" s="63" t="str">
        <f t="shared" si="49"/>
        <v/>
      </c>
      <c r="AR72" s="63" t="str">
        <f t="shared" si="50"/>
        <v/>
      </c>
      <c r="AS72" s="63" t="str">
        <f t="shared" si="51"/>
        <v/>
      </c>
      <c r="AT72" s="63" t="str">
        <f t="shared" si="52"/>
        <v/>
      </c>
      <c r="AU72" s="63" t="str">
        <f t="shared" si="53"/>
        <v/>
      </c>
      <c r="AV72" s="63" t="str">
        <f t="shared" si="54"/>
        <v/>
      </c>
      <c r="AW72" s="63" t="str">
        <f t="shared" si="55"/>
        <v/>
      </c>
      <c r="AX72" s="63" t="str">
        <f t="shared" si="56"/>
        <v/>
      </c>
      <c r="AZ72" s="204" t="str">
        <f t="shared" si="59"/>
        <v/>
      </c>
      <c r="BA72" s="215" t="str">
        <f>IF(ISNUMBER(MATCH(ssLev&amp;ccCountry&amp;ccLevel2&amp;ccYear&amp;"Outputs"&amp;"?"&amp;ROW(),wrkg1!$I:$I,0)),1,"")</f>
        <v/>
      </c>
    </row>
    <row r="73" spans="1:53" ht="15.75" thickBot="1" x14ac:dyDescent="0.3">
      <c r="B73" s="176" t="s">
        <v>595</v>
      </c>
      <c r="C73" s="177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78"/>
      <c r="O73" s="279" t="str">
        <f t="shared" si="57"/>
        <v/>
      </c>
      <c r="AF73" s="63" t="str">
        <f>IF(ISNUMBER($A73),MATCH($A73,Quantities!$A:$A,0),"")</f>
        <v/>
      </c>
      <c r="AH73" s="192" t="str">
        <f>IF(_xludf.ISFORMULA(AG73),1,"")</f>
        <v/>
      </c>
      <c r="AN73" s="63">
        <v>1</v>
      </c>
      <c r="AO73" s="63" t="str">
        <f t="shared" si="58"/>
        <v/>
      </c>
      <c r="AP73" s="63" t="str">
        <f t="shared" si="48"/>
        <v/>
      </c>
      <c r="AQ73" s="63" t="str">
        <f t="shared" si="49"/>
        <v/>
      </c>
      <c r="AR73" s="63" t="str">
        <f t="shared" si="50"/>
        <v/>
      </c>
      <c r="AS73" s="63" t="str">
        <f t="shared" si="51"/>
        <v/>
      </c>
      <c r="AT73" s="63" t="str">
        <f t="shared" si="52"/>
        <v/>
      </c>
      <c r="AU73" s="63" t="str">
        <f t="shared" si="53"/>
        <v/>
      </c>
      <c r="AV73" s="63" t="str">
        <f t="shared" si="54"/>
        <v/>
      </c>
      <c r="AW73" s="63" t="str">
        <f t="shared" si="55"/>
        <v/>
      </c>
      <c r="AX73" s="63" t="str">
        <f t="shared" si="56"/>
        <v/>
      </c>
      <c r="AZ73" s="204" t="str">
        <f t="shared" si="59"/>
        <v/>
      </c>
      <c r="BA73" s="215" t="str">
        <f>IF(ISNUMBER(MATCH(ssLev&amp;ccCountry&amp;ccLevel2&amp;ccYear&amp;"Outputs"&amp;"?"&amp;ROW(),wrkg1!$I:$I,0)),1,"")</f>
        <v/>
      </c>
    </row>
    <row r="74" spans="1:53" s="13" customFormat="1" ht="15.75" thickBot="1" x14ac:dyDescent="0.3">
      <c r="A74" s="62"/>
      <c r="B74" s="178" t="s">
        <v>11</v>
      </c>
      <c r="C74" s="179"/>
      <c r="D74" s="15">
        <f t="shared" ref="D74:M74" ca="1" si="61">IF(SUM(D70:D73)&gt;0,SUM(D70:D73),"")</f>
        <v>2878690.6811934379</v>
      </c>
      <c r="E74" s="15">
        <f t="shared" ca="1" si="61"/>
        <v>3327269.0393203306</v>
      </c>
      <c r="F74" s="15">
        <f t="shared" ca="1" si="61"/>
        <v>3880797.5598943057</v>
      </c>
      <c r="G74" s="15">
        <f t="shared" ca="1" si="61"/>
        <v>4392266.4840849973</v>
      </c>
      <c r="H74" s="15" t="str">
        <f t="shared" ca="1" si="61"/>
        <v/>
      </c>
      <c r="I74" s="15" t="str">
        <f t="shared" ca="1" si="61"/>
        <v/>
      </c>
      <c r="J74" s="15" t="str">
        <f t="shared" ca="1" si="61"/>
        <v/>
      </c>
      <c r="K74" s="15" t="str">
        <f t="shared" ca="1" si="61"/>
        <v/>
      </c>
      <c r="L74" s="15" t="str">
        <f t="shared" ca="1" si="61"/>
        <v/>
      </c>
      <c r="M74" s="15" t="str">
        <f t="shared" ca="1" si="61"/>
        <v/>
      </c>
      <c r="N74" s="12"/>
      <c r="O74" s="6">
        <f t="shared" ca="1" si="57"/>
        <v>14479023.764493071</v>
      </c>
      <c r="AF74" s="63" t="str">
        <f>IF(ISNUMBER($A74),MATCH($A74,Quantities!$A:$A,0),"")</f>
        <v/>
      </c>
      <c r="AG74" s="13" t="str">
        <f t="shared" ref="AG74" ca="1" si="62">IF(SUM(AG70:AG73)&gt;0,SUM(AG70:AG73),"")</f>
        <v/>
      </c>
      <c r="AH74" s="192">
        <f>IF(_xludf.ISFORMULA(AG74),1,"")</f>
        <v>1</v>
      </c>
      <c r="AN74" s="62"/>
      <c r="AO74" s="63" t="str">
        <f t="shared" ca="1" si="58"/>
        <v/>
      </c>
      <c r="AP74" s="63" t="str">
        <f t="shared" ca="1" si="48"/>
        <v/>
      </c>
      <c r="AQ74" s="63" t="str">
        <f t="shared" ca="1" si="49"/>
        <v/>
      </c>
      <c r="AR74" s="63" t="str">
        <f t="shared" ca="1" si="50"/>
        <v/>
      </c>
      <c r="AS74" s="63" t="str">
        <f t="shared" ca="1" si="51"/>
        <v/>
      </c>
      <c r="AT74" s="63" t="str">
        <f t="shared" ca="1" si="52"/>
        <v/>
      </c>
      <c r="AU74" s="63" t="str">
        <f t="shared" ca="1" si="53"/>
        <v/>
      </c>
      <c r="AV74" s="63" t="str">
        <f t="shared" ca="1" si="54"/>
        <v/>
      </c>
      <c r="AW74" s="63" t="str">
        <f t="shared" ca="1" si="55"/>
        <v/>
      </c>
      <c r="AX74" s="63" t="str">
        <f t="shared" ca="1" si="56"/>
        <v/>
      </c>
      <c r="AY74" s="62"/>
      <c r="AZ74" s="204" t="str">
        <f t="shared" ca="1" si="59"/>
        <v/>
      </c>
      <c r="BA74" s="215" t="str">
        <f>IF(ISNUMBER(MATCH(ssLev&amp;ccCountry&amp;ccLevel2&amp;ccYear&amp;"Outputs"&amp;"?"&amp;ROW(),wrkg1!$I:$I,0)),1,"")</f>
        <v/>
      </c>
    </row>
    <row r="75" spans="1:53" ht="15.75" thickBot="1" x14ac:dyDescent="0.3">
      <c r="B75" s="176" t="s">
        <v>3</v>
      </c>
      <c r="C75" s="177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78"/>
      <c r="O75" s="279" t="str">
        <f t="shared" si="57"/>
        <v/>
      </c>
      <c r="AF75" s="63" t="str">
        <f>IF(ISNUMBER($A75),MATCH($A75,Quantities!$A:$A,0),"")</f>
        <v/>
      </c>
      <c r="AH75" s="192" t="str">
        <f>IF(_xludf.ISFORMULA(AG75),1,"")</f>
        <v/>
      </c>
      <c r="AN75" s="63">
        <v>1</v>
      </c>
      <c r="AO75" s="63" t="str">
        <f t="shared" si="58"/>
        <v/>
      </c>
      <c r="AP75" s="63" t="str">
        <f t="shared" si="48"/>
        <v/>
      </c>
      <c r="AQ75" s="63" t="str">
        <f t="shared" si="49"/>
        <v/>
      </c>
      <c r="AR75" s="63" t="str">
        <f t="shared" si="50"/>
        <v/>
      </c>
      <c r="AS75" s="63" t="str">
        <f t="shared" si="51"/>
        <v/>
      </c>
      <c r="AT75" s="63" t="str">
        <f t="shared" si="52"/>
        <v/>
      </c>
      <c r="AU75" s="63" t="str">
        <f t="shared" si="53"/>
        <v/>
      </c>
      <c r="AV75" s="63" t="str">
        <f t="shared" si="54"/>
        <v/>
      </c>
      <c r="AW75" s="63" t="str">
        <f t="shared" si="55"/>
        <v/>
      </c>
      <c r="AX75" s="63" t="str">
        <f t="shared" si="56"/>
        <v/>
      </c>
      <c r="AZ75" s="204" t="str">
        <f t="shared" si="59"/>
        <v/>
      </c>
      <c r="BA75" s="215" t="str">
        <f>IF(ISNUMBER(MATCH(ssLev&amp;ccCountry&amp;ccLevel2&amp;ccYear&amp;"Outputs"&amp;"?"&amp;ROW(),wrkg1!$I:$I,0)),1,"")</f>
        <v/>
      </c>
    </row>
    <row r="76" spans="1:53" ht="15.75" thickBot="1" x14ac:dyDescent="0.3">
      <c r="B76" s="176" t="s">
        <v>12</v>
      </c>
      <c r="C76" s="177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78"/>
      <c r="O76" s="279" t="str">
        <f t="shared" si="57"/>
        <v/>
      </c>
      <c r="AF76" s="63" t="str">
        <f>IF(ISNUMBER($A76),MATCH($A76,Quantities!$A:$A,0),"")</f>
        <v/>
      </c>
      <c r="AH76" s="192" t="str">
        <f>IF(_xludf.ISFORMULA(AG76),1,"")</f>
        <v/>
      </c>
      <c r="AN76" s="63">
        <v>1</v>
      </c>
      <c r="AO76" s="63" t="str">
        <f t="shared" si="58"/>
        <v/>
      </c>
      <c r="AP76" s="63" t="str">
        <f t="shared" si="48"/>
        <v/>
      </c>
      <c r="AQ76" s="63" t="str">
        <f t="shared" si="49"/>
        <v/>
      </c>
      <c r="AR76" s="63" t="str">
        <f t="shared" si="50"/>
        <v/>
      </c>
      <c r="AS76" s="63" t="str">
        <f t="shared" si="51"/>
        <v/>
      </c>
      <c r="AT76" s="63" t="str">
        <f t="shared" si="52"/>
        <v/>
      </c>
      <c r="AU76" s="63" t="str">
        <f t="shared" si="53"/>
        <v/>
      </c>
      <c r="AV76" s="63" t="str">
        <f t="shared" si="54"/>
        <v/>
      </c>
      <c r="AW76" s="63" t="str">
        <f t="shared" si="55"/>
        <v/>
      </c>
      <c r="AX76" s="63" t="str">
        <f t="shared" si="56"/>
        <v/>
      </c>
      <c r="AZ76" s="204" t="str">
        <f t="shared" si="59"/>
        <v/>
      </c>
      <c r="BA76" s="215" t="str">
        <f>IF(ISNUMBER(MATCH(ssLev&amp;ccCountry&amp;ccLevel2&amp;ccYear&amp;"Outputs"&amp;"?"&amp;ROW(),wrkg1!$I:$I,0)),1,"")</f>
        <v/>
      </c>
    </row>
    <row r="77" spans="1:53" ht="15.75" thickBot="1" x14ac:dyDescent="0.3">
      <c r="B77" s="176" t="s">
        <v>15</v>
      </c>
      <c r="C77" s="177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78"/>
      <c r="O77" s="279" t="str">
        <f t="shared" si="57"/>
        <v/>
      </c>
      <c r="AF77" s="63" t="str">
        <f>IF(ISNUMBER($A77),MATCH($A77,Quantities!$A:$A,0),"")</f>
        <v/>
      </c>
      <c r="AH77" s="192" t="str">
        <f>IF(_xludf.ISFORMULA(AG77),1,"")</f>
        <v/>
      </c>
      <c r="AN77" s="63">
        <v>1</v>
      </c>
      <c r="AO77" s="63" t="str">
        <f t="shared" si="58"/>
        <v/>
      </c>
      <c r="AP77" s="63" t="str">
        <f t="shared" si="48"/>
        <v/>
      </c>
      <c r="AQ77" s="63" t="str">
        <f t="shared" si="49"/>
        <v/>
      </c>
      <c r="AR77" s="63" t="str">
        <f t="shared" si="50"/>
        <v/>
      </c>
      <c r="AS77" s="63" t="str">
        <f t="shared" si="51"/>
        <v/>
      </c>
      <c r="AT77" s="63" t="str">
        <f t="shared" si="52"/>
        <v/>
      </c>
      <c r="AU77" s="63" t="str">
        <f t="shared" si="53"/>
        <v/>
      </c>
      <c r="AV77" s="63" t="str">
        <f t="shared" si="54"/>
        <v/>
      </c>
      <c r="AW77" s="63" t="str">
        <f t="shared" si="55"/>
        <v/>
      </c>
      <c r="AX77" s="63" t="str">
        <f t="shared" si="56"/>
        <v/>
      </c>
      <c r="AZ77" s="204" t="str">
        <f t="shared" si="59"/>
        <v/>
      </c>
      <c r="BA77" s="215" t="str">
        <f>IF(ISNUMBER(MATCH(ssLev&amp;ccCountry&amp;ccLevel2&amp;ccYear&amp;"Outputs"&amp;"?"&amp;ROW(),wrkg1!$I:$I,0)),1,"")</f>
        <v/>
      </c>
    </row>
    <row r="78" spans="1:53" ht="15.75" thickBot="1" x14ac:dyDescent="0.3">
      <c r="B78" s="180" t="s">
        <v>13</v>
      </c>
      <c r="C78" s="181"/>
      <c r="D78" s="14">
        <f t="shared" ref="D78:M78" ca="1" si="63">IF(ISNUMBER(D74),D74-SUM(D75:D77),"")</f>
        <v>2878690.6811934379</v>
      </c>
      <c r="E78" s="14">
        <f t="shared" ca="1" si="63"/>
        <v>3327269.0393203306</v>
      </c>
      <c r="F78" s="14">
        <f t="shared" ca="1" si="63"/>
        <v>3880797.5598943057</v>
      </c>
      <c r="G78" s="14">
        <f t="shared" ca="1" si="63"/>
        <v>4392266.4840849973</v>
      </c>
      <c r="H78" s="14" t="str">
        <f t="shared" ca="1" si="63"/>
        <v/>
      </c>
      <c r="I78" s="14" t="str">
        <f t="shared" ca="1" si="63"/>
        <v/>
      </c>
      <c r="J78" s="14" t="str">
        <f t="shared" ca="1" si="63"/>
        <v/>
      </c>
      <c r="K78" s="14" t="str">
        <f t="shared" ca="1" si="63"/>
        <v/>
      </c>
      <c r="L78" s="14" t="str">
        <f t="shared" ca="1" si="63"/>
        <v/>
      </c>
      <c r="M78" s="14" t="str">
        <f t="shared" ca="1" si="63"/>
        <v/>
      </c>
      <c r="N78" s="5"/>
      <c r="O78" s="6">
        <f t="shared" ca="1" si="57"/>
        <v>14479023.764493071</v>
      </c>
      <c r="AF78" s="63" t="str">
        <f>IF(ISNUMBER($A78),MATCH($A78,Quantities!$A:$A,0),"")</f>
        <v/>
      </c>
      <c r="AG78" s="1" t="str">
        <f ca="1">IF(ISNUMBER(AG74),AG74-SUM(AG75:AG77),"")</f>
        <v/>
      </c>
      <c r="AH78" s="192">
        <f>IF(_xludf.ISFORMULA(AG78),1,"")</f>
        <v>1</v>
      </c>
      <c r="AO78" s="63" t="str">
        <f t="shared" ca="1" si="58"/>
        <v/>
      </c>
      <c r="AP78" s="63" t="str">
        <f t="shared" ca="1" si="48"/>
        <v/>
      </c>
      <c r="AQ78" s="63" t="str">
        <f t="shared" ca="1" si="49"/>
        <v/>
      </c>
      <c r="AR78" s="63" t="str">
        <f t="shared" ca="1" si="50"/>
        <v/>
      </c>
      <c r="AS78" s="63" t="str">
        <f t="shared" ca="1" si="51"/>
        <v/>
      </c>
      <c r="AT78" s="63" t="str">
        <f t="shared" ca="1" si="52"/>
        <v/>
      </c>
      <c r="AU78" s="63" t="str">
        <f t="shared" ca="1" si="53"/>
        <v/>
      </c>
      <c r="AV78" s="63" t="str">
        <f t="shared" ca="1" si="54"/>
        <v/>
      </c>
      <c r="AW78" s="63" t="str">
        <f t="shared" ca="1" si="55"/>
        <v/>
      </c>
      <c r="AX78" s="63" t="str">
        <f t="shared" ca="1" si="56"/>
        <v/>
      </c>
      <c r="AZ78" s="204" t="str">
        <f t="shared" ca="1" si="59"/>
        <v/>
      </c>
      <c r="BA78" s="215" t="str">
        <f>IF(ISNUMBER(MATCH(ssLev&amp;ccCountry&amp;ccLevel2&amp;ccYear&amp;"Outputs"&amp;"?"&amp;ROW(),wrkg1!$I:$I,0)),1,"")</f>
        <v/>
      </c>
    </row>
    <row r="79" spans="1:53" ht="15" customHeight="1" thickBot="1" x14ac:dyDescent="0.3">
      <c r="B79" s="176" t="s">
        <v>6</v>
      </c>
      <c r="C79" s="177"/>
      <c r="D79" s="191" t="s">
        <v>1</v>
      </c>
      <c r="E79" s="194" t="s">
        <v>1</v>
      </c>
      <c r="F79" s="195" t="s">
        <v>1</v>
      </c>
      <c r="G79" s="185" t="s">
        <v>1</v>
      </c>
      <c r="H79" s="185" t="s">
        <v>1</v>
      </c>
      <c r="I79" s="185" t="s">
        <v>1</v>
      </c>
      <c r="J79" s="185" t="s">
        <v>1</v>
      </c>
      <c r="K79" s="185" t="s">
        <v>1</v>
      </c>
      <c r="L79" s="185" t="s">
        <v>1</v>
      </c>
      <c r="M79" s="185" t="s">
        <v>1</v>
      </c>
      <c r="N79" s="7"/>
      <c r="O79" s="183" t="s">
        <v>1</v>
      </c>
      <c r="Q79" s="8"/>
      <c r="AF79" s="63" t="str">
        <f>IF(ISNUMBER($A79),MATCH($A79,Quantities!$A:$A,0),"")</f>
        <v/>
      </c>
      <c r="AG79" s="1" t="s">
        <v>1</v>
      </c>
      <c r="AH79" s="192" t="str">
        <f>IF(_xludf.ISFORMULA(AG79),1,"")</f>
        <v/>
      </c>
      <c r="AO79" s="63" t="str">
        <f t="shared" si="58"/>
        <v/>
      </c>
      <c r="AP79" s="63" t="str">
        <f t="shared" si="48"/>
        <v/>
      </c>
      <c r="AQ79" s="63" t="str">
        <f t="shared" si="49"/>
        <v/>
      </c>
      <c r="AR79" s="63" t="str">
        <f t="shared" si="50"/>
        <v/>
      </c>
      <c r="AS79" s="63" t="str">
        <f t="shared" si="51"/>
        <v/>
      </c>
      <c r="AT79" s="63" t="str">
        <f t="shared" si="52"/>
        <v/>
      </c>
      <c r="AU79" s="63" t="str">
        <f t="shared" si="53"/>
        <v/>
      </c>
      <c r="AV79" s="63" t="str">
        <f t="shared" si="54"/>
        <v/>
      </c>
      <c r="AW79" s="63" t="str">
        <f t="shared" si="55"/>
        <v/>
      </c>
      <c r="AX79" s="63" t="str">
        <f t="shared" si="56"/>
        <v/>
      </c>
      <c r="AZ79" s="204" t="str">
        <f t="shared" si="59"/>
        <v/>
      </c>
      <c r="BA79" s="215" t="str">
        <f>IF(ISNUMBER(MATCH(ssLev&amp;ccCountry&amp;ccLevel2&amp;ccYear&amp;"Outputs"&amp;"?"&amp;ROW(),wrkg1!$I:$I,0)),1,"")</f>
        <v/>
      </c>
    </row>
    <row r="80" spans="1:53" x14ac:dyDescent="0.25">
      <c r="B80" s="187" t="s">
        <v>7</v>
      </c>
      <c r="D80" s="190">
        <f t="shared" ref="D80:M80" ca="1" si="64">IF(AND(ISNUMBER(D74),ISNUMBER(D78)),IF(D78&lt;0,0.001,D78/D74),"")</f>
        <v>1</v>
      </c>
      <c r="E80" s="190">
        <f t="shared" ca="1" si="64"/>
        <v>1</v>
      </c>
      <c r="F80" s="190">
        <f t="shared" ca="1" si="64"/>
        <v>1</v>
      </c>
      <c r="G80" s="190">
        <f t="shared" ca="1" si="64"/>
        <v>1</v>
      </c>
      <c r="H80" s="190" t="str">
        <f t="shared" ca="1" si="64"/>
        <v/>
      </c>
      <c r="I80" s="190" t="str">
        <f t="shared" ca="1" si="64"/>
        <v/>
      </c>
      <c r="J80" s="190" t="str">
        <f t="shared" ca="1" si="64"/>
        <v/>
      </c>
      <c r="K80" s="190" t="str">
        <f t="shared" ca="1" si="64"/>
        <v/>
      </c>
      <c r="L80" s="190" t="str">
        <f t="shared" ca="1" si="64"/>
        <v/>
      </c>
      <c r="M80" s="190" t="str">
        <f t="shared" ca="1" si="64"/>
        <v/>
      </c>
      <c r="N80" s="188"/>
      <c r="O80" s="190">
        <f t="shared" ref="O80" ca="1" si="65">IF(AND(ISNUMBER(O74),ISNUMBER(O78)),O78/O74,"")</f>
        <v>1</v>
      </c>
      <c r="AF80" s="63" t="str">
        <f>IF(ISNUMBER($A80),MATCH($A80,Quantities!$A:$A,0),"")</f>
        <v/>
      </c>
      <c r="AG80" s="1" t="str">
        <f ca="1">IF(AND(ISNUMBER(AG74),ISNUMBER(AG78)),IF(AG78&lt;0,0.001,AG78/AG74),"")</f>
        <v/>
      </c>
      <c r="AH80" s="192">
        <f>IF(_xludf.ISFORMULA(AG80),1,"")</f>
        <v>1</v>
      </c>
      <c r="AO80" s="63" t="str">
        <f t="shared" ca="1" si="58"/>
        <v/>
      </c>
      <c r="AP80" s="63" t="str">
        <f t="shared" ca="1" si="48"/>
        <v/>
      </c>
      <c r="AQ80" s="63" t="str">
        <f t="shared" ca="1" si="49"/>
        <v/>
      </c>
      <c r="AR80" s="63" t="str">
        <f t="shared" ca="1" si="50"/>
        <v/>
      </c>
      <c r="AS80" s="63" t="str">
        <f t="shared" ca="1" si="51"/>
        <v/>
      </c>
      <c r="AT80" s="63" t="str">
        <f t="shared" ca="1" si="52"/>
        <v/>
      </c>
      <c r="AU80" s="63" t="str">
        <f t="shared" ca="1" si="53"/>
        <v/>
      </c>
      <c r="AV80" s="63" t="str">
        <f t="shared" ca="1" si="54"/>
        <v/>
      </c>
      <c r="AW80" s="63" t="str">
        <f t="shared" ca="1" si="55"/>
        <v/>
      </c>
      <c r="AX80" s="63" t="str">
        <f t="shared" ca="1" si="56"/>
        <v/>
      </c>
      <c r="AZ80" s="204" t="str">
        <f t="shared" ca="1" si="59"/>
        <v/>
      </c>
      <c r="BA80" s="215" t="str">
        <f>IF(ISNUMBER(MATCH(ssLev&amp;ccCountry&amp;ccLevel2&amp;ccYear&amp;"Outputs"&amp;"?"&amp;ROW(),wrkg1!$I:$I,0)),1,"")</f>
        <v/>
      </c>
    </row>
    <row r="81" spans="1:53" x14ac:dyDescent="0.25">
      <c r="D81" s="9"/>
      <c r="E81" s="9"/>
      <c r="F81" s="9"/>
      <c r="G81" s="10"/>
      <c r="H81" s="10"/>
      <c r="I81" s="10"/>
      <c r="J81" s="10"/>
      <c r="K81" s="10"/>
      <c r="L81" s="10"/>
      <c r="M81" s="10"/>
      <c r="N81" s="10"/>
      <c r="O81" s="10"/>
      <c r="AF81" s="63" t="str">
        <f>IF(ISNUMBER($A81),MATCH($A81,Quantities!$A:$A,0),"")</f>
        <v/>
      </c>
      <c r="AH81" s="192" t="str">
        <f>IF(_xludf.ISFORMULA(AG81),1,"")</f>
        <v/>
      </c>
      <c r="AO81" s="63" t="str">
        <f t="shared" si="58"/>
        <v/>
      </c>
      <c r="AP81" s="63" t="str">
        <f t="shared" si="48"/>
        <v/>
      </c>
      <c r="AQ81" s="63" t="str">
        <f t="shared" si="49"/>
        <v/>
      </c>
      <c r="AR81" s="63" t="str">
        <f t="shared" si="50"/>
        <v/>
      </c>
      <c r="AS81" s="63" t="str">
        <f t="shared" si="51"/>
        <v/>
      </c>
      <c r="AT81" s="63" t="str">
        <f t="shared" si="52"/>
        <v/>
      </c>
      <c r="AU81" s="63" t="str">
        <f t="shared" si="53"/>
        <v/>
      </c>
      <c r="AV81" s="63" t="str">
        <f t="shared" si="54"/>
        <v/>
      </c>
      <c r="AW81" s="63" t="str">
        <f t="shared" si="55"/>
        <v/>
      </c>
      <c r="AX81" s="63" t="str">
        <f t="shared" si="56"/>
        <v/>
      </c>
      <c r="AZ81" s="204" t="str">
        <f t="shared" si="59"/>
        <v/>
      </c>
      <c r="BA81" s="215" t="str">
        <f>IF(ISNUMBER(MATCH(ssLev&amp;ccCountry&amp;ccLevel2&amp;ccYear&amp;"Outputs"&amp;"?"&amp;ROW(),wrkg1!$I:$I,0)),1,"")</f>
        <v/>
      </c>
    </row>
    <row r="82" spans="1:53" ht="15.75" thickBot="1" x14ac:dyDescent="0.3">
      <c r="B82" s="169" t="s">
        <v>956</v>
      </c>
      <c r="AF82" s="63" t="str">
        <f>IF(ISNUMBER($A82),MATCH($A82,Quantities!$A:$A,0),"")</f>
        <v/>
      </c>
      <c r="AH82" s="192" t="str">
        <f>IF(_xludf.ISFORMULA(AG82),1,"")</f>
        <v/>
      </c>
      <c r="AO82" s="63" t="str">
        <f t="shared" si="58"/>
        <v/>
      </c>
      <c r="AP82" s="63" t="str">
        <f t="shared" si="48"/>
        <v/>
      </c>
      <c r="AQ82" s="63" t="str">
        <f t="shared" si="49"/>
        <v/>
      </c>
      <c r="AR82" s="63" t="str">
        <f t="shared" si="50"/>
        <v/>
      </c>
      <c r="AS82" s="63" t="str">
        <f t="shared" si="51"/>
        <v/>
      </c>
      <c r="AT82" s="63" t="str">
        <f t="shared" si="52"/>
        <v/>
      </c>
      <c r="AU82" s="63" t="str">
        <f t="shared" si="53"/>
        <v/>
      </c>
      <c r="AV82" s="63" t="str">
        <f t="shared" si="54"/>
        <v/>
      </c>
      <c r="AW82" s="63" t="str">
        <f t="shared" si="55"/>
        <v/>
      </c>
      <c r="AX82" s="63" t="str">
        <f t="shared" si="56"/>
        <v/>
      </c>
      <c r="AZ82" s="204" t="str">
        <f t="shared" si="59"/>
        <v/>
      </c>
      <c r="BA82" s="215" t="str">
        <f>IF(ISNUMBER(MATCH(ssLev&amp;ccCountry&amp;ccLevel2&amp;ccYear&amp;"Outputs"&amp;"?"&amp;ROW(),wrkg1!$I:$I,0)),1,"")</f>
        <v/>
      </c>
    </row>
    <row r="83" spans="1:53" ht="15.75" thickBot="1" x14ac:dyDescent="0.3">
      <c r="B83" s="168" t="s">
        <v>386</v>
      </c>
      <c r="C83" s="196" t="s">
        <v>22</v>
      </c>
      <c r="D83" s="167">
        <f t="shared" ref="D83:M83" si="66">IF(D$4&lt;&gt;"",D$4,"")</f>
        <v>2014</v>
      </c>
      <c r="E83" s="167">
        <f t="shared" si="66"/>
        <v>2015</v>
      </c>
      <c r="F83" s="167">
        <f t="shared" si="66"/>
        <v>2016</v>
      </c>
      <c r="G83" s="167">
        <f t="shared" si="66"/>
        <v>2017</v>
      </c>
      <c r="H83" s="167" t="str">
        <f t="shared" si="66"/>
        <v/>
      </c>
      <c r="I83" s="167" t="str">
        <f t="shared" si="66"/>
        <v/>
      </c>
      <c r="J83" s="167" t="str">
        <f t="shared" si="66"/>
        <v/>
      </c>
      <c r="K83" s="167" t="str">
        <f t="shared" si="66"/>
        <v/>
      </c>
      <c r="L83" s="167" t="str">
        <f t="shared" si="66"/>
        <v/>
      </c>
      <c r="M83" s="167" t="str">
        <f t="shared" si="66"/>
        <v/>
      </c>
      <c r="O83" s="3" t="str">
        <f t="shared" ref="O83" si="67">IF(O$4&lt;&gt;"",O$4,"")</f>
        <v>Total 2014-2017</v>
      </c>
      <c r="AF83" s="63" t="str">
        <f>IF(ISNUMBER($A83),MATCH($A83,Quantities!$A:$A,0),"")</f>
        <v/>
      </c>
      <c r="AG83" s="1" t="str">
        <f>IF(AG$4&lt;&gt;"",AG$4,"")</f>
        <v>Formula</v>
      </c>
      <c r="AH83" s="192">
        <f>IF(_xludf.ISFORMULA(AG83),1,"")</f>
        <v>1</v>
      </c>
      <c r="AO83" s="63" t="str">
        <f t="shared" si="58"/>
        <v/>
      </c>
      <c r="AP83" s="63" t="str">
        <f t="shared" si="48"/>
        <v/>
      </c>
      <c r="AQ83" s="63" t="str">
        <f t="shared" si="49"/>
        <v/>
      </c>
      <c r="AR83" s="63" t="str">
        <f t="shared" si="50"/>
        <v/>
      </c>
      <c r="AS83" s="63" t="str">
        <f t="shared" si="51"/>
        <v/>
      </c>
      <c r="AT83" s="63" t="str">
        <f t="shared" si="52"/>
        <v/>
      </c>
      <c r="AU83" s="63" t="str">
        <f t="shared" si="53"/>
        <v/>
      </c>
      <c r="AV83" s="63" t="str">
        <f t="shared" si="54"/>
        <v/>
      </c>
      <c r="AW83" s="63" t="str">
        <f t="shared" si="55"/>
        <v/>
      </c>
      <c r="AX83" s="63" t="str">
        <f t="shared" si="56"/>
        <v/>
      </c>
      <c r="AZ83" s="204" t="str">
        <f t="shared" si="59"/>
        <v/>
      </c>
      <c r="BA83" s="215" t="str">
        <f>IF(ISNUMBER(MATCH(ssLev&amp;ccCountry&amp;ccLevel2&amp;ccYear&amp;"Outputs"&amp;"?"&amp;ROW(),wrkg1!$I:$I,0)),1,"")</f>
        <v/>
      </c>
    </row>
    <row r="84" spans="1:53" ht="15" customHeight="1" thickBot="1" x14ac:dyDescent="0.3">
      <c r="A84" s="63">
        <v>50</v>
      </c>
      <c r="B84" s="176" t="s">
        <v>592</v>
      </c>
      <c r="C84" s="177"/>
      <c r="D84" s="4">
        <f ca="1">IF(AND(cZinc&lt;&gt;"",ISNUMBER($AF84)),OFFSET(Quantities!F$1,Outputs!$AF84-1,),"")</f>
        <v>719672.67029835947</v>
      </c>
      <c r="E84" s="4">
        <f ca="1">IF(AND(cZinc&lt;&gt;"",ISNUMBER($AF84)),OFFSET(Quantities!G$1,Outputs!$AF84-1,),"")</f>
        <v>831817.25983008265</v>
      </c>
      <c r="F84" s="4">
        <f ca="1">IF(AND(cZinc&lt;&gt;"",ISNUMBER($AF84)),OFFSET(Quantities!H$1,Outputs!$AF84-1,),"")</f>
        <v>970199.38997357641</v>
      </c>
      <c r="G84" s="4">
        <f ca="1">IF(AND(cZinc&lt;&gt;"",ISNUMBER($AF84)),OFFSET(Quantities!I$1,Outputs!$AF84-1,),"")</f>
        <v>1098066.6210212493</v>
      </c>
      <c r="H84" s="4" t="str">
        <f ca="1">IF(AND(cZinc&lt;&gt;"",ISNUMBER($AF84)),OFFSET(Quantities!J$1,Outputs!$AF84-1,),"")</f>
        <v/>
      </c>
      <c r="I84" s="4" t="str">
        <f ca="1">IF(AND(cZinc&lt;&gt;"",ISNUMBER($AF84)),OFFSET(Quantities!K$1,Outputs!$AF84-1,),"")</f>
        <v/>
      </c>
      <c r="J84" s="4" t="str">
        <f ca="1">IF(AND(cZinc&lt;&gt;"",ISNUMBER($AF84)),OFFSET(Quantities!L$1,Outputs!$AF84-1,),"")</f>
        <v/>
      </c>
      <c r="K84" s="4" t="str">
        <f ca="1">IF(AND(cZinc&lt;&gt;"",ISNUMBER($AF84)),OFFSET(Quantities!M$1,Outputs!$AF84-1,),"")</f>
        <v/>
      </c>
      <c r="L84" s="4" t="str">
        <f ca="1">IF(AND(cZinc&lt;&gt;"",ISNUMBER($AF84)),OFFSET(Quantities!N$1,Outputs!$AF84-1,),"")</f>
        <v/>
      </c>
      <c r="M84" s="4" t="str">
        <f ca="1">IF(AND(cZinc&lt;&gt;"",ISNUMBER($AF84)),OFFSET(Quantities!O$1,Outputs!$AF84-1,),"")</f>
        <v/>
      </c>
      <c r="N84" s="5"/>
      <c r="O84" s="6">
        <f t="shared" ref="O84:O92" ca="1" si="68">IF(SUM(D84:M84)&gt;0,SUM(D84:M84),"")</f>
        <v>3619755.9411232676</v>
      </c>
      <c r="AF84" s="63">
        <f>IF(ISNUMBER($A84),MATCH($A84,Quantities!$A:$A,0),"")</f>
        <v>69</v>
      </c>
      <c r="AG84" s="1">
        <f ca="1">IF(AND(cZinc&lt;&gt;"",ISNUMBER($AF84)),OFFSET(Quantities!AI$1,Outputs!$AF84-1,),"")</f>
        <v>0</v>
      </c>
      <c r="AH84" s="192">
        <f>IF(_xludf.ISFORMULA(AG84),1,"")</f>
        <v>1</v>
      </c>
      <c r="AO84" s="63" t="str">
        <f t="shared" ca="1" si="58"/>
        <v/>
      </c>
      <c r="AP84" s="63" t="str">
        <f t="shared" ca="1" si="48"/>
        <v/>
      </c>
      <c r="AQ84" s="63" t="str">
        <f t="shared" ca="1" si="49"/>
        <v/>
      </c>
      <c r="AR84" s="63" t="str">
        <f t="shared" ca="1" si="50"/>
        <v/>
      </c>
      <c r="AS84" s="63" t="str">
        <f t="shared" ca="1" si="51"/>
        <v/>
      </c>
      <c r="AT84" s="63" t="str">
        <f t="shared" ca="1" si="52"/>
        <v/>
      </c>
      <c r="AU84" s="63" t="str">
        <f t="shared" ca="1" si="53"/>
        <v/>
      </c>
      <c r="AV84" s="63" t="str">
        <f t="shared" ca="1" si="54"/>
        <v/>
      </c>
      <c r="AW84" s="63" t="str">
        <f t="shared" ca="1" si="55"/>
        <v/>
      </c>
      <c r="AX84" s="63" t="str">
        <f t="shared" ca="1" si="56"/>
        <v/>
      </c>
      <c r="AZ84" s="204" t="str">
        <f t="shared" ca="1" si="59"/>
        <v/>
      </c>
      <c r="BA84" s="215" t="str">
        <f>IF(ISNUMBER(MATCH(ssLev&amp;ccCountry&amp;ccLevel2&amp;ccYear&amp;"Outputs"&amp;"?"&amp;ROW(),wrkg1!$I:$I,0)),1,"")</f>
        <v/>
      </c>
    </row>
    <row r="85" spans="1:53" ht="15.75" thickBot="1" x14ac:dyDescent="0.3">
      <c r="B85" s="176" t="s">
        <v>593</v>
      </c>
      <c r="C85" s="177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78"/>
      <c r="O85" s="279" t="str">
        <f t="shared" si="68"/>
        <v/>
      </c>
      <c r="AF85" s="63" t="str">
        <f>IF(ISNUMBER($A85),MATCH($A85,Quantities!$A:$A,0),"")</f>
        <v/>
      </c>
      <c r="AH85" s="192" t="str">
        <f>IF(_xludf.ISFORMULA(AG85),1,"")</f>
        <v/>
      </c>
      <c r="AN85" s="63">
        <v>1</v>
      </c>
      <c r="AO85" s="63" t="str">
        <f t="shared" si="58"/>
        <v/>
      </c>
      <c r="AP85" s="63" t="str">
        <f t="shared" si="48"/>
        <v/>
      </c>
      <c r="AQ85" s="63" t="str">
        <f t="shared" si="49"/>
        <v/>
      </c>
      <c r="AR85" s="63" t="str">
        <f t="shared" si="50"/>
        <v/>
      </c>
      <c r="AS85" s="63" t="str">
        <f t="shared" si="51"/>
        <v/>
      </c>
      <c r="AT85" s="63" t="str">
        <f t="shared" si="52"/>
        <v/>
      </c>
      <c r="AU85" s="63" t="str">
        <f t="shared" si="53"/>
        <v/>
      </c>
      <c r="AV85" s="63" t="str">
        <f t="shared" si="54"/>
        <v/>
      </c>
      <c r="AW85" s="63" t="str">
        <f t="shared" si="55"/>
        <v/>
      </c>
      <c r="AX85" s="63" t="str">
        <f t="shared" si="56"/>
        <v/>
      </c>
      <c r="AZ85" s="204" t="str">
        <f t="shared" si="59"/>
        <v/>
      </c>
      <c r="BA85" s="215" t="str">
        <f>IF(ISNUMBER(MATCH(ssLev&amp;ccCountry&amp;ccLevel2&amp;ccYear&amp;"Outputs"&amp;"?"&amp;ROW(),wrkg1!$I:$I,0)),1,"")</f>
        <v/>
      </c>
    </row>
    <row r="86" spans="1:53" ht="15.75" thickBot="1" x14ac:dyDescent="0.3">
      <c r="B86" s="176" t="s">
        <v>594</v>
      </c>
      <c r="C86" s="177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78"/>
      <c r="O86" s="279" t="str">
        <f t="shared" ref="O86" si="69">IF(SUM(D86:M86)&gt;0,SUM(D86:M86),"")</f>
        <v/>
      </c>
      <c r="AF86" s="63" t="str">
        <f>IF(ISNUMBER($A86),MATCH($A86,Quantities!$A:$A,0),"")</f>
        <v/>
      </c>
      <c r="AH86" s="192" t="str">
        <f>IF(_xludf.ISFORMULA(AG86),1,"")</f>
        <v/>
      </c>
      <c r="AN86" s="63">
        <v>1</v>
      </c>
      <c r="AO86" s="63" t="str">
        <f t="shared" si="58"/>
        <v/>
      </c>
      <c r="AP86" s="63" t="str">
        <f t="shared" si="48"/>
        <v/>
      </c>
      <c r="AQ86" s="63" t="str">
        <f t="shared" si="49"/>
        <v/>
      </c>
      <c r="AR86" s="63" t="str">
        <f t="shared" si="50"/>
        <v/>
      </c>
      <c r="AS86" s="63" t="str">
        <f t="shared" si="51"/>
        <v/>
      </c>
      <c r="AT86" s="63" t="str">
        <f t="shared" si="52"/>
        <v/>
      </c>
      <c r="AU86" s="63" t="str">
        <f t="shared" si="53"/>
        <v/>
      </c>
      <c r="AV86" s="63" t="str">
        <f t="shared" si="54"/>
        <v/>
      </c>
      <c r="AW86" s="63" t="str">
        <f t="shared" si="55"/>
        <v/>
      </c>
      <c r="AX86" s="63" t="str">
        <f t="shared" si="56"/>
        <v/>
      </c>
      <c r="AZ86" s="204" t="str">
        <f t="shared" si="59"/>
        <v/>
      </c>
      <c r="BA86" s="215" t="str">
        <f>IF(ISNUMBER(MATCH(ssLev&amp;ccCountry&amp;ccLevel2&amp;ccYear&amp;"Outputs"&amp;"?"&amp;ROW(),wrkg1!$I:$I,0)),1,"")</f>
        <v/>
      </c>
    </row>
    <row r="87" spans="1:53" ht="15.75" thickBot="1" x14ac:dyDescent="0.3">
      <c r="B87" s="176" t="s">
        <v>595</v>
      </c>
      <c r="C87" s="177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78"/>
      <c r="O87" s="279" t="str">
        <f t="shared" si="68"/>
        <v/>
      </c>
      <c r="AF87" s="63" t="str">
        <f>IF(ISNUMBER($A87),MATCH($A87,Quantities!$A:$A,0),"")</f>
        <v/>
      </c>
      <c r="AH87" s="192" t="str">
        <f>IF(_xludf.ISFORMULA(AG87),1,"")</f>
        <v/>
      </c>
      <c r="AN87" s="63">
        <v>1</v>
      </c>
      <c r="AO87" s="63" t="str">
        <f t="shared" si="58"/>
        <v/>
      </c>
      <c r="AP87" s="63" t="str">
        <f t="shared" si="48"/>
        <v/>
      </c>
      <c r="AQ87" s="63" t="str">
        <f t="shared" si="49"/>
        <v/>
      </c>
      <c r="AR87" s="63" t="str">
        <f t="shared" si="50"/>
        <v/>
      </c>
      <c r="AS87" s="63" t="str">
        <f t="shared" si="51"/>
        <v/>
      </c>
      <c r="AT87" s="63" t="str">
        <f t="shared" si="52"/>
        <v/>
      </c>
      <c r="AU87" s="63" t="str">
        <f t="shared" si="53"/>
        <v/>
      </c>
      <c r="AV87" s="63" t="str">
        <f t="shared" si="54"/>
        <v/>
      </c>
      <c r="AW87" s="63" t="str">
        <f t="shared" si="55"/>
        <v/>
      </c>
      <c r="AX87" s="63" t="str">
        <f t="shared" si="56"/>
        <v/>
      </c>
      <c r="AZ87" s="204" t="str">
        <f t="shared" si="59"/>
        <v/>
      </c>
      <c r="BA87" s="215" t="str">
        <f>IF(ISNUMBER(MATCH(ssLev&amp;ccCountry&amp;ccLevel2&amp;ccYear&amp;"Outputs"&amp;"?"&amp;ROW(),wrkg1!$I:$I,0)),1,"")</f>
        <v/>
      </c>
    </row>
    <row r="88" spans="1:53" s="13" customFormat="1" ht="15.75" thickBot="1" x14ac:dyDescent="0.3">
      <c r="A88" s="62"/>
      <c r="B88" s="178" t="s">
        <v>11</v>
      </c>
      <c r="C88" s="179"/>
      <c r="D88" s="15">
        <f t="shared" ref="D88:M88" ca="1" si="70">IF(SUM(D84:D87)&gt;0,SUM(D84:D87),"")</f>
        <v>719672.67029835947</v>
      </c>
      <c r="E88" s="15">
        <f t="shared" ca="1" si="70"/>
        <v>831817.25983008265</v>
      </c>
      <c r="F88" s="15">
        <f t="shared" ca="1" si="70"/>
        <v>970199.38997357641</v>
      </c>
      <c r="G88" s="15">
        <f t="shared" ca="1" si="70"/>
        <v>1098066.6210212493</v>
      </c>
      <c r="H88" s="15" t="str">
        <f t="shared" ca="1" si="70"/>
        <v/>
      </c>
      <c r="I88" s="15" t="str">
        <f t="shared" ca="1" si="70"/>
        <v/>
      </c>
      <c r="J88" s="15" t="str">
        <f t="shared" ca="1" si="70"/>
        <v/>
      </c>
      <c r="K88" s="15" t="str">
        <f t="shared" ca="1" si="70"/>
        <v/>
      </c>
      <c r="L88" s="15" t="str">
        <f t="shared" ca="1" si="70"/>
        <v/>
      </c>
      <c r="M88" s="15" t="str">
        <f t="shared" ca="1" si="70"/>
        <v/>
      </c>
      <c r="N88" s="12"/>
      <c r="O88" s="6">
        <f t="shared" ca="1" si="68"/>
        <v>3619755.9411232676</v>
      </c>
      <c r="AF88" s="63" t="str">
        <f>IF(ISNUMBER($A88),MATCH($A88,Quantities!$A:$A,0),"")</f>
        <v/>
      </c>
      <c r="AG88" s="13" t="str">
        <f t="shared" ref="AG88" ca="1" si="71">IF(SUM(AG84:AG87)&gt;0,SUM(AG84:AG87),"")</f>
        <v/>
      </c>
      <c r="AH88" s="192">
        <f>IF(_xludf.ISFORMULA(AG88),1,"")</f>
        <v>1</v>
      </c>
      <c r="AN88" s="62"/>
      <c r="AO88" s="63" t="str">
        <f t="shared" ca="1" si="58"/>
        <v/>
      </c>
      <c r="AP88" s="63" t="str">
        <f t="shared" ca="1" si="48"/>
        <v/>
      </c>
      <c r="AQ88" s="63" t="str">
        <f t="shared" ca="1" si="49"/>
        <v/>
      </c>
      <c r="AR88" s="63" t="str">
        <f t="shared" ca="1" si="50"/>
        <v/>
      </c>
      <c r="AS88" s="63" t="str">
        <f t="shared" ca="1" si="51"/>
        <v/>
      </c>
      <c r="AT88" s="63" t="str">
        <f t="shared" ca="1" si="52"/>
        <v/>
      </c>
      <c r="AU88" s="63" t="str">
        <f t="shared" ca="1" si="53"/>
        <v/>
      </c>
      <c r="AV88" s="63" t="str">
        <f t="shared" ca="1" si="54"/>
        <v/>
      </c>
      <c r="AW88" s="63" t="str">
        <f t="shared" ca="1" si="55"/>
        <v/>
      </c>
      <c r="AX88" s="63" t="str">
        <f t="shared" ca="1" si="56"/>
        <v/>
      </c>
      <c r="AY88" s="62"/>
      <c r="AZ88" s="204" t="str">
        <f t="shared" ca="1" si="59"/>
        <v/>
      </c>
      <c r="BA88" s="215" t="str">
        <f>IF(ISNUMBER(MATCH(ssLev&amp;ccCountry&amp;ccLevel2&amp;ccYear&amp;"Outputs"&amp;"?"&amp;ROW(),wrkg1!$I:$I,0)),1,"")</f>
        <v/>
      </c>
    </row>
    <row r="89" spans="1:53" ht="15.75" thickBot="1" x14ac:dyDescent="0.3">
      <c r="B89" s="176" t="s">
        <v>3</v>
      </c>
      <c r="C89" s="177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78"/>
      <c r="O89" s="279" t="str">
        <f t="shared" si="68"/>
        <v/>
      </c>
      <c r="AF89" s="63" t="str">
        <f>IF(ISNUMBER($A89),MATCH($A89,Quantities!$A:$A,0),"")</f>
        <v/>
      </c>
      <c r="AH89" s="192" t="str">
        <f>IF(_xludf.ISFORMULA(AG89),1,"")</f>
        <v/>
      </c>
      <c r="AN89" s="63">
        <v>1</v>
      </c>
      <c r="AO89" s="63" t="str">
        <f t="shared" si="58"/>
        <v/>
      </c>
      <c r="AP89" s="63" t="str">
        <f t="shared" si="48"/>
        <v/>
      </c>
      <c r="AQ89" s="63" t="str">
        <f t="shared" si="49"/>
        <v/>
      </c>
      <c r="AR89" s="63" t="str">
        <f t="shared" si="50"/>
        <v/>
      </c>
      <c r="AS89" s="63" t="str">
        <f t="shared" si="51"/>
        <v/>
      </c>
      <c r="AT89" s="63" t="str">
        <f t="shared" si="52"/>
        <v/>
      </c>
      <c r="AU89" s="63" t="str">
        <f t="shared" si="53"/>
        <v/>
      </c>
      <c r="AV89" s="63" t="str">
        <f t="shared" si="54"/>
        <v/>
      </c>
      <c r="AW89" s="63" t="str">
        <f t="shared" si="55"/>
        <v/>
      </c>
      <c r="AX89" s="63" t="str">
        <f t="shared" si="56"/>
        <v/>
      </c>
      <c r="AZ89" s="204" t="str">
        <f t="shared" si="59"/>
        <v/>
      </c>
      <c r="BA89" s="215" t="str">
        <f>IF(ISNUMBER(MATCH(ssLev&amp;ccCountry&amp;ccLevel2&amp;ccYear&amp;"Outputs"&amp;"?"&amp;ROW(),wrkg1!$I:$I,0)),1,"")</f>
        <v/>
      </c>
    </row>
    <row r="90" spans="1:53" ht="15.75" thickBot="1" x14ac:dyDescent="0.3">
      <c r="B90" s="176" t="s">
        <v>12</v>
      </c>
      <c r="C90" s="177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78"/>
      <c r="O90" s="279" t="str">
        <f t="shared" si="68"/>
        <v/>
      </c>
      <c r="AF90" s="63" t="str">
        <f>IF(ISNUMBER($A90),MATCH($A90,Quantities!$A:$A,0),"")</f>
        <v/>
      </c>
      <c r="AH90" s="192" t="str">
        <f>IF(_xludf.ISFORMULA(AG90),1,"")</f>
        <v/>
      </c>
      <c r="AN90" s="63">
        <v>1</v>
      </c>
      <c r="AO90" s="63" t="str">
        <f t="shared" si="58"/>
        <v/>
      </c>
      <c r="AP90" s="63" t="str">
        <f t="shared" si="48"/>
        <v/>
      </c>
      <c r="AQ90" s="63" t="str">
        <f t="shared" si="49"/>
        <v/>
      </c>
      <c r="AR90" s="63" t="str">
        <f t="shared" si="50"/>
        <v/>
      </c>
      <c r="AS90" s="63" t="str">
        <f t="shared" si="51"/>
        <v/>
      </c>
      <c r="AT90" s="63" t="str">
        <f t="shared" si="52"/>
        <v/>
      </c>
      <c r="AU90" s="63" t="str">
        <f t="shared" si="53"/>
        <v/>
      </c>
      <c r="AV90" s="63" t="str">
        <f t="shared" si="54"/>
        <v/>
      </c>
      <c r="AW90" s="63" t="str">
        <f t="shared" si="55"/>
        <v/>
      </c>
      <c r="AX90" s="63" t="str">
        <f t="shared" si="56"/>
        <v/>
      </c>
      <c r="AZ90" s="204" t="str">
        <f t="shared" si="59"/>
        <v/>
      </c>
      <c r="BA90" s="215" t="str">
        <f>IF(ISNUMBER(MATCH(ssLev&amp;ccCountry&amp;ccLevel2&amp;ccYear&amp;"Outputs"&amp;"?"&amp;ROW(),wrkg1!$I:$I,0)),1,"")</f>
        <v/>
      </c>
    </row>
    <row r="91" spans="1:53" ht="15.75" thickBot="1" x14ac:dyDescent="0.3">
      <c r="B91" s="176" t="s">
        <v>15</v>
      </c>
      <c r="C91" s="177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78"/>
      <c r="O91" s="279" t="str">
        <f t="shared" si="68"/>
        <v/>
      </c>
      <c r="AF91" s="63" t="str">
        <f>IF(ISNUMBER($A91),MATCH($A91,Quantities!$A:$A,0),"")</f>
        <v/>
      </c>
      <c r="AH91" s="192" t="str">
        <f>IF(_xludf.ISFORMULA(AG91),1,"")</f>
        <v/>
      </c>
      <c r="AN91" s="63">
        <v>1</v>
      </c>
      <c r="AO91" s="63" t="str">
        <f t="shared" si="58"/>
        <v/>
      </c>
      <c r="AP91" s="63" t="str">
        <f t="shared" si="48"/>
        <v/>
      </c>
      <c r="AQ91" s="63" t="str">
        <f t="shared" si="49"/>
        <v/>
      </c>
      <c r="AR91" s="63" t="str">
        <f t="shared" si="50"/>
        <v/>
      </c>
      <c r="AS91" s="63" t="str">
        <f t="shared" si="51"/>
        <v/>
      </c>
      <c r="AT91" s="63" t="str">
        <f t="shared" si="52"/>
        <v/>
      </c>
      <c r="AU91" s="63" t="str">
        <f t="shared" si="53"/>
        <v/>
      </c>
      <c r="AV91" s="63" t="str">
        <f t="shared" si="54"/>
        <v/>
      </c>
      <c r="AW91" s="63" t="str">
        <f t="shared" si="55"/>
        <v/>
      </c>
      <c r="AX91" s="63" t="str">
        <f t="shared" si="56"/>
        <v/>
      </c>
      <c r="AZ91" s="204" t="str">
        <f t="shared" si="59"/>
        <v/>
      </c>
      <c r="BA91" s="215" t="str">
        <f>IF(ISNUMBER(MATCH(ssLev&amp;ccCountry&amp;ccLevel2&amp;ccYear&amp;"Outputs"&amp;"?"&amp;ROW(),wrkg1!$I:$I,0)),1,"")</f>
        <v/>
      </c>
    </row>
    <row r="92" spans="1:53" ht="15.75" thickBot="1" x14ac:dyDescent="0.3">
      <c r="B92" s="180" t="s">
        <v>13</v>
      </c>
      <c r="C92" s="181"/>
      <c r="D92" s="14">
        <f t="shared" ref="D92:M92" ca="1" si="72">IF(ISNUMBER(D88),D88-SUM(D89:D91),"")</f>
        <v>719672.67029835947</v>
      </c>
      <c r="E92" s="14">
        <f t="shared" ca="1" si="72"/>
        <v>831817.25983008265</v>
      </c>
      <c r="F92" s="14">
        <f t="shared" ca="1" si="72"/>
        <v>970199.38997357641</v>
      </c>
      <c r="G92" s="14">
        <f t="shared" ca="1" si="72"/>
        <v>1098066.6210212493</v>
      </c>
      <c r="H92" s="14" t="str">
        <f t="shared" ca="1" si="72"/>
        <v/>
      </c>
      <c r="I92" s="14" t="str">
        <f t="shared" ca="1" si="72"/>
        <v/>
      </c>
      <c r="J92" s="14" t="str">
        <f t="shared" ca="1" si="72"/>
        <v/>
      </c>
      <c r="K92" s="14" t="str">
        <f t="shared" ca="1" si="72"/>
        <v/>
      </c>
      <c r="L92" s="14" t="str">
        <f t="shared" ca="1" si="72"/>
        <v/>
      </c>
      <c r="M92" s="14" t="str">
        <f t="shared" ca="1" si="72"/>
        <v/>
      </c>
      <c r="N92" s="5"/>
      <c r="O92" s="6">
        <f t="shared" ca="1" si="68"/>
        <v>3619755.9411232676</v>
      </c>
      <c r="AF92" s="63" t="str">
        <f>IF(ISNUMBER($A92),MATCH($A92,Quantities!$A:$A,0),"")</f>
        <v/>
      </c>
      <c r="AG92" s="1" t="str">
        <f ca="1">IF(ISNUMBER(AG88),AG88-SUM(AG89:AG91),"")</f>
        <v/>
      </c>
      <c r="AH92" s="192">
        <f>IF(_xludf.ISFORMULA(AG92),1,"")</f>
        <v>1</v>
      </c>
      <c r="AO92" s="63" t="str">
        <f t="shared" ca="1" si="58"/>
        <v/>
      </c>
      <c r="AP92" s="63" t="str">
        <f t="shared" ca="1" si="48"/>
        <v/>
      </c>
      <c r="AQ92" s="63" t="str">
        <f t="shared" ca="1" si="49"/>
        <v/>
      </c>
      <c r="AR92" s="63" t="str">
        <f t="shared" ca="1" si="50"/>
        <v/>
      </c>
      <c r="AS92" s="63" t="str">
        <f t="shared" ca="1" si="51"/>
        <v/>
      </c>
      <c r="AT92" s="63" t="str">
        <f t="shared" ca="1" si="52"/>
        <v/>
      </c>
      <c r="AU92" s="63" t="str">
        <f t="shared" ca="1" si="53"/>
        <v/>
      </c>
      <c r="AV92" s="63" t="str">
        <f t="shared" ca="1" si="54"/>
        <v/>
      </c>
      <c r="AW92" s="63" t="str">
        <f t="shared" ca="1" si="55"/>
        <v/>
      </c>
      <c r="AX92" s="63" t="str">
        <f t="shared" ca="1" si="56"/>
        <v/>
      </c>
      <c r="AZ92" s="204" t="str">
        <f t="shared" ca="1" si="59"/>
        <v/>
      </c>
      <c r="BA92" s="215" t="str">
        <f>IF(ISNUMBER(MATCH(ssLev&amp;ccCountry&amp;ccLevel2&amp;ccYear&amp;"Outputs"&amp;"?"&amp;ROW(),wrkg1!$I:$I,0)),1,"")</f>
        <v/>
      </c>
    </row>
    <row r="93" spans="1:53" ht="15" customHeight="1" thickBot="1" x14ac:dyDescent="0.3">
      <c r="B93" s="176" t="s">
        <v>6</v>
      </c>
      <c r="C93" s="177"/>
      <c r="D93" s="191" t="s">
        <v>1</v>
      </c>
      <c r="E93" s="194" t="s">
        <v>1</v>
      </c>
      <c r="F93" s="195" t="s">
        <v>1</v>
      </c>
      <c r="G93" s="185" t="s">
        <v>1</v>
      </c>
      <c r="H93" s="185" t="s">
        <v>1</v>
      </c>
      <c r="I93" s="185" t="s">
        <v>1</v>
      </c>
      <c r="J93" s="185" t="s">
        <v>1</v>
      </c>
      <c r="K93" s="185" t="s">
        <v>1</v>
      </c>
      <c r="L93" s="185" t="s">
        <v>1</v>
      </c>
      <c r="M93" s="185" t="s">
        <v>1</v>
      </c>
      <c r="N93" s="7"/>
      <c r="O93" s="183" t="s">
        <v>1</v>
      </c>
      <c r="Q93" s="8"/>
      <c r="AF93" s="63" t="str">
        <f>IF(ISNUMBER($A93),MATCH($A93,Quantities!$A:$A,0),"")</f>
        <v/>
      </c>
      <c r="AG93" s="1" t="s">
        <v>1</v>
      </c>
      <c r="AH93" s="192" t="str">
        <f>IF(_xludf.ISFORMULA(AG93),1,"")</f>
        <v/>
      </c>
      <c r="AO93" s="63" t="str">
        <f t="shared" si="58"/>
        <v/>
      </c>
      <c r="AP93" s="63" t="str">
        <f t="shared" si="48"/>
        <v/>
      </c>
      <c r="AQ93" s="63" t="str">
        <f t="shared" si="49"/>
        <v/>
      </c>
      <c r="AR93" s="63" t="str">
        <f t="shared" si="50"/>
        <v/>
      </c>
      <c r="AS93" s="63" t="str">
        <f t="shared" si="51"/>
        <v/>
      </c>
      <c r="AT93" s="63" t="str">
        <f t="shared" si="52"/>
        <v/>
      </c>
      <c r="AU93" s="63" t="str">
        <f t="shared" si="53"/>
        <v/>
      </c>
      <c r="AV93" s="63" t="str">
        <f t="shared" si="54"/>
        <v/>
      </c>
      <c r="AW93" s="63" t="str">
        <f t="shared" si="55"/>
        <v/>
      </c>
      <c r="AX93" s="63" t="str">
        <f t="shared" si="56"/>
        <v/>
      </c>
      <c r="AZ93" s="204" t="str">
        <f t="shared" si="59"/>
        <v/>
      </c>
      <c r="BA93" s="215" t="str">
        <f>IF(ISNUMBER(MATCH(ssLev&amp;ccCountry&amp;ccLevel2&amp;ccYear&amp;"Outputs"&amp;"?"&amp;ROW(),wrkg1!$I:$I,0)),1,"")</f>
        <v/>
      </c>
    </row>
    <row r="94" spans="1:53" x14ac:dyDescent="0.25">
      <c r="B94" s="187" t="s">
        <v>7</v>
      </c>
      <c r="D94" s="190">
        <f t="shared" ref="D94:M94" ca="1" si="73">IF(AND(ISNUMBER(D88),ISNUMBER(D92)),IF(D92&lt;0,0.001,D92/D88),"")</f>
        <v>1</v>
      </c>
      <c r="E94" s="190">
        <f t="shared" ca="1" si="73"/>
        <v>1</v>
      </c>
      <c r="F94" s="190">
        <f t="shared" ca="1" si="73"/>
        <v>1</v>
      </c>
      <c r="G94" s="190">
        <f t="shared" ca="1" si="73"/>
        <v>1</v>
      </c>
      <c r="H94" s="190" t="str">
        <f t="shared" ca="1" si="73"/>
        <v/>
      </c>
      <c r="I94" s="190" t="str">
        <f t="shared" ca="1" si="73"/>
        <v/>
      </c>
      <c r="J94" s="190" t="str">
        <f t="shared" ca="1" si="73"/>
        <v/>
      </c>
      <c r="K94" s="190" t="str">
        <f t="shared" ca="1" si="73"/>
        <v/>
      </c>
      <c r="L94" s="190" t="str">
        <f t="shared" ca="1" si="73"/>
        <v/>
      </c>
      <c r="M94" s="190" t="str">
        <f t="shared" ca="1" si="73"/>
        <v/>
      </c>
      <c r="N94" s="188"/>
      <c r="O94" s="190">
        <f t="shared" ref="O94" ca="1" si="74">IF(AND(ISNUMBER(O88),ISNUMBER(O92)),O92/O88,"")</f>
        <v>1</v>
      </c>
      <c r="AF94" s="63" t="str">
        <f>IF(ISNUMBER($A94),MATCH($A94,Quantities!$A:$A,0),"")</f>
        <v/>
      </c>
      <c r="AG94" s="1" t="str">
        <f ca="1">IF(AND(ISNUMBER(AG88),ISNUMBER(AG92)),IF(AG92&lt;0,0.001,AG92/AG88),"")</f>
        <v/>
      </c>
      <c r="AH94" s="192">
        <f>IF(_xludf.ISFORMULA(AG94),1,"")</f>
        <v>1</v>
      </c>
      <c r="AO94" s="63" t="str">
        <f t="shared" ca="1" si="58"/>
        <v/>
      </c>
      <c r="AP94" s="63" t="str">
        <f t="shared" ca="1" si="48"/>
        <v/>
      </c>
      <c r="AQ94" s="63" t="str">
        <f t="shared" ca="1" si="49"/>
        <v/>
      </c>
      <c r="AR94" s="63" t="str">
        <f t="shared" ca="1" si="50"/>
        <v/>
      </c>
      <c r="AS94" s="63" t="str">
        <f t="shared" ca="1" si="51"/>
        <v/>
      </c>
      <c r="AT94" s="63" t="str">
        <f t="shared" ca="1" si="52"/>
        <v/>
      </c>
      <c r="AU94" s="63" t="str">
        <f t="shared" ca="1" si="53"/>
        <v/>
      </c>
      <c r="AV94" s="63" t="str">
        <f t="shared" ca="1" si="54"/>
        <v/>
      </c>
      <c r="AW94" s="63" t="str">
        <f t="shared" ca="1" si="55"/>
        <v/>
      </c>
      <c r="AX94" s="63" t="str">
        <f t="shared" ca="1" si="56"/>
        <v/>
      </c>
      <c r="AZ94" s="204" t="str">
        <f t="shared" ca="1" si="59"/>
        <v/>
      </c>
      <c r="BA94" s="215" t="str">
        <f>IF(ISNUMBER(MATCH(ssLev&amp;ccCountry&amp;ccLevel2&amp;ccYear&amp;"Outputs"&amp;"?"&amp;ROW(),wrkg1!$I:$I,0)),1,"")</f>
        <v/>
      </c>
    </row>
    <row r="95" spans="1:53" x14ac:dyDescent="0.25">
      <c r="D95" s="9"/>
      <c r="E95" s="9"/>
      <c r="F95" s="9"/>
      <c r="G95" s="10"/>
      <c r="H95" s="10"/>
      <c r="I95" s="10"/>
      <c r="J95" s="10"/>
      <c r="K95" s="10"/>
      <c r="L95" s="10"/>
      <c r="M95" s="10"/>
      <c r="N95" s="10"/>
      <c r="O95" s="10"/>
      <c r="AF95" s="63" t="str">
        <f>IF(ISNUMBER($A95),MATCH($A95,Quantities!$A:$A,0),"")</f>
        <v/>
      </c>
      <c r="AH95" s="192" t="str">
        <f>IF(_xludf.ISFORMULA(AG95),1,"")</f>
        <v/>
      </c>
      <c r="AO95" s="63" t="str">
        <f t="shared" si="58"/>
        <v/>
      </c>
      <c r="AP95" s="63" t="str">
        <f t="shared" si="48"/>
        <v/>
      </c>
      <c r="AQ95" s="63" t="str">
        <f t="shared" si="49"/>
        <v/>
      </c>
      <c r="AR95" s="63" t="str">
        <f t="shared" si="50"/>
        <v/>
      </c>
      <c r="AS95" s="63" t="str">
        <f t="shared" si="51"/>
        <v/>
      </c>
      <c r="AT95" s="63" t="str">
        <f t="shared" si="52"/>
        <v/>
      </c>
      <c r="AU95" s="63" t="str">
        <f t="shared" si="53"/>
        <v/>
      </c>
      <c r="AV95" s="63" t="str">
        <f t="shared" si="54"/>
        <v/>
      </c>
      <c r="AW95" s="63" t="str">
        <f t="shared" si="55"/>
        <v/>
      </c>
      <c r="AX95" s="63" t="str">
        <f t="shared" si="56"/>
        <v/>
      </c>
      <c r="AZ95" s="204" t="str">
        <f t="shared" si="59"/>
        <v/>
      </c>
      <c r="BA95" s="215" t="str">
        <f>IF(ISNUMBER(MATCH(ssLev&amp;ccCountry&amp;ccLevel2&amp;ccYear&amp;"Outputs"&amp;"?"&amp;ROW(),wrkg1!$I:$I,0)),1,"")</f>
        <v/>
      </c>
    </row>
    <row r="96" spans="1:53" ht="15.75" thickBot="1" x14ac:dyDescent="0.3">
      <c r="B96" s="169" t="s">
        <v>957</v>
      </c>
      <c r="AF96" s="63" t="str">
        <f>IF(ISNUMBER($A96),MATCH($A96,Quantities!$A:$A,0),"")</f>
        <v/>
      </c>
      <c r="AH96" s="192" t="str">
        <f>IF(_xludf.ISFORMULA(AG96),1,"")</f>
        <v/>
      </c>
      <c r="AO96" s="63" t="str">
        <f t="shared" si="58"/>
        <v/>
      </c>
      <c r="AP96" s="63" t="str">
        <f t="shared" si="48"/>
        <v/>
      </c>
      <c r="AQ96" s="63" t="str">
        <f t="shared" si="49"/>
        <v/>
      </c>
      <c r="AR96" s="63" t="str">
        <f t="shared" si="50"/>
        <v/>
      </c>
      <c r="AS96" s="63" t="str">
        <f t="shared" si="51"/>
        <v/>
      </c>
      <c r="AT96" s="63" t="str">
        <f t="shared" si="52"/>
        <v/>
      </c>
      <c r="AU96" s="63" t="str">
        <f t="shared" si="53"/>
        <v/>
      </c>
      <c r="AV96" s="63" t="str">
        <f t="shared" si="54"/>
        <v/>
      </c>
      <c r="AW96" s="63" t="str">
        <f t="shared" si="55"/>
        <v/>
      </c>
      <c r="AX96" s="63" t="str">
        <f t="shared" si="56"/>
        <v/>
      </c>
      <c r="AZ96" s="204" t="str">
        <f t="shared" si="59"/>
        <v/>
      </c>
      <c r="BA96" s="215" t="str">
        <f>IF(ISNUMBER(MATCH(ssLev&amp;ccCountry&amp;ccLevel2&amp;ccYear&amp;"Outputs"&amp;"?"&amp;ROW(),wrkg1!$I:$I,0)),1,"")</f>
        <v/>
      </c>
    </row>
    <row r="97" spans="1:53" ht="15.75" thickBot="1" x14ac:dyDescent="0.3">
      <c r="B97" s="168" t="s">
        <v>578</v>
      </c>
      <c r="C97" s="196"/>
      <c r="D97" s="167">
        <f t="shared" ref="D97:M97" si="75">IF(D$4&lt;&gt;"",D$4,"")</f>
        <v>2014</v>
      </c>
      <c r="E97" s="167">
        <f t="shared" si="75"/>
        <v>2015</v>
      </c>
      <c r="F97" s="167">
        <f t="shared" si="75"/>
        <v>2016</v>
      </c>
      <c r="G97" s="167">
        <f t="shared" si="75"/>
        <v>2017</v>
      </c>
      <c r="H97" s="167" t="str">
        <f t="shared" si="75"/>
        <v/>
      </c>
      <c r="I97" s="167" t="str">
        <f t="shared" si="75"/>
        <v/>
      </c>
      <c r="J97" s="167" t="str">
        <f t="shared" si="75"/>
        <v/>
      </c>
      <c r="K97" s="167" t="str">
        <f t="shared" si="75"/>
        <v/>
      </c>
      <c r="L97" s="167" t="str">
        <f t="shared" si="75"/>
        <v/>
      </c>
      <c r="M97" s="167" t="str">
        <f t="shared" si="75"/>
        <v/>
      </c>
      <c r="O97" s="3" t="str">
        <f t="shared" ref="O97" si="76">IF(O$4&lt;&gt;"",O$4,"")</f>
        <v>Total 2014-2017</v>
      </c>
      <c r="AF97" s="63" t="str">
        <f>IF(ISNUMBER($A97),MATCH($A97,Quantities!$A:$A,0),"")</f>
        <v/>
      </c>
      <c r="AG97" s="1" t="str">
        <f>IF(AG$4&lt;&gt;"",AG$4,"")</f>
        <v>Formula</v>
      </c>
      <c r="AH97" s="192">
        <f>IF(_xludf.ISFORMULA(AG97),1,"")</f>
        <v>1</v>
      </c>
      <c r="AO97" s="63" t="str">
        <f t="shared" si="58"/>
        <v/>
      </c>
      <c r="AP97" s="63" t="str">
        <f t="shared" si="48"/>
        <v/>
      </c>
      <c r="AQ97" s="63" t="str">
        <f t="shared" si="49"/>
        <v/>
      </c>
      <c r="AR97" s="63" t="str">
        <f t="shared" si="50"/>
        <v/>
      </c>
      <c r="AS97" s="63" t="str">
        <f t="shared" si="51"/>
        <v/>
      </c>
      <c r="AT97" s="63" t="str">
        <f t="shared" si="52"/>
        <v/>
      </c>
      <c r="AU97" s="63" t="str">
        <f t="shared" si="53"/>
        <v/>
      </c>
      <c r="AV97" s="63" t="str">
        <f t="shared" si="54"/>
        <v/>
      </c>
      <c r="AW97" s="63" t="str">
        <f t="shared" si="55"/>
        <v/>
      </c>
      <c r="AX97" s="63" t="str">
        <f t="shared" si="56"/>
        <v/>
      </c>
      <c r="AZ97" s="204" t="str">
        <f t="shared" si="59"/>
        <v/>
      </c>
      <c r="BA97" s="215" t="str">
        <f>IF(ISNUMBER(MATCH(ssLev&amp;ccCountry&amp;ccLevel2&amp;ccYear&amp;"Outputs"&amp;"?"&amp;ROW(),wrkg1!$I:$I,0)),1,"")</f>
        <v/>
      </c>
    </row>
    <row r="98" spans="1:53" ht="15" customHeight="1" thickBot="1" x14ac:dyDescent="0.3">
      <c r="A98" s="63">
        <v>80</v>
      </c>
      <c r="B98" s="176" t="s">
        <v>592</v>
      </c>
      <c r="C98" s="177"/>
      <c r="D98" s="4" t="str">
        <f ca="1">IF(AND(cRUTF&lt;&gt;"",ISNUMBER($AF98)),OFFSET(Quantities!F$1,Outputs!$AF98-1,),"")</f>
        <v/>
      </c>
      <c r="E98" s="4" t="str">
        <f ca="1">IF(AND(cRUTF&lt;&gt;"",ISNUMBER($AF98)),OFFSET(Quantities!G$1,Outputs!$AF98-1,),"")</f>
        <v/>
      </c>
      <c r="F98" s="4" t="str">
        <f ca="1">IF(AND(cRUTF&lt;&gt;"",ISNUMBER($AF98)),OFFSET(Quantities!H$1,Outputs!$AF98-1,),"")</f>
        <v/>
      </c>
      <c r="G98" s="4" t="str">
        <f ca="1">IF(AND(cRUTF&lt;&gt;"",ISNUMBER($AF98)),OFFSET(Quantities!I$1,Outputs!$AF98-1,),"")</f>
        <v/>
      </c>
      <c r="H98" s="4" t="str">
        <f ca="1">IF(AND(cRUTF&lt;&gt;"",ISNUMBER($AF98)),OFFSET(Quantities!J$1,Outputs!$AF98-1,),"")</f>
        <v/>
      </c>
      <c r="I98" s="4" t="str">
        <f ca="1">IF(AND(cRUTF&lt;&gt;"",ISNUMBER($AF98)),OFFSET(Quantities!K$1,Outputs!$AF98-1,),"")</f>
        <v/>
      </c>
      <c r="J98" s="4" t="str">
        <f ca="1">IF(AND(cRUTF&lt;&gt;"",ISNUMBER($AF98)),OFFSET(Quantities!L$1,Outputs!$AF98-1,),"")</f>
        <v/>
      </c>
      <c r="K98" s="4" t="str">
        <f ca="1">IF(AND(cRUTF&lt;&gt;"",ISNUMBER($AF98)),OFFSET(Quantities!M$1,Outputs!$AF98-1,),"")</f>
        <v/>
      </c>
      <c r="L98" s="4" t="str">
        <f ca="1">IF(AND(cRUTF&lt;&gt;"",ISNUMBER($AF98)),OFFSET(Quantities!N$1,Outputs!$AF98-1,),"")</f>
        <v/>
      </c>
      <c r="M98" s="4" t="str">
        <f ca="1">IF(AND(cRUTF&lt;&gt;"",ISNUMBER($AF98)),OFFSET(Quantities!O$1,Outputs!$AF98-1,),"")</f>
        <v/>
      </c>
      <c r="N98" s="5"/>
      <c r="O98" s="6" t="str">
        <f t="shared" ref="O98:O106" ca="1" si="77">IF(SUM(D98:M98)&gt;0,SUM(D98:M98),"")</f>
        <v/>
      </c>
      <c r="AF98" s="63">
        <f>IF(ISNUMBER($A98),MATCH($A98,Quantities!$A:$A,0),"")</f>
        <v>85</v>
      </c>
      <c r="AG98" s="1" t="str">
        <f ca="1">IF(AND(cRUTF&lt;&gt;"",ISNUMBER($AF98)),OFFSET(Quantities!AI$1,Outputs!$AF98-1,),"")</f>
        <v/>
      </c>
      <c r="AH98" s="192">
        <f>IF(_xludf.ISFORMULA(AG98),1,"")</f>
        <v>1</v>
      </c>
      <c r="AO98" s="63" t="str">
        <f t="shared" ca="1" si="58"/>
        <v/>
      </c>
      <c r="AP98" s="63" t="str">
        <f t="shared" ca="1" si="48"/>
        <v/>
      </c>
      <c r="AQ98" s="63" t="str">
        <f t="shared" ca="1" si="49"/>
        <v/>
      </c>
      <c r="AR98" s="63" t="str">
        <f t="shared" ca="1" si="50"/>
        <v/>
      </c>
      <c r="AS98" s="63" t="str">
        <f t="shared" ca="1" si="51"/>
        <v/>
      </c>
      <c r="AT98" s="63" t="str">
        <f t="shared" ca="1" si="52"/>
        <v/>
      </c>
      <c r="AU98" s="63" t="str">
        <f t="shared" ca="1" si="53"/>
        <v/>
      </c>
      <c r="AV98" s="63" t="str">
        <f t="shared" ca="1" si="54"/>
        <v/>
      </c>
      <c r="AW98" s="63" t="str">
        <f t="shared" ca="1" si="55"/>
        <v/>
      </c>
      <c r="AX98" s="63" t="str">
        <f t="shared" ca="1" si="56"/>
        <v/>
      </c>
      <c r="AZ98" s="204" t="str">
        <f t="shared" ca="1" si="59"/>
        <v/>
      </c>
      <c r="BA98" s="215" t="str">
        <f>IF(ISNUMBER(MATCH(ssLev&amp;ccCountry&amp;ccLevel2&amp;ccYear&amp;"Outputs"&amp;"?"&amp;ROW(),wrkg1!$I:$I,0)),1,"")</f>
        <v/>
      </c>
    </row>
    <row r="99" spans="1:53" ht="15.75" thickBot="1" x14ac:dyDescent="0.3">
      <c r="B99" s="176" t="s">
        <v>593</v>
      </c>
      <c r="C99" s="177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78"/>
      <c r="O99" s="279" t="str">
        <f t="shared" si="77"/>
        <v/>
      </c>
      <c r="AF99" s="63" t="str">
        <f>IF(ISNUMBER($A99),MATCH($A99,Quantities!$A:$A,0),"")</f>
        <v/>
      </c>
      <c r="AH99" s="192" t="str">
        <f>IF(_xludf.ISFORMULA(AG99),1,"")</f>
        <v/>
      </c>
      <c r="AN99" s="63">
        <v>1</v>
      </c>
      <c r="AO99" s="63" t="str">
        <f t="shared" si="58"/>
        <v/>
      </c>
      <c r="AP99" s="63" t="str">
        <f t="shared" si="48"/>
        <v/>
      </c>
      <c r="AQ99" s="63" t="str">
        <f t="shared" si="49"/>
        <v/>
      </c>
      <c r="AR99" s="63" t="str">
        <f t="shared" si="50"/>
        <v/>
      </c>
      <c r="AS99" s="63" t="str">
        <f t="shared" si="51"/>
        <v/>
      </c>
      <c r="AT99" s="63" t="str">
        <f t="shared" si="52"/>
        <v/>
      </c>
      <c r="AU99" s="63" t="str">
        <f t="shared" si="53"/>
        <v/>
      </c>
      <c r="AV99" s="63" t="str">
        <f t="shared" si="54"/>
        <v/>
      </c>
      <c r="AW99" s="63" t="str">
        <f t="shared" si="55"/>
        <v/>
      </c>
      <c r="AX99" s="63" t="str">
        <f t="shared" si="56"/>
        <v/>
      </c>
      <c r="AZ99" s="204" t="str">
        <f t="shared" si="59"/>
        <v/>
      </c>
      <c r="BA99" s="215" t="str">
        <f>IF(ISNUMBER(MATCH(ssLev&amp;ccCountry&amp;ccLevel2&amp;ccYear&amp;"Outputs"&amp;"?"&amp;ROW(),wrkg1!$I:$I,0)),1,"")</f>
        <v/>
      </c>
    </row>
    <row r="100" spans="1:53" ht="15.75" thickBot="1" x14ac:dyDescent="0.3">
      <c r="B100" s="176" t="s">
        <v>594</v>
      </c>
      <c r="C100" s="177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78"/>
      <c r="O100" s="279" t="str">
        <f t="shared" ref="O100" si="78">IF(SUM(D100:M100)&gt;0,SUM(D100:M100),"")</f>
        <v/>
      </c>
      <c r="AF100" s="63" t="str">
        <f>IF(ISNUMBER($A100),MATCH($A100,Quantities!$A:$A,0),"")</f>
        <v/>
      </c>
      <c r="AH100" s="192" t="str">
        <f>IF(_xludf.ISFORMULA(AG100),1,"")</f>
        <v/>
      </c>
      <c r="AN100" s="63">
        <v>1</v>
      </c>
      <c r="AO100" s="63" t="str">
        <f t="shared" si="58"/>
        <v/>
      </c>
      <c r="AP100" s="63" t="str">
        <f t="shared" si="48"/>
        <v/>
      </c>
      <c r="AQ100" s="63" t="str">
        <f t="shared" si="49"/>
        <v/>
      </c>
      <c r="AR100" s="63" t="str">
        <f t="shared" si="50"/>
        <v/>
      </c>
      <c r="AS100" s="63" t="str">
        <f t="shared" si="51"/>
        <v/>
      </c>
      <c r="AT100" s="63" t="str">
        <f t="shared" si="52"/>
        <v/>
      </c>
      <c r="AU100" s="63" t="str">
        <f t="shared" si="53"/>
        <v/>
      </c>
      <c r="AV100" s="63" t="str">
        <f t="shared" si="54"/>
        <v/>
      </c>
      <c r="AW100" s="63" t="str">
        <f t="shared" si="55"/>
        <v/>
      </c>
      <c r="AX100" s="63" t="str">
        <f t="shared" si="56"/>
        <v/>
      </c>
      <c r="AZ100" s="204" t="str">
        <f t="shared" si="59"/>
        <v/>
      </c>
      <c r="BA100" s="215" t="str">
        <f>IF(ISNUMBER(MATCH(ssLev&amp;ccCountry&amp;ccLevel2&amp;ccYear&amp;"Outputs"&amp;"?"&amp;ROW(),wrkg1!$I:$I,0)),1,"")</f>
        <v/>
      </c>
    </row>
    <row r="101" spans="1:53" ht="15.75" thickBot="1" x14ac:dyDescent="0.3">
      <c r="B101" s="176" t="s">
        <v>595</v>
      </c>
      <c r="C101" s="177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78"/>
      <c r="O101" s="279" t="str">
        <f t="shared" si="77"/>
        <v/>
      </c>
      <c r="AF101" s="63" t="str">
        <f>IF(ISNUMBER($A101),MATCH($A101,Quantities!$A:$A,0),"")</f>
        <v/>
      </c>
      <c r="AH101" s="192" t="str">
        <f>IF(_xludf.ISFORMULA(AG101),1,"")</f>
        <v/>
      </c>
      <c r="AN101" s="63">
        <v>1</v>
      </c>
      <c r="AO101" s="63" t="str">
        <f t="shared" si="58"/>
        <v/>
      </c>
      <c r="AP101" s="63" t="str">
        <f t="shared" si="48"/>
        <v/>
      </c>
      <c r="AQ101" s="63" t="str">
        <f t="shared" si="49"/>
        <v/>
      </c>
      <c r="AR101" s="63" t="str">
        <f t="shared" si="50"/>
        <v/>
      </c>
      <c r="AS101" s="63" t="str">
        <f t="shared" si="51"/>
        <v/>
      </c>
      <c r="AT101" s="63" t="str">
        <f t="shared" si="52"/>
        <v/>
      </c>
      <c r="AU101" s="63" t="str">
        <f t="shared" si="53"/>
        <v/>
      </c>
      <c r="AV101" s="63" t="str">
        <f t="shared" si="54"/>
        <v/>
      </c>
      <c r="AW101" s="63" t="str">
        <f t="shared" si="55"/>
        <v/>
      </c>
      <c r="AX101" s="63" t="str">
        <f t="shared" si="56"/>
        <v/>
      </c>
      <c r="AZ101" s="204" t="str">
        <f t="shared" si="59"/>
        <v/>
      </c>
      <c r="BA101" s="215" t="str">
        <f>IF(ISNUMBER(MATCH(ssLev&amp;ccCountry&amp;ccLevel2&amp;ccYear&amp;"Outputs"&amp;"?"&amp;ROW(),wrkg1!$I:$I,0)),1,"")</f>
        <v/>
      </c>
    </row>
    <row r="102" spans="1:53" s="13" customFormat="1" ht="15.75" thickBot="1" x14ac:dyDescent="0.3">
      <c r="A102" s="62"/>
      <c r="B102" s="178" t="s">
        <v>11</v>
      </c>
      <c r="C102" s="179"/>
      <c r="D102" s="15" t="str">
        <f t="shared" ref="D102:M102" ca="1" si="79">IF(SUM(D98:D101)&gt;0,SUM(D98:D101),"")</f>
        <v/>
      </c>
      <c r="E102" s="15" t="str">
        <f t="shared" ca="1" si="79"/>
        <v/>
      </c>
      <c r="F102" s="15" t="str">
        <f t="shared" ca="1" si="79"/>
        <v/>
      </c>
      <c r="G102" s="15" t="str">
        <f t="shared" ca="1" si="79"/>
        <v/>
      </c>
      <c r="H102" s="15" t="str">
        <f t="shared" ca="1" si="79"/>
        <v/>
      </c>
      <c r="I102" s="15" t="str">
        <f t="shared" ca="1" si="79"/>
        <v/>
      </c>
      <c r="J102" s="15" t="str">
        <f t="shared" ca="1" si="79"/>
        <v/>
      </c>
      <c r="K102" s="15" t="str">
        <f t="shared" ca="1" si="79"/>
        <v/>
      </c>
      <c r="L102" s="15" t="str">
        <f t="shared" ca="1" si="79"/>
        <v/>
      </c>
      <c r="M102" s="15" t="str">
        <f t="shared" ca="1" si="79"/>
        <v/>
      </c>
      <c r="N102" s="12"/>
      <c r="O102" s="6" t="str">
        <f t="shared" ca="1" si="77"/>
        <v/>
      </c>
      <c r="AF102" s="63" t="str">
        <f>IF(ISNUMBER($A102),MATCH($A102,Quantities!$A:$A,0),"")</f>
        <v/>
      </c>
      <c r="AG102" s="13" t="str">
        <f t="shared" ref="AG102" ca="1" si="80">IF(SUM(AG98:AG101)&gt;0,SUM(AG98:AG101),"")</f>
        <v/>
      </c>
      <c r="AH102" s="192">
        <f>IF(_xludf.ISFORMULA(AG102),1,"")</f>
        <v>1</v>
      </c>
      <c r="AN102" s="62"/>
      <c r="AO102" s="63" t="str">
        <f t="shared" ca="1" si="58"/>
        <v/>
      </c>
      <c r="AP102" s="63" t="str">
        <f t="shared" ca="1" si="48"/>
        <v/>
      </c>
      <c r="AQ102" s="63" t="str">
        <f t="shared" ca="1" si="49"/>
        <v/>
      </c>
      <c r="AR102" s="63" t="str">
        <f t="shared" ca="1" si="50"/>
        <v/>
      </c>
      <c r="AS102" s="63" t="str">
        <f t="shared" ca="1" si="51"/>
        <v/>
      </c>
      <c r="AT102" s="63" t="str">
        <f t="shared" ca="1" si="52"/>
        <v/>
      </c>
      <c r="AU102" s="63" t="str">
        <f t="shared" ca="1" si="53"/>
        <v/>
      </c>
      <c r="AV102" s="63" t="str">
        <f t="shared" ca="1" si="54"/>
        <v/>
      </c>
      <c r="AW102" s="63" t="str">
        <f t="shared" ca="1" si="55"/>
        <v/>
      </c>
      <c r="AX102" s="63" t="str">
        <f t="shared" ca="1" si="56"/>
        <v/>
      </c>
      <c r="AY102" s="62"/>
      <c r="AZ102" s="204" t="str">
        <f t="shared" ca="1" si="59"/>
        <v/>
      </c>
      <c r="BA102" s="215" t="str">
        <f>IF(ISNUMBER(MATCH(ssLev&amp;ccCountry&amp;ccLevel2&amp;ccYear&amp;"Outputs"&amp;"?"&amp;ROW(),wrkg1!$I:$I,0)),1,"")</f>
        <v/>
      </c>
    </row>
    <row r="103" spans="1:53" ht="15.75" thickBot="1" x14ac:dyDescent="0.3">
      <c r="B103" s="176" t="s">
        <v>3</v>
      </c>
      <c r="C103" s="177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78"/>
      <c r="O103" s="279" t="str">
        <f t="shared" si="77"/>
        <v/>
      </c>
      <c r="AF103" s="63" t="str">
        <f>IF(ISNUMBER($A103),MATCH($A103,Quantities!$A:$A,0),"")</f>
        <v/>
      </c>
      <c r="AH103" s="192" t="str">
        <f>IF(_xludf.ISFORMULA(AG103),1,"")</f>
        <v/>
      </c>
      <c r="AN103" s="63">
        <v>1</v>
      </c>
      <c r="AO103" s="63" t="str">
        <f t="shared" si="58"/>
        <v/>
      </c>
      <c r="AP103" s="63" t="str">
        <f t="shared" si="48"/>
        <v/>
      </c>
      <c r="AQ103" s="63" t="str">
        <f t="shared" si="49"/>
        <v/>
      </c>
      <c r="AR103" s="63" t="str">
        <f t="shared" si="50"/>
        <v/>
      </c>
      <c r="AS103" s="63" t="str">
        <f t="shared" si="51"/>
        <v/>
      </c>
      <c r="AT103" s="63" t="str">
        <f t="shared" si="52"/>
        <v/>
      </c>
      <c r="AU103" s="63" t="str">
        <f t="shared" si="53"/>
        <v/>
      </c>
      <c r="AV103" s="63" t="str">
        <f t="shared" si="54"/>
        <v/>
      </c>
      <c r="AW103" s="63" t="str">
        <f t="shared" si="55"/>
        <v/>
      </c>
      <c r="AX103" s="63" t="str">
        <f t="shared" si="56"/>
        <v/>
      </c>
      <c r="AZ103" s="204" t="str">
        <f t="shared" si="59"/>
        <v/>
      </c>
      <c r="BA103" s="215" t="str">
        <f>IF(ISNUMBER(MATCH(ssLev&amp;ccCountry&amp;ccLevel2&amp;ccYear&amp;"Outputs"&amp;"?"&amp;ROW(),wrkg1!$I:$I,0)),1,"")</f>
        <v/>
      </c>
    </row>
    <row r="104" spans="1:53" ht="15.75" thickBot="1" x14ac:dyDescent="0.3">
      <c r="B104" s="176" t="s">
        <v>12</v>
      </c>
      <c r="C104" s="177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78"/>
      <c r="O104" s="279" t="str">
        <f t="shared" si="77"/>
        <v/>
      </c>
      <c r="AF104" s="63" t="str">
        <f>IF(ISNUMBER($A104),MATCH($A104,Quantities!$A:$A,0),"")</f>
        <v/>
      </c>
      <c r="AH104" s="192" t="str">
        <f>IF(_xludf.ISFORMULA(AG104),1,"")</f>
        <v/>
      </c>
      <c r="AN104" s="63">
        <v>1</v>
      </c>
      <c r="AO104" s="63" t="str">
        <f t="shared" si="58"/>
        <v/>
      </c>
      <c r="AP104" s="63" t="str">
        <f t="shared" si="48"/>
        <v/>
      </c>
      <c r="AQ104" s="63" t="str">
        <f t="shared" si="49"/>
        <v/>
      </c>
      <c r="AR104" s="63" t="str">
        <f t="shared" si="50"/>
        <v/>
      </c>
      <c r="AS104" s="63" t="str">
        <f t="shared" si="51"/>
        <v/>
      </c>
      <c r="AT104" s="63" t="str">
        <f t="shared" si="52"/>
        <v/>
      </c>
      <c r="AU104" s="63" t="str">
        <f t="shared" si="53"/>
        <v/>
      </c>
      <c r="AV104" s="63" t="str">
        <f t="shared" si="54"/>
        <v/>
      </c>
      <c r="AW104" s="63" t="str">
        <f t="shared" si="55"/>
        <v/>
      </c>
      <c r="AX104" s="63" t="str">
        <f t="shared" si="56"/>
        <v/>
      </c>
      <c r="AZ104" s="204" t="str">
        <f t="shared" si="59"/>
        <v/>
      </c>
      <c r="BA104" s="215" t="str">
        <f>IF(ISNUMBER(MATCH(ssLev&amp;ccCountry&amp;ccLevel2&amp;ccYear&amp;"Outputs"&amp;"?"&amp;ROW(),wrkg1!$I:$I,0)),1,"")</f>
        <v/>
      </c>
    </row>
    <row r="105" spans="1:53" ht="15.75" thickBot="1" x14ac:dyDescent="0.3">
      <c r="B105" s="176" t="s">
        <v>15</v>
      </c>
      <c r="C105" s="177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78"/>
      <c r="O105" s="279" t="str">
        <f t="shared" si="77"/>
        <v/>
      </c>
      <c r="AF105" s="63" t="str">
        <f>IF(ISNUMBER($A105),MATCH($A105,Quantities!$A:$A,0),"")</f>
        <v/>
      </c>
      <c r="AH105" s="192" t="str">
        <f>IF(_xludf.ISFORMULA(AG105),1,"")</f>
        <v/>
      </c>
      <c r="AN105" s="63">
        <v>1</v>
      </c>
      <c r="AO105" s="63" t="str">
        <f t="shared" si="58"/>
        <v/>
      </c>
      <c r="AP105" s="63" t="str">
        <f t="shared" si="48"/>
        <v/>
      </c>
      <c r="AQ105" s="63" t="str">
        <f t="shared" si="49"/>
        <v/>
      </c>
      <c r="AR105" s="63" t="str">
        <f t="shared" si="50"/>
        <v/>
      </c>
      <c r="AS105" s="63" t="str">
        <f t="shared" si="51"/>
        <v/>
      </c>
      <c r="AT105" s="63" t="str">
        <f t="shared" si="52"/>
        <v/>
      </c>
      <c r="AU105" s="63" t="str">
        <f t="shared" si="53"/>
        <v/>
      </c>
      <c r="AV105" s="63" t="str">
        <f t="shared" si="54"/>
        <v/>
      </c>
      <c r="AW105" s="63" t="str">
        <f t="shared" si="55"/>
        <v/>
      </c>
      <c r="AX105" s="63" t="str">
        <f t="shared" si="56"/>
        <v/>
      </c>
      <c r="AZ105" s="204" t="str">
        <f t="shared" si="59"/>
        <v/>
      </c>
      <c r="BA105" s="215" t="str">
        <f>IF(ISNUMBER(MATCH(ssLev&amp;ccCountry&amp;ccLevel2&amp;ccYear&amp;"Outputs"&amp;"?"&amp;ROW(),wrkg1!$I:$I,0)),1,"")</f>
        <v/>
      </c>
    </row>
    <row r="106" spans="1:53" ht="15.75" thickBot="1" x14ac:dyDescent="0.3">
      <c r="B106" s="180" t="s">
        <v>13</v>
      </c>
      <c r="C106" s="181"/>
      <c r="D106" s="14" t="str">
        <f t="shared" ref="D106:M106" ca="1" si="81">IF(ISNUMBER(D102),D102-SUM(D103:D105),"")</f>
        <v/>
      </c>
      <c r="E106" s="14" t="str">
        <f t="shared" ca="1" si="81"/>
        <v/>
      </c>
      <c r="F106" s="14" t="str">
        <f t="shared" ca="1" si="81"/>
        <v/>
      </c>
      <c r="G106" s="14" t="str">
        <f t="shared" ca="1" si="81"/>
        <v/>
      </c>
      <c r="H106" s="14" t="str">
        <f t="shared" ca="1" si="81"/>
        <v/>
      </c>
      <c r="I106" s="14" t="str">
        <f t="shared" ca="1" si="81"/>
        <v/>
      </c>
      <c r="J106" s="14" t="str">
        <f t="shared" ca="1" si="81"/>
        <v/>
      </c>
      <c r="K106" s="14" t="str">
        <f t="shared" ca="1" si="81"/>
        <v/>
      </c>
      <c r="L106" s="14" t="str">
        <f t="shared" ca="1" si="81"/>
        <v/>
      </c>
      <c r="M106" s="14" t="str">
        <f t="shared" ca="1" si="81"/>
        <v/>
      </c>
      <c r="N106" s="5"/>
      <c r="O106" s="6" t="str">
        <f t="shared" ca="1" si="77"/>
        <v/>
      </c>
      <c r="AF106" s="63" t="str">
        <f>IF(ISNUMBER($A106),MATCH($A106,Quantities!$A:$A,0),"")</f>
        <v/>
      </c>
      <c r="AG106" s="1" t="str">
        <f ca="1">IF(ISNUMBER(AG102),AG102-SUM(AG103:AG105),"")</f>
        <v/>
      </c>
      <c r="AH106" s="192">
        <f>IF(_xludf.ISFORMULA(AG106),1,"")</f>
        <v>1</v>
      </c>
      <c r="AO106" s="63" t="str">
        <f t="shared" ca="1" si="58"/>
        <v/>
      </c>
      <c r="AP106" s="63" t="str">
        <f t="shared" ca="1" si="48"/>
        <v/>
      </c>
      <c r="AQ106" s="63" t="str">
        <f t="shared" ca="1" si="49"/>
        <v/>
      </c>
      <c r="AR106" s="63" t="str">
        <f t="shared" ca="1" si="50"/>
        <v/>
      </c>
      <c r="AS106" s="63" t="str">
        <f t="shared" ca="1" si="51"/>
        <v/>
      </c>
      <c r="AT106" s="63" t="str">
        <f t="shared" ca="1" si="52"/>
        <v/>
      </c>
      <c r="AU106" s="63" t="str">
        <f t="shared" ca="1" si="53"/>
        <v/>
      </c>
      <c r="AV106" s="63" t="str">
        <f t="shared" ca="1" si="54"/>
        <v/>
      </c>
      <c r="AW106" s="63" t="str">
        <f t="shared" ca="1" si="55"/>
        <v/>
      </c>
      <c r="AX106" s="63" t="str">
        <f t="shared" ca="1" si="56"/>
        <v/>
      </c>
      <c r="AZ106" s="204" t="str">
        <f t="shared" ca="1" si="59"/>
        <v/>
      </c>
      <c r="BA106" s="215" t="str">
        <f>IF(ISNUMBER(MATCH(ssLev&amp;ccCountry&amp;ccLevel2&amp;ccYear&amp;"Outputs"&amp;"?"&amp;ROW(),wrkg1!$I:$I,0)),1,"")</f>
        <v/>
      </c>
    </row>
    <row r="107" spans="1:53" ht="15" customHeight="1" thickBot="1" x14ac:dyDescent="0.3">
      <c r="B107" s="176" t="s">
        <v>6</v>
      </c>
      <c r="C107" s="177"/>
      <c r="D107" s="191" t="s">
        <v>1</v>
      </c>
      <c r="E107" s="194" t="s">
        <v>1</v>
      </c>
      <c r="F107" s="195" t="s">
        <v>1</v>
      </c>
      <c r="G107" s="185" t="s">
        <v>1</v>
      </c>
      <c r="H107" s="185" t="s">
        <v>1</v>
      </c>
      <c r="I107" s="185" t="s">
        <v>1</v>
      </c>
      <c r="J107" s="185" t="s">
        <v>1</v>
      </c>
      <c r="K107" s="185" t="s">
        <v>1</v>
      </c>
      <c r="L107" s="185" t="s">
        <v>1</v>
      </c>
      <c r="M107" s="185" t="s">
        <v>1</v>
      </c>
      <c r="N107" s="7"/>
      <c r="O107" s="183" t="s">
        <v>1</v>
      </c>
      <c r="Q107" s="8"/>
      <c r="AF107" s="63" t="str">
        <f>IF(ISNUMBER($A107),MATCH($A107,Quantities!$A:$A,0),"")</f>
        <v/>
      </c>
      <c r="AG107" s="1" t="s">
        <v>1</v>
      </c>
      <c r="AH107" s="192" t="str">
        <f>IF(_xludf.ISFORMULA(AG107),1,"")</f>
        <v/>
      </c>
      <c r="AO107" s="63" t="str">
        <f t="shared" si="58"/>
        <v/>
      </c>
      <c r="AP107" s="63" t="str">
        <f t="shared" si="48"/>
        <v/>
      </c>
      <c r="AQ107" s="63" t="str">
        <f t="shared" si="49"/>
        <v/>
      </c>
      <c r="AR107" s="63" t="str">
        <f t="shared" si="50"/>
        <v/>
      </c>
      <c r="AS107" s="63" t="str">
        <f t="shared" si="51"/>
        <v/>
      </c>
      <c r="AT107" s="63" t="str">
        <f t="shared" si="52"/>
        <v/>
      </c>
      <c r="AU107" s="63" t="str">
        <f t="shared" si="53"/>
        <v/>
      </c>
      <c r="AV107" s="63" t="str">
        <f t="shared" si="54"/>
        <v/>
      </c>
      <c r="AW107" s="63" t="str">
        <f t="shared" si="55"/>
        <v/>
      </c>
      <c r="AX107" s="63" t="str">
        <f t="shared" si="56"/>
        <v/>
      </c>
      <c r="AZ107" s="204" t="str">
        <f t="shared" si="59"/>
        <v/>
      </c>
      <c r="BA107" s="215" t="str">
        <f>IF(ISNUMBER(MATCH(ssLev&amp;ccCountry&amp;ccLevel2&amp;ccYear&amp;"Outputs"&amp;"?"&amp;ROW(),wrkg1!$I:$I,0)),1,"")</f>
        <v/>
      </c>
    </row>
    <row r="108" spans="1:53" x14ac:dyDescent="0.25">
      <c r="B108" s="187" t="s">
        <v>7</v>
      </c>
      <c r="D108" s="190" t="str">
        <f t="shared" ref="D108:M108" ca="1" si="82">IF(AND(ISNUMBER(D102),ISNUMBER(D106)),IF(D106&lt;0,0.001,D106/D102),"")</f>
        <v/>
      </c>
      <c r="E108" s="190" t="str">
        <f t="shared" ca="1" si="82"/>
        <v/>
      </c>
      <c r="F108" s="190" t="str">
        <f t="shared" ca="1" si="82"/>
        <v/>
      </c>
      <c r="G108" s="190" t="str">
        <f t="shared" ca="1" si="82"/>
        <v/>
      </c>
      <c r="H108" s="190" t="str">
        <f t="shared" ca="1" si="82"/>
        <v/>
      </c>
      <c r="I108" s="190" t="str">
        <f t="shared" ca="1" si="82"/>
        <v/>
      </c>
      <c r="J108" s="190" t="str">
        <f t="shared" ca="1" si="82"/>
        <v/>
      </c>
      <c r="K108" s="190" t="str">
        <f t="shared" ca="1" si="82"/>
        <v/>
      </c>
      <c r="L108" s="190" t="str">
        <f t="shared" ca="1" si="82"/>
        <v/>
      </c>
      <c r="M108" s="190" t="str">
        <f t="shared" ca="1" si="82"/>
        <v/>
      </c>
      <c r="N108" s="188"/>
      <c r="O108" s="190" t="str">
        <f t="shared" ref="O108" ca="1" si="83">IF(AND(ISNUMBER(O102),ISNUMBER(O106)),O106/O102,"")</f>
        <v/>
      </c>
      <c r="AF108" s="63" t="str">
        <f>IF(ISNUMBER($A108),MATCH($A108,Quantities!$A:$A,0),"")</f>
        <v/>
      </c>
      <c r="AG108" s="1" t="str">
        <f ca="1">IF(AND(ISNUMBER(AG102),ISNUMBER(AG106)),IF(AG106&lt;0,0.001,AG106/AG102),"")</f>
        <v/>
      </c>
      <c r="AH108" s="192">
        <f>IF(_xludf.ISFORMULA(AG108),1,"")</f>
        <v>1</v>
      </c>
      <c r="AO108" s="63" t="str">
        <f t="shared" ca="1" si="58"/>
        <v/>
      </c>
      <c r="AP108" s="63" t="str">
        <f t="shared" ca="1" si="48"/>
        <v/>
      </c>
      <c r="AQ108" s="63" t="str">
        <f t="shared" ca="1" si="49"/>
        <v/>
      </c>
      <c r="AR108" s="63" t="str">
        <f t="shared" ca="1" si="50"/>
        <v/>
      </c>
      <c r="AS108" s="63" t="str">
        <f t="shared" ca="1" si="51"/>
        <v/>
      </c>
      <c r="AT108" s="63" t="str">
        <f t="shared" ca="1" si="52"/>
        <v/>
      </c>
      <c r="AU108" s="63" t="str">
        <f t="shared" ca="1" si="53"/>
        <v/>
      </c>
      <c r="AV108" s="63" t="str">
        <f t="shared" ca="1" si="54"/>
        <v/>
      </c>
      <c r="AW108" s="63" t="str">
        <f t="shared" ca="1" si="55"/>
        <v/>
      </c>
      <c r="AX108" s="63" t="str">
        <f t="shared" ca="1" si="56"/>
        <v/>
      </c>
      <c r="AZ108" s="204" t="str">
        <f t="shared" ca="1" si="59"/>
        <v/>
      </c>
      <c r="BA108" s="215" t="str">
        <f>IF(ISNUMBER(MATCH(ssLev&amp;ccCountry&amp;ccLevel2&amp;ccYear&amp;"Outputs"&amp;"?"&amp;ROW(),wrkg1!$I:$I,0)),1,"")</f>
        <v/>
      </c>
    </row>
    <row r="109" spans="1:53" x14ac:dyDescent="0.25">
      <c r="B109" s="187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88"/>
      <c r="O109" s="190"/>
      <c r="AF109" s="63"/>
      <c r="AO109" s="63" t="str">
        <f t="shared" si="58"/>
        <v/>
      </c>
      <c r="AP109" s="63" t="str">
        <f t="shared" si="48"/>
        <v/>
      </c>
      <c r="AQ109" s="63" t="str">
        <f t="shared" si="49"/>
        <v/>
      </c>
      <c r="AR109" s="63" t="str">
        <f t="shared" si="50"/>
        <v/>
      </c>
      <c r="AS109" s="63" t="str">
        <f t="shared" si="51"/>
        <v/>
      </c>
      <c r="AT109" s="63" t="str">
        <f t="shared" si="52"/>
        <v/>
      </c>
      <c r="AU109" s="63" t="str">
        <f t="shared" si="53"/>
        <v/>
      </c>
      <c r="AV109" s="63" t="str">
        <f t="shared" si="54"/>
        <v/>
      </c>
      <c r="AW109" s="63" t="str">
        <f t="shared" si="55"/>
        <v/>
      </c>
      <c r="AX109" s="63" t="str">
        <f t="shared" si="56"/>
        <v/>
      </c>
      <c r="AZ109" s="204" t="str">
        <f t="shared" si="59"/>
        <v/>
      </c>
      <c r="BA109" s="215" t="str">
        <f>IF(ISNUMBER(MATCH(ssLev&amp;ccCountry&amp;ccLevel2&amp;ccYear&amp;"Outputs"&amp;"?"&amp;ROW(),wrkg1!$I:$I,0)),1,"")</f>
        <v/>
      </c>
    </row>
    <row r="110" spans="1:53" ht="15.75" thickBot="1" x14ac:dyDescent="0.3">
      <c r="B110" s="169" t="s">
        <v>958</v>
      </c>
      <c r="AF110" s="63" t="str">
        <f>IF(ISNUMBER($A110),MATCH($A110,Quantities!$A:$A,0),"")</f>
        <v/>
      </c>
      <c r="AH110" s="192" t="str">
        <f>IF(_xludf.ISFORMULA(AG110),1,"")</f>
        <v/>
      </c>
      <c r="AO110" s="63" t="str">
        <f t="shared" si="58"/>
        <v/>
      </c>
      <c r="AP110" s="63" t="str">
        <f t="shared" si="48"/>
        <v/>
      </c>
      <c r="AQ110" s="63" t="str">
        <f t="shared" si="49"/>
        <v/>
      </c>
      <c r="AR110" s="63" t="str">
        <f t="shared" si="50"/>
        <v/>
      </c>
      <c r="AS110" s="63" t="str">
        <f t="shared" si="51"/>
        <v/>
      </c>
      <c r="AT110" s="63" t="str">
        <f t="shared" si="52"/>
        <v/>
      </c>
      <c r="AU110" s="63" t="str">
        <f t="shared" si="53"/>
        <v/>
      </c>
      <c r="AV110" s="63" t="str">
        <f t="shared" si="54"/>
        <v/>
      </c>
      <c r="AW110" s="63" t="str">
        <f t="shared" si="55"/>
        <v/>
      </c>
      <c r="AX110" s="63" t="str">
        <f t="shared" si="56"/>
        <v/>
      </c>
      <c r="AZ110" s="204" t="str">
        <f t="shared" si="59"/>
        <v/>
      </c>
      <c r="BA110" s="215" t="str">
        <f>IF(ISNUMBER(MATCH(ssLev&amp;ccCountry&amp;ccLevel2&amp;ccYear&amp;"Outputs"&amp;"?"&amp;ROW(),wrkg1!$I:$I,0)),1,"")</f>
        <v/>
      </c>
    </row>
    <row r="111" spans="1:53" ht="15.75" thickBot="1" x14ac:dyDescent="0.3">
      <c r="B111" s="168" t="s">
        <v>583</v>
      </c>
      <c r="C111" s="196" t="s">
        <v>576</v>
      </c>
      <c r="D111" s="167">
        <f t="shared" ref="D111:M111" si="84">IF(D$4&lt;&gt;"",D$4,"")</f>
        <v>2014</v>
      </c>
      <c r="E111" s="167">
        <f t="shared" si="84"/>
        <v>2015</v>
      </c>
      <c r="F111" s="167">
        <f t="shared" si="84"/>
        <v>2016</v>
      </c>
      <c r="G111" s="167">
        <f t="shared" si="84"/>
        <v>2017</v>
      </c>
      <c r="H111" s="167" t="str">
        <f t="shared" si="84"/>
        <v/>
      </c>
      <c r="I111" s="167" t="str">
        <f t="shared" si="84"/>
        <v/>
      </c>
      <c r="J111" s="167" t="str">
        <f t="shared" si="84"/>
        <v/>
      </c>
      <c r="K111" s="167" t="str">
        <f t="shared" si="84"/>
        <v/>
      </c>
      <c r="L111" s="167" t="str">
        <f t="shared" si="84"/>
        <v/>
      </c>
      <c r="M111" s="167" t="str">
        <f t="shared" si="84"/>
        <v/>
      </c>
      <c r="O111" s="3" t="str">
        <f t="shared" ref="O111" si="85">IF(O$4&lt;&gt;"",O$4,"")</f>
        <v>Total 2014-2017</v>
      </c>
      <c r="AF111" s="63" t="str">
        <f>IF(ISNUMBER($A111),MATCH($A111,Quantities!$A:$A,0),"")</f>
        <v/>
      </c>
      <c r="AG111" s="1" t="str">
        <f>IF(AG$4&lt;&gt;"",AG$4,"")</f>
        <v>Formula</v>
      </c>
      <c r="AH111" s="192">
        <f>IF(_xludf.ISFORMULA(AG111),1,"")</f>
        <v>1</v>
      </c>
      <c r="AO111" s="63" t="str">
        <f t="shared" si="58"/>
        <v/>
      </c>
      <c r="AP111" s="63" t="str">
        <f t="shared" si="48"/>
        <v/>
      </c>
      <c r="AQ111" s="63" t="str">
        <f t="shared" si="49"/>
        <v/>
      </c>
      <c r="AR111" s="63" t="str">
        <f t="shared" si="50"/>
        <v/>
      </c>
      <c r="AS111" s="63" t="str">
        <f t="shared" si="51"/>
        <v/>
      </c>
      <c r="AT111" s="63" t="str">
        <f t="shared" si="52"/>
        <v/>
      </c>
      <c r="AU111" s="63" t="str">
        <f t="shared" si="53"/>
        <v/>
      </c>
      <c r="AV111" s="63" t="str">
        <f t="shared" si="54"/>
        <v/>
      </c>
      <c r="AW111" s="63" t="str">
        <f t="shared" si="55"/>
        <v/>
      </c>
      <c r="AX111" s="63" t="str">
        <f t="shared" si="56"/>
        <v/>
      </c>
      <c r="AZ111" s="204" t="str">
        <f t="shared" si="59"/>
        <v/>
      </c>
      <c r="BA111" s="215" t="str">
        <f>IF(ISNUMBER(MATCH(ssLev&amp;ccCountry&amp;ccLevel2&amp;ccYear&amp;"Outputs"&amp;"?"&amp;ROW(),wrkg1!$I:$I,0)),1,"")</f>
        <v/>
      </c>
    </row>
    <row r="112" spans="1:53" ht="15" customHeight="1" thickBot="1" x14ac:dyDescent="0.3">
      <c r="A112" s="63">
        <v>90</v>
      </c>
      <c r="B112" s="176" t="s">
        <v>584</v>
      </c>
      <c r="C112" s="177"/>
      <c r="D112" s="4">
        <f ca="1">IF(AND(cMUAC&lt;&gt;"",ISNUMBER($AF112)),OFFSET(Quantities!F$1,Outputs!$AF112-1,),"")</f>
        <v>2415</v>
      </c>
      <c r="E112" s="4">
        <f ca="1">IF(AND(cMUAC&lt;&gt;"",ISNUMBER($AF112)),OFFSET(Quantities!G$1,Outputs!$AF112-1,),"")</f>
        <v>2719.5531512773891</v>
      </c>
      <c r="F112" s="4">
        <f ca="1">IF(AND(cMUAC&lt;&gt;"",ISNUMBER($AF112)),OFFSET(Quantities!H$1,Outputs!$AF112-1,),"")</f>
        <v>3263.463781532867</v>
      </c>
      <c r="G112" s="4">
        <f ca="1">IF(AND(cMUAC&lt;&gt;"",ISNUMBER($AF112)),OFFSET(Quantities!I$1,Outputs!$AF112-1,),"")</f>
        <v>2415</v>
      </c>
      <c r="H112" s="4" t="str">
        <f ca="1">IF(AND(cMUAC&lt;&gt;"",ISNUMBER($AF112)),OFFSET(Quantities!J$1,Outputs!$AF112-1,),"")</f>
        <v/>
      </c>
      <c r="I112" s="4" t="str">
        <f ca="1">IF(AND(cMUAC&lt;&gt;"",ISNUMBER($AF112)),OFFSET(Quantities!K$1,Outputs!$AF112-1,),"")</f>
        <v/>
      </c>
      <c r="J112" s="4" t="str">
        <f ca="1">IF(AND(cMUAC&lt;&gt;"",ISNUMBER($AF112)),OFFSET(Quantities!L$1,Outputs!$AF112-1,),"")</f>
        <v/>
      </c>
      <c r="K112" s="4" t="str">
        <f ca="1">IF(AND(cMUAC&lt;&gt;"",ISNUMBER($AF112)),OFFSET(Quantities!M$1,Outputs!$AF112-1,),"")</f>
        <v/>
      </c>
      <c r="L112" s="4" t="str">
        <f ca="1">IF(AND(cMUAC&lt;&gt;"",ISNUMBER($AF112)),OFFSET(Quantities!N$1,Outputs!$AF112-1,),"")</f>
        <v/>
      </c>
      <c r="M112" s="4" t="str">
        <f ca="1">IF(AND(cMUAC&lt;&gt;"",ISNUMBER($AF112)),OFFSET(Quantities!O$1,Outputs!$AF112-1,),"")</f>
        <v/>
      </c>
      <c r="N112" s="5"/>
      <c r="O112" s="6">
        <f t="shared" ref="O112:O114" ca="1" si="86">IF(SUM(D112:M112)&gt;0,SUM(D112:M112),"")</f>
        <v>10813.016932810257</v>
      </c>
      <c r="AF112" s="63">
        <f>IF(ISNUMBER($A112),MATCH($A112,Quantities!$A:$A,0),"")</f>
        <v>102</v>
      </c>
      <c r="AG112" s="1">
        <f ca="1">IF(AND(cMUAC&lt;&gt;"",ISNUMBER($AF112)),OFFSET(Quantities!AI$1,Outputs!$AF112-1,),"")</f>
        <v>0</v>
      </c>
      <c r="AH112" s="192">
        <f>IF(_xludf.ISFORMULA(AG112),1,"")</f>
        <v>1</v>
      </c>
      <c r="AO112" s="63" t="str">
        <f t="shared" ca="1" si="58"/>
        <v/>
      </c>
      <c r="AP112" s="63" t="str">
        <f t="shared" ca="1" si="48"/>
        <v/>
      </c>
      <c r="AQ112" s="63" t="str">
        <f t="shared" ca="1" si="49"/>
        <v/>
      </c>
      <c r="AR112" s="63" t="str">
        <f t="shared" ca="1" si="50"/>
        <v/>
      </c>
      <c r="AS112" s="63" t="str">
        <f t="shared" ca="1" si="51"/>
        <v/>
      </c>
      <c r="AT112" s="63" t="str">
        <f t="shared" ca="1" si="52"/>
        <v/>
      </c>
      <c r="AU112" s="63" t="str">
        <f t="shared" ca="1" si="53"/>
        <v/>
      </c>
      <c r="AV112" s="63" t="str">
        <f t="shared" ca="1" si="54"/>
        <v/>
      </c>
      <c r="AW112" s="63" t="str">
        <f t="shared" ca="1" si="55"/>
        <v/>
      </c>
      <c r="AX112" s="63" t="str">
        <f t="shared" ca="1" si="56"/>
        <v/>
      </c>
      <c r="AZ112" s="204" t="str">
        <f t="shared" ca="1" si="59"/>
        <v/>
      </c>
      <c r="BA112" s="215" t="str">
        <f>IF(ISNUMBER(MATCH(ssLev&amp;ccCountry&amp;ccLevel2&amp;ccYear&amp;"Outputs"&amp;"?"&amp;ROW(),wrkg1!$I:$I,0)),1,"")</f>
        <v/>
      </c>
    </row>
    <row r="113" spans="1:53" ht="15.75" thickBot="1" x14ac:dyDescent="0.3">
      <c r="B113" s="176" t="s">
        <v>585</v>
      </c>
      <c r="C113" s="177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78"/>
      <c r="O113" s="279" t="str">
        <f t="shared" si="86"/>
        <v/>
      </c>
      <c r="AF113" s="63" t="str">
        <f>IF(ISNUMBER($A113),MATCH($A113,Quantities!$A:$A,0),"")</f>
        <v/>
      </c>
      <c r="AH113" s="192" t="str">
        <f>IF(_xludf.ISFORMULA(AG113),1,"")</f>
        <v/>
      </c>
      <c r="AN113" s="63">
        <v>1</v>
      </c>
      <c r="AO113" s="63" t="str">
        <f t="shared" si="58"/>
        <v/>
      </c>
      <c r="AP113" s="63" t="str">
        <f t="shared" si="48"/>
        <v/>
      </c>
      <c r="AQ113" s="63" t="str">
        <f t="shared" si="49"/>
        <v/>
      </c>
      <c r="AR113" s="63" t="str">
        <f t="shared" si="50"/>
        <v/>
      </c>
      <c r="AS113" s="63" t="str">
        <f t="shared" si="51"/>
        <v/>
      </c>
      <c r="AT113" s="63" t="str">
        <f t="shared" si="52"/>
        <v/>
      </c>
      <c r="AU113" s="63" t="str">
        <f t="shared" si="53"/>
        <v/>
      </c>
      <c r="AV113" s="63" t="str">
        <f t="shared" si="54"/>
        <v/>
      </c>
      <c r="AW113" s="63" t="str">
        <f t="shared" si="55"/>
        <v/>
      </c>
      <c r="AX113" s="63" t="str">
        <f t="shared" si="56"/>
        <v/>
      </c>
      <c r="AZ113" s="204" t="str">
        <f t="shared" si="59"/>
        <v/>
      </c>
      <c r="BA113" s="215" t="str">
        <f>IF(ISNUMBER(MATCH(ssLev&amp;ccCountry&amp;ccLevel2&amp;ccYear&amp;"Outputs"&amp;"?"&amp;ROW(),wrkg1!$I:$I,0)),1,"")</f>
        <v/>
      </c>
    </row>
    <row r="114" spans="1:53" s="13" customFormat="1" ht="15.75" thickBot="1" x14ac:dyDescent="0.3">
      <c r="A114" s="62"/>
      <c r="B114" s="178" t="s">
        <v>586</v>
      </c>
      <c r="C114" s="179"/>
      <c r="D114" s="15">
        <f t="shared" ref="D114:M114" ca="1" si="87">IF(SUM(D112:D113)&gt;0,D112-D113,"")</f>
        <v>2415</v>
      </c>
      <c r="E114" s="15">
        <f t="shared" ca="1" si="87"/>
        <v>2719.5531512773891</v>
      </c>
      <c r="F114" s="15">
        <f t="shared" ca="1" si="87"/>
        <v>3263.463781532867</v>
      </c>
      <c r="G114" s="15">
        <f t="shared" ca="1" si="87"/>
        <v>2415</v>
      </c>
      <c r="H114" s="15" t="str">
        <f t="shared" ca="1" si="87"/>
        <v/>
      </c>
      <c r="I114" s="15" t="str">
        <f t="shared" ca="1" si="87"/>
        <v/>
      </c>
      <c r="J114" s="15" t="str">
        <f t="shared" ca="1" si="87"/>
        <v/>
      </c>
      <c r="K114" s="15" t="str">
        <f t="shared" ca="1" si="87"/>
        <v/>
      </c>
      <c r="L114" s="15" t="str">
        <f t="shared" ca="1" si="87"/>
        <v/>
      </c>
      <c r="M114" s="15" t="str">
        <f t="shared" ca="1" si="87"/>
        <v/>
      </c>
      <c r="N114" s="12"/>
      <c r="O114" s="6">
        <f t="shared" ca="1" si="86"/>
        <v>10813.016932810257</v>
      </c>
      <c r="AF114" s="63" t="str">
        <f>IF(ISNUMBER($A114),MATCH($A114,Quantities!$A:$A,0),"")</f>
        <v/>
      </c>
      <c r="AG114" s="13" t="str">
        <f ca="1">IF(SUM(AG112:AG113)&gt;0,AG112-AG113,"")</f>
        <v/>
      </c>
      <c r="AH114" s="192">
        <f>IF(_xludf.ISFORMULA(AG114),1,"")</f>
        <v>1</v>
      </c>
      <c r="AN114" s="62"/>
      <c r="AO114" s="63" t="str">
        <f t="shared" ca="1" si="58"/>
        <v/>
      </c>
      <c r="AP114" s="63" t="str">
        <f t="shared" ca="1" si="48"/>
        <v/>
      </c>
      <c r="AQ114" s="63" t="str">
        <f t="shared" ca="1" si="49"/>
        <v/>
      </c>
      <c r="AR114" s="63" t="str">
        <f t="shared" ca="1" si="50"/>
        <v/>
      </c>
      <c r="AS114" s="63" t="str">
        <f t="shared" ca="1" si="51"/>
        <v/>
      </c>
      <c r="AT114" s="63" t="str">
        <f t="shared" ca="1" si="52"/>
        <v/>
      </c>
      <c r="AU114" s="63" t="str">
        <f t="shared" ca="1" si="53"/>
        <v/>
      </c>
      <c r="AV114" s="63" t="str">
        <f t="shared" ca="1" si="54"/>
        <v/>
      </c>
      <c r="AW114" s="63" t="str">
        <f t="shared" ca="1" si="55"/>
        <v/>
      </c>
      <c r="AX114" s="63" t="str">
        <f t="shared" ca="1" si="56"/>
        <v/>
      </c>
      <c r="AY114" s="62"/>
      <c r="AZ114" s="204" t="str">
        <f t="shared" ca="1" si="59"/>
        <v/>
      </c>
      <c r="BA114" s="215" t="str">
        <f>IF(ISNUMBER(MATCH(ssLev&amp;ccCountry&amp;ccLevel2&amp;ccYear&amp;"Outputs"&amp;"?"&amp;ROW(),wrkg1!$I:$I,0)),1,"")</f>
        <v/>
      </c>
    </row>
    <row r="115" spans="1:53" ht="15" customHeight="1" thickBot="1" x14ac:dyDescent="0.3">
      <c r="B115" s="176" t="s">
        <v>587</v>
      </c>
      <c r="C115" s="177"/>
      <c r="D115" s="191" t="s">
        <v>1</v>
      </c>
      <c r="E115" s="194" t="s">
        <v>1</v>
      </c>
      <c r="F115" s="195" t="s">
        <v>1</v>
      </c>
      <c r="G115" s="185" t="s">
        <v>1</v>
      </c>
      <c r="H115" s="185" t="s">
        <v>1</v>
      </c>
      <c r="I115" s="185" t="s">
        <v>1</v>
      </c>
      <c r="J115" s="185" t="s">
        <v>1</v>
      </c>
      <c r="K115" s="185" t="s">
        <v>1</v>
      </c>
      <c r="L115" s="185" t="s">
        <v>1</v>
      </c>
      <c r="M115" s="185" t="s">
        <v>1</v>
      </c>
      <c r="N115" s="7"/>
      <c r="O115" s="183" t="s">
        <v>1</v>
      </c>
      <c r="Q115" s="8"/>
      <c r="AF115" s="63" t="str">
        <f>IF(ISNUMBER($A115),MATCH($A115,Quantities!$A:$A,0),"")</f>
        <v/>
      </c>
      <c r="AG115" s="1" t="s">
        <v>1</v>
      </c>
      <c r="AH115" s="192" t="str">
        <f>IF(_xludf.ISFORMULA(AG115),1,"")</f>
        <v/>
      </c>
      <c r="AO115" s="63" t="str">
        <f t="shared" si="58"/>
        <v/>
      </c>
      <c r="AP115" s="63" t="str">
        <f t="shared" si="48"/>
        <v/>
      </c>
      <c r="AQ115" s="63" t="str">
        <f t="shared" si="49"/>
        <v/>
      </c>
      <c r="AR115" s="63" t="str">
        <f t="shared" si="50"/>
        <v/>
      </c>
      <c r="AS115" s="63" t="str">
        <f t="shared" si="51"/>
        <v/>
      </c>
      <c r="AT115" s="63" t="str">
        <f t="shared" si="52"/>
        <v/>
      </c>
      <c r="AU115" s="63" t="str">
        <f t="shared" si="53"/>
        <v/>
      </c>
      <c r="AV115" s="63" t="str">
        <f t="shared" si="54"/>
        <v/>
      </c>
      <c r="AW115" s="63" t="str">
        <f t="shared" si="55"/>
        <v/>
      </c>
      <c r="AX115" s="63" t="str">
        <f t="shared" si="56"/>
        <v/>
      </c>
      <c r="AZ115" s="204" t="str">
        <f t="shared" si="59"/>
        <v/>
      </c>
      <c r="BA115" s="215" t="str">
        <f>IF(ISNUMBER(MATCH(ssLev&amp;ccCountry&amp;ccLevel2&amp;ccYear&amp;"Outputs"&amp;"?"&amp;ROW(),wrkg1!$I:$I,0)),1,"")</f>
        <v/>
      </c>
    </row>
    <row r="116" spans="1:53" x14ac:dyDescent="0.25">
      <c r="B116" s="187" t="s">
        <v>7</v>
      </c>
      <c r="D116" s="190">
        <f t="shared" ref="D116:M116" ca="1" si="88">IF(AND(ISNUMBER(D112),ISNUMBER(D114)),IF(D114&lt;0,0.001,D114/D112),"")</f>
        <v>1</v>
      </c>
      <c r="E116" s="190">
        <f t="shared" ca="1" si="88"/>
        <v>1</v>
      </c>
      <c r="F116" s="190">
        <f t="shared" ca="1" si="88"/>
        <v>1</v>
      </c>
      <c r="G116" s="190">
        <f t="shared" ca="1" si="88"/>
        <v>1</v>
      </c>
      <c r="H116" s="190" t="str">
        <f t="shared" ca="1" si="88"/>
        <v/>
      </c>
      <c r="I116" s="190" t="str">
        <f t="shared" ca="1" si="88"/>
        <v/>
      </c>
      <c r="J116" s="190" t="str">
        <f t="shared" ca="1" si="88"/>
        <v/>
      </c>
      <c r="K116" s="190" t="str">
        <f t="shared" ca="1" si="88"/>
        <v/>
      </c>
      <c r="L116" s="190" t="str">
        <f t="shared" ca="1" si="88"/>
        <v/>
      </c>
      <c r="M116" s="190" t="str">
        <f t="shared" ca="1" si="88"/>
        <v/>
      </c>
      <c r="N116" s="188"/>
      <c r="O116" s="190">
        <f ca="1">IF(AND(ISNUMBER(O114),ISNUMBER(O112)),O114/O112,"")</f>
        <v>1</v>
      </c>
      <c r="AF116" s="63" t="str">
        <f>IF(ISNUMBER($A116),MATCH($A116,Quantities!$A:$A,0),"")</f>
        <v/>
      </c>
      <c r="AG116" s="1" t="str">
        <f ca="1">IF(AND(ISNUMBER(AG112),ISNUMBER(AG114)),IF(AG114&lt;0,0.001,AG114/AG112),"")</f>
        <v/>
      </c>
      <c r="AH116" s="192">
        <f>IF(_xludf.ISFORMULA(AG116),1,"")</f>
        <v>1</v>
      </c>
      <c r="AO116" s="63" t="str">
        <f t="shared" ca="1" si="58"/>
        <v/>
      </c>
      <c r="AP116" s="63" t="str">
        <f t="shared" ca="1" si="48"/>
        <v/>
      </c>
      <c r="AQ116" s="63" t="str">
        <f t="shared" ca="1" si="49"/>
        <v/>
      </c>
      <c r="AR116" s="63" t="str">
        <f t="shared" ca="1" si="50"/>
        <v/>
      </c>
      <c r="AS116" s="63" t="str">
        <f t="shared" ca="1" si="51"/>
        <v/>
      </c>
      <c r="AT116" s="63" t="str">
        <f t="shared" ca="1" si="52"/>
        <v/>
      </c>
      <c r="AU116" s="63" t="str">
        <f t="shared" ca="1" si="53"/>
        <v/>
      </c>
      <c r="AV116" s="63" t="str">
        <f t="shared" ca="1" si="54"/>
        <v/>
      </c>
      <c r="AW116" s="63" t="str">
        <f t="shared" ca="1" si="55"/>
        <v/>
      </c>
      <c r="AX116" s="63" t="str">
        <f t="shared" ca="1" si="56"/>
        <v/>
      </c>
      <c r="AZ116" s="204" t="str">
        <f t="shared" ca="1" si="59"/>
        <v/>
      </c>
      <c r="BA116" s="215" t="str">
        <f>IF(ISNUMBER(MATCH(ssLev&amp;ccCountry&amp;ccLevel2&amp;ccYear&amp;"Outputs"&amp;"?"&amp;ROW(),wrkg1!$I:$I,0)),1,"")</f>
        <v/>
      </c>
    </row>
    <row r="117" spans="1:53" x14ac:dyDescent="0.25">
      <c r="B117" s="187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88"/>
      <c r="O117" s="190"/>
      <c r="AF117" s="63"/>
      <c r="AO117" s="63" t="str">
        <f t="shared" si="58"/>
        <v/>
      </c>
      <c r="AP117" s="63" t="str">
        <f t="shared" si="48"/>
        <v/>
      </c>
      <c r="AQ117" s="63" t="str">
        <f t="shared" si="49"/>
        <v/>
      </c>
      <c r="AR117" s="63" t="str">
        <f t="shared" si="50"/>
        <v/>
      </c>
      <c r="AS117" s="63" t="str">
        <f t="shared" si="51"/>
        <v/>
      </c>
      <c r="AT117" s="63" t="str">
        <f t="shared" si="52"/>
        <v/>
      </c>
      <c r="AU117" s="63" t="str">
        <f t="shared" si="53"/>
        <v/>
      </c>
      <c r="AV117" s="63" t="str">
        <f t="shared" si="54"/>
        <v/>
      </c>
      <c r="AW117" s="63" t="str">
        <f t="shared" si="55"/>
        <v/>
      </c>
      <c r="AX117" s="63" t="str">
        <f t="shared" si="56"/>
        <v/>
      </c>
      <c r="AZ117" s="204" t="str">
        <f t="shared" si="59"/>
        <v/>
      </c>
      <c r="BA117" s="215" t="str">
        <f>IF(ISNUMBER(MATCH(ssLev&amp;ccCountry&amp;ccLevel2&amp;ccYear&amp;"Outputs"&amp;"?"&amp;ROW(),wrkg1!$I:$I,0)),1,"")</f>
        <v/>
      </c>
    </row>
    <row r="118" spans="1:53" ht="15.75" thickBot="1" x14ac:dyDescent="0.3">
      <c r="B118" s="169" t="s">
        <v>959</v>
      </c>
      <c r="AF118" s="63" t="str">
        <f>IF(ISNUMBER($A118),MATCH($A118,Quantities!$A:$A,0),"")</f>
        <v/>
      </c>
      <c r="AH118" s="192" t="str">
        <f>IF(_xludf.ISFORMULA(AG118),1,"")</f>
        <v/>
      </c>
      <c r="AO118" s="63" t="str">
        <f t="shared" ref="AO118:AO124" si="89">IF(AND(ISNUMBER($AN118),ISNUMBER(D118)),1,"")</f>
        <v/>
      </c>
      <c r="AP118" s="63" t="str">
        <f t="shared" ref="AP118:AP124" si="90">IF(AND(ISNUMBER($AN118),ISNUMBER(E118)),1,"")</f>
        <v/>
      </c>
      <c r="AQ118" s="63" t="str">
        <f t="shared" ref="AQ118:AQ124" si="91">IF(AND(ISNUMBER($AN118),ISNUMBER(F118)),1,"")</f>
        <v/>
      </c>
      <c r="AR118" s="63" t="str">
        <f t="shared" ref="AR118:AR124" si="92">IF(AND(ISNUMBER($AN118),ISNUMBER(G118)),1,"")</f>
        <v/>
      </c>
      <c r="AS118" s="63" t="str">
        <f t="shared" ref="AS118:AS124" si="93">IF(AND(ISNUMBER($AN118),ISNUMBER(H118)),1,"")</f>
        <v/>
      </c>
      <c r="AT118" s="63" t="str">
        <f t="shared" ref="AT118:AT124" si="94">IF(AND(ISNUMBER($AN118),ISNUMBER(I118)),1,"")</f>
        <v/>
      </c>
      <c r="AU118" s="63" t="str">
        <f t="shared" ref="AU118:AU124" si="95">IF(AND(ISNUMBER($AN118),ISNUMBER(J118)),1,"")</f>
        <v/>
      </c>
      <c r="AV118" s="63" t="str">
        <f t="shared" ref="AV118:AV124" si="96">IF(AND(ISNUMBER($AN118),ISNUMBER(K118)),1,"")</f>
        <v/>
      </c>
      <c r="AW118" s="63" t="str">
        <f t="shared" ref="AW118:AW124" si="97">IF(AND(ISNUMBER($AN118),ISNUMBER(L118)),1,"")</f>
        <v/>
      </c>
      <c r="AX118" s="63" t="str">
        <f t="shared" ref="AX118:AX124" si="98">IF(AND(ISNUMBER($AN118),ISNUMBER(M118)),1,"")</f>
        <v/>
      </c>
      <c r="AZ118" s="204" t="str">
        <f t="shared" ref="AZ118:AZ124" si="99">IF(SUM(AO118:AX118)&gt;0,1,"")</f>
        <v/>
      </c>
      <c r="BA118" s="215" t="str">
        <f>IF(ISNUMBER(MATCH(ssLev&amp;ccCountry&amp;ccLevel2&amp;ccYear&amp;"Outputs"&amp;"?"&amp;ROW(),wrkg1!$I:$I,0)),1,"")</f>
        <v/>
      </c>
    </row>
    <row r="119" spans="1:53" ht="15.75" thickBot="1" x14ac:dyDescent="0.3">
      <c r="B119" s="168" t="s">
        <v>869</v>
      </c>
      <c r="C119" s="196"/>
      <c r="D119" s="167">
        <f t="shared" ref="D119:M119" si="100">IF(D$4&lt;&gt;"",D$4,"")</f>
        <v>2014</v>
      </c>
      <c r="E119" s="167">
        <f t="shared" si="100"/>
        <v>2015</v>
      </c>
      <c r="F119" s="167">
        <f t="shared" si="100"/>
        <v>2016</v>
      </c>
      <c r="G119" s="167">
        <f t="shared" si="100"/>
        <v>2017</v>
      </c>
      <c r="H119" s="167" t="str">
        <f t="shared" si="100"/>
        <v/>
      </c>
      <c r="I119" s="167" t="str">
        <f t="shared" si="100"/>
        <v/>
      </c>
      <c r="J119" s="167" t="str">
        <f t="shared" si="100"/>
        <v/>
      </c>
      <c r="K119" s="167" t="str">
        <f t="shared" si="100"/>
        <v/>
      </c>
      <c r="L119" s="167" t="str">
        <f t="shared" si="100"/>
        <v/>
      </c>
      <c r="M119" s="167" t="str">
        <f t="shared" si="100"/>
        <v/>
      </c>
      <c r="O119" s="3" t="str">
        <f t="shared" ref="O119" si="101">IF(O$4&lt;&gt;"",O$4,"")</f>
        <v>Total 2014-2017</v>
      </c>
      <c r="AF119" s="63" t="str">
        <f>IF(ISNUMBER($A119),MATCH($A119,Quantities!$A:$A,0),"")</f>
        <v/>
      </c>
      <c r="AG119" s="1" t="str">
        <f>IF(AG$4&lt;&gt;"",AG$4,"")</f>
        <v>Formula</v>
      </c>
      <c r="AH119" s="192">
        <f>IF(_xludf.ISFORMULA(AG119),1,"")</f>
        <v>1</v>
      </c>
      <c r="AO119" s="63" t="str">
        <f t="shared" si="89"/>
        <v/>
      </c>
      <c r="AP119" s="63" t="str">
        <f t="shared" si="90"/>
        <v/>
      </c>
      <c r="AQ119" s="63" t="str">
        <f t="shared" si="91"/>
        <v/>
      </c>
      <c r="AR119" s="63" t="str">
        <f t="shared" si="92"/>
        <v/>
      </c>
      <c r="AS119" s="63" t="str">
        <f t="shared" si="93"/>
        <v/>
      </c>
      <c r="AT119" s="63" t="str">
        <f t="shared" si="94"/>
        <v/>
      </c>
      <c r="AU119" s="63" t="str">
        <f t="shared" si="95"/>
        <v/>
      </c>
      <c r="AV119" s="63" t="str">
        <f t="shared" si="96"/>
        <v/>
      </c>
      <c r="AW119" s="63" t="str">
        <f t="shared" si="97"/>
        <v/>
      </c>
      <c r="AX119" s="63" t="str">
        <f t="shared" si="98"/>
        <v/>
      </c>
      <c r="AZ119" s="204" t="str">
        <f t="shared" si="99"/>
        <v/>
      </c>
      <c r="BA119" s="215" t="str">
        <f>IF(ISNUMBER(MATCH(ssLev&amp;ccCountry&amp;ccLevel2&amp;ccYear&amp;"Outputs"&amp;"?"&amp;ROW(),wrkg1!$I:$I,0)),1,"")</f>
        <v/>
      </c>
    </row>
    <row r="120" spans="1:53" ht="15" customHeight="1" thickBot="1" x14ac:dyDescent="0.3">
      <c r="A120" s="63">
        <v>95</v>
      </c>
      <c r="B120" s="176" t="s">
        <v>872</v>
      </c>
      <c r="C120" s="177"/>
      <c r="D120" s="4" t="str">
        <f ca="1">IF(AND(cIRS&lt;&gt;"",ISNUMBER($AF120)),OFFSET(Quantities!F$1,Outputs!$AF120-1,),"")</f>
        <v/>
      </c>
      <c r="E120" s="4" t="str">
        <f ca="1">IF(AND(cIRS&lt;&gt;"",ISNUMBER($AF120)),OFFSET(Quantities!G$1,Outputs!$AF120-1,),"")</f>
        <v/>
      </c>
      <c r="F120" s="4" t="str">
        <f ca="1">IF(AND(cIRS&lt;&gt;"",ISNUMBER($AF120)),OFFSET(Quantities!H$1,Outputs!$AF120-1,),"")</f>
        <v/>
      </c>
      <c r="G120" s="4" t="str">
        <f ca="1">IF(AND(cIRS&lt;&gt;"",ISNUMBER($AF120)),OFFSET(Quantities!I$1,Outputs!$AF120-1,),"")</f>
        <v/>
      </c>
      <c r="H120" s="4" t="str">
        <f ca="1">IF(AND(cIRS&lt;&gt;"",ISNUMBER($AF120)),OFFSET(Quantities!J$1,Outputs!$AF120-1,),"")</f>
        <v/>
      </c>
      <c r="I120" s="4" t="str">
        <f ca="1">IF(AND(cIRS&lt;&gt;"",ISNUMBER($AF120)),OFFSET(Quantities!K$1,Outputs!$AF120-1,),"")</f>
        <v/>
      </c>
      <c r="J120" s="4" t="str">
        <f ca="1">IF(AND(cIRS&lt;&gt;"",ISNUMBER($AF120)),OFFSET(Quantities!L$1,Outputs!$AF120-1,),"")</f>
        <v/>
      </c>
      <c r="K120" s="4" t="str">
        <f ca="1">IF(AND(cIRS&lt;&gt;"",ISNUMBER($AF120)),OFFSET(Quantities!M$1,Outputs!$AF120-1,),"")</f>
        <v/>
      </c>
      <c r="L120" s="4" t="str">
        <f ca="1">IF(AND(cIRS&lt;&gt;"",ISNUMBER($AF120)),OFFSET(Quantities!N$1,Outputs!$AF120-1,),"")</f>
        <v/>
      </c>
      <c r="M120" s="4" t="str">
        <f ca="1">IF(AND(cIRS&lt;&gt;"",ISNUMBER($AF120)),OFFSET(Quantities!O$1,Outputs!$AF120-1,),"")</f>
        <v/>
      </c>
      <c r="N120" s="5"/>
      <c r="O120" s="6" t="str">
        <f t="shared" ref="O120:O122" ca="1" si="102">IF(SUM(D120:M120)&gt;0,SUM(D120:M120),"")</f>
        <v/>
      </c>
      <c r="AF120" s="63">
        <f>IF(ISNUMBER($A120),MATCH($A120,Quantities!$A:$A,0),"")</f>
        <v>108</v>
      </c>
      <c r="AG120" s="1" t="str">
        <f ca="1">IF(AND(cIRS&lt;&gt;"",ISNUMBER($AF120)),OFFSET(Quantities!AI$1,Outputs!$AF120-1,),"")</f>
        <v/>
      </c>
      <c r="AH120" s="192">
        <f>IF(_xludf.ISFORMULA(AG120),1,"")</f>
        <v>1</v>
      </c>
      <c r="AO120" s="63" t="str">
        <f t="shared" ca="1" si="89"/>
        <v/>
      </c>
      <c r="AP120" s="63" t="str">
        <f t="shared" ca="1" si="90"/>
        <v/>
      </c>
      <c r="AQ120" s="63" t="str">
        <f t="shared" ca="1" si="91"/>
        <v/>
      </c>
      <c r="AR120" s="63" t="str">
        <f t="shared" ca="1" si="92"/>
        <v/>
      </c>
      <c r="AS120" s="63" t="str">
        <f t="shared" ca="1" si="93"/>
        <v/>
      </c>
      <c r="AT120" s="63" t="str">
        <f t="shared" ca="1" si="94"/>
        <v/>
      </c>
      <c r="AU120" s="63" t="str">
        <f t="shared" ca="1" si="95"/>
        <v/>
      </c>
      <c r="AV120" s="63" t="str">
        <f t="shared" ca="1" si="96"/>
        <v/>
      </c>
      <c r="AW120" s="63" t="str">
        <f t="shared" ca="1" si="97"/>
        <v/>
      </c>
      <c r="AX120" s="63" t="str">
        <f t="shared" ca="1" si="98"/>
        <v/>
      </c>
      <c r="AZ120" s="204" t="str">
        <f t="shared" ca="1" si="99"/>
        <v/>
      </c>
      <c r="BA120" s="215" t="str">
        <f>IF(ISNUMBER(MATCH(ssLev&amp;ccCountry&amp;ccLevel2&amp;ccYear&amp;"Outputs"&amp;"?"&amp;ROW(),wrkg1!$I:$I,0)),1,"")</f>
        <v/>
      </c>
    </row>
    <row r="121" spans="1:53" ht="15.75" thickBot="1" x14ac:dyDescent="0.3">
      <c r="B121" s="176" t="s">
        <v>873</v>
      </c>
      <c r="C121" s="177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78"/>
      <c r="O121" s="279" t="str">
        <f t="shared" si="102"/>
        <v/>
      </c>
      <c r="AF121" s="63" t="str">
        <f>IF(ISNUMBER($A121),MATCH($A121,Quantities!$A:$A,0),"")</f>
        <v/>
      </c>
      <c r="AH121" s="192" t="str">
        <f>IF(_xludf.ISFORMULA(AG121),1,"")</f>
        <v/>
      </c>
      <c r="AN121" s="63">
        <v>1</v>
      </c>
      <c r="AO121" s="63" t="str">
        <f t="shared" si="89"/>
        <v/>
      </c>
      <c r="AP121" s="63" t="str">
        <f t="shared" si="90"/>
        <v/>
      </c>
      <c r="AQ121" s="63" t="str">
        <f t="shared" si="91"/>
        <v/>
      </c>
      <c r="AR121" s="63" t="str">
        <f t="shared" si="92"/>
        <v/>
      </c>
      <c r="AS121" s="63" t="str">
        <f t="shared" si="93"/>
        <v/>
      </c>
      <c r="AT121" s="63" t="str">
        <f t="shared" si="94"/>
        <v/>
      </c>
      <c r="AU121" s="63" t="str">
        <f t="shared" si="95"/>
        <v/>
      </c>
      <c r="AV121" s="63" t="str">
        <f t="shared" si="96"/>
        <v/>
      </c>
      <c r="AW121" s="63" t="str">
        <f t="shared" si="97"/>
        <v/>
      </c>
      <c r="AX121" s="63" t="str">
        <f t="shared" si="98"/>
        <v/>
      </c>
      <c r="AZ121" s="204" t="str">
        <f t="shared" si="99"/>
        <v/>
      </c>
      <c r="BA121" s="215" t="str">
        <f>IF(ISNUMBER(MATCH(ssLev&amp;ccCountry&amp;ccLevel2&amp;ccYear&amp;"Outputs"&amp;"?"&amp;ROW(),wrkg1!$I:$I,0)),1,"")</f>
        <v/>
      </c>
    </row>
    <row r="122" spans="1:53" s="13" customFormat="1" ht="15.75" thickBot="1" x14ac:dyDescent="0.3">
      <c r="A122" s="62"/>
      <c r="B122" s="178" t="s">
        <v>874</v>
      </c>
      <c r="C122" s="179"/>
      <c r="D122" s="15" t="str">
        <f t="shared" ref="D122:M122" ca="1" si="103">IF(SUM(D120:D121)&gt;0,D120-D121,"")</f>
        <v/>
      </c>
      <c r="E122" s="15" t="str">
        <f t="shared" ca="1" si="103"/>
        <v/>
      </c>
      <c r="F122" s="15" t="str">
        <f t="shared" ca="1" si="103"/>
        <v/>
      </c>
      <c r="G122" s="15" t="str">
        <f t="shared" ca="1" si="103"/>
        <v/>
      </c>
      <c r="H122" s="15" t="str">
        <f t="shared" ca="1" si="103"/>
        <v/>
      </c>
      <c r="I122" s="15" t="str">
        <f t="shared" ca="1" si="103"/>
        <v/>
      </c>
      <c r="J122" s="15" t="str">
        <f t="shared" ca="1" si="103"/>
        <v/>
      </c>
      <c r="K122" s="15" t="str">
        <f t="shared" ca="1" si="103"/>
        <v/>
      </c>
      <c r="L122" s="15" t="str">
        <f t="shared" ca="1" si="103"/>
        <v/>
      </c>
      <c r="M122" s="15" t="str">
        <f t="shared" ca="1" si="103"/>
        <v/>
      </c>
      <c r="N122" s="12"/>
      <c r="O122" s="6" t="str">
        <f t="shared" ca="1" si="102"/>
        <v/>
      </c>
      <c r="AF122" s="63" t="str">
        <f>IF(ISNUMBER($A122),MATCH($A122,Quantities!$A:$A,0),"")</f>
        <v/>
      </c>
      <c r="AG122" s="13" t="str">
        <f ca="1">IF(SUM(AG120:AG121)&gt;0,AG120-AG121,"")</f>
        <v/>
      </c>
      <c r="AH122" s="192">
        <f>IF(_xludf.ISFORMULA(AG122),1,"")</f>
        <v>1</v>
      </c>
      <c r="AN122" s="62"/>
      <c r="AO122" s="63" t="str">
        <f t="shared" ca="1" si="89"/>
        <v/>
      </c>
      <c r="AP122" s="63" t="str">
        <f t="shared" ca="1" si="90"/>
        <v/>
      </c>
      <c r="AQ122" s="63" t="str">
        <f t="shared" ca="1" si="91"/>
        <v/>
      </c>
      <c r="AR122" s="63" t="str">
        <f t="shared" ca="1" si="92"/>
        <v/>
      </c>
      <c r="AS122" s="63" t="str">
        <f t="shared" ca="1" si="93"/>
        <v/>
      </c>
      <c r="AT122" s="63" t="str">
        <f t="shared" ca="1" si="94"/>
        <v/>
      </c>
      <c r="AU122" s="63" t="str">
        <f t="shared" ca="1" si="95"/>
        <v/>
      </c>
      <c r="AV122" s="63" t="str">
        <f t="shared" ca="1" si="96"/>
        <v/>
      </c>
      <c r="AW122" s="63" t="str">
        <f t="shared" ca="1" si="97"/>
        <v/>
      </c>
      <c r="AX122" s="63" t="str">
        <f t="shared" ca="1" si="98"/>
        <v/>
      </c>
      <c r="AY122" s="62"/>
      <c r="AZ122" s="204" t="str">
        <f t="shared" ca="1" si="99"/>
        <v/>
      </c>
      <c r="BA122" s="215" t="str">
        <f>IF(ISNUMBER(MATCH(ssLev&amp;ccCountry&amp;ccLevel2&amp;ccYear&amp;"Outputs"&amp;"?"&amp;ROW(),wrkg1!$I:$I,0)),1,"")</f>
        <v/>
      </c>
    </row>
    <row r="123" spans="1:53" ht="15" customHeight="1" thickBot="1" x14ac:dyDescent="0.3">
      <c r="B123" s="176" t="s">
        <v>587</v>
      </c>
      <c r="C123" s="177"/>
      <c r="D123" s="191" t="s">
        <v>1</v>
      </c>
      <c r="E123" s="194" t="s">
        <v>1</v>
      </c>
      <c r="F123" s="195" t="s">
        <v>1</v>
      </c>
      <c r="G123" s="185" t="s">
        <v>1</v>
      </c>
      <c r="H123" s="185" t="s">
        <v>1</v>
      </c>
      <c r="I123" s="185" t="s">
        <v>1</v>
      </c>
      <c r="J123" s="185" t="s">
        <v>1</v>
      </c>
      <c r="K123" s="185" t="s">
        <v>1</v>
      </c>
      <c r="L123" s="185" t="s">
        <v>1</v>
      </c>
      <c r="M123" s="185" t="s">
        <v>1</v>
      </c>
      <c r="N123" s="7"/>
      <c r="O123" s="183" t="s">
        <v>1</v>
      </c>
      <c r="Q123" s="8"/>
      <c r="AF123" s="63" t="str">
        <f>IF(ISNUMBER($A123),MATCH($A123,Quantities!$A:$A,0),"")</f>
        <v/>
      </c>
      <c r="AG123" s="1" t="s">
        <v>1</v>
      </c>
      <c r="AH123" s="192" t="str">
        <f>IF(_xludf.ISFORMULA(AG123),1,"")</f>
        <v/>
      </c>
      <c r="AO123" s="63" t="str">
        <f t="shared" si="89"/>
        <v/>
      </c>
      <c r="AP123" s="63" t="str">
        <f t="shared" si="90"/>
        <v/>
      </c>
      <c r="AQ123" s="63" t="str">
        <f t="shared" si="91"/>
        <v/>
      </c>
      <c r="AR123" s="63" t="str">
        <f t="shared" si="92"/>
        <v/>
      </c>
      <c r="AS123" s="63" t="str">
        <f t="shared" si="93"/>
        <v/>
      </c>
      <c r="AT123" s="63" t="str">
        <f t="shared" si="94"/>
        <v/>
      </c>
      <c r="AU123" s="63" t="str">
        <f t="shared" si="95"/>
        <v/>
      </c>
      <c r="AV123" s="63" t="str">
        <f t="shared" si="96"/>
        <v/>
      </c>
      <c r="AW123" s="63" t="str">
        <f t="shared" si="97"/>
        <v/>
      </c>
      <c r="AX123" s="63" t="str">
        <f t="shared" si="98"/>
        <v/>
      </c>
      <c r="AZ123" s="204" t="str">
        <f t="shared" si="99"/>
        <v/>
      </c>
      <c r="BA123" s="215" t="str">
        <f>IF(ISNUMBER(MATCH(ssLev&amp;ccCountry&amp;ccLevel2&amp;ccYear&amp;"Outputs"&amp;"?"&amp;ROW(),wrkg1!$I:$I,0)),1,"")</f>
        <v/>
      </c>
    </row>
    <row r="124" spans="1:53" x14ac:dyDescent="0.25">
      <c r="B124" s="187" t="s">
        <v>7</v>
      </c>
      <c r="D124" s="190" t="str">
        <f t="shared" ref="D124:M124" ca="1" si="104">IF(AND(ISNUMBER(D120),ISNUMBER(D122)),IF(D122&lt;0,0.001,D122/D120),"")</f>
        <v/>
      </c>
      <c r="E124" s="190" t="str">
        <f t="shared" ca="1" si="104"/>
        <v/>
      </c>
      <c r="F124" s="190" t="str">
        <f t="shared" ca="1" si="104"/>
        <v/>
      </c>
      <c r="G124" s="190" t="str">
        <f t="shared" ca="1" si="104"/>
        <v/>
      </c>
      <c r="H124" s="190" t="str">
        <f t="shared" ca="1" si="104"/>
        <v/>
      </c>
      <c r="I124" s="190" t="str">
        <f t="shared" ca="1" si="104"/>
        <v/>
      </c>
      <c r="J124" s="190" t="str">
        <f t="shared" ca="1" si="104"/>
        <v/>
      </c>
      <c r="K124" s="190" t="str">
        <f t="shared" ca="1" si="104"/>
        <v/>
      </c>
      <c r="L124" s="190" t="str">
        <f t="shared" ca="1" si="104"/>
        <v/>
      </c>
      <c r="M124" s="190" t="str">
        <f t="shared" ca="1" si="104"/>
        <v/>
      </c>
      <c r="N124" s="188"/>
      <c r="O124" s="190" t="str">
        <f ca="1">IF(AND(ISNUMBER(O122),ISNUMBER(O120)),O122/O120,"")</f>
        <v/>
      </c>
      <c r="AF124" s="63" t="str">
        <f>IF(ISNUMBER($A124),MATCH($A124,Quantities!$A:$A,0),"")</f>
        <v/>
      </c>
      <c r="AG124" s="1" t="str">
        <f ca="1">IF(AND(ISNUMBER(AG120),ISNUMBER(AG122)),IF(AG122&lt;0,0.001,AG122/AG120),"")</f>
        <v/>
      </c>
      <c r="AH124" s="192">
        <f>IF(_xludf.ISFORMULA(AG124),1,"")</f>
        <v>1</v>
      </c>
      <c r="AO124" s="63" t="str">
        <f t="shared" ca="1" si="89"/>
        <v/>
      </c>
      <c r="AP124" s="63" t="str">
        <f t="shared" ca="1" si="90"/>
        <v/>
      </c>
      <c r="AQ124" s="63" t="str">
        <f t="shared" ca="1" si="91"/>
        <v/>
      </c>
      <c r="AR124" s="63" t="str">
        <f t="shared" ca="1" si="92"/>
        <v/>
      </c>
      <c r="AS124" s="63" t="str">
        <f t="shared" ca="1" si="93"/>
        <v/>
      </c>
      <c r="AT124" s="63" t="str">
        <f t="shared" ca="1" si="94"/>
        <v/>
      </c>
      <c r="AU124" s="63" t="str">
        <f t="shared" ca="1" si="95"/>
        <v/>
      </c>
      <c r="AV124" s="63" t="str">
        <f t="shared" ca="1" si="96"/>
        <v/>
      </c>
      <c r="AW124" s="63" t="str">
        <f t="shared" ca="1" si="97"/>
        <v/>
      </c>
      <c r="AX124" s="63" t="str">
        <f t="shared" ca="1" si="98"/>
        <v/>
      </c>
      <c r="AZ124" s="204" t="str">
        <f t="shared" ca="1" si="99"/>
        <v/>
      </c>
      <c r="BA124" s="215" t="str">
        <f>IF(ISNUMBER(MATCH(ssLev&amp;ccCountry&amp;ccLevel2&amp;ccYear&amp;"Outputs"&amp;"?"&amp;ROW(),wrkg1!$I:$I,0)),1,"")</f>
        <v/>
      </c>
    </row>
    <row r="125" spans="1:53" x14ac:dyDescent="0.25">
      <c r="B125" s="187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88"/>
      <c r="O125" s="190"/>
      <c r="AF125" s="63"/>
      <c r="AO125" s="63" t="str">
        <f t="shared" si="58"/>
        <v/>
      </c>
      <c r="AP125" s="63" t="str">
        <f t="shared" si="48"/>
        <v/>
      </c>
      <c r="AQ125" s="63" t="str">
        <f t="shared" si="49"/>
        <v/>
      </c>
      <c r="AR125" s="63" t="str">
        <f t="shared" si="50"/>
        <v/>
      </c>
      <c r="AS125" s="63" t="str">
        <f t="shared" si="51"/>
        <v/>
      </c>
      <c r="AT125" s="63" t="str">
        <f t="shared" si="52"/>
        <v/>
      </c>
      <c r="AU125" s="63" t="str">
        <f t="shared" si="53"/>
        <v/>
      </c>
      <c r="AV125" s="63" t="str">
        <f t="shared" si="54"/>
        <v/>
      </c>
      <c r="AW125" s="63" t="str">
        <f t="shared" si="55"/>
        <v/>
      </c>
      <c r="AX125" s="63" t="str">
        <f t="shared" si="56"/>
        <v/>
      </c>
      <c r="AZ125" s="204" t="str">
        <f t="shared" si="59"/>
        <v/>
      </c>
      <c r="BA125" s="215" t="str">
        <f>IF(ISNUMBER(MATCH(ssLev&amp;ccCountry&amp;ccLevel2&amp;ccYear&amp;"Outputs"&amp;"?"&amp;ROW(),wrkg1!$I:$I,0)),1,"")</f>
        <v/>
      </c>
    </row>
    <row r="126" spans="1:53" x14ac:dyDescent="0.25">
      <c r="D126" s="9"/>
      <c r="E126" s="9"/>
      <c r="F126" s="9"/>
      <c r="G126" s="10"/>
      <c r="H126" s="10"/>
      <c r="I126" s="10"/>
      <c r="J126" s="10"/>
      <c r="K126" s="10"/>
      <c r="L126" s="10"/>
      <c r="M126" s="10"/>
      <c r="N126" s="10"/>
      <c r="O126" s="10"/>
      <c r="AF126" s="63" t="str">
        <f>IF(ISNUMBER($A126),MATCH($A126,Quantities!$A:$A,0),"")</f>
        <v/>
      </c>
      <c r="AH126" s="192" t="str">
        <f>IF(_xludf.ISFORMULA(AG126),1,"")</f>
        <v/>
      </c>
      <c r="AO126" s="63" t="str">
        <f t="shared" si="58"/>
        <v/>
      </c>
      <c r="AP126" s="63" t="str">
        <f t="shared" si="48"/>
        <v/>
      </c>
      <c r="AQ126" s="63" t="str">
        <f t="shared" si="49"/>
        <v/>
      </c>
      <c r="AR126" s="63" t="str">
        <f t="shared" si="50"/>
        <v/>
      </c>
      <c r="AS126" s="63" t="str">
        <f t="shared" si="51"/>
        <v/>
      </c>
      <c r="AT126" s="63" t="str">
        <f t="shared" si="52"/>
        <v/>
      </c>
      <c r="AU126" s="63" t="str">
        <f t="shared" si="53"/>
        <v/>
      </c>
      <c r="AV126" s="63" t="str">
        <f t="shared" si="54"/>
        <v/>
      </c>
      <c r="AW126" s="63" t="str">
        <f t="shared" si="55"/>
        <v/>
      </c>
      <c r="AX126" s="63" t="str">
        <f t="shared" si="56"/>
        <v/>
      </c>
      <c r="AZ126" s="204" t="str">
        <f t="shared" si="59"/>
        <v/>
      </c>
      <c r="BA126" s="215" t="str">
        <f>IF(ISNUMBER(MATCH(ssLev&amp;ccCountry&amp;ccLevel2&amp;ccYear&amp;"Outputs"&amp;"?"&amp;ROW(),wrkg1!$I:$I,0)),1,"")</f>
        <v/>
      </c>
    </row>
    <row r="127" spans="1:53" ht="15.75" thickBot="1" x14ac:dyDescent="0.3">
      <c r="B127" s="170" t="str">
        <f>"Budget for "&amp;B3</f>
        <v>Budget for Kenya, 2012</v>
      </c>
      <c r="AF127" s="63" t="str">
        <f>IF(ISNUMBER($A127),MATCH($A127,Quantities!$A:$A,0),"")</f>
        <v/>
      </c>
      <c r="AH127" s="192" t="str">
        <f>IF(_xludf.ISFORMULA(AG127),1,"")</f>
        <v/>
      </c>
      <c r="AO127" s="63" t="str">
        <f t="shared" si="58"/>
        <v/>
      </c>
      <c r="AP127" s="63" t="str">
        <f t="shared" si="48"/>
        <v/>
      </c>
      <c r="AQ127" s="63" t="str">
        <f t="shared" si="49"/>
        <v/>
      </c>
      <c r="AR127" s="63" t="str">
        <f t="shared" si="50"/>
        <v/>
      </c>
      <c r="AS127" s="63" t="str">
        <f t="shared" si="51"/>
        <v/>
      </c>
      <c r="AT127" s="63" t="str">
        <f t="shared" si="52"/>
        <v/>
      </c>
      <c r="AU127" s="63" t="str">
        <f t="shared" si="53"/>
        <v/>
      </c>
      <c r="AV127" s="63" t="str">
        <f t="shared" si="54"/>
        <v/>
      </c>
      <c r="AW127" s="63" t="str">
        <f t="shared" si="55"/>
        <v/>
      </c>
      <c r="AX127" s="63" t="str">
        <f t="shared" si="56"/>
        <v/>
      </c>
      <c r="AZ127" s="204" t="str">
        <f t="shared" si="59"/>
        <v/>
      </c>
      <c r="BA127" s="215" t="str">
        <f>IF(ISNUMBER(MATCH(ssLev&amp;ccCountry&amp;ccLevel2&amp;ccYear&amp;"Outputs"&amp;"?"&amp;ROW(),wrkg1!$I:$I,0)),1,"")</f>
        <v/>
      </c>
    </row>
    <row r="128" spans="1:53" ht="15.75" thickBot="1" x14ac:dyDescent="0.3">
      <c r="B128" s="393" t="s">
        <v>960</v>
      </c>
      <c r="C128" s="2"/>
      <c r="D128" s="171">
        <f t="shared" ref="D128:M128" si="105">IF(D$4&lt;&gt;"",D$4,"")</f>
        <v>2014</v>
      </c>
      <c r="E128" s="171">
        <f t="shared" si="105"/>
        <v>2015</v>
      </c>
      <c r="F128" s="171">
        <f t="shared" si="105"/>
        <v>2016</v>
      </c>
      <c r="G128" s="171">
        <f t="shared" si="105"/>
        <v>2017</v>
      </c>
      <c r="H128" s="171" t="str">
        <f t="shared" si="105"/>
        <v/>
      </c>
      <c r="I128" s="171" t="str">
        <f t="shared" si="105"/>
        <v/>
      </c>
      <c r="J128" s="171" t="str">
        <f t="shared" si="105"/>
        <v/>
      </c>
      <c r="K128" s="171" t="str">
        <f t="shared" si="105"/>
        <v/>
      </c>
      <c r="L128" s="171" t="str">
        <f t="shared" si="105"/>
        <v/>
      </c>
      <c r="M128" s="171" t="str">
        <f t="shared" si="105"/>
        <v/>
      </c>
      <c r="O128" s="3" t="str">
        <f t="shared" ref="O128" si="106">IF(O$4&lt;&gt;"",O$4,"")</f>
        <v>Total 2014-2017</v>
      </c>
      <c r="AF128" s="63" t="str">
        <f>IF(ISNUMBER($A128),MATCH($A128,Quantities!$A:$A,0),"")</f>
        <v/>
      </c>
      <c r="AG128" s="1" t="str">
        <f>IF(AG$4&lt;&gt;"",AG$4,"")</f>
        <v>Formula</v>
      </c>
      <c r="AH128" s="192">
        <f>IF(_xludf.ISFORMULA(AG128),1,"")</f>
        <v>1</v>
      </c>
      <c r="AO128" s="63" t="str">
        <f t="shared" si="58"/>
        <v/>
      </c>
      <c r="AP128" s="63" t="str">
        <f t="shared" si="48"/>
        <v/>
      </c>
      <c r="AQ128" s="63" t="str">
        <f t="shared" si="49"/>
        <v/>
      </c>
      <c r="AR128" s="63" t="str">
        <f t="shared" si="50"/>
        <v/>
      </c>
      <c r="AS128" s="63" t="str">
        <f t="shared" si="51"/>
        <v/>
      </c>
      <c r="AT128" s="63" t="str">
        <f t="shared" si="52"/>
        <v/>
      </c>
      <c r="AU128" s="63" t="str">
        <f t="shared" si="53"/>
        <v/>
      </c>
      <c r="AV128" s="63" t="str">
        <f t="shared" si="54"/>
        <v/>
      </c>
      <c r="AW128" s="63" t="str">
        <f t="shared" si="55"/>
        <v/>
      </c>
      <c r="AX128" s="63" t="str">
        <f t="shared" si="56"/>
        <v/>
      </c>
      <c r="AZ128" s="204" t="str">
        <f t="shared" si="59"/>
        <v/>
      </c>
      <c r="BA128" s="215" t="str">
        <f>IF(ISNUMBER(MATCH(ssLev&amp;ccCountry&amp;ccLevel2&amp;ccYear&amp;"Outputs"&amp;"?"&amp;ROW(),wrkg1!$I:$I,0)),1,"")</f>
        <v/>
      </c>
    </row>
    <row r="129" spans="1:53" ht="15.75" thickBot="1" x14ac:dyDescent="0.3">
      <c r="A129" s="63">
        <v>99</v>
      </c>
      <c r="B129" s="573" t="s">
        <v>19</v>
      </c>
      <c r="C129" s="574"/>
      <c r="D129" s="390">
        <f ca="1">IF(ISNUMBER($AF129),OFFSET(Quantities!F$1,Outputs!$AF129-1,),"")</f>
        <v>12583081.538747657</v>
      </c>
      <c r="E129" s="390">
        <f ca="1">IF(ISNUMBER($AF129),OFFSET(Quantities!G$1,Outputs!$AF129-1,),"")</f>
        <v>16430465.226593824</v>
      </c>
      <c r="F129" s="390">
        <f ca="1">IF(ISNUMBER($AF129),OFFSET(Quantities!H$1,Outputs!$AF129-1,),"")</f>
        <v>19931185.179079391</v>
      </c>
      <c r="G129" s="390">
        <f ca="1">IF(ISNUMBER($AF129),OFFSET(Quantities!I$1,Outputs!$AF129-1,),"")</f>
        <v>22180108.802606687</v>
      </c>
      <c r="H129" s="390" t="str">
        <f ca="1">IF(ISNUMBER($AF129),OFFSET(Quantities!J$1,Outputs!$AF129-1,),"")</f>
        <v/>
      </c>
      <c r="I129" s="390" t="str">
        <f ca="1">IF(ISNUMBER($AF129),OFFSET(Quantities!K$1,Outputs!$AF129-1,),"")</f>
        <v/>
      </c>
      <c r="J129" s="390" t="str">
        <f ca="1">IF(ISNUMBER($AF129),OFFSET(Quantities!L$1,Outputs!$AF129-1,),"")</f>
        <v/>
      </c>
      <c r="K129" s="390" t="str">
        <f ca="1">IF(ISNUMBER($AF129),OFFSET(Quantities!M$1,Outputs!$AF129-1,),"")</f>
        <v/>
      </c>
      <c r="L129" s="390" t="str">
        <f ca="1">IF(ISNUMBER($AF129),OFFSET(Quantities!N$1,Outputs!$AF129-1,),"")</f>
        <v/>
      </c>
      <c r="M129" s="390" t="str">
        <f ca="1">IF(ISNUMBER($AF129),OFFSET(Quantities!O$1,Outputs!$AF129-1,),"")</f>
        <v/>
      </c>
      <c r="N129" s="5"/>
      <c r="O129" s="392">
        <f ca="1">SUM(D129:M129)</f>
        <v>71124840.747027561</v>
      </c>
      <c r="AF129" s="63">
        <f>IF(ISNUMBER($A129),MATCH($A129,Quantities!$A:$A,0),"")</f>
        <v>145</v>
      </c>
      <c r="AG129" s="1">
        <f ca="1">IF(ISNUMBER($AF129),OFFSET(Quantities!AI$1,Outputs!$AF129-1,),"")</f>
        <v>0</v>
      </c>
      <c r="AH129" s="192">
        <f>IF(_xludf.ISFORMULA(AG129),1,"")</f>
        <v>1</v>
      </c>
      <c r="AO129" s="63" t="str">
        <f t="shared" ca="1" si="58"/>
        <v/>
      </c>
      <c r="AP129" s="63" t="str">
        <f t="shared" ca="1" si="48"/>
        <v/>
      </c>
      <c r="AQ129" s="63" t="str">
        <f t="shared" ca="1" si="49"/>
        <v/>
      </c>
      <c r="AR129" s="63" t="str">
        <f t="shared" ca="1" si="50"/>
        <v/>
      </c>
      <c r="AS129" s="63" t="str">
        <f t="shared" ca="1" si="51"/>
        <v/>
      </c>
      <c r="AT129" s="63" t="str">
        <f t="shared" ca="1" si="52"/>
        <v/>
      </c>
      <c r="AU129" s="63" t="str">
        <f t="shared" ca="1" si="53"/>
        <v/>
      </c>
      <c r="AV129" s="63" t="str">
        <f t="shared" ca="1" si="54"/>
        <v/>
      </c>
      <c r="AW129" s="63" t="str">
        <f t="shared" ca="1" si="55"/>
        <v/>
      </c>
      <c r="AX129" s="63" t="str">
        <f t="shared" ca="1" si="56"/>
        <v/>
      </c>
      <c r="AZ129" s="204" t="str">
        <f t="shared" ca="1" si="59"/>
        <v/>
      </c>
      <c r="BA129" s="215" t="str">
        <f>IF(ISNUMBER(MATCH(ssLev&amp;ccCountry&amp;ccLevel2&amp;ccYear&amp;"Outputs"&amp;"?"&amp;ROW(),wrkg1!$I:$I,0)),1,"")</f>
        <v/>
      </c>
    </row>
    <row r="130" spans="1:53" ht="15.75" thickBot="1" x14ac:dyDescent="0.3">
      <c r="B130" s="573" t="s">
        <v>20</v>
      </c>
      <c r="C130" s="574"/>
      <c r="D130" s="391">
        <v>0</v>
      </c>
      <c r="E130" s="391">
        <v>0</v>
      </c>
      <c r="F130" s="391">
        <v>0</v>
      </c>
      <c r="G130" s="391">
        <v>0</v>
      </c>
      <c r="H130" s="391" t="str">
        <f t="shared" ref="H130:M130" ca="1" si="107">IF(AND(ISNUMBER(H129),ISNUMBER(H$179)),H$179,"")</f>
        <v/>
      </c>
      <c r="I130" s="391" t="str">
        <f t="shared" ca="1" si="107"/>
        <v/>
      </c>
      <c r="J130" s="391" t="str">
        <f t="shared" ca="1" si="107"/>
        <v/>
      </c>
      <c r="K130" s="391" t="str">
        <f t="shared" ca="1" si="107"/>
        <v/>
      </c>
      <c r="L130" s="391" t="str">
        <f t="shared" ca="1" si="107"/>
        <v/>
      </c>
      <c r="M130" s="391" t="str">
        <f t="shared" ca="1" si="107"/>
        <v/>
      </c>
      <c r="N130" s="278"/>
      <c r="O130" s="392">
        <f ca="1">O179</f>
        <v>0</v>
      </c>
      <c r="AF130" s="63" t="str">
        <f>IF(ISNUMBER($A130),MATCH($A130,Quantities!$A:$A,0),"")</f>
        <v/>
      </c>
      <c r="AG130" s="1">
        <f ca="1">IF(AND(ISNUMBER(AG129),ISNUMBER(AG$179)),AG$179,"")</f>
        <v>0</v>
      </c>
      <c r="AH130" s="192">
        <f>IF(_xludf.ISFORMULA(AG130),1,"")</f>
        <v>1</v>
      </c>
      <c r="AN130" s="63">
        <v>1</v>
      </c>
      <c r="AO130" s="63">
        <f t="shared" si="58"/>
        <v>1</v>
      </c>
      <c r="AP130" s="63">
        <f t="shared" si="48"/>
        <v>1</v>
      </c>
      <c r="AQ130" s="63">
        <f t="shared" si="49"/>
        <v>1</v>
      </c>
      <c r="AR130" s="63">
        <f t="shared" si="50"/>
        <v>1</v>
      </c>
      <c r="AS130" s="63" t="str">
        <f t="shared" ca="1" si="51"/>
        <v/>
      </c>
      <c r="AT130" s="63" t="str">
        <f t="shared" ca="1" si="52"/>
        <v/>
      </c>
      <c r="AU130" s="63" t="str">
        <f t="shared" ca="1" si="53"/>
        <v/>
      </c>
      <c r="AV130" s="63" t="str">
        <f t="shared" ca="1" si="54"/>
        <v/>
      </c>
      <c r="AW130" s="63" t="str">
        <f t="shared" ca="1" si="55"/>
        <v/>
      </c>
      <c r="AX130" s="63" t="str">
        <f t="shared" ca="1" si="56"/>
        <v/>
      </c>
      <c r="AZ130" s="204">
        <f t="shared" ca="1" si="59"/>
        <v>1</v>
      </c>
      <c r="BA130" s="215">
        <f>IF(ISNUMBER(MATCH(ssLev&amp;ccCountry&amp;ccLevel2&amp;ccYear&amp;"Outputs"&amp;"?"&amp;ROW(),wrkg1!$I:$I,0)),1,"")</f>
        <v>1</v>
      </c>
    </row>
    <row r="131" spans="1:53" ht="15.75" thickBot="1" x14ac:dyDescent="0.3">
      <c r="B131" s="573" t="s">
        <v>21</v>
      </c>
      <c r="C131" s="574"/>
      <c r="D131" s="390">
        <f t="shared" ref="D131:M131" ca="1" si="108">IF(ISNUMBER(D129),D129-D130,"")</f>
        <v>12583081.538747657</v>
      </c>
      <c r="E131" s="390">
        <f t="shared" ca="1" si="108"/>
        <v>16430465.226593824</v>
      </c>
      <c r="F131" s="390">
        <f t="shared" ca="1" si="108"/>
        <v>19931185.179079391</v>
      </c>
      <c r="G131" s="390">
        <f t="shared" ca="1" si="108"/>
        <v>22180108.802606687</v>
      </c>
      <c r="H131" s="390" t="str">
        <f t="shared" ca="1" si="108"/>
        <v/>
      </c>
      <c r="I131" s="390" t="str">
        <f t="shared" ca="1" si="108"/>
        <v/>
      </c>
      <c r="J131" s="390" t="str">
        <f t="shared" ca="1" si="108"/>
        <v/>
      </c>
      <c r="K131" s="390" t="str">
        <f t="shared" ca="1" si="108"/>
        <v/>
      </c>
      <c r="L131" s="390" t="str">
        <f t="shared" ca="1" si="108"/>
        <v/>
      </c>
      <c r="M131" s="390" t="str">
        <f t="shared" ca="1" si="108"/>
        <v/>
      </c>
      <c r="N131" s="5"/>
      <c r="O131" s="392">
        <f ca="1">SUM(D131:M131)</f>
        <v>71124840.747027561</v>
      </c>
      <c r="AF131" s="63" t="str">
        <f>IF(ISNUMBER($A131),MATCH($A131,Quantities!$A:$A,0),"")</f>
        <v/>
      </c>
      <c r="AG131" s="1">
        <f ca="1">IF(ISNUMBER(AG129),AG129-AG130,"")</f>
        <v>0</v>
      </c>
      <c r="AH131" s="192">
        <f>IF(_xludf.ISFORMULA(AG131),1,"")</f>
        <v>1</v>
      </c>
      <c r="AO131" s="63" t="str">
        <f t="shared" ca="1" si="58"/>
        <v/>
      </c>
      <c r="AP131" s="63" t="str">
        <f t="shared" ca="1" si="48"/>
        <v/>
      </c>
      <c r="AQ131" s="63" t="str">
        <f t="shared" ca="1" si="49"/>
        <v/>
      </c>
      <c r="AR131" s="63" t="str">
        <f t="shared" ca="1" si="50"/>
        <v/>
      </c>
      <c r="AS131" s="63" t="str">
        <f t="shared" ca="1" si="51"/>
        <v/>
      </c>
      <c r="AT131" s="63" t="str">
        <f t="shared" ca="1" si="52"/>
        <v/>
      </c>
      <c r="AU131" s="63" t="str">
        <f t="shared" ca="1" si="53"/>
        <v/>
      </c>
      <c r="AV131" s="63" t="str">
        <f t="shared" ca="1" si="54"/>
        <v/>
      </c>
      <c r="AW131" s="63" t="str">
        <f t="shared" ca="1" si="55"/>
        <v/>
      </c>
      <c r="AX131" s="63" t="str">
        <f t="shared" ca="1" si="56"/>
        <v/>
      </c>
      <c r="AZ131" s="204" t="str">
        <f t="shared" ca="1" si="59"/>
        <v/>
      </c>
      <c r="BA131" s="215" t="str">
        <f>IF(ISNUMBER(MATCH(ssLev&amp;ccCountry&amp;ccLevel2&amp;ccYear&amp;"Outputs"&amp;"?"&amp;ROW(),wrkg1!$I:$I,0)),1,"")</f>
        <v/>
      </c>
    </row>
    <row r="132" spans="1:53" x14ac:dyDescent="0.25">
      <c r="B132" s="187" t="s">
        <v>7</v>
      </c>
      <c r="D132" s="190">
        <f t="shared" ref="D132:M132" ca="1" si="109">IF(ISNUMBER(D130),IF(D130-D131&lt;0,0,D130-D131),"")</f>
        <v>0</v>
      </c>
      <c r="E132" s="190">
        <f t="shared" ca="1" si="109"/>
        <v>0</v>
      </c>
      <c r="F132" s="190">
        <f t="shared" ca="1" si="109"/>
        <v>0</v>
      </c>
      <c r="G132" s="190">
        <f t="shared" ca="1" si="109"/>
        <v>0</v>
      </c>
      <c r="H132" s="190" t="str">
        <f t="shared" ca="1" si="109"/>
        <v/>
      </c>
      <c r="I132" s="190" t="str">
        <f t="shared" ca="1" si="109"/>
        <v/>
      </c>
      <c r="J132" s="190" t="str">
        <f t="shared" ca="1" si="109"/>
        <v/>
      </c>
      <c r="K132" s="190" t="str">
        <f t="shared" ca="1" si="109"/>
        <v/>
      </c>
      <c r="L132" s="190" t="str">
        <f t="shared" ca="1" si="109"/>
        <v/>
      </c>
      <c r="M132" s="190" t="str">
        <f t="shared" ca="1" si="109"/>
        <v/>
      </c>
      <c r="N132" s="188"/>
      <c r="O132" s="190">
        <f t="shared" ref="O132" ca="1" si="110">IF(AND(ISNUMBER(O129),ISNUMBER(O131)),O131/O129,"")</f>
        <v>1</v>
      </c>
      <c r="AF132" s="63" t="str">
        <f>IF(ISNUMBER($A132),MATCH($A132,Quantities!$A:$A,0),"")</f>
        <v/>
      </c>
      <c r="AG132" s="1">
        <f ca="1">IF(ISNUMBER(AG130),IF(AG130-AG131&lt;0,0,AG130-AG131),"")</f>
        <v>0</v>
      </c>
      <c r="AH132" s="192">
        <f>IF(_xludf.ISFORMULA(AG132),1,"")</f>
        <v>1</v>
      </c>
      <c r="AZ132" s="204" t="str">
        <f t="shared" si="59"/>
        <v/>
      </c>
      <c r="BA132" s="215" t="str">
        <f>IF(ISNUMBER(MATCH(ssLev&amp;ccCountry&amp;ccLevel2&amp;ccYear&amp;"Outputs"&amp;"?"&amp;ROW(),wrkg1!$I:$I,0)),1,"")</f>
        <v/>
      </c>
    </row>
    <row r="133" spans="1:53" x14ac:dyDescent="0.25">
      <c r="B133" s="335" t="s">
        <v>891</v>
      </c>
      <c r="D133" s="283">
        <f ca="1">IF(ISNUMBER(Quantities!F146),Quantities!F146,"")</f>
        <v>0.63059345097256247</v>
      </c>
      <c r="E133" s="283">
        <f ca="1">IF(ISNUMBER(Quantities!G146),Quantities!G146,"")</f>
        <v>0.7214176707607739</v>
      </c>
      <c r="F133" s="283">
        <f ca="1">IF(ISNUMBER(Quantities!H146),Quantities!H146,"")</f>
        <v>0.77447840910777643</v>
      </c>
      <c r="G133" s="283">
        <f ca="1">IF(ISNUMBER(Quantities!I146),Quantities!I146,"")</f>
        <v>0.76910079956175403</v>
      </c>
      <c r="H133" s="283" t="str">
        <f ca="1">IF(ISNUMBER(Quantities!J146),Quantities!J146,"")</f>
        <v/>
      </c>
      <c r="I133" s="283" t="str">
        <f ca="1">IF(ISNUMBER(Quantities!K146),Quantities!K146,"")</f>
        <v/>
      </c>
      <c r="J133" s="283" t="str">
        <f ca="1">IF(ISNUMBER(Quantities!L146),Quantities!L146,"")</f>
        <v/>
      </c>
      <c r="K133" s="283" t="str">
        <f ca="1">IF(ISNUMBER(Quantities!M146),Quantities!M146,"")</f>
        <v/>
      </c>
      <c r="L133" s="283" t="str">
        <f ca="1">IF(ISNUMBER(Quantities!N146),Quantities!N146,"")</f>
        <v/>
      </c>
      <c r="M133" s="283" t="str">
        <f ca="1">IF(ISNUMBER(Quantities!O146),Quantities!O146,"")</f>
        <v/>
      </c>
      <c r="N133" s="283"/>
      <c r="O133" s="283">
        <f ca="1">IF(ISNUMBER(Quantities!R146),Quantities!R146,"")</f>
        <v>0.64163354283251117</v>
      </c>
      <c r="AF133" s="63" t="str">
        <f>IF(ISNUMBER($A133),MATCH($A133,Quantities!$A:$A,0),"")</f>
        <v/>
      </c>
      <c r="AH133" s="192" t="str">
        <f>IF(_xludf.ISFORMULA(AG133),1,"")</f>
        <v/>
      </c>
      <c r="AZ133" s="204" t="str">
        <f t="shared" si="59"/>
        <v/>
      </c>
      <c r="BA133" s="215" t="str">
        <f>IF(ISNUMBER(MATCH(ssLev&amp;ccCountry&amp;ccLevel2&amp;ccYear&amp;"Outputs"&amp;"?"&amp;ROW(),wrkg1!$I:$I,0)),1,"")</f>
        <v/>
      </c>
    </row>
    <row r="134" spans="1:53" x14ac:dyDescent="0.25">
      <c r="A134" s="233"/>
      <c r="B134" s="234" t="s">
        <v>588</v>
      </c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AF134" s="63" t="str">
        <f>IF(ISNUMBER($A134),MATCH($A134,Quantities!$A:$A,0),"")</f>
        <v/>
      </c>
      <c r="AH134" s="192" t="str">
        <f>IF(_xludf.ISFORMULA(AG134),1,"")</f>
        <v/>
      </c>
    </row>
    <row r="135" spans="1:53" x14ac:dyDescent="0.25">
      <c r="A135" s="233"/>
      <c r="B135" s="240" t="str">
        <f>Quantities!$V$112</f>
        <v>ESA, 2014-2017</v>
      </c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AF135" s="63"/>
      <c r="AH135" s="192" t="str">
        <f>IF(_xludf.ISFORMULA(AG135),1,"")</f>
        <v/>
      </c>
    </row>
    <row r="136" spans="1:53" x14ac:dyDescent="0.25">
      <c r="B136" s="229"/>
      <c r="AF136" s="63"/>
      <c r="AH136" s="192" t="str">
        <f>IF(_xludf.ISFORMULA(AG136),1,"")</f>
        <v/>
      </c>
    </row>
    <row r="137" spans="1:53" x14ac:dyDescent="0.25">
      <c r="B137" s="228" t="s">
        <v>604</v>
      </c>
      <c r="D137" s="254">
        <f t="shared" ref="D137:M137" si="111">IF(D$4&lt;&gt;"",D$4,"")</f>
        <v>2014</v>
      </c>
      <c r="E137" s="254">
        <f t="shared" si="111"/>
        <v>2015</v>
      </c>
      <c r="F137" s="254">
        <f t="shared" si="111"/>
        <v>2016</v>
      </c>
      <c r="G137" s="254">
        <f t="shared" si="111"/>
        <v>2017</v>
      </c>
      <c r="H137" s="254" t="str">
        <f t="shared" si="111"/>
        <v/>
      </c>
      <c r="I137" s="254" t="str">
        <f t="shared" si="111"/>
        <v/>
      </c>
      <c r="J137" s="254" t="str">
        <f t="shared" si="111"/>
        <v/>
      </c>
      <c r="K137" s="254" t="str">
        <f t="shared" si="111"/>
        <v/>
      </c>
      <c r="L137" s="254" t="str">
        <f t="shared" si="111"/>
        <v/>
      </c>
      <c r="M137" s="254" t="str">
        <f t="shared" si="111"/>
        <v/>
      </c>
      <c r="O137" s="255" t="str">
        <f>IF(O$4&lt;&gt;"",O$4,"")</f>
        <v>Total 2014-2017</v>
      </c>
      <c r="Q137"/>
      <c r="R137" s="13" t="s">
        <v>613</v>
      </c>
      <c r="S137" s="13" t="s">
        <v>614</v>
      </c>
      <c r="AF137" s="63"/>
      <c r="AG137" s="1" t="str">
        <f t="shared" ref="AG137" si="112">IF(AG$4&lt;&gt;"",AG$4,"")</f>
        <v>Formula</v>
      </c>
      <c r="AH137" s="192">
        <f>IF(_xludf.ISFORMULA(AG137),1,"")</f>
        <v>1</v>
      </c>
    </row>
    <row r="138" spans="1:53" x14ac:dyDescent="0.25">
      <c r="A138" s="63">
        <f>ROW($A$10)</f>
        <v>10</v>
      </c>
      <c r="B138" s="230" t="s">
        <v>596</v>
      </c>
      <c r="C138" s="256" t="s">
        <v>605</v>
      </c>
      <c r="D138" s="237">
        <f ca="1">IF(AND(ISNUMBER($A138),INDIRECT(ADDRESS($A138,COLUMN()))),INDIRECT(ADDRESS($A138,COLUMN())),"")</f>
        <v>8792871.2987797614</v>
      </c>
      <c r="E138" s="236">
        <f t="shared" ref="E138:M176" ca="1" si="113">IF(AND(ISNUMBER($A138),INDIRECT(ADDRESS($A138,COLUMN()))),INDIRECT(ADDRESS($A138,COLUMN())),"")</f>
        <v>11975244.183999103</v>
      </c>
      <c r="F138" s="237">
        <f t="shared" ca="1" si="113"/>
        <v>14296433.943393271</v>
      </c>
      <c r="G138" s="236">
        <f t="shared" ca="1" si="113"/>
        <v>14682719.389655564</v>
      </c>
      <c r="H138" s="237" t="str">
        <f t="shared" ca="1" si="113"/>
        <v/>
      </c>
      <c r="I138" s="236" t="str">
        <f t="shared" ca="1" si="113"/>
        <v/>
      </c>
      <c r="J138" s="237" t="str">
        <f t="shared" ca="1" si="113"/>
        <v/>
      </c>
      <c r="K138" s="236" t="str">
        <f t="shared" ca="1" si="113"/>
        <v/>
      </c>
      <c r="L138" s="236" t="str">
        <f t="shared" ca="1" si="113"/>
        <v/>
      </c>
      <c r="M138" s="244" t="str">
        <f t="shared" ca="1" si="113"/>
        <v/>
      </c>
      <c r="O138" s="236">
        <f ca="1">IF(SUM(D138:M138)&gt;0,SUM(C138:M138),"")</f>
        <v>49747268.815827698</v>
      </c>
      <c r="Q138"/>
      <c r="R138" s="275"/>
      <c r="S138" s="275"/>
      <c r="T138" s="275"/>
      <c r="AF138" s="63"/>
      <c r="AG138" s="1" t="str">
        <f ca="1">IF(AND(ISNUMBER($A138),INDIRECT(ADDRESS($A138,COLUMN()))),INDIRECT(ADDRESS($A138,COLUMN())),"")</f>
        <v/>
      </c>
      <c r="AH138" s="192">
        <f>IF(_xludf.ISFORMULA(AG138),1,"")</f>
        <v>1</v>
      </c>
    </row>
    <row r="139" spans="1:53" x14ac:dyDescent="0.25">
      <c r="A139" s="63">
        <v>31402</v>
      </c>
      <c r="B139" s="251" t="s">
        <v>608</v>
      </c>
      <c r="C139" s="257" t="s">
        <v>607</v>
      </c>
      <c r="D139" s="245">
        <f ca="1">IF(AND(ISNUMBER(D138),ISNUMBER($AL139)), $AL139*D138,"")</f>
        <v>5275722.7792678569</v>
      </c>
      <c r="E139" s="252">
        <f t="shared" ref="E139:M139" ca="1" si="114">IF(AND(ISNUMBER(E138),ISNUMBER($AL139)), $AL139*E138,"")</f>
        <v>7185146.5103994617</v>
      </c>
      <c r="F139" s="245">
        <f t="shared" ca="1" si="114"/>
        <v>8577860.3660359625</v>
      </c>
      <c r="G139" s="252">
        <f t="shared" ca="1" si="114"/>
        <v>8809631.6337933373</v>
      </c>
      <c r="H139" s="245" t="str">
        <f t="shared" ca="1" si="114"/>
        <v/>
      </c>
      <c r="I139" s="252" t="str">
        <f t="shared" ca="1" si="114"/>
        <v/>
      </c>
      <c r="J139" s="245" t="str">
        <f t="shared" ca="1" si="114"/>
        <v/>
      </c>
      <c r="K139" s="252" t="str">
        <f t="shared" ca="1" si="114"/>
        <v/>
      </c>
      <c r="L139" s="252" t="str">
        <f t="shared" ca="1" si="114"/>
        <v/>
      </c>
      <c r="M139" s="253" t="str">
        <f t="shared" ca="1" si="114"/>
        <v/>
      </c>
      <c r="N139" s="246"/>
      <c r="O139" s="252">
        <f ca="1">IF(SUM(D139:M139)&gt;0,SUM(C139:M139),"")</f>
        <v>29848361.289496623</v>
      </c>
      <c r="P139" s="274">
        <f ca="1">IF(ISNUMBER(O139),O139/$O$178,"")</f>
        <v>0.66668426704862116</v>
      </c>
      <c r="Q139"/>
      <c r="R139" s="276">
        <f ca="1">IF(ISNUMBER(O139),O139-O141,"")</f>
        <v>0</v>
      </c>
      <c r="S139" s="276">
        <f ca="1">IF(ISNUMBER(O141),O141,"")</f>
        <v>29848361.289496623</v>
      </c>
      <c r="T139" s="275" t="s">
        <v>542</v>
      </c>
      <c r="AF139" s="63"/>
      <c r="AG139" s="1" t="str">
        <f ca="1">IF(AND(ISNUMBER(AG138),ISNUMBER($AL139)), $AL139*AG138,"")</f>
        <v/>
      </c>
      <c r="AH139" s="192">
        <f>IF(_xludf.ISFORMULA(AG139),1,"")</f>
        <v>1</v>
      </c>
      <c r="AL139" s="63">
        <f ca="1">IF(ISNUMBER($A139),IF(OFFSET(iParameters!$A$1,MATCH($A139,iParameters!$D:$D,0)-1,5)=0,"",OFFSET(iParameters!$A$1,MATCH($A139,iParameters!$D:$D,0)-1,5)),"")</f>
        <v>0.6</v>
      </c>
    </row>
    <row r="140" spans="1:53" x14ac:dyDescent="0.25">
      <c r="A140" s="63">
        <f>ROW($A$15)</f>
        <v>15</v>
      </c>
      <c r="B140" s="251" t="s">
        <v>606</v>
      </c>
      <c r="C140" s="257" t="s">
        <v>229</v>
      </c>
      <c r="D140" s="247">
        <f ca="1">IF(AND(ISNUMBER($A140),INDIRECT(ADDRESS($A140,COLUMN()))),INDIRECT(ADDRESS($A140,COLUMN())),"")</f>
        <v>1</v>
      </c>
      <c r="E140" s="248">
        <f t="shared" ca="1" si="113"/>
        <v>1</v>
      </c>
      <c r="F140" s="247">
        <f t="shared" ca="1" si="113"/>
        <v>1</v>
      </c>
      <c r="G140" s="248">
        <f t="shared" ca="1" si="113"/>
        <v>1</v>
      </c>
      <c r="H140" s="247" t="str">
        <f t="shared" ca="1" si="113"/>
        <v/>
      </c>
      <c r="I140" s="248" t="str">
        <f t="shared" ca="1" si="113"/>
        <v/>
      </c>
      <c r="J140" s="247" t="str">
        <f t="shared" ca="1" si="113"/>
        <v/>
      </c>
      <c r="K140" s="248" t="str">
        <f t="shared" ca="1" si="113"/>
        <v/>
      </c>
      <c r="L140" s="248" t="str">
        <f t="shared" ca="1" si="113"/>
        <v/>
      </c>
      <c r="M140" s="249" t="str">
        <f t="shared" ca="1" si="113"/>
        <v/>
      </c>
      <c r="N140" s="250"/>
      <c r="O140" s="248">
        <f ca="1">IF(SUM(D140:M140)&gt;0,AVERAGE(C140:M140),"")</f>
        <v>1</v>
      </c>
      <c r="Q140"/>
      <c r="R140" s="275"/>
      <c r="S140" s="275"/>
      <c r="T140" s="275"/>
      <c r="AF140" s="63"/>
      <c r="AG140" s="1" t="str">
        <f ca="1">IF(AND(ISNUMBER($A140),INDIRECT(ADDRESS($A140,COLUMN()))),INDIRECT(ADDRESS($A140,COLUMN())),"")</f>
        <v/>
      </c>
      <c r="AH140" s="192">
        <f>IF(_xludf.ISFORMULA(AG140),1,"")</f>
        <v>1</v>
      </c>
    </row>
    <row r="141" spans="1:53" x14ac:dyDescent="0.25">
      <c r="B141" s="251" t="s">
        <v>610</v>
      </c>
      <c r="C141" s="257" t="s">
        <v>607</v>
      </c>
      <c r="D141" s="245">
        <f ca="1">IF(AND(ISNUMBER(D139),ISNUMBER(D140)),D139*D140,"")</f>
        <v>5275722.7792678569</v>
      </c>
      <c r="E141" s="252">
        <f t="shared" ref="E141:M141" ca="1" si="115">IF(AND(ISNUMBER(E139),ISNUMBER(E140)),E139*E140,"")</f>
        <v>7185146.5103994617</v>
      </c>
      <c r="F141" s="245">
        <f t="shared" ca="1" si="115"/>
        <v>8577860.3660359625</v>
      </c>
      <c r="G141" s="252">
        <f t="shared" ca="1" si="115"/>
        <v>8809631.6337933373</v>
      </c>
      <c r="H141" s="245" t="str">
        <f t="shared" ca="1" si="115"/>
        <v/>
      </c>
      <c r="I141" s="252" t="str">
        <f t="shared" ca="1" si="115"/>
        <v/>
      </c>
      <c r="J141" s="245" t="str">
        <f t="shared" ca="1" si="115"/>
        <v/>
      </c>
      <c r="K141" s="252" t="str">
        <f t="shared" ca="1" si="115"/>
        <v/>
      </c>
      <c r="L141" s="252" t="str">
        <f t="shared" ca="1" si="115"/>
        <v/>
      </c>
      <c r="M141" s="253" t="str">
        <f t="shared" ca="1" si="115"/>
        <v/>
      </c>
      <c r="N141" s="246"/>
      <c r="O141" s="252">
        <f ca="1">IF(SUM(D141:M141)&gt;0,SUM(C141:M141),"")</f>
        <v>29848361.289496623</v>
      </c>
      <c r="Q141"/>
      <c r="R141" s="275"/>
      <c r="S141" s="275"/>
      <c r="T141" s="275"/>
      <c r="AF141" s="63"/>
      <c r="AG141" s="1" t="str">
        <f ca="1">IF(AND(ISNUMBER(AG139),ISNUMBER(AG140)),AG139*AG140,"")</f>
        <v/>
      </c>
      <c r="AH141" s="192">
        <f>IF(_xludf.ISFORMULA(AG141),1,"")</f>
        <v>1</v>
      </c>
    </row>
    <row r="142" spans="1:53" x14ac:dyDescent="0.25">
      <c r="A142" s="63">
        <f>ROW($A$24)</f>
        <v>24</v>
      </c>
      <c r="B142" s="230" t="s">
        <v>597</v>
      </c>
      <c r="C142" s="256" t="s">
        <v>605</v>
      </c>
      <c r="D142" s="237">
        <f ca="1">IF(AND(ISNUMBER($A142),ISNUMBER(INDIRECT(ADDRESS($A142,COLUMN())))),INDIRECT(ADDRESS($A142,COLUMN())),"")</f>
        <v>2960957.4159335773</v>
      </c>
      <c r="E142" s="236">
        <f t="shared" ref="E142:M174" ca="1" si="116">IF(AND(ISNUMBER($A142),ISNUMBER(INDIRECT(ADDRESS($A142,COLUMN())))),INDIRECT(ADDRESS($A142,COLUMN())),"")</f>
        <v>2943471.002156083</v>
      </c>
      <c r="F142" s="237">
        <f t="shared" ca="1" si="116"/>
        <v>2866639.9982031314</v>
      </c>
      <c r="G142" s="236">
        <f t="shared" ca="1" si="116"/>
        <v>2470649.8972978117</v>
      </c>
      <c r="H142" s="237" t="str">
        <f t="shared" ca="1" si="116"/>
        <v/>
      </c>
      <c r="I142" s="236" t="str">
        <f t="shared" ca="1" si="116"/>
        <v/>
      </c>
      <c r="J142" s="237" t="str">
        <f t="shared" ca="1" si="116"/>
        <v/>
      </c>
      <c r="K142" s="236" t="str">
        <f t="shared" ca="1" si="116"/>
        <v/>
      </c>
      <c r="L142" s="236" t="str">
        <f t="shared" ca="1" si="116"/>
        <v/>
      </c>
      <c r="M142" s="244" t="str">
        <f t="shared" ca="1" si="116"/>
        <v/>
      </c>
      <c r="O142" s="236">
        <f ca="1">IF(SUM(D142:M142)&gt;0,SUM(C142:M142),"")</f>
        <v>11241718.313590601</v>
      </c>
      <c r="Q142"/>
      <c r="R142" s="275"/>
      <c r="S142" s="275"/>
      <c r="T142" s="275"/>
      <c r="AF142" s="63"/>
      <c r="AG142" s="1" t="str">
        <f ca="1">IF(AND(ISNUMBER($A142),ISNUMBER(INDIRECT(ADDRESS($A142,COLUMN())))),INDIRECT(ADDRESS($A142,COLUMN())),"")</f>
        <v/>
      </c>
      <c r="AH142" s="192">
        <f>IF(_xludf.ISFORMULA(AG142),1,"")</f>
        <v>1</v>
      </c>
    </row>
    <row r="143" spans="1:53" x14ac:dyDescent="0.25">
      <c r="A143" s="63">
        <v>31404</v>
      </c>
      <c r="B143" s="251" t="s">
        <v>608</v>
      </c>
      <c r="C143" s="257" t="s">
        <v>607</v>
      </c>
      <c r="D143" s="245">
        <f ca="1">IF(AND(ISNUMBER(D142),ISNUMBER($AL143)), $AL143*D142,"")</f>
        <v>2664861.6743402197</v>
      </c>
      <c r="E143" s="252">
        <f t="shared" ref="E143" ca="1" si="117">IF(AND(ISNUMBER(E142),ISNUMBER($AL143)), $AL143*E142,"")</f>
        <v>2649123.9019404748</v>
      </c>
      <c r="F143" s="245">
        <f t="shared" ref="F143" ca="1" si="118">IF(AND(ISNUMBER(F142),ISNUMBER($AL143)), $AL143*F142,"")</f>
        <v>2579975.9983828184</v>
      </c>
      <c r="G143" s="252">
        <f t="shared" ref="G143" ca="1" si="119">IF(AND(ISNUMBER(G142),ISNUMBER($AL143)), $AL143*G142,"")</f>
        <v>2223584.9075680305</v>
      </c>
      <c r="H143" s="245" t="str">
        <f t="shared" ref="H143" ca="1" si="120">IF(AND(ISNUMBER(H142),ISNUMBER($AL143)), $AL143*H142,"")</f>
        <v/>
      </c>
      <c r="I143" s="252" t="str">
        <f t="shared" ref="I143" ca="1" si="121">IF(AND(ISNUMBER(I142),ISNUMBER($AL143)), $AL143*I142,"")</f>
        <v/>
      </c>
      <c r="J143" s="245" t="str">
        <f t="shared" ref="J143" ca="1" si="122">IF(AND(ISNUMBER(J142),ISNUMBER($AL143)), $AL143*J142,"")</f>
        <v/>
      </c>
      <c r="K143" s="252" t="str">
        <f t="shared" ref="K143" ca="1" si="123">IF(AND(ISNUMBER(K142),ISNUMBER($AL143)), $AL143*K142,"")</f>
        <v/>
      </c>
      <c r="L143" s="252" t="str">
        <f t="shared" ref="L143" ca="1" si="124">IF(AND(ISNUMBER(L142),ISNUMBER($AL143)), $AL143*L142,"")</f>
        <v/>
      </c>
      <c r="M143" s="253" t="str">
        <f t="shared" ref="M143" ca="1" si="125">IF(AND(ISNUMBER(M142),ISNUMBER($AL143)), $AL143*M142,"")</f>
        <v/>
      </c>
      <c r="N143" s="246"/>
      <c r="O143" s="252">
        <f ca="1">IF(SUM(D143:M143)&gt;0,SUM(C143:M143),"")</f>
        <v>10117546.482231542</v>
      </c>
      <c r="P143" s="274">
        <f ca="1">IF(ISNUMBER(O143),O143/$O$178,"")</f>
        <v>0.22598255882176255</v>
      </c>
      <c r="Q143"/>
      <c r="R143" s="276">
        <f ca="1">IF(ISNUMBER(O143),O143-O145,"")</f>
        <v>0</v>
      </c>
      <c r="S143" s="276">
        <f ca="1">IF(ISNUMBER(O145),O145,"")</f>
        <v>10117546.482231542</v>
      </c>
      <c r="T143" s="275" t="s">
        <v>615</v>
      </c>
      <c r="AF143" s="63"/>
      <c r="AG143" s="1" t="str">
        <f ca="1">IF(AND(ISNUMBER(AG142),ISNUMBER($AL143)), $AL143*AG142,"")</f>
        <v/>
      </c>
      <c r="AH143" s="192">
        <f>IF(_xludf.ISFORMULA(AG143),1,"")</f>
        <v>1</v>
      </c>
      <c r="AL143" s="63">
        <f ca="1">IF(ISNUMBER($A143),IF(OFFSET(iParameters!$A$1,MATCH($A143,iParameters!$D:$D,0)-1,5)=0,"",OFFSET(iParameters!$A$1,MATCH($A143,iParameters!$D:$D,0)-1,5)),"")</f>
        <v>0.9</v>
      </c>
    </row>
    <row r="144" spans="1:53" x14ac:dyDescent="0.25">
      <c r="A144" s="63">
        <f>ROW($A$30)</f>
        <v>30</v>
      </c>
      <c r="B144" s="251" t="s">
        <v>606</v>
      </c>
      <c r="C144" s="257" t="s">
        <v>229</v>
      </c>
      <c r="D144" s="247">
        <f ca="1">IF(AND(ISNUMBER($A144),INDIRECT(ADDRESS($A144,COLUMN()))),INDIRECT(ADDRESS($A144,COLUMN())),"")</f>
        <v>1</v>
      </c>
      <c r="E144" s="248">
        <f t="shared" ca="1" si="113"/>
        <v>1</v>
      </c>
      <c r="F144" s="247">
        <f t="shared" ca="1" si="113"/>
        <v>1</v>
      </c>
      <c r="G144" s="248">
        <f t="shared" ca="1" si="113"/>
        <v>1</v>
      </c>
      <c r="H144" s="247" t="str">
        <f t="shared" ca="1" si="113"/>
        <v/>
      </c>
      <c r="I144" s="248" t="str">
        <f t="shared" ca="1" si="113"/>
        <v/>
      </c>
      <c r="J144" s="247" t="str">
        <f t="shared" ca="1" si="113"/>
        <v/>
      </c>
      <c r="K144" s="248" t="str">
        <f t="shared" ca="1" si="113"/>
        <v/>
      </c>
      <c r="L144" s="248" t="str">
        <f t="shared" ca="1" si="113"/>
        <v/>
      </c>
      <c r="M144" s="249" t="str">
        <f t="shared" ca="1" si="113"/>
        <v/>
      </c>
      <c r="N144" s="250"/>
      <c r="O144" s="248">
        <f ca="1">IF(SUM(D144:M144)&gt;0,AVERAGE(C144:M144),"")</f>
        <v>1</v>
      </c>
      <c r="Q144"/>
      <c r="R144" s="275"/>
      <c r="S144" s="275"/>
      <c r="T144" s="275"/>
      <c r="AF144" s="63"/>
      <c r="AG144" s="1" t="str">
        <f ca="1">IF(AND(ISNUMBER($A144),INDIRECT(ADDRESS($A144,COLUMN()))),INDIRECT(ADDRESS($A144,COLUMN())),"")</f>
        <v/>
      </c>
      <c r="AH144" s="192">
        <f>IF(_xludf.ISFORMULA(AG144),1,"")</f>
        <v>1</v>
      </c>
    </row>
    <row r="145" spans="1:38" x14ac:dyDescent="0.25">
      <c r="B145" s="259" t="s">
        <v>610</v>
      </c>
      <c r="C145" s="258" t="s">
        <v>607</v>
      </c>
      <c r="D145" s="260">
        <f ca="1">IF(AND(ISNUMBER(D143),ISNUMBER(D144)),D143*D144,"")</f>
        <v>2664861.6743402197</v>
      </c>
      <c r="E145" s="261">
        <f t="shared" ref="E145" ca="1" si="126">IF(AND(ISNUMBER(E143),ISNUMBER(E144)),E143*E144,"")</f>
        <v>2649123.9019404748</v>
      </c>
      <c r="F145" s="260">
        <f t="shared" ref="F145" ca="1" si="127">IF(AND(ISNUMBER(F143),ISNUMBER(F144)),F143*F144,"")</f>
        <v>2579975.9983828184</v>
      </c>
      <c r="G145" s="261">
        <f t="shared" ref="G145" ca="1" si="128">IF(AND(ISNUMBER(G143),ISNUMBER(G144)),G143*G144,"")</f>
        <v>2223584.9075680305</v>
      </c>
      <c r="H145" s="260" t="str">
        <f t="shared" ref="H145" ca="1" si="129">IF(AND(ISNUMBER(H143),ISNUMBER(H144)),H143*H144,"")</f>
        <v/>
      </c>
      <c r="I145" s="261" t="str">
        <f t="shared" ref="I145" ca="1" si="130">IF(AND(ISNUMBER(I143),ISNUMBER(I144)),I143*I144,"")</f>
        <v/>
      </c>
      <c r="J145" s="260" t="str">
        <f t="shared" ref="J145" ca="1" si="131">IF(AND(ISNUMBER(J143),ISNUMBER(J144)),J143*J144,"")</f>
        <v/>
      </c>
      <c r="K145" s="261" t="str">
        <f t="shared" ref="K145" ca="1" si="132">IF(AND(ISNUMBER(K143),ISNUMBER(K144)),K143*K144,"")</f>
        <v/>
      </c>
      <c r="L145" s="261" t="str">
        <f t="shared" ref="L145" ca="1" si="133">IF(AND(ISNUMBER(L143),ISNUMBER(L144)),L143*L144,"")</f>
        <v/>
      </c>
      <c r="M145" s="262" t="str">
        <f t="shared" ref="M145" ca="1" si="134">IF(AND(ISNUMBER(M143),ISNUMBER(M144)),M143*M144,"")</f>
        <v/>
      </c>
      <c r="N145" s="246"/>
      <c r="O145" s="261">
        <f ca="1">IF(SUM(D145:M145)&gt;0,SUM(C145:M145),"")</f>
        <v>10117546.482231542</v>
      </c>
      <c r="Q145"/>
      <c r="R145" s="275"/>
      <c r="S145" s="275"/>
      <c r="T145" s="275"/>
      <c r="AF145" s="63"/>
      <c r="AG145" s="1" t="str">
        <f ca="1">IF(AND(ISNUMBER(AG143),ISNUMBER(AG144)),AG143*AG144,"")</f>
        <v/>
      </c>
      <c r="AH145" s="192">
        <f>IF(_xludf.ISFORMULA(AG145),1,"")</f>
        <v>1</v>
      </c>
    </row>
    <row r="146" spans="1:38" x14ac:dyDescent="0.25">
      <c r="A146" s="63">
        <f>ROW($A$38)</f>
        <v>38</v>
      </c>
      <c r="B146" s="231" t="s">
        <v>598</v>
      </c>
      <c r="C146" s="257" t="s">
        <v>605</v>
      </c>
      <c r="D146" s="239" t="str">
        <f t="shared" ref="D146:D174" ca="1" si="135">IF(AND(ISNUMBER($A146),ISNUMBER(INDIRECT(ADDRESS($A146,COLUMN())))),INDIRECT(ADDRESS($A146,COLUMN())),"")</f>
        <v/>
      </c>
      <c r="E146" s="238" t="str">
        <f t="shared" ca="1" si="116"/>
        <v/>
      </c>
      <c r="F146" s="239" t="str">
        <f t="shared" ca="1" si="116"/>
        <v/>
      </c>
      <c r="G146" s="238" t="str">
        <f t="shared" ca="1" si="116"/>
        <v/>
      </c>
      <c r="H146" s="239" t="str">
        <f t="shared" ca="1" si="116"/>
        <v/>
      </c>
      <c r="I146" s="238" t="str">
        <f t="shared" ca="1" si="116"/>
        <v/>
      </c>
      <c r="J146" s="239" t="str">
        <f t="shared" ca="1" si="116"/>
        <v/>
      </c>
      <c r="K146" s="238" t="str">
        <f t="shared" ca="1" si="116"/>
        <v/>
      </c>
      <c r="L146" s="238" t="str">
        <f t="shared" ca="1" si="116"/>
        <v/>
      </c>
      <c r="M146" s="243" t="str">
        <f t="shared" ca="1" si="116"/>
        <v/>
      </c>
      <c r="O146" s="238" t="str">
        <f ca="1">IF(SUM(D146:M146)&gt;0,SUM(C146:M146),"")</f>
        <v/>
      </c>
      <c r="Q146"/>
      <c r="R146" s="276"/>
      <c r="S146" s="275"/>
      <c r="T146" s="275"/>
      <c r="AF146" s="63"/>
      <c r="AG146" s="1" t="str">
        <f t="shared" ref="AG146:AG174" ca="1" si="136">IF(AND(ISNUMBER($A146),ISNUMBER(INDIRECT(ADDRESS($A146,COLUMN())))),INDIRECT(ADDRESS($A146,COLUMN())),"")</f>
        <v/>
      </c>
      <c r="AH146" s="192">
        <f>IF(_xludf.ISFORMULA(AG146),1,"")</f>
        <v>1</v>
      </c>
    </row>
    <row r="147" spans="1:38" x14ac:dyDescent="0.25">
      <c r="A147" s="63">
        <v>31401</v>
      </c>
      <c r="B147" s="251" t="s">
        <v>608</v>
      </c>
      <c r="C147" s="257" t="s">
        <v>607</v>
      </c>
      <c r="D147" s="245" t="str">
        <f ca="1">IF(AND(ISNUMBER(D146),ISNUMBER($AL147)), $AL147*D146,"")</f>
        <v/>
      </c>
      <c r="E147" s="252" t="str">
        <f t="shared" ref="E147" ca="1" si="137">IF(AND(ISNUMBER(E146),ISNUMBER($AL147)), $AL147*E146,"")</f>
        <v/>
      </c>
      <c r="F147" s="245" t="str">
        <f t="shared" ref="F147" ca="1" si="138">IF(AND(ISNUMBER(F146),ISNUMBER($AL147)), $AL147*F146,"")</f>
        <v/>
      </c>
      <c r="G147" s="252" t="str">
        <f t="shared" ref="G147" ca="1" si="139">IF(AND(ISNUMBER(G146),ISNUMBER($AL147)), $AL147*G146,"")</f>
        <v/>
      </c>
      <c r="H147" s="245" t="str">
        <f t="shared" ref="H147" ca="1" si="140">IF(AND(ISNUMBER(H146),ISNUMBER($AL147)), $AL147*H146,"")</f>
        <v/>
      </c>
      <c r="I147" s="252" t="str">
        <f t="shared" ref="I147" ca="1" si="141">IF(AND(ISNUMBER(I146),ISNUMBER($AL147)), $AL147*I146,"")</f>
        <v/>
      </c>
      <c r="J147" s="245" t="str">
        <f t="shared" ref="J147" ca="1" si="142">IF(AND(ISNUMBER(J146),ISNUMBER($AL147)), $AL147*J146,"")</f>
        <v/>
      </c>
      <c r="K147" s="252" t="str">
        <f t="shared" ref="K147" ca="1" si="143">IF(AND(ISNUMBER(K146),ISNUMBER($AL147)), $AL147*K146,"")</f>
        <v/>
      </c>
      <c r="L147" s="252" t="str">
        <f t="shared" ref="L147" ca="1" si="144">IF(AND(ISNUMBER(L146),ISNUMBER($AL147)), $AL147*L146,"")</f>
        <v/>
      </c>
      <c r="M147" s="253" t="str">
        <f t="shared" ref="M147" ca="1" si="145">IF(AND(ISNUMBER(M146),ISNUMBER($AL147)), $AL147*M146,"")</f>
        <v/>
      </c>
      <c r="N147" s="246"/>
      <c r="O147" s="252" t="str">
        <f ca="1">IF(SUM(D147:M147)&gt;0,SUM(C147:M147),"")</f>
        <v/>
      </c>
      <c r="P147" s="274" t="str">
        <f ca="1">IF(ISNUMBER(O147),O147/$O$178,"")</f>
        <v/>
      </c>
      <c r="Q147"/>
      <c r="R147" s="276" t="str">
        <f ca="1">IF(ISNUMBER(O147),O147-O149,"")</f>
        <v/>
      </c>
      <c r="S147" s="276" t="str">
        <f ca="1">IF(ISNUMBER(O149),O149,"")</f>
        <v/>
      </c>
      <c r="T147" s="275" t="s">
        <v>616</v>
      </c>
      <c r="AF147" s="63"/>
      <c r="AG147" s="1" t="str">
        <f ca="1">IF(AND(ISNUMBER(AG146),ISNUMBER($AL147)), $AL147*AG146,"")</f>
        <v/>
      </c>
      <c r="AH147" s="192">
        <f>IF(_xludf.ISFORMULA(AG147),1,"")</f>
        <v>1</v>
      </c>
      <c r="AL147" s="63">
        <f ca="1">IF(ISNUMBER($A147),IF(OFFSET(iParameters!$A$1,MATCH($A147,iParameters!$D:$D,0)-1,5)=0,"",OFFSET(iParameters!$A$1,MATCH($A147,iParameters!$D:$D,0)-1,5)),"")</f>
        <v>6</v>
      </c>
    </row>
    <row r="148" spans="1:38" x14ac:dyDescent="0.25">
      <c r="A148" s="63">
        <f>ROW($A$44)</f>
        <v>44</v>
      </c>
      <c r="B148" s="251" t="s">
        <v>606</v>
      </c>
      <c r="C148" s="257" t="s">
        <v>229</v>
      </c>
      <c r="D148" s="247" t="str">
        <f ca="1">IF(AND(ISNUMBER($A148),INDIRECT(ADDRESS($A148,COLUMN()))),INDIRECT(ADDRESS($A148,COLUMN())),"")</f>
        <v/>
      </c>
      <c r="E148" s="248" t="str">
        <f t="shared" ca="1" si="113"/>
        <v/>
      </c>
      <c r="F148" s="247" t="str">
        <f t="shared" ca="1" si="113"/>
        <v/>
      </c>
      <c r="G148" s="248" t="str">
        <f t="shared" ca="1" si="113"/>
        <v/>
      </c>
      <c r="H148" s="247" t="str">
        <f t="shared" ca="1" si="113"/>
        <v/>
      </c>
      <c r="I148" s="248" t="str">
        <f t="shared" ca="1" si="113"/>
        <v/>
      </c>
      <c r="J148" s="247" t="str">
        <f t="shared" ca="1" si="113"/>
        <v/>
      </c>
      <c r="K148" s="248" t="str">
        <f t="shared" ca="1" si="113"/>
        <v/>
      </c>
      <c r="L148" s="248" t="str">
        <f t="shared" ca="1" si="113"/>
        <v/>
      </c>
      <c r="M148" s="249" t="str">
        <f t="shared" ca="1" si="113"/>
        <v/>
      </c>
      <c r="N148" s="250"/>
      <c r="O148" s="248" t="str">
        <f ca="1">IF(SUM(D148:M148)&gt;0,AVERAGE(C148:M148),"")</f>
        <v/>
      </c>
      <c r="Q148"/>
      <c r="R148" s="275"/>
      <c r="S148" s="275"/>
      <c r="T148" s="275"/>
      <c r="AF148" s="63"/>
      <c r="AG148" s="1" t="str">
        <f ca="1">IF(AND(ISNUMBER($A148),INDIRECT(ADDRESS($A148,COLUMN()))),INDIRECT(ADDRESS($A148,COLUMN())),"")</f>
        <v/>
      </c>
      <c r="AH148" s="192">
        <f>IF(_xludf.ISFORMULA(AG148),1,"")</f>
        <v>1</v>
      </c>
    </row>
    <row r="149" spans="1:38" x14ac:dyDescent="0.25">
      <c r="B149" s="251" t="s">
        <v>610</v>
      </c>
      <c r="C149" s="257" t="s">
        <v>607</v>
      </c>
      <c r="D149" s="245" t="str">
        <f ca="1">IF(AND(ISNUMBER(D147),ISNUMBER(D148)),D147*D148,"")</f>
        <v/>
      </c>
      <c r="E149" s="252" t="str">
        <f t="shared" ref="E149" ca="1" si="146">IF(AND(ISNUMBER(E147),ISNUMBER(E148)),E147*E148,"")</f>
        <v/>
      </c>
      <c r="F149" s="245" t="str">
        <f t="shared" ref="F149" ca="1" si="147">IF(AND(ISNUMBER(F147),ISNUMBER(F148)),F147*F148,"")</f>
        <v/>
      </c>
      <c r="G149" s="252" t="str">
        <f t="shared" ref="G149" ca="1" si="148">IF(AND(ISNUMBER(G147),ISNUMBER(G148)),G147*G148,"")</f>
        <v/>
      </c>
      <c r="H149" s="245" t="str">
        <f t="shared" ref="H149" ca="1" si="149">IF(AND(ISNUMBER(H147),ISNUMBER(H148)),H147*H148,"")</f>
        <v/>
      </c>
      <c r="I149" s="252" t="str">
        <f t="shared" ref="I149" ca="1" si="150">IF(AND(ISNUMBER(I147),ISNUMBER(I148)),I147*I148,"")</f>
        <v/>
      </c>
      <c r="J149" s="245" t="str">
        <f t="shared" ref="J149" ca="1" si="151">IF(AND(ISNUMBER(J147),ISNUMBER(J148)),J147*J148,"")</f>
        <v/>
      </c>
      <c r="K149" s="252" t="str">
        <f t="shared" ref="K149" ca="1" si="152">IF(AND(ISNUMBER(K147),ISNUMBER(K148)),K147*K148,"")</f>
        <v/>
      </c>
      <c r="L149" s="252" t="str">
        <f t="shared" ref="L149" ca="1" si="153">IF(AND(ISNUMBER(L147),ISNUMBER(L148)),L147*L148,"")</f>
        <v/>
      </c>
      <c r="M149" s="253" t="str">
        <f t="shared" ref="M149" ca="1" si="154">IF(AND(ISNUMBER(M147),ISNUMBER(M148)),M147*M148,"")</f>
        <v/>
      </c>
      <c r="N149" s="246"/>
      <c r="O149" s="252" t="str">
        <f ca="1">IF(SUM(D149:M149)&gt;0,SUM(C149:M149),"")</f>
        <v/>
      </c>
      <c r="Q149"/>
      <c r="R149" s="275"/>
      <c r="S149" s="275"/>
      <c r="T149" s="275"/>
      <c r="AF149" s="63"/>
      <c r="AG149" s="1" t="str">
        <f ca="1">IF(AND(ISNUMBER(AG147),ISNUMBER(AG148)),AG147*AG148,"")</f>
        <v/>
      </c>
      <c r="AH149" s="192">
        <f>IF(_xludf.ISFORMULA(AG149),1,"")</f>
        <v>1</v>
      </c>
    </row>
    <row r="150" spans="1:38" x14ac:dyDescent="0.25">
      <c r="A150" s="63">
        <v>52</v>
      </c>
      <c r="B150" s="230" t="s">
        <v>609</v>
      </c>
      <c r="C150" s="256" t="s">
        <v>605</v>
      </c>
      <c r="D150" s="237">
        <f t="shared" ca="1" si="135"/>
        <v>1353661.1623371409</v>
      </c>
      <c r="E150" s="236">
        <f t="shared" ca="1" si="116"/>
        <v>1466829.7160744478</v>
      </c>
      <c r="F150" s="237">
        <f t="shared" ca="1" si="116"/>
        <v>1569086.9394596769</v>
      </c>
      <c r="G150" s="236">
        <f t="shared" ca="1" si="116"/>
        <v>1694159.9295756416</v>
      </c>
      <c r="H150" s="237" t="str">
        <f t="shared" ca="1" si="116"/>
        <v/>
      </c>
      <c r="I150" s="236" t="str">
        <f t="shared" ca="1" si="116"/>
        <v/>
      </c>
      <c r="J150" s="237" t="str">
        <f t="shared" ca="1" si="116"/>
        <v/>
      </c>
      <c r="K150" s="236" t="str">
        <f t="shared" ca="1" si="116"/>
        <v/>
      </c>
      <c r="L150" s="236" t="str">
        <f t="shared" ca="1" si="116"/>
        <v/>
      </c>
      <c r="M150" s="244" t="str">
        <f t="shared" ca="1" si="116"/>
        <v/>
      </c>
      <c r="O150" s="236">
        <f ca="1">IF(SUM(D150:M150)&gt;0,SUM(C150:M150),"")</f>
        <v>6083737.7474469068</v>
      </c>
      <c r="Q150"/>
      <c r="R150" s="275"/>
      <c r="S150" s="275"/>
      <c r="T150" s="275"/>
      <c r="AF150" s="63"/>
      <c r="AG150" s="1" t="str">
        <f t="shared" ca="1" si="136"/>
        <v/>
      </c>
      <c r="AH150" s="192">
        <f>IF(_xludf.ISFORMULA(AG150),1,"")</f>
        <v>1</v>
      </c>
    </row>
    <row r="151" spans="1:38" x14ac:dyDescent="0.25">
      <c r="A151" s="63">
        <v>31403</v>
      </c>
      <c r="B151" s="251" t="s">
        <v>608</v>
      </c>
      <c r="C151" s="257" t="s">
        <v>607</v>
      </c>
      <c r="D151" s="245">
        <f ca="1">IF(AND(ISNUMBER(D150),ISNUMBER($AL151)), $AL151*D150,"")</f>
        <v>270732.2324674282</v>
      </c>
      <c r="E151" s="252">
        <f t="shared" ref="E151" ca="1" si="155">IF(AND(ISNUMBER(E150),ISNUMBER($AL151)), $AL151*E150,"")</f>
        <v>293365.94321488956</v>
      </c>
      <c r="F151" s="245">
        <f t="shared" ref="F151" ca="1" si="156">IF(AND(ISNUMBER(F150),ISNUMBER($AL151)), $AL151*F150,"")</f>
        <v>313817.38789193536</v>
      </c>
      <c r="G151" s="252">
        <f t="shared" ref="G151" ca="1" si="157">IF(AND(ISNUMBER(G150),ISNUMBER($AL151)), $AL151*G150,"")</f>
        <v>338831.98591512837</v>
      </c>
      <c r="H151" s="245" t="str">
        <f t="shared" ref="H151" ca="1" si="158">IF(AND(ISNUMBER(H150),ISNUMBER($AL151)), $AL151*H150,"")</f>
        <v/>
      </c>
      <c r="I151" s="252" t="str">
        <f t="shared" ref="I151" ca="1" si="159">IF(AND(ISNUMBER(I150),ISNUMBER($AL151)), $AL151*I150,"")</f>
        <v/>
      </c>
      <c r="J151" s="245" t="str">
        <f t="shared" ref="J151" ca="1" si="160">IF(AND(ISNUMBER(J150),ISNUMBER($AL151)), $AL151*J150,"")</f>
        <v/>
      </c>
      <c r="K151" s="252" t="str">
        <f t="shared" ref="K151" ca="1" si="161">IF(AND(ISNUMBER(K150),ISNUMBER($AL151)), $AL151*K150,"")</f>
        <v/>
      </c>
      <c r="L151" s="252" t="str">
        <f t="shared" ref="L151" ca="1" si="162">IF(AND(ISNUMBER(L150),ISNUMBER($AL151)), $AL151*L150,"")</f>
        <v/>
      </c>
      <c r="M151" s="253" t="str">
        <f t="shared" ref="M151" ca="1" si="163">IF(AND(ISNUMBER(M150),ISNUMBER($AL151)), $AL151*M150,"")</f>
        <v/>
      </c>
      <c r="N151" s="246"/>
      <c r="O151" s="252">
        <f ca="1">IF(SUM(D151:M151)&gt;0,SUM(C151:M151),"")</f>
        <v>1216747.5494893815</v>
      </c>
      <c r="P151" s="274">
        <f ca="1">IF(ISNUMBER(O151),O151/$O$178,"")</f>
        <v>2.7176917363968774E-2</v>
      </c>
      <c r="Q151"/>
      <c r="R151" s="276">
        <f ca="1">IF(ISNUMBER(O151),O151-O153,"")</f>
        <v>0</v>
      </c>
      <c r="S151" s="276">
        <f ca="1">IF(ISNUMBER(O153),O153,"")</f>
        <v>1216747.5494893815</v>
      </c>
      <c r="T151" s="275" t="s">
        <v>617</v>
      </c>
      <c r="AF151" s="63"/>
      <c r="AG151" s="1" t="str">
        <f ca="1">IF(AND(ISNUMBER(AG150),ISNUMBER($AL151)), $AL151*AG150,"")</f>
        <v/>
      </c>
      <c r="AH151" s="192">
        <f>IF(_xludf.ISFORMULA(AG151),1,"")</f>
        <v>1</v>
      </c>
      <c r="AL151" s="63">
        <f ca="1">IF(ISNUMBER($A151),IF(OFFSET(iParameters!$A$1,MATCH($A151,iParameters!$D:$D,0)-1,5)=0,"",OFFSET(iParameters!$A$1,MATCH($A151,iParameters!$D:$D,0)-1,5)),"")</f>
        <v>0.2</v>
      </c>
    </row>
    <row r="152" spans="1:38" x14ac:dyDescent="0.25">
      <c r="A152" s="63">
        <v>58</v>
      </c>
      <c r="B152" s="251" t="s">
        <v>606</v>
      </c>
      <c r="C152" s="257" t="s">
        <v>229</v>
      </c>
      <c r="D152" s="247">
        <f ca="1">IF(AND(ISNUMBER($A152),INDIRECT(ADDRESS($A152,COLUMN()))),INDIRECT(ADDRESS($A152,COLUMN())),"")</f>
        <v>1</v>
      </c>
      <c r="E152" s="248">
        <f t="shared" ca="1" si="113"/>
        <v>1</v>
      </c>
      <c r="F152" s="247">
        <f t="shared" ca="1" si="113"/>
        <v>1</v>
      </c>
      <c r="G152" s="248">
        <f t="shared" ca="1" si="113"/>
        <v>1</v>
      </c>
      <c r="H152" s="247" t="str">
        <f t="shared" ca="1" si="113"/>
        <v/>
      </c>
      <c r="I152" s="248" t="str">
        <f t="shared" ca="1" si="113"/>
        <v/>
      </c>
      <c r="J152" s="247" t="str">
        <f t="shared" ca="1" si="113"/>
        <v/>
      </c>
      <c r="K152" s="248" t="str">
        <f t="shared" ca="1" si="113"/>
        <v/>
      </c>
      <c r="L152" s="248" t="str">
        <f t="shared" ca="1" si="113"/>
        <v/>
      </c>
      <c r="M152" s="249" t="str">
        <f t="shared" ca="1" si="113"/>
        <v/>
      </c>
      <c r="N152" s="250"/>
      <c r="O152" s="248">
        <f ca="1">IF(SUM(D152:M152)&gt;0,AVERAGE(C152:M152),"")</f>
        <v>1</v>
      </c>
      <c r="Q152"/>
      <c r="R152" s="275"/>
      <c r="S152" s="275"/>
      <c r="T152" s="275"/>
      <c r="AF152" s="63"/>
      <c r="AG152" s="1" t="str">
        <f ca="1">IF(AND(ISNUMBER($A152),INDIRECT(ADDRESS($A152,COLUMN()))),INDIRECT(ADDRESS($A152,COLUMN())),"")</f>
        <v/>
      </c>
      <c r="AH152" s="192">
        <f>IF(_xludf.ISFORMULA(AG152),1,"")</f>
        <v>1</v>
      </c>
    </row>
    <row r="153" spans="1:38" x14ac:dyDescent="0.25">
      <c r="B153" s="259" t="s">
        <v>610</v>
      </c>
      <c r="C153" s="258" t="s">
        <v>607</v>
      </c>
      <c r="D153" s="260">
        <f ca="1">IF(AND(ISNUMBER(D151),ISNUMBER(D152)),D151*D152,"")</f>
        <v>270732.2324674282</v>
      </c>
      <c r="E153" s="261">
        <f t="shared" ref="E153" ca="1" si="164">IF(AND(ISNUMBER(E151),ISNUMBER(E152)),E151*E152,"")</f>
        <v>293365.94321488956</v>
      </c>
      <c r="F153" s="260">
        <f t="shared" ref="F153" ca="1" si="165">IF(AND(ISNUMBER(F151),ISNUMBER(F152)),F151*F152,"")</f>
        <v>313817.38789193536</v>
      </c>
      <c r="G153" s="261">
        <f t="shared" ref="G153" ca="1" si="166">IF(AND(ISNUMBER(G151),ISNUMBER(G152)),G151*G152,"")</f>
        <v>338831.98591512837</v>
      </c>
      <c r="H153" s="260" t="str">
        <f t="shared" ref="H153" ca="1" si="167">IF(AND(ISNUMBER(H151),ISNUMBER(H152)),H151*H152,"")</f>
        <v/>
      </c>
      <c r="I153" s="261" t="str">
        <f t="shared" ref="I153" ca="1" si="168">IF(AND(ISNUMBER(I151),ISNUMBER(I152)),I151*I152,"")</f>
        <v/>
      </c>
      <c r="J153" s="260" t="str">
        <f t="shared" ref="J153" ca="1" si="169">IF(AND(ISNUMBER(J151),ISNUMBER(J152)),J151*J152,"")</f>
        <v/>
      </c>
      <c r="K153" s="261" t="str">
        <f t="shared" ref="K153" ca="1" si="170">IF(AND(ISNUMBER(K151),ISNUMBER(K152)),K151*K152,"")</f>
        <v/>
      </c>
      <c r="L153" s="261" t="str">
        <f t="shared" ref="L153" ca="1" si="171">IF(AND(ISNUMBER(L151),ISNUMBER(L152)),L151*L152,"")</f>
        <v/>
      </c>
      <c r="M153" s="262" t="str">
        <f t="shared" ref="M153" ca="1" si="172">IF(AND(ISNUMBER(M151),ISNUMBER(M152)),M151*M152,"")</f>
        <v/>
      </c>
      <c r="N153" s="246"/>
      <c r="O153" s="261">
        <f ca="1">IF(SUM(D153:M153)&gt;0,SUM(C153:M153),"")</f>
        <v>1216747.5494893815</v>
      </c>
      <c r="Q153"/>
      <c r="R153" s="275"/>
      <c r="S153" s="275"/>
      <c r="T153" s="275"/>
      <c r="AF153" s="63"/>
      <c r="AG153" s="1" t="str">
        <f ca="1">IF(AND(ISNUMBER(AG151),ISNUMBER(AG152)),AG151*AG152,"")</f>
        <v/>
      </c>
      <c r="AH153" s="192">
        <f>IF(_xludf.ISFORMULA(AG153),1,"")</f>
        <v>1</v>
      </c>
    </row>
    <row r="154" spans="1:38" x14ac:dyDescent="0.25">
      <c r="A154" s="63">
        <f>ROW($A$62)</f>
        <v>62</v>
      </c>
      <c r="B154" s="231" t="s">
        <v>599</v>
      </c>
      <c r="C154" s="257" t="s">
        <v>605</v>
      </c>
      <c r="D154" s="239">
        <f t="shared" ca="1" si="135"/>
        <v>6584.9814986253314</v>
      </c>
      <c r="E154" s="238">
        <f t="shared" ca="1" si="116"/>
        <v>10754.962997250663</v>
      </c>
      <c r="F154" s="239">
        <f t="shared" ca="1" si="116"/>
        <v>14924.944495875992</v>
      </c>
      <c r="G154" s="238">
        <f t="shared" ca="1" si="116"/>
        <v>19094.925994501322</v>
      </c>
      <c r="H154" s="239" t="str">
        <f t="shared" ca="1" si="116"/>
        <v/>
      </c>
      <c r="I154" s="238" t="str">
        <f t="shared" ca="1" si="116"/>
        <v/>
      </c>
      <c r="J154" s="239" t="str">
        <f t="shared" ca="1" si="116"/>
        <v/>
      </c>
      <c r="K154" s="238" t="str">
        <f t="shared" ca="1" si="116"/>
        <v/>
      </c>
      <c r="L154" s="238" t="str">
        <f t="shared" ca="1" si="116"/>
        <v/>
      </c>
      <c r="M154" s="243" t="str">
        <f t="shared" ca="1" si="116"/>
        <v/>
      </c>
      <c r="O154" s="238">
        <f ca="1">IF(SUM(D154:M154)&gt;0,SUM(C154:M154),"")</f>
        <v>51359.814986253303</v>
      </c>
      <c r="Q154"/>
      <c r="R154" s="275"/>
      <c r="S154" s="275"/>
      <c r="T154" s="275"/>
      <c r="AF154" s="63"/>
      <c r="AG154" s="1">
        <f t="shared" ca="1" si="136"/>
        <v>0</v>
      </c>
      <c r="AH154" s="192">
        <f>IF(_xludf.ISFORMULA(AG154),1,"")</f>
        <v>1</v>
      </c>
    </row>
    <row r="155" spans="1:38" x14ac:dyDescent="0.25">
      <c r="A155" s="63">
        <v>31407</v>
      </c>
      <c r="B155" s="251" t="s">
        <v>608</v>
      </c>
      <c r="C155" s="257" t="s">
        <v>607</v>
      </c>
      <c r="D155" s="245">
        <f ca="1">IF(AND(ISNUMBER(D154),ISNUMBER($AL155)), $AL155*D154,"")</f>
        <v>32924.907493126659</v>
      </c>
      <c r="E155" s="252">
        <f t="shared" ref="E155" ca="1" si="173">IF(AND(ISNUMBER(E154),ISNUMBER($AL155)), $AL155*E154,"")</f>
        <v>53774.814986253317</v>
      </c>
      <c r="F155" s="245">
        <f t="shared" ref="F155" ca="1" si="174">IF(AND(ISNUMBER(F154),ISNUMBER($AL155)), $AL155*F154,"")</f>
        <v>74624.722479379969</v>
      </c>
      <c r="G155" s="252">
        <f t="shared" ref="G155" ca="1" si="175">IF(AND(ISNUMBER(G154),ISNUMBER($AL155)), $AL155*G154,"")</f>
        <v>95474.629972506606</v>
      </c>
      <c r="H155" s="245" t="str">
        <f t="shared" ref="H155" ca="1" si="176">IF(AND(ISNUMBER(H154),ISNUMBER($AL155)), $AL155*H154,"")</f>
        <v/>
      </c>
      <c r="I155" s="252" t="str">
        <f t="shared" ref="I155" ca="1" si="177">IF(AND(ISNUMBER(I154),ISNUMBER($AL155)), $AL155*I154,"")</f>
        <v/>
      </c>
      <c r="J155" s="245" t="str">
        <f t="shared" ref="J155" ca="1" si="178">IF(AND(ISNUMBER(J154),ISNUMBER($AL155)), $AL155*J154,"")</f>
        <v/>
      </c>
      <c r="K155" s="252" t="str">
        <f t="shared" ref="K155" ca="1" si="179">IF(AND(ISNUMBER(K154),ISNUMBER($AL155)), $AL155*K154,"")</f>
        <v/>
      </c>
      <c r="L155" s="252" t="str">
        <f t="shared" ref="L155" ca="1" si="180">IF(AND(ISNUMBER(L154),ISNUMBER($AL155)), $AL155*L154,"")</f>
        <v/>
      </c>
      <c r="M155" s="253" t="str">
        <f t="shared" ref="M155" ca="1" si="181">IF(AND(ISNUMBER(M154),ISNUMBER($AL155)), $AL155*M154,"")</f>
        <v/>
      </c>
      <c r="N155" s="246"/>
      <c r="O155" s="252">
        <f ca="1">IF(SUM(D155:M155)&gt;0,SUM(C155:M155),"")</f>
        <v>256799.07493126654</v>
      </c>
      <c r="P155" s="274">
        <f ca="1">IF(ISNUMBER(O155),O155/$O$178,"")</f>
        <v>5.7357890233511923E-3</v>
      </c>
      <c r="Q155"/>
      <c r="R155" s="276">
        <f ca="1">IF(ISNUMBER(O155),O155-O157,"")</f>
        <v>0</v>
      </c>
      <c r="S155" s="276">
        <f ca="1">IF(ISNUMBER(O157),O157,"")</f>
        <v>256799.07493126654</v>
      </c>
      <c r="T155" s="275" t="s">
        <v>18</v>
      </c>
      <c r="AF155" s="63"/>
      <c r="AG155" s="1">
        <f ca="1">IF(AND(ISNUMBER(AG154),ISNUMBER($AL155)), $AL155*AG154,"")</f>
        <v>0</v>
      </c>
      <c r="AH155" s="192">
        <f>IF(_xludf.ISFORMULA(AG155),1,"")</f>
        <v>1</v>
      </c>
      <c r="AL155" s="63">
        <f ca="1">IF(ISNUMBER($A155),IF(OFFSET(iParameters!$A$1,MATCH($A155,iParameters!$D:$D,0)-1,5)=0,"",OFFSET(iParameters!$A$1,MATCH($A155,iParameters!$D:$D,0)-1,5)),"")</f>
        <v>5</v>
      </c>
    </row>
    <row r="156" spans="1:38" x14ac:dyDescent="0.25">
      <c r="A156" s="63">
        <f>ROW($A$66)</f>
        <v>66</v>
      </c>
      <c r="B156" s="251" t="s">
        <v>606</v>
      </c>
      <c r="C156" s="257" t="s">
        <v>229</v>
      </c>
      <c r="D156" s="247">
        <f ca="1">IF(AND(ISNUMBER($A156),INDIRECT(ADDRESS($A156,COLUMN()))),INDIRECT(ADDRESS($A156,COLUMN())),"")</f>
        <v>1</v>
      </c>
      <c r="E156" s="248">
        <f t="shared" ca="1" si="113"/>
        <v>1</v>
      </c>
      <c r="F156" s="247">
        <f t="shared" ca="1" si="113"/>
        <v>1</v>
      </c>
      <c r="G156" s="248">
        <f t="shared" ca="1" si="113"/>
        <v>1</v>
      </c>
      <c r="H156" s="247" t="str">
        <f t="shared" ca="1" si="113"/>
        <v/>
      </c>
      <c r="I156" s="248" t="str">
        <f t="shared" ca="1" si="113"/>
        <v/>
      </c>
      <c r="J156" s="247" t="str">
        <f t="shared" ca="1" si="113"/>
        <v/>
      </c>
      <c r="K156" s="248" t="str">
        <f t="shared" ca="1" si="113"/>
        <v/>
      </c>
      <c r="L156" s="248" t="str">
        <f t="shared" ca="1" si="113"/>
        <v/>
      </c>
      <c r="M156" s="249" t="str">
        <f t="shared" ca="1" si="113"/>
        <v/>
      </c>
      <c r="N156" s="250"/>
      <c r="O156" s="248">
        <f ca="1">IF(SUM(D156:M156)&gt;0,AVERAGE(C156:M156),"")</f>
        <v>1</v>
      </c>
      <c r="Q156"/>
      <c r="R156" s="275"/>
      <c r="S156" s="275"/>
      <c r="T156" s="275"/>
      <c r="AF156" s="63"/>
      <c r="AG156" s="1" t="str">
        <f ca="1">IF(AND(ISNUMBER($A156),INDIRECT(ADDRESS($A156,COLUMN()))),INDIRECT(ADDRESS($A156,COLUMN())),"")</f>
        <v/>
      </c>
      <c r="AH156" s="192">
        <f>IF(_xludf.ISFORMULA(AG156),1,"")</f>
        <v>1</v>
      </c>
    </row>
    <row r="157" spans="1:38" x14ac:dyDescent="0.25">
      <c r="B157" s="251" t="s">
        <v>610</v>
      </c>
      <c r="C157" s="257" t="s">
        <v>607</v>
      </c>
      <c r="D157" s="245">
        <f ca="1">IF(AND(ISNUMBER(D155),ISNUMBER(D156)),D155*D156,"")</f>
        <v>32924.907493126659</v>
      </c>
      <c r="E157" s="252">
        <f t="shared" ref="E157" ca="1" si="182">IF(AND(ISNUMBER(E155),ISNUMBER(E156)),E155*E156,"")</f>
        <v>53774.814986253317</v>
      </c>
      <c r="F157" s="245">
        <f t="shared" ref="F157" ca="1" si="183">IF(AND(ISNUMBER(F155),ISNUMBER(F156)),F155*F156,"")</f>
        <v>74624.722479379969</v>
      </c>
      <c r="G157" s="252">
        <f t="shared" ref="G157" ca="1" si="184">IF(AND(ISNUMBER(G155),ISNUMBER(G156)),G155*G156,"")</f>
        <v>95474.629972506606</v>
      </c>
      <c r="H157" s="245" t="str">
        <f t="shared" ref="H157" ca="1" si="185">IF(AND(ISNUMBER(H155),ISNUMBER(H156)),H155*H156,"")</f>
        <v/>
      </c>
      <c r="I157" s="252" t="str">
        <f t="shared" ref="I157" ca="1" si="186">IF(AND(ISNUMBER(I155),ISNUMBER(I156)),I155*I156,"")</f>
        <v/>
      </c>
      <c r="J157" s="245" t="str">
        <f t="shared" ref="J157" ca="1" si="187">IF(AND(ISNUMBER(J155),ISNUMBER(J156)),J155*J156,"")</f>
        <v/>
      </c>
      <c r="K157" s="252" t="str">
        <f t="shared" ref="K157" ca="1" si="188">IF(AND(ISNUMBER(K155),ISNUMBER(K156)),K155*K156,"")</f>
        <v/>
      </c>
      <c r="L157" s="252" t="str">
        <f t="shared" ref="L157" ca="1" si="189">IF(AND(ISNUMBER(L155),ISNUMBER(L156)),L155*L156,"")</f>
        <v/>
      </c>
      <c r="M157" s="253" t="str">
        <f t="shared" ref="M157" ca="1" si="190">IF(AND(ISNUMBER(M155),ISNUMBER(M156)),M155*M156,"")</f>
        <v/>
      </c>
      <c r="N157" s="246"/>
      <c r="O157" s="252">
        <f ca="1">IF(SUM(D157:M157)&gt;0,SUM(C157:M157),"")</f>
        <v>256799.07493126654</v>
      </c>
      <c r="Q157"/>
      <c r="R157" s="275"/>
      <c r="S157" s="275"/>
      <c r="T157" s="275"/>
      <c r="AF157" s="63"/>
      <c r="AG157" s="1" t="str">
        <f ca="1">IF(AND(ISNUMBER(AG155),ISNUMBER(AG156)),AG155*AG156,"")</f>
        <v/>
      </c>
      <c r="AH157" s="192">
        <f>IF(_xludf.ISFORMULA(AG157),1,"")</f>
        <v>1</v>
      </c>
    </row>
    <row r="158" spans="1:38" x14ac:dyDescent="0.25">
      <c r="A158" s="63">
        <f>ROW($A$74)</f>
        <v>74</v>
      </c>
      <c r="B158" s="230" t="s">
        <v>600</v>
      </c>
      <c r="C158" s="256" t="s">
        <v>605</v>
      </c>
      <c r="D158" s="237">
        <f t="shared" ca="1" si="135"/>
        <v>2878690.6811934379</v>
      </c>
      <c r="E158" s="236">
        <f t="shared" ca="1" si="116"/>
        <v>3327269.0393203306</v>
      </c>
      <c r="F158" s="237">
        <f t="shared" ca="1" si="116"/>
        <v>3880797.5598943057</v>
      </c>
      <c r="G158" s="236">
        <f t="shared" ca="1" si="116"/>
        <v>4392266.4840849973</v>
      </c>
      <c r="H158" s="237" t="str">
        <f t="shared" ca="1" si="116"/>
        <v/>
      </c>
      <c r="I158" s="236" t="str">
        <f t="shared" ca="1" si="116"/>
        <v/>
      </c>
      <c r="J158" s="237" t="str">
        <f t="shared" ca="1" si="116"/>
        <v/>
      </c>
      <c r="K158" s="236" t="str">
        <f t="shared" ca="1" si="116"/>
        <v/>
      </c>
      <c r="L158" s="236" t="str">
        <f t="shared" ca="1" si="116"/>
        <v/>
      </c>
      <c r="M158" s="244" t="str">
        <f t="shared" ca="1" si="116"/>
        <v/>
      </c>
      <c r="O158" s="236">
        <f ca="1">IF(SUM(D158:M158)&gt;0,SUM(C158:M158),"")</f>
        <v>14479023.764493071</v>
      </c>
      <c r="Q158"/>
      <c r="R158" s="275"/>
      <c r="S158" s="275"/>
      <c r="T158" s="275"/>
      <c r="AF158" s="63"/>
      <c r="AG158" s="1" t="str">
        <f t="shared" ca="1" si="136"/>
        <v/>
      </c>
      <c r="AH158" s="192">
        <f>IF(_xludf.ISFORMULA(AG158),1,"")</f>
        <v>1</v>
      </c>
    </row>
    <row r="159" spans="1:38" x14ac:dyDescent="0.25">
      <c r="A159" s="63">
        <v>31405</v>
      </c>
      <c r="B159" s="251" t="s">
        <v>608</v>
      </c>
      <c r="C159" s="257" t="s">
        <v>607</v>
      </c>
      <c r="D159" s="245">
        <f ca="1">IF(AND(ISNUMBER(D158),ISNUMBER($AL159)), $AL159*D158,"")</f>
        <v>518164.32261481881</v>
      </c>
      <c r="E159" s="252">
        <f t="shared" ref="E159" ca="1" si="191">IF(AND(ISNUMBER(E158),ISNUMBER($AL159)), $AL159*E158,"")</f>
        <v>598908.42707765952</v>
      </c>
      <c r="F159" s="245">
        <f t="shared" ref="F159" ca="1" si="192">IF(AND(ISNUMBER(F158),ISNUMBER($AL159)), $AL159*F158,"")</f>
        <v>698543.56078097504</v>
      </c>
      <c r="G159" s="252">
        <f t="shared" ref="G159" ca="1" si="193">IF(AND(ISNUMBER(G158),ISNUMBER($AL159)), $AL159*G158,"")</f>
        <v>790607.96713529946</v>
      </c>
      <c r="H159" s="245" t="str">
        <f t="shared" ref="H159" ca="1" si="194">IF(AND(ISNUMBER(H158),ISNUMBER($AL159)), $AL159*H158,"")</f>
        <v/>
      </c>
      <c r="I159" s="252" t="str">
        <f t="shared" ref="I159" ca="1" si="195">IF(AND(ISNUMBER(I158),ISNUMBER($AL159)), $AL159*I158,"")</f>
        <v/>
      </c>
      <c r="J159" s="245" t="str">
        <f t="shared" ref="J159" ca="1" si="196">IF(AND(ISNUMBER(J158),ISNUMBER($AL159)), $AL159*J158,"")</f>
        <v/>
      </c>
      <c r="K159" s="252" t="str">
        <f t="shared" ref="K159" ca="1" si="197">IF(AND(ISNUMBER(K158),ISNUMBER($AL159)), $AL159*K158,"")</f>
        <v/>
      </c>
      <c r="L159" s="252" t="str">
        <f t="shared" ref="L159" ca="1" si="198">IF(AND(ISNUMBER(L158),ISNUMBER($AL159)), $AL159*L158,"")</f>
        <v/>
      </c>
      <c r="M159" s="253" t="str">
        <f t="shared" ref="M159" ca="1" si="199">IF(AND(ISNUMBER(M158),ISNUMBER($AL159)), $AL159*M158,"")</f>
        <v/>
      </c>
      <c r="N159" s="246"/>
      <c r="O159" s="252">
        <f ca="1">IF(SUM(D159:M159)&gt;0,SUM(C159:M159),"")</f>
        <v>2606224.2776087527</v>
      </c>
      <c r="P159" s="274">
        <f ca="1">IF(ISNUMBER(O159),O159/$O$178,"")</f>
        <v>5.8211863138139329E-2</v>
      </c>
      <c r="Q159"/>
      <c r="R159" s="276">
        <f ca="1">IF(ISNUMBER(O159),O159-O161,"")</f>
        <v>0</v>
      </c>
      <c r="S159" s="276">
        <f ca="1">IF(ISNUMBER(O161),O161,"")</f>
        <v>2606224.2776087527</v>
      </c>
      <c r="T159" s="275" t="s">
        <v>17</v>
      </c>
      <c r="AF159" s="63"/>
      <c r="AG159" s="1" t="str">
        <f ca="1">IF(AND(ISNUMBER(AG158),ISNUMBER($AL159)), $AL159*AG158,"")</f>
        <v/>
      </c>
      <c r="AH159" s="192">
        <f>IF(_xludf.ISFORMULA(AG159),1,"")</f>
        <v>1</v>
      </c>
      <c r="AL159" s="63">
        <f ca="1">IF(ISNUMBER($A159),IF(OFFSET(iParameters!$A$1,MATCH($A159,iParameters!$D:$D,0)-1,5)=0,"",OFFSET(iParameters!$A$1,MATCH($A159,iParameters!$D:$D,0)-1,5)),"")</f>
        <v>0.18</v>
      </c>
    </row>
    <row r="160" spans="1:38" x14ac:dyDescent="0.25">
      <c r="A160" s="63">
        <f>ROW($A$80)</f>
        <v>80</v>
      </c>
      <c r="B160" s="251" t="s">
        <v>606</v>
      </c>
      <c r="C160" s="257" t="s">
        <v>229</v>
      </c>
      <c r="D160" s="247">
        <f ca="1">IF(AND(ISNUMBER($A160),INDIRECT(ADDRESS($A160,COLUMN()))),INDIRECT(ADDRESS($A160,COLUMN())),"")</f>
        <v>1</v>
      </c>
      <c r="E160" s="248">
        <f t="shared" ca="1" si="113"/>
        <v>1</v>
      </c>
      <c r="F160" s="247">
        <f t="shared" ca="1" si="113"/>
        <v>1</v>
      </c>
      <c r="G160" s="248">
        <f t="shared" ca="1" si="113"/>
        <v>1</v>
      </c>
      <c r="H160" s="247" t="str">
        <f t="shared" ca="1" si="113"/>
        <v/>
      </c>
      <c r="I160" s="248" t="str">
        <f t="shared" ca="1" si="113"/>
        <v/>
      </c>
      <c r="J160" s="247" t="str">
        <f t="shared" ca="1" si="113"/>
        <v/>
      </c>
      <c r="K160" s="248" t="str">
        <f t="shared" ca="1" si="113"/>
        <v/>
      </c>
      <c r="L160" s="248" t="str">
        <f t="shared" ca="1" si="113"/>
        <v/>
      </c>
      <c r="M160" s="249" t="str">
        <f t="shared" ca="1" si="113"/>
        <v/>
      </c>
      <c r="N160" s="250"/>
      <c r="O160" s="248">
        <f ca="1">IF(SUM(D160:M160)&gt;0,AVERAGE(C160:M160),"")</f>
        <v>1</v>
      </c>
      <c r="Q160"/>
      <c r="R160" s="275"/>
      <c r="S160" s="275"/>
      <c r="T160" s="275"/>
      <c r="AF160" s="63"/>
      <c r="AG160" s="1" t="str">
        <f ca="1">IF(AND(ISNUMBER($A160),INDIRECT(ADDRESS($A160,COLUMN()))),INDIRECT(ADDRESS($A160,COLUMN())),"")</f>
        <v/>
      </c>
      <c r="AH160" s="192">
        <f>IF(_xludf.ISFORMULA(AG160),1,"")</f>
        <v>1</v>
      </c>
    </row>
    <row r="161" spans="1:38" x14ac:dyDescent="0.25">
      <c r="B161" s="259" t="s">
        <v>610</v>
      </c>
      <c r="C161" s="258" t="s">
        <v>607</v>
      </c>
      <c r="D161" s="260">
        <f ca="1">IF(AND(ISNUMBER(D159),ISNUMBER(D160)),D159*D160,"")</f>
        <v>518164.32261481881</v>
      </c>
      <c r="E161" s="261">
        <f t="shared" ref="E161" ca="1" si="200">IF(AND(ISNUMBER(E159),ISNUMBER(E160)),E159*E160,"")</f>
        <v>598908.42707765952</v>
      </c>
      <c r="F161" s="260">
        <f t="shared" ref="F161" ca="1" si="201">IF(AND(ISNUMBER(F159),ISNUMBER(F160)),F159*F160,"")</f>
        <v>698543.56078097504</v>
      </c>
      <c r="G161" s="261">
        <f t="shared" ref="G161" ca="1" si="202">IF(AND(ISNUMBER(G159),ISNUMBER(G160)),G159*G160,"")</f>
        <v>790607.96713529946</v>
      </c>
      <c r="H161" s="260" t="str">
        <f t="shared" ref="H161" ca="1" si="203">IF(AND(ISNUMBER(H159),ISNUMBER(H160)),H159*H160,"")</f>
        <v/>
      </c>
      <c r="I161" s="261" t="str">
        <f t="shared" ref="I161" ca="1" si="204">IF(AND(ISNUMBER(I159),ISNUMBER(I160)),I159*I160,"")</f>
        <v/>
      </c>
      <c r="J161" s="260" t="str">
        <f t="shared" ref="J161" ca="1" si="205">IF(AND(ISNUMBER(J159),ISNUMBER(J160)),J159*J160,"")</f>
        <v/>
      </c>
      <c r="K161" s="261" t="str">
        <f t="shared" ref="K161" ca="1" si="206">IF(AND(ISNUMBER(K159),ISNUMBER(K160)),K159*K160,"")</f>
        <v/>
      </c>
      <c r="L161" s="261" t="str">
        <f t="shared" ref="L161" ca="1" si="207">IF(AND(ISNUMBER(L159),ISNUMBER(L160)),L159*L160,"")</f>
        <v/>
      </c>
      <c r="M161" s="262" t="str">
        <f t="shared" ref="M161" ca="1" si="208">IF(AND(ISNUMBER(M159),ISNUMBER(M160)),M159*M160,"")</f>
        <v/>
      </c>
      <c r="N161" s="246"/>
      <c r="O161" s="261">
        <f ca="1">IF(SUM(D161:M161)&gt;0,SUM(C161:M161),"")</f>
        <v>2606224.2776087527</v>
      </c>
      <c r="Q161"/>
      <c r="R161" s="275"/>
      <c r="S161" s="275"/>
      <c r="T161" s="275"/>
      <c r="AF161" s="63"/>
      <c r="AG161" s="1" t="str">
        <f ca="1">IF(AND(ISNUMBER(AG159),ISNUMBER(AG160)),AG159*AG160,"")</f>
        <v/>
      </c>
      <c r="AH161" s="192">
        <f>IF(_xludf.ISFORMULA(AG161),1,"")</f>
        <v>1</v>
      </c>
    </row>
    <row r="162" spans="1:38" x14ac:dyDescent="0.25">
      <c r="A162" s="63">
        <f>ROW($A$88)</f>
        <v>88</v>
      </c>
      <c r="B162" s="231" t="s">
        <v>601</v>
      </c>
      <c r="C162" s="257" t="s">
        <v>605</v>
      </c>
      <c r="D162" s="239">
        <f t="shared" ca="1" si="135"/>
        <v>719672.67029835947</v>
      </c>
      <c r="E162" s="238">
        <f t="shared" ca="1" si="116"/>
        <v>831817.25983008265</v>
      </c>
      <c r="F162" s="239">
        <f t="shared" ca="1" si="116"/>
        <v>970199.38997357641</v>
      </c>
      <c r="G162" s="238">
        <f t="shared" ca="1" si="116"/>
        <v>1098066.6210212493</v>
      </c>
      <c r="H162" s="239" t="str">
        <f t="shared" ca="1" si="116"/>
        <v/>
      </c>
      <c r="I162" s="238" t="str">
        <f t="shared" ca="1" si="116"/>
        <v/>
      </c>
      <c r="J162" s="239" t="str">
        <f t="shared" ca="1" si="116"/>
        <v/>
      </c>
      <c r="K162" s="238" t="str">
        <f t="shared" ca="1" si="116"/>
        <v/>
      </c>
      <c r="L162" s="238" t="str">
        <f t="shared" ca="1" si="116"/>
        <v/>
      </c>
      <c r="M162" s="243" t="str">
        <f t="shared" ca="1" si="116"/>
        <v/>
      </c>
      <c r="O162" s="238">
        <f ca="1">IF(SUM(D162:M162)&gt;0,SUM(C162:M162),"")</f>
        <v>3619755.9411232676</v>
      </c>
      <c r="Q162"/>
      <c r="R162" s="275"/>
      <c r="S162" s="275"/>
      <c r="T162" s="275"/>
      <c r="AF162" s="63"/>
      <c r="AG162" s="1" t="str">
        <f t="shared" ca="1" si="136"/>
        <v/>
      </c>
      <c r="AH162" s="192">
        <f>IF(_xludf.ISFORMULA(AG162),1,"")</f>
        <v>1</v>
      </c>
    </row>
    <row r="163" spans="1:38" x14ac:dyDescent="0.25">
      <c r="A163" s="63">
        <v>31406</v>
      </c>
      <c r="B163" s="251" t="s">
        <v>608</v>
      </c>
      <c r="C163" s="257" t="s">
        <v>607</v>
      </c>
      <c r="D163" s="245">
        <f ca="1">IF(AND(ISNUMBER(D162),ISNUMBER($AL163)), $AL163*D162,"")</f>
        <v>143934.53405967189</v>
      </c>
      <c r="E163" s="252">
        <f t="shared" ref="E163" ca="1" si="209">IF(AND(ISNUMBER(E162),ISNUMBER($AL163)), $AL163*E162,"")</f>
        <v>166363.45196601655</v>
      </c>
      <c r="F163" s="245">
        <f t="shared" ref="F163" ca="1" si="210">IF(AND(ISNUMBER(F162),ISNUMBER($AL163)), $AL163*F162,"")</f>
        <v>194039.87799471529</v>
      </c>
      <c r="G163" s="252">
        <f t="shared" ref="G163" ca="1" si="211">IF(AND(ISNUMBER(G162),ISNUMBER($AL163)), $AL163*G162,"")</f>
        <v>219613.32420424989</v>
      </c>
      <c r="H163" s="245" t="str">
        <f t="shared" ref="H163" ca="1" si="212">IF(AND(ISNUMBER(H162),ISNUMBER($AL163)), $AL163*H162,"")</f>
        <v/>
      </c>
      <c r="I163" s="252" t="str">
        <f t="shared" ref="I163" ca="1" si="213">IF(AND(ISNUMBER(I162),ISNUMBER($AL163)), $AL163*I162,"")</f>
        <v/>
      </c>
      <c r="J163" s="245" t="str">
        <f t="shared" ref="J163" ca="1" si="214">IF(AND(ISNUMBER(J162),ISNUMBER($AL163)), $AL163*J162,"")</f>
        <v/>
      </c>
      <c r="K163" s="252" t="str">
        <f t="shared" ref="K163" ca="1" si="215">IF(AND(ISNUMBER(K162),ISNUMBER($AL163)), $AL163*K162,"")</f>
        <v/>
      </c>
      <c r="L163" s="252" t="str">
        <f t="shared" ref="L163" ca="1" si="216">IF(AND(ISNUMBER(L162),ISNUMBER($AL163)), $AL163*L162,"")</f>
        <v/>
      </c>
      <c r="M163" s="253" t="str">
        <f t="shared" ref="M163" ca="1" si="217">IF(AND(ISNUMBER(M162),ISNUMBER($AL163)), $AL163*M162,"")</f>
        <v/>
      </c>
      <c r="N163" s="246"/>
      <c r="O163" s="252">
        <f ca="1">IF(SUM(D163:M163)&gt;0,SUM(C163:M163),"")</f>
        <v>723951.18822465371</v>
      </c>
      <c r="P163" s="274">
        <f ca="1">IF(ISNUMBER(O163),O163/$O$178,"")</f>
        <v>1.6169961982816485E-2</v>
      </c>
      <c r="Q163"/>
      <c r="R163" s="276">
        <f ca="1">IF(ISNUMBER(O163),O163-O165,"")</f>
        <v>0</v>
      </c>
      <c r="S163" s="276">
        <f ca="1">IF(ISNUMBER(O165),O165,"")</f>
        <v>723951.18822465371</v>
      </c>
      <c r="T163" s="275" t="s">
        <v>22</v>
      </c>
      <c r="AF163" s="63"/>
      <c r="AG163" s="1" t="str">
        <f ca="1">IF(AND(ISNUMBER(AG162),ISNUMBER($AL163)), $AL163*AG162,"")</f>
        <v/>
      </c>
      <c r="AH163" s="192">
        <f>IF(_xludf.ISFORMULA(AG163),1,"")</f>
        <v>1</v>
      </c>
      <c r="AL163" s="63">
        <f ca="1">IF(ISNUMBER($A163),IF(OFFSET(iParameters!$A$1,MATCH($A163,iParameters!$D:$D,0)-1,5)=0,"",OFFSET(iParameters!$A$1,MATCH($A163,iParameters!$D:$D,0)-1,5)),"")</f>
        <v>0.2</v>
      </c>
    </row>
    <row r="164" spans="1:38" x14ac:dyDescent="0.25">
      <c r="A164" s="63">
        <f>ROW($A$94)</f>
        <v>94</v>
      </c>
      <c r="B164" s="251" t="s">
        <v>606</v>
      </c>
      <c r="C164" s="257" t="s">
        <v>229</v>
      </c>
      <c r="D164" s="247">
        <f ca="1">IF(AND(ISNUMBER($A164),INDIRECT(ADDRESS($A164,COLUMN()))),INDIRECT(ADDRESS($A164,COLUMN())),"")</f>
        <v>1</v>
      </c>
      <c r="E164" s="248">
        <f t="shared" ca="1" si="113"/>
        <v>1</v>
      </c>
      <c r="F164" s="247">
        <f t="shared" ca="1" si="113"/>
        <v>1</v>
      </c>
      <c r="G164" s="248">
        <f t="shared" ca="1" si="113"/>
        <v>1</v>
      </c>
      <c r="H164" s="247" t="str">
        <f t="shared" ca="1" si="113"/>
        <v/>
      </c>
      <c r="I164" s="248" t="str">
        <f t="shared" ca="1" si="113"/>
        <v/>
      </c>
      <c r="J164" s="247" t="str">
        <f t="shared" ca="1" si="113"/>
        <v/>
      </c>
      <c r="K164" s="248" t="str">
        <f t="shared" ca="1" si="113"/>
        <v/>
      </c>
      <c r="L164" s="248" t="str">
        <f t="shared" ca="1" si="113"/>
        <v/>
      </c>
      <c r="M164" s="249" t="str">
        <f t="shared" ca="1" si="113"/>
        <v/>
      </c>
      <c r="N164" s="250"/>
      <c r="O164" s="248">
        <f ca="1">IF(SUM(D164:M164)&gt;0,AVERAGE(C164:M164),"")</f>
        <v>1</v>
      </c>
      <c r="Q164"/>
      <c r="R164" s="275"/>
      <c r="S164" s="275"/>
      <c r="T164" s="275"/>
      <c r="AF164" s="63"/>
      <c r="AG164" s="1" t="str">
        <f ca="1">IF(AND(ISNUMBER($A164),INDIRECT(ADDRESS($A164,COLUMN()))),INDIRECT(ADDRESS($A164,COLUMN())),"")</f>
        <v/>
      </c>
      <c r="AH164" s="192">
        <f>IF(_xludf.ISFORMULA(AG164),1,"")</f>
        <v>1</v>
      </c>
    </row>
    <row r="165" spans="1:38" x14ac:dyDescent="0.25">
      <c r="B165" s="251" t="s">
        <v>610</v>
      </c>
      <c r="C165" s="257" t="s">
        <v>607</v>
      </c>
      <c r="D165" s="245">
        <f ca="1">IF(AND(ISNUMBER(D163),ISNUMBER(D164)),D163*D164,"")</f>
        <v>143934.53405967189</v>
      </c>
      <c r="E165" s="252">
        <f t="shared" ref="E165" ca="1" si="218">IF(AND(ISNUMBER(E163),ISNUMBER(E164)),E163*E164,"")</f>
        <v>166363.45196601655</v>
      </c>
      <c r="F165" s="245">
        <f t="shared" ref="F165" ca="1" si="219">IF(AND(ISNUMBER(F163),ISNUMBER(F164)),F163*F164,"")</f>
        <v>194039.87799471529</v>
      </c>
      <c r="G165" s="252">
        <f t="shared" ref="G165" ca="1" si="220">IF(AND(ISNUMBER(G163),ISNUMBER(G164)),G163*G164,"")</f>
        <v>219613.32420424989</v>
      </c>
      <c r="H165" s="245" t="str">
        <f t="shared" ref="H165" ca="1" si="221">IF(AND(ISNUMBER(H163),ISNUMBER(H164)),H163*H164,"")</f>
        <v/>
      </c>
      <c r="I165" s="252" t="str">
        <f t="shared" ref="I165" ca="1" si="222">IF(AND(ISNUMBER(I163),ISNUMBER(I164)),I163*I164,"")</f>
        <v/>
      </c>
      <c r="J165" s="245" t="str">
        <f t="shared" ref="J165" ca="1" si="223">IF(AND(ISNUMBER(J163),ISNUMBER(J164)),J163*J164,"")</f>
        <v/>
      </c>
      <c r="K165" s="252" t="str">
        <f t="shared" ref="K165" ca="1" si="224">IF(AND(ISNUMBER(K163),ISNUMBER(K164)),K163*K164,"")</f>
        <v/>
      </c>
      <c r="L165" s="252" t="str">
        <f t="shared" ref="L165" ca="1" si="225">IF(AND(ISNUMBER(L163),ISNUMBER(L164)),L163*L164,"")</f>
        <v/>
      </c>
      <c r="M165" s="253" t="str">
        <f t="shared" ref="M165" ca="1" si="226">IF(AND(ISNUMBER(M163),ISNUMBER(M164)),M163*M164,"")</f>
        <v/>
      </c>
      <c r="N165" s="246"/>
      <c r="O165" s="252">
        <f ca="1">IF(SUM(D165:M165)&gt;0,SUM(C165:M165),"")</f>
        <v>723951.18822465371</v>
      </c>
      <c r="Q165"/>
      <c r="R165" s="275"/>
      <c r="S165" s="275"/>
      <c r="T165" s="275"/>
      <c r="AF165" s="63"/>
      <c r="AG165" s="1" t="str">
        <f ca="1">IF(AND(ISNUMBER(AG163),ISNUMBER(AG164)),AG163*AG164,"")</f>
        <v/>
      </c>
      <c r="AH165" s="192">
        <f>IF(_xludf.ISFORMULA(AG165),1,"")</f>
        <v>1</v>
      </c>
    </row>
    <row r="166" spans="1:38" x14ac:dyDescent="0.25">
      <c r="A166" s="63">
        <f>ROW($A$102)</f>
        <v>102</v>
      </c>
      <c r="B166" s="230" t="s">
        <v>602</v>
      </c>
      <c r="C166" s="256" t="s">
        <v>605</v>
      </c>
      <c r="D166" s="237" t="str">
        <f t="shared" ca="1" si="135"/>
        <v/>
      </c>
      <c r="E166" s="236" t="str">
        <f t="shared" ca="1" si="116"/>
        <v/>
      </c>
      <c r="F166" s="237" t="str">
        <f t="shared" ca="1" si="116"/>
        <v/>
      </c>
      <c r="G166" s="236" t="str">
        <f t="shared" ca="1" si="116"/>
        <v/>
      </c>
      <c r="H166" s="237" t="str">
        <f t="shared" ca="1" si="116"/>
        <v/>
      </c>
      <c r="I166" s="236" t="str">
        <f t="shared" ca="1" si="116"/>
        <v/>
      </c>
      <c r="J166" s="237" t="str">
        <f t="shared" ca="1" si="116"/>
        <v/>
      </c>
      <c r="K166" s="236" t="str">
        <f t="shared" ca="1" si="116"/>
        <v/>
      </c>
      <c r="L166" s="236" t="str">
        <f t="shared" ca="1" si="116"/>
        <v/>
      </c>
      <c r="M166" s="244" t="str">
        <f t="shared" ca="1" si="116"/>
        <v/>
      </c>
      <c r="O166" s="236" t="str">
        <f ca="1">IF(SUM(D166:M166)&gt;0,SUM(C166:M166),"")</f>
        <v/>
      </c>
      <c r="Q166"/>
      <c r="R166" s="275"/>
      <c r="S166" s="275"/>
      <c r="T166" s="275"/>
      <c r="AF166" s="63"/>
      <c r="AG166" s="1" t="str">
        <f t="shared" ca="1" si="136"/>
        <v/>
      </c>
      <c r="AH166" s="192">
        <f>IF(_xludf.ISFORMULA(AG166),1,"")</f>
        <v>1</v>
      </c>
    </row>
    <row r="167" spans="1:38" x14ac:dyDescent="0.25">
      <c r="A167" s="63">
        <v>31408</v>
      </c>
      <c r="B167" s="251" t="s">
        <v>608</v>
      </c>
      <c r="C167" s="257" t="s">
        <v>607</v>
      </c>
      <c r="D167" s="245" t="str">
        <f ca="1">IF(AND(ISNUMBER(D166),ISNUMBER($AL167)), $AL167*D166,"")</f>
        <v/>
      </c>
      <c r="E167" s="252" t="str">
        <f t="shared" ref="E167" ca="1" si="227">IF(AND(ISNUMBER(E166),ISNUMBER($AL167)), $AL167*E166,"")</f>
        <v/>
      </c>
      <c r="F167" s="245" t="str">
        <f t="shared" ref="F167" ca="1" si="228">IF(AND(ISNUMBER(F166),ISNUMBER($AL167)), $AL167*F166,"")</f>
        <v/>
      </c>
      <c r="G167" s="252" t="str">
        <f t="shared" ref="G167" ca="1" si="229">IF(AND(ISNUMBER(G166),ISNUMBER($AL167)), $AL167*G166,"")</f>
        <v/>
      </c>
      <c r="H167" s="245" t="str">
        <f t="shared" ref="H167" ca="1" si="230">IF(AND(ISNUMBER(H166),ISNUMBER($AL167)), $AL167*H166,"")</f>
        <v/>
      </c>
      <c r="I167" s="252" t="str">
        <f t="shared" ref="I167" ca="1" si="231">IF(AND(ISNUMBER(I166),ISNUMBER($AL167)), $AL167*I166,"")</f>
        <v/>
      </c>
      <c r="J167" s="245" t="str">
        <f t="shared" ref="J167" ca="1" si="232">IF(AND(ISNUMBER(J166),ISNUMBER($AL167)), $AL167*J166,"")</f>
        <v/>
      </c>
      <c r="K167" s="252" t="str">
        <f t="shared" ref="K167" ca="1" si="233">IF(AND(ISNUMBER(K166),ISNUMBER($AL167)), $AL167*K166,"")</f>
        <v/>
      </c>
      <c r="L167" s="252" t="str">
        <f t="shared" ref="L167" ca="1" si="234">IF(AND(ISNUMBER(L166),ISNUMBER($AL167)), $AL167*L166,"")</f>
        <v/>
      </c>
      <c r="M167" s="253" t="str">
        <f t="shared" ref="M167" ca="1" si="235">IF(AND(ISNUMBER(M166),ISNUMBER($AL167)), $AL167*M166,"")</f>
        <v/>
      </c>
      <c r="N167" s="246"/>
      <c r="O167" s="252" t="str">
        <f ca="1">IF(SUM(D167:M167)&gt;0,SUM(C167:M167),"")</f>
        <v/>
      </c>
      <c r="P167" s="274" t="str">
        <f ca="1">IF(ISNUMBER(O167),O167/$O$178,"")</f>
        <v/>
      </c>
      <c r="Q167"/>
      <c r="R167" s="276" t="str">
        <f ca="1">IF(ISNUMBER(O167),O167-O169,"")</f>
        <v/>
      </c>
      <c r="S167" s="276" t="str">
        <f ca="1">IF(ISNUMBER(O169),O169,"")</f>
        <v/>
      </c>
      <c r="T167" s="275" t="s">
        <v>577</v>
      </c>
      <c r="AF167" s="63"/>
      <c r="AG167" s="1" t="str">
        <f ca="1">IF(AND(ISNUMBER(AG166),ISNUMBER($AL167)), $AL167*AG166,"")</f>
        <v/>
      </c>
      <c r="AH167" s="192">
        <f>IF(_xludf.ISFORMULA(AG167),1,"")</f>
        <v>1</v>
      </c>
      <c r="AL167" s="63">
        <f ca="1">IF(ISNUMBER($A167),IF(OFFSET(iParameters!$A$1,MATCH($A167,iParameters!$D:$D,0)-1,5)=0,"",OFFSET(iParameters!$A$1,MATCH($A167,iParameters!$D:$D,0)-1,5)),"")</f>
        <v>0.37</v>
      </c>
    </row>
    <row r="168" spans="1:38" x14ac:dyDescent="0.25">
      <c r="A168" s="63">
        <f>ROW($A$108)</f>
        <v>108</v>
      </c>
      <c r="B168" s="251" t="s">
        <v>606</v>
      </c>
      <c r="C168" s="257" t="s">
        <v>229</v>
      </c>
      <c r="D168" s="247" t="str">
        <f ca="1">IF(AND(ISNUMBER($A168),INDIRECT(ADDRESS($A168,COLUMN()))),INDIRECT(ADDRESS($A168,COLUMN())),"")</f>
        <v/>
      </c>
      <c r="E168" s="248" t="str">
        <f t="shared" ca="1" si="113"/>
        <v/>
      </c>
      <c r="F168" s="247" t="str">
        <f t="shared" ca="1" si="113"/>
        <v/>
      </c>
      <c r="G168" s="248" t="str">
        <f t="shared" ca="1" si="113"/>
        <v/>
      </c>
      <c r="H168" s="247" t="str">
        <f t="shared" ca="1" si="113"/>
        <v/>
      </c>
      <c r="I168" s="248" t="str">
        <f t="shared" ca="1" si="113"/>
        <v/>
      </c>
      <c r="J168" s="247" t="str">
        <f t="shared" ca="1" si="113"/>
        <v/>
      </c>
      <c r="K168" s="248" t="str">
        <f t="shared" ca="1" si="113"/>
        <v/>
      </c>
      <c r="L168" s="248" t="str">
        <f t="shared" ca="1" si="113"/>
        <v/>
      </c>
      <c r="M168" s="249" t="str">
        <f t="shared" ca="1" si="113"/>
        <v/>
      </c>
      <c r="N168" s="250"/>
      <c r="O168" s="248" t="str">
        <f ca="1">IF(SUM(D168:M168)&gt;0,AVERAGE(C168:M168),"")</f>
        <v/>
      </c>
      <c r="Q168"/>
      <c r="R168" s="275"/>
      <c r="S168" s="275"/>
      <c r="T168" s="275"/>
      <c r="AF168" s="63"/>
      <c r="AG168" s="1" t="str">
        <f ca="1">IF(AND(ISNUMBER($A168),INDIRECT(ADDRESS($A168,COLUMN()))),INDIRECT(ADDRESS($A168,COLUMN())),"")</f>
        <v/>
      </c>
      <c r="AH168" s="192">
        <f>IF(_xludf.ISFORMULA(AG168),1,"")</f>
        <v>1</v>
      </c>
    </row>
    <row r="169" spans="1:38" x14ac:dyDescent="0.25">
      <c r="B169" s="259" t="s">
        <v>610</v>
      </c>
      <c r="C169" s="258" t="s">
        <v>607</v>
      </c>
      <c r="D169" s="260" t="str">
        <f ca="1">IF(AND(ISNUMBER(D167),ISNUMBER(D168)),D167*D168,"")</f>
        <v/>
      </c>
      <c r="E169" s="261" t="str">
        <f t="shared" ref="E169" ca="1" si="236">IF(AND(ISNUMBER(E167),ISNUMBER(E168)),E167*E168,"")</f>
        <v/>
      </c>
      <c r="F169" s="260" t="str">
        <f t="shared" ref="F169" ca="1" si="237">IF(AND(ISNUMBER(F167),ISNUMBER(F168)),F167*F168,"")</f>
        <v/>
      </c>
      <c r="G169" s="261" t="str">
        <f t="shared" ref="G169" ca="1" si="238">IF(AND(ISNUMBER(G167),ISNUMBER(G168)),G167*G168,"")</f>
        <v/>
      </c>
      <c r="H169" s="260" t="str">
        <f t="shared" ref="H169" ca="1" si="239">IF(AND(ISNUMBER(H167),ISNUMBER(H168)),H167*H168,"")</f>
        <v/>
      </c>
      <c r="I169" s="261" t="str">
        <f t="shared" ref="I169" ca="1" si="240">IF(AND(ISNUMBER(I167),ISNUMBER(I168)),I167*I168,"")</f>
        <v/>
      </c>
      <c r="J169" s="260" t="str">
        <f t="shared" ref="J169" ca="1" si="241">IF(AND(ISNUMBER(J167),ISNUMBER(J168)),J167*J168,"")</f>
        <v/>
      </c>
      <c r="K169" s="261" t="str">
        <f t="shared" ref="K169" ca="1" si="242">IF(AND(ISNUMBER(K167),ISNUMBER(K168)),K167*K168,"")</f>
        <v/>
      </c>
      <c r="L169" s="261" t="str">
        <f t="shared" ref="L169" ca="1" si="243">IF(AND(ISNUMBER(L167),ISNUMBER(L168)),L167*L168,"")</f>
        <v/>
      </c>
      <c r="M169" s="262" t="str">
        <f t="shared" ref="M169" ca="1" si="244">IF(AND(ISNUMBER(M167),ISNUMBER(M168)),M167*M168,"")</f>
        <v/>
      </c>
      <c r="N169" s="246"/>
      <c r="O169" s="261" t="str">
        <f ca="1">IF(SUM(D169:M169)&gt;0,SUM(C169:M169),"")</f>
        <v/>
      </c>
      <c r="Q169"/>
      <c r="R169" s="275"/>
      <c r="S169" s="275"/>
      <c r="T169" s="275"/>
      <c r="AF169" s="63"/>
      <c r="AG169" s="1" t="str">
        <f ca="1">IF(AND(ISNUMBER(AG167),ISNUMBER(AG168)),AG167*AG168,"")</f>
        <v/>
      </c>
      <c r="AH169" s="192">
        <f>IF(_xludf.ISFORMULA(AG169),1,"")</f>
        <v>1</v>
      </c>
    </row>
    <row r="170" spans="1:38" x14ac:dyDescent="0.25">
      <c r="A170" s="63">
        <f>ROW($A$112)</f>
        <v>112</v>
      </c>
      <c r="B170" s="231" t="s">
        <v>603</v>
      </c>
      <c r="C170" s="257" t="s">
        <v>605</v>
      </c>
      <c r="D170" s="239">
        <f t="shared" ca="1" si="135"/>
        <v>2415</v>
      </c>
      <c r="E170" s="238">
        <f t="shared" ca="1" si="116"/>
        <v>2719.5531512773891</v>
      </c>
      <c r="F170" s="239">
        <f t="shared" ca="1" si="116"/>
        <v>3263.463781532867</v>
      </c>
      <c r="G170" s="238">
        <f t="shared" ca="1" si="116"/>
        <v>2415</v>
      </c>
      <c r="H170" s="239" t="str">
        <f t="shared" ca="1" si="116"/>
        <v/>
      </c>
      <c r="I170" s="238" t="str">
        <f t="shared" ca="1" si="116"/>
        <v/>
      </c>
      <c r="J170" s="239" t="str">
        <f t="shared" ca="1" si="116"/>
        <v/>
      </c>
      <c r="K170" s="238" t="str">
        <f t="shared" ca="1" si="116"/>
        <v/>
      </c>
      <c r="L170" s="238" t="str">
        <f t="shared" ca="1" si="116"/>
        <v/>
      </c>
      <c r="M170" s="243" t="str">
        <f t="shared" ca="1" si="116"/>
        <v/>
      </c>
      <c r="N170" s="242"/>
      <c r="O170" s="238">
        <f ca="1">IF(SUM(D170:M170)&gt;0,SUM(C170:M170),"")</f>
        <v>10813.016932810257</v>
      </c>
      <c r="Q170"/>
      <c r="R170" s="275"/>
      <c r="S170" s="275"/>
      <c r="T170" s="275"/>
      <c r="AF170" s="63"/>
      <c r="AG170" s="1">
        <f t="shared" ca="1" si="136"/>
        <v>0</v>
      </c>
      <c r="AH170" s="192">
        <f>IF(_xludf.ISFORMULA(AG170),1,"")</f>
        <v>1</v>
      </c>
    </row>
    <row r="171" spans="1:38" x14ac:dyDescent="0.25">
      <c r="A171" s="63">
        <v>31410</v>
      </c>
      <c r="B171" s="251" t="s">
        <v>608</v>
      </c>
      <c r="C171" s="257" t="s">
        <v>607</v>
      </c>
      <c r="D171" s="245">
        <f ca="1">IF(AND(ISNUMBER(D170),ISNUMBER($AL171)), $AL171*D170,"")</f>
        <v>386.40000000000003</v>
      </c>
      <c r="E171" s="252">
        <f t="shared" ref="E171:M171" ca="1" si="245">IF(AND(ISNUMBER(E170),ISNUMBER($AL171)), $AL171*E170,"")</f>
        <v>435.1285042043823</v>
      </c>
      <c r="F171" s="245">
        <f t="shared" ca="1" si="245"/>
        <v>522.15420504525878</v>
      </c>
      <c r="G171" s="252">
        <f t="shared" ca="1" si="245"/>
        <v>386.40000000000003</v>
      </c>
      <c r="H171" s="245" t="str">
        <f t="shared" ca="1" si="245"/>
        <v/>
      </c>
      <c r="I171" s="252" t="str">
        <f t="shared" ca="1" si="245"/>
        <v/>
      </c>
      <c r="J171" s="245" t="str">
        <f t="shared" ca="1" si="245"/>
        <v/>
      </c>
      <c r="K171" s="252" t="str">
        <f t="shared" ca="1" si="245"/>
        <v/>
      </c>
      <c r="L171" s="252" t="str">
        <f t="shared" ca="1" si="245"/>
        <v/>
      </c>
      <c r="M171" s="253" t="str">
        <f t="shared" ca="1" si="245"/>
        <v/>
      </c>
      <c r="N171" s="246"/>
      <c r="O171" s="252">
        <f ca="1">IF(SUM(D171:M171)&gt;0,SUM(C171:M171),"")</f>
        <v>1730.0827092496411</v>
      </c>
      <c r="P171" s="274">
        <f ca="1">IF(ISNUMBER(O171),O171/$O$178,"")</f>
        <v>3.8642621340671982E-5</v>
      </c>
      <c r="Q171"/>
      <c r="R171" s="276">
        <f ca="1">IF(ISNUMBER(O171),O171-O173,"")</f>
        <v>0</v>
      </c>
      <c r="S171" s="276">
        <f ca="1">IF(ISNUMBER(O173),O173,"")</f>
        <v>1730.0827092496411</v>
      </c>
      <c r="T171" s="275" t="s">
        <v>576</v>
      </c>
      <c r="AF171" s="63"/>
      <c r="AG171" s="1">
        <f ca="1">IF(AND(ISNUMBER(AG170),ISNUMBER($AL171)), $AL171*AG170,"")</f>
        <v>0</v>
      </c>
      <c r="AH171" s="192">
        <f>IF(_xludf.ISFORMULA(AG171),1,"")</f>
        <v>1</v>
      </c>
      <c r="AL171" s="63">
        <f ca="1">IF(ISNUMBER($A171),IF(OFFSET(iParameters!$A$1,MATCH($A171,iParameters!$D:$D,0)-1,5)=0,"",OFFSET(iParameters!$A$1,MATCH($A171,iParameters!$D:$D,0)-1,5)),"")</f>
        <v>0.16</v>
      </c>
    </row>
    <row r="172" spans="1:38" x14ac:dyDescent="0.25">
      <c r="A172" s="63">
        <f>ROW($A$116)</f>
        <v>116</v>
      </c>
      <c r="B172" s="251" t="s">
        <v>606</v>
      </c>
      <c r="C172" s="257" t="s">
        <v>229</v>
      </c>
      <c r="D172" s="247">
        <f ca="1">IF(AND(ISNUMBER($A172),INDIRECT(ADDRESS($A172,COLUMN()))),INDIRECT(ADDRESS($A172,COLUMN())),"")</f>
        <v>1</v>
      </c>
      <c r="E172" s="248">
        <f t="shared" ca="1" si="113"/>
        <v>1</v>
      </c>
      <c r="F172" s="247">
        <f t="shared" ca="1" si="113"/>
        <v>1</v>
      </c>
      <c r="G172" s="248">
        <f t="shared" ca="1" si="113"/>
        <v>1</v>
      </c>
      <c r="H172" s="247" t="str">
        <f t="shared" ca="1" si="113"/>
        <v/>
      </c>
      <c r="I172" s="248" t="str">
        <f t="shared" ca="1" si="113"/>
        <v/>
      </c>
      <c r="J172" s="247" t="str">
        <f t="shared" ca="1" si="113"/>
        <v/>
      </c>
      <c r="K172" s="248" t="str">
        <f t="shared" ca="1" si="113"/>
        <v/>
      </c>
      <c r="L172" s="248" t="str">
        <f t="shared" ca="1" si="113"/>
        <v/>
      </c>
      <c r="M172" s="249" t="str">
        <f t="shared" ca="1" si="113"/>
        <v/>
      </c>
      <c r="N172" s="250"/>
      <c r="O172" s="248">
        <f ca="1">IF(SUM(D172:M172)&gt;0,AVERAGE(C172:M172),"")</f>
        <v>1</v>
      </c>
      <c r="Q172"/>
      <c r="R172" s="275"/>
      <c r="S172" s="275"/>
      <c r="T172" s="275"/>
      <c r="AF172" s="63"/>
      <c r="AG172" s="1" t="str">
        <f ca="1">IF(AND(ISNUMBER($A172),INDIRECT(ADDRESS($A172,COLUMN()))),INDIRECT(ADDRESS($A172,COLUMN())),"")</f>
        <v/>
      </c>
      <c r="AH172" s="192">
        <f>IF(_xludf.ISFORMULA(AG172),1,"")</f>
        <v>1</v>
      </c>
    </row>
    <row r="173" spans="1:38" x14ac:dyDescent="0.25">
      <c r="B173" s="251" t="s">
        <v>610</v>
      </c>
      <c r="C173" s="257" t="s">
        <v>607</v>
      </c>
      <c r="D173" s="245">
        <f ca="1">IF(AND(ISNUMBER(D171),ISNUMBER(D172)),D171*D172,"")</f>
        <v>386.40000000000003</v>
      </c>
      <c r="E173" s="252">
        <f t="shared" ref="E173:M173" ca="1" si="246">IF(AND(ISNUMBER(E171),ISNUMBER(E172)),E171*E172,"")</f>
        <v>435.1285042043823</v>
      </c>
      <c r="F173" s="245">
        <f t="shared" ca="1" si="246"/>
        <v>522.15420504525878</v>
      </c>
      <c r="G173" s="252">
        <f t="shared" ca="1" si="246"/>
        <v>386.40000000000003</v>
      </c>
      <c r="H173" s="245" t="str">
        <f t="shared" ca="1" si="246"/>
        <v/>
      </c>
      <c r="I173" s="252" t="str">
        <f t="shared" ca="1" si="246"/>
        <v/>
      </c>
      <c r="J173" s="245" t="str">
        <f t="shared" ca="1" si="246"/>
        <v/>
      </c>
      <c r="K173" s="252" t="str">
        <f t="shared" ca="1" si="246"/>
        <v/>
      </c>
      <c r="L173" s="252" t="str">
        <f t="shared" ca="1" si="246"/>
        <v/>
      </c>
      <c r="M173" s="253" t="str">
        <f t="shared" ca="1" si="246"/>
        <v/>
      </c>
      <c r="N173" s="246"/>
      <c r="O173" s="252">
        <f ca="1">IF(SUM(D173:M173)&gt;0,SUM(C173:M173),"")</f>
        <v>1730.0827092496411</v>
      </c>
      <c r="Q173"/>
      <c r="R173" s="275"/>
      <c r="S173" s="275"/>
      <c r="T173" s="275"/>
      <c r="AF173" s="63"/>
      <c r="AG173" s="1" t="str">
        <f ca="1">IF(AND(ISNUMBER(AG171),ISNUMBER(AG172)),AG171*AG172,"")</f>
        <v/>
      </c>
      <c r="AH173" s="192">
        <f>IF(_xludf.ISFORMULA(AG173),1,"")</f>
        <v>1</v>
      </c>
    </row>
    <row r="174" spans="1:38" x14ac:dyDescent="0.25">
      <c r="A174" s="63">
        <f>ROW($A$120)</f>
        <v>120</v>
      </c>
      <c r="B174" s="230" t="s">
        <v>871</v>
      </c>
      <c r="C174" s="256" t="s">
        <v>605</v>
      </c>
      <c r="D174" s="237" t="str">
        <f t="shared" ca="1" si="135"/>
        <v/>
      </c>
      <c r="E174" s="236" t="str">
        <f t="shared" ca="1" si="116"/>
        <v/>
      </c>
      <c r="F174" s="237" t="str">
        <f t="shared" ca="1" si="116"/>
        <v/>
      </c>
      <c r="G174" s="236" t="str">
        <f t="shared" ca="1" si="116"/>
        <v/>
      </c>
      <c r="H174" s="237" t="str">
        <f t="shared" ca="1" si="116"/>
        <v/>
      </c>
      <c r="I174" s="236" t="str">
        <f t="shared" ca="1" si="116"/>
        <v/>
      </c>
      <c r="J174" s="237" t="str">
        <f t="shared" ca="1" si="116"/>
        <v/>
      </c>
      <c r="K174" s="236" t="str">
        <f t="shared" ca="1" si="116"/>
        <v/>
      </c>
      <c r="L174" s="236" t="str">
        <f t="shared" ca="1" si="116"/>
        <v/>
      </c>
      <c r="M174" s="244" t="str">
        <f t="shared" ca="1" si="116"/>
        <v/>
      </c>
      <c r="N174" s="242"/>
      <c r="O174" s="238" t="str">
        <f ca="1">IF(SUM(D174:M174)&gt;0,SUM(C174:M174),"")</f>
        <v/>
      </c>
      <c r="Q174"/>
      <c r="R174" s="275"/>
      <c r="S174" s="275"/>
      <c r="T174" s="275"/>
      <c r="AF174" s="63"/>
      <c r="AG174" s="1" t="str">
        <f t="shared" ca="1" si="136"/>
        <v/>
      </c>
      <c r="AH174" s="192">
        <f>IF(_xludf.ISFORMULA(AG174),1,"")</f>
        <v>1</v>
      </c>
    </row>
    <row r="175" spans="1:38" x14ac:dyDescent="0.25">
      <c r="A175" s="63">
        <v>31411</v>
      </c>
      <c r="B175" s="251" t="s">
        <v>608</v>
      </c>
      <c r="C175" s="257" t="s">
        <v>607</v>
      </c>
      <c r="D175" s="245" t="str">
        <f ca="1">IF(AND(ISNUMBER(D174),ISNUMBER($AL175)), $AL175*D174,"")</f>
        <v/>
      </c>
      <c r="E175" s="252" t="str">
        <f t="shared" ref="E175" ca="1" si="247">IF(AND(ISNUMBER(E174),ISNUMBER($AL175)), $AL175*E174,"")</f>
        <v/>
      </c>
      <c r="F175" s="245" t="str">
        <f t="shared" ref="F175" ca="1" si="248">IF(AND(ISNUMBER(F174),ISNUMBER($AL175)), $AL175*F174,"")</f>
        <v/>
      </c>
      <c r="G175" s="252" t="str">
        <f t="shared" ref="G175" ca="1" si="249">IF(AND(ISNUMBER(G174),ISNUMBER($AL175)), $AL175*G174,"")</f>
        <v/>
      </c>
      <c r="H175" s="245" t="str">
        <f t="shared" ref="H175" ca="1" si="250">IF(AND(ISNUMBER(H174),ISNUMBER($AL175)), $AL175*H174,"")</f>
        <v/>
      </c>
      <c r="I175" s="252" t="str">
        <f t="shared" ref="I175" ca="1" si="251">IF(AND(ISNUMBER(I174),ISNUMBER($AL175)), $AL175*I174,"")</f>
        <v/>
      </c>
      <c r="J175" s="245" t="str">
        <f t="shared" ref="J175" ca="1" si="252">IF(AND(ISNUMBER(J174),ISNUMBER($AL175)), $AL175*J174,"")</f>
        <v/>
      </c>
      <c r="K175" s="252" t="str">
        <f t="shared" ref="K175" ca="1" si="253">IF(AND(ISNUMBER(K174),ISNUMBER($AL175)), $AL175*K174,"")</f>
        <v/>
      </c>
      <c r="L175" s="252" t="str">
        <f t="shared" ref="L175" ca="1" si="254">IF(AND(ISNUMBER(L174),ISNUMBER($AL175)), $AL175*L174,"")</f>
        <v/>
      </c>
      <c r="M175" s="253" t="str">
        <f t="shared" ref="M175" ca="1" si="255">IF(AND(ISNUMBER(M174),ISNUMBER($AL175)), $AL175*M174,"")</f>
        <v/>
      </c>
      <c r="N175" s="246"/>
      <c r="O175" s="252" t="str">
        <f ca="1">IF(SUM(D175:M175)&gt;0,SUM(C175:M175),"")</f>
        <v/>
      </c>
      <c r="P175" s="274" t="str">
        <f ca="1">IF(ISNUMBER(O175),O175/$O$178,"")</f>
        <v/>
      </c>
      <c r="Q175"/>
      <c r="R175" s="276" t="str">
        <f ca="1">IF(ISNUMBER(O175),O175-O177,"")</f>
        <v/>
      </c>
      <c r="S175" s="276" t="str">
        <f ca="1">IF(ISNUMBER(O177),O177,"")</f>
        <v/>
      </c>
      <c r="T175" s="275" t="s">
        <v>695</v>
      </c>
      <c r="AF175" s="63"/>
      <c r="AG175" s="1" t="str">
        <f ca="1">IF(AND(ISNUMBER(AG174),ISNUMBER($AL175)), $AL175*AG174,"")</f>
        <v/>
      </c>
      <c r="AH175" s="192">
        <f>IF(_xludf.ISFORMULA(AG175),1,"")</f>
        <v>1</v>
      </c>
      <c r="AL175" s="63">
        <f ca="1">IF(ISNUMBER($A175),IF(OFFSET(iParameters!$A$1,MATCH($A175,iParameters!$D:$D,0)-1,5)=0,"",OFFSET(iParameters!$A$1,MATCH($A175,iParameters!$D:$D,0)-1,5)),"")</f>
        <v>4</v>
      </c>
    </row>
    <row r="176" spans="1:38" x14ac:dyDescent="0.25">
      <c r="A176" s="63">
        <f>ROW($A$116)</f>
        <v>116</v>
      </c>
      <c r="B176" s="251" t="s">
        <v>606</v>
      </c>
      <c r="C176" s="257" t="s">
        <v>229</v>
      </c>
      <c r="D176" s="247">
        <f ca="1">IF(AND(ISNUMBER($A176),INDIRECT(ADDRESS($A176,COLUMN()))),INDIRECT(ADDRESS($A176,COLUMN())),"")</f>
        <v>1</v>
      </c>
      <c r="E176" s="248">
        <f t="shared" ca="1" si="113"/>
        <v>1</v>
      </c>
      <c r="F176" s="247">
        <f t="shared" ca="1" si="113"/>
        <v>1</v>
      </c>
      <c r="G176" s="248">
        <f t="shared" ca="1" si="113"/>
        <v>1</v>
      </c>
      <c r="H176" s="247" t="str">
        <f t="shared" ca="1" si="113"/>
        <v/>
      </c>
      <c r="I176" s="248" t="str">
        <f t="shared" ca="1" si="113"/>
        <v/>
      </c>
      <c r="J176" s="247" t="str">
        <f t="shared" ca="1" si="113"/>
        <v/>
      </c>
      <c r="K176" s="248" t="str">
        <f t="shared" ca="1" si="113"/>
        <v/>
      </c>
      <c r="L176" s="248" t="str">
        <f t="shared" ca="1" si="113"/>
        <v/>
      </c>
      <c r="M176" s="249" t="str">
        <f t="shared" ca="1" si="113"/>
        <v/>
      </c>
      <c r="N176" s="250"/>
      <c r="O176" s="248">
        <f ca="1">IF(SUM(D176:M176)&gt;0,AVERAGE(C176:M176),"")</f>
        <v>1</v>
      </c>
      <c r="Q176"/>
      <c r="R176" s="275"/>
      <c r="S176" s="275"/>
      <c r="T176" s="275"/>
      <c r="AF176" s="63"/>
      <c r="AG176" s="1" t="str">
        <f ca="1">IF(AND(ISNUMBER($A176),INDIRECT(ADDRESS($A176,COLUMN()))),INDIRECT(ADDRESS($A176,COLUMN())),"")</f>
        <v/>
      </c>
      <c r="AH176" s="192">
        <f>IF(_xludf.ISFORMULA(AG176),1,"")</f>
        <v>1</v>
      </c>
    </row>
    <row r="177" spans="2:34" x14ac:dyDescent="0.25">
      <c r="B177" s="259" t="s">
        <v>610</v>
      </c>
      <c r="C177" s="258" t="s">
        <v>607</v>
      </c>
      <c r="D177" s="260" t="str">
        <f ca="1">IF(AND(ISNUMBER(D175),ISNUMBER(D176)),D175*D176,"")</f>
        <v/>
      </c>
      <c r="E177" s="261" t="str">
        <f t="shared" ref="E177" ca="1" si="256">IF(AND(ISNUMBER(E175),ISNUMBER(E176)),E175*E176,"")</f>
        <v/>
      </c>
      <c r="F177" s="260" t="str">
        <f t="shared" ref="F177" ca="1" si="257">IF(AND(ISNUMBER(F175),ISNUMBER(F176)),F175*F176,"")</f>
        <v/>
      </c>
      <c r="G177" s="261" t="str">
        <f t="shared" ref="G177" ca="1" si="258">IF(AND(ISNUMBER(G175),ISNUMBER(G176)),G175*G176,"")</f>
        <v/>
      </c>
      <c r="H177" s="260" t="str">
        <f t="shared" ref="H177" ca="1" si="259">IF(AND(ISNUMBER(H175),ISNUMBER(H176)),H175*H176,"")</f>
        <v/>
      </c>
      <c r="I177" s="261" t="str">
        <f t="shared" ref="I177" ca="1" si="260">IF(AND(ISNUMBER(I175),ISNUMBER(I176)),I175*I176,"")</f>
        <v/>
      </c>
      <c r="J177" s="260" t="str">
        <f t="shared" ref="J177" ca="1" si="261">IF(AND(ISNUMBER(J175),ISNUMBER(J176)),J175*J176,"")</f>
        <v/>
      </c>
      <c r="K177" s="261" t="str">
        <f t="shared" ref="K177" ca="1" si="262">IF(AND(ISNUMBER(K175),ISNUMBER(K176)),K175*K176,"")</f>
        <v/>
      </c>
      <c r="L177" s="261" t="str">
        <f t="shared" ref="L177" ca="1" si="263">IF(AND(ISNUMBER(L175),ISNUMBER(L176)),L175*L176,"")</f>
        <v/>
      </c>
      <c r="M177" s="262" t="str">
        <f t="shared" ref="M177" ca="1" si="264">IF(AND(ISNUMBER(M175),ISNUMBER(M176)),M175*M176,"")</f>
        <v/>
      </c>
      <c r="N177" s="246"/>
      <c r="O177" s="252" t="str">
        <f ca="1">IF(SUM(D177:M177)&gt;0,SUM(C177:M177),"")</f>
        <v/>
      </c>
      <c r="Q177"/>
      <c r="R177" s="275"/>
      <c r="S177" s="275"/>
      <c r="T177" s="275"/>
      <c r="AF177" s="63"/>
      <c r="AG177" s="1" t="str">
        <f ca="1">IF(AND(ISNUMBER(AG175),ISNUMBER(AG176)),AG175*AG176,"")</f>
        <v/>
      </c>
      <c r="AH177" s="192">
        <f>IF(_xludf.ISFORMULA(AG177),1,"")</f>
        <v>1</v>
      </c>
    </row>
    <row r="178" spans="2:34" x14ac:dyDescent="0.25">
      <c r="B178" s="268" t="s">
        <v>974</v>
      </c>
      <c r="C178" s="263"/>
      <c r="D178" s="270">
        <f ca="1">SUM(D139,D143,D147,D151,D155,D159,D163,D167,D171,D175)</f>
        <v>8906726.8502431214</v>
      </c>
      <c r="E178" s="270">
        <f t="shared" ref="E178:O178" ca="1" si="265">SUM(E139,E143,E147,E151,E155,E159,E163,E167,E171,E175)</f>
        <v>10947118.178088961</v>
      </c>
      <c r="F178" s="270">
        <f t="shared" ca="1" si="265"/>
        <v>12439384.067770833</v>
      </c>
      <c r="G178" s="270">
        <f t="shared" ca="1" si="265"/>
        <v>12478130.84858855</v>
      </c>
      <c r="H178" s="270">
        <f t="shared" ca="1" si="265"/>
        <v>0</v>
      </c>
      <c r="I178" s="270">
        <f t="shared" ca="1" si="265"/>
        <v>0</v>
      </c>
      <c r="J178" s="270">
        <f t="shared" ca="1" si="265"/>
        <v>0</v>
      </c>
      <c r="K178" s="270">
        <f t="shared" ca="1" si="265"/>
        <v>0</v>
      </c>
      <c r="L178" s="270">
        <f t="shared" ca="1" si="265"/>
        <v>0</v>
      </c>
      <c r="M178" s="270">
        <f t="shared" ca="1" si="265"/>
        <v>0</v>
      </c>
      <c r="N178" s="271"/>
      <c r="O178" s="270">
        <f t="shared" ca="1" si="265"/>
        <v>44771359.944691464</v>
      </c>
      <c r="P178" s="274">
        <f ca="1">IF(ISNUMBER(O178),O178/$O$178,"")</f>
        <v>1</v>
      </c>
      <c r="Q178"/>
      <c r="R178" s="275"/>
      <c r="S178" s="275"/>
      <c r="T178" s="275"/>
      <c r="AF178" s="63"/>
      <c r="AG178" s="1">
        <f ca="1">SUM(AG139,AG143,AG147,AG151,AG155,AG159,AG163,AG167,AG175)</f>
        <v>0</v>
      </c>
      <c r="AH178" s="192">
        <f>IF(_xludf.ISFORMULA(AG178),1,"")</f>
        <v>1</v>
      </c>
    </row>
    <row r="179" spans="2:34" x14ac:dyDescent="0.25">
      <c r="B179" s="264" t="s">
        <v>612</v>
      </c>
      <c r="C179" s="265"/>
      <c r="D179" s="273">
        <f ca="1">IF(D178&gt;0,D178-D180,0)</f>
        <v>0</v>
      </c>
      <c r="E179" s="273">
        <f t="shared" ref="E179:O179" ca="1" si="266">IF(E178&gt;0,E178-E180,0)</f>
        <v>0</v>
      </c>
      <c r="F179" s="273">
        <f t="shared" ca="1" si="266"/>
        <v>0</v>
      </c>
      <c r="G179" s="273">
        <f t="shared" ca="1" si="266"/>
        <v>0</v>
      </c>
      <c r="H179" s="273">
        <f t="shared" ca="1" si="266"/>
        <v>0</v>
      </c>
      <c r="I179" s="273">
        <f t="shared" ca="1" si="266"/>
        <v>0</v>
      </c>
      <c r="J179" s="273">
        <f t="shared" ca="1" si="266"/>
        <v>0</v>
      </c>
      <c r="K179" s="273">
        <f t="shared" ca="1" si="266"/>
        <v>0</v>
      </c>
      <c r="L179" s="273">
        <f t="shared" ca="1" si="266"/>
        <v>0</v>
      </c>
      <c r="M179" s="273">
        <f t="shared" ca="1" si="266"/>
        <v>0</v>
      </c>
      <c r="N179" s="269"/>
      <c r="O179" s="273">
        <f t="shared" ca="1" si="266"/>
        <v>0</v>
      </c>
      <c r="Q179"/>
      <c r="R179" s="275"/>
      <c r="S179" s="275"/>
      <c r="T179" s="275"/>
      <c r="AF179" s="63"/>
      <c r="AG179" s="1">
        <f ca="1">IF(AG178&gt;0,AG178-AG180,0)</f>
        <v>0</v>
      </c>
      <c r="AH179" s="192">
        <f>IF(_xludf.ISFORMULA(AG179),1,"")</f>
        <v>1</v>
      </c>
    </row>
    <row r="180" spans="2:34" x14ac:dyDescent="0.25">
      <c r="B180" s="266" t="s">
        <v>611</v>
      </c>
      <c r="C180" s="267"/>
      <c r="D180" s="272">
        <f ca="1">SUM(D141,D145,D149,D153,D157,D161,D165,D169,D173,D177)</f>
        <v>8906726.8502431214</v>
      </c>
      <c r="E180" s="272">
        <f t="shared" ref="E180:O180" ca="1" si="267">SUM(E141,E145,E149,E153,E157,E161,E165,E169,E173,E177)</f>
        <v>10947118.178088961</v>
      </c>
      <c r="F180" s="272">
        <f t="shared" ca="1" si="267"/>
        <v>12439384.067770833</v>
      </c>
      <c r="G180" s="272">
        <f t="shared" ca="1" si="267"/>
        <v>12478130.84858855</v>
      </c>
      <c r="H180" s="272">
        <f t="shared" ca="1" si="267"/>
        <v>0</v>
      </c>
      <c r="I180" s="272">
        <f t="shared" ca="1" si="267"/>
        <v>0</v>
      </c>
      <c r="J180" s="272">
        <f t="shared" ca="1" si="267"/>
        <v>0</v>
      </c>
      <c r="K180" s="272">
        <f t="shared" ca="1" si="267"/>
        <v>0</v>
      </c>
      <c r="L180" s="272">
        <f t="shared" ca="1" si="267"/>
        <v>0</v>
      </c>
      <c r="M180" s="272">
        <f t="shared" ca="1" si="267"/>
        <v>0</v>
      </c>
      <c r="N180" s="269"/>
      <c r="O180" s="272">
        <f t="shared" ca="1" si="267"/>
        <v>44771359.944691464</v>
      </c>
      <c r="Q180"/>
      <c r="R180" s="275"/>
      <c r="S180" s="275"/>
      <c r="T180" s="275"/>
      <c r="AF180" s="63"/>
      <c r="AG180" s="1">
        <f ca="1">SUM(AG141,AG145,AG149,AG153,AG157,AG161,AG165,AG169,AG173,AG177)</f>
        <v>0</v>
      </c>
      <c r="AH180" s="192">
        <f>IF(_xludf.ISFORMULA(AG180),1,"")</f>
        <v>1</v>
      </c>
    </row>
    <row r="181" spans="2:34" x14ac:dyDescent="0.25">
      <c r="AF181" s="63"/>
    </row>
    <row r="182" spans="2:34" x14ac:dyDescent="0.25">
      <c r="AF182" s="63"/>
    </row>
    <row r="183" spans="2:34" x14ac:dyDescent="0.25">
      <c r="AF183" s="63"/>
    </row>
    <row r="184" spans="2:34" x14ac:dyDescent="0.25">
      <c r="AF184" s="63"/>
    </row>
    <row r="185" spans="2:34" x14ac:dyDescent="0.25">
      <c r="AF185" s="63"/>
    </row>
    <row r="186" spans="2:34" x14ac:dyDescent="0.25">
      <c r="AF186" s="63"/>
    </row>
    <row r="187" spans="2:34" x14ac:dyDescent="0.25">
      <c r="AF187" s="63"/>
    </row>
    <row r="188" spans="2:34" x14ac:dyDescent="0.25">
      <c r="AF188" s="63"/>
    </row>
    <row r="189" spans="2:34" x14ac:dyDescent="0.25">
      <c r="AF189" s="63"/>
    </row>
    <row r="190" spans="2:34" x14ac:dyDescent="0.25">
      <c r="AF190" s="63"/>
    </row>
    <row r="191" spans="2:34" x14ac:dyDescent="0.25">
      <c r="AF191" s="63"/>
    </row>
    <row r="192" spans="2:34" x14ac:dyDescent="0.25">
      <c r="AF192" s="63"/>
    </row>
    <row r="193" spans="32:32" x14ac:dyDescent="0.25">
      <c r="AF193" s="63"/>
    </row>
    <row r="194" spans="32:32" x14ac:dyDescent="0.25">
      <c r="AF194" s="63"/>
    </row>
    <row r="195" spans="32:32" x14ac:dyDescent="0.25">
      <c r="AF195" s="63"/>
    </row>
    <row r="196" spans="32:32" x14ac:dyDescent="0.25">
      <c r="AF196" s="63"/>
    </row>
    <row r="197" spans="32:32" x14ac:dyDescent="0.25">
      <c r="AF197" s="63"/>
    </row>
    <row r="198" spans="32:32" x14ac:dyDescent="0.25">
      <c r="AF198" s="63"/>
    </row>
    <row r="199" spans="32:32" x14ac:dyDescent="0.25">
      <c r="AF199" s="63"/>
    </row>
    <row r="200" spans="32:32" x14ac:dyDescent="0.25">
      <c r="AF200" s="63"/>
    </row>
    <row r="201" spans="32:32" x14ac:dyDescent="0.25">
      <c r="AF201" s="63"/>
    </row>
    <row r="202" spans="32:32" x14ac:dyDescent="0.25">
      <c r="AF202" s="63"/>
    </row>
    <row r="203" spans="32:32" x14ac:dyDescent="0.25">
      <c r="AF203" s="63"/>
    </row>
    <row r="204" spans="32:32" x14ac:dyDescent="0.25">
      <c r="AF204" s="63"/>
    </row>
    <row r="205" spans="32:32" x14ac:dyDescent="0.25">
      <c r="AF205" s="63"/>
    </row>
    <row r="206" spans="32:32" x14ac:dyDescent="0.25">
      <c r="AF206" s="63"/>
    </row>
    <row r="207" spans="32:32" x14ac:dyDescent="0.25">
      <c r="AF207" s="63"/>
    </row>
    <row r="208" spans="32:32" x14ac:dyDescent="0.25">
      <c r="AF208" s="63"/>
    </row>
    <row r="209" spans="32:32" x14ac:dyDescent="0.25">
      <c r="AF209" s="63"/>
    </row>
    <row r="210" spans="32:32" x14ac:dyDescent="0.25">
      <c r="AF210" s="63"/>
    </row>
    <row r="211" spans="32:32" x14ac:dyDescent="0.25">
      <c r="AF211" s="63"/>
    </row>
    <row r="212" spans="32:32" x14ac:dyDescent="0.25">
      <c r="AF212" s="63"/>
    </row>
    <row r="213" spans="32:32" x14ac:dyDescent="0.25">
      <c r="AF213" s="63"/>
    </row>
    <row r="214" spans="32:32" x14ac:dyDescent="0.25">
      <c r="AF214" s="63"/>
    </row>
    <row r="215" spans="32:32" x14ac:dyDescent="0.25">
      <c r="AF215" s="63"/>
    </row>
    <row r="216" spans="32:32" x14ac:dyDescent="0.25">
      <c r="AF216" s="63"/>
    </row>
    <row r="217" spans="32:32" x14ac:dyDescent="0.25">
      <c r="AF217" s="63"/>
    </row>
    <row r="218" spans="32:32" x14ac:dyDescent="0.25">
      <c r="AF218" s="63"/>
    </row>
    <row r="219" spans="32:32" x14ac:dyDescent="0.25">
      <c r="AF219" s="63"/>
    </row>
    <row r="220" spans="32:32" x14ac:dyDescent="0.25">
      <c r="AF220" s="63"/>
    </row>
    <row r="221" spans="32:32" x14ac:dyDescent="0.25">
      <c r="AF221" s="63"/>
    </row>
    <row r="222" spans="32:32" x14ac:dyDescent="0.25">
      <c r="AF222" s="63"/>
    </row>
    <row r="223" spans="32:32" x14ac:dyDescent="0.25">
      <c r="AF223" s="63"/>
    </row>
    <row r="224" spans="32:32" x14ac:dyDescent="0.25">
      <c r="AF224" s="63"/>
    </row>
    <row r="225" spans="32:32" x14ac:dyDescent="0.25">
      <c r="AF225" s="63"/>
    </row>
    <row r="226" spans="32:32" x14ac:dyDescent="0.25">
      <c r="AF226" s="63"/>
    </row>
    <row r="227" spans="32:32" x14ac:dyDescent="0.25">
      <c r="AF227" s="63"/>
    </row>
    <row r="228" spans="32:32" x14ac:dyDescent="0.25">
      <c r="AF228" s="63"/>
    </row>
    <row r="229" spans="32:32" x14ac:dyDescent="0.25">
      <c r="AF229" s="63"/>
    </row>
    <row r="230" spans="32:32" x14ac:dyDescent="0.25">
      <c r="AF230" s="63"/>
    </row>
    <row r="231" spans="32:32" x14ac:dyDescent="0.25">
      <c r="AF231" s="63"/>
    </row>
    <row r="232" spans="32:32" x14ac:dyDescent="0.25">
      <c r="AF232" s="63"/>
    </row>
    <row r="233" spans="32:32" x14ac:dyDescent="0.25">
      <c r="AF233" s="63"/>
    </row>
    <row r="234" spans="32:32" x14ac:dyDescent="0.25">
      <c r="AF234" s="63"/>
    </row>
    <row r="235" spans="32:32" x14ac:dyDescent="0.25">
      <c r="AF235" s="63"/>
    </row>
    <row r="236" spans="32:32" x14ac:dyDescent="0.25">
      <c r="AF236" s="63"/>
    </row>
    <row r="237" spans="32:32" x14ac:dyDescent="0.25">
      <c r="AF237" s="63"/>
    </row>
    <row r="238" spans="32:32" x14ac:dyDescent="0.25">
      <c r="AF238" s="63"/>
    </row>
    <row r="239" spans="32:32" x14ac:dyDescent="0.25">
      <c r="AF239" s="63"/>
    </row>
    <row r="240" spans="32:32" x14ac:dyDescent="0.25">
      <c r="AF240" s="63"/>
    </row>
    <row r="241" spans="32:32" x14ac:dyDescent="0.25">
      <c r="AF241" s="63"/>
    </row>
    <row r="242" spans="32:32" x14ac:dyDescent="0.25">
      <c r="AF242" s="63"/>
    </row>
    <row r="243" spans="32:32" x14ac:dyDescent="0.25">
      <c r="AF243" s="63"/>
    </row>
    <row r="244" spans="32:32" x14ac:dyDescent="0.25">
      <c r="AF244" s="63"/>
    </row>
    <row r="245" spans="32:32" x14ac:dyDescent="0.25">
      <c r="AF245" s="63"/>
    </row>
    <row r="246" spans="32:32" x14ac:dyDescent="0.25">
      <c r="AF246" s="63"/>
    </row>
    <row r="247" spans="32:32" x14ac:dyDescent="0.25">
      <c r="AF247" s="63"/>
    </row>
    <row r="248" spans="32:32" x14ac:dyDescent="0.25">
      <c r="AF248" s="63"/>
    </row>
    <row r="249" spans="32:32" x14ac:dyDescent="0.25">
      <c r="AF249" s="63"/>
    </row>
    <row r="250" spans="32:32" x14ac:dyDescent="0.25">
      <c r="AF250" s="63"/>
    </row>
    <row r="251" spans="32:32" x14ac:dyDescent="0.25">
      <c r="AF251" s="63"/>
    </row>
    <row r="252" spans="32:32" x14ac:dyDescent="0.25">
      <c r="AF252" s="63"/>
    </row>
    <row r="253" spans="32:32" x14ac:dyDescent="0.25">
      <c r="AF253" s="63"/>
    </row>
    <row r="254" spans="32:32" x14ac:dyDescent="0.25">
      <c r="AF254" s="63"/>
    </row>
    <row r="255" spans="32:32" x14ac:dyDescent="0.25">
      <c r="AF255" s="63"/>
    </row>
    <row r="256" spans="32:32" x14ac:dyDescent="0.25">
      <c r="AF256" s="63"/>
    </row>
    <row r="257" spans="32:32" x14ac:dyDescent="0.25">
      <c r="AF257" s="63"/>
    </row>
    <row r="258" spans="32:32" x14ac:dyDescent="0.25">
      <c r="AF258" s="63"/>
    </row>
    <row r="259" spans="32:32" x14ac:dyDescent="0.25">
      <c r="AF259" s="63"/>
    </row>
    <row r="260" spans="32:32" x14ac:dyDescent="0.25">
      <c r="AF260" s="63"/>
    </row>
    <row r="261" spans="32:32" x14ac:dyDescent="0.25">
      <c r="AF261" s="63"/>
    </row>
    <row r="262" spans="32:32" x14ac:dyDescent="0.25">
      <c r="AF262" s="63"/>
    </row>
    <row r="263" spans="32:32" x14ac:dyDescent="0.25">
      <c r="AF263" s="63"/>
    </row>
    <row r="264" spans="32:32" x14ac:dyDescent="0.25">
      <c r="AF264" s="63"/>
    </row>
    <row r="265" spans="32:32" x14ac:dyDescent="0.25">
      <c r="AF265" s="63"/>
    </row>
    <row r="266" spans="32:32" x14ac:dyDescent="0.25">
      <c r="AF266" s="63"/>
    </row>
    <row r="267" spans="32:32" x14ac:dyDescent="0.25">
      <c r="AF267" s="63"/>
    </row>
    <row r="268" spans="32:32" x14ac:dyDescent="0.25">
      <c r="AF268" s="63"/>
    </row>
    <row r="269" spans="32:32" x14ac:dyDescent="0.25">
      <c r="AF269" s="63"/>
    </row>
    <row r="270" spans="32:32" x14ac:dyDescent="0.25">
      <c r="AF270" s="63"/>
    </row>
    <row r="271" spans="32:32" x14ac:dyDescent="0.25">
      <c r="AF271" s="63"/>
    </row>
    <row r="272" spans="32:32" x14ac:dyDescent="0.25">
      <c r="AF272" s="63"/>
    </row>
    <row r="273" spans="32:32" x14ac:dyDescent="0.25">
      <c r="AF273" s="63"/>
    </row>
    <row r="274" spans="32:32" x14ac:dyDescent="0.25">
      <c r="AF274" s="63"/>
    </row>
    <row r="275" spans="32:32" x14ac:dyDescent="0.25">
      <c r="AF275" s="63"/>
    </row>
    <row r="276" spans="32:32" x14ac:dyDescent="0.25">
      <c r="AF276" s="63"/>
    </row>
    <row r="277" spans="32:32" x14ac:dyDescent="0.25">
      <c r="AF277" s="63"/>
    </row>
    <row r="278" spans="32:32" x14ac:dyDescent="0.25">
      <c r="AF278" s="63"/>
    </row>
    <row r="279" spans="32:32" x14ac:dyDescent="0.25">
      <c r="AF279" s="63"/>
    </row>
    <row r="280" spans="32:32" x14ac:dyDescent="0.25">
      <c r="AF280" s="63"/>
    </row>
    <row r="281" spans="32:32" x14ac:dyDescent="0.25">
      <c r="AF281" s="63"/>
    </row>
    <row r="282" spans="32:32" x14ac:dyDescent="0.25">
      <c r="AF282" s="63"/>
    </row>
    <row r="283" spans="32:32" x14ac:dyDescent="0.25">
      <c r="AF283" s="63"/>
    </row>
    <row r="284" spans="32:32" x14ac:dyDescent="0.25">
      <c r="AF284" s="63"/>
    </row>
    <row r="285" spans="32:32" x14ac:dyDescent="0.25">
      <c r="AF285" s="63"/>
    </row>
    <row r="286" spans="32:32" x14ac:dyDescent="0.25">
      <c r="AF286" s="63"/>
    </row>
    <row r="287" spans="32:32" x14ac:dyDescent="0.25">
      <c r="AF287" s="63"/>
    </row>
    <row r="288" spans="32:32" x14ac:dyDescent="0.25">
      <c r="AF288" s="63"/>
    </row>
    <row r="289" spans="32:32" x14ac:dyDescent="0.25">
      <c r="AF289" s="63"/>
    </row>
    <row r="290" spans="32:32" x14ac:dyDescent="0.25">
      <c r="AF290" s="63"/>
    </row>
    <row r="291" spans="32:32" x14ac:dyDescent="0.25">
      <c r="AF291" s="63"/>
    </row>
    <row r="292" spans="32:32" x14ac:dyDescent="0.25">
      <c r="AF292" s="63"/>
    </row>
    <row r="293" spans="32:32" x14ac:dyDescent="0.25">
      <c r="AF293" s="63"/>
    </row>
    <row r="294" spans="32:32" x14ac:dyDescent="0.25">
      <c r="AF294" s="63"/>
    </row>
    <row r="295" spans="32:32" x14ac:dyDescent="0.25">
      <c r="AF295" s="63"/>
    </row>
    <row r="296" spans="32:32" x14ac:dyDescent="0.25">
      <c r="AF296" s="63"/>
    </row>
    <row r="297" spans="32:32" x14ac:dyDescent="0.25">
      <c r="AF297" s="63"/>
    </row>
    <row r="298" spans="32:32" x14ac:dyDescent="0.25">
      <c r="AF298" s="63"/>
    </row>
    <row r="299" spans="32:32" x14ac:dyDescent="0.25">
      <c r="AF299" s="63"/>
    </row>
    <row r="300" spans="32:32" x14ac:dyDescent="0.25">
      <c r="AF300" s="63"/>
    </row>
    <row r="301" spans="32:32" x14ac:dyDescent="0.25">
      <c r="AF301" s="63"/>
    </row>
    <row r="302" spans="32:32" x14ac:dyDescent="0.25">
      <c r="AF302" s="63"/>
    </row>
    <row r="303" spans="32:32" x14ac:dyDescent="0.25">
      <c r="AF303" s="63"/>
    </row>
    <row r="304" spans="32:32" x14ac:dyDescent="0.25">
      <c r="AF304" s="63"/>
    </row>
    <row r="305" spans="32:32" x14ac:dyDescent="0.25">
      <c r="AF305" s="63"/>
    </row>
    <row r="306" spans="32:32" x14ac:dyDescent="0.25">
      <c r="AF306" s="63"/>
    </row>
    <row r="307" spans="32:32" x14ac:dyDescent="0.25">
      <c r="AF307" s="63"/>
    </row>
    <row r="308" spans="32:32" x14ac:dyDescent="0.25">
      <c r="AF308" s="63"/>
    </row>
    <row r="309" spans="32:32" x14ac:dyDescent="0.25">
      <c r="AF309" s="63"/>
    </row>
    <row r="310" spans="32:32" x14ac:dyDescent="0.25">
      <c r="AF310" s="63"/>
    </row>
    <row r="311" spans="32:32" x14ac:dyDescent="0.25">
      <c r="AF311" s="63"/>
    </row>
    <row r="312" spans="32:32" x14ac:dyDescent="0.25">
      <c r="AF312" s="63"/>
    </row>
    <row r="313" spans="32:32" x14ac:dyDescent="0.25">
      <c r="AF313" s="63"/>
    </row>
    <row r="314" spans="32:32" x14ac:dyDescent="0.25">
      <c r="AF314" s="63"/>
    </row>
    <row r="315" spans="32:32" x14ac:dyDescent="0.25">
      <c r="AF315" s="63"/>
    </row>
    <row r="316" spans="32:32" x14ac:dyDescent="0.25">
      <c r="AF316" s="63"/>
    </row>
    <row r="317" spans="32:32" x14ac:dyDescent="0.25">
      <c r="AF317" s="63"/>
    </row>
    <row r="318" spans="32:32" x14ac:dyDescent="0.25">
      <c r="AF318" s="63"/>
    </row>
    <row r="319" spans="32:32" x14ac:dyDescent="0.25">
      <c r="AF319" s="63"/>
    </row>
    <row r="320" spans="32:32" x14ac:dyDescent="0.25">
      <c r="AF320" s="63"/>
    </row>
    <row r="321" spans="32:32" x14ac:dyDescent="0.25">
      <c r="AF321" s="63"/>
    </row>
    <row r="322" spans="32:32" x14ac:dyDescent="0.25">
      <c r="AF322" s="63"/>
    </row>
    <row r="323" spans="32:32" x14ac:dyDescent="0.25">
      <c r="AF323" s="63"/>
    </row>
    <row r="324" spans="32:32" x14ac:dyDescent="0.25">
      <c r="AF324" s="63"/>
    </row>
    <row r="325" spans="32:32" x14ac:dyDescent="0.25">
      <c r="AF325" s="63"/>
    </row>
    <row r="326" spans="32:32" x14ac:dyDescent="0.25">
      <c r="AF326" s="63"/>
    </row>
    <row r="327" spans="32:32" x14ac:dyDescent="0.25">
      <c r="AF327" s="63"/>
    </row>
    <row r="328" spans="32:32" x14ac:dyDescent="0.25">
      <c r="AF328" s="63"/>
    </row>
    <row r="329" spans="32:32" x14ac:dyDescent="0.25">
      <c r="AF329" s="63"/>
    </row>
    <row r="330" spans="32:32" x14ac:dyDescent="0.25">
      <c r="AF330" s="63"/>
    </row>
    <row r="331" spans="32:32" x14ac:dyDescent="0.25">
      <c r="AF331" s="63"/>
    </row>
    <row r="332" spans="32:32" x14ac:dyDescent="0.25">
      <c r="AF332" s="63"/>
    </row>
    <row r="333" spans="32:32" x14ac:dyDescent="0.25">
      <c r="AF333" s="63"/>
    </row>
    <row r="334" spans="32:32" x14ac:dyDescent="0.25">
      <c r="AF334" s="63"/>
    </row>
    <row r="335" spans="32:32" x14ac:dyDescent="0.25">
      <c r="AF335" s="63"/>
    </row>
    <row r="336" spans="32:32" x14ac:dyDescent="0.25">
      <c r="AF336" s="63"/>
    </row>
    <row r="337" spans="32:32" x14ac:dyDescent="0.25">
      <c r="AF337" s="63"/>
    </row>
    <row r="338" spans="32:32" x14ac:dyDescent="0.25">
      <c r="AF338" s="63"/>
    </row>
    <row r="339" spans="32:32" x14ac:dyDescent="0.25">
      <c r="AF339" s="63"/>
    </row>
    <row r="340" spans="32:32" x14ac:dyDescent="0.25">
      <c r="AF340" s="63"/>
    </row>
  </sheetData>
  <sheetProtection selectLockedCells="1"/>
  <customSheetViews>
    <customSheetView guid="{D1870C1C-6C8B-487D-A57E-52F00C061527}" fitToPage="1" hiddenColumns="1">
      <pane xSplit="2" ySplit="4" topLeftCell="C6" activePane="bottomRight" state="frozen"/>
      <selection pane="bottomRight" activeCell="C19" sqref="C19"/>
      <pageMargins left="0.7" right="0.7" top="0.75" bottom="0.75" header="0.3" footer="0.3"/>
      <pageSetup paperSize="9" scale="79" fitToHeight="0" orientation="landscape" r:id="rId1"/>
    </customSheetView>
  </customSheetViews>
  <mergeCells count="3">
    <mergeCell ref="B129:C129"/>
    <mergeCell ref="B130:C130"/>
    <mergeCell ref="B131:C131"/>
  </mergeCells>
  <conditionalFormatting sqref="P138:P169 P174:P177">
    <cfRule type="top10" dxfId="19" priority="5" percent="1" rank="35"/>
  </conditionalFormatting>
  <conditionalFormatting sqref="P170:P173">
    <cfRule type="top10" dxfId="18" priority="4" percent="1" rank="35"/>
  </conditionalFormatting>
  <dataValidations count="10">
    <dataValidation type="list" allowBlank="1" showInputMessage="1" showErrorMessage="1" sqref="C6">
      <formula1>uRDT</formula1>
    </dataValidation>
    <dataValidation type="list" allowBlank="1" showInputMessage="1" showErrorMessage="1" sqref="C19">
      <formula1>uACT</formula1>
    </dataValidation>
    <dataValidation type="list" allowBlank="1" showInputMessage="1" showErrorMessage="1" sqref="C33">
      <formula1>uLLIN</formula1>
    </dataValidation>
    <dataValidation type="list" allowBlank="1" showInputMessage="1" showErrorMessage="1" sqref="C47">
      <formula1>uAntibiotics</formula1>
    </dataValidation>
    <dataValidation type="list" allowBlank="1" showInputMessage="1" showErrorMessage="1" sqref="C69">
      <formula1>uORS</formula1>
    </dataValidation>
    <dataValidation type="list" allowBlank="1" showInputMessage="1" showErrorMessage="1" sqref="C83">
      <formula1>uZinc</formula1>
    </dataValidation>
    <dataValidation type="list" allowBlank="1" showInputMessage="1" showErrorMessage="1" sqref="C97">
      <formula1>uRUTF</formula1>
    </dataValidation>
    <dataValidation type="list" allowBlank="1" showInputMessage="1" showErrorMessage="1" sqref="C111">
      <formula1>uMUAC</formula1>
    </dataValidation>
    <dataValidation type="list" allowBlank="1" showInputMessage="1" showErrorMessage="1" sqref="C61">
      <formula1>uTimer</formula1>
    </dataValidation>
    <dataValidation type="list" allowBlank="1" showInputMessage="1" showErrorMessage="1" sqref="C119">
      <formula1>uIRS</formula1>
    </dataValidation>
  </dataValidations>
  <pageMargins left="0.7" right="0.7" top="0.75" bottom="0.75" header="0.3" footer="0.3"/>
  <pageSetup paperSize="9" scale="79" fitToHeight="0" orientation="landscape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" id="{A0DA0819-8D67-4E24-8FAE-B64EA2A1E38A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D15:M15</xm:sqref>
        </x14:conditionalFormatting>
        <x14:conditionalFormatting xmlns:xm="http://schemas.microsoft.com/office/excel/2006/main">
          <x14:cfRule type="iconSet" priority="29" id="{0BA8FEFB-0C5C-4DBF-9CF1-FB68295F5BCE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O15</xm:sqref>
        </x14:conditionalFormatting>
        <x14:conditionalFormatting xmlns:xm="http://schemas.microsoft.com/office/excel/2006/main">
          <x14:cfRule type="iconSet" priority="28" id="{DF14632E-0DC1-4773-9C82-E7A583956AD3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D30:M30</xm:sqref>
        </x14:conditionalFormatting>
        <x14:conditionalFormatting xmlns:xm="http://schemas.microsoft.com/office/excel/2006/main">
          <x14:cfRule type="iconSet" priority="27" id="{7AB296D7-3C3B-40DC-A354-BEF4752C888C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O30</xm:sqref>
        </x14:conditionalFormatting>
        <x14:conditionalFormatting xmlns:xm="http://schemas.microsoft.com/office/excel/2006/main">
          <x14:cfRule type="iconSet" priority="26" id="{32725DA9-E4A2-4884-AD5E-DA455D1F9CAB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D44:M44</xm:sqref>
        </x14:conditionalFormatting>
        <x14:conditionalFormatting xmlns:xm="http://schemas.microsoft.com/office/excel/2006/main">
          <x14:cfRule type="iconSet" priority="25" id="{2B4479D0-DEB1-4661-87EA-26EA8F4D0BAB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O44</xm:sqref>
        </x14:conditionalFormatting>
        <x14:conditionalFormatting xmlns:xm="http://schemas.microsoft.com/office/excel/2006/main">
          <x14:cfRule type="iconSet" priority="22" id="{B010181C-BD1B-4BDF-92C9-3CF315A72F85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D80:M80</xm:sqref>
        </x14:conditionalFormatting>
        <x14:conditionalFormatting xmlns:xm="http://schemas.microsoft.com/office/excel/2006/main">
          <x14:cfRule type="iconSet" priority="21" id="{1DB11AB6-4543-4A02-8D45-E04809C00645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O80</xm:sqref>
        </x14:conditionalFormatting>
        <x14:conditionalFormatting xmlns:xm="http://schemas.microsoft.com/office/excel/2006/main">
          <x14:cfRule type="iconSet" priority="20" id="{1A46EE30-5920-4ECD-9C84-211116436C4F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D94:M94</xm:sqref>
        </x14:conditionalFormatting>
        <x14:conditionalFormatting xmlns:xm="http://schemas.microsoft.com/office/excel/2006/main">
          <x14:cfRule type="iconSet" priority="19" id="{51D1CBF5-2A7C-4AC1-BD78-7A710CAAB114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O94</xm:sqref>
        </x14:conditionalFormatting>
        <x14:conditionalFormatting xmlns:xm="http://schemas.microsoft.com/office/excel/2006/main">
          <x14:cfRule type="iconSet" priority="16" id="{BA24E333-EEBA-4396-9192-B5E0E5AA8C50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D132:M132</xm:sqref>
        </x14:conditionalFormatting>
        <x14:conditionalFormatting xmlns:xm="http://schemas.microsoft.com/office/excel/2006/main">
          <x14:cfRule type="iconSet" priority="15" id="{7A4FDC1E-D883-4C3D-8FEC-20F9EACD91C2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O132</xm:sqref>
        </x14:conditionalFormatting>
        <x14:conditionalFormatting xmlns:xm="http://schemas.microsoft.com/office/excel/2006/main">
          <x14:cfRule type="iconSet" priority="14" id="{0BB139FD-6D74-45FF-9A22-A2B05704599D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D117:M117 D108:M109 D125:M125</xm:sqref>
        </x14:conditionalFormatting>
        <x14:conditionalFormatting xmlns:xm="http://schemas.microsoft.com/office/excel/2006/main">
          <x14:cfRule type="iconSet" priority="13" id="{A84C6CC5-4C59-4D3B-9073-1C974705F800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O117 O108:O109 O125</xm:sqref>
        </x14:conditionalFormatting>
        <x14:conditionalFormatting xmlns:xm="http://schemas.microsoft.com/office/excel/2006/main">
          <x14:cfRule type="iconSet" priority="12" id="{6F9078B7-F278-4416-8D7A-FAE38F037C99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E66:M66</xm:sqref>
        </x14:conditionalFormatting>
        <x14:conditionalFormatting xmlns:xm="http://schemas.microsoft.com/office/excel/2006/main">
          <x14:cfRule type="iconSet" priority="11" id="{AF7C8C3B-A5F4-4640-A381-5303C24C82B5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O66</xm:sqref>
        </x14:conditionalFormatting>
        <x14:conditionalFormatting xmlns:xm="http://schemas.microsoft.com/office/excel/2006/main">
          <x14:cfRule type="iconSet" priority="10" id="{E3EC9FDD-E3B9-4A71-AFC7-D6EAFCA2F7F4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D66:M66</xm:sqref>
        </x14:conditionalFormatting>
        <x14:conditionalFormatting xmlns:xm="http://schemas.microsoft.com/office/excel/2006/main">
          <x14:cfRule type="iconSet" priority="347" id="{59CC3D37-5D2A-4ACB-9960-49F71F91F292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D67:M67 D58:M59</xm:sqref>
        </x14:conditionalFormatting>
        <x14:conditionalFormatting xmlns:xm="http://schemas.microsoft.com/office/excel/2006/main">
          <x14:cfRule type="iconSet" priority="349" id="{3C04ABB7-9807-4FC9-BCED-F1DEEF5242D8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O58:O59 O67</xm:sqref>
        </x14:conditionalFormatting>
        <x14:conditionalFormatting xmlns:xm="http://schemas.microsoft.com/office/excel/2006/main">
          <x14:cfRule type="iconSet" priority="9" id="{D948DD3F-3A18-43E0-8F74-65906BBB0EEC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E116:M116</xm:sqref>
        </x14:conditionalFormatting>
        <x14:conditionalFormatting xmlns:xm="http://schemas.microsoft.com/office/excel/2006/main">
          <x14:cfRule type="iconSet" priority="8" id="{8597FF5A-F3EA-4BFC-A9B4-D4466BB48AD9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O116</xm:sqref>
        </x14:conditionalFormatting>
        <x14:conditionalFormatting xmlns:xm="http://schemas.microsoft.com/office/excel/2006/main">
          <x14:cfRule type="iconSet" priority="7" id="{D98A82A6-4F16-4049-92A8-115B41BAC709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D116:M116</xm:sqref>
        </x14:conditionalFormatting>
        <x14:conditionalFormatting xmlns:xm="http://schemas.microsoft.com/office/excel/2006/main">
          <x14:cfRule type="iconSet" priority="3" id="{1D3B5358-6C57-492D-BF3E-437EF2466149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E124:M124</xm:sqref>
        </x14:conditionalFormatting>
        <x14:conditionalFormatting xmlns:xm="http://schemas.microsoft.com/office/excel/2006/main">
          <x14:cfRule type="iconSet" priority="2" id="{407C5510-8858-4FC3-B283-5EFE5F8FB3CB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O124</xm:sqref>
        </x14:conditionalFormatting>
        <x14:conditionalFormatting xmlns:xm="http://schemas.microsoft.com/office/excel/2006/main">
          <x14:cfRule type="iconSet" priority="1" id="{9EC18568-078B-4C80-BF99-5CEE1F3DA07B}">
            <x14:iconSet iconSet="3Triangles" custom="1">
              <x14:cfvo type="percent">
                <xm:f>0</xm:f>
              </x14:cfvo>
              <x14:cfvo type="percent">
                <xm:f>40</xm:f>
              </x14:cfvo>
              <x14:cfvo type="percent">
                <xm:f>80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D124:M124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8" tint="0.39997558519241921"/>
  </sheetPr>
  <dimension ref="A1:EO615"/>
  <sheetViews>
    <sheetView workbookViewId="0">
      <pane xSplit="6" ySplit="4" topLeftCell="AV70" activePane="bottomRight" state="frozen"/>
      <selection pane="topRight" activeCell="G1" sqref="G1"/>
      <selection pane="bottomLeft" activeCell="A5" sqref="A5"/>
      <selection pane="bottomRight" activeCell="BG4" sqref="BG4"/>
    </sheetView>
  </sheetViews>
  <sheetFormatPr defaultRowHeight="12.75" x14ac:dyDescent="0.2"/>
  <cols>
    <col min="1" max="1" width="4.85546875" style="21" bestFit="1" customWidth="1"/>
    <col min="2" max="4" width="9.140625" style="21"/>
    <col min="5" max="5" width="14.85546875" style="21" customWidth="1"/>
    <col min="6" max="6" width="9.140625" style="21"/>
    <col min="7" max="7" width="12.5703125" style="21" bestFit="1" customWidth="1"/>
    <col min="8" max="8" width="11.85546875" style="21" bestFit="1" customWidth="1"/>
    <col min="9" max="10" width="11.85546875" style="21" customWidth="1"/>
    <col min="11" max="11" width="12" style="21" bestFit="1" customWidth="1"/>
    <col min="12" max="12" width="11" style="21" bestFit="1" customWidth="1"/>
    <col min="13" max="13" width="11" style="21" customWidth="1"/>
    <col min="14" max="14" width="11" style="21" bestFit="1" customWidth="1"/>
    <col min="15" max="15" width="12.5703125" style="21" bestFit="1" customWidth="1"/>
    <col min="16" max="16" width="11" style="21" bestFit="1" customWidth="1"/>
    <col min="17" max="17" width="11.7109375" style="21" bestFit="1" customWidth="1"/>
    <col min="18" max="18" width="11.28515625" style="21" bestFit="1" customWidth="1"/>
    <col min="19" max="19" width="11.7109375" style="21" bestFit="1" customWidth="1"/>
    <col min="20" max="20" width="10.85546875" style="21" bestFit="1" customWidth="1"/>
    <col min="21" max="21" width="12" style="21" bestFit="1" customWidth="1"/>
    <col min="22" max="22" width="13.140625" style="21" bestFit="1" customWidth="1"/>
    <col min="23" max="23" width="12" style="21" bestFit="1" customWidth="1"/>
    <col min="24" max="69" width="9.140625" style="21"/>
    <col min="70" max="70" width="12.42578125" style="21" bestFit="1" customWidth="1"/>
    <col min="71" max="106" width="9.140625" style="21"/>
    <col min="107" max="107" width="9.28515625" style="21" bestFit="1" customWidth="1"/>
    <col min="108" max="108" width="11.5703125" style="21" bestFit="1" customWidth="1"/>
    <col min="109" max="109" width="10.5703125" style="21" bestFit="1" customWidth="1"/>
    <col min="110" max="110" width="9.28515625" style="21" bestFit="1" customWidth="1"/>
    <col min="111" max="111" width="11" style="21" bestFit="1" customWidth="1"/>
    <col min="112" max="112" width="13" style="21" bestFit="1" customWidth="1"/>
    <col min="113" max="113" width="11.5703125" style="21" bestFit="1" customWidth="1"/>
    <col min="114" max="114" width="13" style="21" bestFit="1" customWidth="1"/>
    <col min="115" max="125" width="9.28515625" style="21" bestFit="1" customWidth="1"/>
    <col min="126" max="126" width="11.5703125" style="21" bestFit="1" customWidth="1"/>
    <col min="127" max="127" width="13.5703125" style="21" bestFit="1" customWidth="1"/>
    <col min="128" max="128" width="12" style="21" bestFit="1" customWidth="1"/>
    <col min="129" max="129" width="13" style="21" bestFit="1" customWidth="1"/>
    <col min="130" max="141" width="9.140625" style="21"/>
    <col min="142" max="143" width="15.28515625" style="21" customWidth="1"/>
    <col min="144" max="144" width="7.28515625" style="21" customWidth="1"/>
    <col min="145" max="145" width="9.140625" style="21" customWidth="1"/>
    <col min="146" max="16384" width="9.140625" style="21"/>
  </cols>
  <sheetData>
    <row r="1" spans="1:145" x14ac:dyDescent="0.2">
      <c r="A1" s="287"/>
      <c r="B1" s="288">
        <f>COUNTA($A:$A)+4</f>
        <v>138</v>
      </c>
      <c r="C1" s="287"/>
      <c r="D1" s="287"/>
      <c r="E1" s="287"/>
      <c r="F1" s="287"/>
      <c r="G1" s="294">
        <v>1</v>
      </c>
      <c r="H1" s="294">
        <v>2</v>
      </c>
      <c r="I1" s="294">
        <v>3</v>
      </c>
      <c r="J1" s="294">
        <v>4</v>
      </c>
      <c r="K1" s="294">
        <v>5</v>
      </c>
      <c r="L1" s="294">
        <v>6</v>
      </c>
      <c r="M1" s="294">
        <v>7</v>
      </c>
      <c r="N1" s="294">
        <v>8</v>
      </c>
      <c r="O1" s="294">
        <v>9</v>
      </c>
      <c r="P1" s="294">
        <v>10</v>
      </c>
      <c r="Q1" s="294">
        <v>11</v>
      </c>
      <c r="R1" s="294">
        <v>12</v>
      </c>
      <c r="S1" s="294">
        <v>13</v>
      </c>
      <c r="T1" s="294">
        <v>14</v>
      </c>
      <c r="U1" s="294">
        <v>15</v>
      </c>
      <c r="V1" s="294">
        <v>16</v>
      </c>
      <c r="W1" s="294">
        <v>17</v>
      </c>
      <c r="X1" s="294">
        <v>18</v>
      </c>
      <c r="Y1" s="294">
        <v>19</v>
      </c>
      <c r="Z1" s="294">
        <v>20</v>
      </c>
      <c r="AA1" s="294">
        <v>21</v>
      </c>
      <c r="AB1" s="294">
        <v>22</v>
      </c>
      <c r="AC1" s="294">
        <v>23</v>
      </c>
      <c r="AD1" s="294">
        <v>24</v>
      </c>
      <c r="AE1" s="294">
        <v>25</v>
      </c>
      <c r="AF1" s="294">
        <v>26</v>
      </c>
      <c r="AG1" s="294">
        <v>27</v>
      </c>
      <c r="AH1" s="294">
        <v>28</v>
      </c>
      <c r="AI1" s="294">
        <v>29</v>
      </c>
      <c r="AJ1" s="294">
        <v>30</v>
      </c>
      <c r="AK1" s="294">
        <v>31</v>
      </c>
      <c r="AL1" s="294">
        <v>32</v>
      </c>
      <c r="AM1" s="294">
        <v>33</v>
      </c>
      <c r="AN1" s="294">
        <v>34</v>
      </c>
      <c r="AO1" s="294">
        <v>35</v>
      </c>
      <c r="AP1" s="294">
        <v>36</v>
      </c>
      <c r="AQ1" s="294">
        <v>37</v>
      </c>
      <c r="AR1" s="294">
        <v>38</v>
      </c>
      <c r="AS1" s="294">
        <v>39</v>
      </c>
      <c r="AT1" s="294">
        <v>40</v>
      </c>
      <c r="AU1" s="294">
        <v>41</v>
      </c>
      <c r="AV1" s="294">
        <v>42</v>
      </c>
      <c r="AW1" s="294">
        <v>43</v>
      </c>
      <c r="AX1" s="294">
        <v>44</v>
      </c>
      <c r="AY1" s="294">
        <v>45</v>
      </c>
      <c r="AZ1" s="294">
        <v>46</v>
      </c>
      <c r="BA1" s="294">
        <v>47</v>
      </c>
      <c r="BB1" s="294">
        <v>48</v>
      </c>
      <c r="BC1" s="294">
        <v>49</v>
      </c>
      <c r="BD1" s="294">
        <v>50</v>
      </c>
      <c r="BE1" s="294">
        <v>51</v>
      </c>
      <c r="BF1" s="294">
        <v>52</v>
      </c>
      <c r="BG1" s="294">
        <v>53</v>
      </c>
      <c r="BH1" s="294">
        <v>54</v>
      </c>
      <c r="BI1" s="294">
        <v>55</v>
      </c>
      <c r="BJ1" s="294">
        <v>56</v>
      </c>
      <c r="BK1" s="294">
        <v>57</v>
      </c>
      <c r="BL1" s="294">
        <v>58</v>
      </c>
      <c r="BM1" s="294">
        <v>59</v>
      </c>
      <c r="BN1" s="294">
        <v>60</v>
      </c>
      <c r="BO1" s="294">
        <v>61</v>
      </c>
      <c r="BP1" s="294">
        <v>62</v>
      </c>
      <c r="BQ1" s="294">
        <v>63</v>
      </c>
      <c r="BR1" s="294">
        <v>64</v>
      </c>
      <c r="BS1" s="294">
        <v>65</v>
      </c>
      <c r="BT1" s="294">
        <v>66</v>
      </c>
      <c r="BU1" s="294">
        <v>67</v>
      </c>
      <c r="BV1" s="294">
        <v>68</v>
      </c>
      <c r="BW1" s="294">
        <v>69</v>
      </c>
      <c r="BX1" s="294">
        <v>70</v>
      </c>
      <c r="BY1" s="294">
        <v>71</v>
      </c>
      <c r="BZ1" s="294">
        <v>72</v>
      </c>
      <c r="CA1" s="294">
        <v>73</v>
      </c>
      <c r="CB1" s="294">
        <v>74</v>
      </c>
      <c r="CC1" s="294">
        <v>75</v>
      </c>
      <c r="CD1" s="294">
        <v>76</v>
      </c>
      <c r="CE1" s="294">
        <v>77</v>
      </c>
      <c r="CF1" s="294">
        <v>78</v>
      </c>
      <c r="CG1" s="294">
        <v>79</v>
      </c>
      <c r="CH1" s="294">
        <v>80</v>
      </c>
      <c r="CI1" s="294">
        <v>81</v>
      </c>
      <c r="CJ1" s="294">
        <v>82</v>
      </c>
      <c r="CK1" s="294">
        <v>83</v>
      </c>
      <c r="CL1" s="294">
        <v>84</v>
      </c>
      <c r="CM1" s="294">
        <v>85</v>
      </c>
      <c r="CN1" s="294">
        <v>86</v>
      </c>
      <c r="CO1" s="294">
        <v>87</v>
      </c>
      <c r="CP1" s="294">
        <v>88</v>
      </c>
      <c r="CQ1" s="294">
        <v>89</v>
      </c>
      <c r="CR1" s="294">
        <v>90</v>
      </c>
      <c r="CS1" s="294">
        <v>91</v>
      </c>
      <c r="CT1" s="294">
        <v>92</v>
      </c>
      <c r="CU1" s="294">
        <v>93</v>
      </c>
      <c r="CV1" s="294">
        <v>94</v>
      </c>
      <c r="CW1" s="294">
        <v>95</v>
      </c>
      <c r="CX1" s="294">
        <v>96</v>
      </c>
      <c r="CY1" s="294">
        <v>97</v>
      </c>
      <c r="CZ1" s="294">
        <v>98</v>
      </c>
      <c r="DA1" s="294">
        <v>99</v>
      </c>
      <c r="DB1" s="294">
        <v>100</v>
      </c>
      <c r="DC1" s="294">
        <v>101</v>
      </c>
      <c r="DD1" s="294">
        <v>102</v>
      </c>
      <c r="DE1" s="294">
        <v>103</v>
      </c>
      <c r="DF1" s="294">
        <v>104</v>
      </c>
      <c r="DG1" s="294">
        <v>105</v>
      </c>
      <c r="DH1" s="294">
        <v>106</v>
      </c>
      <c r="DI1" s="294">
        <v>107</v>
      </c>
      <c r="DJ1" s="294">
        <v>108</v>
      </c>
      <c r="DK1" s="294">
        <v>109</v>
      </c>
      <c r="DL1" s="294">
        <v>110</v>
      </c>
      <c r="DM1" s="294">
        <v>111</v>
      </c>
      <c r="DN1" s="294">
        <v>112</v>
      </c>
      <c r="DO1" s="294">
        <v>113</v>
      </c>
      <c r="DP1" s="294">
        <v>114</v>
      </c>
      <c r="DQ1" s="294">
        <v>115</v>
      </c>
      <c r="DR1" s="294">
        <v>116</v>
      </c>
      <c r="DS1" s="294">
        <v>117</v>
      </c>
      <c r="DT1" s="294">
        <v>118</v>
      </c>
      <c r="DU1" s="294">
        <v>119</v>
      </c>
      <c r="DV1" s="294">
        <v>120</v>
      </c>
      <c r="DW1" s="294">
        <v>121</v>
      </c>
      <c r="DX1" s="294">
        <v>122</v>
      </c>
      <c r="DY1" s="294">
        <v>123</v>
      </c>
      <c r="DZ1" s="294">
        <v>124</v>
      </c>
      <c r="EA1" s="294">
        <v>125</v>
      </c>
      <c r="EB1" s="294">
        <v>126</v>
      </c>
      <c r="EC1" s="294">
        <v>127</v>
      </c>
      <c r="ED1" s="290"/>
      <c r="EE1" s="290"/>
      <c r="EF1" s="290"/>
      <c r="EG1" s="290"/>
      <c r="EH1" s="290"/>
      <c r="EI1" s="291"/>
      <c r="EK1" s="347"/>
      <c r="EL1" s="302">
        <f>COLUMN()</f>
        <v>142</v>
      </c>
      <c r="EM1" s="36"/>
      <c r="EN1" s="210"/>
      <c r="EO1" s="210"/>
    </row>
    <row r="2" spans="1:145" x14ac:dyDescent="0.2">
      <c r="A2" s="287"/>
      <c r="B2" s="287"/>
      <c r="C2" s="287"/>
      <c r="D2" s="287"/>
      <c r="E2" s="287"/>
      <c r="F2" s="287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91"/>
      <c r="DH2" s="291"/>
      <c r="DI2" s="291"/>
      <c r="DJ2" s="291"/>
      <c r="DK2" s="291"/>
      <c r="DL2" s="291"/>
      <c r="DM2" s="291"/>
      <c r="DN2" s="291"/>
      <c r="DO2" s="291"/>
      <c r="DP2" s="291"/>
      <c r="DQ2" s="291"/>
      <c r="DR2" s="291"/>
      <c r="DS2" s="291"/>
      <c r="DT2" s="291"/>
      <c r="DU2" s="291"/>
      <c r="DV2" s="291"/>
      <c r="DW2" s="291"/>
      <c r="DX2" s="291"/>
      <c r="DY2" s="291"/>
      <c r="DZ2" s="291"/>
      <c r="EA2" s="291"/>
      <c r="EB2" s="291"/>
      <c r="EC2" s="291"/>
      <c r="ED2" s="291"/>
      <c r="EE2" s="291"/>
      <c r="EF2" s="291"/>
      <c r="EG2" s="291"/>
      <c r="EH2" s="291"/>
      <c r="EI2" s="291"/>
      <c r="EN2" s="49">
        <f>IFERROR(MATCH(ccAreaName,$EM:$EM,0),0)</f>
        <v>78</v>
      </c>
      <c r="EO2" s="299" t="str">
        <f ca="1">IFERROR(IF(ISNUMBER(vflag),OFFSET(C$1,$EN$2-1,),""),"")</f>
        <v>Country</v>
      </c>
    </row>
    <row r="3" spans="1:145" x14ac:dyDescent="0.2">
      <c r="A3" s="287" t="s">
        <v>86</v>
      </c>
      <c r="B3" s="287" t="s">
        <v>87</v>
      </c>
      <c r="C3" s="287" t="s">
        <v>88</v>
      </c>
      <c r="D3" s="287" t="s">
        <v>89</v>
      </c>
      <c r="E3" s="287" t="s">
        <v>90</v>
      </c>
      <c r="F3" s="287" t="s">
        <v>91</v>
      </c>
      <c r="G3" s="293">
        <v>11101</v>
      </c>
      <c r="H3" s="293">
        <v>11102</v>
      </c>
      <c r="I3" s="293">
        <v>11103</v>
      </c>
      <c r="J3" s="293">
        <v>11104</v>
      </c>
      <c r="K3" s="293">
        <v>11201</v>
      </c>
      <c r="L3" s="293">
        <v>11301</v>
      </c>
      <c r="M3" s="293">
        <v>11302</v>
      </c>
      <c r="N3" s="293">
        <v>11401</v>
      </c>
      <c r="O3" s="293">
        <v>11402</v>
      </c>
      <c r="P3" s="293">
        <v>11403</v>
      </c>
      <c r="Q3" s="293">
        <v>11404</v>
      </c>
      <c r="R3" s="293">
        <v>11501</v>
      </c>
      <c r="S3" s="293">
        <v>11502</v>
      </c>
      <c r="T3" s="293">
        <v>11503</v>
      </c>
      <c r="U3" s="293">
        <v>11601</v>
      </c>
      <c r="V3" s="293">
        <v>11701</v>
      </c>
      <c r="W3" s="293">
        <v>11702</v>
      </c>
      <c r="X3" s="293">
        <v>11801</v>
      </c>
      <c r="Y3" s="293">
        <v>11901</v>
      </c>
      <c r="Z3" s="293">
        <v>11902</v>
      </c>
      <c r="AA3" s="293">
        <v>11903</v>
      </c>
      <c r="AB3" s="293">
        <v>12101</v>
      </c>
      <c r="AC3" s="293">
        <v>12102</v>
      </c>
      <c r="AD3" s="293">
        <v>12103</v>
      </c>
      <c r="AE3" s="293">
        <v>12104</v>
      </c>
      <c r="AF3" s="293">
        <v>13101</v>
      </c>
      <c r="AG3" s="293">
        <v>13102</v>
      </c>
      <c r="AH3" s="293">
        <v>13103</v>
      </c>
      <c r="AI3" s="293">
        <v>13104</v>
      </c>
      <c r="AJ3" s="293">
        <v>13105</v>
      </c>
      <c r="AK3" s="293">
        <v>13106</v>
      </c>
      <c r="AL3" s="293">
        <v>13107</v>
      </c>
      <c r="AM3" s="293">
        <v>14101</v>
      </c>
      <c r="AN3" s="293">
        <v>14102</v>
      </c>
      <c r="AO3" s="293">
        <v>14103</v>
      </c>
      <c r="AP3" s="293">
        <v>14104</v>
      </c>
      <c r="AQ3" s="293">
        <v>14105</v>
      </c>
      <c r="AR3" s="293">
        <v>14106</v>
      </c>
      <c r="AS3" s="293">
        <v>14107</v>
      </c>
      <c r="AT3" s="293">
        <v>14108</v>
      </c>
      <c r="AU3" s="293">
        <v>15101</v>
      </c>
      <c r="AV3" s="293">
        <v>15102</v>
      </c>
      <c r="AW3" s="293">
        <v>15103</v>
      </c>
      <c r="AX3" s="293">
        <v>15104</v>
      </c>
      <c r="AY3" s="293">
        <v>15105</v>
      </c>
      <c r="AZ3" s="293">
        <v>15106</v>
      </c>
      <c r="BA3" s="293">
        <v>15107</v>
      </c>
      <c r="BB3" s="293">
        <v>15108</v>
      </c>
      <c r="BC3" s="293">
        <v>15109</v>
      </c>
      <c r="BD3" s="293">
        <v>15110</v>
      </c>
      <c r="BE3" s="293">
        <v>15111</v>
      </c>
      <c r="BF3" s="293">
        <v>15112</v>
      </c>
      <c r="BG3" s="293">
        <v>16101</v>
      </c>
      <c r="BH3" s="293">
        <v>16102</v>
      </c>
      <c r="BI3" s="293">
        <v>16103</v>
      </c>
      <c r="BJ3" s="293">
        <v>16104</v>
      </c>
      <c r="BK3" s="293">
        <v>16105</v>
      </c>
      <c r="BL3" s="293">
        <v>16106</v>
      </c>
      <c r="BM3" s="293">
        <v>16107</v>
      </c>
      <c r="BN3" s="293">
        <v>16108</v>
      </c>
      <c r="BO3" s="293">
        <v>16109</v>
      </c>
      <c r="BP3" s="293">
        <v>16110</v>
      </c>
      <c r="BQ3" s="293">
        <v>21101</v>
      </c>
      <c r="BR3" s="293">
        <v>21102</v>
      </c>
      <c r="BS3" s="293">
        <v>21103</v>
      </c>
      <c r="BT3" s="293">
        <v>21104</v>
      </c>
      <c r="BU3" s="293">
        <v>21105</v>
      </c>
      <c r="BV3" s="293">
        <v>21106</v>
      </c>
      <c r="BW3" s="293">
        <v>21201</v>
      </c>
      <c r="BX3" s="293">
        <v>21202</v>
      </c>
      <c r="BY3" s="293">
        <v>21203</v>
      </c>
      <c r="BZ3" s="293">
        <v>21204</v>
      </c>
      <c r="CA3" s="293">
        <v>21205</v>
      </c>
      <c r="CB3" s="293">
        <v>21206</v>
      </c>
      <c r="CC3" s="293">
        <v>21301</v>
      </c>
      <c r="CD3" s="293">
        <v>21302</v>
      </c>
      <c r="CE3" s="293">
        <v>21303</v>
      </c>
      <c r="CF3" s="293">
        <v>21304</v>
      </c>
      <c r="CG3" s="293">
        <v>21305</v>
      </c>
      <c r="CH3" s="293">
        <v>21306</v>
      </c>
      <c r="CI3" s="293">
        <v>21401</v>
      </c>
      <c r="CJ3" s="293">
        <v>21402</v>
      </c>
      <c r="CK3" s="293">
        <v>21403</v>
      </c>
      <c r="CL3" s="293">
        <v>21404</v>
      </c>
      <c r="CM3" s="293">
        <v>21405</v>
      </c>
      <c r="CN3" s="293">
        <v>21406</v>
      </c>
      <c r="CO3" s="293">
        <v>21407</v>
      </c>
      <c r="CP3" s="293">
        <v>21501</v>
      </c>
      <c r="CQ3" s="293">
        <v>21502</v>
      </c>
      <c r="CR3" s="293">
        <v>21503</v>
      </c>
      <c r="CS3" s="293">
        <v>21504</v>
      </c>
      <c r="CT3" s="293">
        <v>21505</v>
      </c>
      <c r="CU3" s="293">
        <v>21506</v>
      </c>
      <c r="CV3" s="293">
        <v>21507</v>
      </c>
      <c r="CW3" s="293">
        <v>21601</v>
      </c>
      <c r="CX3" s="293">
        <v>21602</v>
      </c>
      <c r="CY3" s="293">
        <v>21603</v>
      </c>
      <c r="CZ3" s="293">
        <v>21604</v>
      </c>
      <c r="DA3" s="293">
        <v>21605</v>
      </c>
      <c r="DB3" s="293">
        <v>21606</v>
      </c>
      <c r="DC3" s="293">
        <v>31101</v>
      </c>
      <c r="DD3" s="293">
        <v>31102</v>
      </c>
      <c r="DE3" s="293">
        <v>31201</v>
      </c>
      <c r="DF3" s="293">
        <v>31202</v>
      </c>
      <c r="DG3" s="293">
        <v>31203</v>
      </c>
      <c r="DH3" s="293">
        <v>31301</v>
      </c>
      <c r="DI3" s="293">
        <v>31302</v>
      </c>
      <c r="DJ3" s="293">
        <v>31303</v>
      </c>
      <c r="DK3" s="293">
        <v>31401</v>
      </c>
      <c r="DL3" s="293">
        <v>31402</v>
      </c>
      <c r="DM3" s="293">
        <v>31403</v>
      </c>
      <c r="DN3" s="293">
        <v>31404</v>
      </c>
      <c r="DO3" s="293">
        <v>31405</v>
      </c>
      <c r="DP3" s="293">
        <v>31406</v>
      </c>
      <c r="DQ3" s="293">
        <v>31407</v>
      </c>
      <c r="DR3" s="293">
        <v>31408</v>
      </c>
      <c r="DS3" s="293">
        <v>31409</v>
      </c>
      <c r="DT3" s="293">
        <v>31410</v>
      </c>
      <c r="DU3" s="293">
        <v>31411</v>
      </c>
      <c r="DV3" s="293">
        <v>31501</v>
      </c>
      <c r="DW3" s="293">
        <v>31601</v>
      </c>
      <c r="DX3" s="293">
        <v>31602</v>
      </c>
      <c r="DY3" s="293">
        <v>31603</v>
      </c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L3" s="21" t="str">
        <f>IF(ISNUMBER($A3),$F3&amp;$E3,"")</f>
        <v/>
      </c>
      <c r="EM3" s="21" t="str">
        <f>IF(ISNUMBER($A3),$A3&amp;$B3&amp;$E3&amp;$F3,"")</f>
        <v/>
      </c>
    </row>
    <row r="4" spans="1:145" s="50" customFormat="1" ht="79.5" customHeight="1" x14ac:dyDescent="0.2">
      <c r="A4" s="289"/>
      <c r="B4" s="311" t="str">
        <f>IFERROR(IF(ccLevel2&lt;&gt;"",ccLevel2&amp;", "&amp;ccYear,ccCountry&amp;", "&amp;ccYear),"")</f>
        <v>Kenya, 2012</v>
      </c>
      <c r="C4" s="289"/>
      <c r="D4" s="289"/>
      <c r="E4" s="289"/>
      <c r="F4" s="289"/>
      <c r="G4" s="289" t="str">
        <f ca="1">IFERROR(IF(ISNUMBER(G3),OFFSET(iParameters!$E$1,MATCH(G3,iParameters!$D:$D,0)-1,),""),"")</f>
        <v>Total population currently living in the area</v>
      </c>
      <c r="H4" s="289" t="str">
        <f ca="1">IFERROR(IF(ISNUMBER(H3),OFFSET(iParameters!$E$1,MATCH(H3,iParameters!$D:$D,0)-1,),""),"")</f>
        <v>Total children 0-14 years</v>
      </c>
      <c r="I4" s="289" t="str">
        <f ca="1">IFERROR(IF(ISNUMBER(I3),OFFSET(iParameters!$E$1,MATCH(I3,iParameters!$D:$D,0)-1,),""),"")</f>
        <v>Proportion of population at risk for malaria</v>
      </c>
      <c r="J4" s="289" t="str">
        <f ca="1">IFERROR(IF(ISNUMBER(J3),OFFSET(iParameters!$E$1,MATCH(J3,iParameters!$D:$D,0)-1,),""),"")</f>
        <v>Average annual population growth rate</v>
      </c>
      <c r="K4" s="289" t="str">
        <f ca="1">IFERROR(IF(ISNUMBER(K3),OFFSET(iParameters!$E$1,MATCH(K3,iParameters!$D:$D,0)-1,),""),"")</f>
        <v>Total population of females currently living in the area</v>
      </c>
      <c r="L4" s="289" t="str">
        <f ca="1">IFERROR(IF(ISNUMBER(L3),OFFSET(iParameters!$E$1,MATCH(L3,iParameters!$D:$D,0)-1,),""),"")</f>
        <v>Total population of women of reproductive age currently living in the area</v>
      </c>
      <c r="M4" s="289" t="str">
        <f ca="1">IFERROR(IF(ISNUMBER(M3),OFFSET(iParameters!$E$1,MATCH(M3,iParameters!$D:$D,0)-1,),""),"")</f>
        <v>Total population of pregnant women living in the area</v>
      </c>
      <c r="N4" s="289" t="str">
        <f ca="1">IFERROR(IF(ISNUMBER(N3),OFFSET(iParameters!$E$1,MATCH(N3,iParameters!$D:$D,0)-1,),""),"")</f>
        <v>Total under-five population currently living in the area</v>
      </c>
      <c r="O4" s="289" t="str">
        <f ca="1">IFERROR(IF(ISNUMBER(O3),OFFSET(iParameters!$E$1,MATCH(O3,iParameters!$D:$D,0)-1,),""),"")</f>
        <v>Total infant population 12-59 months</v>
      </c>
      <c r="P4" s="289" t="str">
        <f ca="1">IFERROR(IF(ISNUMBER(P3),OFFSET(iParameters!$E$1,MATCH(P3,iParameters!$D:$D,0)-1,),""),"")</f>
        <v>Total infant population 12-23 months</v>
      </c>
      <c r="Q4" s="289" t="str">
        <f ca="1">IFERROR(IF(ISNUMBER(Q3),OFFSET(iParameters!$E$1,MATCH(Q3,iParameters!$D:$D,0)-1,),""),"")</f>
        <v>Total infant population 6-23 months</v>
      </c>
      <c r="R4" s="289" t="str">
        <f ca="1">IFERROR(IF(ISNUMBER(R3),OFFSET(iParameters!$E$1,MATCH(R3,iParameters!$D:$D,0)-1,),""),"")</f>
        <v>Total under-one population currently living in the area</v>
      </c>
      <c r="S4" s="289" t="str">
        <f ca="1">IFERROR(IF(ISNUMBER(S3),OFFSET(iParameters!$E$1,MATCH(S3,iParameters!$D:$D,0)-1,),""),"")</f>
        <v>Total infant population 6-11 months</v>
      </c>
      <c r="T4" s="289" t="str">
        <f ca="1">IFERROR(IF(ISNUMBER(T3),OFFSET(iParameters!$E$1,MATCH(T3,iParameters!$D:$D,0)-1,),""),"")</f>
        <v>Total infant population 0-6 months</v>
      </c>
      <c r="U4" s="289" t="str">
        <f ca="1">IFERROR(IF(ISNUMBER(U3),OFFSET(iParameters!$E$1,MATCH(U3,iParameters!$D:$D,0)-1,),""),"")</f>
        <v>Percentage of population living in rural areas</v>
      </c>
      <c r="V4" s="289" t="str">
        <f ca="1">IFERROR(IF(ISNUMBER(V3),OFFSET(iParameters!$E$1,MATCH(V3,iParameters!$D:$D,0)-1,),""),"")</f>
        <v>Total population living more than 5 km from a facility</v>
      </c>
      <c r="W4" s="289" t="str">
        <f ca="1">IFERROR(IF(ISNUMBER(W3),OFFSET(iParameters!$E$1,MATCH(W3,iParameters!$D:$D,0)-1,),""),"")</f>
        <v>Total population living more than one hour from a primary care facility</v>
      </c>
      <c r="X4" s="289" t="str">
        <f ca="1">IFERROR(IF(ISNUMBER(X3),OFFSET(iParameters!$E$1,MATCH(X3,iParameters!$D:$D,0)-1,),""),"")</f>
        <v>Percentage of population living on less than one dollar a day (or nationally accepted poverty measure)</v>
      </c>
      <c r="Y4" s="289" t="str">
        <f ca="1">IFERROR(IF(ISNUMBER(Y3),OFFSET(iParameters!$E$1,MATCH(Y3,iParameters!$D:$D,0)-1,),""),"")</f>
        <v>Average number of persons per household</v>
      </c>
      <c r="Z4" s="289" t="str">
        <f ca="1">IFERROR(IF(ISNUMBER(Z3),OFFSET(iParameters!$E$1,MATCH(Z3,iParameters!$D:$D,0)-1,),""),"")</f>
        <v>Proportion of population targeted by iCCM programs</v>
      </c>
      <c r="AA4" s="289" t="str">
        <f ca="1">IFERROR(IF(ISNUMBER(AA3),OFFSET(iParameters!$E$1,MATCH(AA3,iParameters!$D:$D,0)-1,),""),"")</f>
        <v>Proportion of population living &gt;5km of PHC facility</v>
      </c>
      <c r="AB4" s="289" t="str">
        <f ca="1">IFERROR(IF(ISNUMBER(AB3),OFFSET(iParameters!$E$1,MATCH(AB3,iParameters!$D:$D,0)-1,),""),"")</f>
        <v>Total deaths to children under age 1 month</v>
      </c>
      <c r="AC4" s="289" t="str">
        <f ca="1">IFERROR(IF(ISNUMBER(AC3),OFFSET(iParameters!$E$1,MATCH(AC3,iParameters!$D:$D,0)-1,),""),"")</f>
        <v>Total deaths to children under age 1 year</v>
      </c>
      <c r="AD4" s="289" t="str">
        <f ca="1">IFERROR(IF(ISNUMBER(AD3),OFFSET(iParameters!$E$1,MATCH(AD3,iParameters!$D:$D,0)-1,),""),"")</f>
        <v>Total deaths to children ages 0-59 months</v>
      </c>
      <c r="AE4" s="289" t="str">
        <f ca="1">IFERROR(IF(ISNUMBER(AE3),OFFSET(iParameters!$E$1,MATCH(AE3,iParameters!$D:$D,0)-1,),""),"")</f>
        <v>Total deaths to women who are pregnant or within 42 days of pregnancy</v>
      </c>
      <c r="AF4" s="289" t="str">
        <f ca="1">IFERROR(IF(ISNUMBER(AF3),OFFSET(iParameters!$E$1,MATCH(AF3,iParameters!$D:$D,0)-1,),""),"")</f>
        <v>Diarrhoea prevalence among 0-59 months</v>
      </c>
      <c r="AG4" s="289" t="str">
        <f ca="1">IFERROR(IF(ISNUMBER(AG3),OFFSET(iParameters!$E$1,MATCH(AG3,iParameters!$D:$D,0)-1,),""),"")</f>
        <v>Diarrhoea episode per child per year</v>
      </c>
      <c r="AH4" s="289" t="str">
        <f ca="1">IFERROR(IF(ISNUMBER(AH3),OFFSET(iParameters!$E$1,MATCH(AH3,iParameters!$D:$D,0)-1,),""),"")</f>
        <v>Designation of CHW</v>
      </c>
      <c r="AI4" s="289" t="str">
        <f ca="1">IFERROR(IF(ISNUMBER(AI3),OFFSET(iParameters!$E$1,MATCH(AI3,iParameters!$D:$D,0)-1,),""),"")</f>
        <v>Average number of population covered by a CHW</v>
      </c>
      <c r="AJ4" s="289" t="str">
        <f ca="1">IFERROR(IF(ISNUMBER(AJ3),OFFSET(iParameters!$E$1,MATCH(AJ3,iParameters!$D:$D,0)-1,),""),"")</f>
        <v>Number of existing CHW for this activity in the iCCM areas</v>
      </c>
      <c r="AK4" s="289" t="str">
        <f ca="1">IFERROR(IF(ISNUMBER(AK3),OFFSET(iParameters!$E$1,MATCH(AK3,iParameters!$D:$D,0)-1,),""),"")</f>
        <v>Proportion of diarrhea cases treated at Health Facility (Public and private)</v>
      </c>
      <c r="AL4" s="289" t="str">
        <f ca="1">IFERROR(IF(ISNUMBER(AL3),OFFSET(iParameters!$E$1,MATCH(AL3,iParameters!$D:$D,0)-1,),""),"")</f>
        <v>Proportion of diarrhea cases treated through CCM</v>
      </c>
      <c r="AM4" s="289" t="str">
        <f ca="1">IFERROR(IF(ISNUMBER(AM3),OFFSET(iParameters!$E$1,MATCH(AM3,iParameters!$D:$D,0)-1,),""),"")</f>
        <v>Pneumonia prevalence among 0-59 months</v>
      </c>
      <c r="AN4" s="289" t="str">
        <f ca="1">IFERROR(IF(ISNUMBER(AN3),OFFSET(iParameters!$E$1,MATCH(AN3,iParameters!$D:$D,0)-1,),""),"")</f>
        <v>Pneumonia episode per child per year</v>
      </c>
      <c r="AO4" s="289" t="str">
        <f ca="1">IFERROR(IF(ISNUMBER(AO3),OFFSET(iParameters!$E$1,MATCH(AO3,iParameters!$D:$D,0)-1,),""),"")</f>
        <v>Designation of CHW</v>
      </c>
      <c r="AP4" s="289" t="str">
        <f ca="1">IFERROR(IF(ISNUMBER(AP3),OFFSET(iParameters!$E$1,MATCH(AP3,iParameters!$D:$D,0)-1,),""),"")</f>
        <v>Average number of population covered by a CHW</v>
      </c>
      <c r="AQ4" s="289" t="str">
        <f ca="1">IFERROR(IF(ISNUMBER(AQ3),OFFSET(iParameters!$E$1,MATCH(AQ3,iParameters!$D:$D,0)-1,),""),"")</f>
        <v>Number of existing CHW for this activity in the iCCM areas</v>
      </c>
      <c r="AR4" s="289" t="str">
        <f ca="1">IFERROR(IF(ISNUMBER(AR3),OFFSET(iParameters!$E$1,MATCH(AR3,iParameters!$D:$D,0)-1,),""),"")</f>
        <v>Proportion of Pneumonia cases treated at Health Facility (Public and private)</v>
      </c>
      <c r="AS4" s="289" t="str">
        <f ca="1">IFERROR(IF(ISNUMBER(AS3),OFFSET(iParameters!$E$1,MATCH(AS3,iParameters!$D:$D,0)-1,),""),"")</f>
        <v>Proportion of Pneumonia cases treated through CCM</v>
      </c>
      <c r="AT4" s="289" t="str">
        <f ca="1">IFERROR(IF(ISNUMBER(AT3),OFFSET(iParameters!$E$1,MATCH(AT3,iParameters!$D:$D,0)-1,),""),"")</f>
        <v>Fever prevalence among 0-59 months</v>
      </c>
      <c r="AU4" s="289" t="str">
        <f ca="1">IFERROR(IF(ISNUMBER(AU3),OFFSET(iParameters!$E$1,MATCH(AU3,iParameters!$D:$D,0)-1,),""),"")</f>
        <v>Malaria prevalence among 0-59 months</v>
      </c>
      <c r="AV4" s="289" t="str">
        <f ca="1">IFERROR(IF(ISNUMBER(AV3),OFFSET(iParameters!$E$1,MATCH(AV3,iParameters!$D:$D,0)-1,),""),"")</f>
        <v>Malaria episode per child per year</v>
      </c>
      <c r="AW4" s="289" t="str">
        <f ca="1">IFERROR(IF(ISNUMBER(AW3),OFFSET(iParameters!$E$1,MATCH(AW3,iParameters!$D:$D,0)-1,),""),"")</f>
        <v>Designation of CHW</v>
      </c>
      <c r="AX4" s="289" t="str">
        <f ca="1">IFERROR(IF(ISNUMBER(AX3),OFFSET(iParameters!$E$1,MATCH(AX3,iParameters!$D:$D,0)-1,),""),"")</f>
        <v>Average number of population covered by a CHW</v>
      </c>
      <c r="AY4" s="289" t="str">
        <f ca="1">IFERROR(IF(ISNUMBER(AY3),OFFSET(iParameters!$E$1,MATCH(AY3,iParameters!$D:$D,0)-1,),""),"")</f>
        <v>Number of existing CHW for this activity in the iCCM areas</v>
      </c>
      <c r="AZ4" s="289" t="str">
        <f ca="1">IFERROR(IF(ISNUMBER(AZ3),OFFSET(iParameters!$E$1,MATCH(AZ3,iParameters!$D:$D,0)-1,),""),"")</f>
        <v>Number of LLINs to be distributed per household</v>
      </c>
      <c r="BA4" s="289" t="str">
        <f ca="1">IFERROR(IF(ISNUMBER(BA3),OFFSET(iParameters!$E$1,MATCH(BA3,iParameters!$D:$D,0)-1,),""),"")</f>
        <v>Proportion of Malaria cases treated at Health Facility (Public and private)</v>
      </c>
      <c r="BB4" s="289" t="str">
        <f ca="1">IFERROR(IF(ISNUMBER(BB3),OFFSET(iParameters!$E$1,MATCH(BB3,iParameters!$D:$D,0)-1,),""),"")</f>
        <v>Proportion of Malaria cases treated through CCM</v>
      </c>
      <c r="BC4" s="289" t="str">
        <f ca="1">IFERROR(IF(ISNUMBER(BC3),OFFSET(iParameters!$E$1,MATCH(BC3,iParameters!$D:$D,0)-1,),""),"")</f>
        <v>Proportion of fever cases diagnosed at Health Facility (Public and private)</v>
      </c>
      <c r="BD4" s="289" t="str">
        <f ca="1">IFERROR(IF(ISNUMBER(BD3),OFFSET(iParameters!$E$1,MATCH(BD3,iParameters!$D:$D,0)-1,),""),"")</f>
        <v>Proportion of fever cases diagnosed through CCM</v>
      </c>
      <c r="BE4" s="289" t="str">
        <f ca="1">IFERROR(IF(ISNUMBER(BE3),OFFSET(iParameters!$E$1,MATCH(BE3,iParameters!$D:$D,0)-1,),""),"")</f>
        <v>Proportion of households targeted for IRS</v>
      </c>
      <c r="BF4" s="289" t="str">
        <f ca="1">IFERROR(IF(ISNUMBER(BF3),OFFSET(iParameters!$E$1,MATCH(BF3,iParameters!$D:$D,0)-1,),""),"")</f>
        <v>Proportion of households targeted for LLINs</v>
      </c>
      <c r="BG4" s="289" t="str">
        <f ca="1">IFERROR(IF(ISNUMBER(BG3),OFFSET(iParameters!$E$1,MATCH(BG3,iParameters!$D:$D,0)-1,),""),"")</f>
        <v>Acute malnutrition prevalence among 0-59 months (severe wasting)</v>
      </c>
      <c r="BH4" s="289" t="str">
        <f ca="1">IFERROR(IF(ISNUMBER(BH3),OFFSET(iParameters!$E$1,MATCH(BH3,iParameters!$D:$D,0)-1,),""),"")</f>
        <v>Acute malnutrition episode per child per year</v>
      </c>
      <c r="BI4" s="289" t="str">
        <f ca="1">IFERROR(IF(ISNUMBER(BI3),OFFSET(iParameters!$E$1,MATCH(BI3,iParameters!$D:$D,0)-1,),""),"")</f>
        <v>Designation of CHW</v>
      </c>
      <c r="BJ4" s="289" t="str">
        <f ca="1">IFERROR(IF(ISNUMBER(BJ3),OFFSET(iParameters!$E$1,MATCH(BJ3,iParameters!$D:$D,0)-1,),""),"")</f>
        <v>Average number of population covered by a CHW</v>
      </c>
      <c r="BK4" s="289" t="str">
        <f ca="1">IFERROR(IF(ISNUMBER(BK3),OFFSET(iParameters!$E$1,MATCH(BK3,iParameters!$D:$D,0)-1,),""),"")</f>
        <v>Number of existing CHW for this activity in the iCCM areas</v>
      </c>
      <c r="BL4" s="289" t="str">
        <f ca="1">IFERROR(IF(ISNUMBER(BL3),OFFSET(iParameters!$E$1,MATCH(BL3,iParameters!$D:$D,0)-1,),""),"")</f>
        <v>Number of RUTF sachets per treatment course</v>
      </c>
      <c r="BM4" s="289" t="str">
        <f ca="1">IFERROR(IF(ISNUMBER(BM3),OFFSET(iParameters!$E$1,MATCH(BM3,iParameters!$D:$D,0)-1,),""),"")</f>
        <v>Proportion of cases of acute malnutrition in children under 5 years old diagnosed at Health Facility (Public and private)</v>
      </c>
      <c r="BN4" s="289" t="str">
        <f ca="1">IFERROR(IF(ISNUMBER(BN3),OFFSET(iParameters!$E$1,MATCH(BN3,iParameters!$D:$D,0)-1,),""),"")</f>
        <v>Proportion of cases of acute malnutrition in children under 5 years diagnosed through CCM</v>
      </c>
      <c r="BO4" s="289" t="str">
        <f ca="1">IFERROR(IF(ISNUMBER(BO3),OFFSET(iParameters!$E$1,MATCH(BO3,iParameters!$D:$D,0)-1,),""),"")</f>
        <v>Proportion of acutely malnourished cases treated at Health Facility (Public and private)</v>
      </c>
      <c r="BP4" s="289" t="str">
        <f ca="1">IFERROR(IF(ISNUMBER(BP3),OFFSET(iParameters!$E$1,MATCH(BP3,iParameters!$D:$D,0)-1,),""),"")</f>
        <v>Proportion of acutely malnourished cases treated through CCM</v>
      </c>
      <c r="BQ4" s="289" t="str">
        <f ca="1">IFERROR(IF(ISNUMBER(BQ3),OFFSET(iParameters!$E$1,MATCH(BQ3,iParameters!$D:$D,0)-1,),""),"")</f>
        <v xml:space="preserve">Commodities: Proportion of CHWs with zero absolute stock-outs of ORS and zinc supplements lasting more than 1 week during the past 3 months </v>
      </c>
      <c r="BR4" s="289" t="str">
        <f ca="1">IFERROR(IF(ISNUMBER(BR3),OFFSET(iParameters!$E$1,MATCH(BR3,iParameters!$D:$D,0)-1,),""),"")</f>
        <v>Human resources: Proportion of CHWs trained in diarrhoea case management</v>
      </c>
      <c r="BS4" s="289" t="str">
        <f ca="1">IFERROR(IF(ISNUMBER(BS3),OFFSET(iParameters!$E$1,MATCH(BS3,iParameters!$D:$D,0)-1,),""),"")</f>
        <v>Geographic access: Proportion of villages with access to CHWs trained in diarrhoea case management</v>
      </c>
      <c r="BT4" s="289" t="str">
        <f ca="1">IFERROR(IF(ISNUMBER(BT3),OFFSET(iParameters!$E$1,MATCH(BT3,iParameters!$D:$D,0)-1,),""),"")</f>
        <v>Utilisation: Among children 0-59 months who had diarrhoea, the proportion given ORS</v>
      </c>
      <c r="BU4" s="289" t="str">
        <f ca="1">IFERROR(IF(ISNUMBER(BU3),OFFSET(iParameters!$E$1,MATCH(BU3,iParameters!$D:$D,0)-1,),""),"")</f>
        <v xml:space="preserve">Continuity: Among children under age 5 who had diarrhoea, the proportion given ORS packets or prepackaged liquid AND zinc supplements </v>
      </c>
      <c r="BV4" s="289" t="str">
        <f ca="1">IFERROR(IF(ISNUMBER(BV3),OFFSET(iParameters!$E$1,MATCH(BV3,iParameters!$D:$D,0)-1,),""),"")</f>
        <v xml:space="preserve">Effective coverage: Among children under age 5 who had diarrhoea, the proportion given ORS packets or prepackaged liquid AND zinc supplements AND continued feeding and increased fluids </v>
      </c>
      <c r="BW4" s="289" t="str">
        <f ca="1">IFERROR(IF(ISNUMBER(BW3),OFFSET(iParameters!$E$1,MATCH(BW3,iParameters!$D:$D,0)-1,),""),"")</f>
        <v>Commodities: Proportion of CHWs with zero absolute stock-outs of ACT lasting more than 1 week at any time during the past 3 months</v>
      </c>
      <c r="BX4" s="289" t="str">
        <f ca="1">IFERROR(IF(ISNUMBER(BX3),OFFSET(iParameters!$E$1,MATCH(BX3,iParameters!$D:$D,0)-1,),""),"")</f>
        <v>Human resources: Proportion of CHWs trained in malaria case management</v>
      </c>
      <c r="BY4" s="289" t="str">
        <f ca="1">IFERROR(IF(ISNUMBER(BY3),OFFSET(iParameters!$E$1,MATCH(BY3,iParameters!$D:$D,0)-1,),""),"")</f>
        <v>Geographic access: Proportion of villages with access to CHWs trained in malaria case management</v>
      </c>
      <c r="BZ4" s="289" t="str">
        <f ca="1">IFERROR(IF(ISNUMBER(BZ3),OFFSET(iParameters!$E$1,MATCH(BZ3,iParameters!$D:$D,0)-1,),""),"")</f>
        <v>Utilisation: Among children under age 5 with fever, proportion for whom fever was tested for confirmation of malaria diagnosis</v>
      </c>
      <c r="CA4" s="289" t="str">
        <f ca="1">IFERROR(IF(ISNUMBER(CA3),OFFSET(iParameters!$E$1,MATCH(CA3,iParameters!$D:$D,0)-1,),""),"")</f>
        <v>Continuity: Among children ages 0-59 months with confirmation of malaria diagnosis, proportion who received treatment with any anti-malarials</v>
      </c>
      <c r="CB4" s="289" t="str">
        <f ca="1">IFERROR(IF(ISNUMBER(CB3),OFFSET(iParameters!$E$1,MATCH(CB3,iParameters!$D:$D,0)-1,),""),"")</f>
        <v>Effective coverage: Among children ages 0-59 months with confirmation of malaria diagnosis, proportion who received treatment with ACT</v>
      </c>
      <c r="CC4" s="289" t="str">
        <f ca="1">IFERROR(IF(ISNUMBER(CC3),OFFSET(iParameters!$E$1,MATCH(CC3,iParameters!$D:$D,0)-1,),""),"")</f>
        <v>Commodities: Proportion of CHWs with zero absolute stock-outs of antibiotics lasting more than 1 week during the past 3 months</v>
      </c>
      <c r="CD4" s="289" t="str">
        <f ca="1">IFERROR(IF(ISNUMBER(CD3),OFFSET(iParameters!$E$1,MATCH(CD3,iParameters!$D:$D,0)-1,),""),"")</f>
        <v>Human resources: Proportion of CHWs trained in pneumonia case management</v>
      </c>
      <c r="CE4" s="289" t="str">
        <f ca="1">IFERROR(IF(ISNUMBER(CE3),OFFSET(iParameters!$E$1,MATCH(CE3,iParameters!$D:$D,0)-1,),""),"")</f>
        <v xml:space="preserve">Geographic access: Proportion of villages with access to CHWs trained in pneumonia case management </v>
      </c>
      <c r="CF4" s="289" t="str">
        <f ca="1">IFERROR(IF(ISNUMBER(CF3),OFFSET(iParameters!$E$1,MATCH(CF3,iParameters!$D:$D,0)-1,),""),"")</f>
        <v>Utilisation: Among children ages 0-59 months with symptoms of ARI, proportion for whom treatment was sought from a trained provider in a health facility or trained provider</v>
      </c>
      <c r="CG4" s="289" t="str">
        <f ca="1">IFERROR(IF(ISNUMBER(CG3),OFFSET(iParameters!$E$1,MATCH(CG3,iParameters!$D:$D,0)-1,),""),"")</f>
        <v>Continuity: Among children ages 0-59 months with symptoms of ARI, proportion for whom treatment was sought from a trained provider in a health facility and who received antibiotics</v>
      </c>
      <c r="CH4" s="289" t="str">
        <f ca="1">IFERROR(IF(ISNUMBER(CH3),OFFSET(iParameters!$E$1,MATCH(CH3,iParameters!$D:$D,0)-1,),""),"")</f>
        <v>Effective coverage: Among children ages 0-59 months with symptoms of ARI, proportion for whom treatment was sought from a trained provider in a health facility and who received antibiotics and took them for the required period</v>
      </c>
      <c r="CI4" s="289" t="str">
        <f ca="1">IFERROR(IF(ISNUMBER(CI3),OFFSET(iParameters!$E$1,MATCH(CI3,iParameters!$D:$D,0)-1,),""),"")</f>
        <v>Commodities: Proportion  of districts with LLIN stocks throughout the year or receiving LLIN through annual campaigns</v>
      </c>
      <c r="CJ4" s="289" t="str">
        <f ca="1">IFERROR(IF(ISNUMBER(CJ3),OFFSET(iParameters!$E$1,MATCH(CJ3,iParameters!$D:$D,0)-1,),""),"")</f>
        <v>Human resources: Proportion of  Population living in communities with active community/environmental health worker</v>
      </c>
      <c r="CK4" s="289" t="str">
        <f ca="1">IFERROR(IF(ISNUMBER(CK3),OFFSET(iParameters!$E$1,MATCH(CK3,iParameters!$D:$D,0)-1,),""),"")</f>
        <v>Geographic access: Proportion of  households living near distribution point or reached by annual campaigns</v>
      </c>
      <c r="CL4" s="289" t="str">
        <f ca="1">IFERROR(IF(ISNUMBER(CL3),OFFSET(iParameters!$E$1,MATCH(CL3,iParameters!$D:$D,0)-1,),""),"")</f>
        <v>Utilisation: Proportion of all households having 1 or more Bednets (any type)</v>
      </c>
      <c r="CM4" s="289" t="str">
        <f ca="1">IFERROR(IF(ISNUMBER(CM3),OFFSET(iParameters!$E$1,MATCH(CM3,iParameters!$D:$D,0)-1,),""),"")</f>
        <v>Continuity: Proportion of all households with at least one LLIN</v>
      </c>
      <c r="CN4" s="289" t="str">
        <f ca="1">IFERROR(IF(ISNUMBER(CN3),OFFSET(iParameters!$E$1,MATCH(CN3,iParameters!$D:$D,0)-1,),""),"")</f>
        <v>Effective coverage: Proportion of all U5s sleeping under LLIN last night</v>
      </c>
      <c r="CO4" s="289" t="str">
        <f ca="1">IFERROR(IF(ISNUMBER(CO3),OFFSET(iParameters!$E$1,MATCH(CO3,iParameters!$D:$D,0)-1,),""),"")</f>
        <v>Proportion of all pregnant women sleeping under LLIN last night</v>
      </c>
      <c r="CP4" s="289" t="str">
        <f ca="1">IFERROR(IF(ISNUMBER(CP3),OFFSET(iParameters!$E$1,MATCH(CP3,iParameters!$D:$D,0)-1,),""),"")</f>
        <v xml:space="preserve">Commodities: Proportion of CHWs with sufficient RUTF through the year </v>
      </c>
      <c r="CQ4" s="289" t="str">
        <f ca="1">IFERROR(IF(ISNUMBER(CQ3),OFFSET(iParameters!$E$1,MATCH(CQ3,iParameters!$D:$D,0)-1,),""),"")</f>
        <v>Human resources: Proportion of CHWs trained in management of acute malnutrition</v>
      </c>
      <c r="CR4" s="289" t="str">
        <f ca="1">IFERROR(IF(ISNUMBER(CR3),OFFSET(iParameters!$E$1,MATCH(CR3,iParameters!$D:$D,0)-1,),""),"")</f>
        <v>Geographic access: Proportion of villages with access to CHWs trained in management of acute malnutrition</v>
      </c>
      <c r="CS4" s="289" t="str">
        <f ca="1">IFERROR(IF(ISNUMBER(CS3),OFFSET(iParameters!$E$1,MATCH(CS3,iParameters!$D:$D,0)-1,),""),"")</f>
        <v>Utilisation: Proportion of children under 5 years old diagnosed (based on MUAC/bilateral oedema) with acute malnutrition (severe and moderate)</v>
      </c>
      <c r="CT4" s="289" t="str">
        <f ca="1">IFERROR(IF(ISNUMBER(CT3),OFFSET(iParameters!$E$1,MATCH(CT3,iParameters!$D:$D,0)-1,),""),"")</f>
        <v xml:space="preserve">Continuity: Proportion of children among those diagnosed with severe acute malnutrition who received adequate treatment with RUTF through a trained provider </v>
      </c>
      <c r="CU4" s="289" t="str">
        <f ca="1">IFERROR(IF(ISNUMBER(CU3),OFFSET(iParameters!$E$1,MATCH(CU3,iParameters!$D:$D,0)-1,),""),"")</f>
        <v>Continuity: Proportion of children among those diagnosed with severe acute malnutrition who received adequate systematic treatment through a trained provider</v>
      </c>
      <c r="CV4" s="289" t="str">
        <f ca="1">IFERROR(IF(ISNUMBER(CV3),OFFSET(iParameters!$E$1,MATCH(CV3,iParameters!$D:$D,0)-1,),""),"")</f>
        <v xml:space="preserve">Effective coverage: Proportion of children diagnosed with severe  acute malnutrition who received treatment with RUTF until recovery </v>
      </c>
      <c r="CW4" s="289" t="str">
        <f ca="1">IFERROR(IF(ISNUMBER(CW3),OFFSET(iParameters!$E$1,MATCH(CW3,iParameters!$D:$D,0)-1,),""),"")</f>
        <v xml:space="preserve">Commodities: Proportion of spray teams with no stock out of IRS supplies </v>
      </c>
      <c r="CX4" s="289" t="str">
        <f ca="1">IFERROR(IF(ISNUMBER(CX3),OFFSET(iParameters!$E$1,MATCH(CX3,iParameters!$D:$D,0)-1,),""),"")</f>
        <v>Human resources: Proportion of targeted IRS areas with qualified spray teams</v>
      </c>
      <c r="CY4" s="289" t="str">
        <f ca="1">IFERROR(IF(ISNUMBER(CY3),OFFSET(iParameters!$E$1,MATCH(CY3,iParameters!$D:$D,0)-1,),""),"")</f>
        <v>Geographical access: Proportion of targeted areas with access to spray teams</v>
      </c>
      <c r="CZ4" s="289" t="str">
        <f ca="1">IFERROR(IF(ISNUMBER(CZ3),OFFSET(iParameters!$E$1,MATCH(CZ3,iParameters!$D:$D,0)-1,),""),"")</f>
        <v>Utilisation: Proportion of targeted areas informed about spraying campain</v>
      </c>
      <c r="DA4" s="289" t="str">
        <f ca="1">IFERROR(IF(ISNUMBER(DA3),OFFSET(iParameters!$E$1,MATCH(DA3,iParameters!$D:$D,0)-1,),""),"")</f>
        <v>Continuity: Proportion of target structures/HH sprayed  at least once in targeted area</v>
      </c>
      <c r="DB4" s="289" t="str">
        <f ca="1">IFERROR(IF(ISNUMBER(DB3),OFFSET(iParameters!$E$1,MATCH(DB3,iParameters!$D:$D,0)-1,),""),"")</f>
        <v>Effective coverage: Proportion of target structures/HH sprayed  effectively in targeted area</v>
      </c>
      <c r="DC4" s="289" t="str">
        <f ca="1">IFERROR(IF(ISNUMBER(DC3),OFFSET(iParameters!$E$1,MATCH(DC3,iParameters!$D:$D,0)-1,),""),"")</f>
        <v>Salary/incentive per CHW per Year</v>
      </c>
      <c r="DD4" s="289" t="str">
        <f ca="1">IFERROR(IF(ISNUMBER(DD3),OFFSET(iParameters!$E$1,MATCH(DD3,iParameters!$D:$D,0)-1,),""),"")</f>
        <v>Other HR costs per year</v>
      </c>
      <c r="DE4" s="289" t="str">
        <f ca="1">IFERROR(IF(ISNUMBER(DE3),OFFSET(iParameters!$E$1,MATCH(DE3,iParameters!$D:$D,0)-1,),""),"")</f>
        <v>Cost per training</v>
      </c>
      <c r="DF4" s="289" t="str">
        <f ca="1">IFERROR(IF(ISNUMBER(DF3),OFFSET(iParameters!$E$1,MATCH(DF3,iParameters!$D:$D,0)-1,),""),"")</f>
        <v>Cost per supervision</v>
      </c>
      <c r="DG4" s="289" t="str">
        <f ca="1">IFERROR(IF(ISNUMBER(DG3),OFFSET(iParameters!$E$1,MATCH(DG3,iParameters!$D:$D,0)-1,),""),"")</f>
        <v>Cost per microplanning</v>
      </c>
      <c r="DH4" s="289" t="str">
        <f ca="1">IFERROR(IF(ISNUMBER(DH3),OFFSET(iParameters!$E$1,MATCH(DH3,iParameters!$D:$D,0)-1,),""),"")</f>
        <v>Total Cost for monitoring  (M&amp;E) per year</v>
      </c>
      <c r="DI4" s="289" t="str">
        <f ca="1">IFERROR(IF(ISNUMBER(DI3),OFFSET(iParameters!$E$1,MATCH(DI3,iParameters!$D:$D,0)-1,),""),"")</f>
        <v>Cost for coordination per year</v>
      </c>
      <c r="DJ4" s="289" t="str">
        <f ca="1">IFERROR(IF(ISNUMBER(DJ3),OFFSET(iParameters!$E$1,MATCH(DJ3,iParameters!$D:$D,0)-1,),""),"")</f>
        <v>Other costs for research and evaluation per year</v>
      </c>
      <c r="DK4" s="289" t="str">
        <f ca="1">IFERROR(IF(ISNUMBER(DK3),OFFSET(iParameters!$E$1,MATCH(DK3,iParameters!$D:$D,0)-1,),""),"")</f>
        <v>Total cost per net</v>
      </c>
      <c r="DL4" s="289" t="str">
        <f ca="1">IFERROR(IF(ISNUMBER(DL3),OFFSET(iParameters!$E$1,MATCH(DL3,iParameters!$D:$D,0)-1,),""),"")</f>
        <v>Total cost per malaria rapid diagnostic test (RDT)</v>
      </c>
      <c r="DM4" s="289" t="str">
        <f ca="1">IFERROR(IF(ISNUMBER(DM3),OFFSET(iParameters!$E$1,MATCH(DM3,iParameters!$D:$D,0)-1,),""),"")</f>
        <v>Total cost per antibiotic treatment</v>
      </c>
      <c r="DN4" s="289" t="str">
        <f ca="1">IFERROR(IF(ISNUMBER(DN3),OFFSET(iParameters!$E$1,MATCH(DN3,iParameters!$D:$D,0)-1,),""),"")</f>
        <v>Total cost per antimalarial drug treatment</v>
      </c>
      <c r="DO4" s="289" t="str">
        <f ca="1">IFERROR(IF(ISNUMBER(DO3),OFFSET(iParameters!$E$1,MATCH(DO3,iParameters!$D:$D,0)-1,),""),"")</f>
        <v>Total cost per ORS treatment</v>
      </c>
      <c r="DP4" s="289" t="str">
        <f ca="1">IFERROR(IF(ISNUMBER(DP3),OFFSET(iParameters!$E$1,MATCH(DP3,iParameters!$D:$D,0)-1,),""),"")</f>
        <v>Total cost per Zinc treatment</v>
      </c>
      <c r="DQ4" s="289" t="str">
        <f ca="1">IFERROR(IF(ISNUMBER(DQ3),OFFSET(iParameters!$E$1,MATCH(DQ3,iParameters!$D:$D,0)-1,),""),"")</f>
        <v>Total cost per Respiratory timer</v>
      </c>
      <c r="DR4" s="289" t="str">
        <f ca="1">IFERROR(IF(ISNUMBER(DR3),OFFSET(iParameters!$E$1,MATCH(DR3,iParameters!$D:$D,0)-1,),""),"")</f>
        <v>Total cost per RUTF treatment</v>
      </c>
      <c r="DS4" s="289" t="str">
        <f ca="1">IFERROR(IF(ISNUMBER(DS3),OFFSET(iParameters!$E$1,MATCH(DS3,iParameters!$D:$D,0)-1,),""),"")</f>
        <v xml:space="preserve">Total cost per systematic treatment for severe acute malnutrition </v>
      </c>
      <c r="DT4" s="289" t="str">
        <f ca="1">IFERROR(IF(ISNUMBER(DT3),OFFSET(iParameters!$E$1,MATCH(DT3,iParameters!$D:$D,0)-1,),""),"")</f>
        <v>Total cost per MUAC</v>
      </c>
      <c r="DU4" s="289" t="str">
        <f ca="1">IFERROR(IF(ISNUMBER(DU3),OFFSET(iParameters!$E$1,MATCH(DU3,iParameters!$D:$D,0)-1,),""),"")</f>
        <v>Average total cost per sprayed household</v>
      </c>
      <c r="DV4" s="289" t="str">
        <f ca="1">IFERROR(IF(ISNUMBER(DV3),OFFSET(iParameters!$E$1,MATCH(DV3,iParameters!$D:$D,0)-1,),""),"")</f>
        <v>Total cost per social mobilisation</v>
      </c>
      <c r="DW4" s="289" t="str">
        <f ca="1">IFERROR(IF(ISNUMBER(DW3),OFFSET(iParameters!$E$1,MATCH(DW3,iParameters!$D:$D,0)-1,),""),"")</f>
        <v>Total procurement cost per year</v>
      </c>
      <c r="DX4" s="289" t="str">
        <f ca="1">IFERROR(IF(ISNUMBER(DX3),OFFSET(iParameters!$E$1,MATCH(DX3,iParameters!$D:$D,0)-1,),""),"")</f>
        <v>Total warehousing cost per year</v>
      </c>
      <c r="DY4" s="289" t="str">
        <f ca="1">IFERROR(IF(ISNUMBER(DY3),OFFSET(iParameters!$E$1,MATCH(DY3,iParameters!$D:$D,0)-1,),""),"")</f>
        <v>Total delivery cost per year</v>
      </c>
      <c r="DZ4" s="289" t="str">
        <f ca="1">IFERROR(IF(ISNUMBER(DZ3),OFFSET(iParameters!$E$1,MATCH(DZ3,iParameters!$D:$D,0)-1,),""),"")</f>
        <v/>
      </c>
      <c r="EA4" s="289" t="str">
        <f ca="1">IFERROR(IF(ISNUMBER(EA3),OFFSET(iParameters!$E$1,MATCH(EA3,iParameters!$D:$D,0)-1,),""),"")</f>
        <v/>
      </c>
      <c r="EB4" s="289" t="str">
        <f ca="1">IFERROR(IF(ISNUMBER(EB3),OFFSET(iParameters!$E$1,MATCH(EB3,iParameters!$D:$D,0)-1,),""),"")</f>
        <v/>
      </c>
      <c r="EC4" s="289" t="str">
        <f ca="1">IFERROR(IF(ISNUMBER(EC3),OFFSET(iParameters!$E$1,MATCH(EC3,iParameters!$D:$D,0)-1,),""),"")</f>
        <v/>
      </c>
      <c r="ED4" s="289" t="str">
        <f ca="1">IFERROR(IF(ISNUMBER(ED3),OFFSET(iParameters!$E$1,MATCH(ED3,iParameters!$D:$D,0)-1,),""),"")</f>
        <v/>
      </c>
      <c r="EE4" s="289" t="str">
        <f ca="1">IFERROR(IF(ISNUMBER(EE3),OFFSET(iParameters!$E$1,MATCH(EE3,iParameters!$D:$D,0)-1,),""),"")</f>
        <v/>
      </c>
      <c r="EF4" s="289" t="str">
        <f ca="1">IFERROR(IF(ISNUMBER(EF3),OFFSET(iParameters!$E$1,MATCH(EF3,iParameters!$D:$D,0)-1,),""),"")</f>
        <v/>
      </c>
      <c r="EG4" s="289" t="str">
        <f ca="1">IFERROR(IF(ISNUMBER(EG3),OFFSET(iParameters!$E$1,MATCH(EG3,iParameters!$D:$D,0)-1,),""),"")</f>
        <v/>
      </c>
      <c r="EH4" s="289" t="str">
        <f ca="1">IFERROR(IF(ISNUMBER(EH3),OFFSET(iParameters!$E$1,MATCH(EH3,iParameters!$D:$D,0)-1,),""),"")</f>
        <v/>
      </c>
      <c r="EI4" s="289" t="str">
        <f ca="1">IFERROR(IF(ISNUMBER(EI3),OFFSET(iParameters!$E$1,MATCH(EI3,iParameters!$D:$D,0)-1,),""),"")</f>
        <v/>
      </c>
      <c r="EL4" s="209" t="s">
        <v>98</v>
      </c>
      <c r="EM4" s="209" t="s">
        <v>694</v>
      </c>
      <c r="EN4" s="209" t="s">
        <v>526</v>
      </c>
    </row>
    <row r="5" spans="1:145" x14ac:dyDescent="0.2">
      <c r="A5" s="21">
        <v>2</v>
      </c>
      <c r="B5" s="21" t="s">
        <v>92</v>
      </c>
      <c r="C5" s="21" t="s">
        <v>87</v>
      </c>
      <c r="D5" s="21">
        <v>1</v>
      </c>
      <c r="E5" s="21" t="s">
        <v>24</v>
      </c>
      <c r="F5" s="21">
        <v>2010</v>
      </c>
      <c r="G5" s="22">
        <v>19081912</v>
      </c>
      <c r="H5" s="28">
        <f>$G5*(H27/$G27)</f>
        <v>8586860.4000000004</v>
      </c>
      <c r="I5" s="28"/>
      <c r="J5" s="28"/>
      <c r="K5" s="28">
        <f t="shared" ref="K5:N5" si="0">$G5*(K27/$G27)</f>
        <v>9632075.0000000019</v>
      </c>
      <c r="L5" s="28">
        <f t="shared" si="0"/>
        <v>2520116.2837063465</v>
      </c>
      <c r="M5" s="28"/>
      <c r="N5" s="28">
        <f t="shared" si="0"/>
        <v>3301011.9148015999</v>
      </c>
      <c r="O5" s="29">
        <f t="shared" ref="O5:T5" si="1">$G5*(O27/$G27)</f>
        <v>1998631.6243248843</v>
      </c>
      <c r="P5" s="29">
        <f t="shared" si="1"/>
        <v>496542.77708848531</v>
      </c>
      <c r="Q5" s="29">
        <f t="shared" si="1"/>
        <v>862239.38387176371</v>
      </c>
      <c r="R5" s="29">
        <f t="shared" si="1"/>
        <v>798432.25689263712</v>
      </c>
      <c r="S5" s="29">
        <f t="shared" si="1"/>
        <v>281032.58695381321</v>
      </c>
      <c r="T5" s="29">
        <f t="shared" si="1"/>
        <v>246766.13212541633</v>
      </c>
      <c r="U5" s="21">
        <v>0.44164999999999999</v>
      </c>
      <c r="V5" s="29">
        <f t="shared" ref="V5:W5" si="2">$G5*(V27/$G27)</f>
        <v>13357338.399999999</v>
      </c>
      <c r="W5" s="29">
        <f t="shared" si="2"/>
        <v>12021604.560000001</v>
      </c>
      <c r="X5" s="21">
        <v>0.54299999999999993</v>
      </c>
      <c r="Y5" s="21">
        <v>5</v>
      </c>
      <c r="Z5" s="21">
        <v>0.30000000000000004</v>
      </c>
      <c r="AA5" s="21">
        <v>0.7</v>
      </c>
      <c r="EL5" s="21" t="str">
        <f>IF(ISNUMBER($A5),$F5&amp;$E5,"")</f>
        <v>2010Angola</v>
      </c>
      <c r="EM5" s="21" t="str">
        <f>IF(ISNUMBER($A5),$A5&amp;$B5&amp;$E5&amp;$F5,"")</f>
        <v>2ESAAngola2010</v>
      </c>
      <c r="EN5" s="21" t="str">
        <f t="shared" ref="EN5:EN68" si="3">IF($EM5=ccAreaName,1,"")</f>
        <v/>
      </c>
    </row>
    <row r="6" spans="1:145" x14ac:dyDescent="0.2">
      <c r="A6" s="21">
        <v>2</v>
      </c>
      <c r="B6" s="21" t="s">
        <v>92</v>
      </c>
      <c r="C6" s="21" t="s">
        <v>87</v>
      </c>
      <c r="D6" s="21">
        <v>2</v>
      </c>
      <c r="E6" s="21" t="s">
        <v>25</v>
      </c>
      <c r="F6" s="21">
        <v>2010</v>
      </c>
      <c r="G6" s="22">
        <v>2006945</v>
      </c>
      <c r="H6" s="28">
        <f t="shared" ref="H6:T6" si="4">$G6*(H28/$G28)</f>
        <v>662291.85</v>
      </c>
      <c r="I6" s="28"/>
      <c r="J6" s="28"/>
      <c r="K6" s="28">
        <f t="shared" si="4"/>
        <v>995092</v>
      </c>
      <c r="L6" s="28">
        <f t="shared" si="4"/>
        <v>163643.20769230768</v>
      </c>
      <c r="M6" s="28"/>
      <c r="N6" s="28">
        <f t="shared" si="4"/>
        <v>230541.37435897437</v>
      </c>
      <c r="O6" s="29">
        <f t="shared" si="4"/>
        <v>210206.59487795067</v>
      </c>
      <c r="P6" s="29">
        <f t="shared" si="4"/>
        <v>52224.014226868363</v>
      </c>
      <c r="Q6" s="29">
        <f t="shared" si="4"/>
        <v>90686.248855173268</v>
      </c>
      <c r="R6" s="29">
        <f t="shared" si="4"/>
        <v>48372.520512820513</v>
      </c>
      <c r="S6" s="29">
        <f t="shared" si="4"/>
        <v>29557.674578104154</v>
      </c>
      <c r="T6" s="29">
        <f t="shared" si="4"/>
        <v>25953.691382626839</v>
      </c>
      <c r="U6" s="21">
        <v>0.40400000000000003</v>
      </c>
      <c r="V6" s="29">
        <f t="shared" ref="V6:W6" si="5">$G6*(V28/$G28)</f>
        <v>321111.2</v>
      </c>
      <c r="W6" s="29">
        <f t="shared" si="5"/>
        <v>289000.07999999996</v>
      </c>
      <c r="X6" s="21">
        <v>0.23400000000000001</v>
      </c>
      <c r="Y6" s="21">
        <v>4.2</v>
      </c>
      <c r="Z6" s="21">
        <v>0.84</v>
      </c>
      <c r="AA6" s="21">
        <v>0.16</v>
      </c>
      <c r="EL6" s="21" t="str">
        <f t="shared" ref="EL6:EL69" si="6">IF(ISNUMBER($A6),$F6&amp;$E6,"")</f>
        <v>2010Botswana</v>
      </c>
      <c r="EM6" s="21" t="str">
        <f t="shared" ref="EM6:EM69" si="7">IF(ISNUMBER($A6),$A6&amp;$B6&amp;$E6&amp;$F6,"")</f>
        <v>2ESABotswana2010</v>
      </c>
      <c r="EN6" s="21" t="str">
        <f t="shared" si="3"/>
        <v/>
      </c>
    </row>
    <row r="7" spans="1:145" x14ac:dyDescent="0.2">
      <c r="A7" s="21">
        <v>2</v>
      </c>
      <c r="B7" s="21" t="s">
        <v>92</v>
      </c>
      <c r="C7" s="21" t="s">
        <v>87</v>
      </c>
      <c r="D7" s="21">
        <v>3</v>
      </c>
      <c r="E7" s="21" t="s">
        <v>26</v>
      </c>
      <c r="F7" s="21">
        <v>2010</v>
      </c>
      <c r="G7" s="22">
        <v>8382849</v>
      </c>
      <c r="H7" s="28">
        <f t="shared" ref="H7:T7" si="8">$G7*(H29/$G29)</f>
        <v>3185482.62</v>
      </c>
      <c r="I7" s="28"/>
      <c r="J7" s="28"/>
      <c r="K7" s="28">
        <f t="shared" si="8"/>
        <v>4269466.9999999991</v>
      </c>
      <c r="L7" s="28">
        <f t="shared" si="8"/>
        <v>834953.16427797184</v>
      </c>
      <c r="M7" s="28"/>
      <c r="N7" s="28">
        <f t="shared" si="8"/>
        <v>1195386.3923882933</v>
      </c>
      <c r="O7" s="29">
        <f t="shared" si="8"/>
        <v>1035017.5094862413</v>
      </c>
      <c r="P7" s="29">
        <f t="shared" si="8"/>
        <v>285736.38623639563</v>
      </c>
      <c r="Q7" s="29">
        <f t="shared" si="8"/>
        <v>460357.49344137637</v>
      </c>
      <c r="R7" s="29">
        <f t="shared" si="8"/>
        <v>280673.49415873783</v>
      </c>
      <c r="S7" s="29">
        <f t="shared" si="8"/>
        <v>174621.10720498077</v>
      </c>
      <c r="T7" s="29">
        <f t="shared" si="8"/>
        <v>166852.20099805141</v>
      </c>
      <c r="U7" s="21">
        <v>0.89914999999999989</v>
      </c>
      <c r="V7" s="29">
        <f t="shared" ref="V7:W7" si="9">$G7*(V29/$G29)</f>
        <v>1676569.8</v>
      </c>
      <c r="W7" s="29">
        <f t="shared" si="9"/>
        <v>1508912.8199999998</v>
      </c>
      <c r="X7" s="21">
        <v>0.81299999999999994</v>
      </c>
      <c r="Y7" s="21">
        <v>5.6</v>
      </c>
      <c r="Z7" s="21">
        <v>0.8</v>
      </c>
      <c r="AA7" s="21">
        <v>0.2</v>
      </c>
      <c r="EL7" s="21" t="str">
        <f t="shared" si="6"/>
        <v>2010Burundi</v>
      </c>
      <c r="EM7" s="21" t="str">
        <f t="shared" si="7"/>
        <v>2ESABurundi2010</v>
      </c>
      <c r="EN7" s="21" t="str">
        <f t="shared" si="3"/>
        <v/>
      </c>
    </row>
    <row r="8" spans="1:145" x14ac:dyDescent="0.2">
      <c r="A8" s="21">
        <v>2</v>
      </c>
      <c r="B8" s="21" t="s">
        <v>92</v>
      </c>
      <c r="C8" s="21" t="s">
        <v>87</v>
      </c>
      <c r="D8" s="21">
        <v>4</v>
      </c>
      <c r="E8" s="21" t="s">
        <v>27</v>
      </c>
      <c r="F8" s="21">
        <v>2010</v>
      </c>
      <c r="G8" s="22">
        <v>734750</v>
      </c>
      <c r="H8" s="28">
        <f t="shared" ref="H8:T8" si="10">$G8*(H30/$G30)</f>
        <v>279205</v>
      </c>
      <c r="I8" s="28"/>
      <c r="J8" s="28"/>
      <c r="K8" s="28">
        <f t="shared" si="10"/>
        <v>364779.99999999994</v>
      </c>
      <c r="L8" s="28">
        <f t="shared" si="10"/>
        <v>84778.846153846156</v>
      </c>
      <c r="M8" s="28"/>
      <c r="N8" s="28">
        <f t="shared" si="10"/>
        <v>107603.92011834319</v>
      </c>
      <c r="O8" s="29">
        <f t="shared" si="10"/>
        <v>85952.385030071862</v>
      </c>
      <c r="P8" s="29">
        <f t="shared" si="10"/>
        <v>19885.78186885727</v>
      </c>
      <c r="Q8" s="29">
        <f t="shared" si="10"/>
        <v>30232.855361596008</v>
      </c>
      <c r="R8" s="29">
        <f t="shared" si="10"/>
        <v>22825.073964497042</v>
      </c>
      <c r="S8" s="29">
        <f t="shared" si="10"/>
        <v>10347.073492738742</v>
      </c>
      <c r="T8" s="29">
        <f t="shared" si="10"/>
        <v>11586.566671556404</v>
      </c>
      <c r="U8" s="21">
        <v>0.72071000000000096</v>
      </c>
      <c r="V8" s="29">
        <f t="shared" ref="V8:W8" si="11">$G8*(V30/$G30)</f>
        <v>301247.5</v>
      </c>
      <c r="W8" s="29">
        <f t="shared" si="11"/>
        <v>271122.75</v>
      </c>
      <c r="X8" s="21">
        <v>0.46100000000000002</v>
      </c>
      <c r="Y8" s="21">
        <v>5.9</v>
      </c>
      <c r="Z8" s="21">
        <v>0.59000000000000008</v>
      </c>
      <c r="AA8" s="21">
        <v>0.41</v>
      </c>
      <c r="EL8" s="21" t="str">
        <f t="shared" si="6"/>
        <v>2010Comoros</v>
      </c>
      <c r="EM8" s="21" t="str">
        <f t="shared" si="7"/>
        <v>2ESAComoros2010</v>
      </c>
      <c r="EN8" s="21" t="str">
        <f t="shared" si="3"/>
        <v/>
      </c>
    </row>
    <row r="9" spans="1:145" x14ac:dyDescent="0.2">
      <c r="A9" s="21">
        <v>2</v>
      </c>
      <c r="B9" s="21" t="s">
        <v>92</v>
      </c>
      <c r="C9" s="21" t="s">
        <v>87</v>
      </c>
      <c r="D9" s="21">
        <v>5</v>
      </c>
      <c r="E9" s="21" t="s">
        <v>28</v>
      </c>
      <c r="F9" s="21">
        <v>2010</v>
      </c>
      <c r="G9" s="22">
        <v>5253676</v>
      </c>
      <c r="H9" s="28">
        <f t="shared" ref="H9:T9" si="12">$G9*(H31/$G31)</f>
        <v>2206543.92</v>
      </c>
      <c r="I9" s="28"/>
      <c r="J9" s="28"/>
      <c r="K9" s="28">
        <f t="shared" si="12"/>
        <v>2666032.9999999995</v>
      </c>
      <c r="L9" s="28">
        <f t="shared" si="12"/>
        <v>636903.35895919579</v>
      </c>
      <c r="M9" s="28"/>
      <c r="N9" s="28">
        <f t="shared" si="12"/>
        <v>861631.86122609896</v>
      </c>
      <c r="O9" s="29">
        <f t="shared" si="12"/>
        <v>618119.74761074455</v>
      </c>
      <c r="P9" s="29">
        <f t="shared" si="12"/>
        <v>127183.22108508326</v>
      </c>
      <c r="Q9" s="29">
        <f t="shared" si="12"/>
        <v>209626.62431455791</v>
      </c>
      <c r="R9" s="29">
        <f t="shared" si="12"/>
        <v>188481.96964320916</v>
      </c>
      <c r="S9" s="29">
        <f t="shared" si="12"/>
        <v>82443.403229474643</v>
      </c>
      <c r="T9" s="29">
        <f t="shared" si="12"/>
        <v>87621.008263209762</v>
      </c>
      <c r="U9" s="21">
        <v>0.79789999999999994</v>
      </c>
      <c r="V9" s="29">
        <f t="shared" ref="V9:W9" si="13">$G9*(V31/$G31)</f>
        <v>2626838</v>
      </c>
      <c r="W9" s="29">
        <f t="shared" si="13"/>
        <v>2364154.2000000002</v>
      </c>
      <c r="X9" s="21">
        <v>0.66</v>
      </c>
      <c r="Y9" s="21">
        <v>5.0999999999999996</v>
      </c>
      <c r="Z9" s="21">
        <v>0.5</v>
      </c>
      <c r="AA9" s="21">
        <v>0.5</v>
      </c>
      <c r="EL9" s="21" t="str">
        <f t="shared" si="6"/>
        <v>2010Eritrea</v>
      </c>
      <c r="EM9" s="21" t="str">
        <f t="shared" si="7"/>
        <v>2ESAEritrea2010</v>
      </c>
      <c r="EN9" s="21" t="str">
        <f t="shared" si="3"/>
        <v/>
      </c>
    </row>
    <row r="10" spans="1:145" x14ac:dyDescent="0.2">
      <c r="A10" s="21">
        <v>2</v>
      </c>
      <c r="B10" s="21" t="s">
        <v>92</v>
      </c>
      <c r="C10" s="21" t="s">
        <v>87</v>
      </c>
      <c r="D10" s="21">
        <v>6</v>
      </c>
      <c r="E10" s="21" t="s">
        <v>29</v>
      </c>
      <c r="F10" s="21">
        <v>2010</v>
      </c>
      <c r="G10" s="22">
        <v>82949541</v>
      </c>
      <c r="H10" s="28">
        <v>36497798.039999999</v>
      </c>
      <c r="I10" s="28">
        <v>0.68</v>
      </c>
      <c r="J10" s="28">
        <v>2.5999999999999999E-2</v>
      </c>
      <c r="K10" s="28">
        <v>41667964.000000007</v>
      </c>
      <c r="L10" s="28">
        <v>10867316.261889527</v>
      </c>
      <c r="M10" s="28">
        <v>2986183</v>
      </c>
      <c r="N10" s="28">
        <v>13601421.265571989</v>
      </c>
      <c r="O10" s="29">
        <v>9682930.9065960106</v>
      </c>
      <c r="P10" s="29">
        <v>2304699.6337408964</v>
      </c>
      <c r="Q10" s="29">
        <v>3619741.353366096</v>
      </c>
      <c r="R10" s="29">
        <v>3097650.8338424391</v>
      </c>
      <c r="S10" s="29">
        <v>1315041.7196251999</v>
      </c>
      <c r="T10" s="29">
        <v>1414498.6564035763</v>
      </c>
      <c r="U10" s="21">
        <v>0.83377999999999997</v>
      </c>
      <c r="V10" s="29">
        <v>29032339.349999998</v>
      </c>
      <c r="W10" s="29">
        <v>26129105.414999999</v>
      </c>
      <c r="X10" s="21">
        <v>0.39</v>
      </c>
      <c r="Y10" s="21">
        <v>4.8</v>
      </c>
      <c r="Z10" s="21">
        <v>0.65</v>
      </c>
      <c r="AA10" s="21">
        <v>0.35</v>
      </c>
      <c r="AB10" s="21">
        <v>120000</v>
      </c>
      <c r="AC10" s="21" t="s">
        <v>0</v>
      </c>
      <c r="AD10" s="21">
        <v>260000</v>
      </c>
      <c r="AE10" s="21" t="s">
        <v>0</v>
      </c>
      <c r="AF10" s="21">
        <v>0.13</v>
      </c>
      <c r="AG10" s="21">
        <v>4</v>
      </c>
      <c r="AH10" s="21" t="s">
        <v>387</v>
      </c>
      <c r="AI10" s="21">
        <v>1250</v>
      </c>
      <c r="AJ10" s="21">
        <v>32000</v>
      </c>
      <c r="AK10" s="21">
        <v>0.32</v>
      </c>
      <c r="AL10" s="21">
        <v>0.1</v>
      </c>
      <c r="AM10" s="21">
        <v>7.0000000000000007E-2</v>
      </c>
      <c r="AN10" s="21">
        <v>0.28000000000000003</v>
      </c>
      <c r="AO10" s="21" t="s">
        <v>387</v>
      </c>
      <c r="AP10" s="21">
        <v>1250</v>
      </c>
      <c r="AQ10" s="21">
        <v>32000</v>
      </c>
      <c r="AR10" s="21">
        <v>7.0000000000000007E-2</v>
      </c>
      <c r="AS10" s="21">
        <v>0.1</v>
      </c>
      <c r="AT10" s="21">
        <v>0.17</v>
      </c>
      <c r="AU10" s="21">
        <v>0.47</v>
      </c>
      <c r="AV10" s="21">
        <v>0.6</v>
      </c>
      <c r="AW10" s="21" t="s">
        <v>387</v>
      </c>
      <c r="AX10" s="21">
        <v>1250</v>
      </c>
      <c r="AY10" s="21">
        <v>32000</v>
      </c>
      <c r="AZ10" s="21">
        <v>2</v>
      </c>
      <c r="BA10" s="21">
        <v>0.04</v>
      </c>
      <c r="BB10" s="21">
        <v>0.1</v>
      </c>
      <c r="BC10" s="21">
        <v>0.27</v>
      </c>
      <c r="BD10" s="21">
        <v>0.1</v>
      </c>
      <c r="BE10" s="21">
        <v>0.25</v>
      </c>
      <c r="BF10" s="21">
        <v>0.68</v>
      </c>
      <c r="BQ10" s="21">
        <v>0.745</v>
      </c>
      <c r="BR10" s="21">
        <v>0.53100000000000003</v>
      </c>
      <c r="BS10" s="21">
        <v>0.53100000000000003</v>
      </c>
      <c r="BT10" s="21">
        <v>0.26</v>
      </c>
      <c r="BU10" s="21">
        <v>0.01</v>
      </c>
      <c r="BV10" s="21">
        <v>0.01</v>
      </c>
      <c r="BW10" s="21">
        <v>0.7</v>
      </c>
      <c r="BX10" s="21">
        <v>0.53100000000000003</v>
      </c>
      <c r="BY10" s="21">
        <v>0.53100000000000003</v>
      </c>
      <c r="BZ10" s="21">
        <v>0.7</v>
      </c>
      <c r="CA10" s="21">
        <v>0.47</v>
      </c>
      <c r="CB10" s="21">
        <v>0.7</v>
      </c>
      <c r="CC10" s="21">
        <v>0.96099999999999997</v>
      </c>
      <c r="CD10" s="21">
        <v>0.53100000000000003</v>
      </c>
      <c r="CE10" s="21">
        <v>0.53100000000000003</v>
      </c>
      <c r="CF10" s="21">
        <v>0.27</v>
      </c>
      <c r="CG10" s="21">
        <v>7.0000000000000007E-2</v>
      </c>
      <c r="CH10" s="21">
        <v>0.8</v>
      </c>
      <c r="CI10" s="21">
        <v>0.91500000000000004</v>
      </c>
      <c r="CJ10" s="21">
        <v>0.95499999999999996</v>
      </c>
      <c r="CK10" s="21">
        <v>0.95499999999999996</v>
      </c>
      <c r="CL10" s="21">
        <v>0.74</v>
      </c>
      <c r="CM10" s="21">
        <v>0.74</v>
      </c>
      <c r="CN10" s="21">
        <v>0.55000000000000004</v>
      </c>
      <c r="CO10" s="21">
        <v>0.54</v>
      </c>
      <c r="DB10" s="21">
        <v>0.05</v>
      </c>
      <c r="DC10" s="53">
        <v>600</v>
      </c>
      <c r="DD10" s="53">
        <v>100</v>
      </c>
      <c r="DE10" s="53">
        <v>5000</v>
      </c>
      <c r="DF10" s="53">
        <v>300</v>
      </c>
      <c r="DG10" s="53">
        <v>10000</v>
      </c>
      <c r="DH10" s="53">
        <v>16000</v>
      </c>
      <c r="DI10" s="53">
        <v>10000</v>
      </c>
      <c r="DJ10" s="53">
        <v>14000</v>
      </c>
      <c r="DK10" s="53">
        <v>4.5</v>
      </c>
      <c r="DL10" s="53">
        <v>0.67</v>
      </c>
      <c r="DM10" s="53">
        <v>0.23</v>
      </c>
      <c r="DN10" s="53">
        <v>0.72</v>
      </c>
      <c r="DO10" s="53">
        <v>0.18</v>
      </c>
      <c r="DP10" s="53">
        <v>0.31</v>
      </c>
      <c r="DQ10" s="53">
        <v>3.5</v>
      </c>
      <c r="DR10" s="53"/>
      <c r="DS10" s="53"/>
      <c r="DT10" s="53"/>
      <c r="DU10" s="53"/>
      <c r="DV10" s="53">
        <v>50</v>
      </c>
      <c r="DW10" s="53">
        <v>1500000</v>
      </c>
      <c r="DX10" s="53">
        <v>510000</v>
      </c>
      <c r="DY10" s="53">
        <v>5000</v>
      </c>
      <c r="EL10" s="21" t="str">
        <f t="shared" si="6"/>
        <v>2010Ethiopia</v>
      </c>
      <c r="EM10" s="21" t="str">
        <f t="shared" si="7"/>
        <v>2ESAEthiopia2010</v>
      </c>
      <c r="EN10" s="21" t="str">
        <f t="shared" si="3"/>
        <v/>
      </c>
    </row>
    <row r="11" spans="1:145" x14ac:dyDescent="0.2">
      <c r="A11" s="21">
        <v>2</v>
      </c>
      <c r="B11" s="21" t="s">
        <v>92</v>
      </c>
      <c r="C11" s="21" t="s">
        <v>87</v>
      </c>
      <c r="D11" s="21">
        <v>7</v>
      </c>
      <c r="E11" s="21" t="s">
        <v>30</v>
      </c>
      <c r="F11" s="21">
        <v>2010</v>
      </c>
      <c r="G11" s="22">
        <v>40512682</v>
      </c>
      <c r="H11" s="28">
        <f t="shared" ref="H11:T11" si="14">$G11*(H33/$G33)</f>
        <v>17420453.259999998</v>
      </c>
      <c r="I11" s="28"/>
      <c r="J11" s="28"/>
      <c r="K11" s="28">
        <f t="shared" si="14"/>
        <v>20278981</v>
      </c>
      <c r="L11" s="28">
        <f t="shared" si="14"/>
        <v>4938634.5677101649</v>
      </c>
      <c r="M11" s="28"/>
      <c r="N11" s="28">
        <f t="shared" si="14"/>
        <v>6841006.3746042913</v>
      </c>
      <c r="O11" s="29">
        <f t="shared" si="14"/>
        <v>4698188.1411399562</v>
      </c>
      <c r="P11" s="29">
        <f t="shared" si="14"/>
        <v>1158296.7814513796</v>
      </c>
      <c r="Q11" s="29">
        <f t="shared" si="14"/>
        <v>1786995.1264893869</v>
      </c>
      <c r="R11" s="29">
        <f t="shared" si="14"/>
        <v>1532890.2842068237</v>
      </c>
      <c r="S11" s="29">
        <f t="shared" si="14"/>
        <v>628698.34503800736</v>
      </c>
      <c r="T11" s="29">
        <f t="shared" si="14"/>
        <v>500827.49519976851</v>
      </c>
      <c r="U11" s="21">
        <v>0.78736000000000106</v>
      </c>
      <c r="V11" s="29">
        <f t="shared" ref="V11:W11" si="15">$G11*(V33/$G33)</f>
        <v>7292282.7599999998</v>
      </c>
      <c r="W11" s="29">
        <f t="shared" si="15"/>
        <v>6563054.4840000002</v>
      </c>
      <c r="X11" s="21">
        <v>0.19699999999999998</v>
      </c>
      <c r="Y11" s="21">
        <v>4.2</v>
      </c>
      <c r="Z11" s="21">
        <v>0.82000000000000006</v>
      </c>
      <c r="AA11" s="21">
        <v>0.18</v>
      </c>
      <c r="EL11" s="21" t="str">
        <f t="shared" si="6"/>
        <v>2010Kenya</v>
      </c>
      <c r="EM11" s="21" t="str">
        <f t="shared" si="7"/>
        <v>2ESAKenya2010</v>
      </c>
      <c r="EN11" s="21" t="str">
        <f t="shared" si="3"/>
        <v/>
      </c>
    </row>
    <row r="12" spans="1:145" x14ac:dyDescent="0.2">
      <c r="A12" s="21">
        <v>2</v>
      </c>
      <c r="B12" s="21" t="s">
        <v>92</v>
      </c>
      <c r="C12" s="21" t="s">
        <v>87</v>
      </c>
      <c r="D12" s="21">
        <v>8</v>
      </c>
      <c r="E12" s="21" t="s">
        <v>31</v>
      </c>
      <c r="F12" s="21">
        <v>2010</v>
      </c>
      <c r="G12" s="22">
        <v>2171318</v>
      </c>
      <c r="H12" s="28">
        <f t="shared" ref="H12:T12" si="16">$G12*(H34/$G34)</f>
        <v>846814.02</v>
      </c>
      <c r="I12" s="28"/>
      <c r="J12" s="28"/>
      <c r="K12" s="28">
        <f t="shared" si="16"/>
        <v>1104192</v>
      </c>
      <c r="L12" s="28">
        <f t="shared" si="16"/>
        <v>278374.10256410256</v>
      </c>
      <c r="M12" s="28"/>
      <c r="N12" s="28">
        <f t="shared" si="16"/>
        <v>284676.91243347846</v>
      </c>
      <c r="O12" s="29">
        <f t="shared" si="16"/>
        <v>109792.61514279782</v>
      </c>
      <c r="P12" s="29">
        <f t="shared" si="16"/>
        <v>27303.266170408377</v>
      </c>
      <c r="Q12" s="29">
        <f t="shared" si="16"/>
        <v>39731.403837598977</v>
      </c>
      <c r="R12" s="29">
        <f t="shared" si="16"/>
        <v>61977.630382196417</v>
      </c>
      <c r="S12" s="29">
        <f t="shared" si="16"/>
        <v>12428.137667190605</v>
      </c>
      <c r="T12" s="29">
        <f t="shared" si="16"/>
        <v>12106.165188765977</v>
      </c>
      <c r="U12" s="21">
        <v>0.75305000000000011</v>
      </c>
      <c r="V12" s="29">
        <f t="shared" ref="V12:W12" si="17">$G12*(V34/$G34)</f>
        <v>303984.52</v>
      </c>
      <c r="W12" s="29">
        <f t="shared" si="17"/>
        <v>273586.06800000003</v>
      </c>
      <c r="X12" s="21">
        <v>0.434</v>
      </c>
      <c r="Y12" s="21">
        <v>5</v>
      </c>
      <c r="Z12" s="21">
        <v>0.86</v>
      </c>
      <c r="AA12" s="21">
        <v>0.14000000000000001</v>
      </c>
      <c r="EL12" s="21" t="str">
        <f t="shared" si="6"/>
        <v>2010Lesotho</v>
      </c>
      <c r="EM12" s="21" t="str">
        <f t="shared" si="7"/>
        <v>2ESALesotho2010</v>
      </c>
      <c r="EN12" s="21" t="str">
        <f t="shared" si="3"/>
        <v/>
      </c>
    </row>
    <row r="13" spans="1:145" x14ac:dyDescent="0.2">
      <c r="A13" s="21">
        <v>2</v>
      </c>
      <c r="B13" s="21" t="s">
        <v>92</v>
      </c>
      <c r="C13" s="21" t="s">
        <v>87</v>
      </c>
      <c r="D13" s="21">
        <v>9</v>
      </c>
      <c r="E13" s="21" t="s">
        <v>32</v>
      </c>
      <c r="F13" s="21">
        <v>2010</v>
      </c>
      <c r="G13" s="22">
        <v>20713819</v>
      </c>
      <c r="H13" s="28">
        <f t="shared" ref="H13:T13" si="18">$G13*(H35/$G35)</f>
        <v>8906942.1699999999</v>
      </c>
      <c r="I13" s="28"/>
      <c r="J13" s="28"/>
      <c r="K13" s="28">
        <f t="shared" si="18"/>
        <v>10388280.000000002</v>
      </c>
      <c r="L13" s="28">
        <f t="shared" si="18"/>
        <v>2633425.6512101912</v>
      </c>
      <c r="M13" s="28"/>
      <c r="N13" s="28">
        <f t="shared" si="18"/>
        <v>3276213.7159745223</v>
      </c>
      <c r="O13" s="29">
        <f t="shared" si="18"/>
        <v>2332401.6129391817</v>
      </c>
      <c r="P13" s="29">
        <f t="shared" si="18"/>
        <v>567135.14366855205</v>
      </c>
      <c r="Q13" s="29">
        <f t="shared" si="18"/>
        <v>876615.55987573077</v>
      </c>
      <c r="R13" s="29">
        <f t="shared" si="18"/>
        <v>725115.60015286633</v>
      </c>
      <c r="S13" s="29">
        <f t="shared" si="18"/>
        <v>309480.41620717867</v>
      </c>
      <c r="T13" s="29">
        <f t="shared" si="18"/>
        <v>299655.6410894905</v>
      </c>
      <c r="U13" s="21">
        <v>0.79700000000000004</v>
      </c>
      <c r="V13" s="29">
        <f t="shared" ref="V13:W13" si="19">$G13*(V35/$G35)</f>
        <v>12428291.4</v>
      </c>
      <c r="W13" s="29">
        <f t="shared" si="19"/>
        <v>11185462.260000002</v>
      </c>
      <c r="X13" s="21">
        <v>0.67799999999999994</v>
      </c>
      <c r="Y13" s="21">
        <v>4.8</v>
      </c>
      <c r="Z13" s="21">
        <v>0.4</v>
      </c>
      <c r="AA13" s="21">
        <v>0.6</v>
      </c>
      <c r="EL13" s="21" t="str">
        <f t="shared" si="6"/>
        <v>2010Madagascar</v>
      </c>
      <c r="EM13" s="21" t="str">
        <f t="shared" si="7"/>
        <v>2ESAMadagascar2010</v>
      </c>
      <c r="EN13" s="21" t="str">
        <f t="shared" si="3"/>
        <v/>
      </c>
    </row>
    <row r="14" spans="1:145" x14ac:dyDescent="0.2">
      <c r="A14" s="21">
        <v>2</v>
      </c>
      <c r="B14" s="21" t="s">
        <v>92</v>
      </c>
      <c r="C14" s="21" t="s">
        <v>87</v>
      </c>
      <c r="D14" s="21">
        <v>10</v>
      </c>
      <c r="E14" s="21" t="s">
        <v>33</v>
      </c>
      <c r="F14" s="21">
        <v>2010</v>
      </c>
      <c r="G14" s="22">
        <v>14900841</v>
      </c>
      <c r="H14" s="28">
        <f t="shared" ref="H14:T14" si="20">$G14*(H36/$G36)</f>
        <v>6854386.8600000003</v>
      </c>
      <c r="I14" s="28"/>
      <c r="J14" s="28"/>
      <c r="K14" s="28">
        <f t="shared" si="20"/>
        <v>7446051</v>
      </c>
      <c r="L14" s="28">
        <f t="shared" si="20"/>
        <v>2130225.7132935855</v>
      </c>
      <c r="M14" s="28"/>
      <c r="N14" s="28">
        <f t="shared" si="20"/>
        <v>2571500.7006486272</v>
      </c>
      <c r="O14" s="29">
        <f t="shared" si="20"/>
        <v>1846384.5767854007</v>
      </c>
      <c r="P14" s="29">
        <f t="shared" si="20"/>
        <v>517692.79910853982</v>
      </c>
      <c r="Q14" s="29">
        <f t="shared" si="20"/>
        <v>989552.95365628414</v>
      </c>
      <c r="R14" s="29">
        <f t="shared" si="20"/>
        <v>584786.98545502196</v>
      </c>
      <c r="S14" s="29">
        <f t="shared" si="20"/>
        <v>275564.5105975378</v>
      </c>
      <c r="T14" s="29">
        <f t="shared" si="20"/>
        <v>196295.64395020646</v>
      </c>
      <c r="U14" s="21">
        <v>0.81725000000000103</v>
      </c>
      <c r="V14" s="29">
        <f t="shared" ref="V14:W14" si="21">$G14*(V36/$G36)</f>
        <v>7450420.5</v>
      </c>
      <c r="W14" s="29">
        <f t="shared" si="21"/>
        <v>6705378.4500000002</v>
      </c>
      <c r="X14" s="21">
        <v>0.7390000000000001</v>
      </c>
      <c r="Y14" s="21">
        <v>4.4000000000000004</v>
      </c>
      <c r="Z14" s="21">
        <v>0.5</v>
      </c>
      <c r="AA14" s="21">
        <v>0.5</v>
      </c>
      <c r="EL14" s="21" t="str">
        <f t="shared" si="6"/>
        <v>2010Malawi</v>
      </c>
      <c r="EM14" s="21" t="str">
        <f t="shared" si="7"/>
        <v>2ESAMalawi2010</v>
      </c>
      <c r="EN14" s="21" t="str">
        <f t="shared" si="3"/>
        <v/>
      </c>
    </row>
    <row r="15" spans="1:145" x14ac:dyDescent="0.2">
      <c r="A15" s="21">
        <v>2</v>
      </c>
      <c r="B15" s="21" t="s">
        <v>92</v>
      </c>
      <c r="C15" s="21" t="s">
        <v>87</v>
      </c>
      <c r="D15" s="21">
        <v>11</v>
      </c>
      <c r="E15" s="21" t="s">
        <v>34</v>
      </c>
      <c r="F15" s="21">
        <v>2010</v>
      </c>
      <c r="G15" s="22">
        <v>23390765</v>
      </c>
      <c r="H15" s="28">
        <f t="shared" ref="H15:T15" si="22">$G15*(H37/$G37)</f>
        <v>10291936.6</v>
      </c>
      <c r="I15" s="28"/>
      <c r="J15" s="28"/>
      <c r="K15" s="28">
        <f t="shared" si="22"/>
        <v>12010341.000000002</v>
      </c>
      <c r="L15" s="28">
        <f t="shared" si="22"/>
        <v>3505447.4847121518</v>
      </c>
      <c r="M15" s="28"/>
      <c r="N15" s="28">
        <f t="shared" si="22"/>
        <v>3925365.559972045</v>
      </c>
      <c r="O15" s="29">
        <f t="shared" si="22"/>
        <v>2813997.399251054</v>
      </c>
      <c r="P15" s="29">
        <f t="shared" si="22"/>
        <v>728569.5084606366</v>
      </c>
      <c r="Q15" s="29">
        <f t="shared" si="22"/>
        <v>1101040.4369433217</v>
      </c>
      <c r="R15" s="29">
        <f t="shared" si="22"/>
        <v>895007.86843714514</v>
      </c>
      <c r="S15" s="29">
        <f t="shared" si="22"/>
        <v>372470.92848268506</v>
      </c>
      <c r="T15" s="29">
        <f t="shared" si="22"/>
        <v>373289.54590792168</v>
      </c>
      <c r="U15" s="21">
        <v>0.63930999999999993</v>
      </c>
      <c r="V15" s="29">
        <f t="shared" ref="V15:W15" si="23">$G15*(V37/$G37)</f>
        <v>11695382.5</v>
      </c>
      <c r="W15" s="29">
        <f t="shared" si="23"/>
        <v>10525844.25</v>
      </c>
      <c r="X15" s="21">
        <v>0.747</v>
      </c>
      <c r="Y15" s="21">
        <v>4.9000000000000004</v>
      </c>
      <c r="Z15" s="21">
        <v>0.5</v>
      </c>
      <c r="AA15" s="21">
        <v>0.5</v>
      </c>
      <c r="EL15" s="21" t="str">
        <f t="shared" si="6"/>
        <v>2010Mozambique</v>
      </c>
      <c r="EM15" s="21" t="str">
        <f t="shared" si="7"/>
        <v>2ESAMozambique2010</v>
      </c>
      <c r="EN15" s="21" t="str">
        <f t="shared" si="3"/>
        <v/>
      </c>
    </row>
    <row r="16" spans="1:145" x14ac:dyDescent="0.2">
      <c r="A16" s="21">
        <v>2</v>
      </c>
      <c r="B16" s="21" t="s">
        <v>92</v>
      </c>
      <c r="C16" s="21" t="s">
        <v>87</v>
      </c>
      <c r="D16" s="21">
        <v>12</v>
      </c>
      <c r="E16" s="21" t="s">
        <v>35</v>
      </c>
      <c r="F16" s="21">
        <v>2010</v>
      </c>
      <c r="G16" s="22">
        <v>2283289</v>
      </c>
      <c r="H16" s="28">
        <f t="shared" ref="H16:T16" si="24">$G16*(H38/$G38)</f>
        <v>844816.92999999993</v>
      </c>
      <c r="I16" s="28"/>
      <c r="J16" s="28"/>
      <c r="K16" s="28">
        <f t="shared" si="24"/>
        <v>1149297.9999999998</v>
      </c>
      <c r="L16" s="28">
        <f t="shared" si="24"/>
        <v>200878.94933210502</v>
      </c>
      <c r="M16" s="28"/>
      <c r="N16" s="28">
        <f t="shared" si="24"/>
        <v>293430.50713956699</v>
      </c>
      <c r="O16" s="29">
        <f t="shared" si="24"/>
        <v>218911.45202594763</v>
      </c>
      <c r="P16" s="29">
        <f t="shared" si="24"/>
        <v>56979.981580093918</v>
      </c>
      <c r="Q16" s="29">
        <f t="shared" si="24"/>
        <v>111362.42762743864</v>
      </c>
      <c r="R16" s="29">
        <f t="shared" si="24"/>
        <v>62051.612620912027</v>
      </c>
      <c r="S16" s="29">
        <f t="shared" si="24"/>
        <v>54382.446047344725</v>
      </c>
      <c r="T16" s="29">
        <f t="shared" si="24"/>
        <v>25864.821900566396</v>
      </c>
      <c r="U16" s="21">
        <v>0.63793999999999995</v>
      </c>
      <c r="V16" s="29">
        <f t="shared" ref="V16:W16" si="25">$G16*(V38/$G38)</f>
        <v>913315.60000000009</v>
      </c>
      <c r="W16" s="29">
        <f t="shared" si="25"/>
        <v>821984.03999999992</v>
      </c>
      <c r="X16" s="21">
        <v>0.34899999999999998</v>
      </c>
      <c r="Y16" s="21">
        <v>4.9000000000000004</v>
      </c>
      <c r="Z16" s="21">
        <v>0.6</v>
      </c>
      <c r="AA16" s="21">
        <v>0.4</v>
      </c>
      <c r="EL16" s="21" t="str">
        <f t="shared" si="6"/>
        <v>2010Namibia</v>
      </c>
      <c r="EM16" s="21" t="str">
        <f t="shared" si="7"/>
        <v>2ESANamibia2010</v>
      </c>
      <c r="EN16" s="21" t="str">
        <f t="shared" si="3"/>
        <v/>
      </c>
    </row>
    <row r="17" spans="1:144" x14ac:dyDescent="0.2">
      <c r="A17" s="21">
        <v>2</v>
      </c>
      <c r="B17" s="21" t="s">
        <v>92</v>
      </c>
      <c r="C17" s="21" t="s">
        <v>87</v>
      </c>
      <c r="D17" s="21">
        <v>13</v>
      </c>
      <c r="E17" s="21" t="s">
        <v>36</v>
      </c>
      <c r="F17" s="21">
        <v>2010</v>
      </c>
      <c r="G17" s="22">
        <v>10624005</v>
      </c>
      <c r="H17" s="28">
        <f t="shared" ref="H17:T17" si="26">$G17*(H39/$G39)</f>
        <v>4462082.0999999996</v>
      </c>
      <c r="I17" s="28"/>
      <c r="J17" s="28"/>
      <c r="K17" s="28">
        <f t="shared" si="26"/>
        <v>5408996</v>
      </c>
      <c r="L17" s="28">
        <f t="shared" si="26"/>
        <v>1268759.9489897981</v>
      </c>
      <c r="M17" s="28"/>
      <c r="N17" s="28">
        <f t="shared" si="26"/>
        <v>1800066.4602920583</v>
      </c>
      <c r="O17" s="29">
        <f t="shared" si="26"/>
        <v>702477.7666164767</v>
      </c>
      <c r="P17" s="29">
        <f t="shared" si="26"/>
        <v>178475.97128414712</v>
      </c>
      <c r="Q17" s="29">
        <f t="shared" si="26"/>
        <v>269656.39707463968</v>
      </c>
      <c r="R17" s="29">
        <f t="shared" si="26"/>
        <v>428233.04810962192</v>
      </c>
      <c r="S17" s="29">
        <f t="shared" si="26"/>
        <v>91180.425790492591</v>
      </c>
      <c r="T17" s="29">
        <f t="shared" si="26"/>
        <v>88438.157345665735</v>
      </c>
      <c r="U17" s="21">
        <v>0.81975000000000109</v>
      </c>
      <c r="V17" s="29">
        <f t="shared" ref="V17:W17" si="27">$G17*(V39/$G39)</f>
        <v>1593600.7500000002</v>
      </c>
      <c r="W17" s="29">
        <f t="shared" si="27"/>
        <v>1434240.6750000003</v>
      </c>
      <c r="X17" s="21">
        <v>0.7659999999999999</v>
      </c>
      <c r="Y17" s="21">
        <v>4.5999999999999996</v>
      </c>
      <c r="Z17" s="21">
        <v>0.85</v>
      </c>
      <c r="AA17" s="21">
        <v>0.15000000000000002</v>
      </c>
      <c r="EL17" s="21" t="str">
        <f t="shared" si="6"/>
        <v>2010Rwanda</v>
      </c>
      <c r="EM17" s="21" t="str">
        <f t="shared" si="7"/>
        <v>2ESARwanda2010</v>
      </c>
      <c r="EN17" s="21" t="str">
        <f t="shared" si="3"/>
        <v/>
      </c>
    </row>
    <row r="18" spans="1:144" x14ac:dyDescent="0.2">
      <c r="A18" s="21">
        <v>2</v>
      </c>
      <c r="B18" s="21" t="s">
        <v>92</v>
      </c>
      <c r="C18" s="21" t="s">
        <v>87</v>
      </c>
      <c r="D18" s="21">
        <v>14</v>
      </c>
      <c r="E18" s="21" t="s">
        <v>37</v>
      </c>
      <c r="F18" s="21">
        <v>2010</v>
      </c>
      <c r="G18" s="22">
        <v>8958561</v>
      </c>
      <c r="H18" s="28">
        <v>4031352.45</v>
      </c>
      <c r="I18" s="28">
        <v>0.3</v>
      </c>
      <c r="J18" s="28">
        <v>0.03</v>
      </c>
      <c r="K18" s="28">
        <v>4516076.2946829628</v>
      </c>
      <c r="L18" s="28">
        <v>1222201.5773568379</v>
      </c>
      <c r="M18" s="28">
        <v>447928.05000000005</v>
      </c>
      <c r="N18" s="28">
        <v>1605733.5330121538</v>
      </c>
      <c r="O18" s="29">
        <v>1314245.9382381528</v>
      </c>
      <c r="P18" s="29">
        <v>286806.93331958883</v>
      </c>
      <c r="Q18" s="29">
        <v>457255.21199893975</v>
      </c>
      <c r="R18" s="29">
        <v>387455.55622467969</v>
      </c>
      <c r="S18" s="29">
        <v>170448.27867935089</v>
      </c>
      <c r="T18" s="29">
        <v>179946.94436426825</v>
      </c>
      <c r="U18" s="21">
        <v>0.63950000000000107</v>
      </c>
      <c r="V18" s="29">
        <v>3095418.5771052637</v>
      </c>
      <c r="W18" s="29">
        <v>2785876.7193947374</v>
      </c>
      <c r="X18" s="21">
        <v>0.435</v>
      </c>
      <c r="Y18" s="21">
        <v>5.8</v>
      </c>
      <c r="Z18" s="21">
        <v>0.65447368421052632</v>
      </c>
      <c r="AA18" s="21">
        <v>0.34552631578947374</v>
      </c>
      <c r="AB18" s="21">
        <v>18634</v>
      </c>
      <c r="AC18" s="21">
        <v>39059</v>
      </c>
      <c r="AD18" s="21">
        <v>64502</v>
      </c>
      <c r="AE18" s="21">
        <v>4479</v>
      </c>
      <c r="AF18" s="21">
        <v>0.21</v>
      </c>
      <c r="AG18" s="21">
        <v>30</v>
      </c>
      <c r="AH18" s="21" t="s">
        <v>0</v>
      </c>
      <c r="AI18" s="21">
        <v>600</v>
      </c>
      <c r="AJ18" s="21">
        <v>1200</v>
      </c>
      <c r="AK18" s="21">
        <v>0.1</v>
      </c>
      <c r="AL18" s="21">
        <v>0.2</v>
      </c>
      <c r="AM18" s="21">
        <v>0.15</v>
      </c>
      <c r="AN18" s="21">
        <v>5</v>
      </c>
      <c r="AO18" s="21" t="s">
        <v>0</v>
      </c>
      <c r="AP18" s="21">
        <v>600</v>
      </c>
      <c r="AQ18" s="21">
        <v>1200</v>
      </c>
      <c r="AR18" s="21">
        <v>0.05</v>
      </c>
      <c r="AS18" s="21">
        <v>0.15</v>
      </c>
      <c r="AT18" s="21">
        <v>0.4</v>
      </c>
      <c r="AU18" s="21">
        <v>0.1</v>
      </c>
      <c r="AV18" s="21">
        <v>2</v>
      </c>
      <c r="AW18" s="21" t="s">
        <v>0</v>
      </c>
      <c r="AX18" s="21">
        <v>600</v>
      </c>
      <c r="AY18" s="21">
        <v>1200</v>
      </c>
      <c r="AZ18" s="21">
        <v>2</v>
      </c>
      <c r="BA18" s="21">
        <v>0.1</v>
      </c>
      <c r="BB18" s="21">
        <v>0.05</v>
      </c>
      <c r="BC18" s="21">
        <v>0.05</v>
      </c>
      <c r="BD18" s="21">
        <v>0.05</v>
      </c>
      <c r="BE18" s="21">
        <v>0.05</v>
      </c>
      <c r="BF18" s="21">
        <v>0.3</v>
      </c>
      <c r="BQ18" s="21">
        <v>0.05</v>
      </c>
      <c r="BR18" s="21">
        <v>0.8</v>
      </c>
      <c r="BS18" s="21">
        <v>0.1</v>
      </c>
      <c r="BT18" s="21">
        <v>0.25</v>
      </c>
      <c r="BU18" s="21">
        <v>0.1</v>
      </c>
      <c r="BV18" s="21">
        <v>0.05</v>
      </c>
      <c r="BW18" s="21">
        <v>0.05</v>
      </c>
      <c r="BX18" s="21">
        <v>0.8</v>
      </c>
      <c r="BY18" s="21">
        <v>0.1</v>
      </c>
      <c r="BZ18" s="21">
        <v>0.25</v>
      </c>
      <c r="CA18" s="21">
        <v>0.1</v>
      </c>
      <c r="CB18" s="21">
        <v>0.05</v>
      </c>
      <c r="CC18" s="21">
        <v>0.1</v>
      </c>
      <c r="CD18" s="21">
        <v>0.05</v>
      </c>
      <c r="CE18" s="21">
        <v>0.1</v>
      </c>
      <c r="CF18" s="21">
        <v>0.2</v>
      </c>
      <c r="CG18" s="21">
        <v>0.19</v>
      </c>
      <c r="CH18" s="21">
        <v>0.05</v>
      </c>
      <c r="CI18" s="21">
        <v>0.2</v>
      </c>
      <c r="CJ18" s="21">
        <v>0.05</v>
      </c>
      <c r="CK18" s="21">
        <v>0.1</v>
      </c>
      <c r="CL18" s="21">
        <v>0.2</v>
      </c>
      <c r="CM18" s="21">
        <v>0.15</v>
      </c>
      <c r="CN18" s="21">
        <v>0.2</v>
      </c>
      <c r="CO18" s="21">
        <v>0.25</v>
      </c>
      <c r="CV18" s="21">
        <v>0.25</v>
      </c>
      <c r="DB18" s="21">
        <v>0.02</v>
      </c>
      <c r="DC18" s="53">
        <v>480</v>
      </c>
      <c r="DD18" s="53">
        <v>200000</v>
      </c>
      <c r="DE18" s="53">
        <v>5000</v>
      </c>
      <c r="DF18" s="53">
        <v>150</v>
      </c>
      <c r="DG18" s="53">
        <v>2000</v>
      </c>
      <c r="DH18" s="53">
        <v>30000</v>
      </c>
      <c r="DI18" s="53">
        <v>10000</v>
      </c>
      <c r="DJ18" s="53">
        <v>15000</v>
      </c>
      <c r="DK18" s="53">
        <v>2.5</v>
      </c>
      <c r="DL18" s="53">
        <v>12</v>
      </c>
      <c r="DM18" s="53">
        <v>6</v>
      </c>
      <c r="DN18" s="53">
        <v>3</v>
      </c>
      <c r="DO18" s="53">
        <v>0.5</v>
      </c>
      <c r="DP18" s="53">
        <v>0.2</v>
      </c>
      <c r="DQ18" s="53">
        <v>6</v>
      </c>
      <c r="DR18" s="53"/>
      <c r="DS18" s="53"/>
      <c r="DT18" s="53"/>
      <c r="DU18" s="53"/>
      <c r="DV18" s="53">
        <v>3000</v>
      </c>
      <c r="DW18" s="53">
        <v>1200000</v>
      </c>
      <c r="DX18" s="53">
        <v>200000</v>
      </c>
      <c r="DY18" s="53">
        <v>200000</v>
      </c>
      <c r="EL18" s="21" t="str">
        <f t="shared" si="6"/>
        <v>2010Somalia</v>
      </c>
      <c r="EM18" s="21" t="str">
        <f t="shared" si="7"/>
        <v>2ESASomalia2010</v>
      </c>
      <c r="EN18" s="21" t="str">
        <f t="shared" si="3"/>
        <v/>
      </c>
    </row>
    <row r="19" spans="1:144" x14ac:dyDescent="0.2">
      <c r="A19" s="21">
        <v>2</v>
      </c>
      <c r="B19" s="21" t="s">
        <v>92</v>
      </c>
      <c r="C19" s="21" t="s">
        <v>87</v>
      </c>
      <c r="D19" s="21">
        <v>15</v>
      </c>
      <c r="E19" s="21" t="s">
        <v>38</v>
      </c>
      <c r="F19" s="21">
        <v>2010</v>
      </c>
      <c r="G19" s="22">
        <v>50132817</v>
      </c>
      <c r="H19" s="28">
        <f t="shared" ref="H19:T19" si="28">$G19*(H41/$G41)</f>
        <v>15541173.27</v>
      </c>
      <c r="I19" s="28"/>
      <c r="J19" s="28"/>
      <c r="K19" s="28">
        <f t="shared" si="28"/>
        <v>25308516.999999996</v>
      </c>
      <c r="L19" s="28">
        <f t="shared" si="28"/>
        <v>4799184.257613251</v>
      </c>
      <c r="M19" s="28"/>
      <c r="N19" s="28">
        <f t="shared" si="28"/>
        <v>5177356.3754739575</v>
      </c>
      <c r="O19" s="29">
        <f t="shared" si="28"/>
        <v>2685054.5500117675</v>
      </c>
      <c r="P19" s="29">
        <f t="shared" si="28"/>
        <v>687697.58719698759</v>
      </c>
      <c r="Q19" s="29">
        <f t="shared" si="28"/>
        <v>1073684.7133443165</v>
      </c>
      <c r="R19" s="29">
        <f t="shared" si="28"/>
        <v>1091496.7740371183</v>
      </c>
      <c r="S19" s="29">
        <f t="shared" si="28"/>
        <v>385987.12614732882</v>
      </c>
      <c r="T19" s="29">
        <f t="shared" si="28"/>
        <v>326993.46057895978</v>
      </c>
      <c r="U19" s="21">
        <v>0.39752000000000104</v>
      </c>
      <c r="V19" s="29">
        <f t="shared" ref="V19:W19" si="29">$G19*(V41/$G41)</f>
        <v>2506640.85</v>
      </c>
      <c r="W19" s="29">
        <f t="shared" si="29"/>
        <v>2255976.7650000001</v>
      </c>
      <c r="X19" s="21">
        <v>0.26200000000000001</v>
      </c>
      <c r="Y19" s="21">
        <v>3.9</v>
      </c>
      <c r="Z19" s="21">
        <v>0.95</v>
      </c>
      <c r="AA19" s="21">
        <v>0.05</v>
      </c>
      <c r="EL19" s="21" t="str">
        <f t="shared" si="6"/>
        <v>2010South Africa</v>
      </c>
      <c r="EM19" s="21" t="str">
        <f t="shared" si="7"/>
        <v>2ESASouth Africa2010</v>
      </c>
      <c r="EN19" s="21" t="str">
        <f t="shared" si="3"/>
        <v/>
      </c>
    </row>
    <row r="20" spans="1:144" x14ac:dyDescent="0.2">
      <c r="A20" s="21">
        <v>2</v>
      </c>
      <c r="B20" s="21" t="s">
        <v>92</v>
      </c>
      <c r="C20" s="21" t="s">
        <v>87</v>
      </c>
      <c r="D20" s="21">
        <v>16</v>
      </c>
      <c r="E20" s="21" t="s">
        <v>44</v>
      </c>
      <c r="F20" s="21">
        <v>2010</v>
      </c>
      <c r="G20" s="22">
        <v>9700000</v>
      </c>
      <c r="H20" s="28">
        <f t="shared" ref="H20:T20" si="30">$G20*(H42/$G42)</f>
        <v>4378434.3825665861</v>
      </c>
      <c r="I20" s="28"/>
      <c r="J20" s="28"/>
      <c r="K20" s="28">
        <f t="shared" si="30"/>
        <v>4662106.5375302667</v>
      </c>
      <c r="L20" s="28">
        <f t="shared" si="30"/>
        <v>2159251.5896067559</v>
      </c>
      <c r="M20" s="28"/>
      <c r="N20" s="28">
        <f t="shared" si="30"/>
        <v>1552000</v>
      </c>
      <c r="O20" s="29">
        <f t="shared" si="30"/>
        <v>1003280.0928098799</v>
      </c>
      <c r="P20" s="29">
        <f t="shared" si="30"/>
        <v>238491.08408467032</v>
      </c>
      <c r="Q20" s="29">
        <f t="shared" si="30"/>
        <v>370210.33579202997</v>
      </c>
      <c r="R20" s="29">
        <f t="shared" si="30"/>
        <v>1107074.1525423729</v>
      </c>
      <c r="S20" s="29">
        <f t="shared" si="30"/>
        <v>131719.25170735968</v>
      </c>
      <c r="T20" s="29">
        <f t="shared" si="30"/>
        <v>103386.37126003635</v>
      </c>
      <c r="U20" s="21">
        <v>0.83</v>
      </c>
      <c r="V20" s="29">
        <f t="shared" ref="V20:W20" si="31">$G20*(V42/$G42)</f>
        <v>5432000.0000000009</v>
      </c>
      <c r="W20" s="29">
        <f t="shared" si="31"/>
        <v>4888800</v>
      </c>
      <c r="X20" s="21">
        <v>0.51</v>
      </c>
      <c r="Y20" s="21">
        <v>7</v>
      </c>
      <c r="Z20" s="21">
        <v>0.44</v>
      </c>
      <c r="AA20" s="21">
        <v>0.56000000000000005</v>
      </c>
      <c r="EL20" s="21" t="str">
        <f t="shared" si="6"/>
        <v>2010South Sudan</v>
      </c>
      <c r="EM20" s="21" t="str">
        <f t="shared" si="7"/>
        <v>2ESASouth Sudan2010</v>
      </c>
      <c r="EN20" s="21" t="str">
        <f t="shared" si="3"/>
        <v/>
      </c>
    </row>
    <row r="21" spans="1:144" x14ac:dyDescent="0.2">
      <c r="A21" s="21">
        <v>2</v>
      </c>
      <c r="B21" s="21" t="s">
        <v>92</v>
      </c>
      <c r="C21" s="21" t="s">
        <v>87</v>
      </c>
      <c r="D21" s="21">
        <v>17</v>
      </c>
      <c r="E21" s="21" t="s">
        <v>39</v>
      </c>
      <c r="F21" s="21">
        <v>2010</v>
      </c>
      <c r="G21" s="22">
        <v>1186056</v>
      </c>
      <c r="H21" s="28">
        <f t="shared" ref="H21:T21" si="32">$G21*(H43/$G43)</f>
        <v>462561.84</v>
      </c>
      <c r="I21" s="28"/>
      <c r="J21" s="28"/>
      <c r="K21" s="28">
        <f t="shared" si="32"/>
        <v>603061.00000000012</v>
      </c>
      <c r="L21" s="28">
        <f t="shared" si="32"/>
        <v>118105.15443037974</v>
      </c>
      <c r="M21" s="28"/>
      <c r="N21" s="28">
        <f t="shared" si="32"/>
        <v>160142.58227848099</v>
      </c>
      <c r="O21" s="29">
        <f t="shared" si="32"/>
        <v>125990.91243587476</v>
      </c>
      <c r="P21" s="29">
        <f t="shared" si="32"/>
        <v>30265.094286219708</v>
      </c>
      <c r="Q21" s="29">
        <f t="shared" si="32"/>
        <v>125990.91243587476</v>
      </c>
      <c r="R21" s="29">
        <f t="shared" si="32"/>
        <v>35031.189873417723</v>
      </c>
      <c r="S21" s="29">
        <f t="shared" si="32"/>
        <v>16627.443481337345</v>
      </c>
      <c r="T21" s="29">
        <f t="shared" si="32"/>
        <v>11644.455687245711</v>
      </c>
      <c r="U21" s="21">
        <v>0.75408999999999993</v>
      </c>
      <c r="V21" s="29">
        <f t="shared" ref="V21:W21" si="33">$G21*(V43/$G43)</f>
        <v>355816.80000000005</v>
      </c>
      <c r="W21" s="29">
        <f t="shared" si="33"/>
        <v>320235.12000000011</v>
      </c>
      <c r="X21" s="21">
        <v>0.629</v>
      </c>
      <c r="Y21" s="21">
        <v>6.3</v>
      </c>
      <c r="Z21" s="21">
        <v>0.7</v>
      </c>
      <c r="AA21" s="21">
        <v>0.30000000000000004</v>
      </c>
      <c r="EL21" s="21" t="str">
        <f t="shared" si="6"/>
        <v>2010Swaziland</v>
      </c>
      <c r="EM21" s="21" t="str">
        <f t="shared" si="7"/>
        <v>2ESASwaziland2010</v>
      </c>
      <c r="EN21" s="21" t="str">
        <f t="shared" si="3"/>
        <v/>
      </c>
    </row>
    <row r="22" spans="1:144" x14ac:dyDescent="0.2">
      <c r="A22" s="21">
        <v>2</v>
      </c>
      <c r="B22" s="21" t="s">
        <v>92</v>
      </c>
      <c r="C22" s="21" t="s">
        <v>87</v>
      </c>
      <c r="D22" s="21">
        <v>18</v>
      </c>
      <c r="E22" s="21" t="s">
        <v>40</v>
      </c>
      <c r="F22" s="21">
        <v>2010</v>
      </c>
      <c r="G22" s="22">
        <v>33424682.999999996</v>
      </c>
      <c r="H22" s="28">
        <f t="shared" ref="H22:T22" si="34">$G22*(H44/$G44)</f>
        <v>16378094.669999998</v>
      </c>
      <c r="I22" s="28"/>
      <c r="J22" s="28"/>
      <c r="K22" s="28">
        <f t="shared" si="34"/>
        <v>16721223.999999998</v>
      </c>
      <c r="L22" s="28">
        <f t="shared" si="34"/>
        <v>3917769.3250382142</v>
      </c>
      <c r="M22" s="28"/>
      <c r="N22" s="28">
        <f t="shared" si="34"/>
        <v>6507134.8622439615</v>
      </c>
      <c r="O22" s="29">
        <f t="shared" si="34"/>
        <v>1655067.4815606256</v>
      </c>
      <c r="P22" s="29">
        <f t="shared" si="34"/>
        <v>443911.37092438125</v>
      </c>
      <c r="Q22" s="29">
        <f t="shared" si="34"/>
        <v>665099.04363410769</v>
      </c>
      <c r="R22" s="29">
        <f t="shared" si="34"/>
        <v>1498030.7330479973</v>
      </c>
      <c r="S22" s="29">
        <f t="shared" si="34"/>
        <v>221187.67270972632</v>
      </c>
      <c r="T22" s="29">
        <f t="shared" si="34"/>
        <v>185859.08609636725</v>
      </c>
      <c r="U22" s="21">
        <v>0.87192999999999998</v>
      </c>
      <c r="V22" s="29">
        <f t="shared" ref="V22:W22" si="35">$G22*(V44/$G44)</f>
        <v>16712341.499999998</v>
      </c>
      <c r="W22" s="29">
        <f t="shared" si="35"/>
        <v>15041107.349999998</v>
      </c>
      <c r="X22" s="21">
        <v>0.51500000000000001</v>
      </c>
      <c r="Y22" s="21">
        <v>4.7</v>
      </c>
      <c r="Z22" s="21">
        <v>0.5</v>
      </c>
      <c r="AA22" s="21">
        <v>0.5</v>
      </c>
      <c r="EL22" s="21" t="str">
        <f t="shared" si="6"/>
        <v>2010Uganda</v>
      </c>
      <c r="EM22" s="21" t="str">
        <f t="shared" si="7"/>
        <v>2ESAUganda2010</v>
      </c>
      <c r="EN22" s="21" t="str">
        <f t="shared" si="3"/>
        <v/>
      </c>
    </row>
    <row r="23" spans="1:144" x14ac:dyDescent="0.2">
      <c r="A23" s="21">
        <v>2</v>
      </c>
      <c r="B23" s="21" t="s">
        <v>92</v>
      </c>
      <c r="C23" s="21" t="s">
        <v>87</v>
      </c>
      <c r="D23" s="21">
        <v>19</v>
      </c>
      <c r="E23" s="21" t="s">
        <v>642</v>
      </c>
      <c r="F23" s="21">
        <v>2010</v>
      </c>
      <c r="G23" s="22">
        <v>44841226</v>
      </c>
      <c r="H23" s="28">
        <f t="shared" ref="H23:T23" si="36">$G23*(H45/$G45)</f>
        <v>20178551.699999999</v>
      </c>
      <c r="I23" s="28"/>
      <c r="J23" s="28"/>
      <c r="K23" s="28">
        <f t="shared" si="36"/>
        <v>22443881.000000004</v>
      </c>
      <c r="L23" s="28">
        <f t="shared" si="36"/>
        <v>6070209.6331877736</v>
      </c>
      <c r="M23" s="28"/>
      <c r="N23" s="28">
        <f t="shared" si="36"/>
        <v>7988358.9700724753</v>
      </c>
      <c r="O23" s="29">
        <f t="shared" si="36"/>
        <v>6150658.675058498</v>
      </c>
      <c r="P23" s="29">
        <f t="shared" si="36"/>
        <v>1614657.197590779</v>
      </c>
      <c r="Q23" s="29">
        <f t="shared" si="36"/>
        <v>2488048.7864199672</v>
      </c>
      <c r="R23" s="29">
        <f t="shared" si="36"/>
        <v>1815629.3295685772</v>
      </c>
      <c r="S23" s="29">
        <f t="shared" si="36"/>
        <v>873391.58882918791</v>
      </c>
      <c r="T23" s="29">
        <f t="shared" si="36"/>
        <v>736408.03596498829</v>
      </c>
      <c r="U23" s="21">
        <v>0.74963999999999997</v>
      </c>
      <c r="V23" s="29">
        <f t="shared" ref="V23:W23" si="37">$G23*(V45/$G45)</f>
        <v>12555543.280000001</v>
      </c>
      <c r="W23" s="29">
        <f t="shared" si="37"/>
        <v>11299988.952000003</v>
      </c>
      <c r="X23" s="21">
        <v>0.88500000000000001</v>
      </c>
      <c r="Y23" s="21">
        <v>4.7</v>
      </c>
      <c r="Z23" s="21">
        <v>0.72</v>
      </c>
      <c r="AA23" s="21">
        <v>0.28000000000000003</v>
      </c>
      <c r="EL23" s="21" t="str">
        <f t="shared" si="6"/>
        <v>2010Tanzania</v>
      </c>
      <c r="EM23" s="21" t="str">
        <f t="shared" si="7"/>
        <v>2ESATanzania2010</v>
      </c>
      <c r="EN23" s="21" t="str">
        <f t="shared" si="3"/>
        <v/>
      </c>
    </row>
    <row r="24" spans="1:144" x14ac:dyDescent="0.2">
      <c r="A24" s="21">
        <v>2</v>
      </c>
      <c r="B24" s="21" t="s">
        <v>92</v>
      </c>
      <c r="C24" s="21" t="s">
        <v>87</v>
      </c>
      <c r="D24" s="21">
        <v>20</v>
      </c>
      <c r="E24" s="21" t="s">
        <v>42</v>
      </c>
      <c r="F24" s="21">
        <v>2010</v>
      </c>
      <c r="G24" s="22">
        <v>13088570</v>
      </c>
      <c r="H24" s="28">
        <v>6020742.2000000002</v>
      </c>
      <c r="I24" s="385">
        <v>1</v>
      </c>
      <c r="J24" s="28">
        <v>2.8000000000000001E-2</v>
      </c>
      <c r="K24" s="28">
        <v>6529515</v>
      </c>
      <c r="L24" s="28">
        <v>1681731.99381523</v>
      </c>
      <c r="M24" s="28">
        <v>706783</v>
      </c>
      <c r="N24" s="28">
        <v>2354627.1658291458</v>
      </c>
      <c r="O24" s="29">
        <v>1746224.8777462791</v>
      </c>
      <c r="P24" s="29">
        <v>467283.28401842661</v>
      </c>
      <c r="Q24" s="29">
        <v>697639.64239310194</v>
      </c>
      <c r="R24" s="29">
        <v>548434.86200231931</v>
      </c>
      <c r="S24" s="29">
        <v>230356.35837467515</v>
      </c>
      <c r="T24" s="29">
        <v>188613.9310181904</v>
      </c>
      <c r="U24" s="21">
        <v>0.64789999999999992</v>
      </c>
      <c r="V24" s="29">
        <v>3206699.65</v>
      </c>
      <c r="W24" s="29">
        <v>2886029.6850000001</v>
      </c>
      <c r="X24" s="21">
        <v>0.64300000000000002</v>
      </c>
      <c r="Y24" s="21">
        <v>5.0999999999999996</v>
      </c>
      <c r="Z24" s="21">
        <v>0.61</v>
      </c>
      <c r="AA24" s="21">
        <v>0.54</v>
      </c>
      <c r="AB24" s="21" t="s">
        <v>0</v>
      </c>
      <c r="AC24" s="21" t="s">
        <v>0</v>
      </c>
      <c r="AD24" s="21" t="s">
        <v>0</v>
      </c>
      <c r="AE24" s="21" t="s">
        <v>0</v>
      </c>
      <c r="AF24" s="21">
        <v>0.16</v>
      </c>
      <c r="AG24" s="21">
        <v>5</v>
      </c>
      <c r="AH24" s="21" t="s">
        <v>0</v>
      </c>
      <c r="AI24" s="21">
        <v>500</v>
      </c>
      <c r="AJ24" s="21">
        <v>2085</v>
      </c>
      <c r="AK24" s="21">
        <v>0.59</v>
      </c>
      <c r="AL24" s="21">
        <v>0.03</v>
      </c>
      <c r="AM24" s="21">
        <v>0.05</v>
      </c>
      <c r="AN24" s="21">
        <v>3</v>
      </c>
      <c r="AO24" s="21" t="s">
        <v>0</v>
      </c>
      <c r="AP24" s="21">
        <v>500</v>
      </c>
      <c r="AQ24" s="21">
        <v>2085</v>
      </c>
      <c r="AR24" s="21">
        <v>0.68</v>
      </c>
      <c r="AS24" s="21">
        <v>0.03</v>
      </c>
      <c r="AT24" s="21">
        <v>0.18</v>
      </c>
      <c r="AU24" s="21">
        <v>0.16</v>
      </c>
      <c r="AV24" s="21">
        <v>5</v>
      </c>
      <c r="AW24" s="21" t="s">
        <v>0</v>
      </c>
      <c r="AX24" s="21">
        <v>500</v>
      </c>
      <c r="AY24" s="21">
        <v>2085</v>
      </c>
      <c r="AZ24" s="21">
        <v>3</v>
      </c>
      <c r="BA24" s="21">
        <v>0.31</v>
      </c>
      <c r="BB24" s="21">
        <v>0.03</v>
      </c>
      <c r="BC24" s="21">
        <v>0.17</v>
      </c>
      <c r="BD24" s="21">
        <v>0.03</v>
      </c>
      <c r="BF24" s="21">
        <v>1</v>
      </c>
      <c r="BQ24" s="21">
        <v>0.01</v>
      </c>
      <c r="BR24" s="21">
        <v>0.55000000000000004</v>
      </c>
      <c r="BS24" s="21">
        <v>0.55000000000000004</v>
      </c>
      <c r="BT24" s="21">
        <v>0.6</v>
      </c>
      <c r="BU24" s="21">
        <v>0.6</v>
      </c>
      <c r="BV24" s="21">
        <v>0.56000000000000005</v>
      </c>
      <c r="BW24" s="21">
        <v>1</v>
      </c>
      <c r="BX24" s="21">
        <v>0.55000000000000004</v>
      </c>
      <c r="BY24" s="21">
        <v>0.55000000000000004</v>
      </c>
      <c r="BZ24" s="21">
        <v>0.17</v>
      </c>
      <c r="CA24" s="21">
        <v>0.34</v>
      </c>
      <c r="CB24" s="21">
        <v>0.26</v>
      </c>
      <c r="CC24" s="21">
        <v>0.01</v>
      </c>
      <c r="CD24" s="21">
        <v>0.55000000000000004</v>
      </c>
      <c r="CE24" s="21">
        <v>0.55000000000000004</v>
      </c>
      <c r="CF24" s="21">
        <v>0.68</v>
      </c>
      <c r="CG24" s="21">
        <v>0.47</v>
      </c>
      <c r="CH24" s="21">
        <v>0.8</v>
      </c>
      <c r="CI24" s="21">
        <v>1</v>
      </c>
      <c r="CJ24" s="21">
        <v>0.122</v>
      </c>
      <c r="CK24" s="21">
        <v>1</v>
      </c>
      <c r="CL24" s="21">
        <v>0.7</v>
      </c>
      <c r="CM24" s="21">
        <v>0.62</v>
      </c>
      <c r="CN24" s="21">
        <v>0.5</v>
      </c>
      <c r="CO24" s="21">
        <v>0.46</v>
      </c>
      <c r="DC24" s="53">
        <v>380</v>
      </c>
      <c r="DD24" s="53">
        <v>480</v>
      </c>
      <c r="DE24" s="53">
        <v>11952</v>
      </c>
      <c r="DF24" s="53">
        <v>900</v>
      </c>
      <c r="DG24" s="53">
        <v>9000</v>
      </c>
      <c r="DH24" s="53">
        <v>900</v>
      </c>
      <c r="DI24" s="53">
        <v>7900</v>
      </c>
      <c r="DJ24" s="53">
        <v>50000</v>
      </c>
      <c r="DK24" s="53">
        <v>6</v>
      </c>
      <c r="DL24" s="53">
        <v>2</v>
      </c>
      <c r="DM24" s="53">
        <v>0.5</v>
      </c>
      <c r="DN24" s="53">
        <v>13</v>
      </c>
      <c r="DO24" s="53">
        <v>0.08</v>
      </c>
      <c r="DP24" s="53">
        <v>0.02</v>
      </c>
      <c r="DQ24" s="53">
        <v>5</v>
      </c>
      <c r="DR24" s="53"/>
      <c r="DS24" s="53"/>
      <c r="DT24" s="53"/>
      <c r="DU24" s="53"/>
      <c r="DV24" s="53">
        <v>30000</v>
      </c>
      <c r="DW24" s="53">
        <v>50000</v>
      </c>
      <c r="DX24" s="53">
        <v>30000</v>
      </c>
      <c r="DY24" s="53">
        <v>96400</v>
      </c>
      <c r="EL24" s="21" t="str">
        <f t="shared" si="6"/>
        <v>2010Zambia</v>
      </c>
      <c r="EM24" s="21" t="str">
        <f t="shared" si="7"/>
        <v>2ESAZambia2010</v>
      </c>
      <c r="EN24" s="21" t="str">
        <f t="shared" si="3"/>
        <v/>
      </c>
    </row>
    <row r="25" spans="1:144" x14ac:dyDescent="0.2">
      <c r="A25" s="21">
        <v>2</v>
      </c>
      <c r="B25" s="21" t="s">
        <v>92</v>
      </c>
      <c r="C25" s="21" t="s">
        <v>87</v>
      </c>
      <c r="D25" s="21">
        <v>21</v>
      </c>
      <c r="E25" s="21" t="s">
        <v>43</v>
      </c>
      <c r="F25" s="21">
        <v>2010</v>
      </c>
      <c r="G25" s="22">
        <v>12571454</v>
      </c>
      <c r="H25" s="28">
        <f t="shared" ref="H25:T25" si="38">$G25*(H47/$G47)</f>
        <v>5028581.6000000006</v>
      </c>
      <c r="I25" s="28"/>
      <c r="J25" s="28"/>
      <c r="K25" s="28">
        <f t="shared" si="38"/>
        <v>6374259.0000000009</v>
      </c>
      <c r="L25" s="28">
        <f t="shared" si="38"/>
        <v>1781867.8311906094</v>
      </c>
      <c r="M25" s="28"/>
      <c r="N25" s="28">
        <f t="shared" si="38"/>
        <v>1723643.4175517047</v>
      </c>
      <c r="O25" s="29">
        <f t="shared" si="38"/>
        <v>1238814.2760446023</v>
      </c>
      <c r="P25" s="29">
        <f t="shared" si="38"/>
        <v>286828.17483151576</v>
      </c>
      <c r="Q25" s="29">
        <f t="shared" si="38"/>
        <v>427623.53025364538</v>
      </c>
      <c r="R25" s="29">
        <f t="shared" si="38"/>
        <v>379462.55785354943</v>
      </c>
      <c r="S25" s="29">
        <f t="shared" si="38"/>
        <v>140795.35542212965</v>
      </c>
      <c r="T25" s="29">
        <f t="shared" si="38"/>
        <v>117688.89665482171</v>
      </c>
      <c r="U25" s="21">
        <v>0.63210000000000099</v>
      </c>
      <c r="V25" s="29">
        <f t="shared" ref="V25:W25" si="39">$G25*(V47/$G47)</f>
        <v>5028581.6000000006</v>
      </c>
      <c r="W25" s="29">
        <f t="shared" si="39"/>
        <v>4525723.4399999995</v>
      </c>
      <c r="X25" s="21">
        <v>0.6</v>
      </c>
      <c r="Y25" s="21">
        <v>4</v>
      </c>
      <c r="Z25" s="21">
        <v>0.6</v>
      </c>
      <c r="AA25" s="21">
        <v>0.4</v>
      </c>
      <c r="EL25" s="21" t="str">
        <f t="shared" si="6"/>
        <v>2010Zimbabwe</v>
      </c>
      <c r="EM25" s="21" t="str">
        <f t="shared" si="7"/>
        <v>2ESAZimbabwe2010</v>
      </c>
      <c r="EN25" s="21" t="str">
        <f t="shared" si="3"/>
        <v/>
      </c>
    </row>
    <row r="26" spans="1:144" x14ac:dyDescent="0.2">
      <c r="A26" s="21">
        <v>1</v>
      </c>
      <c r="B26" s="21" t="s">
        <v>92</v>
      </c>
      <c r="C26" s="21" t="s">
        <v>93</v>
      </c>
      <c r="E26" s="21" t="s">
        <v>92</v>
      </c>
      <c r="F26" s="21">
        <v>2010</v>
      </c>
      <c r="G26" s="22">
        <f>SUM(G5:G25)</f>
        <v>406909759</v>
      </c>
      <c r="H26" s="28">
        <f t="shared" ref="H26:T26" si="40">$G26*(H48/$G48)</f>
        <v>172131964.6831277</v>
      </c>
      <c r="I26" s="28"/>
      <c r="J26" s="28"/>
      <c r="K26" s="28">
        <f t="shared" si="40"/>
        <v>204732805.58537757</v>
      </c>
      <c r="L26" s="28">
        <f t="shared" si="40"/>
        <v>50686989.704607062</v>
      </c>
      <c r="M26" s="28"/>
      <c r="N26" s="28">
        <f t="shared" si="40"/>
        <v>65196213.012236126</v>
      </c>
      <c r="O26" s="29">
        <f t="shared" si="40"/>
        <v>42594203.710475296</v>
      </c>
      <c r="P26" s="29">
        <f t="shared" si="40"/>
        <v>10560657.802721161</v>
      </c>
      <c r="Q26" s="29">
        <f t="shared" si="40"/>
        <v>18250683.955923941</v>
      </c>
      <c r="R26" s="29">
        <f t="shared" si="40"/>
        <v>14772311.737107772</v>
      </c>
      <c r="S26" s="29">
        <f t="shared" si="40"/>
        <v>5970590.9946346143</v>
      </c>
      <c r="T26" s="29">
        <f t="shared" si="40"/>
        <v>5218078.5893022316</v>
      </c>
      <c r="U26" s="21">
        <v>0.59984150848607398</v>
      </c>
      <c r="V26" s="29">
        <f t="shared" ref="V26:W26" si="41">$G26*(V48/$G48)</f>
        <v>144753812.51243109</v>
      </c>
      <c r="W26" s="29">
        <f t="shared" si="41"/>
        <v>130278431.26118797</v>
      </c>
      <c r="X26" s="21">
        <v>0.54714285714285715</v>
      </c>
      <c r="Y26" s="21">
        <v>4.9904761904761905</v>
      </c>
      <c r="Z26" s="21">
        <v>0.64426065162907264</v>
      </c>
      <c r="AA26" s="21">
        <v>0.35573934837092736</v>
      </c>
      <c r="BV26" s="21">
        <v>0.42499999999999999</v>
      </c>
      <c r="CB26" s="21">
        <v>0.30199999999999999</v>
      </c>
      <c r="CF26" s="21">
        <v>0.58399999999999996</v>
      </c>
      <c r="CH26" s="21">
        <v>0.28000000000000003</v>
      </c>
      <c r="CN26" s="21">
        <v>0.40400000000000003</v>
      </c>
      <c r="EL26" s="21" t="str">
        <f t="shared" si="6"/>
        <v>2010ESA</v>
      </c>
      <c r="EM26" s="21" t="str">
        <f t="shared" si="7"/>
        <v>1ESAESA2010</v>
      </c>
      <c r="EN26" s="21" t="str">
        <f t="shared" si="3"/>
        <v/>
      </c>
    </row>
    <row r="27" spans="1:144" x14ac:dyDescent="0.2">
      <c r="A27" s="21">
        <v>2</v>
      </c>
      <c r="B27" s="21" t="s">
        <v>92</v>
      </c>
      <c r="C27" s="21" t="s">
        <v>87</v>
      </c>
      <c r="D27" s="21">
        <v>1</v>
      </c>
      <c r="E27" s="21" t="s">
        <v>24</v>
      </c>
      <c r="F27" s="21">
        <v>2009</v>
      </c>
      <c r="G27" s="22">
        <v>18498000</v>
      </c>
      <c r="H27" s="21">
        <v>8324100</v>
      </c>
      <c r="K27" s="21">
        <v>9337330.7323710546</v>
      </c>
      <c r="L27" s="21">
        <v>2443000</v>
      </c>
      <c r="N27" s="21">
        <v>3200000</v>
      </c>
      <c r="O27" s="29">
        <v>1937472.9213069272</v>
      </c>
      <c r="P27" s="29">
        <v>481348.42517787532</v>
      </c>
      <c r="Q27" s="29">
        <v>835854.61052644439</v>
      </c>
      <c r="R27" s="21">
        <v>774000</v>
      </c>
      <c r="S27" s="29">
        <v>272432.9088967414</v>
      </c>
      <c r="T27" s="29">
        <v>239215.01744982111</v>
      </c>
      <c r="U27" s="21">
        <v>0.44164999999999999</v>
      </c>
      <c r="V27" s="21">
        <v>12948600</v>
      </c>
      <c r="W27" s="21">
        <v>11653740</v>
      </c>
      <c r="X27" s="21">
        <v>0.54299999999999993</v>
      </c>
      <c r="Y27" s="21">
        <v>5</v>
      </c>
      <c r="Z27" s="21">
        <v>0.30000000000000004</v>
      </c>
      <c r="AA27" s="21">
        <v>0.7</v>
      </c>
      <c r="AB27" s="21">
        <v>36299</v>
      </c>
      <c r="AC27" s="21">
        <v>97500</v>
      </c>
      <c r="AD27" s="21">
        <v>165344</v>
      </c>
      <c r="AE27" s="21">
        <v>4848</v>
      </c>
      <c r="AF27" s="21">
        <v>0.26200000000000001</v>
      </c>
      <c r="AG27" s="21">
        <v>4.9833333333333334</v>
      </c>
      <c r="AM27" s="21">
        <v>7.0000000000000007E-2</v>
      </c>
      <c r="AN27" s="21">
        <v>1.2133333333333336</v>
      </c>
      <c r="AU27" s="21">
        <v>0.17499999999999999</v>
      </c>
      <c r="AV27" s="21">
        <v>2.7083333333333335</v>
      </c>
      <c r="CB27" s="21">
        <v>0.28999999999999998</v>
      </c>
      <c r="CN27" s="21">
        <v>0.18</v>
      </c>
      <c r="EL27" s="21" t="str">
        <f t="shared" si="6"/>
        <v>2009Angola</v>
      </c>
      <c r="EM27" s="21" t="str">
        <f t="shared" si="7"/>
        <v>2ESAAngola2009</v>
      </c>
      <c r="EN27" s="21" t="str">
        <f t="shared" si="3"/>
        <v/>
      </c>
    </row>
    <row r="28" spans="1:144" x14ac:dyDescent="0.2">
      <c r="A28" s="21">
        <v>2</v>
      </c>
      <c r="B28" s="21" t="s">
        <v>92</v>
      </c>
      <c r="C28" s="21" t="s">
        <v>87</v>
      </c>
      <c r="D28" s="21">
        <v>2</v>
      </c>
      <c r="E28" s="21" t="s">
        <v>25</v>
      </c>
      <c r="F28" s="21">
        <v>2009</v>
      </c>
      <c r="G28" s="22">
        <v>1950000</v>
      </c>
      <c r="H28" s="21">
        <v>643500</v>
      </c>
      <c r="K28" s="21">
        <v>966857.28806718672</v>
      </c>
      <c r="L28" s="21">
        <v>159000</v>
      </c>
      <c r="N28" s="21">
        <v>224000</v>
      </c>
      <c r="O28" s="29">
        <v>204242.19897007829</v>
      </c>
      <c r="P28" s="29">
        <v>50742.211541618381</v>
      </c>
      <c r="Q28" s="29">
        <v>88113.11982520092</v>
      </c>
      <c r="R28" s="21">
        <v>47000</v>
      </c>
      <c r="S28" s="29">
        <v>28719.005965436572</v>
      </c>
      <c r="T28" s="29">
        <v>25217.282086017472</v>
      </c>
      <c r="U28" s="21">
        <v>0.40400000000000003</v>
      </c>
      <c r="V28" s="21">
        <v>312000</v>
      </c>
      <c r="W28" s="21">
        <v>280800</v>
      </c>
      <c r="X28" s="21">
        <v>0.23400000000000001</v>
      </c>
      <c r="Y28" s="21">
        <v>4.2</v>
      </c>
      <c r="Z28" s="21">
        <v>0.84</v>
      </c>
      <c r="AA28" s="21">
        <v>0.16</v>
      </c>
      <c r="AB28" s="21">
        <v>741</v>
      </c>
      <c r="AC28" s="21">
        <v>839</v>
      </c>
      <c r="AD28" s="21">
        <v>1448</v>
      </c>
      <c r="AE28" s="21">
        <v>99</v>
      </c>
      <c r="AF28" s="21">
        <v>6.5000000000000002E-2</v>
      </c>
      <c r="AG28" s="21">
        <v>9.8000000000000007</v>
      </c>
      <c r="AM28" s="21">
        <v>0.38500000000000001</v>
      </c>
      <c r="AN28" s="21">
        <v>3</v>
      </c>
      <c r="AU28" s="21">
        <v>0.185</v>
      </c>
      <c r="AV28" s="21">
        <v>3.2066666666666666</v>
      </c>
      <c r="BV28" s="21">
        <v>7.0000000000000007E-2</v>
      </c>
      <c r="CF28" s="21">
        <v>0.14000000000000001</v>
      </c>
      <c r="EL28" s="21" t="str">
        <f t="shared" si="6"/>
        <v>2009Botswana</v>
      </c>
      <c r="EM28" s="21" t="str">
        <f t="shared" si="7"/>
        <v>2ESABotswana2009</v>
      </c>
      <c r="EN28" s="21" t="str">
        <f t="shared" si="3"/>
        <v/>
      </c>
    </row>
    <row r="29" spans="1:144" x14ac:dyDescent="0.2">
      <c r="A29" s="21">
        <v>2</v>
      </c>
      <c r="B29" s="21" t="s">
        <v>92</v>
      </c>
      <c r="C29" s="21" t="s">
        <v>87</v>
      </c>
      <c r="D29" s="21">
        <v>3</v>
      </c>
      <c r="E29" s="21" t="s">
        <v>26</v>
      </c>
      <c r="F29" s="21">
        <v>2009</v>
      </c>
      <c r="G29" s="22">
        <v>8303000</v>
      </c>
      <c r="H29" s="21">
        <v>3155140</v>
      </c>
      <c r="K29" s="21">
        <v>4228799.1231859233</v>
      </c>
      <c r="L29" s="21">
        <v>827000</v>
      </c>
      <c r="N29" s="21">
        <v>1184000</v>
      </c>
      <c r="O29" s="29">
        <v>1025158.675918445</v>
      </c>
      <c r="P29" s="29">
        <v>283014.66660329833</v>
      </c>
      <c r="Q29" s="29">
        <v>455972.45853333967</v>
      </c>
      <c r="R29" s="21">
        <v>278000</v>
      </c>
      <c r="S29" s="29">
        <v>172957.79193004139</v>
      </c>
      <c r="T29" s="29">
        <v>165262.88674492654</v>
      </c>
      <c r="U29" s="21">
        <v>0.89914999999999989</v>
      </c>
      <c r="V29" s="21">
        <v>1660600</v>
      </c>
      <c r="W29" s="21">
        <v>1494540</v>
      </c>
      <c r="X29" s="21">
        <v>0.81299999999999994</v>
      </c>
      <c r="Y29" s="21">
        <v>5.6</v>
      </c>
      <c r="Z29" s="21">
        <v>0.8</v>
      </c>
      <c r="AA29" s="21">
        <v>0.2</v>
      </c>
      <c r="AB29" s="21">
        <v>11661</v>
      </c>
      <c r="AC29" s="21">
        <v>27321</v>
      </c>
      <c r="AD29" s="21">
        <v>44786</v>
      </c>
      <c r="AE29" s="21">
        <v>2920</v>
      </c>
      <c r="AF29" s="21">
        <v>0.20599999999999999</v>
      </c>
      <c r="AG29" s="21">
        <v>3.5706666666666664</v>
      </c>
      <c r="AM29" s="21">
        <v>0.17899999999999999</v>
      </c>
      <c r="AN29" s="21">
        <v>3.1026666666666665</v>
      </c>
      <c r="AU29" s="21">
        <v>0.30499999999999999</v>
      </c>
      <c r="AV29" s="21">
        <v>4</v>
      </c>
      <c r="BV29" s="21">
        <v>0.23</v>
      </c>
      <c r="CB29" s="21">
        <v>0.3</v>
      </c>
      <c r="CF29" s="21">
        <v>0.38</v>
      </c>
      <c r="CH29" s="21">
        <v>0.26</v>
      </c>
      <c r="CN29" s="21">
        <v>0.08</v>
      </c>
      <c r="EL29" s="21" t="str">
        <f t="shared" si="6"/>
        <v>2009Burundi</v>
      </c>
      <c r="EM29" s="21" t="str">
        <f t="shared" si="7"/>
        <v>2ESABurundi2009</v>
      </c>
      <c r="EN29" s="21" t="str">
        <f t="shared" si="3"/>
        <v/>
      </c>
    </row>
    <row r="30" spans="1:144" x14ac:dyDescent="0.2">
      <c r="A30" s="21">
        <v>2</v>
      </c>
      <c r="B30" s="21" t="s">
        <v>92</v>
      </c>
      <c r="C30" s="21" t="s">
        <v>87</v>
      </c>
      <c r="D30" s="21">
        <v>4</v>
      </c>
      <c r="E30" s="21" t="s">
        <v>27</v>
      </c>
      <c r="F30" s="21">
        <v>2009</v>
      </c>
      <c r="G30" s="21">
        <v>676000</v>
      </c>
      <c r="H30" s="21">
        <v>256880</v>
      </c>
      <c r="K30" s="21">
        <v>335612.49404559372</v>
      </c>
      <c r="L30" s="21">
        <v>78000</v>
      </c>
      <c r="N30" s="21">
        <v>99000</v>
      </c>
      <c r="O30" s="29">
        <v>79079.703681971529</v>
      </c>
      <c r="P30" s="29">
        <v>18295.731260085082</v>
      </c>
      <c r="Q30" s="29">
        <v>27815.461346633416</v>
      </c>
      <c r="R30" s="21">
        <v>21000</v>
      </c>
      <c r="S30" s="29">
        <v>9519.7300865483357</v>
      </c>
      <c r="T30" s="29">
        <v>10660.114419832771</v>
      </c>
      <c r="U30" s="21">
        <v>0.72071000000000096</v>
      </c>
      <c r="V30" s="21">
        <v>277160</v>
      </c>
      <c r="W30" s="21">
        <v>249444</v>
      </c>
      <c r="X30" s="21">
        <v>0.46100000000000002</v>
      </c>
      <c r="Y30" s="21">
        <v>5.9</v>
      </c>
      <c r="Z30" s="21">
        <v>0.59000000000000008</v>
      </c>
      <c r="AA30" s="21">
        <v>0.41</v>
      </c>
      <c r="AB30" s="21">
        <v>898</v>
      </c>
      <c r="AC30" s="21">
        <v>1429</v>
      </c>
      <c r="AD30" s="21">
        <v>2274</v>
      </c>
      <c r="AE30" s="21">
        <v>2457</v>
      </c>
      <c r="AF30" s="21">
        <v>0.183</v>
      </c>
      <c r="AG30" s="21">
        <v>3.1720000000000002</v>
      </c>
      <c r="AM30" s="21">
        <v>0.1</v>
      </c>
      <c r="AN30" s="21">
        <v>1.7333333333333334</v>
      </c>
      <c r="AU30" s="21">
        <v>0.31</v>
      </c>
      <c r="AV30" s="21">
        <v>3.3177857142857201</v>
      </c>
      <c r="BV30" s="21">
        <v>0.31</v>
      </c>
      <c r="CB30" s="21">
        <v>0.63</v>
      </c>
      <c r="CF30" s="21">
        <v>0.56000000000000005</v>
      </c>
      <c r="CN30" s="21">
        <v>0.09</v>
      </c>
      <c r="EL30" s="21" t="str">
        <f t="shared" si="6"/>
        <v>2009Comoros</v>
      </c>
      <c r="EM30" s="21" t="str">
        <f t="shared" si="7"/>
        <v>2ESAComoros2009</v>
      </c>
      <c r="EN30" s="21" t="str">
        <f t="shared" si="3"/>
        <v/>
      </c>
    </row>
    <row r="31" spans="1:144" x14ac:dyDescent="0.2">
      <c r="A31" s="21">
        <v>2</v>
      </c>
      <c r="B31" s="21" t="s">
        <v>92</v>
      </c>
      <c r="C31" s="21" t="s">
        <v>87</v>
      </c>
      <c r="D31" s="21">
        <v>5</v>
      </c>
      <c r="E31" s="21" t="s">
        <v>28</v>
      </c>
      <c r="F31" s="21">
        <v>2009</v>
      </c>
      <c r="G31" s="21">
        <v>5073000</v>
      </c>
      <c r="H31" s="21">
        <v>2130660</v>
      </c>
      <c r="K31" s="21">
        <v>2574347.0684145726</v>
      </c>
      <c r="L31" s="21">
        <v>615000</v>
      </c>
      <c r="N31" s="21">
        <v>832000</v>
      </c>
      <c r="O31" s="29">
        <v>596862.3644909407</v>
      </c>
      <c r="P31" s="29">
        <v>122809.33970131149</v>
      </c>
      <c r="Q31" s="29">
        <v>202417.4816162535</v>
      </c>
      <c r="R31" s="21">
        <v>182000</v>
      </c>
      <c r="S31" s="29">
        <v>79608.141914942011</v>
      </c>
      <c r="T31" s="29">
        <v>84607.68705935865</v>
      </c>
      <c r="U31" s="21">
        <v>0.79789999999999994</v>
      </c>
      <c r="V31" s="21">
        <v>2536500</v>
      </c>
      <c r="W31" s="21">
        <v>2282850</v>
      </c>
      <c r="X31" s="21">
        <v>0.66</v>
      </c>
      <c r="Y31" s="21">
        <v>5.0999999999999996</v>
      </c>
      <c r="Z31" s="21">
        <v>0.5</v>
      </c>
      <c r="AA31" s="21">
        <v>0.5</v>
      </c>
      <c r="AB31" s="21">
        <v>3032</v>
      </c>
      <c r="AC31" s="21">
        <v>7069</v>
      </c>
      <c r="AD31" s="21">
        <v>10237</v>
      </c>
      <c r="AE31" s="21">
        <v>516</v>
      </c>
      <c r="AF31" s="21">
        <v>0.13200000000000001</v>
      </c>
      <c r="AG31" s="21">
        <v>2.2880000000000003</v>
      </c>
      <c r="AM31" s="21">
        <v>0.189</v>
      </c>
      <c r="AN31" s="21">
        <v>3.2759999999999998</v>
      </c>
      <c r="AU31" s="21">
        <v>0.29799999999999999</v>
      </c>
      <c r="AV31" s="21">
        <v>5.1653333333333329</v>
      </c>
      <c r="BV31" s="21">
        <v>0.54</v>
      </c>
      <c r="CB31" s="21">
        <v>0.04</v>
      </c>
      <c r="CF31" s="21">
        <v>0.44</v>
      </c>
      <c r="CN31" s="21">
        <v>0.04</v>
      </c>
      <c r="EL31" s="21" t="str">
        <f t="shared" si="6"/>
        <v>2009Eritrea</v>
      </c>
      <c r="EM31" s="21" t="str">
        <f t="shared" si="7"/>
        <v>2ESAEritrea2009</v>
      </c>
      <c r="EN31" s="21" t="str">
        <f t="shared" si="3"/>
        <v/>
      </c>
    </row>
    <row r="32" spans="1:144" x14ac:dyDescent="0.2">
      <c r="A32" s="21">
        <v>2</v>
      </c>
      <c r="B32" s="21" t="s">
        <v>92</v>
      </c>
      <c r="C32" s="21" t="s">
        <v>87</v>
      </c>
      <c r="D32" s="21">
        <v>6</v>
      </c>
      <c r="E32" s="21" t="s">
        <v>29</v>
      </c>
      <c r="F32" s="21">
        <v>2009</v>
      </c>
      <c r="G32" s="21">
        <v>82825000</v>
      </c>
      <c r="H32" s="21">
        <v>36443000</v>
      </c>
      <c r="K32" s="21">
        <v>41605403.437976837</v>
      </c>
      <c r="L32" s="21">
        <v>10851000</v>
      </c>
      <c r="N32" s="21">
        <v>13581000</v>
      </c>
      <c r="O32" s="29">
        <v>9668392.8888625745</v>
      </c>
      <c r="P32" s="29">
        <v>2301239.3421753803</v>
      </c>
      <c r="Q32" s="29">
        <v>3614306.6492983596</v>
      </c>
      <c r="R32" s="21">
        <v>3093000</v>
      </c>
      <c r="S32" s="29">
        <v>1313067.3071229795</v>
      </c>
      <c r="T32" s="29">
        <v>1412374.918586062</v>
      </c>
      <c r="U32" s="21">
        <v>0.83377999999999997</v>
      </c>
      <c r="V32" s="21">
        <v>28988750</v>
      </c>
      <c r="W32" s="21">
        <v>26089875</v>
      </c>
      <c r="X32" s="21">
        <v>0.39</v>
      </c>
      <c r="Y32" s="21">
        <v>4.7</v>
      </c>
      <c r="Z32" s="21">
        <v>0.65</v>
      </c>
      <c r="AA32" s="21">
        <v>0.35</v>
      </c>
      <c r="AB32" s="21">
        <v>121594</v>
      </c>
      <c r="AC32" s="21">
        <v>203202</v>
      </c>
      <c r="AD32" s="21">
        <v>321432</v>
      </c>
      <c r="AE32" s="21">
        <v>15161</v>
      </c>
      <c r="AF32" s="21">
        <v>0.18</v>
      </c>
      <c r="AG32" s="21">
        <v>6.6</v>
      </c>
      <c r="AM32" s="21">
        <v>0.126</v>
      </c>
      <c r="AN32" s="21">
        <v>2.1839999999999997</v>
      </c>
      <c r="AU32" s="21">
        <v>0.187</v>
      </c>
      <c r="AV32" s="21">
        <v>3.2413333333333334</v>
      </c>
      <c r="BV32" s="21">
        <v>0.15</v>
      </c>
      <c r="CB32" s="21">
        <v>0.1</v>
      </c>
      <c r="CF32" s="21">
        <v>0.19</v>
      </c>
      <c r="CH32" s="21">
        <v>0.05</v>
      </c>
      <c r="CN32" s="21">
        <v>0.33</v>
      </c>
      <c r="EL32" s="21" t="str">
        <f t="shared" si="6"/>
        <v>2009Ethiopia</v>
      </c>
      <c r="EM32" s="21" t="str">
        <f t="shared" si="7"/>
        <v>2ESAEthiopia2009</v>
      </c>
      <c r="EN32" s="21" t="str">
        <f t="shared" si="3"/>
        <v/>
      </c>
    </row>
    <row r="33" spans="1:144" x14ac:dyDescent="0.2">
      <c r="A33" s="21">
        <v>2</v>
      </c>
      <c r="B33" s="21" t="s">
        <v>92</v>
      </c>
      <c r="C33" s="21" t="s">
        <v>87</v>
      </c>
      <c r="D33" s="21">
        <v>7</v>
      </c>
      <c r="E33" s="21" t="s">
        <v>30</v>
      </c>
      <c r="F33" s="21">
        <v>2009</v>
      </c>
      <c r="G33" s="21">
        <v>39802000</v>
      </c>
      <c r="H33" s="21">
        <v>17114860</v>
      </c>
      <c r="K33" s="21">
        <v>19923242.844351798</v>
      </c>
      <c r="L33" s="21">
        <v>4852000</v>
      </c>
      <c r="N33" s="21">
        <v>6721000</v>
      </c>
      <c r="O33" s="29">
        <v>4615771.5352849886</v>
      </c>
      <c r="P33" s="29">
        <v>1137977.695362845</v>
      </c>
      <c r="Q33" s="29">
        <v>1755647.2816223467</v>
      </c>
      <c r="R33" s="21">
        <v>1506000</v>
      </c>
      <c r="S33" s="29">
        <v>617669.58625950187</v>
      </c>
      <c r="T33" s="29">
        <v>492041.87379994214</v>
      </c>
      <c r="U33" s="21">
        <v>0.78736000000000106</v>
      </c>
      <c r="V33" s="21">
        <v>7164360</v>
      </c>
      <c r="W33" s="21">
        <v>6447924</v>
      </c>
      <c r="X33" s="21">
        <v>0.19699999999999998</v>
      </c>
      <c r="Y33" s="21">
        <v>4.2</v>
      </c>
      <c r="Z33" s="21">
        <v>0.82000000000000006</v>
      </c>
      <c r="AA33" s="21">
        <v>0.18</v>
      </c>
      <c r="AB33" s="21">
        <v>50033</v>
      </c>
      <c r="AC33" s="21">
        <v>119602</v>
      </c>
      <c r="AD33" s="21">
        <v>188928</v>
      </c>
      <c r="AE33" s="21">
        <v>8372</v>
      </c>
      <c r="AF33" s="21">
        <v>0.16</v>
      </c>
      <c r="AG33" s="21">
        <v>3.4666666666666668</v>
      </c>
      <c r="AM33" s="21">
        <v>0.184</v>
      </c>
      <c r="AN33" s="21">
        <v>3.1893333333333334</v>
      </c>
      <c r="AU33" s="21">
        <v>0.40600000000000003</v>
      </c>
      <c r="AV33" s="21">
        <v>2.9820700000000002</v>
      </c>
      <c r="BV33" s="21">
        <v>0.33</v>
      </c>
      <c r="CB33" s="21">
        <v>0.27</v>
      </c>
      <c r="CF33" s="21">
        <v>0.49</v>
      </c>
      <c r="CN33" s="21">
        <v>0.05</v>
      </c>
      <c r="EL33" s="21" t="str">
        <f t="shared" si="6"/>
        <v>2009Kenya</v>
      </c>
      <c r="EM33" s="21" t="str">
        <f t="shared" si="7"/>
        <v>2ESAKenya2009</v>
      </c>
      <c r="EN33" s="21" t="str">
        <f t="shared" si="3"/>
        <v/>
      </c>
    </row>
    <row r="34" spans="1:144" x14ac:dyDescent="0.2">
      <c r="A34" s="21">
        <v>2</v>
      </c>
      <c r="B34" s="21" t="s">
        <v>92</v>
      </c>
      <c r="C34" s="21" t="s">
        <v>87</v>
      </c>
      <c r="D34" s="21">
        <v>8</v>
      </c>
      <c r="E34" s="21" t="s">
        <v>31</v>
      </c>
      <c r="F34" s="21">
        <v>2009</v>
      </c>
      <c r="G34" s="21">
        <v>2067000</v>
      </c>
      <c r="H34" s="21">
        <v>806130</v>
      </c>
      <c r="K34" s="21">
        <v>1051142.6073932974</v>
      </c>
      <c r="L34" s="21">
        <v>265000</v>
      </c>
      <c r="N34" s="21">
        <v>271000</v>
      </c>
      <c r="O34" s="29">
        <v>104517.77929357335</v>
      </c>
      <c r="P34" s="29">
        <v>25991.518135176015</v>
      </c>
      <c r="Q34" s="29">
        <v>37822.562946706603</v>
      </c>
      <c r="R34" s="21">
        <v>59000</v>
      </c>
      <c r="S34" s="29">
        <v>11831.044811530592</v>
      </c>
      <c r="T34" s="29">
        <v>11524.541059936533</v>
      </c>
      <c r="U34" s="21">
        <v>0.75305000000000011</v>
      </c>
      <c r="V34" s="21">
        <v>289380</v>
      </c>
      <c r="W34" s="21">
        <v>260442</v>
      </c>
      <c r="X34" s="21">
        <v>0.434</v>
      </c>
      <c r="Y34" s="21">
        <v>5</v>
      </c>
      <c r="Z34" s="21">
        <v>0.86</v>
      </c>
      <c r="AA34" s="21">
        <v>0.14000000000000001</v>
      </c>
      <c r="AB34" s="21">
        <v>2210</v>
      </c>
      <c r="AC34" s="21">
        <v>3987</v>
      </c>
      <c r="AD34" s="21">
        <v>4567</v>
      </c>
      <c r="AE34" s="21">
        <v>345</v>
      </c>
      <c r="AF34" s="21">
        <v>0.112</v>
      </c>
      <c r="AG34" s="21">
        <v>1.9413333333333334</v>
      </c>
      <c r="AM34" s="21">
        <v>5.5E-2</v>
      </c>
      <c r="AN34" s="21">
        <v>0.95333333333333325</v>
      </c>
      <c r="AU34" s="21">
        <v>1E-3</v>
      </c>
      <c r="AV34" s="21">
        <v>1.7333333333333336E-2</v>
      </c>
      <c r="BV34" s="21">
        <v>0.53</v>
      </c>
      <c r="CF34" s="21">
        <v>0.59</v>
      </c>
      <c r="EL34" s="21" t="str">
        <f t="shared" si="6"/>
        <v>2009Lesotho</v>
      </c>
      <c r="EM34" s="21" t="str">
        <f t="shared" si="7"/>
        <v>2ESALesotho2009</v>
      </c>
      <c r="EN34" s="21" t="str">
        <f t="shared" si="3"/>
        <v/>
      </c>
    </row>
    <row r="35" spans="1:144" x14ac:dyDescent="0.2">
      <c r="A35" s="21">
        <v>2</v>
      </c>
      <c r="B35" s="21" t="s">
        <v>92</v>
      </c>
      <c r="C35" s="21" t="s">
        <v>87</v>
      </c>
      <c r="D35" s="21">
        <v>9</v>
      </c>
      <c r="E35" s="21" t="s">
        <v>32</v>
      </c>
      <c r="F35" s="21">
        <v>2009</v>
      </c>
      <c r="G35" s="21">
        <v>19625000</v>
      </c>
      <c r="H35" s="21">
        <v>8438750</v>
      </c>
      <c r="K35" s="21">
        <v>9842221.5140530113</v>
      </c>
      <c r="L35" s="21">
        <v>2495000</v>
      </c>
      <c r="N35" s="21">
        <v>3104000</v>
      </c>
      <c r="O35" s="29">
        <v>2209799.2482183725</v>
      </c>
      <c r="P35" s="29">
        <v>537323.76412554993</v>
      </c>
      <c r="Q35" s="29">
        <v>830536.38551931037</v>
      </c>
      <c r="R35" s="21">
        <v>687000</v>
      </c>
      <c r="S35" s="29">
        <v>293212.62139376043</v>
      </c>
      <c r="T35" s="29">
        <v>283904.28420665697</v>
      </c>
      <c r="U35" s="21">
        <v>0.79700000000000004</v>
      </c>
      <c r="V35" s="21">
        <v>11775000</v>
      </c>
      <c r="W35" s="21">
        <v>10597500</v>
      </c>
      <c r="X35" s="21">
        <v>0.67799999999999994</v>
      </c>
      <c r="Y35" s="21">
        <v>4.8</v>
      </c>
      <c r="Z35" s="21">
        <v>0.4</v>
      </c>
      <c r="AA35" s="21">
        <v>0.6</v>
      </c>
      <c r="AB35" s="21">
        <v>23964</v>
      </c>
      <c r="AC35" s="21">
        <v>45547</v>
      </c>
      <c r="AD35" s="21">
        <v>71086</v>
      </c>
      <c r="AE35" s="21">
        <v>3190</v>
      </c>
      <c r="AF35" s="21">
        <v>9.0999999999999998E-2</v>
      </c>
      <c r="AG35" s="21">
        <v>2.1233333333333335</v>
      </c>
      <c r="AM35" s="21">
        <v>8.5999999999999993E-2</v>
      </c>
      <c r="AN35" s="21">
        <v>1.4906666666666666</v>
      </c>
      <c r="AU35" s="21">
        <v>0.20599999999999999</v>
      </c>
      <c r="AV35" s="21">
        <v>2.2000000000000002</v>
      </c>
      <c r="BV35" s="21">
        <v>0.47</v>
      </c>
      <c r="CB35" s="21">
        <v>0.34</v>
      </c>
      <c r="CF35" s="21">
        <v>0.48</v>
      </c>
      <c r="CN35" s="21">
        <v>0</v>
      </c>
      <c r="EL35" s="21" t="str">
        <f t="shared" si="6"/>
        <v>2009Madagascar</v>
      </c>
      <c r="EM35" s="21" t="str">
        <f t="shared" si="7"/>
        <v>2ESAMadagascar2009</v>
      </c>
      <c r="EN35" s="21" t="str">
        <f t="shared" si="3"/>
        <v/>
      </c>
    </row>
    <row r="36" spans="1:144" x14ac:dyDescent="0.2">
      <c r="A36" s="21">
        <v>2</v>
      </c>
      <c r="B36" s="21" t="s">
        <v>92</v>
      </c>
      <c r="C36" s="21" t="s">
        <v>87</v>
      </c>
      <c r="D36" s="21">
        <v>10</v>
      </c>
      <c r="E36" s="21" t="s">
        <v>33</v>
      </c>
      <c r="F36" s="21">
        <v>2009</v>
      </c>
      <c r="G36" s="21">
        <v>15263000</v>
      </c>
      <c r="H36" s="21">
        <v>7020980</v>
      </c>
      <c r="K36" s="21">
        <v>7627024.3010444846</v>
      </c>
      <c r="L36" s="21">
        <v>2182000</v>
      </c>
      <c r="N36" s="21">
        <v>2634000</v>
      </c>
      <c r="O36" s="29">
        <v>1891260.2178276763</v>
      </c>
      <c r="P36" s="29">
        <v>530275.11620274605</v>
      </c>
      <c r="Q36" s="29">
        <v>1013603.6436907061</v>
      </c>
      <c r="R36" s="21">
        <v>599000</v>
      </c>
      <c r="S36" s="29">
        <v>282261.99616855313</v>
      </c>
      <c r="T36" s="29">
        <v>201066.53131940681</v>
      </c>
      <c r="U36" s="21">
        <v>0.81725000000000103</v>
      </c>
      <c r="V36" s="21">
        <v>7631500</v>
      </c>
      <c r="W36" s="21">
        <v>6868350</v>
      </c>
      <c r="X36" s="21">
        <v>0.7390000000000001</v>
      </c>
      <c r="Y36" s="21">
        <v>4.4000000000000004</v>
      </c>
      <c r="Z36" s="21">
        <v>0.5</v>
      </c>
      <c r="AA36" s="21">
        <v>0.5</v>
      </c>
      <c r="AB36" s="21">
        <v>17193</v>
      </c>
      <c r="AC36" s="21">
        <v>36400</v>
      </c>
      <c r="AD36" s="21">
        <v>56348</v>
      </c>
      <c r="AE36" s="21">
        <v>3318</v>
      </c>
      <c r="AF36" s="21">
        <v>0.223</v>
      </c>
      <c r="AG36" s="21">
        <v>3.8653333333333335</v>
      </c>
      <c r="AM36" s="21">
        <v>0.188</v>
      </c>
      <c r="AN36" s="21">
        <v>3.2586666666666666</v>
      </c>
      <c r="AU36" s="21">
        <v>0.371</v>
      </c>
      <c r="AV36" s="21">
        <v>8</v>
      </c>
      <c r="BV36" s="21">
        <v>0.27</v>
      </c>
      <c r="CB36" s="21">
        <v>0.25</v>
      </c>
      <c r="CF36" s="21">
        <v>0.52</v>
      </c>
      <c r="CH36" s="21">
        <v>0.3</v>
      </c>
      <c r="CN36" s="21">
        <v>0.25</v>
      </c>
      <c r="EL36" s="21" t="str">
        <f t="shared" si="6"/>
        <v>2009Malawi</v>
      </c>
      <c r="EM36" s="21" t="str">
        <f t="shared" si="7"/>
        <v>2ESAMalawi2009</v>
      </c>
      <c r="EN36" s="21" t="str">
        <f t="shared" si="3"/>
        <v/>
      </c>
    </row>
    <row r="37" spans="1:144" x14ac:dyDescent="0.2">
      <c r="A37" s="21">
        <v>2</v>
      </c>
      <c r="B37" s="21" t="s">
        <v>92</v>
      </c>
      <c r="C37" s="21" t="s">
        <v>87</v>
      </c>
      <c r="D37" s="21">
        <v>11</v>
      </c>
      <c r="E37" s="21" t="s">
        <v>34</v>
      </c>
      <c r="F37" s="21">
        <v>2009</v>
      </c>
      <c r="G37" s="21">
        <v>22894000</v>
      </c>
      <c r="H37" s="21">
        <v>10073360</v>
      </c>
      <c r="K37" s="21">
        <v>11755269.520000737</v>
      </c>
      <c r="L37" s="21">
        <v>3431000</v>
      </c>
      <c r="N37" s="21">
        <v>3842000</v>
      </c>
      <c r="O37" s="29">
        <v>2754234.6929847584</v>
      </c>
      <c r="P37" s="29">
        <v>713096.40051096294</v>
      </c>
      <c r="Q37" s="29">
        <v>1077656.9198733093</v>
      </c>
      <c r="R37" s="21">
        <v>876000</v>
      </c>
      <c r="S37" s="29">
        <v>364560.51936234627</v>
      </c>
      <c r="T37" s="29">
        <v>365361.75127303274</v>
      </c>
      <c r="U37" s="21">
        <v>0.63930999999999993</v>
      </c>
      <c r="V37" s="21">
        <v>11447000</v>
      </c>
      <c r="W37" s="21">
        <v>10302300</v>
      </c>
      <c r="X37" s="21">
        <v>0.747</v>
      </c>
      <c r="Y37" s="21">
        <v>4.9000000000000004</v>
      </c>
      <c r="Z37" s="21">
        <v>0.5</v>
      </c>
      <c r="AA37" s="21">
        <v>0.5</v>
      </c>
      <c r="AB37" s="21">
        <v>37565</v>
      </c>
      <c r="AC37" s="21">
        <v>76154</v>
      </c>
      <c r="AD37" s="21">
        <v>110420</v>
      </c>
      <c r="AE37" s="21">
        <v>5060</v>
      </c>
      <c r="AF37" s="21">
        <v>0.14099999999999999</v>
      </c>
      <c r="AG37" s="21">
        <v>2.4439999999999995</v>
      </c>
      <c r="AM37" s="21">
        <v>9.8000000000000004E-2</v>
      </c>
      <c r="AN37" s="21">
        <v>1.6986666666666668</v>
      </c>
      <c r="AU37" s="21">
        <v>0.26700000000000002</v>
      </c>
      <c r="AV37" s="21">
        <v>3</v>
      </c>
      <c r="BV37" s="21">
        <v>0.47</v>
      </c>
      <c r="CB37" s="21">
        <v>0.37</v>
      </c>
      <c r="CF37" s="21">
        <v>0.65</v>
      </c>
      <c r="CH37" s="21">
        <v>0.22</v>
      </c>
      <c r="CN37" s="21">
        <v>0.23</v>
      </c>
      <c r="EL37" s="21" t="str">
        <f t="shared" si="6"/>
        <v>2009Mozambique</v>
      </c>
      <c r="EM37" s="21" t="str">
        <f t="shared" si="7"/>
        <v>2ESAMozambique2009</v>
      </c>
      <c r="EN37" s="21" t="str">
        <f t="shared" si="3"/>
        <v/>
      </c>
    </row>
    <row r="38" spans="1:144" x14ac:dyDescent="0.2">
      <c r="A38" s="21">
        <v>2</v>
      </c>
      <c r="B38" s="21" t="s">
        <v>92</v>
      </c>
      <c r="C38" s="21" t="s">
        <v>87</v>
      </c>
      <c r="D38" s="21">
        <v>12</v>
      </c>
      <c r="E38" s="21" t="s">
        <v>35</v>
      </c>
      <c r="F38" s="21">
        <v>2009</v>
      </c>
      <c r="G38" s="21">
        <v>2171000</v>
      </c>
      <c r="H38" s="21">
        <v>803270</v>
      </c>
      <c r="K38" s="21">
        <v>1092777.1114388059</v>
      </c>
      <c r="L38" s="21">
        <v>191000</v>
      </c>
      <c r="N38" s="21">
        <v>279000</v>
      </c>
      <c r="O38" s="29">
        <v>208145.68911264947</v>
      </c>
      <c r="P38" s="29">
        <v>54177.784770295781</v>
      </c>
      <c r="Q38" s="29">
        <v>105885.77721837633</v>
      </c>
      <c r="R38" s="21">
        <v>59000</v>
      </c>
      <c r="S38" s="29">
        <v>51707.992448080549</v>
      </c>
      <c r="T38" s="29">
        <v>24592.825676526118</v>
      </c>
      <c r="U38" s="21">
        <v>0.63793999999999995</v>
      </c>
      <c r="V38" s="21">
        <v>868400</v>
      </c>
      <c r="W38" s="21">
        <v>781560</v>
      </c>
      <c r="X38" s="21">
        <v>0.34899999999999998</v>
      </c>
      <c r="Y38" s="21">
        <v>4.9000000000000004</v>
      </c>
      <c r="Z38" s="21">
        <v>0.6</v>
      </c>
      <c r="AA38" s="21">
        <v>0.4</v>
      </c>
      <c r="AB38" s="21">
        <v>1167</v>
      </c>
      <c r="AC38" s="21">
        <v>1476</v>
      </c>
      <c r="AD38" s="21">
        <v>2459</v>
      </c>
      <c r="AE38" s="21">
        <v>127</v>
      </c>
      <c r="AF38" s="21">
        <v>0.122</v>
      </c>
      <c r="AG38" s="21">
        <v>2.1146666666666665</v>
      </c>
      <c r="AM38" s="21">
        <v>4.2999999999999997E-2</v>
      </c>
      <c r="AN38" s="21">
        <v>0.74533333333333329</v>
      </c>
      <c r="AU38" s="21">
        <v>0.16900000000000001</v>
      </c>
      <c r="AV38" s="21">
        <v>2.9293333333333336</v>
      </c>
      <c r="BV38" s="21">
        <v>0.48</v>
      </c>
      <c r="CB38" s="21">
        <v>0.1</v>
      </c>
      <c r="CF38" s="21">
        <v>0.53</v>
      </c>
      <c r="CH38" s="21">
        <v>0.14000000000000001</v>
      </c>
      <c r="CN38" s="21">
        <v>0.11</v>
      </c>
      <c r="EL38" s="21" t="str">
        <f t="shared" si="6"/>
        <v>2009Namibia</v>
      </c>
      <c r="EM38" s="21" t="str">
        <f t="shared" si="7"/>
        <v>2ESANamibia2009</v>
      </c>
      <c r="EN38" s="21" t="str">
        <f t="shared" si="3"/>
        <v/>
      </c>
    </row>
    <row r="39" spans="1:144" x14ac:dyDescent="0.2">
      <c r="A39" s="21">
        <v>2</v>
      </c>
      <c r="B39" s="21" t="s">
        <v>92</v>
      </c>
      <c r="C39" s="21" t="s">
        <v>87</v>
      </c>
      <c r="D39" s="21">
        <v>13</v>
      </c>
      <c r="E39" s="21" t="s">
        <v>36</v>
      </c>
      <c r="F39" s="21">
        <v>2009</v>
      </c>
      <c r="G39" s="21">
        <v>9998000</v>
      </c>
      <c r="H39" s="21">
        <v>4199160</v>
      </c>
      <c r="K39" s="21">
        <v>5090278.2903434252</v>
      </c>
      <c r="L39" s="21">
        <v>1194000</v>
      </c>
      <c r="N39" s="21">
        <v>1694000</v>
      </c>
      <c r="O39" s="29">
        <v>661085.22262852232</v>
      </c>
      <c r="P39" s="29">
        <v>167959.51817595182</v>
      </c>
      <c r="Q39" s="29">
        <v>253767.26177672617</v>
      </c>
      <c r="R39" s="21">
        <v>403000</v>
      </c>
      <c r="S39" s="29">
        <v>85807.743600774367</v>
      </c>
      <c r="T39" s="29">
        <v>83227.059582705959</v>
      </c>
      <c r="U39" s="21">
        <v>0.81975000000000109</v>
      </c>
      <c r="V39" s="21">
        <v>1499700.0000000002</v>
      </c>
      <c r="W39" s="21">
        <v>1349730.0000000002</v>
      </c>
      <c r="X39" s="21">
        <v>0.7659999999999999</v>
      </c>
      <c r="Y39" s="21">
        <v>4.5999999999999996</v>
      </c>
      <c r="Z39" s="21">
        <v>0.85</v>
      </c>
      <c r="AA39" s="21">
        <v>0.15000000000000002</v>
      </c>
      <c r="AB39" s="21">
        <v>14197</v>
      </c>
      <c r="AC39" s="21">
        <v>26357</v>
      </c>
      <c r="AD39" s="21">
        <v>41234</v>
      </c>
      <c r="AE39" s="21">
        <v>2355</v>
      </c>
      <c r="AF39" s="21">
        <v>0.14000000000000001</v>
      </c>
      <c r="AG39" s="21">
        <v>2.4266666666666672</v>
      </c>
      <c r="AM39" s="21">
        <v>0.17</v>
      </c>
      <c r="AN39" s="21">
        <v>2.9466666666666668</v>
      </c>
      <c r="AU39" s="21">
        <v>0.26</v>
      </c>
      <c r="AV39" s="21">
        <v>4.5066666666666668</v>
      </c>
      <c r="BV39" s="21">
        <v>0.24</v>
      </c>
      <c r="CB39" s="21">
        <v>0.06</v>
      </c>
      <c r="CF39" s="21">
        <v>0.28000000000000003</v>
      </c>
      <c r="CN39" s="21">
        <v>0.56000000000000005</v>
      </c>
      <c r="EL39" s="21" t="str">
        <f t="shared" si="6"/>
        <v>2009Rwanda</v>
      </c>
      <c r="EM39" s="21" t="str">
        <f t="shared" si="7"/>
        <v>2ESARwanda2009</v>
      </c>
      <c r="EN39" s="21" t="str">
        <f t="shared" si="3"/>
        <v/>
      </c>
    </row>
    <row r="40" spans="1:144" x14ac:dyDescent="0.2">
      <c r="A40" s="21">
        <v>2</v>
      </c>
      <c r="B40" s="21" t="s">
        <v>92</v>
      </c>
      <c r="C40" s="21" t="s">
        <v>87</v>
      </c>
      <c r="D40" s="21">
        <v>14</v>
      </c>
      <c r="E40" s="21" t="s">
        <v>37</v>
      </c>
      <c r="F40" s="21">
        <v>2009</v>
      </c>
      <c r="G40" s="21">
        <v>9133000</v>
      </c>
      <c r="H40" s="21">
        <v>4109850</v>
      </c>
      <c r="K40" s="21">
        <v>4604012.2737724837</v>
      </c>
      <c r="L40" s="21">
        <v>1246000</v>
      </c>
      <c r="N40" s="21">
        <v>1637000</v>
      </c>
      <c r="O40" s="29">
        <v>1339836.6271021708</v>
      </c>
      <c r="P40" s="29">
        <v>292391.57070067443</v>
      </c>
      <c r="Q40" s="29">
        <v>466158.77831119491</v>
      </c>
      <c r="R40" s="21">
        <v>395000</v>
      </c>
      <c r="S40" s="29">
        <v>173767.20761052045</v>
      </c>
      <c r="T40" s="29">
        <v>183450.82908726769</v>
      </c>
      <c r="U40" s="21">
        <v>0.63950000000000107</v>
      </c>
      <c r="V40" s="21">
        <v>3155691.8421052638</v>
      </c>
      <c r="W40" s="21">
        <v>2840122.6578947376</v>
      </c>
      <c r="X40" s="21">
        <v>0.435</v>
      </c>
      <c r="Y40" s="21">
        <v>5.8</v>
      </c>
      <c r="Z40" s="21">
        <v>0.65447368421052632</v>
      </c>
      <c r="AA40" s="21">
        <v>0.34552631578947374</v>
      </c>
      <c r="AB40" s="21">
        <v>23978</v>
      </c>
      <c r="AC40" s="21">
        <v>45220</v>
      </c>
      <c r="AD40" s="21">
        <v>75933</v>
      </c>
      <c r="AE40" s="21">
        <v>4930</v>
      </c>
      <c r="AF40" s="21">
        <v>0.21199999999999999</v>
      </c>
      <c r="AG40" s="21">
        <v>3.6746666666666665</v>
      </c>
      <c r="AM40" s="21">
        <v>0.14799999999999999</v>
      </c>
      <c r="AN40" s="21">
        <v>2.5653333333333332</v>
      </c>
      <c r="AU40" s="21">
        <v>0.218</v>
      </c>
      <c r="AV40" s="21">
        <v>3.7786666666666666</v>
      </c>
      <c r="BV40" s="21">
        <v>7.0000000000000007E-2</v>
      </c>
      <c r="CB40" s="21">
        <v>0.08</v>
      </c>
      <c r="CF40" s="21">
        <v>0.13</v>
      </c>
      <c r="CH40" s="21">
        <v>0.32</v>
      </c>
      <c r="CN40" s="21">
        <v>0.11</v>
      </c>
      <c r="EL40" s="21" t="str">
        <f t="shared" si="6"/>
        <v>2009Somalia</v>
      </c>
      <c r="EM40" s="21" t="str">
        <f t="shared" si="7"/>
        <v>2ESASomalia2009</v>
      </c>
      <c r="EN40" s="21" t="str">
        <f t="shared" si="3"/>
        <v/>
      </c>
    </row>
    <row r="41" spans="1:144" x14ac:dyDescent="0.2">
      <c r="A41" s="21">
        <v>2</v>
      </c>
      <c r="B41" s="21" t="s">
        <v>92</v>
      </c>
      <c r="C41" s="21" t="s">
        <v>87</v>
      </c>
      <c r="D41" s="21">
        <v>15</v>
      </c>
      <c r="E41" s="21" t="s">
        <v>38</v>
      </c>
      <c r="F41" s="21">
        <v>2009</v>
      </c>
      <c r="G41" s="21">
        <v>50110000</v>
      </c>
      <c r="H41" s="21">
        <v>15534100</v>
      </c>
      <c r="K41" s="21">
        <v>25296998.308912102</v>
      </c>
      <c r="L41" s="21">
        <v>4797000</v>
      </c>
      <c r="N41" s="21">
        <v>5175000</v>
      </c>
      <c r="O41" s="29">
        <v>2683832.4984029857</v>
      </c>
      <c r="P41" s="29">
        <v>687384.59469455003</v>
      </c>
      <c r="Q41" s="29">
        <v>1073196.046128501</v>
      </c>
      <c r="R41" s="21">
        <v>1091000</v>
      </c>
      <c r="S41" s="29">
        <v>385811.45143395086</v>
      </c>
      <c r="T41" s="29">
        <v>326844.63571260468</v>
      </c>
      <c r="U41" s="21">
        <v>0.39752000000000104</v>
      </c>
      <c r="V41" s="21">
        <v>2505500</v>
      </c>
      <c r="W41" s="21">
        <v>2254950</v>
      </c>
      <c r="X41" s="21">
        <v>0.26200000000000001</v>
      </c>
      <c r="Y41" s="21">
        <v>3.9</v>
      </c>
      <c r="Z41" s="21">
        <v>0.95</v>
      </c>
      <c r="AA41" s="21">
        <v>0.05</v>
      </c>
      <c r="AB41" s="21">
        <v>21316</v>
      </c>
      <c r="AC41" s="21">
        <v>52299</v>
      </c>
      <c r="AD41" s="21">
        <v>72553</v>
      </c>
      <c r="AE41" s="21">
        <v>4801</v>
      </c>
      <c r="AF41" s="21">
        <v>0.13200000000000001</v>
      </c>
      <c r="AG41" s="21">
        <v>2.2880000000000003</v>
      </c>
      <c r="AM41" s="21">
        <v>0.19</v>
      </c>
      <c r="AN41" s="21">
        <v>3.2933333333333334</v>
      </c>
      <c r="AU41" s="21">
        <v>1E-3</v>
      </c>
      <c r="AV41" s="21">
        <v>1.7333333333333336E-2</v>
      </c>
      <c r="CF41" s="21">
        <v>0.65</v>
      </c>
      <c r="EL41" s="21" t="str">
        <f t="shared" si="6"/>
        <v>2009South Africa</v>
      </c>
      <c r="EM41" s="21" t="str">
        <f t="shared" si="7"/>
        <v>2ESASouth Africa2009</v>
      </c>
      <c r="EN41" s="21" t="str">
        <f t="shared" si="3"/>
        <v/>
      </c>
    </row>
    <row r="42" spans="1:144" x14ac:dyDescent="0.2">
      <c r="A42" s="21">
        <v>2</v>
      </c>
      <c r="B42" s="21" t="s">
        <v>92</v>
      </c>
      <c r="C42" s="21" t="s">
        <v>87</v>
      </c>
      <c r="D42" s="21">
        <v>16</v>
      </c>
      <c r="E42" s="21" t="s">
        <v>44</v>
      </c>
      <c r="F42" s="21">
        <v>2009</v>
      </c>
      <c r="G42" s="21">
        <v>8260000</v>
      </c>
      <c r="H42" s="21">
        <v>3728440</v>
      </c>
      <c r="K42" s="21">
        <v>3970000</v>
      </c>
      <c r="L42" s="21">
        <v>1838702.9000156499</v>
      </c>
      <c r="N42" s="21">
        <v>1321600</v>
      </c>
      <c r="O42" s="29">
        <v>854339.54294944415</v>
      </c>
      <c r="P42" s="29">
        <v>203086.22211746153</v>
      </c>
      <c r="Q42" s="29">
        <v>315251.27563321317</v>
      </c>
      <c r="R42" s="21">
        <v>942725</v>
      </c>
      <c r="S42" s="29">
        <v>112165.05351575166</v>
      </c>
      <c r="T42" s="29">
        <v>88038.291402876319</v>
      </c>
      <c r="U42" s="21">
        <v>0.83</v>
      </c>
      <c r="V42" s="21">
        <v>4625600</v>
      </c>
      <c r="W42" s="21">
        <v>4163040</v>
      </c>
      <c r="X42" s="21">
        <v>0.51</v>
      </c>
      <c r="Y42" s="21">
        <v>7</v>
      </c>
      <c r="Z42" s="21">
        <v>0.44</v>
      </c>
      <c r="AA42" s="21">
        <v>0.56000000000000005</v>
      </c>
      <c r="AB42" s="21">
        <v>9506</v>
      </c>
      <c r="AC42" s="21">
        <v>23410</v>
      </c>
      <c r="AD42" s="21">
        <v>29541</v>
      </c>
      <c r="AE42" s="21">
        <v>5730</v>
      </c>
      <c r="AF42" s="21">
        <v>0.34399999999999997</v>
      </c>
      <c r="AG42" s="21">
        <v>3.4803666666666673</v>
      </c>
      <c r="AM42" s="21">
        <v>0.317</v>
      </c>
      <c r="AN42" s="21">
        <v>2.3939333333333335</v>
      </c>
      <c r="AU42" s="21">
        <v>0.15</v>
      </c>
      <c r="AV42" s="21">
        <v>3.2706094523809526</v>
      </c>
      <c r="BV42" s="21" t="s">
        <v>859</v>
      </c>
      <c r="CB42" s="21" t="s">
        <v>859</v>
      </c>
      <c r="CF42" s="21" t="s">
        <v>859</v>
      </c>
      <c r="CH42" s="21" t="s">
        <v>859</v>
      </c>
      <c r="CN42" s="21" t="s">
        <v>859</v>
      </c>
      <c r="EL42" s="21" t="str">
        <f t="shared" si="6"/>
        <v>2009South Sudan</v>
      </c>
      <c r="EM42" s="21" t="str">
        <f t="shared" si="7"/>
        <v>2ESASouth Sudan2009</v>
      </c>
      <c r="EN42" s="21" t="str">
        <f t="shared" si="3"/>
        <v/>
      </c>
    </row>
    <row r="43" spans="1:144" x14ac:dyDescent="0.2">
      <c r="A43" s="21">
        <v>2</v>
      </c>
      <c r="B43" s="21" t="s">
        <v>92</v>
      </c>
      <c r="C43" s="21" t="s">
        <v>87</v>
      </c>
      <c r="D43" s="21">
        <v>17</v>
      </c>
      <c r="E43" s="21" t="s">
        <v>39</v>
      </c>
      <c r="F43" s="21">
        <v>2009</v>
      </c>
      <c r="G43" s="21">
        <v>1185000</v>
      </c>
      <c r="H43" s="21">
        <v>462150</v>
      </c>
      <c r="K43" s="21">
        <v>602524.06716040394</v>
      </c>
      <c r="L43" s="21">
        <v>118000</v>
      </c>
      <c r="N43" s="21">
        <v>160000</v>
      </c>
      <c r="O43" s="29">
        <v>125878.73695382982</v>
      </c>
      <c r="P43" s="29">
        <v>30238.14788607819</v>
      </c>
      <c r="Q43" s="29">
        <v>125878.73695382982</v>
      </c>
      <c r="R43" s="21">
        <v>35000</v>
      </c>
      <c r="S43" s="29">
        <v>16612.639306562887</v>
      </c>
      <c r="T43" s="29">
        <v>11634.088094816912</v>
      </c>
      <c r="U43" s="21">
        <v>0.75408999999999993</v>
      </c>
      <c r="V43" s="21">
        <v>355500.00000000006</v>
      </c>
      <c r="W43" s="21">
        <v>319950.00000000006</v>
      </c>
      <c r="X43" s="21">
        <v>0.629</v>
      </c>
      <c r="Y43" s="21">
        <v>6.3</v>
      </c>
      <c r="Z43" s="21">
        <v>0.7</v>
      </c>
      <c r="AA43" s="21">
        <v>0.30000000000000004</v>
      </c>
      <c r="AB43" s="21">
        <v>638</v>
      </c>
      <c r="AC43" s="21">
        <v>2133</v>
      </c>
      <c r="AD43" s="21">
        <v>2873</v>
      </c>
      <c r="AE43" s="21">
        <v>165</v>
      </c>
      <c r="AF43" s="21">
        <v>0.13400000000000001</v>
      </c>
      <c r="AG43" s="21">
        <v>2.3226666666666667</v>
      </c>
      <c r="AM43" s="21">
        <v>8.4000000000000005E-2</v>
      </c>
      <c r="AN43" s="21">
        <v>1.4560000000000002</v>
      </c>
      <c r="AU43" s="21">
        <v>0.27500000000000002</v>
      </c>
      <c r="AV43" s="21">
        <v>4.7666666666666666</v>
      </c>
      <c r="BV43" s="21">
        <v>0.22</v>
      </c>
      <c r="CB43" s="21">
        <v>0.01</v>
      </c>
      <c r="CF43" s="21">
        <v>0.73</v>
      </c>
      <c r="CH43" s="21">
        <v>0.24</v>
      </c>
      <c r="CN43" s="21">
        <v>0.01</v>
      </c>
      <c r="EL43" s="21" t="str">
        <f t="shared" si="6"/>
        <v>2009Swaziland</v>
      </c>
      <c r="EM43" s="21" t="str">
        <f t="shared" si="7"/>
        <v>2ESASwaziland2009</v>
      </c>
      <c r="EN43" s="21" t="str">
        <f t="shared" si="3"/>
        <v/>
      </c>
    </row>
    <row r="44" spans="1:144" x14ac:dyDescent="0.2">
      <c r="A44" s="21">
        <v>2</v>
      </c>
      <c r="B44" s="21" t="s">
        <v>92</v>
      </c>
      <c r="C44" s="21" t="s">
        <v>87</v>
      </c>
      <c r="D44" s="21">
        <v>18</v>
      </c>
      <c r="E44" s="21" t="s">
        <v>40</v>
      </c>
      <c r="F44" s="21">
        <v>2009</v>
      </c>
      <c r="G44" s="21">
        <v>32710000</v>
      </c>
      <c r="H44" s="21">
        <v>16027900</v>
      </c>
      <c r="K44" s="21">
        <v>16363692.575334223</v>
      </c>
      <c r="L44" s="21">
        <v>3834000</v>
      </c>
      <c r="N44" s="21">
        <v>6368000</v>
      </c>
      <c r="O44" s="29">
        <v>1619679.0055375565</v>
      </c>
      <c r="P44" s="29">
        <v>434419.70542956272</v>
      </c>
      <c r="Q44" s="29">
        <v>650877.96695847984</v>
      </c>
      <c r="R44" s="21">
        <v>1466000</v>
      </c>
      <c r="S44" s="29">
        <v>216458.26152891706</v>
      </c>
      <c r="T44" s="29">
        <v>181885.06697915948</v>
      </c>
      <c r="U44" s="21">
        <v>0.87192999999999998</v>
      </c>
      <c r="V44" s="21">
        <v>16355000</v>
      </c>
      <c r="W44" s="21">
        <v>14719500</v>
      </c>
      <c r="X44" s="21">
        <v>0.51500000000000001</v>
      </c>
      <c r="Y44" s="21">
        <v>4.7</v>
      </c>
      <c r="Z44" s="21">
        <v>0.5</v>
      </c>
      <c r="AA44" s="21">
        <v>0.5</v>
      </c>
      <c r="AB44" s="21">
        <v>59243</v>
      </c>
      <c r="AC44" s="21">
        <v>119630</v>
      </c>
      <c r="AD44" s="21">
        <v>174959</v>
      </c>
      <c r="AE44" s="21">
        <v>6940</v>
      </c>
      <c r="AF44" s="21">
        <v>0.25800000000000001</v>
      </c>
      <c r="AG44" s="21">
        <v>6</v>
      </c>
      <c r="AM44" s="21">
        <v>0.14499999999999999</v>
      </c>
      <c r="AN44" s="21">
        <v>6</v>
      </c>
      <c r="AU44" s="21">
        <v>0.40899999999999997</v>
      </c>
      <c r="AV44" s="21">
        <v>4</v>
      </c>
      <c r="BV44" s="21">
        <v>0.39</v>
      </c>
      <c r="CB44" s="21">
        <v>0.61</v>
      </c>
      <c r="CF44" s="21">
        <v>0.73</v>
      </c>
      <c r="CH44" s="21">
        <v>0.47</v>
      </c>
      <c r="CN44" s="21">
        <v>0.1</v>
      </c>
      <c r="EL44" s="21" t="str">
        <f t="shared" si="6"/>
        <v>2009Uganda</v>
      </c>
      <c r="EM44" s="21" t="str">
        <f t="shared" si="7"/>
        <v>2ESAUganda2009</v>
      </c>
      <c r="EN44" s="21" t="str">
        <f t="shared" si="3"/>
        <v/>
      </c>
    </row>
    <row r="45" spans="1:144" x14ac:dyDescent="0.2">
      <c r="A45" s="21">
        <v>2</v>
      </c>
      <c r="B45" s="21" t="s">
        <v>92</v>
      </c>
      <c r="C45" s="21" t="s">
        <v>87</v>
      </c>
      <c r="D45" s="21">
        <v>19</v>
      </c>
      <c r="E45" s="21" t="s">
        <v>642</v>
      </c>
      <c r="F45" s="21">
        <v>2009</v>
      </c>
      <c r="G45" s="21">
        <v>43739000</v>
      </c>
      <c r="H45" s="21">
        <v>19682550</v>
      </c>
      <c r="K45" s="21">
        <v>21892196.057685848</v>
      </c>
      <c r="L45" s="21">
        <v>5921000</v>
      </c>
      <c r="N45" s="21">
        <v>7792000</v>
      </c>
      <c r="O45" s="29">
        <v>5999471.5529941944</v>
      </c>
      <c r="P45" s="29">
        <v>1574967.8914983969</v>
      </c>
      <c r="Q45" s="29">
        <v>2426890.9567553513</v>
      </c>
      <c r="R45" s="21">
        <v>1771000</v>
      </c>
      <c r="S45" s="29">
        <v>851923.06525695464</v>
      </c>
      <c r="T45" s="29">
        <v>718306.6556894012</v>
      </c>
      <c r="U45" s="21">
        <v>0.74963999999999997</v>
      </c>
      <c r="V45" s="21">
        <v>12246920.000000002</v>
      </c>
      <c r="W45" s="21">
        <v>11022228.000000002</v>
      </c>
      <c r="X45" s="21">
        <v>0.88500000000000001</v>
      </c>
      <c r="Y45" s="21">
        <v>4.7</v>
      </c>
      <c r="Z45" s="21">
        <v>0.72</v>
      </c>
      <c r="AA45" s="21">
        <v>0.28000000000000003</v>
      </c>
      <c r="AB45" s="21">
        <v>45007</v>
      </c>
      <c r="AC45" s="21">
        <v>112740</v>
      </c>
      <c r="AD45" s="21">
        <v>189990</v>
      </c>
      <c r="AE45" s="21">
        <v>15046</v>
      </c>
      <c r="AF45" s="21">
        <v>8.4000000000000005E-2</v>
      </c>
      <c r="AG45" s="21">
        <v>1.4560000000000002</v>
      </c>
      <c r="AM45" s="21">
        <v>0.221</v>
      </c>
      <c r="AN45" s="21">
        <v>3.8306666666666671</v>
      </c>
      <c r="AU45" s="21">
        <v>0.24399999999999999</v>
      </c>
      <c r="AV45" s="21">
        <v>4.2293333333333329</v>
      </c>
      <c r="BV45" s="21" t="s">
        <v>859</v>
      </c>
      <c r="CB45" s="21" t="s">
        <v>859</v>
      </c>
      <c r="CF45" s="21" t="s">
        <v>859</v>
      </c>
      <c r="CH45" s="21" t="s">
        <v>859</v>
      </c>
      <c r="CN45" s="21" t="s">
        <v>859</v>
      </c>
      <c r="EL45" s="21" t="str">
        <f t="shared" si="6"/>
        <v>2009Tanzania</v>
      </c>
      <c r="EM45" s="21" t="str">
        <f t="shared" si="7"/>
        <v>2ESATanzania2009</v>
      </c>
      <c r="EN45" s="21" t="str">
        <f t="shared" si="3"/>
        <v/>
      </c>
    </row>
    <row r="46" spans="1:144" x14ac:dyDescent="0.2">
      <c r="A46" s="21">
        <v>2</v>
      </c>
      <c r="B46" s="21" t="s">
        <v>92</v>
      </c>
      <c r="C46" s="21" t="s">
        <v>87</v>
      </c>
      <c r="D46" s="21">
        <v>20</v>
      </c>
      <c r="E46" s="21" t="s">
        <v>42</v>
      </c>
      <c r="F46" s="21">
        <v>2009</v>
      </c>
      <c r="G46" s="21">
        <v>12935000</v>
      </c>
      <c r="H46" s="21">
        <v>5950100</v>
      </c>
      <c r="K46" s="21">
        <v>6452903.2984504802</v>
      </c>
      <c r="L46" s="21">
        <v>1662000</v>
      </c>
      <c r="N46" s="21">
        <v>2327000</v>
      </c>
      <c r="O46" s="29">
        <v>1725736.1800141744</v>
      </c>
      <c r="P46" s="29">
        <v>461800.58469170798</v>
      </c>
      <c r="Q46" s="29">
        <v>689454.1400897709</v>
      </c>
      <c r="R46" s="21">
        <v>542000</v>
      </c>
      <c r="S46" s="29">
        <v>227653.55539806283</v>
      </c>
      <c r="T46" s="29">
        <v>186400.89770848097</v>
      </c>
      <c r="U46" s="21">
        <v>0.64789999999999992</v>
      </c>
      <c r="V46" s="21">
        <v>3169075</v>
      </c>
      <c r="W46" s="21">
        <v>2852167.5</v>
      </c>
      <c r="X46" s="21">
        <v>0.64300000000000002</v>
      </c>
      <c r="Y46" s="21">
        <v>5.0999999999999996</v>
      </c>
      <c r="Z46" s="21">
        <v>0.755</v>
      </c>
      <c r="AA46" s="21">
        <v>0.245</v>
      </c>
      <c r="AB46" s="21">
        <v>19557</v>
      </c>
      <c r="AC46" s="21">
        <v>47865</v>
      </c>
      <c r="AD46" s="21">
        <v>76812</v>
      </c>
      <c r="AE46" s="21">
        <v>2781</v>
      </c>
      <c r="AF46" s="21">
        <v>0.155</v>
      </c>
      <c r="AG46" s="21">
        <v>2.686666666666667</v>
      </c>
      <c r="AM46" s="21">
        <v>5.1999999999999998E-2</v>
      </c>
      <c r="AN46" s="21">
        <v>0.90133333333333321</v>
      </c>
      <c r="AU46" s="21">
        <v>0.17799999999999999</v>
      </c>
      <c r="AV46" s="21">
        <v>3.0853333333333333</v>
      </c>
      <c r="BV46" s="21">
        <v>0.56000000000000005</v>
      </c>
      <c r="CB46" s="21">
        <v>0.43</v>
      </c>
      <c r="CF46" s="21">
        <v>0.68</v>
      </c>
      <c r="CH46" s="21">
        <v>0.47</v>
      </c>
      <c r="CN46" s="21">
        <v>0.41</v>
      </c>
      <c r="EL46" s="21" t="str">
        <f t="shared" si="6"/>
        <v>2009Zambia</v>
      </c>
      <c r="EM46" s="21" t="str">
        <f t="shared" si="7"/>
        <v>2ESAZambia2009</v>
      </c>
      <c r="EN46" s="21" t="str">
        <f t="shared" si="3"/>
        <v/>
      </c>
    </row>
    <row r="47" spans="1:144" x14ac:dyDescent="0.2">
      <c r="A47" s="21">
        <v>2</v>
      </c>
      <c r="B47" s="21" t="s">
        <v>92</v>
      </c>
      <c r="C47" s="21" t="s">
        <v>87</v>
      </c>
      <c r="D47" s="21">
        <v>21</v>
      </c>
      <c r="E47" s="21" t="s">
        <v>43</v>
      </c>
      <c r="F47" s="21">
        <v>2009</v>
      </c>
      <c r="G47" s="21">
        <v>12523000</v>
      </c>
      <c r="H47" s="21">
        <v>5009200</v>
      </c>
      <c r="K47" s="21">
        <v>6349690.7722050296</v>
      </c>
      <c r="L47" s="21">
        <v>1775000</v>
      </c>
      <c r="N47" s="21">
        <v>1717000</v>
      </c>
      <c r="O47" s="29">
        <v>1234039.5294694277</v>
      </c>
      <c r="P47" s="29">
        <v>285722.65653718909</v>
      </c>
      <c r="Q47" s="29">
        <v>425975.34615855897</v>
      </c>
      <c r="R47" s="21">
        <v>378000</v>
      </c>
      <c r="S47" s="29">
        <v>140252.68962136994</v>
      </c>
      <c r="T47" s="29">
        <v>117235.28979291754</v>
      </c>
      <c r="U47" s="21">
        <v>0.63210000000000099</v>
      </c>
      <c r="V47" s="21">
        <v>5009200</v>
      </c>
      <c r="W47" s="21">
        <v>4508280</v>
      </c>
      <c r="X47" s="21">
        <v>0.6</v>
      </c>
      <c r="Y47" s="21">
        <v>4</v>
      </c>
      <c r="Z47" s="21">
        <v>0.6</v>
      </c>
      <c r="AA47" s="21">
        <v>0.4</v>
      </c>
      <c r="AB47" s="21">
        <v>10758</v>
      </c>
      <c r="AC47" s="21">
        <v>23250</v>
      </c>
      <c r="AD47" s="21">
        <v>35583</v>
      </c>
      <c r="AE47" s="21">
        <v>3526</v>
      </c>
      <c r="AF47" s="21">
        <v>0.124</v>
      </c>
      <c r="AG47" s="21">
        <v>2.3833333333333333</v>
      </c>
      <c r="AM47" s="21">
        <v>5.7000000000000002E-2</v>
      </c>
      <c r="AN47" s="21">
        <v>1.04</v>
      </c>
      <c r="AU47" s="21">
        <v>7.4999999999999997E-2</v>
      </c>
      <c r="AV47" s="21">
        <v>0.26</v>
      </c>
      <c r="BV47" s="21">
        <v>0.47</v>
      </c>
      <c r="CB47" s="21">
        <v>0.05</v>
      </c>
      <c r="CF47" s="21">
        <v>0.25</v>
      </c>
      <c r="CH47" s="21">
        <v>0.08</v>
      </c>
      <c r="CN47" s="21">
        <v>0.03</v>
      </c>
      <c r="EL47" s="21" t="str">
        <f t="shared" si="6"/>
        <v>2009Zimbabwe</v>
      </c>
      <c r="EM47" s="21" t="str">
        <f t="shared" si="7"/>
        <v>2ESAZimbabwe2009</v>
      </c>
      <c r="EN47" s="21" t="str">
        <f t="shared" si="3"/>
        <v/>
      </c>
    </row>
    <row r="48" spans="1:144" x14ac:dyDescent="0.2">
      <c r="A48" s="21">
        <v>1</v>
      </c>
      <c r="B48" s="21" t="s">
        <v>92</v>
      </c>
      <c r="C48" s="21" t="s">
        <v>93</v>
      </c>
      <c r="E48" s="21" t="s">
        <v>92</v>
      </c>
      <c r="F48" s="21">
        <v>2009</v>
      </c>
      <c r="G48" s="21">
        <v>392853000</v>
      </c>
      <c r="H48" s="21">
        <v>166185640</v>
      </c>
      <c r="K48" s="21">
        <v>197660279.936005</v>
      </c>
      <c r="L48" s="21">
        <v>48936000</v>
      </c>
      <c r="N48" s="21">
        <v>62944000</v>
      </c>
      <c r="O48" s="29">
        <v>41122780.518693216</v>
      </c>
      <c r="P48" s="29">
        <v>10195838.286032399</v>
      </c>
      <c r="Q48" s="29">
        <v>17620211.325864486</v>
      </c>
      <c r="R48" s="21">
        <v>14262000</v>
      </c>
      <c r="S48" s="29">
        <v>5764336.0281639062</v>
      </c>
      <c r="T48" s="29">
        <v>5037819.2773772953</v>
      </c>
      <c r="U48" s="21">
        <v>0.59984150848607398</v>
      </c>
      <c r="V48" s="21">
        <v>139753270.22556391</v>
      </c>
      <c r="W48" s="21">
        <v>125777943.20300752</v>
      </c>
      <c r="X48" s="21">
        <v>0.54714285714285715</v>
      </c>
      <c r="Y48" s="21">
        <v>4.9904761904761905</v>
      </c>
      <c r="Z48" s="21">
        <v>0.64426065162907264</v>
      </c>
      <c r="AA48" s="21">
        <v>0.35573934837092736</v>
      </c>
      <c r="AB48" s="21">
        <v>501051</v>
      </c>
      <c r="AC48" s="21">
        <v>1045000</v>
      </c>
      <c r="AD48" s="21">
        <v>1649266</v>
      </c>
      <c r="AE48" s="21">
        <v>86957</v>
      </c>
      <c r="AF48" s="21">
        <v>0.16476190476190478</v>
      </c>
      <c r="AG48" s="21">
        <v>3.4803666666666673</v>
      </c>
      <c r="AM48" s="21">
        <v>0.14700000000000002</v>
      </c>
      <c r="AN48" s="21">
        <v>2.3939333333333335</v>
      </c>
      <c r="AU48" s="21">
        <v>0.2233333333333333</v>
      </c>
      <c r="AV48" s="21">
        <v>3.2706094523809526</v>
      </c>
      <c r="BV48" s="21">
        <v>0.33</v>
      </c>
      <c r="CB48" s="21">
        <v>0.31</v>
      </c>
      <c r="CF48" s="21">
        <v>0.44</v>
      </c>
      <c r="CH48" s="21">
        <v>0.22</v>
      </c>
      <c r="CN48" s="21">
        <v>0.25</v>
      </c>
      <c r="CO48" s="21">
        <v>0.25</v>
      </c>
      <c r="EL48" s="21" t="str">
        <f t="shared" si="6"/>
        <v>2009ESA</v>
      </c>
      <c r="EM48" s="21" t="str">
        <f t="shared" si="7"/>
        <v>1ESAESA2009</v>
      </c>
      <c r="EN48" s="21" t="str">
        <f t="shared" si="3"/>
        <v/>
      </c>
    </row>
    <row r="49" spans="1:144" x14ac:dyDescent="0.2">
      <c r="A49" s="21">
        <v>1</v>
      </c>
      <c r="B49" s="21" t="s">
        <v>101</v>
      </c>
      <c r="C49" s="21" t="s">
        <v>100</v>
      </c>
      <c r="E49" s="21" t="s">
        <v>101</v>
      </c>
      <c r="F49" s="21">
        <v>2011</v>
      </c>
      <c r="G49" s="21">
        <v>39802000</v>
      </c>
      <c r="H49" s="21">
        <v>17114860</v>
      </c>
      <c r="I49" s="21">
        <v>0.19</v>
      </c>
      <c r="J49" s="21">
        <v>1.9E-2</v>
      </c>
      <c r="K49" s="21">
        <v>19923242.844351798</v>
      </c>
      <c r="L49" s="21">
        <v>4852000</v>
      </c>
      <c r="M49" s="21">
        <v>1990100</v>
      </c>
      <c r="N49" s="21">
        <v>6721000</v>
      </c>
      <c r="O49" s="21">
        <v>4615771.5352849886</v>
      </c>
      <c r="P49" s="21">
        <v>1137977.695362845</v>
      </c>
      <c r="Q49" s="21">
        <v>1755647.2816223467</v>
      </c>
      <c r="R49" s="21">
        <v>1506000</v>
      </c>
      <c r="S49" s="21">
        <v>617669.58625950187</v>
      </c>
      <c r="T49" s="21">
        <v>492041.87379994214</v>
      </c>
      <c r="U49" s="21">
        <v>0.78736000000000106</v>
      </c>
      <c r="V49" s="21">
        <v>7164360</v>
      </c>
      <c r="W49" s="21">
        <v>6447924</v>
      </c>
      <c r="X49" s="21">
        <v>0.19699999999999998</v>
      </c>
      <c r="Y49" s="21">
        <v>4.2</v>
      </c>
      <c r="Z49" s="21">
        <v>0.2</v>
      </c>
      <c r="AA49" s="21">
        <v>0.18</v>
      </c>
      <c r="AB49" s="21">
        <v>50033</v>
      </c>
      <c r="AC49" s="21">
        <v>119602</v>
      </c>
      <c r="AD49" s="21">
        <v>188928</v>
      </c>
      <c r="AE49" s="21">
        <v>8372</v>
      </c>
      <c r="AF49" s="21">
        <v>0.16</v>
      </c>
      <c r="AG49" s="21">
        <v>3.4666666666666668</v>
      </c>
      <c r="AH49" s="21" t="s">
        <v>188</v>
      </c>
      <c r="AI49" s="21">
        <v>250</v>
      </c>
      <c r="AJ49" s="21">
        <v>3600</v>
      </c>
      <c r="AK49" s="21">
        <v>0.3</v>
      </c>
      <c r="AL49" s="21">
        <v>0.6</v>
      </c>
      <c r="AM49" s="21">
        <v>0.184</v>
      </c>
      <c r="AN49" s="21">
        <v>1.9</v>
      </c>
      <c r="AO49" s="21" t="s">
        <v>189</v>
      </c>
      <c r="AP49" s="21">
        <v>350</v>
      </c>
      <c r="AQ49" s="21">
        <v>2300</v>
      </c>
      <c r="AR49" s="21">
        <v>0.6</v>
      </c>
      <c r="AS49" s="21">
        <v>0.1</v>
      </c>
      <c r="AT49" s="21">
        <v>0.4</v>
      </c>
      <c r="AU49" s="21">
        <v>0.22</v>
      </c>
      <c r="AV49" s="21">
        <v>2.5</v>
      </c>
      <c r="AW49" s="21" t="s">
        <v>188</v>
      </c>
      <c r="AX49" s="21">
        <v>250</v>
      </c>
      <c r="AY49" s="21">
        <v>8700</v>
      </c>
      <c r="AZ49" s="21">
        <v>1.8</v>
      </c>
      <c r="BA49" s="21">
        <v>0.35</v>
      </c>
      <c r="BB49" s="21">
        <v>0.6</v>
      </c>
      <c r="BC49" s="21">
        <v>0.45</v>
      </c>
      <c r="BD49" s="21">
        <v>0.2</v>
      </c>
      <c r="BG49" s="21">
        <v>0.03</v>
      </c>
      <c r="BH49" s="21">
        <v>1.1000000000000001</v>
      </c>
      <c r="BI49" s="21" t="s">
        <v>540</v>
      </c>
      <c r="BJ49" s="21">
        <v>250</v>
      </c>
      <c r="BK49" s="21">
        <v>3500</v>
      </c>
      <c r="BL49" s="21">
        <v>2</v>
      </c>
      <c r="BM49" s="21">
        <v>0.8</v>
      </c>
      <c r="BN49" s="21">
        <v>0.15</v>
      </c>
      <c r="BO49" s="21">
        <v>0.75</v>
      </c>
      <c r="BP49" s="21">
        <v>0.2</v>
      </c>
      <c r="BQ49" s="21">
        <v>0.5</v>
      </c>
      <c r="BR49" s="21">
        <v>0.71</v>
      </c>
      <c r="BS49" s="21">
        <v>0.66</v>
      </c>
      <c r="BT49" s="21">
        <v>0.5</v>
      </c>
      <c r="BU49" s="21">
        <v>0.25</v>
      </c>
      <c r="BV49" s="21">
        <v>0.23</v>
      </c>
      <c r="BW49" s="21">
        <v>0.5</v>
      </c>
      <c r="BX49" s="21">
        <v>0.71</v>
      </c>
      <c r="BY49" s="21">
        <v>0.66</v>
      </c>
      <c r="BZ49" s="21">
        <v>0.45</v>
      </c>
      <c r="CA49" s="21">
        <v>0.26</v>
      </c>
      <c r="CB49" s="21">
        <v>0.22</v>
      </c>
      <c r="CC49" s="21">
        <v>0.35</v>
      </c>
      <c r="CD49" s="21">
        <v>0.55000000000000004</v>
      </c>
      <c r="CE49" s="21">
        <v>0.5</v>
      </c>
      <c r="CF49" s="21">
        <v>0.45</v>
      </c>
      <c r="CG49" s="21">
        <v>0.35</v>
      </c>
      <c r="CH49" s="21">
        <v>0.3</v>
      </c>
      <c r="CI49" s="21">
        <v>0.75</v>
      </c>
      <c r="CJ49" s="21">
        <v>0.65</v>
      </c>
      <c r="CK49" s="21">
        <v>0.8</v>
      </c>
      <c r="CL49" s="21">
        <v>0.7</v>
      </c>
      <c r="CM49" s="21">
        <v>0.65</v>
      </c>
      <c r="CN49" s="21">
        <v>0.6</v>
      </c>
      <c r="CO49" s="21">
        <v>0.62</v>
      </c>
      <c r="CP49" s="21">
        <v>0.35</v>
      </c>
      <c r="CQ49" s="21">
        <v>0.45</v>
      </c>
      <c r="CR49" s="21">
        <v>0.55000000000000004</v>
      </c>
      <c r="CS49" s="21">
        <v>0.6</v>
      </c>
      <c r="CT49" s="21">
        <v>0.35</v>
      </c>
      <c r="CU49" s="21">
        <v>0.31</v>
      </c>
      <c r="CV49" s="21">
        <v>0.25</v>
      </c>
      <c r="CW49" s="21">
        <v>0.35</v>
      </c>
      <c r="CX49" s="21">
        <v>0.45</v>
      </c>
      <c r="CY49" s="21">
        <v>0.55000000000000004</v>
      </c>
      <c r="CZ49" s="21">
        <v>0.6</v>
      </c>
      <c r="DA49" s="21">
        <v>0.35</v>
      </c>
      <c r="DB49" s="21">
        <v>0.31</v>
      </c>
      <c r="DC49" s="53">
        <v>220</v>
      </c>
      <c r="DD49" s="53">
        <v>5000</v>
      </c>
      <c r="DE49" s="53">
        <v>1500</v>
      </c>
      <c r="DF49" s="53">
        <v>500</v>
      </c>
      <c r="DG49" s="53">
        <v>2500</v>
      </c>
      <c r="DH49" s="53">
        <v>5000</v>
      </c>
      <c r="DI49" s="53">
        <v>20000</v>
      </c>
      <c r="DJ49" s="53">
        <v>15000</v>
      </c>
      <c r="DK49" s="53">
        <v>6</v>
      </c>
      <c r="DL49" s="53">
        <v>0.6</v>
      </c>
      <c r="DM49" s="53">
        <v>0.27</v>
      </c>
      <c r="DN49" s="53">
        <v>1.25</v>
      </c>
      <c r="DO49" s="53">
        <v>0.5</v>
      </c>
      <c r="DP49" s="53">
        <v>0.02</v>
      </c>
      <c r="DQ49" s="53">
        <v>5</v>
      </c>
      <c r="DR49" s="53">
        <v>0.5</v>
      </c>
      <c r="DS49" s="53">
        <v>12</v>
      </c>
      <c r="DT49" s="53">
        <v>0.16</v>
      </c>
      <c r="DU49" s="53"/>
      <c r="DV49" s="53">
        <v>15000</v>
      </c>
      <c r="DW49" s="53">
        <v>11000</v>
      </c>
      <c r="DX49" s="53">
        <v>10000</v>
      </c>
      <c r="DY49" s="53">
        <v>15000</v>
      </c>
      <c r="EL49" s="21" t="str">
        <f t="shared" si="6"/>
        <v>2011TestMe</v>
      </c>
      <c r="EM49" s="21" t="str">
        <f t="shared" si="7"/>
        <v>1TestMeTestMe2011</v>
      </c>
      <c r="EN49" s="21" t="str">
        <f t="shared" si="3"/>
        <v/>
      </c>
    </row>
    <row r="50" spans="1:144" x14ac:dyDescent="0.2">
      <c r="A50" s="21">
        <v>2</v>
      </c>
      <c r="B50" s="21" t="s">
        <v>92</v>
      </c>
      <c r="C50" s="21" t="s">
        <v>87</v>
      </c>
      <c r="D50" s="21">
        <v>1</v>
      </c>
      <c r="E50" s="21" t="s">
        <v>24</v>
      </c>
      <c r="F50" s="21">
        <v>2011</v>
      </c>
      <c r="G50" s="21">
        <v>19618000</v>
      </c>
      <c r="J50" s="21">
        <v>3.1E-2</v>
      </c>
      <c r="O50" s="22"/>
      <c r="P50" s="22"/>
      <c r="Q50" s="22"/>
      <c r="S50" s="22"/>
      <c r="T50" s="22"/>
      <c r="AD50" s="21">
        <v>120000</v>
      </c>
      <c r="AT50" s="21">
        <v>0.34100000000000003</v>
      </c>
      <c r="CA50" s="21">
        <v>0.28299999999999997</v>
      </c>
      <c r="CB50" s="21">
        <v>0.28299999999999997</v>
      </c>
      <c r="CL50" s="21">
        <v>0.36499999999999999</v>
      </c>
      <c r="CM50" s="21">
        <v>0.34499999999999997</v>
      </c>
      <c r="CN50" s="21">
        <v>0.25900000000000001</v>
      </c>
      <c r="CO50" s="21">
        <v>0.25600000000000001</v>
      </c>
      <c r="CZ50" s="21">
        <v>0.38300000000000001</v>
      </c>
      <c r="DA50" s="21">
        <v>7.0000000000000007E-2</v>
      </c>
      <c r="DB50" s="21">
        <v>7.0000000000000007E-2</v>
      </c>
      <c r="EL50" s="21" t="str">
        <f t="shared" si="6"/>
        <v>2011Angola</v>
      </c>
      <c r="EM50" s="21" t="str">
        <f t="shared" si="7"/>
        <v>2ESAAngola2011</v>
      </c>
      <c r="EN50" s="21" t="str">
        <f t="shared" si="3"/>
        <v/>
      </c>
    </row>
    <row r="51" spans="1:144" x14ac:dyDescent="0.2">
      <c r="A51" s="21">
        <v>2</v>
      </c>
      <c r="B51" s="21" t="s">
        <v>92</v>
      </c>
      <c r="C51" s="21" t="s">
        <v>87</v>
      </c>
      <c r="D51" s="21">
        <v>2</v>
      </c>
      <c r="E51" s="21" t="s">
        <v>25</v>
      </c>
      <c r="F51" s="21">
        <v>2011</v>
      </c>
      <c r="G51" s="21">
        <v>2031000</v>
      </c>
      <c r="J51" s="21">
        <v>1.8000000000000002E-2</v>
      </c>
      <c r="O51" s="22"/>
      <c r="P51" s="22"/>
      <c r="Q51" s="22"/>
      <c r="S51" s="22"/>
      <c r="T51" s="22"/>
      <c r="AD51" s="21">
        <v>1000</v>
      </c>
      <c r="EL51" s="21" t="str">
        <f t="shared" si="6"/>
        <v>2011Botswana</v>
      </c>
      <c r="EM51" s="21" t="str">
        <f t="shared" si="7"/>
        <v>2ESABotswana2011</v>
      </c>
      <c r="EN51" s="21" t="str">
        <f t="shared" si="3"/>
        <v/>
      </c>
    </row>
    <row r="52" spans="1:144" x14ac:dyDescent="0.2">
      <c r="A52" s="21">
        <v>2</v>
      </c>
      <c r="B52" s="21" t="s">
        <v>92</v>
      </c>
      <c r="C52" s="21" t="s">
        <v>87</v>
      </c>
      <c r="D52" s="21">
        <v>3</v>
      </c>
      <c r="E52" s="21" t="s">
        <v>26</v>
      </c>
      <c r="F52" s="21">
        <v>2011</v>
      </c>
      <c r="G52" s="21">
        <v>8575000</v>
      </c>
      <c r="J52" s="21">
        <v>0.02</v>
      </c>
      <c r="O52" s="22"/>
      <c r="P52" s="22"/>
      <c r="Q52" s="22"/>
      <c r="S52" s="22"/>
      <c r="T52" s="22"/>
      <c r="AD52" s="21">
        <v>39000</v>
      </c>
      <c r="EL52" s="21" t="str">
        <f t="shared" si="6"/>
        <v>2011Burundi</v>
      </c>
      <c r="EM52" s="21" t="str">
        <f t="shared" si="7"/>
        <v>2ESABurundi2011</v>
      </c>
      <c r="EN52" s="21" t="str">
        <f t="shared" si="3"/>
        <v/>
      </c>
    </row>
    <row r="53" spans="1:144" x14ac:dyDescent="0.2">
      <c r="A53" s="21">
        <v>2</v>
      </c>
      <c r="B53" s="21" t="s">
        <v>92</v>
      </c>
      <c r="C53" s="21" t="s">
        <v>87</v>
      </c>
      <c r="D53" s="21">
        <v>4</v>
      </c>
      <c r="E53" s="21" t="s">
        <v>27</v>
      </c>
      <c r="F53" s="21">
        <v>2011</v>
      </c>
      <c r="G53" s="21">
        <v>754000</v>
      </c>
      <c r="J53" s="21">
        <v>2.6000000000000002E-2</v>
      </c>
      <c r="O53" s="22"/>
      <c r="P53" s="22"/>
      <c r="Q53" s="22"/>
      <c r="S53" s="22"/>
      <c r="T53" s="22"/>
      <c r="AD53" s="21">
        <v>2000</v>
      </c>
      <c r="EL53" s="21" t="str">
        <f t="shared" si="6"/>
        <v>2011Comoros</v>
      </c>
      <c r="EM53" s="21" t="str">
        <f t="shared" si="7"/>
        <v>2ESAComoros2011</v>
      </c>
      <c r="EN53" s="21" t="str">
        <f t="shared" si="3"/>
        <v/>
      </c>
    </row>
    <row r="54" spans="1:144" x14ac:dyDescent="0.2">
      <c r="A54" s="21">
        <v>2</v>
      </c>
      <c r="B54" s="21" t="s">
        <v>92</v>
      </c>
      <c r="C54" s="21" t="s">
        <v>87</v>
      </c>
      <c r="D54" s="21">
        <v>5</v>
      </c>
      <c r="E54" s="21" t="s">
        <v>28</v>
      </c>
      <c r="F54" s="21">
        <v>2011</v>
      </c>
      <c r="G54" s="21">
        <v>5415000</v>
      </c>
      <c r="J54" s="21">
        <v>2.6000000000000002E-2</v>
      </c>
      <c r="O54" s="22"/>
      <c r="P54" s="22"/>
      <c r="Q54" s="22"/>
      <c r="S54" s="22"/>
      <c r="T54" s="22"/>
      <c r="AD54" s="21">
        <v>13000</v>
      </c>
      <c r="EL54" s="21" t="str">
        <f t="shared" si="6"/>
        <v>2011Eritrea</v>
      </c>
      <c r="EM54" s="21" t="str">
        <f t="shared" si="7"/>
        <v>2ESAEritrea2011</v>
      </c>
      <c r="EN54" s="21" t="str">
        <f t="shared" si="3"/>
        <v/>
      </c>
    </row>
    <row r="55" spans="1:144" x14ac:dyDescent="0.2">
      <c r="A55" s="21">
        <v>2</v>
      </c>
      <c r="B55" s="21" t="s">
        <v>92</v>
      </c>
      <c r="C55" s="21" t="s">
        <v>87</v>
      </c>
      <c r="D55" s="21">
        <v>6</v>
      </c>
      <c r="E55" s="21" t="s">
        <v>29</v>
      </c>
      <c r="F55" s="21">
        <v>2011</v>
      </c>
      <c r="G55" s="21">
        <v>84734000</v>
      </c>
      <c r="J55" s="21">
        <v>2.7000000000000003E-2</v>
      </c>
      <c r="O55" s="22"/>
      <c r="P55" s="22"/>
      <c r="Q55" s="22"/>
      <c r="S55" s="22"/>
      <c r="T55" s="22"/>
      <c r="AD55" s="21">
        <v>194000</v>
      </c>
      <c r="EL55" s="21" t="str">
        <f t="shared" si="6"/>
        <v>2011Ethiopia</v>
      </c>
      <c r="EM55" s="21" t="str">
        <f t="shared" si="7"/>
        <v>2ESAEthiopia2011</v>
      </c>
      <c r="EN55" s="21" t="str">
        <f t="shared" si="3"/>
        <v/>
      </c>
    </row>
    <row r="56" spans="1:144" x14ac:dyDescent="0.2">
      <c r="A56" s="21">
        <v>2</v>
      </c>
      <c r="B56" s="21" t="s">
        <v>92</v>
      </c>
      <c r="C56" s="21" t="s">
        <v>87</v>
      </c>
      <c r="D56" s="21">
        <v>7</v>
      </c>
      <c r="E56" s="21" t="s">
        <v>30</v>
      </c>
      <c r="F56" s="21">
        <v>2011</v>
      </c>
      <c r="G56" s="21">
        <v>41610000</v>
      </c>
      <c r="H56" s="21">
        <v>17160000</v>
      </c>
      <c r="I56" s="21">
        <v>0.7</v>
      </c>
      <c r="J56" s="21">
        <v>2.7000000000000003E-2</v>
      </c>
      <c r="K56" s="21">
        <v>20099502</v>
      </c>
      <c r="L56" s="21">
        <v>9713298</v>
      </c>
      <c r="M56" s="21">
        <v>2000000</v>
      </c>
      <c r="N56" s="21">
        <v>6153112</v>
      </c>
      <c r="O56" s="22">
        <v>4887187</v>
      </c>
      <c r="P56" s="22">
        <v>2383693</v>
      </c>
      <c r="Q56" s="22">
        <v>3016656</v>
      </c>
      <c r="R56" s="21">
        <v>1265925</v>
      </c>
      <c r="S56" s="22">
        <v>632962</v>
      </c>
      <c r="T56" s="22">
        <v>632962</v>
      </c>
      <c r="U56" s="21">
        <v>0.67</v>
      </c>
      <c r="V56" s="21">
        <v>6800000</v>
      </c>
      <c r="W56" s="21">
        <v>6800000</v>
      </c>
      <c r="X56" s="21">
        <v>0.19699999999999998</v>
      </c>
      <c r="Y56" s="21">
        <v>4.2</v>
      </c>
      <c r="Z56" s="21">
        <v>0.4</v>
      </c>
      <c r="AA56" s="21">
        <v>0.17</v>
      </c>
      <c r="AB56" s="21">
        <v>46500</v>
      </c>
      <c r="AC56" s="21">
        <v>78000</v>
      </c>
      <c r="AD56" s="21">
        <v>107000</v>
      </c>
      <c r="AE56" s="21">
        <v>7320</v>
      </c>
      <c r="AF56" s="21">
        <v>0.17</v>
      </c>
      <c r="AG56" s="21">
        <v>3</v>
      </c>
      <c r="AH56" s="21" t="s">
        <v>188</v>
      </c>
      <c r="AI56" s="21">
        <v>500</v>
      </c>
      <c r="AJ56" s="21">
        <v>2300</v>
      </c>
      <c r="AK56" s="21">
        <v>0.49</v>
      </c>
      <c r="AL56" s="21">
        <v>0.01</v>
      </c>
      <c r="AM56" s="21">
        <v>0.123</v>
      </c>
      <c r="AN56" s="21">
        <v>0.3</v>
      </c>
      <c r="AO56" s="21" t="s">
        <v>188</v>
      </c>
      <c r="AP56" s="21">
        <v>500</v>
      </c>
      <c r="AQ56" s="21">
        <v>2300</v>
      </c>
      <c r="AR56" s="21">
        <v>0.56000000000000005</v>
      </c>
      <c r="AS56" s="21">
        <v>0.01</v>
      </c>
      <c r="AT56" s="21">
        <v>0.24</v>
      </c>
      <c r="AU56" s="21">
        <v>0.123</v>
      </c>
      <c r="AV56" s="21">
        <v>3</v>
      </c>
      <c r="AW56" s="21" t="s">
        <v>188</v>
      </c>
      <c r="AX56" s="21">
        <v>500</v>
      </c>
      <c r="AY56" s="21">
        <v>2300</v>
      </c>
      <c r="AZ56" s="21">
        <v>2</v>
      </c>
      <c r="BA56" s="21">
        <v>0.59</v>
      </c>
      <c r="BB56" s="21">
        <v>0.01</v>
      </c>
      <c r="BC56" s="21">
        <v>0.114</v>
      </c>
      <c r="BD56" s="21">
        <v>0.01</v>
      </c>
      <c r="BE56" s="21">
        <v>0.25</v>
      </c>
      <c r="BF56" s="21">
        <v>0.7</v>
      </c>
      <c r="BQ56" s="21">
        <v>0.01</v>
      </c>
      <c r="BR56" s="21">
        <v>0.04</v>
      </c>
      <c r="BS56" s="21">
        <v>0.03</v>
      </c>
      <c r="BT56" s="21">
        <v>0.78</v>
      </c>
      <c r="BU56" s="21">
        <v>0.39</v>
      </c>
      <c r="BV56" s="21">
        <v>0.01</v>
      </c>
      <c r="BW56" s="21">
        <v>0.01</v>
      </c>
      <c r="BX56" s="21">
        <v>0.01</v>
      </c>
      <c r="BY56" s="21">
        <v>0.04</v>
      </c>
      <c r="BZ56" s="21">
        <v>0.03</v>
      </c>
      <c r="CA56" s="21">
        <v>0.01</v>
      </c>
      <c r="CB56" s="21">
        <v>0.01</v>
      </c>
      <c r="CC56" s="21">
        <v>0.01</v>
      </c>
      <c r="CD56" s="21">
        <v>0.04</v>
      </c>
      <c r="CE56" s="21">
        <v>0.03</v>
      </c>
      <c r="CF56" s="21">
        <v>0.56000000000000005</v>
      </c>
      <c r="CG56" s="21">
        <v>0.25</v>
      </c>
      <c r="CH56" s="21">
        <v>0.01</v>
      </c>
      <c r="CI56" s="21">
        <v>0.7</v>
      </c>
      <c r="CJ56" s="21">
        <v>0.25</v>
      </c>
      <c r="CK56" s="21">
        <v>1</v>
      </c>
      <c r="CL56" s="21">
        <v>0.9</v>
      </c>
      <c r="CM56" s="21">
        <v>0.8</v>
      </c>
      <c r="CN56" s="21">
        <v>0.7</v>
      </c>
      <c r="CO56" s="21">
        <v>0.49</v>
      </c>
      <c r="CV56" s="21">
        <v>0.25</v>
      </c>
      <c r="DB56" s="21">
        <v>0.05</v>
      </c>
      <c r="DC56" s="53">
        <v>289</v>
      </c>
      <c r="DD56" s="53">
        <v>5000</v>
      </c>
      <c r="DE56" s="53">
        <v>2000</v>
      </c>
      <c r="DF56" s="53">
        <v>500</v>
      </c>
      <c r="DG56" s="53">
        <v>1500</v>
      </c>
      <c r="DH56" s="53">
        <v>20000</v>
      </c>
      <c r="DI56" s="53">
        <v>20000</v>
      </c>
      <c r="DJ56" s="53">
        <v>15000</v>
      </c>
      <c r="DK56" s="53">
        <v>6</v>
      </c>
      <c r="DL56" s="53">
        <v>0.6</v>
      </c>
      <c r="DM56" s="53">
        <v>0.2</v>
      </c>
      <c r="DN56" s="53">
        <v>1.25</v>
      </c>
      <c r="DO56" s="53">
        <v>0.08</v>
      </c>
      <c r="DP56" s="53">
        <v>0.09</v>
      </c>
      <c r="DQ56" s="53">
        <v>5</v>
      </c>
      <c r="DR56" s="53"/>
      <c r="DS56" s="53"/>
      <c r="DT56" s="53"/>
      <c r="DU56" s="53"/>
      <c r="DV56" s="53">
        <v>200000</v>
      </c>
      <c r="DW56" s="53">
        <v>100000</v>
      </c>
      <c r="DX56" s="53">
        <v>20000</v>
      </c>
      <c r="DY56" s="53">
        <v>100000</v>
      </c>
      <c r="EL56" s="21" t="str">
        <f t="shared" si="6"/>
        <v>2011Kenya</v>
      </c>
      <c r="EM56" s="21" t="str">
        <f t="shared" si="7"/>
        <v>2ESAKenya2011</v>
      </c>
      <c r="EN56" s="21" t="str">
        <f t="shared" si="3"/>
        <v/>
      </c>
    </row>
    <row r="57" spans="1:144" x14ac:dyDescent="0.2">
      <c r="A57" s="21">
        <v>2</v>
      </c>
      <c r="B57" s="21" t="s">
        <v>92</v>
      </c>
      <c r="C57" s="21" t="s">
        <v>87</v>
      </c>
      <c r="D57" s="21">
        <v>8</v>
      </c>
      <c r="E57" s="21" t="s">
        <v>31</v>
      </c>
      <c r="F57" s="21">
        <v>2011</v>
      </c>
      <c r="G57" s="21">
        <v>2194000</v>
      </c>
      <c r="J57" s="21">
        <v>1.3999999999999999E-2</v>
      </c>
      <c r="O57" s="22"/>
      <c r="P57" s="22"/>
      <c r="Q57" s="22"/>
      <c r="S57" s="22"/>
      <c r="T57" s="22"/>
      <c r="AD57" s="21">
        <v>5000</v>
      </c>
      <c r="EL57" s="21" t="str">
        <f t="shared" si="6"/>
        <v>2011Lesotho</v>
      </c>
      <c r="EM57" s="21" t="str">
        <f t="shared" si="7"/>
        <v>2ESALesotho2011</v>
      </c>
      <c r="EN57" s="21" t="str">
        <f t="shared" si="3"/>
        <v/>
      </c>
    </row>
    <row r="58" spans="1:144" x14ac:dyDescent="0.2">
      <c r="A58" s="21">
        <v>2</v>
      </c>
      <c r="B58" s="21" t="s">
        <v>92</v>
      </c>
      <c r="C58" s="21" t="s">
        <v>87</v>
      </c>
      <c r="D58" s="21">
        <v>9</v>
      </c>
      <c r="E58" s="21" t="s">
        <v>32</v>
      </c>
      <c r="F58" s="21">
        <v>2011</v>
      </c>
      <c r="G58" s="21">
        <v>21315000</v>
      </c>
      <c r="H58" s="21">
        <v>9147429.5600000005</v>
      </c>
      <c r="I58" s="21">
        <v>0.49</v>
      </c>
      <c r="J58" s="21">
        <v>0.03</v>
      </c>
      <c r="K58" s="21">
        <v>10668763.503328865</v>
      </c>
      <c r="L58" s="21">
        <v>2704528.1294267518</v>
      </c>
      <c r="M58" s="21">
        <v>957289.14</v>
      </c>
      <c r="N58" s="21">
        <v>3364671.4684331208</v>
      </c>
      <c r="O58" s="22">
        <v>2340040.12</v>
      </c>
      <c r="P58" s="22">
        <v>574373.48400000005</v>
      </c>
      <c r="Q58" s="22">
        <v>850923.68</v>
      </c>
      <c r="R58" s="21">
        <v>744693.7174012739</v>
      </c>
      <c r="S58" s="22">
        <v>317836.38575646543</v>
      </c>
      <c r="T58" s="22">
        <v>307746.3417641967</v>
      </c>
      <c r="U58" s="21">
        <v>0.79700000000000004</v>
      </c>
      <c r="V58" s="21">
        <v>12763855.199999999</v>
      </c>
      <c r="W58" s="21">
        <v>11487469.5</v>
      </c>
      <c r="X58" s="21">
        <v>0.67800000000000005</v>
      </c>
      <c r="Y58" s="21">
        <v>4.8</v>
      </c>
      <c r="Z58" s="21">
        <v>0.4</v>
      </c>
      <c r="AA58" s="21">
        <v>0.6</v>
      </c>
      <c r="AB58" s="21">
        <v>16848</v>
      </c>
      <c r="AC58" s="21">
        <v>33697</v>
      </c>
      <c r="AD58" s="21">
        <v>45000</v>
      </c>
      <c r="AE58" s="21">
        <v>3496</v>
      </c>
      <c r="AF58" s="21">
        <v>0.08</v>
      </c>
      <c r="AG58" s="21">
        <v>2.12</v>
      </c>
      <c r="AH58" s="21" t="s">
        <v>388</v>
      </c>
      <c r="AI58" s="21">
        <v>250</v>
      </c>
      <c r="AJ58" s="21">
        <v>19121</v>
      </c>
      <c r="AK58" s="21">
        <v>0.34399999999999997</v>
      </c>
      <c r="AL58" s="21">
        <v>3.6999999999999998E-2</v>
      </c>
      <c r="AM58" s="21">
        <v>0.03</v>
      </c>
      <c r="AN58" s="21">
        <v>1.49</v>
      </c>
      <c r="AO58" s="21" t="s">
        <v>388</v>
      </c>
      <c r="AP58" s="21">
        <v>250</v>
      </c>
      <c r="AQ58" s="21">
        <v>19121</v>
      </c>
      <c r="AR58" s="21">
        <v>0.42</v>
      </c>
      <c r="AS58" s="21">
        <v>3.6999999999999998E-2</v>
      </c>
      <c r="AT58" s="21">
        <v>0.09</v>
      </c>
      <c r="AU58" s="21">
        <v>1.5299999999999999E-2</v>
      </c>
      <c r="AV58" s="21">
        <v>2.2000000000000002</v>
      </c>
      <c r="AW58" s="21" t="s">
        <v>388</v>
      </c>
      <c r="AX58" s="21">
        <v>250</v>
      </c>
      <c r="AY58" s="21">
        <v>7000</v>
      </c>
      <c r="AZ58" s="21">
        <v>2</v>
      </c>
      <c r="BA58" s="21">
        <v>0.9</v>
      </c>
      <c r="BB58" s="21">
        <v>0.1</v>
      </c>
      <c r="BC58" s="21">
        <v>0.41399999999999998</v>
      </c>
      <c r="BD58" s="21">
        <v>0.2</v>
      </c>
      <c r="BE58" s="21">
        <v>0.25</v>
      </c>
      <c r="BF58" s="21">
        <v>0.49</v>
      </c>
      <c r="BQ58" s="21">
        <v>0.4</v>
      </c>
      <c r="BR58" s="21">
        <v>0.76</v>
      </c>
      <c r="BS58" s="21">
        <v>0.56000000000000005</v>
      </c>
      <c r="BT58" s="21">
        <v>0.17</v>
      </c>
      <c r="BU58" s="21">
        <v>0.28999999999999998</v>
      </c>
      <c r="BV58" s="21">
        <v>0.01</v>
      </c>
      <c r="BW58" s="21">
        <v>3.6999999999999998E-2</v>
      </c>
      <c r="BX58" s="21">
        <v>0.76</v>
      </c>
      <c r="BY58" s="21">
        <v>0.56000000000000005</v>
      </c>
      <c r="BZ58" s="21">
        <v>0.81</v>
      </c>
      <c r="CA58" s="21">
        <v>0.46</v>
      </c>
      <c r="CB58" s="21">
        <v>0.46</v>
      </c>
      <c r="CC58" s="21">
        <v>1</v>
      </c>
      <c r="CD58" s="21">
        <v>0.76</v>
      </c>
      <c r="CE58" s="21">
        <v>0.56000000000000005</v>
      </c>
      <c r="CF58" s="21">
        <v>0.42</v>
      </c>
      <c r="CG58" s="21">
        <v>5.1999999999999998E-2</v>
      </c>
      <c r="CH58" s="21">
        <v>0.03</v>
      </c>
      <c r="CI58" s="21">
        <v>0.64280000000000004</v>
      </c>
      <c r="CJ58" s="21">
        <v>0.2</v>
      </c>
      <c r="CK58" s="21">
        <v>0.63</v>
      </c>
      <c r="CL58" s="21">
        <v>0.61699999999999999</v>
      </c>
      <c r="CM58" s="21">
        <v>0.56999999999999995</v>
      </c>
      <c r="CN58" s="21">
        <v>0.45800000000000002</v>
      </c>
      <c r="CO58" s="21">
        <v>0.46200000000000002</v>
      </c>
      <c r="CR58" s="21" t="s">
        <v>0</v>
      </c>
      <c r="CV58" s="21">
        <v>0.2</v>
      </c>
      <c r="CY58" s="21" t="s">
        <v>0</v>
      </c>
      <c r="DB58" s="21">
        <v>0.05</v>
      </c>
      <c r="DC58" s="53">
        <v>60</v>
      </c>
      <c r="DD58" s="53">
        <v>2000</v>
      </c>
      <c r="DE58" s="53">
        <v>15000</v>
      </c>
      <c r="DF58" s="53">
        <v>100</v>
      </c>
      <c r="DG58" s="53">
        <v>25000</v>
      </c>
      <c r="DH58" s="53">
        <v>15000</v>
      </c>
      <c r="DI58" s="53">
        <v>5000</v>
      </c>
      <c r="DJ58" s="53">
        <v>30000</v>
      </c>
      <c r="DK58" s="53">
        <v>4.5</v>
      </c>
      <c r="DL58" s="53">
        <v>0.73</v>
      </c>
      <c r="DM58" s="53">
        <v>0.27</v>
      </c>
      <c r="DN58" s="53">
        <v>1.25</v>
      </c>
      <c r="DO58" s="53">
        <v>0.5</v>
      </c>
      <c r="DP58" s="53">
        <v>0.02</v>
      </c>
      <c r="DQ58" s="53">
        <v>3.5</v>
      </c>
      <c r="DR58" s="53"/>
      <c r="DS58" s="53"/>
      <c r="DT58" s="53"/>
      <c r="DU58" s="53"/>
      <c r="DV58" s="53">
        <v>15000</v>
      </c>
      <c r="DW58" s="53">
        <v>11000</v>
      </c>
      <c r="DX58" s="53">
        <v>10000</v>
      </c>
      <c r="DY58" s="53">
        <v>15000</v>
      </c>
      <c r="EL58" s="21" t="str">
        <f t="shared" si="6"/>
        <v>2011Madagascar</v>
      </c>
      <c r="EM58" s="21" t="str">
        <f t="shared" si="7"/>
        <v>2ESAMadagascar2011</v>
      </c>
      <c r="EN58" s="21" t="str">
        <f t="shared" si="3"/>
        <v/>
      </c>
    </row>
    <row r="59" spans="1:144" x14ac:dyDescent="0.2">
      <c r="A59" s="21">
        <v>2</v>
      </c>
      <c r="B59" s="21" t="s">
        <v>92</v>
      </c>
      <c r="C59" s="21" t="s">
        <v>87</v>
      </c>
      <c r="D59" s="21">
        <v>10</v>
      </c>
      <c r="E59" s="21" t="s">
        <v>33</v>
      </c>
      <c r="F59" s="21">
        <v>2011</v>
      </c>
      <c r="G59" s="21">
        <v>15381000</v>
      </c>
      <c r="J59" s="21">
        <v>2.4E-2</v>
      </c>
      <c r="O59" s="22"/>
      <c r="P59" s="22"/>
      <c r="Q59" s="22"/>
      <c r="S59" s="22"/>
      <c r="T59" s="22"/>
      <c r="AD59" s="21">
        <v>52000</v>
      </c>
      <c r="EL59" s="21" t="str">
        <f t="shared" si="6"/>
        <v>2011Malawi</v>
      </c>
      <c r="EM59" s="21" t="str">
        <f t="shared" si="7"/>
        <v>2ESAMalawi2011</v>
      </c>
      <c r="EN59" s="21" t="str">
        <f t="shared" si="3"/>
        <v/>
      </c>
    </row>
    <row r="60" spans="1:144" x14ac:dyDescent="0.2">
      <c r="A60" s="21">
        <v>2</v>
      </c>
      <c r="B60" s="21" t="s">
        <v>92</v>
      </c>
      <c r="C60" s="21" t="s">
        <v>87</v>
      </c>
      <c r="D60" s="21">
        <v>11</v>
      </c>
      <c r="E60" s="21" t="s">
        <v>34</v>
      </c>
      <c r="F60" s="21">
        <v>2011</v>
      </c>
      <c r="G60" s="21">
        <v>23930000</v>
      </c>
      <c r="H60" s="21">
        <v>10715869</v>
      </c>
      <c r="I60" s="21">
        <v>1</v>
      </c>
      <c r="J60" s="21">
        <v>2.7000000000000003E-2</v>
      </c>
      <c r="K60" s="21">
        <v>12274394</v>
      </c>
      <c r="L60" s="21">
        <v>5729945</v>
      </c>
      <c r="M60" s="21">
        <v>1185035.75</v>
      </c>
      <c r="N60" s="21">
        <v>4131821</v>
      </c>
      <c r="O60" s="22">
        <v>3224250</v>
      </c>
      <c r="P60" s="22">
        <v>738223.75102805044</v>
      </c>
      <c r="Q60" s="22">
        <v>1115630.2754300314</v>
      </c>
      <c r="R60" s="21">
        <v>907571</v>
      </c>
      <c r="S60" s="22">
        <v>377406.52440198086</v>
      </c>
      <c r="T60" s="22">
        <v>378235.98929077643</v>
      </c>
      <c r="U60" s="21">
        <v>0.68799999999999994</v>
      </c>
      <c r="V60" s="21">
        <v>15405464</v>
      </c>
      <c r="W60" s="21">
        <v>15405464.75</v>
      </c>
      <c r="X60" s="21">
        <v>0.54700000000000004</v>
      </c>
      <c r="Y60" s="21">
        <v>5</v>
      </c>
      <c r="Z60" s="21">
        <v>0.2</v>
      </c>
      <c r="AA60" s="21">
        <v>0.35</v>
      </c>
      <c r="AB60" s="21">
        <v>27300</v>
      </c>
      <c r="AC60" s="21">
        <v>58084.544000000002</v>
      </c>
      <c r="AD60" s="21">
        <v>86000</v>
      </c>
      <c r="AE60" s="21">
        <v>4535</v>
      </c>
      <c r="AF60" s="21">
        <v>0.17599999999999999</v>
      </c>
      <c r="AG60" s="21">
        <v>3</v>
      </c>
      <c r="AH60" s="21" t="s">
        <v>390</v>
      </c>
      <c r="AI60" s="21">
        <v>1250</v>
      </c>
      <c r="AJ60" s="21">
        <v>1179</v>
      </c>
      <c r="AK60" s="21">
        <v>0.6</v>
      </c>
      <c r="AL60" s="21">
        <v>0.4</v>
      </c>
      <c r="AM60" s="21">
        <v>0.05</v>
      </c>
      <c r="AN60" s="21">
        <v>0.3</v>
      </c>
      <c r="AO60" s="21" t="s">
        <v>390</v>
      </c>
      <c r="AP60" s="21">
        <v>1250</v>
      </c>
      <c r="AQ60" s="21">
        <v>1179</v>
      </c>
      <c r="AR60" s="21">
        <v>0.6</v>
      </c>
      <c r="AS60" s="21">
        <v>0.4</v>
      </c>
      <c r="AT60" s="21">
        <v>0.24</v>
      </c>
      <c r="AU60" s="21">
        <v>0.24</v>
      </c>
      <c r="AV60" s="21">
        <v>2.5</v>
      </c>
      <c r="AW60" s="21" t="s">
        <v>390</v>
      </c>
      <c r="AX60" s="21">
        <v>1250</v>
      </c>
      <c r="AY60" s="21">
        <v>1179</v>
      </c>
      <c r="AZ60" s="21">
        <v>2.5</v>
      </c>
      <c r="BA60" s="21">
        <v>0.6</v>
      </c>
      <c r="BB60" s="21">
        <v>0.4</v>
      </c>
      <c r="BC60" s="21">
        <v>0.6</v>
      </c>
      <c r="BD60" s="21">
        <v>0.4</v>
      </c>
      <c r="BE60" s="21">
        <v>0.2</v>
      </c>
      <c r="BF60" s="21">
        <v>0.8</v>
      </c>
      <c r="BQ60" s="21">
        <v>0.95</v>
      </c>
      <c r="BR60" s="21">
        <v>0.31</v>
      </c>
      <c r="BS60" s="21">
        <v>0.31</v>
      </c>
      <c r="BT60" s="21">
        <v>0.46</v>
      </c>
      <c r="BU60" s="21">
        <v>0.01</v>
      </c>
      <c r="BV60" s="21">
        <v>0.01</v>
      </c>
      <c r="BW60" s="21">
        <v>0.3</v>
      </c>
      <c r="BX60" s="21">
        <v>0.31</v>
      </c>
      <c r="BY60" s="21">
        <v>0.31</v>
      </c>
      <c r="BZ60" s="21">
        <v>0.2</v>
      </c>
      <c r="CA60" s="21">
        <v>0.2</v>
      </c>
      <c r="CB60" s="21">
        <v>0.17299999999999999</v>
      </c>
      <c r="CC60" s="21">
        <v>0.01</v>
      </c>
      <c r="CD60" s="21">
        <v>0.31</v>
      </c>
      <c r="CE60" s="21">
        <v>0.31</v>
      </c>
      <c r="CF60" s="21">
        <v>0.52300000000000002</v>
      </c>
      <c r="CG60" s="21">
        <v>0.22</v>
      </c>
      <c r="CH60" s="21">
        <v>0.2</v>
      </c>
      <c r="CI60" s="21">
        <v>1</v>
      </c>
      <c r="CJ60" s="21">
        <v>0.31</v>
      </c>
      <c r="CK60" s="21">
        <v>0.65</v>
      </c>
      <c r="CL60" s="21">
        <v>0.56999999999999995</v>
      </c>
      <c r="CM60" s="21">
        <v>0.28000000000000003</v>
      </c>
      <c r="CN60" s="21">
        <v>0.22800000000000001</v>
      </c>
      <c r="CO60" s="21">
        <v>0.19500000000000001</v>
      </c>
      <c r="CV60" s="21">
        <v>0.25</v>
      </c>
      <c r="DB60" s="21">
        <v>0.05</v>
      </c>
      <c r="DC60" s="53">
        <v>540</v>
      </c>
      <c r="DD60" s="53">
        <v>70000</v>
      </c>
      <c r="DE60" s="53">
        <v>50000</v>
      </c>
      <c r="DF60" s="53">
        <v>8000</v>
      </c>
      <c r="DG60" s="53">
        <v>200</v>
      </c>
      <c r="DH60" s="53">
        <v>53055</v>
      </c>
      <c r="DI60" s="53">
        <v>70000</v>
      </c>
      <c r="DJ60" s="53">
        <v>300000</v>
      </c>
      <c r="DK60" s="53">
        <v>4.5</v>
      </c>
      <c r="DL60" s="53">
        <v>0.6</v>
      </c>
      <c r="DM60" s="53">
        <v>0.2</v>
      </c>
      <c r="DN60" s="53">
        <v>0.44</v>
      </c>
      <c r="DO60" s="53">
        <v>7.0000000000000007E-2</v>
      </c>
      <c r="DP60" s="53">
        <v>0.3</v>
      </c>
      <c r="DQ60" s="53">
        <v>4</v>
      </c>
      <c r="DR60" s="53"/>
      <c r="DS60" s="53"/>
      <c r="DT60" s="53"/>
      <c r="DU60" s="53"/>
      <c r="DV60" s="53">
        <v>50000</v>
      </c>
      <c r="DW60" s="53">
        <v>354000</v>
      </c>
      <c r="DX60" s="53">
        <v>250000</v>
      </c>
      <c r="DY60" s="53">
        <v>480000</v>
      </c>
      <c r="EL60" s="21" t="str">
        <f t="shared" si="6"/>
        <v>2011Mozambique</v>
      </c>
      <c r="EM60" s="21" t="str">
        <f t="shared" si="7"/>
        <v>2ESAMozambique2011</v>
      </c>
      <c r="EN60" s="21" t="str">
        <f t="shared" si="3"/>
        <v/>
      </c>
    </row>
    <row r="61" spans="1:144" x14ac:dyDescent="0.2">
      <c r="A61" s="21">
        <v>2</v>
      </c>
      <c r="B61" s="21" t="s">
        <v>92</v>
      </c>
      <c r="C61" s="21" t="s">
        <v>87</v>
      </c>
      <c r="D61" s="21">
        <v>12</v>
      </c>
      <c r="E61" s="21" t="s">
        <v>35</v>
      </c>
      <c r="F61" s="21">
        <v>2011</v>
      </c>
      <c r="G61" s="21">
        <v>2324000</v>
      </c>
      <c r="J61" s="21">
        <v>2.4E-2</v>
      </c>
      <c r="O61" s="22"/>
      <c r="P61" s="22"/>
      <c r="Q61" s="22"/>
      <c r="S61" s="22"/>
      <c r="T61" s="22"/>
      <c r="AD61" s="21">
        <v>2000</v>
      </c>
      <c r="EL61" s="21" t="str">
        <f t="shared" si="6"/>
        <v>2011Namibia</v>
      </c>
      <c r="EM61" s="21" t="str">
        <f t="shared" si="7"/>
        <v>2ESANamibia2011</v>
      </c>
      <c r="EN61" s="21" t="str">
        <f t="shared" si="3"/>
        <v/>
      </c>
    </row>
    <row r="62" spans="1:144" x14ac:dyDescent="0.2">
      <c r="A62" s="21">
        <v>2</v>
      </c>
      <c r="B62" s="21" t="s">
        <v>92</v>
      </c>
      <c r="C62" s="21" t="s">
        <v>87</v>
      </c>
      <c r="D62" s="21">
        <v>13</v>
      </c>
      <c r="E62" s="21" t="s">
        <v>36</v>
      </c>
      <c r="F62" s="21">
        <v>2011</v>
      </c>
      <c r="G62" s="21">
        <v>10943000</v>
      </c>
      <c r="J62" s="21">
        <v>2.1000000000000001E-2</v>
      </c>
      <c r="O62" s="22"/>
      <c r="P62" s="22"/>
      <c r="Q62" s="22"/>
      <c r="S62" s="22"/>
      <c r="T62" s="22"/>
      <c r="AD62" s="21">
        <v>23000</v>
      </c>
      <c r="EL62" s="21" t="str">
        <f t="shared" si="6"/>
        <v>2011Rwanda</v>
      </c>
      <c r="EM62" s="21" t="str">
        <f t="shared" si="7"/>
        <v>2ESARwanda2011</v>
      </c>
      <c r="EN62" s="21" t="str">
        <f t="shared" si="3"/>
        <v/>
      </c>
    </row>
    <row r="63" spans="1:144" x14ac:dyDescent="0.2">
      <c r="A63" s="21">
        <v>2</v>
      </c>
      <c r="B63" s="21" t="s">
        <v>92</v>
      </c>
      <c r="C63" s="21" t="s">
        <v>87</v>
      </c>
      <c r="D63" s="21">
        <v>14</v>
      </c>
      <c r="E63" s="21" t="s">
        <v>37</v>
      </c>
      <c r="F63" s="21">
        <v>2011</v>
      </c>
      <c r="G63" s="21">
        <v>9557000</v>
      </c>
      <c r="J63" s="21">
        <v>1.8000000000000002E-2</v>
      </c>
      <c r="O63" s="22"/>
      <c r="P63" s="22"/>
      <c r="Q63" s="22"/>
      <c r="S63" s="22"/>
      <c r="T63" s="22"/>
      <c r="AD63" s="21">
        <v>71000</v>
      </c>
      <c r="EL63" s="21" t="str">
        <f t="shared" si="6"/>
        <v>2011Somalia</v>
      </c>
      <c r="EM63" s="21" t="str">
        <f t="shared" si="7"/>
        <v>2ESASomalia2011</v>
      </c>
      <c r="EN63" s="21" t="str">
        <f t="shared" si="3"/>
        <v/>
      </c>
    </row>
    <row r="64" spans="1:144" x14ac:dyDescent="0.2">
      <c r="A64" s="21">
        <v>2</v>
      </c>
      <c r="B64" s="21" t="s">
        <v>92</v>
      </c>
      <c r="C64" s="21" t="s">
        <v>87</v>
      </c>
      <c r="D64" s="21">
        <v>15</v>
      </c>
      <c r="E64" s="21" t="s">
        <v>38</v>
      </c>
      <c r="F64" s="21">
        <v>2011</v>
      </c>
      <c r="G64" s="21">
        <v>50460000</v>
      </c>
      <c r="J64" s="21">
        <v>1.4999999999999999E-2</v>
      </c>
      <c r="O64" s="22"/>
      <c r="P64" s="22"/>
      <c r="Q64" s="22"/>
      <c r="S64" s="22"/>
      <c r="T64" s="22"/>
      <c r="AD64" s="21">
        <v>47000</v>
      </c>
      <c r="EL64" s="21" t="str">
        <f t="shared" si="6"/>
        <v>2011South Africa</v>
      </c>
      <c r="EM64" s="21" t="str">
        <f t="shared" si="7"/>
        <v>2ESASouth Africa2011</v>
      </c>
      <c r="EN64" s="21" t="str">
        <f t="shared" si="3"/>
        <v/>
      </c>
    </row>
    <row r="65" spans="1:144" x14ac:dyDescent="0.2">
      <c r="A65" s="21">
        <v>2</v>
      </c>
      <c r="B65" s="21" t="s">
        <v>92</v>
      </c>
      <c r="C65" s="21" t="s">
        <v>87</v>
      </c>
      <c r="D65" s="21">
        <v>16</v>
      </c>
      <c r="E65" s="21" t="s">
        <v>44</v>
      </c>
      <c r="F65" s="21">
        <v>2011</v>
      </c>
      <c r="G65" s="21">
        <v>10314000</v>
      </c>
      <c r="H65" s="21">
        <v>3882191</v>
      </c>
      <c r="I65" s="21">
        <v>0.7</v>
      </c>
      <c r="J65" s="21">
        <v>2.6000000000000002E-2</v>
      </c>
      <c r="K65" s="21">
        <v>6240000</v>
      </c>
      <c r="L65" s="21">
        <v>3000000</v>
      </c>
      <c r="M65" s="21">
        <v>540000</v>
      </c>
      <c r="N65" s="21">
        <v>2520000</v>
      </c>
      <c r="O65" s="22">
        <v>2040000.0000000002</v>
      </c>
      <c r="P65" s="22">
        <v>456000</v>
      </c>
      <c r="Q65" s="22">
        <v>660000</v>
      </c>
      <c r="R65" s="21">
        <v>480000</v>
      </c>
      <c r="S65" s="22">
        <v>240000</v>
      </c>
      <c r="T65" s="22">
        <v>240000</v>
      </c>
      <c r="U65" s="21">
        <v>0.81</v>
      </c>
      <c r="V65" s="21">
        <v>5280000</v>
      </c>
      <c r="W65" s="21">
        <v>5280000</v>
      </c>
      <c r="X65" s="21">
        <v>0.9</v>
      </c>
      <c r="Y65" s="21">
        <v>6.4</v>
      </c>
      <c r="Z65" s="21">
        <v>7.5189583333333337E-2</v>
      </c>
      <c r="AA65" s="21">
        <v>0.56000000000000005</v>
      </c>
      <c r="AB65" s="21" t="s">
        <v>0</v>
      </c>
      <c r="AC65" s="21">
        <v>36000</v>
      </c>
      <c r="AD65" s="21">
        <v>43000</v>
      </c>
      <c r="AE65" s="21" t="s">
        <v>0</v>
      </c>
      <c r="AF65" s="21">
        <v>0.34399999999999997</v>
      </c>
      <c r="AG65" s="21">
        <v>7.4533333333333331</v>
      </c>
      <c r="AH65" s="21" t="s">
        <v>391</v>
      </c>
      <c r="AI65" s="21">
        <v>256</v>
      </c>
      <c r="AJ65" s="21">
        <v>4417</v>
      </c>
      <c r="AK65" s="21">
        <v>0.48</v>
      </c>
      <c r="AL65" s="21">
        <v>1.7958941798941797E-2</v>
      </c>
      <c r="AM65" s="21">
        <v>0.189</v>
      </c>
      <c r="AN65" s="21">
        <v>2</v>
      </c>
      <c r="AO65" s="21" t="s">
        <v>391</v>
      </c>
      <c r="AP65" s="21">
        <v>256</v>
      </c>
      <c r="AQ65" s="21">
        <v>4417</v>
      </c>
      <c r="AR65" s="21">
        <v>0.35099999999999998</v>
      </c>
      <c r="AS65" s="21">
        <v>6.7346031746031751E-2</v>
      </c>
      <c r="AT65" s="21">
        <v>0.29599999999999999</v>
      </c>
      <c r="AU65" s="21">
        <v>0.32</v>
      </c>
      <c r="AV65" s="21">
        <v>2.5</v>
      </c>
      <c r="AW65" s="21" t="s">
        <v>391</v>
      </c>
      <c r="AX65" s="21">
        <v>256</v>
      </c>
      <c r="AY65" s="21">
        <v>7982</v>
      </c>
      <c r="AZ65" s="21">
        <v>3</v>
      </c>
      <c r="BA65" s="21">
        <v>0.35099999999999998</v>
      </c>
      <c r="BB65" s="21">
        <v>8.3104920634920629E-2</v>
      </c>
      <c r="BC65" s="21">
        <v>0.29899999999999999</v>
      </c>
      <c r="BD65" s="21" t="s">
        <v>0</v>
      </c>
      <c r="BE65" s="21">
        <v>0.25</v>
      </c>
      <c r="BF65" s="21">
        <v>0.7</v>
      </c>
      <c r="BQ65" s="21">
        <v>0.78900000000000003</v>
      </c>
      <c r="BR65" s="21">
        <v>1</v>
      </c>
      <c r="BS65" s="21">
        <v>0.34285714285714286</v>
      </c>
      <c r="BT65" s="21">
        <v>0.22700000000000001</v>
      </c>
      <c r="BU65" s="21">
        <v>0.78900000000000003</v>
      </c>
      <c r="BV65" s="21">
        <v>0.6</v>
      </c>
      <c r="BW65" s="21">
        <v>0.89</v>
      </c>
      <c r="BX65" s="21">
        <v>1</v>
      </c>
      <c r="BY65" s="21">
        <v>0.34285714285714286</v>
      </c>
      <c r="BZ65" s="21">
        <v>0.01</v>
      </c>
      <c r="CA65" s="21">
        <v>0.01</v>
      </c>
      <c r="CB65" s="21">
        <v>0.01</v>
      </c>
      <c r="CC65" s="21">
        <v>0.78900000000000003</v>
      </c>
      <c r="CD65" s="21">
        <v>1</v>
      </c>
      <c r="CE65" s="21">
        <v>0.34285714285714286</v>
      </c>
      <c r="CF65" s="21">
        <v>0.35099999999999998</v>
      </c>
      <c r="CG65" s="21">
        <v>0.316</v>
      </c>
      <c r="CH65" s="21">
        <v>0.2</v>
      </c>
      <c r="CI65" s="21">
        <v>0.4</v>
      </c>
      <c r="CJ65" s="21">
        <v>0.25</v>
      </c>
      <c r="CK65" s="21">
        <v>0.4</v>
      </c>
      <c r="CL65" s="21">
        <v>0.59</v>
      </c>
      <c r="CM65" s="21">
        <v>0.51</v>
      </c>
      <c r="CN65" s="21">
        <v>0.27</v>
      </c>
      <c r="CO65" s="21">
        <v>0.36</v>
      </c>
      <c r="CV65" s="21">
        <v>0.25</v>
      </c>
      <c r="DB65" s="21">
        <v>0.05</v>
      </c>
      <c r="DC65" s="53">
        <v>180</v>
      </c>
      <c r="DD65" s="53">
        <v>1500</v>
      </c>
      <c r="DE65" s="53">
        <v>1500</v>
      </c>
      <c r="DF65" s="53">
        <v>1100</v>
      </c>
      <c r="DG65" s="53">
        <v>4000</v>
      </c>
      <c r="DH65" s="53">
        <v>2700000</v>
      </c>
      <c r="DI65" s="53">
        <v>500000</v>
      </c>
      <c r="DJ65" s="53">
        <v>3000000</v>
      </c>
      <c r="DK65" s="53">
        <v>5.35</v>
      </c>
      <c r="DL65" s="53">
        <v>0.6</v>
      </c>
      <c r="DM65" s="53">
        <v>0.2</v>
      </c>
      <c r="DN65" s="53">
        <v>0.42</v>
      </c>
      <c r="DO65" s="53">
        <v>0.25</v>
      </c>
      <c r="DP65" s="53">
        <v>0.19</v>
      </c>
      <c r="DQ65" s="53">
        <v>3</v>
      </c>
      <c r="DR65" s="53"/>
      <c r="DS65" s="53"/>
      <c r="DT65" s="53"/>
      <c r="DU65" s="53"/>
      <c r="DV65" s="53">
        <v>25000</v>
      </c>
      <c r="DW65" s="53">
        <v>500000</v>
      </c>
      <c r="DX65" s="53">
        <v>100000</v>
      </c>
      <c r="DY65" s="53">
        <v>1000000</v>
      </c>
      <c r="EL65" s="21" t="str">
        <f t="shared" si="6"/>
        <v>2011South Sudan</v>
      </c>
      <c r="EM65" s="21" t="str">
        <f t="shared" si="7"/>
        <v>2ESASouth Sudan2011</v>
      </c>
      <c r="EN65" s="21" t="str">
        <f t="shared" si="3"/>
        <v/>
      </c>
    </row>
    <row r="66" spans="1:144" x14ac:dyDescent="0.2">
      <c r="A66" s="21">
        <v>2</v>
      </c>
      <c r="B66" s="21" t="s">
        <v>92</v>
      </c>
      <c r="C66" s="21" t="s">
        <v>87</v>
      </c>
      <c r="D66" s="21">
        <v>17</v>
      </c>
      <c r="E66" s="21" t="s">
        <v>39</v>
      </c>
      <c r="F66" s="21">
        <v>2011</v>
      </c>
      <c r="G66" s="21">
        <v>1203000</v>
      </c>
      <c r="J66" s="21">
        <v>1.6E-2</v>
      </c>
      <c r="O66" s="22"/>
      <c r="P66" s="22"/>
      <c r="Q66" s="22"/>
      <c r="S66" s="22"/>
      <c r="T66" s="22"/>
      <c r="AD66" s="21">
        <v>4000</v>
      </c>
      <c r="EL66" s="21" t="str">
        <f t="shared" si="6"/>
        <v>2011Swaziland</v>
      </c>
      <c r="EM66" s="21" t="str">
        <f t="shared" si="7"/>
        <v>2ESASwaziland2011</v>
      </c>
      <c r="EN66" s="21" t="str">
        <f t="shared" si="3"/>
        <v/>
      </c>
    </row>
    <row r="67" spans="1:144" x14ac:dyDescent="0.2">
      <c r="A67" s="21">
        <v>2</v>
      </c>
      <c r="B67" s="21" t="s">
        <v>92</v>
      </c>
      <c r="C67" s="21" t="s">
        <v>87</v>
      </c>
      <c r="D67" s="21">
        <v>18</v>
      </c>
      <c r="E67" s="21" t="s">
        <v>40</v>
      </c>
      <c r="F67" s="21">
        <v>2011</v>
      </c>
      <c r="G67" s="21">
        <v>34509000</v>
      </c>
      <c r="J67" s="21">
        <v>3.2000000000000001E-2</v>
      </c>
      <c r="O67" s="22"/>
      <c r="P67" s="22"/>
      <c r="Q67" s="22"/>
      <c r="S67" s="22"/>
      <c r="T67" s="22"/>
      <c r="AD67" s="21">
        <v>131000</v>
      </c>
      <c r="EL67" s="21" t="str">
        <f t="shared" si="6"/>
        <v>2011Uganda</v>
      </c>
      <c r="EM67" s="21" t="str">
        <f t="shared" si="7"/>
        <v>2ESAUganda2011</v>
      </c>
      <c r="EN67" s="21" t="str">
        <f t="shared" si="3"/>
        <v/>
      </c>
    </row>
    <row r="68" spans="1:144" x14ac:dyDescent="0.2">
      <c r="A68" s="21">
        <v>2</v>
      </c>
      <c r="B68" s="21" t="s">
        <v>92</v>
      </c>
      <c r="C68" s="21" t="s">
        <v>87</v>
      </c>
      <c r="D68" s="21">
        <v>19</v>
      </c>
      <c r="E68" s="21" t="s">
        <v>642</v>
      </c>
      <c r="F68" s="21">
        <v>2011</v>
      </c>
      <c r="G68" s="21">
        <v>46218000</v>
      </c>
      <c r="J68" s="21">
        <v>2.7999999999999997E-2</v>
      </c>
      <c r="O68" s="22"/>
      <c r="P68" s="22"/>
      <c r="Q68" s="22"/>
      <c r="S68" s="22"/>
      <c r="T68" s="22"/>
      <c r="AD68" s="21">
        <v>122000</v>
      </c>
      <c r="EL68" s="21" t="str">
        <f t="shared" si="6"/>
        <v>2011Tanzania</v>
      </c>
      <c r="EM68" s="21" t="str">
        <f t="shared" si="7"/>
        <v>2ESATanzania2011</v>
      </c>
      <c r="EN68" s="21" t="str">
        <f t="shared" si="3"/>
        <v/>
      </c>
    </row>
    <row r="69" spans="1:144" x14ac:dyDescent="0.2">
      <c r="A69" s="21">
        <v>2</v>
      </c>
      <c r="B69" s="21" t="s">
        <v>92</v>
      </c>
      <c r="C69" s="21" t="s">
        <v>87</v>
      </c>
      <c r="D69" s="21">
        <v>20</v>
      </c>
      <c r="E69" s="21" t="s">
        <v>42</v>
      </c>
      <c r="F69" s="21">
        <v>2011</v>
      </c>
      <c r="G69" s="21">
        <v>13475000</v>
      </c>
      <c r="J69" s="21">
        <v>2.6000000000000002E-2</v>
      </c>
      <c r="O69" s="22"/>
      <c r="P69" s="22"/>
      <c r="Q69" s="22"/>
      <c r="S69" s="22"/>
      <c r="T69" s="22"/>
      <c r="AD69" s="21">
        <v>46000</v>
      </c>
      <c r="AF69" s="21">
        <v>0.16</v>
      </c>
      <c r="AG69" s="21">
        <v>5</v>
      </c>
      <c r="AH69" s="21" t="s">
        <v>0</v>
      </c>
      <c r="AI69" s="21">
        <v>500</v>
      </c>
      <c r="AJ69" s="21">
        <v>2085</v>
      </c>
      <c r="AK69" s="21">
        <v>0.59</v>
      </c>
      <c r="AL69" s="21">
        <v>0.03</v>
      </c>
      <c r="AM69" s="21">
        <v>0.05</v>
      </c>
      <c r="AN69" s="21">
        <v>3</v>
      </c>
      <c r="AO69" s="21" t="s">
        <v>0</v>
      </c>
      <c r="AP69" s="21">
        <v>500</v>
      </c>
      <c r="AQ69" s="21">
        <v>2085</v>
      </c>
      <c r="AR69" s="21">
        <v>0.68</v>
      </c>
      <c r="AS69" s="21">
        <v>0.03</v>
      </c>
      <c r="AT69" s="21">
        <v>0.18</v>
      </c>
      <c r="AU69" s="21">
        <v>0.16</v>
      </c>
      <c r="AV69" s="21">
        <v>5</v>
      </c>
      <c r="AW69" s="21" t="s">
        <v>0</v>
      </c>
      <c r="AX69" s="21">
        <v>500</v>
      </c>
      <c r="AY69" s="21">
        <v>2085</v>
      </c>
      <c r="AZ69" s="21">
        <v>3</v>
      </c>
      <c r="BA69" s="21">
        <v>0.31</v>
      </c>
      <c r="BB69" s="21">
        <v>0.03</v>
      </c>
      <c r="BC69" s="21">
        <v>0.17</v>
      </c>
      <c r="BD69" s="21">
        <v>0.03</v>
      </c>
      <c r="BQ69" s="21">
        <v>0.01</v>
      </c>
      <c r="BR69" s="21">
        <v>0.55000000000000004</v>
      </c>
      <c r="BS69" s="21">
        <v>0.55000000000000004</v>
      </c>
      <c r="BT69" s="21">
        <v>0.6</v>
      </c>
      <c r="BU69" s="21">
        <v>0.6</v>
      </c>
      <c r="BV69" s="21">
        <v>0.56000000000000005</v>
      </c>
      <c r="BW69" s="21">
        <v>1</v>
      </c>
      <c r="BX69" s="21">
        <v>0.55000000000000004</v>
      </c>
      <c r="BY69" s="21">
        <v>0.55000000000000004</v>
      </c>
      <c r="BZ69" s="21">
        <v>0.17</v>
      </c>
      <c r="CA69" s="21">
        <v>0.34</v>
      </c>
      <c r="CB69" s="21">
        <v>0.26</v>
      </c>
      <c r="CC69" s="21">
        <v>0.01</v>
      </c>
      <c r="CD69" s="21">
        <v>0.55000000000000004</v>
      </c>
      <c r="CE69" s="21">
        <v>0.55000000000000004</v>
      </c>
      <c r="CF69" s="21">
        <v>0.68</v>
      </c>
      <c r="CG69" s="21">
        <v>0.47</v>
      </c>
      <c r="CH69" s="21">
        <v>0.8</v>
      </c>
      <c r="CI69" s="21">
        <v>1</v>
      </c>
      <c r="CJ69" s="21">
        <v>0.122</v>
      </c>
      <c r="CK69" s="21">
        <v>1</v>
      </c>
      <c r="CL69" s="21">
        <v>0.7</v>
      </c>
      <c r="CM69" s="21">
        <v>0.62</v>
      </c>
      <c r="CN69" s="21">
        <v>0.5</v>
      </c>
      <c r="CO69" s="21">
        <v>0.46</v>
      </c>
      <c r="DC69" s="53">
        <v>380</v>
      </c>
      <c r="DD69" s="53">
        <v>480</v>
      </c>
      <c r="DE69" s="53">
        <v>11952</v>
      </c>
      <c r="DF69" s="53">
        <v>900</v>
      </c>
      <c r="DG69" s="53">
        <v>9000</v>
      </c>
      <c r="DH69" s="53">
        <v>900</v>
      </c>
      <c r="DI69" s="53">
        <v>7900</v>
      </c>
      <c r="DJ69" s="53">
        <v>50000</v>
      </c>
      <c r="DK69" s="53">
        <v>6</v>
      </c>
      <c r="DL69" s="53">
        <v>2</v>
      </c>
      <c r="DM69" s="53">
        <v>0.5</v>
      </c>
      <c r="DN69" s="53">
        <v>13</v>
      </c>
      <c r="DO69" s="53">
        <v>0.08</v>
      </c>
      <c r="DP69" s="53">
        <v>0.02</v>
      </c>
      <c r="DQ69" s="53">
        <v>5</v>
      </c>
      <c r="DR69" s="53"/>
      <c r="DS69" s="53"/>
      <c r="DT69" s="53"/>
      <c r="DU69" s="53"/>
      <c r="DV69" s="53">
        <v>30000</v>
      </c>
      <c r="DW69" s="53">
        <v>50000</v>
      </c>
      <c r="DX69" s="53">
        <v>30000</v>
      </c>
      <c r="DY69" s="53">
        <v>96400</v>
      </c>
      <c r="EL69" s="21" t="str">
        <f t="shared" si="6"/>
        <v>2011Zambia</v>
      </c>
      <c r="EM69" s="21" t="str">
        <f t="shared" si="7"/>
        <v>2ESAZambia2011</v>
      </c>
      <c r="EN69" s="21" t="str">
        <f t="shared" ref="EN69:EN130" si="42">IF($EM69=ccAreaName,1,"")</f>
        <v/>
      </c>
    </row>
    <row r="70" spans="1:144" x14ac:dyDescent="0.2">
      <c r="A70" s="21">
        <v>2</v>
      </c>
      <c r="B70" s="21" t="s">
        <v>92</v>
      </c>
      <c r="C70" s="21" t="s">
        <v>87</v>
      </c>
      <c r="D70" s="21">
        <v>21</v>
      </c>
      <c r="E70" s="21" t="s">
        <v>43</v>
      </c>
      <c r="F70" s="21">
        <v>2011</v>
      </c>
      <c r="G70" s="21">
        <v>12754000</v>
      </c>
      <c r="J70" s="21">
        <v>9.0000000000000011E-3</v>
      </c>
      <c r="O70" s="22"/>
      <c r="P70" s="22"/>
      <c r="Q70" s="22"/>
      <c r="S70" s="22"/>
      <c r="T70" s="22"/>
      <c r="AD70" s="21">
        <v>24000</v>
      </c>
      <c r="EL70" s="21" t="str">
        <f t="shared" ref="EL70:EL132" si="43">IF(ISNUMBER($A70),$F70&amp;$E70,"")</f>
        <v>2011Zimbabwe</v>
      </c>
      <c r="EM70" s="21" t="str">
        <f t="shared" ref="EM70:EM131" si="44">IF(ISNUMBER($A70),$A70&amp;$B70&amp;$E70&amp;$F70,"")</f>
        <v>2ESAZimbabwe2011</v>
      </c>
      <c r="EN70" s="21" t="str">
        <f t="shared" si="42"/>
        <v/>
      </c>
    </row>
    <row r="71" spans="1:144" x14ac:dyDescent="0.2">
      <c r="A71" s="21">
        <v>1</v>
      </c>
      <c r="B71" s="21" t="s">
        <v>92</v>
      </c>
      <c r="C71" s="21" t="s">
        <v>93</v>
      </c>
      <c r="E71" s="21" t="s">
        <v>92</v>
      </c>
      <c r="F71" s="21">
        <v>2011</v>
      </c>
      <c r="G71" s="21">
        <v>418709000</v>
      </c>
      <c r="J71" s="21">
        <v>2.5000000000000001E-2</v>
      </c>
      <c r="O71" s="22"/>
      <c r="P71" s="22"/>
      <c r="Q71" s="22"/>
      <c r="S71" s="22"/>
      <c r="T71" s="22"/>
      <c r="AD71" s="21">
        <v>1177000</v>
      </c>
      <c r="EL71" s="21" t="str">
        <f t="shared" si="43"/>
        <v>2011ESA</v>
      </c>
      <c r="EM71" s="21" t="str">
        <f t="shared" si="44"/>
        <v>1ESAESA2011</v>
      </c>
      <c r="EN71" s="21" t="str">
        <f t="shared" si="42"/>
        <v/>
      </c>
    </row>
    <row r="72" spans="1:144" x14ac:dyDescent="0.2">
      <c r="A72" s="21">
        <v>2</v>
      </c>
      <c r="B72" s="21" t="s">
        <v>92</v>
      </c>
      <c r="C72" s="21" t="s">
        <v>87</v>
      </c>
      <c r="D72" s="21">
        <v>1</v>
      </c>
      <c r="E72" s="21" t="s">
        <v>24</v>
      </c>
      <c r="F72" s="21">
        <v>2012</v>
      </c>
      <c r="G72" s="29">
        <v>20856162.500774473</v>
      </c>
      <c r="H72" s="29">
        <v>9385273.1253485139</v>
      </c>
      <c r="I72" s="21">
        <v>1</v>
      </c>
      <c r="J72" s="384">
        <v>3.2888757387070519E-2</v>
      </c>
      <c r="K72" s="29">
        <v>10527672.563401787</v>
      </c>
      <c r="L72" s="29">
        <v>2754438.5873819888</v>
      </c>
      <c r="M72" s="29" t="s">
        <v>0</v>
      </c>
      <c r="N72" s="29">
        <v>3607942.4804021143</v>
      </c>
      <c r="O72" s="29">
        <v>2184465.892941264</v>
      </c>
      <c r="P72" s="29">
        <v>542711.6972105985</v>
      </c>
      <c r="Q72" s="29">
        <v>942411.04898697603</v>
      </c>
      <c r="R72" s="29">
        <v>872671.08744726155</v>
      </c>
      <c r="S72" s="29">
        <v>307163.20783377264</v>
      </c>
      <c r="T72" s="29">
        <v>269710.63231479458</v>
      </c>
      <c r="U72" s="383">
        <v>0.41000000000000003</v>
      </c>
      <c r="V72" s="29">
        <v>8551026.6253175344</v>
      </c>
      <c r="W72" s="29">
        <v>8551026.6253175344</v>
      </c>
      <c r="X72" s="21" t="s">
        <v>0</v>
      </c>
      <c r="Y72" s="21">
        <v>5</v>
      </c>
      <c r="Z72" s="21">
        <v>0.5</v>
      </c>
      <c r="AA72" s="21">
        <v>0.7</v>
      </c>
      <c r="AB72" s="21">
        <v>41000</v>
      </c>
      <c r="AC72" s="21">
        <v>9000</v>
      </c>
      <c r="AD72" s="21">
        <v>148000</v>
      </c>
      <c r="AE72" s="21" t="s">
        <v>0</v>
      </c>
      <c r="AF72" s="21">
        <v>0.26200000000000001</v>
      </c>
      <c r="AG72" s="21">
        <v>5.6766666666666667</v>
      </c>
      <c r="AH72" s="21" t="s">
        <v>188</v>
      </c>
      <c r="AI72" s="21">
        <v>100</v>
      </c>
      <c r="AJ72" s="21">
        <v>3045</v>
      </c>
      <c r="AK72" s="21">
        <v>0.3</v>
      </c>
      <c r="AL72" s="21">
        <v>0.4</v>
      </c>
      <c r="AM72" s="21">
        <v>0.37</v>
      </c>
      <c r="AN72" s="21">
        <v>2</v>
      </c>
      <c r="AO72" s="21" t="s">
        <v>0</v>
      </c>
      <c r="AP72" s="21">
        <v>80</v>
      </c>
      <c r="AQ72" s="21">
        <v>1500</v>
      </c>
      <c r="AR72" s="21">
        <v>0.17</v>
      </c>
      <c r="AS72" s="21">
        <v>0.2</v>
      </c>
      <c r="AT72" s="21">
        <v>0.34100000000000003</v>
      </c>
      <c r="AU72" s="21">
        <v>0.10100000000000001</v>
      </c>
      <c r="AV72" s="21">
        <v>3</v>
      </c>
      <c r="AW72" s="21" t="s">
        <v>188</v>
      </c>
      <c r="AX72" s="21">
        <v>100</v>
      </c>
      <c r="AY72" s="21">
        <v>3045</v>
      </c>
      <c r="AZ72" s="21">
        <v>1</v>
      </c>
      <c r="BA72" s="21">
        <v>0.55000000000000004</v>
      </c>
      <c r="BB72" s="21">
        <v>0.3</v>
      </c>
      <c r="BC72" s="21">
        <v>0.65</v>
      </c>
      <c r="BD72" s="21">
        <v>0.35</v>
      </c>
      <c r="BE72" s="21">
        <v>0.18</v>
      </c>
      <c r="BF72" s="21">
        <v>0.35</v>
      </c>
      <c r="BG72" s="21">
        <v>5.8999999999999997E-2</v>
      </c>
      <c r="BH72" s="21">
        <v>1.5</v>
      </c>
      <c r="BI72" s="21" t="s">
        <v>188</v>
      </c>
      <c r="BJ72" s="21">
        <v>100</v>
      </c>
      <c r="BK72" s="21">
        <v>3045</v>
      </c>
      <c r="BL72" s="21" t="s">
        <v>0</v>
      </c>
      <c r="BM72" s="21">
        <v>0.28999999999999998</v>
      </c>
      <c r="BN72" s="21">
        <v>0.3</v>
      </c>
      <c r="BO72" s="21" t="s">
        <v>0</v>
      </c>
      <c r="BP72" s="21" t="s">
        <v>0</v>
      </c>
      <c r="BQ72" s="21">
        <v>0.75</v>
      </c>
      <c r="BR72" s="21">
        <v>0.85</v>
      </c>
      <c r="BS72" s="21">
        <v>0.8</v>
      </c>
      <c r="BT72" s="21">
        <v>0.09</v>
      </c>
      <c r="BU72" s="21">
        <v>0.15</v>
      </c>
      <c r="BV72" s="21">
        <v>0.24</v>
      </c>
      <c r="BW72" s="21">
        <v>0.7</v>
      </c>
      <c r="BX72" s="21">
        <v>0.85</v>
      </c>
      <c r="BY72" s="21">
        <v>0.5</v>
      </c>
      <c r="BZ72" s="21">
        <v>0.53</v>
      </c>
      <c r="CA72" s="21">
        <v>0.28299999999999997</v>
      </c>
      <c r="CB72" s="21">
        <v>0.217</v>
      </c>
      <c r="CC72" s="21">
        <v>0.5</v>
      </c>
      <c r="CD72" s="21">
        <v>0.8</v>
      </c>
      <c r="CE72" s="21">
        <v>0.5</v>
      </c>
      <c r="CF72" s="21">
        <v>0.7</v>
      </c>
      <c r="CG72" s="21">
        <v>0.4</v>
      </c>
      <c r="CH72" s="21">
        <v>0.3</v>
      </c>
      <c r="CI72" s="21">
        <v>0.77</v>
      </c>
      <c r="CJ72" s="21">
        <v>0.5</v>
      </c>
      <c r="CK72" s="21">
        <v>0.75</v>
      </c>
      <c r="CL72" s="21">
        <v>0.36499999999999999</v>
      </c>
      <c r="CM72" s="21">
        <v>0.34499999999999997</v>
      </c>
      <c r="CN72" s="21">
        <v>0.25900000000000001</v>
      </c>
      <c r="CO72" s="21">
        <v>0.25600000000000001</v>
      </c>
      <c r="CP72" s="21">
        <v>0.8</v>
      </c>
      <c r="CQ72" s="21">
        <v>0.33</v>
      </c>
      <c r="CR72" s="21">
        <v>0.6</v>
      </c>
      <c r="CS72" s="21">
        <v>0.1</v>
      </c>
      <c r="CT72" s="21">
        <v>0.8</v>
      </c>
      <c r="CU72" s="21">
        <v>0.8</v>
      </c>
      <c r="CV72" s="21">
        <v>0.3</v>
      </c>
      <c r="CW72" s="21">
        <v>1</v>
      </c>
      <c r="CX72" s="21">
        <v>1</v>
      </c>
      <c r="CY72" s="21">
        <v>0.8</v>
      </c>
      <c r="CZ72" s="21">
        <v>0.38300000000000001</v>
      </c>
      <c r="DA72" s="21">
        <v>7.0000000000000007E-2</v>
      </c>
      <c r="DB72" s="21">
        <v>7.0000000000000007E-2</v>
      </c>
      <c r="DC72" s="53">
        <v>1200</v>
      </c>
      <c r="DD72" s="53">
        <v>50</v>
      </c>
      <c r="DE72" s="53">
        <v>20</v>
      </c>
      <c r="DF72" s="53">
        <v>20</v>
      </c>
      <c r="DG72" s="53">
        <v>20</v>
      </c>
      <c r="DH72" s="53">
        <v>12000</v>
      </c>
      <c r="DI72" s="53">
        <v>6000</v>
      </c>
      <c r="DJ72" s="53">
        <v>20000</v>
      </c>
      <c r="DK72" s="53">
        <v>7</v>
      </c>
      <c r="DL72" s="53">
        <v>0.5</v>
      </c>
      <c r="DM72" s="53">
        <v>1.77</v>
      </c>
      <c r="DN72" s="53">
        <v>3.55</v>
      </c>
      <c r="DO72" s="53">
        <v>2.37</v>
      </c>
      <c r="DP72" s="53">
        <v>2.2400000000000002</v>
      </c>
      <c r="DQ72" s="53">
        <v>11.86</v>
      </c>
      <c r="DR72" s="53">
        <v>27.57</v>
      </c>
      <c r="DS72" s="53">
        <v>86.73</v>
      </c>
      <c r="DT72" s="53">
        <v>30.12</v>
      </c>
      <c r="DU72" s="53">
        <v>3.04</v>
      </c>
      <c r="DV72" s="53">
        <v>47005</v>
      </c>
      <c r="DW72" s="53">
        <v>433666.67</v>
      </c>
      <c r="DX72" s="53">
        <v>130000</v>
      </c>
      <c r="DY72" s="53">
        <v>219600</v>
      </c>
      <c r="EL72" s="21" t="str">
        <f t="shared" si="43"/>
        <v>2012Angola</v>
      </c>
      <c r="EM72" s="21" t="str">
        <f t="shared" si="44"/>
        <v>2ESAAngola2012</v>
      </c>
      <c r="EN72" s="21" t="str">
        <f t="shared" si="42"/>
        <v/>
      </c>
    </row>
    <row r="73" spans="1:144" x14ac:dyDescent="0.2">
      <c r="A73" s="21">
        <v>2</v>
      </c>
      <c r="B73" s="21" t="s">
        <v>92</v>
      </c>
      <c r="C73" s="21" t="s">
        <v>87</v>
      </c>
      <c r="D73" s="21">
        <v>2</v>
      </c>
      <c r="E73" s="21" t="s">
        <v>25</v>
      </c>
      <c r="F73" s="21">
        <v>2012</v>
      </c>
      <c r="G73" s="29">
        <v>2005071.9804616342</v>
      </c>
      <c r="H73" s="29">
        <f t="shared" ref="H73:H93" si="45">(H6/$G6)*$G73</f>
        <v>661673.75355233927</v>
      </c>
      <c r="J73" s="384">
        <v>9.0310316823921412E-3</v>
      </c>
      <c r="K73" s="29">
        <f t="shared" ref="K73:T93" si="46">(K6/$G6)*$G73</f>
        <v>994163.31149160967</v>
      </c>
      <c r="L73" s="29">
        <f t="shared" si="46"/>
        <v>163490.48456071786</v>
      </c>
      <c r="M73" s="29"/>
      <c r="N73" s="29">
        <f t="shared" si="46"/>
        <v>230326.21724277234</v>
      </c>
      <c r="O73" s="29">
        <f t="shared" si="46"/>
        <v>210010.41558090976</v>
      </c>
      <c r="P73" s="29">
        <f t="shared" si="46"/>
        <v>52175.275173721006</v>
      </c>
      <c r="Q73" s="29">
        <f t="shared" si="46"/>
        <v>90601.614191060973</v>
      </c>
      <c r="R73" s="29">
        <f t="shared" si="46"/>
        <v>48327.375939331694</v>
      </c>
      <c r="S73" s="29">
        <f t="shared" si="46"/>
        <v>29530.089316926871</v>
      </c>
      <c r="T73" s="29">
        <f t="shared" si="46"/>
        <v>25929.469607215764</v>
      </c>
      <c r="U73" s="383">
        <v>0.38</v>
      </c>
      <c r="V73" s="29">
        <v>761927.35257542098</v>
      </c>
      <c r="W73" s="29">
        <v>761927.35257542098</v>
      </c>
      <c r="X73" s="21">
        <v>0.20699999999999999</v>
      </c>
      <c r="Y73" s="21">
        <v>4.2</v>
      </c>
      <c r="AA73" s="21">
        <v>0.16</v>
      </c>
      <c r="AB73" s="21">
        <v>1000</v>
      </c>
      <c r="AC73" s="21">
        <v>200</v>
      </c>
      <c r="AD73" s="21">
        <v>3000</v>
      </c>
      <c r="AF73" s="21">
        <v>6.5000000000000002E-2</v>
      </c>
      <c r="AG73" s="21">
        <f t="shared" ref="AG73:AG76" si="47">IFERROR(AF73*26*5/6,"")</f>
        <v>1.4083333333333332</v>
      </c>
      <c r="AH73" s="21" t="s">
        <v>933</v>
      </c>
      <c r="AI73" s="21">
        <v>2874</v>
      </c>
      <c r="AJ73" s="21">
        <v>696</v>
      </c>
      <c r="AW73" s="21" t="s">
        <v>933</v>
      </c>
      <c r="AX73" s="21">
        <v>2874</v>
      </c>
      <c r="AY73" s="21">
        <v>696</v>
      </c>
      <c r="BI73" s="21" t="s">
        <v>933</v>
      </c>
      <c r="BJ73" s="21">
        <v>2874</v>
      </c>
      <c r="BK73" s="21">
        <v>696</v>
      </c>
      <c r="EL73" s="21" t="str">
        <f t="shared" si="43"/>
        <v>2012Botswana</v>
      </c>
      <c r="EM73" s="21" t="str">
        <f t="shared" si="44"/>
        <v>2ESABotswana2012</v>
      </c>
      <c r="EN73" s="21" t="str">
        <f t="shared" si="42"/>
        <v/>
      </c>
    </row>
    <row r="74" spans="1:144" x14ac:dyDescent="0.2">
      <c r="A74" s="21">
        <v>2</v>
      </c>
      <c r="B74" s="21" t="s">
        <v>92</v>
      </c>
      <c r="C74" s="21" t="s">
        <v>87</v>
      </c>
      <c r="D74" s="21">
        <v>3</v>
      </c>
      <c r="E74" s="21" t="s">
        <v>26</v>
      </c>
      <c r="F74" s="21">
        <v>2012</v>
      </c>
      <c r="G74" s="29">
        <v>9876726.7165135965</v>
      </c>
      <c r="H74" s="29">
        <f t="shared" si="45"/>
        <v>3753156.1522751665</v>
      </c>
      <c r="J74" s="384">
        <v>3.4286628398643382E-2</v>
      </c>
      <c r="K74" s="29">
        <f t="shared" si="46"/>
        <v>5030313.5347151244</v>
      </c>
      <c r="L74" s="29">
        <f t="shared" si="46"/>
        <v>983747.19915172155</v>
      </c>
      <c r="M74" s="29"/>
      <c r="N74" s="29">
        <f t="shared" si="46"/>
        <v>1408411.9513852941</v>
      </c>
      <c r="O74" s="29">
        <f t="shared" si="46"/>
        <v>1219464.300025221</v>
      </c>
      <c r="P74" s="29">
        <f t="shared" si="46"/>
        <v>336656.45174105564</v>
      </c>
      <c r="Q74" s="29">
        <f t="shared" si="46"/>
        <v>542396.16562575265</v>
      </c>
      <c r="R74" s="29">
        <f t="shared" si="46"/>
        <v>330691.31966647954</v>
      </c>
      <c r="S74" s="29">
        <f t="shared" si="46"/>
        <v>205739.71388469703</v>
      </c>
      <c r="T74" s="29">
        <f t="shared" si="46"/>
        <v>196586.33852363925</v>
      </c>
      <c r="U74" s="383">
        <v>0.89</v>
      </c>
      <c r="V74" s="29">
        <v>8790286.7776971012</v>
      </c>
      <c r="W74" s="29">
        <v>8790286.7776971012</v>
      </c>
      <c r="X74" s="21">
        <v>0.81299999999999994</v>
      </c>
      <c r="Y74" s="21">
        <v>5.6</v>
      </c>
      <c r="AA74" s="21">
        <v>0.2</v>
      </c>
      <c r="AB74" s="21">
        <v>15000</v>
      </c>
      <c r="AC74" s="21">
        <v>2900</v>
      </c>
      <c r="AD74" s="21">
        <v>43000</v>
      </c>
      <c r="AF74" s="21">
        <v>0.20599999999999999</v>
      </c>
      <c r="AG74" s="21">
        <f t="shared" si="47"/>
        <v>4.4633333333333338</v>
      </c>
      <c r="AH74" s="21" t="s">
        <v>922</v>
      </c>
      <c r="AJ74" s="21">
        <v>273</v>
      </c>
      <c r="AQ74" s="21">
        <v>273</v>
      </c>
      <c r="AW74" s="21" t="s">
        <v>922</v>
      </c>
      <c r="AY74" s="21">
        <v>273</v>
      </c>
      <c r="BI74" s="21" t="s">
        <v>922</v>
      </c>
      <c r="BK74" s="21">
        <v>273</v>
      </c>
      <c r="EL74" s="21" t="str">
        <f t="shared" si="43"/>
        <v>2012Burundi</v>
      </c>
      <c r="EM74" s="21" t="str">
        <f t="shared" si="44"/>
        <v>2ESABurundi2012</v>
      </c>
      <c r="EN74" s="21" t="str">
        <f t="shared" si="42"/>
        <v/>
      </c>
    </row>
    <row r="75" spans="1:144" x14ac:dyDescent="0.2">
      <c r="A75" s="21">
        <v>2</v>
      </c>
      <c r="B75" s="21" t="s">
        <v>92</v>
      </c>
      <c r="C75" s="21" t="s">
        <v>87</v>
      </c>
      <c r="D75" s="21">
        <v>4</v>
      </c>
      <c r="E75" s="21" t="s">
        <v>27</v>
      </c>
      <c r="F75" s="21">
        <v>2012</v>
      </c>
      <c r="G75" s="29">
        <v>718359.20521699148</v>
      </c>
      <c r="H75" s="29">
        <f t="shared" si="45"/>
        <v>272976.49798245676</v>
      </c>
      <c r="J75" s="384">
        <v>2.5497787859726194E-2</v>
      </c>
      <c r="K75" s="29">
        <f t="shared" si="46"/>
        <v>356642.49183947477</v>
      </c>
      <c r="L75" s="29">
        <f t="shared" si="46"/>
        <v>82887.600601960556</v>
      </c>
      <c r="M75" s="29">
        <v>24352.37705685601</v>
      </c>
      <c r="N75" s="29">
        <f t="shared" si="46"/>
        <v>105203.49307171916</v>
      </c>
      <c r="O75" s="29">
        <f t="shared" si="46"/>
        <v>84034.960186059558</v>
      </c>
      <c r="P75" s="29">
        <f t="shared" si="46"/>
        <v>19442.170069317137</v>
      </c>
      <c r="Q75" s="29">
        <f t="shared" si="46"/>
        <v>29558.421162295159</v>
      </c>
      <c r="R75" s="29">
        <f t="shared" si="46"/>
        <v>22315.892469758612</v>
      </c>
      <c r="S75" s="29">
        <f t="shared" si="46"/>
        <v>10116.251092978024</v>
      </c>
      <c r="T75" s="29">
        <f t="shared" si="46"/>
        <v>11328.09367182435</v>
      </c>
      <c r="U75" s="383">
        <v>0.72</v>
      </c>
      <c r="V75" s="29">
        <v>517218.62775623385</v>
      </c>
      <c r="W75" s="29">
        <v>517218.62775623385</v>
      </c>
      <c r="X75" s="21">
        <v>0.45600000000000002</v>
      </c>
      <c r="Y75" s="21">
        <v>5.8</v>
      </c>
      <c r="Z75" s="21">
        <v>0.05</v>
      </c>
      <c r="AA75" s="21">
        <v>0.41</v>
      </c>
      <c r="AB75" s="21">
        <v>1000</v>
      </c>
      <c r="AC75" s="21">
        <v>100</v>
      </c>
      <c r="AD75" s="21">
        <v>2000</v>
      </c>
      <c r="AE75" s="21">
        <v>25</v>
      </c>
      <c r="AF75" s="21">
        <v>0.183</v>
      </c>
      <c r="AG75" s="21">
        <f t="shared" si="47"/>
        <v>3.9649999999999999</v>
      </c>
      <c r="AH75" s="21" t="s">
        <v>923</v>
      </c>
      <c r="AI75" s="21">
        <v>1137</v>
      </c>
      <c r="AJ75" s="21">
        <v>434</v>
      </c>
      <c r="AK75" s="21">
        <v>0.4</v>
      </c>
      <c r="AL75" s="21">
        <v>0.05</v>
      </c>
      <c r="AM75" s="21">
        <v>2.8000000000000001E-2</v>
      </c>
      <c r="AN75" s="21">
        <v>0.48533333333333334</v>
      </c>
      <c r="AO75" s="21" t="s">
        <v>923</v>
      </c>
      <c r="AP75" s="21">
        <v>1137</v>
      </c>
      <c r="AQ75" s="21">
        <v>434</v>
      </c>
      <c r="AR75" s="21">
        <v>0.38</v>
      </c>
      <c r="AS75" s="21">
        <v>0.01</v>
      </c>
      <c r="AT75" s="21">
        <v>0.21</v>
      </c>
      <c r="AU75" s="21">
        <v>0.08</v>
      </c>
      <c r="AV75" s="21">
        <v>2</v>
      </c>
      <c r="AW75" s="21" t="s">
        <v>923</v>
      </c>
      <c r="AX75" s="21">
        <v>1137</v>
      </c>
      <c r="AY75" s="21">
        <v>434</v>
      </c>
      <c r="AZ75" s="21">
        <v>1.8</v>
      </c>
      <c r="BA75" s="21">
        <v>0.95</v>
      </c>
      <c r="BB75" s="21">
        <v>0.05</v>
      </c>
      <c r="BC75" s="21">
        <v>0.45</v>
      </c>
      <c r="BD75" s="21">
        <v>0.05</v>
      </c>
      <c r="BE75" s="21">
        <v>0.08</v>
      </c>
      <c r="BF75" s="21">
        <v>0.85</v>
      </c>
      <c r="BG75" s="21">
        <v>0.1</v>
      </c>
      <c r="BH75" s="21">
        <v>1</v>
      </c>
      <c r="BI75" s="21" t="s">
        <v>923</v>
      </c>
      <c r="BJ75" s="21">
        <v>1137</v>
      </c>
      <c r="BK75" s="21">
        <v>434</v>
      </c>
      <c r="BL75" s="21">
        <v>3</v>
      </c>
      <c r="BM75" s="21">
        <v>0.9</v>
      </c>
      <c r="BN75" s="21">
        <v>0.02</v>
      </c>
      <c r="BO75" s="21">
        <v>0.95</v>
      </c>
      <c r="BP75" s="21">
        <v>0.01</v>
      </c>
      <c r="BQ75" s="21">
        <v>0.38</v>
      </c>
      <c r="BR75" s="21" t="s">
        <v>1313</v>
      </c>
      <c r="BS75" s="21" t="s">
        <v>1313</v>
      </c>
      <c r="BT75" s="21">
        <v>0.38</v>
      </c>
      <c r="BU75" s="21">
        <v>0.6</v>
      </c>
      <c r="BV75" s="21" t="s">
        <v>1313</v>
      </c>
      <c r="BW75" s="21" t="s">
        <v>1313</v>
      </c>
      <c r="BX75" s="21" t="s">
        <v>1313</v>
      </c>
      <c r="BY75" s="21" t="s">
        <v>1313</v>
      </c>
      <c r="CC75" s="21" t="s">
        <v>1313</v>
      </c>
      <c r="CD75" s="21">
        <v>0</v>
      </c>
      <c r="CE75" s="21">
        <v>0</v>
      </c>
      <c r="CF75" s="21">
        <v>0.38</v>
      </c>
      <c r="CG75" s="21" t="s">
        <v>0</v>
      </c>
      <c r="CH75" s="21" t="s">
        <v>1313</v>
      </c>
      <c r="CI75" s="21">
        <v>1</v>
      </c>
      <c r="CJ75" s="21" t="s">
        <v>1313</v>
      </c>
      <c r="CK75" s="21" t="s">
        <v>1313</v>
      </c>
      <c r="CL75" s="21">
        <v>0.78900000000000003</v>
      </c>
      <c r="CM75" s="21">
        <v>0.59099999999999997</v>
      </c>
      <c r="CN75" s="21">
        <v>0.41099999999999998</v>
      </c>
      <c r="CO75" s="21">
        <v>0.44400000000000001</v>
      </c>
      <c r="CP75" s="21">
        <v>0.49</v>
      </c>
      <c r="CQ75" s="21">
        <v>0.7</v>
      </c>
      <c r="CR75" s="21">
        <v>0.65</v>
      </c>
      <c r="CS75" s="21">
        <v>0.11</v>
      </c>
      <c r="CT75" s="21" t="s">
        <v>1313</v>
      </c>
      <c r="CU75" s="21" t="s">
        <v>1313</v>
      </c>
      <c r="CV75" s="21" t="s">
        <v>0</v>
      </c>
      <c r="CW75" s="21">
        <v>1</v>
      </c>
      <c r="CX75" s="21">
        <v>1</v>
      </c>
      <c r="CY75" s="21">
        <v>1</v>
      </c>
      <c r="CZ75" s="21">
        <v>1</v>
      </c>
      <c r="DA75" s="21">
        <v>1</v>
      </c>
      <c r="DB75" s="21">
        <v>1</v>
      </c>
      <c r="DC75" s="53">
        <v>5</v>
      </c>
      <c r="DD75" s="53">
        <v>2000</v>
      </c>
      <c r="DE75" s="53">
        <v>3732</v>
      </c>
      <c r="DF75" s="53">
        <v>1500</v>
      </c>
      <c r="DG75" s="53">
        <v>25000</v>
      </c>
      <c r="DH75" s="53">
        <v>60</v>
      </c>
      <c r="DI75" s="53">
        <v>5000</v>
      </c>
      <c r="DJ75" s="53">
        <v>30000</v>
      </c>
      <c r="DK75" s="53">
        <v>4.5</v>
      </c>
      <c r="DL75" s="53">
        <v>0.73</v>
      </c>
      <c r="DM75" s="53">
        <v>0.27</v>
      </c>
      <c r="DN75" s="53">
        <v>1.25</v>
      </c>
      <c r="DO75" s="53">
        <v>0.5</v>
      </c>
      <c r="DP75" s="53">
        <v>0.02</v>
      </c>
      <c r="DQ75" s="53">
        <v>3.8</v>
      </c>
      <c r="DR75" s="53">
        <v>88.13</v>
      </c>
      <c r="DS75" s="53">
        <v>1.72</v>
      </c>
      <c r="DT75" s="53">
        <v>0.5</v>
      </c>
      <c r="DU75" s="53">
        <v>3.04</v>
      </c>
      <c r="DV75" s="53">
        <v>15000</v>
      </c>
      <c r="DW75" s="53">
        <v>11000</v>
      </c>
      <c r="DX75" s="53">
        <v>10000</v>
      </c>
      <c r="DY75" s="53">
        <v>15000</v>
      </c>
      <c r="EL75" s="21" t="str">
        <f t="shared" si="43"/>
        <v>2012Comoros</v>
      </c>
      <c r="EM75" s="21" t="str">
        <f t="shared" si="44"/>
        <v>2ESAComoros2012</v>
      </c>
      <c r="EN75" s="21" t="str">
        <f t="shared" si="42"/>
        <v/>
      </c>
    </row>
    <row r="76" spans="1:144" x14ac:dyDescent="0.2">
      <c r="A76" s="21">
        <v>2</v>
      </c>
      <c r="B76" s="21" t="s">
        <v>92</v>
      </c>
      <c r="C76" s="21" t="s">
        <v>87</v>
      </c>
      <c r="D76" s="21">
        <v>5</v>
      </c>
      <c r="E76" s="21" t="s">
        <v>28</v>
      </c>
      <c r="F76" s="21">
        <v>2012</v>
      </c>
      <c r="G76" s="29">
        <v>6126028.1229942814</v>
      </c>
      <c r="H76" s="29">
        <f t="shared" si="45"/>
        <v>2572931.8116575982</v>
      </c>
      <c r="J76" s="384">
        <v>3.2974749945527793E-2</v>
      </c>
      <c r="K76" s="29">
        <f t="shared" si="46"/>
        <v>3108717.2362419781</v>
      </c>
      <c r="L76" s="29">
        <f t="shared" si="46"/>
        <v>742658.64294135291</v>
      </c>
      <c r="M76" s="29"/>
      <c r="N76" s="29">
        <f t="shared" si="46"/>
        <v>1004702.424271879</v>
      </c>
      <c r="O76" s="29">
        <f t="shared" si="46"/>
        <v>720756.08721237257</v>
      </c>
      <c r="P76" s="29">
        <f t="shared" si="46"/>
        <v>148301.49197251967</v>
      </c>
      <c r="Q76" s="29">
        <f t="shared" si="46"/>
        <v>244434.29626785865</v>
      </c>
      <c r="R76" s="29">
        <f t="shared" si="46"/>
        <v>219778.65530947354</v>
      </c>
      <c r="S76" s="29">
        <f t="shared" si="46"/>
        <v>96132.804295338967</v>
      </c>
      <c r="T76" s="29">
        <f t="shared" si="46"/>
        <v>102170.13016895928</v>
      </c>
      <c r="U76" s="383">
        <v>0.79</v>
      </c>
      <c r="V76" s="29">
        <v>4839562.2171654822</v>
      </c>
      <c r="W76" s="29">
        <v>4839562.2171654822</v>
      </c>
      <c r="Y76" s="21">
        <v>5.0999999999999996</v>
      </c>
      <c r="AA76" s="21">
        <v>0.5</v>
      </c>
      <c r="AB76" s="21">
        <v>4000</v>
      </c>
      <c r="AC76" s="21">
        <v>800</v>
      </c>
      <c r="AD76" s="21">
        <v>11000</v>
      </c>
      <c r="AF76" s="21">
        <v>0.13200000000000001</v>
      </c>
      <c r="AG76" s="21">
        <f t="shared" si="47"/>
        <v>2.8600000000000008</v>
      </c>
      <c r="AH76" s="21" t="s">
        <v>924</v>
      </c>
      <c r="AJ76" s="21">
        <v>800</v>
      </c>
      <c r="AQ76" s="21">
        <v>800</v>
      </c>
      <c r="AY76" s="21">
        <v>800</v>
      </c>
      <c r="BK76" s="21">
        <v>800</v>
      </c>
      <c r="EL76" s="21" t="str">
        <f t="shared" si="43"/>
        <v>2012Eritrea</v>
      </c>
      <c r="EM76" s="21" t="str">
        <f t="shared" si="44"/>
        <v>2ESAEritrea2012</v>
      </c>
      <c r="EN76" s="21" t="str">
        <f t="shared" si="42"/>
        <v/>
      </c>
    </row>
    <row r="77" spans="1:144" x14ac:dyDescent="0.2">
      <c r="A77" s="21">
        <v>2</v>
      </c>
      <c r="B77" s="21" t="s">
        <v>92</v>
      </c>
      <c r="C77" s="21" t="s">
        <v>87</v>
      </c>
      <c r="D77" s="21">
        <v>6</v>
      </c>
      <c r="E77" s="21" t="s">
        <v>29</v>
      </c>
      <c r="F77" s="21">
        <v>2012</v>
      </c>
      <c r="G77" s="29">
        <v>83870477</v>
      </c>
      <c r="H77" s="29">
        <v>37724940.5546</v>
      </c>
      <c r="I77" s="21">
        <v>0.68</v>
      </c>
      <c r="J77" s="384">
        <v>2.5999999999999999E-2</v>
      </c>
      <c r="K77" s="29">
        <v>41551344</v>
      </c>
      <c r="L77" s="29">
        <v>19625691.618000001</v>
      </c>
      <c r="M77" s="29">
        <v>3019337.1719999998</v>
      </c>
      <c r="N77" s="29">
        <v>13752429.195738003</v>
      </c>
      <c r="O77" s="29">
        <v>10261217.379042</v>
      </c>
      <c r="P77" s="29">
        <v>4763843.0936000003</v>
      </c>
      <c r="Q77" s="29">
        <v>3659929.039552371</v>
      </c>
      <c r="R77" s="29">
        <v>1970956.2095000001</v>
      </c>
      <c r="S77" s="29">
        <v>1329641.7915063058</v>
      </c>
      <c r="T77" s="29">
        <v>1430202.9354017409</v>
      </c>
      <c r="U77" s="383">
        <v>0.83</v>
      </c>
      <c r="V77" s="29">
        <v>76186986.405155003</v>
      </c>
      <c r="W77" s="29">
        <v>76186986.405155003</v>
      </c>
      <c r="X77" s="21">
        <v>0.39</v>
      </c>
      <c r="Y77" s="21">
        <v>4.7</v>
      </c>
      <c r="Z77" s="21">
        <v>0.68</v>
      </c>
      <c r="AA77" s="21">
        <v>0.66200000000000003</v>
      </c>
      <c r="AB77" s="21">
        <v>88000</v>
      </c>
      <c r="AC77" s="21">
        <v>14000</v>
      </c>
      <c r="AD77" s="21">
        <v>205000</v>
      </c>
      <c r="AE77" s="21">
        <v>9700</v>
      </c>
      <c r="AF77" s="21">
        <v>0.13400000000000001</v>
      </c>
      <c r="AG77" s="21">
        <v>2.9033333333333338</v>
      </c>
      <c r="AH77" s="21" t="s">
        <v>387</v>
      </c>
      <c r="AI77" s="21">
        <v>1400</v>
      </c>
      <c r="AJ77" s="21">
        <v>31135</v>
      </c>
      <c r="AK77" s="21">
        <v>0.318</v>
      </c>
      <c r="AL77" s="21">
        <v>0.26</v>
      </c>
      <c r="AM77" s="21">
        <v>7.0000000000000007E-2</v>
      </c>
      <c r="AN77" s="310">
        <v>1.2133333333333336</v>
      </c>
      <c r="AO77" s="21" t="s">
        <v>387</v>
      </c>
      <c r="AP77" s="21">
        <v>1500</v>
      </c>
      <c r="AQ77" s="21">
        <v>31135</v>
      </c>
      <c r="AR77" s="21">
        <v>0.27</v>
      </c>
      <c r="AS77" s="21">
        <v>0.31</v>
      </c>
      <c r="AT77" s="21">
        <v>0.17100000000000001</v>
      </c>
      <c r="AU77" s="21">
        <v>0.17100000000000001</v>
      </c>
      <c r="AV77" s="21">
        <v>1.1115000000000002</v>
      </c>
      <c r="AW77" s="21" t="s">
        <v>387</v>
      </c>
      <c r="AX77" s="21">
        <v>1500</v>
      </c>
      <c r="AY77" s="21">
        <v>31135</v>
      </c>
      <c r="AZ77" s="21">
        <v>1.8</v>
      </c>
      <c r="BA77" s="21">
        <v>0.24</v>
      </c>
      <c r="BB77" s="21">
        <v>0.34</v>
      </c>
      <c r="BC77" s="21">
        <v>0.30580429657328262</v>
      </c>
      <c r="BD77" s="21">
        <v>0.6</v>
      </c>
      <c r="BE77" s="21">
        <v>0.33362056581184557</v>
      </c>
      <c r="BF77" s="21">
        <v>0.74832327552196254</v>
      </c>
      <c r="BG77" s="21">
        <v>2.7999999999999997E-2</v>
      </c>
      <c r="BH77" s="21">
        <v>1</v>
      </c>
      <c r="BI77" s="21" t="s">
        <v>387</v>
      </c>
      <c r="BJ77" s="21">
        <v>1500</v>
      </c>
      <c r="BK77" s="21">
        <v>31135</v>
      </c>
      <c r="BL77" s="21">
        <v>84</v>
      </c>
      <c r="BM77" s="21">
        <v>0.28000000000000003</v>
      </c>
      <c r="BN77" s="21">
        <v>0.7</v>
      </c>
      <c r="BO77" s="21">
        <v>0.9</v>
      </c>
      <c r="BP77" s="21">
        <v>0.1</v>
      </c>
      <c r="BQ77" s="21">
        <v>0.5</v>
      </c>
      <c r="BR77" s="21">
        <v>0.7</v>
      </c>
      <c r="BS77" s="21">
        <v>0.65200000000000002</v>
      </c>
      <c r="BT77" s="21">
        <v>0.39700000000000002</v>
      </c>
      <c r="BU77" s="21">
        <v>0.307</v>
      </c>
      <c r="BV77" s="21">
        <v>0.26300000000000001</v>
      </c>
      <c r="BW77" s="21">
        <v>0.9</v>
      </c>
      <c r="BX77" s="21">
        <v>0.7</v>
      </c>
      <c r="BY77" s="21">
        <v>0.46600000000000003</v>
      </c>
      <c r="BZ77" s="21">
        <v>0.19800000000000001</v>
      </c>
      <c r="CA77" s="21">
        <v>0.26300000000000001</v>
      </c>
      <c r="CB77" s="21">
        <v>0.26300000000000001</v>
      </c>
      <c r="CC77" s="21">
        <v>0.5</v>
      </c>
      <c r="CD77" s="21">
        <v>0.7</v>
      </c>
      <c r="CE77" s="21">
        <v>0.8</v>
      </c>
      <c r="CF77" s="21">
        <v>0.27</v>
      </c>
      <c r="CG77" s="21">
        <v>0.27</v>
      </c>
      <c r="CH77" s="21">
        <v>6.8000000000000005E-2</v>
      </c>
      <c r="CI77" s="21">
        <v>0.6</v>
      </c>
      <c r="CJ77" s="21">
        <v>0.96</v>
      </c>
      <c r="CK77" s="21">
        <v>0.96</v>
      </c>
      <c r="CL77" s="21">
        <v>0.47199999999999998</v>
      </c>
      <c r="CM77" s="21">
        <v>0.46899999999999997</v>
      </c>
      <c r="CN77" s="21">
        <v>0.30099999999999999</v>
      </c>
      <c r="CO77" s="21">
        <v>0.28999999999999998</v>
      </c>
      <c r="CP77" s="21">
        <v>0.66</v>
      </c>
      <c r="CQ77" s="21">
        <v>0.9</v>
      </c>
      <c r="CR77" s="21">
        <v>0.65</v>
      </c>
      <c r="CS77" s="21">
        <v>0.95</v>
      </c>
      <c r="CT77" s="21">
        <v>0.9</v>
      </c>
      <c r="CU77" s="21">
        <v>0.9</v>
      </c>
      <c r="CV77" s="21">
        <v>0.5</v>
      </c>
      <c r="CW77" s="21">
        <v>0.6</v>
      </c>
      <c r="CX77" s="21">
        <v>0.73099999999999998</v>
      </c>
      <c r="CY77" s="21">
        <v>0.73099999999999998</v>
      </c>
      <c r="CZ77" s="21">
        <v>0.57299999999999995</v>
      </c>
      <c r="DA77" s="21">
        <v>0.29199999999999998</v>
      </c>
      <c r="DB77" s="21">
        <v>0.21</v>
      </c>
      <c r="DC77" s="53">
        <v>600</v>
      </c>
      <c r="DD77" s="53">
        <v>100</v>
      </c>
      <c r="DE77" s="53">
        <v>5000</v>
      </c>
      <c r="DF77" s="53">
        <v>300</v>
      </c>
      <c r="DG77" s="53">
        <v>10000</v>
      </c>
      <c r="DH77" s="53">
        <v>16000</v>
      </c>
      <c r="DI77" s="53">
        <v>10000</v>
      </c>
      <c r="DJ77" s="53">
        <v>14000</v>
      </c>
      <c r="DK77" s="53">
        <v>4.5</v>
      </c>
      <c r="DL77" s="53">
        <v>0.67</v>
      </c>
      <c r="DM77" s="53">
        <v>0.63</v>
      </c>
      <c r="DN77" s="53">
        <v>0.72</v>
      </c>
      <c r="DO77" s="53">
        <v>0.18</v>
      </c>
      <c r="DP77" s="53">
        <v>0.3</v>
      </c>
      <c r="DQ77" s="53">
        <v>3.5</v>
      </c>
      <c r="DR77" s="53">
        <v>0.37</v>
      </c>
      <c r="DS77" s="53">
        <v>120</v>
      </c>
      <c r="DT77" s="53">
        <v>0.16</v>
      </c>
      <c r="DU77" s="53">
        <v>4</v>
      </c>
      <c r="DV77" s="53">
        <v>50</v>
      </c>
      <c r="DW77" s="53">
        <v>1500000</v>
      </c>
      <c r="DX77" s="53">
        <v>510000</v>
      </c>
      <c r="DY77" s="53">
        <v>5000</v>
      </c>
      <c r="EL77" s="21" t="str">
        <f t="shared" si="43"/>
        <v>2012Ethiopia</v>
      </c>
      <c r="EM77" s="21" t="str">
        <f t="shared" si="44"/>
        <v>2ESAEthiopia2012</v>
      </c>
      <c r="EN77" s="21" t="str">
        <f t="shared" si="42"/>
        <v/>
      </c>
    </row>
    <row r="78" spans="1:144" x14ac:dyDescent="0.2">
      <c r="A78" s="21">
        <v>2</v>
      </c>
      <c r="B78" s="21" t="s">
        <v>92</v>
      </c>
      <c r="C78" s="21" t="s">
        <v>87</v>
      </c>
      <c r="D78" s="21">
        <v>7</v>
      </c>
      <c r="E78" s="21" t="s">
        <v>30</v>
      </c>
      <c r="F78" s="21">
        <v>2012</v>
      </c>
      <c r="G78" s="29">
        <v>43167510.337736338</v>
      </c>
      <c r="H78" s="29">
        <v>18562029.445226625</v>
      </c>
      <c r="I78" s="21">
        <v>0.7</v>
      </c>
      <c r="J78" s="384">
        <v>2.7230815904508151E-2</v>
      </c>
      <c r="K78" s="29">
        <v>21607878.786110945</v>
      </c>
      <c r="L78" s="29">
        <v>10360202</v>
      </c>
      <c r="M78" s="29">
        <v>149405</v>
      </c>
      <c r="N78" s="29">
        <v>6708712.767758457</v>
      </c>
      <c r="O78" s="29">
        <v>5326717.937600215</v>
      </c>
      <c r="P78" s="29">
        <v>2596271.841122523</v>
      </c>
      <c r="Q78" s="29">
        <v>3287269.256201644</v>
      </c>
      <c r="R78" s="29">
        <v>1479405</v>
      </c>
      <c r="S78" s="29">
        <v>669897.44862475188</v>
      </c>
      <c r="T78" s="29">
        <v>533647.12009090395</v>
      </c>
      <c r="U78" s="383">
        <v>0.76</v>
      </c>
      <c r="V78" s="29">
        <v>32807307.856679618</v>
      </c>
      <c r="W78" s="29">
        <v>32807307.856679618</v>
      </c>
      <c r="X78" s="21">
        <v>0.19699999999999998</v>
      </c>
      <c r="Y78" s="21">
        <v>4.2</v>
      </c>
      <c r="Z78" s="21">
        <v>0.4</v>
      </c>
      <c r="AA78" s="21">
        <v>0.17</v>
      </c>
      <c r="AB78" s="21">
        <v>40000</v>
      </c>
      <c r="AC78" s="21">
        <v>7200</v>
      </c>
      <c r="AD78" s="21">
        <v>108000</v>
      </c>
      <c r="AE78" s="21">
        <v>7320</v>
      </c>
      <c r="AF78" s="21">
        <v>0.16600000000000001</v>
      </c>
      <c r="AG78" s="21">
        <v>3</v>
      </c>
      <c r="AH78" s="21" t="s">
        <v>188</v>
      </c>
      <c r="AI78" s="21">
        <v>500</v>
      </c>
      <c r="AJ78" s="21">
        <v>2300</v>
      </c>
      <c r="AK78" s="21">
        <v>0.49</v>
      </c>
      <c r="AL78" s="21">
        <v>0.01</v>
      </c>
      <c r="AM78" s="21">
        <v>7.5999999999999998E-2</v>
      </c>
      <c r="AN78" s="21">
        <v>0.3</v>
      </c>
      <c r="AO78" s="21" t="s">
        <v>188</v>
      </c>
      <c r="AP78" s="21">
        <v>500</v>
      </c>
      <c r="AQ78" s="21">
        <v>2300</v>
      </c>
      <c r="AR78" s="21">
        <v>0.56000000000000005</v>
      </c>
      <c r="AS78" s="21">
        <v>0.01</v>
      </c>
      <c r="AT78" s="21">
        <v>0.27300000000000002</v>
      </c>
      <c r="AU78" s="21">
        <v>0.123</v>
      </c>
      <c r="AV78" s="21">
        <v>3</v>
      </c>
      <c r="AW78" s="21" t="s">
        <v>188</v>
      </c>
      <c r="AX78" s="21">
        <v>500</v>
      </c>
      <c r="AY78" s="21">
        <v>2300</v>
      </c>
      <c r="AZ78" s="21">
        <v>2</v>
      </c>
      <c r="BA78" s="21">
        <v>0.59</v>
      </c>
      <c r="BB78" s="21">
        <v>0.01</v>
      </c>
      <c r="BC78" s="21">
        <v>0.114</v>
      </c>
      <c r="BD78" s="21">
        <v>0.01</v>
      </c>
      <c r="BE78" s="21">
        <v>0.7</v>
      </c>
      <c r="BF78" s="21">
        <v>0.6</v>
      </c>
      <c r="BG78" s="21">
        <v>1.9E-2</v>
      </c>
      <c r="BH78" s="21">
        <v>1</v>
      </c>
      <c r="BI78" s="21" t="s">
        <v>0</v>
      </c>
      <c r="BJ78" s="21">
        <v>500</v>
      </c>
      <c r="BK78" s="21">
        <v>2300</v>
      </c>
      <c r="BL78" s="21">
        <v>84</v>
      </c>
      <c r="BM78" s="21" t="s">
        <v>0</v>
      </c>
      <c r="BN78" s="21" t="s">
        <v>0</v>
      </c>
      <c r="BO78" s="21" t="s">
        <v>0</v>
      </c>
      <c r="BP78" s="21" t="s">
        <v>0</v>
      </c>
      <c r="BQ78" s="21">
        <v>0.01</v>
      </c>
      <c r="BR78" s="21">
        <v>0.04</v>
      </c>
      <c r="BS78" s="21">
        <v>0.03</v>
      </c>
      <c r="BT78" s="21">
        <v>0.71499999999999997</v>
      </c>
      <c r="BU78" s="21">
        <v>0.38800000000000001</v>
      </c>
      <c r="BV78" s="21">
        <v>0.38800000000000001</v>
      </c>
      <c r="BW78" s="21">
        <v>0.01</v>
      </c>
      <c r="BX78" s="21">
        <v>0.01</v>
      </c>
      <c r="BY78" s="21">
        <v>0.04</v>
      </c>
      <c r="BZ78" s="21">
        <v>0.11799999999999999</v>
      </c>
      <c r="CA78" s="21">
        <v>0.35099999999999998</v>
      </c>
      <c r="CB78" s="21">
        <v>0.18</v>
      </c>
      <c r="CC78" s="21">
        <v>0.01</v>
      </c>
      <c r="CD78" s="21">
        <v>0.04</v>
      </c>
      <c r="CE78" s="21">
        <v>0.03</v>
      </c>
      <c r="CF78" s="21">
        <v>0.55900000000000005</v>
      </c>
      <c r="CG78" s="21">
        <v>0.5</v>
      </c>
      <c r="CH78" s="21">
        <v>0.496</v>
      </c>
      <c r="CI78" s="21">
        <v>0.7</v>
      </c>
      <c r="CJ78" s="21">
        <v>0.25</v>
      </c>
      <c r="CK78" s="21">
        <v>1</v>
      </c>
      <c r="CL78" s="21">
        <v>0.9</v>
      </c>
      <c r="CM78" s="21">
        <v>0.8</v>
      </c>
      <c r="CN78" s="21">
        <v>0.7</v>
      </c>
      <c r="CO78" s="21">
        <v>0.49</v>
      </c>
      <c r="CP78" s="21" t="s">
        <v>0</v>
      </c>
      <c r="CQ78" s="21" t="s">
        <v>0</v>
      </c>
      <c r="CR78" s="21" t="s">
        <v>0</v>
      </c>
      <c r="CS78" s="21" t="s">
        <v>0</v>
      </c>
      <c r="CT78" s="21" t="s">
        <v>0</v>
      </c>
      <c r="CU78" s="21" t="s">
        <v>0</v>
      </c>
      <c r="CV78" s="21">
        <v>0.25</v>
      </c>
      <c r="CW78" s="21" t="s">
        <v>0</v>
      </c>
      <c r="CX78" s="21" t="s">
        <v>0</v>
      </c>
      <c r="CY78" s="21">
        <v>0.48</v>
      </c>
      <c r="CZ78" s="21">
        <v>0.56699999999999995</v>
      </c>
      <c r="DA78" s="21">
        <v>0.108</v>
      </c>
      <c r="DB78" s="21">
        <v>0.108</v>
      </c>
      <c r="DC78" s="53">
        <v>289</v>
      </c>
      <c r="DD78" s="53">
        <v>5000</v>
      </c>
      <c r="DE78" s="53">
        <v>2000</v>
      </c>
      <c r="DF78" s="53">
        <v>500</v>
      </c>
      <c r="DG78" s="53">
        <v>1500</v>
      </c>
      <c r="DH78" s="53">
        <v>20000</v>
      </c>
      <c r="DI78" s="53">
        <v>20000</v>
      </c>
      <c r="DJ78" s="53">
        <v>15000</v>
      </c>
      <c r="DK78" s="53">
        <v>6</v>
      </c>
      <c r="DL78" s="53">
        <v>0.6</v>
      </c>
      <c r="DM78" s="53">
        <v>0.2</v>
      </c>
      <c r="DN78" s="53">
        <v>0.9</v>
      </c>
      <c r="DO78" s="53">
        <v>0.18</v>
      </c>
      <c r="DP78" s="53">
        <v>0.2</v>
      </c>
      <c r="DQ78" s="53">
        <v>5</v>
      </c>
      <c r="DR78" s="53">
        <v>0.37</v>
      </c>
      <c r="DS78" s="53">
        <v>120</v>
      </c>
      <c r="DT78" s="53">
        <v>0.16</v>
      </c>
      <c r="DU78" s="53">
        <v>4</v>
      </c>
      <c r="DV78" s="53">
        <v>200000</v>
      </c>
      <c r="DW78" s="53">
        <v>100000</v>
      </c>
      <c r="DX78" s="53">
        <v>20000</v>
      </c>
      <c r="DY78" s="53">
        <v>100000</v>
      </c>
      <c r="EL78" s="21" t="str">
        <f t="shared" si="43"/>
        <v>2012Kenya</v>
      </c>
      <c r="EM78" s="21" t="str">
        <f t="shared" si="44"/>
        <v>2ESAKenya2012</v>
      </c>
      <c r="EN78" s="21">
        <f t="shared" si="42"/>
        <v>1</v>
      </c>
    </row>
    <row r="79" spans="1:144" x14ac:dyDescent="0.2">
      <c r="A79" s="21">
        <v>2</v>
      </c>
      <c r="B79" s="21" t="s">
        <v>92</v>
      </c>
      <c r="C79" s="21" t="s">
        <v>87</v>
      </c>
      <c r="D79" s="21">
        <v>8</v>
      </c>
      <c r="E79" s="21" t="s">
        <v>31</v>
      </c>
      <c r="F79" s="21">
        <v>2012</v>
      </c>
      <c r="G79" s="29">
        <v>2047565.7546471483</v>
      </c>
      <c r="H79" s="29">
        <f t="shared" si="45"/>
        <v>798550.64431238791</v>
      </c>
      <c r="J79" s="384">
        <v>9.5724702028722446E-3</v>
      </c>
      <c r="K79" s="29">
        <f t="shared" si="46"/>
        <v>1041259.6062646484</v>
      </c>
      <c r="L79" s="29">
        <f t="shared" si="46"/>
        <v>262508.43008296768</v>
      </c>
      <c r="M79" s="29"/>
      <c r="N79" s="29">
        <f t="shared" si="46"/>
        <v>268452.01717918587</v>
      </c>
      <c r="O79" s="29">
        <f t="shared" si="46"/>
        <v>103535.08738910963</v>
      </c>
      <c r="P79" s="29">
        <f t="shared" si="46"/>
        <v>25747.141966558644</v>
      </c>
      <c r="Q79" s="29">
        <f t="shared" si="46"/>
        <v>37466.949512657273</v>
      </c>
      <c r="R79" s="29">
        <f t="shared" si="46"/>
        <v>58445.273112811679</v>
      </c>
      <c r="S79" s="29">
        <f t="shared" si="46"/>
        <v>11719.807546098627</v>
      </c>
      <c r="T79" s="29">
        <f t="shared" si="46"/>
        <v>11416.185588945813</v>
      </c>
      <c r="U79" s="383">
        <v>0.72</v>
      </c>
      <c r="V79" s="29">
        <v>1474247.3433459466</v>
      </c>
      <c r="W79" s="29">
        <v>1474247.3433459466</v>
      </c>
      <c r="Y79" s="21">
        <v>5</v>
      </c>
      <c r="AA79" s="21">
        <v>0.14000000000000001</v>
      </c>
      <c r="AB79" s="21">
        <v>3000</v>
      </c>
      <c r="AC79" s="21">
        <v>400</v>
      </c>
      <c r="AD79" s="21">
        <v>6000</v>
      </c>
      <c r="AF79" s="21">
        <v>0.112</v>
      </c>
      <c r="AG79" s="21">
        <f t="shared" ref="AG79" si="48">IFERROR(AF79*26*5/6,"")</f>
        <v>2.4266666666666663</v>
      </c>
      <c r="EL79" s="21" t="str">
        <f t="shared" si="43"/>
        <v>2012Lesotho</v>
      </c>
      <c r="EM79" s="21" t="str">
        <f t="shared" si="44"/>
        <v>2ESALesotho2012</v>
      </c>
      <c r="EN79" s="21" t="str">
        <f t="shared" si="42"/>
        <v/>
      </c>
    </row>
    <row r="80" spans="1:144" x14ac:dyDescent="0.2">
      <c r="A80" s="21">
        <v>2</v>
      </c>
      <c r="B80" s="21" t="s">
        <v>92</v>
      </c>
      <c r="C80" s="21" t="s">
        <v>87</v>
      </c>
      <c r="D80" s="21">
        <v>9</v>
      </c>
      <c r="E80" s="21" t="s">
        <v>32</v>
      </c>
      <c r="F80" s="21">
        <v>2012</v>
      </c>
      <c r="G80" s="29">
        <v>22955581</v>
      </c>
      <c r="H80" s="29">
        <v>9142685</v>
      </c>
      <c r="I80" s="21">
        <v>1</v>
      </c>
      <c r="J80" s="384">
        <v>2.8485835684030208E-2</v>
      </c>
      <c r="K80" s="29">
        <v>11592568</v>
      </c>
      <c r="L80" s="29">
        <v>5279784</v>
      </c>
      <c r="M80" s="29">
        <v>1033001</v>
      </c>
      <c r="N80" s="29">
        <v>4132005</v>
      </c>
      <c r="O80" s="29">
        <v>3213781</v>
      </c>
      <c r="P80" s="29">
        <v>856243</v>
      </c>
      <c r="Q80" s="29">
        <v>971487.65713303222</v>
      </c>
      <c r="R80" s="29">
        <v>918223</v>
      </c>
      <c r="S80" s="29">
        <v>413200</v>
      </c>
      <c r="T80" s="29">
        <v>505023</v>
      </c>
      <c r="U80" s="383">
        <v>0.79</v>
      </c>
      <c r="V80" s="29">
        <v>14939373.913279653</v>
      </c>
      <c r="W80" s="29">
        <v>14939373.913279653</v>
      </c>
      <c r="X80" s="21">
        <v>0.67799999999999994</v>
      </c>
      <c r="Y80" s="21">
        <v>4.8</v>
      </c>
      <c r="Z80" s="21">
        <v>0.32700000000000001</v>
      </c>
      <c r="AA80" s="21">
        <v>0.6</v>
      </c>
      <c r="AB80" s="21">
        <v>22037</v>
      </c>
      <c r="AC80" s="21">
        <v>44074</v>
      </c>
      <c r="AD80" s="21">
        <v>66112</v>
      </c>
      <c r="AE80" s="21">
        <v>4572</v>
      </c>
      <c r="AF80" s="21">
        <v>0.113</v>
      </c>
      <c r="AG80" s="21">
        <v>2.12</v>
      </c>
      <c r="AH80" s="21" t="s">
        <v>388</v>
      </c>
      <c r="AI80" s="21">
        <v>648</v>
      </c>
      <c r="AJ80" s="21">
        <v>35400</v>
      </c>
      <c r="AK80" s="21">
        <v>0.34399999999999997</v>
      </c>
      <c r="AL80" s="21">
        <v>3.6999999999999998E-2</v>
      </c>
      <c r="AM80" s="21">
        <v>0.107</v>
      </c>
      <c r="AN80" s="21">
        <v>1.49</v>
      </c>
      <c r="AO80" s="21" t="s">
        <v>388</v>
      </c>
      <c r="AP80" s="21">
        <v>648</v>
      </c>
      <c r="AQ80" s="21">
        <v>35400</v>
      </c>
      <c r="AR80" s="21">
        <v>0.42</v>
      </c>
      <c r="AS80" s="21">
        <v>3.6999999999999998E-2</v>
      </c>
      <c r="AT80" s="21">
        <v>0.13800000000000001</v>
      </c>
      <c r="AU80" s="21">
        <v>0.09</v>
      </c>
      <c r="AV80" s="21">
        <v>2.2000000000000002</v>
      </c>
      <c r="AW80" s="21" t="s">
        <v>388</v>
      </c>
      <c r="AX80" s="21">
        <v>648</v>
      </c>
      <c r="AY80" s="21">
        <v>35400</v>
      </c>
      <c r="AZ80" s="21">
        <v>2</v>
      </c>
      <c r="BA80" s="21">
        <v>0.9</v>
      </c>
      <c r="BB80" s="21">
        <v>0.1</v>
      </c>
      <c r="BC80" s="21">
        <v>0.41399999999999998</v>
      </c>
      <c r="BD80" s="21">
        <v>0.2</v>
      </c>
      <c r="BE80" s="21">
        <v>0.4</v>
      </c>
      <c r="BF80" s="21">
        <v>0.9</v>
      </c>
      <c r="BG80" s="21">
        <v>5.3999999999999999E-2</v>
      </c>
      <c r="BH80" s="21">
        <v>0</v>
      </c>
      <c r="BI80" s="21" t="s">
        <v>1314</v>
      </c>
      <c r="BJ80" s="21">
        <v>200</v>
      </c>
      <c r="BK80" s="21">
        <v>12348</v>
      </c>
      <c r="BL80" s="21">
        <v>150</v>
      </c>
      <c r="BM80" s="21">
        <v>0</v>
      </c>
      <c r="BN80" s="21">
        <v>0.95</v>
      </c>
      <c r="BO80" s="21">
        <v>1</v>
      </c>
      <c r="BP80" s="21">
        <v>0</v>
      </c>
      <c r="BQ80" s="21">
        <v>0.32700000000000001</v>
      </c>
      <c r="BR80" s="21">
        <v>0.995</v>
      </c>
      <c r="BS80" s="21">
        <v>0.96</v>
      </c>
      <c r="BT80" s="21">
        <v>0.14599999999999999</v>
      </c>
      <c r="BU80" s="21">
        <v>0.245</v>
      </c>
      <c r="BV80" s="21">
        <v>0.187</v>
      </c>
      <c r="BW80" s="21">
        <v>0.32700000000000001</v>
      </c>
      <c r="BX80" s="21">
        <v>0.995</v>
      </c>
      <c r="BY80" s="21">
        <v>0.96</v>
      </c>
      <c r="BZ80" s="21">
        <v>0.13</v>
      </c>
      <c r="CA80" s="21">
        <v>0.125</v>
      </c>
      <c r="CB80" s="21">
        <v>0.01</v>
      </c>
      <c r="CC80" s="21">
        <v>0.32700000000000001</v>
      </c>
      <c r="CD80" s="21">
        <v>0.995</v>
      </c>
      <c r="CE80" s="21">
        <v>0.96</v>
      </c>
      <c r="CF80" s="21">
        <v>0.40500000000000003</v>
      </c>
      <c r="CG80" s="21">
        <v>0.32700000000000001</v>
      </c>
      <c r="CH80" s="21">
        <v>0.03</v>
      </c>
      <c r="CI80" s="21">
        <v>0.64280000000000004</v>
      </c>
      <c r="CJ80" s="21">
        <v>0.96</v>
      </c>
      <c r="CK80" s="21">
        <v>0.76</v>
      </c>
      <c r="CL80" s="21">
        <v>0.64500000000000002</v>
      </c>
      <c r="CM80" s="21">
        <v>0.59499999999999997</v>
      </c>
      <c r="CN80" s="21">
        <v>0.497</v>
      </c>
      <c r="CO80" s="21">
        <v>0.46899999999999997</v>
      </c>
      <c r="CP80" s="21">
        <v>0</v>
      </c>
      <c r="CQ80" s="21">
        <v>1</v>
      </c>
      <c r="CR80" s="21">
        <v>1</v>
      </c>
      <c r="CS80" s="21">
        <v>0.08</v>
      </c>
      <c r="CT80" s="21">
        <v>0.75</v>
      </c>
      <c r="CU80" s="21">
        <v>0.75</v>
      </c>
      <c r="CV80" s="21">
        <v>0.63</v>
      </c>
      <c r="CW80" s="21">
        <v>1</v>
      </c>
      <c r="CX80" s="21">
        <v>1</v>
      </c>
      <c r="CY80" s="21">
        <v>0.96</v>
      </c>
      <c r="CZ80" s="21">
        <v>1</v>
      </c>
      <c r="DA80" s="21">
        <v>0.85</v>
      </c>
      <c r="DB80" s="21">
        <v>0.85</v>
      </c>
      <c r="DC80" s="53">
        <v>50.82</v>
      </c>
      <c r="DD80" s="53">
        <v>2000</v>
      </c>
      <c r="DE80" s="53">
        <v>30</v>
      </c>
      <c r="DF80" s="53">
        <v>80</v>
      </c>
      <c r="DG80" s="53">
        <v>25000</v>
      </c>
      <c r="DH80" s="53">
        <v>60</v>
      </c>
      <c r="DI80" s="53">
        <v>5000</v>
      </c>
      <c r="DJ80" s="53">
        <v>30000</v>
      </c>
      <c r="DK80" s="53">
        <v>4.5</v>
      </c>
      <c r="DL80" s="53">
        <v>0.73</v>
      </c>
      <c r="DM80" s="53">
        <v>0.27</v>
      </c>
      <c r="DN80" s="53">
        <v>1.25</v>
      </c>
      <c r="DO80" s="53">
        <v>0.5</v>
      </c>
      <c r="DP80" s="53">
        <v>0.02</v>
      </c>
      <c r="DQ80" s="53">
        <v>3.8</v>
      </c>
      <c r="DR80" s="53">
        <v>88.13</v>
      </c>
      <c r="DS80" s="53">
        <v>1.72</v>
      </c>
      <c r="DT80" s="53">
        <v>0.5</v>
      </c>
      <c r="DU80" s="53">
        <v>3.04</v>
      </c>
      <c r="DV80" s="53">
        <v>15000</v>
      </c>
      <c r="DW80" s="53">
        <v>11000</v>
      </c>
      <c r="DX80" s="53">
        <v>10000</v>
      </c>
      <c r="DY80" s="53">
        <v>15000</v>
      </c>
      <c r="EL80" s="21" t="str">
        <f t="shared" si="43"/>
        <v>2012Madagascar</v>
      </c>
      <c r="EM80" s="21" t="str">
        <f t="shared" si="44"/>
        <v>2ESAMadagascar2012</v>
      </c>
      <c r="EN80" s="21" t="str">
        <f t="shared" si="42"/>
        <v/>
      </c>
    </row>
    <row r="81" spans="1:144" x14ac:dyDescent="0.2">
      <c r="A81" s="21">
        <v>2</v>
      </c>
      <c r="B81" s="21" t="s">
        <v>92</v>
      </c>
      <c r="C81" s="21" t="s">
        <v>87</v>
      </c>
      <c r="D81" s="21">
        <v>10</v>
      </c>
      <c r="E81" s="21" t="s">
        <v>33</v>
      </c>
      <c r="F81" s="21">
        <v>2012</v>
      </c>
      <c r="G81" s="29">
        <v>15934726.18020902</v>
      </c>
      <c r="H81" s="29">
        <f t="shared" si="45"/>
        <v>7329974.0428961497</v>
      </c>
      <c r="I81" s="21">
        <v>0.4</v>
      </c>
      <c r="J81" s="384">
        <v>3.0216550250875933E-2</v>
      </c>
      <c r="K81" s="29">
        <f t="shared" si="46"/>
        <v>7962690.4151833812</v>
      </c>
      <c r="L81" s="29">
        <f t="shared" si="46"/>
        <v>2278030.0416180356</v>
      </c>
      <c r="M81" s="29"/>
      <c r="N81" s="29">
        <f t="shared" si="46"/>
        <v>2749922.6075260798</v>
      </c>
      <c r="O81" s="29">
        <f t="shared" si="46"/>
        <v>1974494.7721028952</v>
      </c>
      <c r="P81" s="29">
        <f t="shared" si="46"/>
        <v>553612.57792500022</v>
      </c>
      <c r="Q81" s="29">
        <f t="shared" si="46"/>
        <v>1058212.4429976775</v>
      </c>
      <c r="R81" s="29">
        <f t="shared" si="46"/>
        <v>625362.05083831504</v>
      </c>
      <c r="S81" s="29">
        <f t="shared" si="46"/>
        <v>294684.37528828549</v>
      </c>
      <c r="T81" s="29">
        <f t="shared" si="46"/>
        <v>209915.48978439157</v>
      </c>
      <c r="U81" s="383">
        <v>0.84</v>
      </c>
      <c r="V81" s="29">
        <v>13385169.991375577</v>
      </c>
      <c r="W81" s="29">
        <v>13385169.991375577</v>
      </c>
      <c r="X81" s="21">
        <v>0.52</v>
      </c>
      <c r="Y81" s="21">
        <v>4.5999999999999996</v>
      </c>
      <c r="Z81" s="21">
        <v>0.4</v>
      </c>
      <c r="AA81" s="21">
        <v>0.4</v>
      </c>
      <c r="AB81" s="21">
        <v>15000</v>
      </c>
      <c r="AC81" s="21">
        <v>2800</v>
      </c>
      <c r="AD81" s="21">
        <v>43000</v>
      </c>
      <c r="AE81" s="21">
        <v>5010</v>
      </c>
      <c r="AF81" s="21">
        <v>0.18</v>
      </c>
      <c r="AG81" s="21">
        <v>5</v>
      </c>
      <c r="AH81" s="21" t="s">
        <v>389</v>
      </c>
      <c r="AI81" s="21">
        <v>1300</v>
      </c>
      <c r="AJ81" s="21">
        <v>10192</v>
      </c>
      <c r="AK81" s="21">
        <v>0.62</v>
      </c>
      <c r="AL81" s="21">
        <v>0.3</v>
      </c>
      <c r="AM81" s="21">
        <v>7.0000000000000007E-2</v>
      </c>
      <c r="AN81" s="21">
        <v>7</v>
      </c>
      <c r="AO81" s="21" t="s">
        <v>389</v>
      </c>
      <c r="AP81" s="21">
        <v>1300</v>
      </c>
      <c r="AQ81" s="21">
        <v>10192</v>
      </c>
      <c r="AR81" s="21">
        <v>0.08</v>
      </c>
      <c r="AS81" s="21">
        <v>0.92</v>
      </c>
      <c r="AT81" s="21">
        <v>0.34499999999999997</v>
      </c>
      <c r="AU81" s="21">
        <v>0.43</v>
      </c>
      <c r="AV81" s="21">
        <v>2.5</v>
      </c>
      <c r="AW81" s="21" t="s">
        <v>389</v>
      </c>
      <c r="AX81" s="21">
        <v>1300</v>
      </c>
      <c r="AY81" s="21">
        <v>10192</v>
      </c>
      <c r="AZ81" s="21">
        <v>3</v>
      </c>
      <c r="BA81" s="21">
        <v>0.65</v>
      </c>
      <c r="BB81" s="21">
        <v>0.35</v>
      </c>
      <c r="BC81" s="21">
        <v>0.4</v>
      </c>
      <c r="BD81" s="21">
        <v>0.01</v>
      </c>
      <c r="BE81" s="21">
        <v>0.4</v>
      </c>
      <c r="BF81" s="21">
        <v>0.4</v>
      </c>
      <c r="BK81" s="21">
        <v>10192</v>
      </c>
      <c r="BQ81" s="21">
        <v>0.43</v>
      </c>
      <c r="BR81" s="21">
        <f>7000/10000</f>
        <v>0.7</v>
      </c>
      <c r="BS81" s="21">
        <v>0.3</v>
      </c>
      <c r="BT81" s="21">
        <v>0.69</v>
      </c>
      <c r="BU81" s="21">
        <v>0.5</v>
      </c>
      <c r="BV81" s="21">
        <v>0.47599999999999998</v>
      </c>
      <c r="BW81" s="21">
        <v>0.5</v>
      </c>
      <c r="BX81" s="21">
        <f>7000/10000</f>
        <v>0.7</v>
      </c>
      <c r="BY81" s="21">
        <v>0.3</v>
      </c>
      <c r="BZ81" s="21">
        <v>0.01</v>
      </c>
      <c r="CA81" s="21">
        <v>0.01</v>
      </c>
      <c r="CB81" s="21">
        <v>0.01</v>
      </c>
      <c r="CC81" s="21">
        <v>0.5</v>
      </c>
      <c r="CD81" s="21">
        <f>7000/10000</f>
        <v>0.7</v>
      </c>
      <c r="CE81" s="21">
        <v>0.3</v>
      </c>
      <c r="CF81" s="21">
        <v>0.70299999999999996</v>
      </c>
      <c r="CG81" s="21">
        <v>0.5</v>
      </c>
      <c r="CH81" s="21">
        <v>0.25</v>
      </c>
      <c r="CI81" s="21">
        <v>1</v>
      </c>
      <c r="CJ81" s="21">
        <v>0.5</v>
      </c>
      <c r="CK81" s="21">
        <v>1</v>
      </c>
      <c r="CL81" s="21">
        <v>1</v>
      </c>
      <c r="CM81" s="21">
        <v>1</v>
      </c>
      <c r="CN81" s="21">
        <v>0.55400000000000005</v>
      </c>
      <c r="CO81" s="21">
        <v>0.50800000000000001</v>
      </c>
      <c r="DC81" s="53">
        <v>62</v>
      </c>
      <c r="DD81" s="53">
        <v>5000</v>
      </c>
      <c r="DE81" s="53">
        <v>34181</v>
      </c>
      <c r="DF81" s="53">
        <v>2200</v>
      </c>
      <c r="DG81" s="53">
        <v>5800</v>
      </c>
      <c r="DH81" s="53">
        <v>25500</v>
      </c>
      <c r="DI81" s="53">
        <v>4365</v>
      </c>
      <c r="DJ81" s="53">
        <v>90000</v>
      </c>
      <c r="DK81" s="53">
        <v>6</v>
      </c>
      <c r="DL81" s="53">
        <v>0.06</v>
      </c>
      <c r="DM81" s="53">
        <v>0.27</v>
      </c>
      <c r="DN81" s="53">
        <v>1.25</v>
      </c>
      <c r="DO81" s="53">
        <v>0.5</v>
      </c>
      <c r="DP81" s="53">
        <v>0.02</v>
      </c>
      <c r="DQ81" s="53">
        <v>5</v>
      </c>
      <c r="DR81" s="53"/>
      <c r="DS81" s="53"/>
      <c r="DT81" s="53"/>
      <c r="DU81" s="53"/>
      <c r="DV81" s="53">
        <v>70000</v>
      </c>
      <c r="DW81" s="53">
        <v>168000</v>
      </c>
      <c r="DX81" s="53">
        <v>20000</v>
      </c>
      <c r="DY81" s="53">
        <v>40000</v>
      </c>
      <c r="EL81" s="21" t="str">
        <f t="shared" si="43"/>
        <v>2012Malawi</v>
      </c>
      <c r="EM81" s="21" t="str">
        <f t="shared" si="44"/>
        <v>2ESAMalawi2012</v>
      </c>
      <c r="EN81" s="21" t="str">
        <f t="shared" si="42"/>
        <v/>
      </c>
    </row>
    <row r="82" spans="1:144" x14ac:dyDescent="0.2">
      <c r="A82" s="21">
        <v>2</v>
      </c>
      <c r="B82" s="21" t="s">
        <v>92</v>
      </c>
      <c r="C82" s="21" t="s">
        <v>87</v>
      </c>
      <c r="D82" s="21">
        <v>11</v>
      </c>
      <c r="E82" s="21" t="s">
        <v>34</v>
      </c>
      <c r="F82" s="21">
        <v>2012</v>
      </c>
      <c r="G82" s="29">
        <v>25227350.722502559</v>
      </c>
      <c r="H82" s="29">
        <f t="shared" si="45"/>
        <v>11100034.317901127</v>
      </c>
      <c r="I82" s="21">
        <v>1</v>
      </c>
      <c r="J82" s="384">
        <v>2.5950916109203168E-2</v>
      </c>
      <c r="K82" s="29">
        <f t="shared" si="46"/>
        <v>12953363.633205334</v>
      </c>
      <c r="L82" s="29">
        <f t="shared" si="46"/>
        <v>3780686.6571549876</v>
      </c>
      <c r="M82" s="29">
        <f>(M60/L60)*L82</f>
        <v>781900.84691504948</v>
      </c>
      <c r="N82" s="29">
        <f t="shared" si="46"/>
        <v>4233575.6737946551</v>
      </c>
      <c r="O82" s="29">
        <f t="shared" si="46"/>
        <v>3034945.6002450711</v>
      </c>
      <c r="P82" s="29">
        <f t="shared" si="46"/>
        <v>785775.00631799665</v>
      </c>
      <c r="Q82" s="29">
        <f t="shared" si="46"/>
        <v>1187491.4421322534</v>
      </c>
      <c r="R82" s="29">
        <f t="shared" si="46"/>
        <v>965281.69969914574</v>
      </c>
      <c r="S82" s="29">
        <f t="shared" si="46"/>
        <v>401716.43581425678</v>
      </c>
      <c r="T82" s="29">
        <f t="shared" si="46"/>
        <v>402599.32907978259</v>
      </c>
      <c r="U82" s="383">
        <v>0.69</v>
      </c>
      <c r="V82" s="29">
        <v>17406871.998526763</v>
      </c>
      <c r="W82" s="29">
        <v>17406871.998526763</v>
      </c>
      <c r="X82" s="21">
        <v>0.59599999999999997</v>
      </c>
      <c r="Y82" s="21">
        <v>5</v>
      </c>
      <c r="Z82" s="21">
        <v>0.2</v>
      </c>
      <c r="AA82" s="21">
        <v>0.35</v>
      </c>
      <c r="AB82" s="21">
        <v>28000</v>
      </c>
      <c r="AC82" s="21">
        <v>5900</v>
      </c>
      <c r="AD82" s="21">
        <v>84000</v>
      </c>
      <c r="AE82" s="21">
        <v>4535</v>
      </c>
      <c r="AF82" s="21">
        <v>0.17599999999999999</v>
      </c>
      <c r="AG82" s="21">
        <v>3</v>
      </c>
      <c r="AH82" s="21" t="s">
        <v>390</v>
      </c>
      <c r="AI82" s="21">
        <v>1250</v>
      </c>
      <c r="AJ82" s="21">
        <v>1213</v>
      </c>
      <c r="AK82" s="21">
        <v>0.6</v>
      </c>
      <c r="AL82" s="21">
        <v>0.4</v>
      </c>
      <c r="AM82" s="21">
        <v>0.05</v>
      </c>
      <c r="AN82" s="21">
        <v>0.3</v>
      </c>
      <c r="AO82" s="21" t="s">
        <v>390</v>
      </c>
      <c r="AP82" s="21">
        <v>1250</v>
      </c>
      <c r="AQ82" s="21">
        <v>1213</v>
      </c>
      <c r="AR82" s="21">
        <v>0.6</v>
      </c>
      <c r="AS82" s="21">
        <v>0.4</v>
      </c>
      <c r="AT82" s="21">
        <v>0.24</v>
      </c>
      <c r="AU82" s="21">
        <v>0.24</v>
      </c>
      <c r="AV82" s="21">
        <v>2.5</v>
      </c>
      <c r="AW82" s="21" t="s">
        <v>390</v>
      </c>
      <c r="AX82" s="21">
        <v>1250</v>
      </c>
      <c r="AY82" s="21">
        <v>1213</v>
      </c>
      <c r="AZ82" s="21">
        <v>2.5</v>
      </c>
      <c r="BA82" s="21">
        <v>0.6</v>
      </c>
      <c r="BB82" s="21">
        <v>0.4</v>
      </c>
      <c r="BC82" s="21">
        <v>0.6</v>
      </c>
      <c r="BD82" s="21">
        <v>0.4</v>
      </c>
      <c r="BK82" s="21">
        <v>1213</v>
      </c>
      <c r="BQ82" s="21">
        <v>0.95</v>
      </c>
      <c r="BR82" s="21">
        <v>0.31</v>
      </c>
      <c r="BS82" s="21">
        <v>0.31</v>
      </c>
      <c r="BT82" s="21">
        <v>0.46</v>
      </c>
      <c r="BU82" s="21">
        <v>0.01</v>
      </c>
      <c r="BV82" s="21">
        <v>0.01</v>
      </c>
      <c r="BW82" s="21">
        <v>0.3</v>
      </c>
      <c r="BX82" s="21">
        <v>0.31</v>
      </c>
      <c r="BY82" s="21">
        <v>0.31</v>
      </c>
      <c r="BZ82" s="21">
        <v>0.2</v>
      </c>
      <c r="CA82" s="21">
        <v>0.2</v>
      </c>
      <c r="CB82" s="21">
        <v>0.17299999999999999</v>
      </c>
      <c r="CC82" s="21">
        <v>0.01</v>
      </c>
      <c r="CD82" s="21">
        <v>0.31</v>
      </c>
      <c r="CE82" s="21">
        <v>0.31</v>
      </c>
      <c r="CF82" s="21">
        <v>0.52300000000000002</v>
      </c>
      <c r="CG82" s="21">
        <v>0.22</v>
      </c>
      <c r="CH82" s="21">
        <v>0.2</v>
      </c>
      <c r="CI82" s="21">
        <v>1</v>
      </c>
      <c r="CJ82" s="21">
        <v>0.31</v>
      </c>
      <c r="CK82" s="21">
        <v>0.65</v>
      </c>
      <c r="CL82" s="21">
        <v>0.56999999999999995</v>
      </c>
      <c r="CM82" s="21">
        <v>0.28000000000000003</v>
      </c>
      <c r="CN82" s="21">
        <v>0.22800000000000001</v>
      </c>
      <c r="CO82" s="21">
        <v>0.19500000000000001</v>
      </c>
      <c r="DC82" s="53">
        <v>540</v>
      </c>
      <c r="DD82" s="53">
        <v>70000</v>
      </c>
      <c r="DE82" s="53">
        <v>50000</v>
      </c>
      <c r="DF82" s="53">
        <v>8000</v>
      </c>
      <c r="DG82" s="53">
        <v>200</v>
      </c>
      <c r="DH82" s="53">
        <v>53055</v>
      </c>
      <c r="DI82" s="53">
        <v>70000</v>
      </c>
      <c r="DJ82" s="53">
        <v>300000</v>
      </c>
      <c r="DK82" s="53">
        <v>4.5</v>
      </c>
      <c r="DL82" s="53">
        <v>0.6</v>
      </c>
      <c r="DM82" s="53">
        <v>0.2</v>
      </c>
      <c r="DN82" s="53">
        <v>0.44</v>
      </c>
      <c r="DO82" s="53">
        <v>7.0000000000000007E-2</v>
      </c>
      <c r="DP82" s="53">
        <v>0.3</v>
      </c>
      <c r="DQ82" s="53">
        <v>4</v>
      </c>
      <c r="DR82" s="53"/>
      <c r="DS82" s="53"/>
      <c r="DT82" s="53"/>
      <c r="DU82" s="53"/>
      <c r="DV82" s="53">
        <v>50000</v>
      </c>
      <c r="DW82" s="53">
        <v>354000</v>
      </c>
      <c r="DX82" s="53">
        <v>250000</v>
      </c>
      <c r="DY82" s="53">
        <v>480000</v>
      </c>
      <c r="EL82" s="21" t="str">
        <f t="shared" si="43"/>
        <v>2012Mozambique</v>
      </c>
      <c r="EM82" s="21" t="str">
        <f t="shared" si="44"/>
        <v>2ESAMozambique2012</v>
      </c>
      <c r="EN82" s="21" t="str">
        <f t="shared" si="42"/>
        <v/>
      </c>
    </row>
    <row r="83" spans="1:144" x14ac:dyDescent="0.2">
      <c r="A83" s="21">
        <v>2</v>
      </c>
      <c r="B83" s="21" t="s">
        <v>92</v>
      </c>
      <c r="C83" s="21" t="s">
        <v>87</v>
      </c>
      <c r="D83" s="21">
        <v>12</v>
      </c>
      <c r="E83" s="21" t="s">
        <v>35</v>
      </c>
      <c r="F83" s="21">
        <v>2012</v>
      </c>
      <c r="G83" s="29">
        <v>2251675.4551867153</v>
      </c>
      <c r="H83" s="29">
        <f t="shared" si="45"/>
        <v>833119.91841908463</v>
      </c>
      <c r="J83" s="384">
        <v>1.654725126872059E-2</v>
      </c>
      <c r="K83" s="29">
        <f t="shared" si="46"/>
        <v>1133385.2601642548</v>
      </c>
      <c r="L83" s="29">
        <f t="shared" si="46"/>
        <v>198097.65635221679</v>
      </c>
      <c r="M83" s="29"/>
      <c r="N83" s="29">
        <f t="shared" si="46"/>
        <v>289367.78074486111</v>
      </c>
      <c r="O83" s="29">
        <f t="shared" si="46"/>
        <v>215880.48792163865</v>
      </c>
      <c r="P83" s="29">
        <f t="shared" si="46"/>
        <v>56191.058582986479</v>
      </c>
      <c r="Q83" s="29">
        <f t="shared" si="46"/>
        <v>109820.54611514816</v>
      </c>
      <c r="R83" s="29">
        <f t="shared" si="46"/>
        <v>61192.469763250214</v>
      </c>
      <c r="S83" s="29">
        <f t="shared" si="46"/>
        <v>53629.487532161686</v>
      </c>
      <c r="T83" s="29">
        <f t="shared" si="46"/>
        <v>25506.707484808609</v>
      </c>
      <c r="U83" s="383">
        <v>0.62</v>
      </c>
      <c r="V83" s="29">
        <v>1396038.7822157636</v>
      </c>
      <c r="W83" s="29">
        <v>1396038.7822157636</v>
      </c>
      <c r="Y83" s="21">
        <v>4.9000000000000004</v>
      </c>
      <c r="AA83" s="21">
        <v>0.4</v>
      </c>
      <c r="AB83" s="21">
        <v>1000</v>
      </c>
      <c r="AC83" s="21">
        <v>200</v>
      </c>
      <c r="AD83" s="21">
        <v>2000</v>
      </c>
      <c r="AF83" s="21">
        <v>0.122</v>
      </c>
      <c r="AG83" s="21">
        <f t="shared" ref="AG83:AG84" si="49">IFERROR(AF83*26*5/6,"")</f>
        <v>2.6433333333333331</v>
      </c>
      <c r="EL83" s="21" t="str">
        <f t="shared" si="43"/>
        <v>2012Namibia</v>
      </c>
      <c r="EM83" s="21" t="str">
        <f t="shared" si="44"/>
        <v>2ESANamibia2012</v>
      </c>
      <c r="EN83" s="21" t="str">
        <f t="shared" si="42"/>
        <v/>
      </c>
    </row>
    <row r="84" spans="1:144" x14ac:dyDescent="0.2">
      <c r="A84" s="21">
        <v>2</v>
      </c>
      <c r="B84" s="21" t="s">
        <v>92</v>
      </c>
      <c r="C84" s="21" t="s">
        <v>87</v>
      </c>
      <c r="D84" s="21">
        <v>13</v>
      </c>
      <c r="E84" s="21" t="s">
        <v>36</v>
      </c>
      <c r="F84" s="21">
        <v>2012</v>
      </c>
      <c r="G84" s="29">
        <v>11477984.740893111</v>
      </c>
      <c r="H84" s="29">
        <f t="shared" si="45"/>
        <v>4820753.5911751064</v>
      </c>
      <c r="J84" s="384">
        <v>2.9161793135358143E-2</v>
      </c>
      <c r="K84" s="29">
        <f t="shared" si="46"/>
        <v>5843782.4108282961</v>
      </c>
      <c r="L84" s="29">
        <f t="shared" si="46"/>
        <v>1370745.5271680711</v>
      </c>
      <c r="M84" s="29"/>
      <c r="N84" s="29">
        <f t="shared" si="46"/>
        <v>1944759.5670206971</v>
      </c>
      <c r="O84" s="29">
        <f t="shared" si="46"/>
        <v>758944.39865574159</v>
      </c>
      <c r="P84" s="29">
        <f t="shared" si="46"/>
        <v>192822.24311975736</v>
      </c>
      <c r="Q84" s="29">
        <f t="shared" si="46"/>
        <v>291331.94222959498</v>
      </c>
      <c r="R84" s="29">
        <f t="shared" si="46"/>
        <v>462655.31612121657</v>
      </c>
      <c r="S84" s="29">
        <f t="shared" si="46"/>
        <v>98509.699109837631</v>
      </c>
      <c r="T84" s="29">
        <f t="shared" si="46"/>
        <v>95547.001392248523</v>
      </c>
      <c r="U84" s="383">
        <v>0.81</v>
      </c>
      <c r="V84" s="29">
        <v>9297167.6401234195</v>
      </c>
      <c r="W84" s="29">
        <v>9297167.6401234195</v>
      </c>
      <c r="X84" s="21">
        <v>0.76800000000000002</v>
      </c>
      <c r="Y84" s="21">
        <v>4.5999999999999996</v>
      </c>
      <c r="AA84" s="21">
        <v>0.15000000000000002</v>
      </c>
      <c r="AB84" s="21">
        <v>9000</v>
      </c>
      <c r="AC84" s="21">
        <v>1700</v>
      </c>
      <c r="AD84" s="21">
        <v>24000</v>
      </c>
      <c r="AF84" s="21">
        <v>0.13200000000000001</v>
      </c>
      <c r="AG84" s="21">
        <f t="shared" si="49"/>
        <v>2.8600000000000008</v>
      </c>
      <c r="AH84" s="21" t="s">
        <v>188</v>
      </c>
      <c r="AJ84" s="21">
        <v>45000</v>
      </c>
      <c r="AM84" s="21">
        <v>3.6999999999999998E-2</v>
      </c>
      <c r="AQ84" s="21">
        <v>45000</v>
      </c>
      <c r="AT84" s="21">
        <v>0.158</v>
      </c>
      <c r="AY84" s="21">
        <v>45000</v>
      </c>
      <c r="BK84" s="21">
        <v>45000</v>
      </c>
      <c r="BZ84" s="21">
        <v>0.42699999999999999</v>
      </c>
      <c r="CF84" s="21">
        <v>0.502</v>
      </c>
      <c r="EL84" s="21" t="str">
        <f t="shared" si="43"/>
        <v>2012Rwanda</v>
      </c>
      <c r="EM84" s="21" t="str">
        <f t="shared" si="44"/>
        <v>2ESARwanda2012</v>
      </c>
      <c r="EN84" s="21" t="str">
        <f t="shared" si="42"/>
        <v/>
      </c>
    </row>
    <row r="85" spans="1:144" x14ac:dyDescent="0.2">
      <c r="A85" s="21">
        <v>2</v>
      </c>
      <c r="B85" s="21" t="s">
        <v>92</v>
      </c>
      <c r="C85" s="21" t="s">
        <v>87</v>
      </c>
      <c r="D85" s="21">
        <v>14</v>
      </c>
      <c r="E85" s="21" t="s">
        <v>37</v>
      </c>
      <c r="F85" s="21">
        <v>2012</v>
      </c>
      <c r="G85" s="29">
        <v>10167847.207734717</v>
      </c>
      <c r="H85" s="29">
        <f t="shared" si="45"/>
        <v>4575531.2434806228</v>
      </c>
      <c r="I85" s="385">
        <v>0.3</v>
      </c>
      <c r="J85" s="384">
        <v>2.7217031626331819E-2</v>
      </c>
      <c r="K85" s="29">
        <f t="shared" si="46"/>
        <v>5125686.3398942202</v>
      </c>
      <c r="L85" s="29">
        <f t="shared" si="46"/>
        <v>1387182.4833940063</v>
      </c>
      <c r="M85" s="29">
        <f t="shared" si="46"/>
        <v>508392.36038673588</v>
      </c>
      <c r="N85" s="29">
        <f t="shared" si="46"/>
        <v>1822486.135887631</v>
      </c>
      <c r="O85" s="29">
        <f t="shared" si="46"/>
        <v>1491651.6049164028</v>
      </c>
      <c r="P85" s="29">
        <f t="shared" si="46"/>
        <v>325522.04267097567</v>
      </c>
      <c r="Q85" s="29">
        <f t="shared" si="46"/>
        <v>518978.56481030438</v>
      </c>
      <c r="R85" s="29">
        <f t="shared" si="46"/>
        <v>439756.88679023465</v>
      </c>
      <c r="S85" s="29">
        <f t="shared" si="46"/>
        <v>193456.52213932871</v>
      </c>
      <c r="T85" s="29">
        <f t="shared" si="46"/>
        <v>204237.38095823865</v>
      </c>
      <c r="U85" s="383">
        <v>0.62</v>
      </c>
      <c r="V85" s="29">
        <v>6304065.2687955247</v>
      </c>
      <c r="W85" s="29">
        <v>6304065.2687955247</v>
      </c>
      <c r="Y85" s="21">
        <v>5.8</v>
      </c>
      <c r="AA85" s="21">
        <v>0.34552631578947374</v>
      </c>
      <c r="AB85" s="21">
        <v>20000</v>
      </c>
      <c r="AC85" s="21">
        <v>4000</v>
      </c>
      <c r="AD85" s="21">
        <v>65000</v>
      </c>
      <c r="AF85" s="21">
        <v>0.21</v>
      </c>
      <c r="AG85" s="21">
        <v>30</v>
      </c>
      <c r="AH85" s="21" t="s">
        <v>925</v>
      </c>
      <c r="AI85" s="21">
        <v>600</v>
      </c>
      <c r="AJ85" s="21">
        <v>400</v>
      </c>
      <c r="AK85" s="21">
        <v>0.1</v>
      </c>
      <c r="AL85" s="21">
        <v>0.2</v>
      </c>
      <c r="AM85" s="21">
        <v>0.15</v>
      </c>
      <c r="AN85" s="21">
        <v>5</v>
      </c>
      <c r="AO85" s="21" t="s">
        <v>0</v>
      </c>
      <c r="AP85" s="21">
        <v>600</v>
      </c>
      <c r="AQ85" s="21">
        <v>400</v>
      </c>
      <c r="AR85" s="21">
        <v>0.05</v>
      </c>
      <c r="AS85" s="21">
        <v>0.15</v>
      </c>
      <c r="AT85" s="21">
        <v>0.4</v>
      </c>
      <c r="AU85" s="21">
        <v>0.1</v>
      </c>
      <c r="AV85" s="21">
        <v>2</v>
      </c>
      <c r="AW85" s="21" t="s">
        <v>0</v>
      </c>
      <c r="AX85" s="21">
        <v>600</v>
      </c>
      <c r="AY85" s="21">
        <v>400</v>
      </c>
      <c r="AZ85" s="21">
        <v>2</v>
      </c>
      <c r="BA85" s="21">
        <v>0.1</v>
      </c>
      <c r="BB85" s="21">
        <v>0.05</v>
      </c>
      <c r="BC85" s="21">
        <v>0.05</v>
      </c>
      <c r="BD85" s="21">
        <v>0.05</v>
      </c>
      <c r="BK85" s="21">
        <v>400</v>
      </c>
      <c r="BQ85" s="21">
        <v>0.05</v>
      </c>
      <c r="BR85" s="21">
        <v>0.8</v>
      </c>
      <c r="BS85" s="21">
        <v>0.1</v>
      </c>
      <c r="BT85" s="21">
        <v>0.25</v>
      </c>
      <c r="BU85" s="21">
        <v>0.1</v>
      </c>
      <c r="BV85" s="21">
        <v>0.05</v>
      </c>
      <c r="BW85" s="21">
        <v>0.05</v>
      </c>
      <c r="BX85" s="21">
        <v>0.8</v>
      </c>
      <c r="BY85" s="21">
        <v>0.1</v>
      </c>
      <c r="BZ85" s="21">
        <v>0.25</v>
      </c>
      <c r="CA85" s="21">
        <v>0.1</v>
      </c>
      <c r="CB85" s="21">
        <v>0.05</v>
      </c>
      <c r="CC85" s="21">
        <v>0.1</v>
      </c>
      <c r="CD85" s="21">
        <v>0.05</v>
      </c>
      <c r="CE85" s="21">
        <v>0.1</v>
      </c>
      <c r="CF85" s="21">
        <v>0.2</v>
      </c>
      <c r="CG85" s="21">
        <v>0.19</v>
      </c>
      <c r="CH85" s="21">
        <v>0.05</v>
      </c>
      <c r="CI85" s="21">
        <v>0.2</v>
      </c>
      <c r="CJ85" s="21">
        <v>0.05</v>
      </c>
      <c r="CK85" s="21">
        <v>0.1</v>
      </c>
      <c r="CL85" s="21">
        <v>0.2</v>
      </c>
      <c r="CM85" s="21">
        <v>0.15</v>
      </c>
      <c r="CN85" s="21">
        <v>0.2</v>
      </c>
      <c r="CO85" s="21">
        <v>0.25</v>
      </c>
      <c r="DC85" s="53">
        <v>480</v>
      </c>
      <c r="DD85" s="53">
        <v>200000</v>
      </c>
      <c r="DE85" s="53">
        <v>5000</v>
      </c>
      <c r="DF85" s="53">
        <v>150</v>
      </c>
      <c r="DG85" s="53">
        <v>2000</v>
      </c>
      <c r="DH85" s="53">
        <v>30000</v>
      </c>
      <c r="DI85" s="53">
        <v>10000</v>
      </c>
      <c r="DJ85" s="53">
        <v>15000</v>
      </c>
      <c r="DK85" s="53">
        <v>2.5</v>
      </c>
      <c r="DL85" s="53">
        <v>12</v>
      </c>
      <c r="DM85" s="53">
        <v>6</v>
      </c>
      <c r="DN85" s="53">
        <v>3</v>
      </c>
      <c r="DO85" s="53">
        <v>0.5</v>
      </c>
      <c r="DP85" s="53">
        <v>0.2</v>
      </c>
      <c r="DQ85" s="53">
        <v>6</v>
      </c>
      <c r="DR85" s="53"/>
      <c r="DS85" s="53"/>
      <c r="DT85" s="53"/>
      <c r="DU85" s="53"/>
      <c r="DV85" s="53">
        <v>3000</v>
      </c>
      <c r="DW85" s="53">
        <v>1200000</v>
      </c>
      <c r="DX85" s="53">
        <v>200000</v>
      </c>
      <c r="DY85" s="53">
        <v>200000</v>
      </c>
      <c r="EL85" s="21" t="str">
        <f t="shared" si="43"/>
        <v>2012Somalia</v>
      </c>
      <c r="EM85" s="21" t="str">
        <f t="shared" si="44"/>
        <v>2ESASomalia2012</v>
      </c>
      <c r="EN85" s="21" t="str">
        <f t="shared" si="42"/>
        <v/>
      </c>
    </row>
    <row r="86" spans="1:144" x14ac:dyDescent="0.2">
      <c r="A86" s="21">
        <v>2</v>
      </c>
      <c r="B86" s="21" t="s">
        <v>92</v>
      </c>
      <c r="C86" s="21" t="s">
        <v>87</v>
      </c>
      <c r="D86" s="21">
        <v>15</v>
      </c>
      <c r="E86" s="21" t="s">
        <v>38</v>
      </c>
      <c r="F86" s="21">
        <v>2012</v>
      </c>
      <c r="G86" s="29">
        <v>52596711.866628669</v>
      </c>
      <c r="H86" s="29">
        <f t="shared" si="45"/>
        <v>16304980.678654887</v>
      </c>
      <c r="J86" s="384">
        <v>1.1059423347543151E-2</v>
      </c>
      <c r="K86" s="29">
        <f t="shared" si="46"/>
        <v>26552363.423357464</v>
      </c>
      <c r="L86" s="29">
        <f t="shared" si="46"/>
        <v>5035051.4233529782</v>
      </c>
      <c r="M86" s="29"/>
      <c r="N86" s="29">
        <f t="shared" si="46"/>
        <v>5431809.6968629686</v>
      </c>
      <c r="O86" s="29">
        <f t="shared" si="46"/>
        <v>2817017.8530591894</v>
      </c>
      <c r="P86" s="29">
        <f t="shared" si="46"/>
        <v>721496.09795866255</v>
      </c>
      <c r="Q86" s="29">
        <f t="shared" si="46"/>
        <v>1126453.466665853</v>
      </c>
      <c r="R86" s="29">
        <f t="shared" si="46"/>
        <v>1145140.9428555553</v>
      </c>
      <c r="S86" s="29">
        <f t="shared" si="46"/>
        <v>404957.3687071905</v>
      </c>
      <c r="T86" s="29">
        <f t="shared" si="46"/>
        <v>343064.32108818757</v>
      </c>
      <c r="U86" s="383">
        <v>0.38</v>
      </c>
      <c r="V86" s="29">
        <v>19986750.509318896</v>
      </c>
      <c r="W86" s="29">
        <v>19986750.509318896</v>
      </c>
      <c r="X86" s="21">
        <v>0.17399999999999999</v>
      </c>
      <c r="Y86" s="21">
        <v>3.9</v>
      </c>
      <c r="AA86" s="21">
        <v>0.05</v>
      </c>
      <c r="AB86" s="21">
        <v>17000</v>
      </c>
      <c r="AC86" s="21">
        <v>3700</v>
      </c>
      <c r="AD86" s="21">
        <v>50000</v>
      </c>
      <c r="AF86" s="21">
        <v>0.13200000000000001</v>
      </c>
      <c r="AG86" s="21">
        <f t="shared" ref="AG86" si="50">IFERROR(AF86*26*5/6,"")</f>
        <v>2.8600000000000008</v>
      </c>
      <c r="EL86" s="21" t="str">
        <f t="shared" si="43"/>
        <v>2012South Africa</v>
      </c>
      <c r="EM86" s="21" t="str">
        <f t="shared" si="44"/>
        <v>2ESASouth Africa2012</v>
      </c>
      <c r="EN86" s="21" t="str">
        <f t="shared" si="42"/>
        <v/>
      </c>
    </row>
    <row r="87" spans="1:144" x14ac:dyDescent="0.2">
      <c r="A87" s="21">
        <v>2</v>
      </c>
      <c r="B87" s="21" t="s">
        <v>92</v>
      </c>
      <c r="C87" s="21" t="s">
        <v>87</v>
      </c>
      <c r="D87" s="21">
        <v>16</v>
      </c>
      <c r="E87" s="21" t="s">
        <v>44</v>
      </c>
      <c r="F87" s="21">
        <v>2012</v>
      </c>
      <c r="G87" s="29">
        <v>10838144.168699533</v>
      </c>
      <c r="H87" s="29">
        <v>4892175.5743760392</v>
      </c>
      <c r="I87" s="21">
        <v>0.7</v>
      </c>
      <c r="J87" s="384">
        <v>2.8000000000000001E-2</v>
      </c>
      <c r="K87" s="29">
        <v>5209132.245730889</v>
      </c>
      <c r="L87" s="29">
        <v>2412606.1881084186</v>
      </c>
      <c r="M87" s="29">
        <v>434269.11385951535</v>
      </c>
      <c r="N87" s="29">
        <v>2285460</v>
      </c>
      <c r="O87" s="29">
        <v>1120999.4110783222</v>
      </c>
      <c r="P87" s="29">
        <v>266474.30435660819</v>
      </c>
      <c r="Q87" s="29">
        <v>413648.76206769957</v>
      </c>
      <c r="R87" s="29">
        <v>1236972.089762381</v>
      </c>
      <c r="S87" s="29">
        <v>147174.45771109138</v>
      </c>
      <c r="T87" s="29">
        <v>115517.15430875958</v>
      </c>
      <c r="U87" s="383">
        <v>0.82000000000000006</v>
      </c>
      <c r="V87" s="29">
        <v>8887278.2183336169</v>
      </c>
      <c r="W87" s="29">
        <v>8887278.2183336169</v>
      </c>
      <c r="X87" s="21" t="s">
        <v>0</v>
      </c>
      <c r="Y87" s="21">
        <v>6.4</v>
      </c>
      <c r="Z87" s="21">
        <v>0.316</v>
      </c>
      <c r="AA87" s="21">
        <v>0.56000000000000005</v>
      </c>
      <c r="AB87" s="21">
        <v>14000</v>
      </c>
      <c r="AC87" s="21" t="s">
        <v>1254</v>
      </c>
      <c r="AD87" s="21" t="s">
        <v>1255</v>
      </c>
      <c r="AE87" s="21" t="s">
        <v>0</v>
      </c>
      <c r="AF87" s="21">
        <v>0.34399999999999997</v>
      </c>
      <c r="AG87" s="21">
        <v>7.4533333333333331</v>
      </c>
      <c r="AH87" s="21" t="s">
        <v>391</v>
      </c>
      <c r="AI87" s="21">
        <v>192</v>
      </c>
      <c r="AJ87" s="21">
        <v>5311</v>
      </c>
      <c r="AK87" s="21">
        <v>0.48</v>
      </c>
      <c r="AL87" s="21">
        <v>1.7958941798941797E-2</v>
      </c>
      <c r="AM87" s="21">
        <v>0.189</v>
      </c>
      <c r="AN87" s="21">
        <v>2</v>
      </c>
      <c r="AO87" s="21" t="s">
        <v>391</v>
      </c>
      <c r="AP87" s="21">
        <v>256</v>
      </c>
      <c r="AQ87" s="21">
        <v>4417</v>
      </c>
      <c r="AR87" s="21">
        <v>0.35099999999999998</v>
      </c>
      <c r="AS87" s="21">
        <v>0.05</v>
      </c>
      <c r="AT87" s="21">
        <v>0.29599999999999999</v>
      </c>
      <c r="AU87" s="21">
        <v>0.32</v>
      </c>
      <c r="AV87" s="21">
        <v>2.5</v>
      </c>
      <c r="AW87" s="21" t="s">
        <v>391</v>
      </c>
      <c r="AX87" s="21">
        <v>192</v>
      </c>
      <c r="AY87" s="21">
        <v>7862</v>
      </c>
      <c r="AZ87" s="21">
        <v>3</v>
      </c>
      <c r="BA87" s="21">
        <v>0.61</v>
      </c>
      <c r="BB87" s="21">
        <v>0.19</v>
      </c>
      <c r="BC87" s="21">
        <v>0.29899999999999999</v>
      </c>
      <c r="BD87" s="21">
        <v>0.01</v>
      </c>
      <c r="BE87" s="21">
        <v>0.01</v>
      </c>
      <c r="BF87" s="21">
        <v>1</v>
      </c>
      <c r="BG87" s="21">
        <v>9.9000000000000005E-2</v>
      </c>
      <c r="BH87" s="21">
        <v>1</v>
      </c>
      <c r="BI87" s="21" t="s">
        <v>391</v>
      </c>
      <c r="BJ87" s="21">
        <v>30</v>
      </c>
      <c r="BK87" s="21">
        <v>4417</v>
      </c>
      <c r="BL87" s="21">
        <v>28</v>
      </c>
      <c r="BM87" s="21">
        <v>0.8</v>
      </c>
      <c r="BN87" s="21">
        <v>0.01</v>
      </c>
      <c r="BO87" s="21">
        <v>0.37</v>
      </c>
      <c r="BP87" s="21" t="s">
        <v>0</v>
      </c>
      <c r="BQ87" s="21">
        <v>0.98699999999999999</v>
      </c>
      <c r="BR87" s="21">
        <v>0.67600000000000005</v>
      </c>
      <c r="BS87" s="21">
        <v>0.34300000000000003</v>
      </c>
      <c r="BT87" s="21">
        <v>0.22700000000000001</v>
      </c>
      <c r="BU87" s="21">
        <v>0.78900000000000003</v>
      </c>
      <c r="BV87" s="21">
        <v>0.6</v>
      </c>
      <c r="BW87" s="21">
        <v>0.98099999999999998</v>
      </c>
      <c r="BX87" s="21">
        <v>1</v>
      </c>
      <c r="BY87" s="21">
        <v>0.34285714285714286</v>
      </c>
      <c r="BZ87" s="21">
        <v>0.01</v>
      </c>
      <c r="CA87" s="21">
        <v>0.01</v>
      </c>
      <c r="CB87" s="21">
        <v>0.01</v>
      </c>
      <c r="CC87" s="21">
        <v>0.98</v>
      </c>
      <c r="CD87" s="21">
        <v>0.67600000000000005</v>
      </c>
      <c r="CE87" s="21">
        <v>0.34285714285714286</v>
      </c>
      <c r="CF87" s="21">
        <v>0.35099999999999998</v>
      </c>
      <c r="CG87" s="21">
        <v>0.316</v>
      </c>
      <c r="CH87" s="21">
        <v>0.2</v>
      </c>
      <c r="CI87" s="21">
        <v>0.4</v>
      </c>
      <c r="CJ87" s="21">
        <v>0.25</v>
      </c>
      <c r="CK87" s="21">
        <v>0.4</v>
      </c>
      <c r="CL87" s="21">
        <v>0.59</v>
      </c>
      <c r="CM87" s="21">
        <v>0.51</v>
      </c>
      <c r="CN87" s="21">
        <v>0.27</v>
      </c>
      <c r="CO87" s="21">
        <v>0.36</v>
      </c>
      <c r="CP87" s="21">
        <v>0.3</v>
      </c>
      <c r="CQ87" s="21">
        <v>0.2</v>
      </c>
      <c r="CR87" s="21">
        <v>0.1</v>
      </c>
      <c r="CS87" s="21">
        <v>7.0000000000000007E-2</v>
      </c>
      <c r="CT87" s="21">
        <v>0.09</v>
      </c>
      <c r="CU87" s="21">
        <v>0.05</v>
      </c>
      <c r="CV87" s="21">
        <v>0.5</v>
      </c>
      <c r="CW87" s="21">
        <v>0.01</v>
      </c>
      <c r="CX87" s="21">
        <v>0.01</v>
      </c>
      <c r="CY87" s="21">
        <v>0.01</v>
      </c>
      <c r="CZ87" s="21">
        <v>0.01</v>
      </c>
      <c r="DA87" s="21">
        <v>0.01</v>
      </c>
      <c r="DB87" s="21">
        <v>0.01</v>
      </c>
      <c r="DC87" s="53">
        <v>180</v>
      </c>
      <c r="DD87" s="53">
        <v>1500</v>
      </c>
      <c r="DE87" s="53">
        <v>1500</v>
      </c>
      <c r="DF87" s="53">
        <v>1100</v>
      </c>
      <c r="DG87" s="53">
        <v>4000</v>
      </c>
      <c r="DH87" s="53">
        <v>2700000</v>
      </c>
      <c r="DI87" s="53">
        <v>500000</v>
      </c>
      <c r="DJ87" s="53">
        <v>3000000</v>
      </c>
      <c r="DK87" s="53">
        <v>5.35</v>
      </c>
      <c r="DL87" s="53">
        <v>0.6</v>
      </c>
      <c r="DM87" s="53">
        <v>0.2</v>
      </c>
      <c r="DN87" s="53">
        <v>0.42</v>
      </c>
      <c r="DO87" s="53">
        <v>0.25</v>
      </c>
      <c r="DP87" s="53">
        <v>0.19</v>
      </c>
      <c r="DQ87" s="53">
        <v>3</v>
      </c>
      <c r="DR87" s="53">
        <v>2</v>
      </c>
      <c r="DS87" s="53" t="s">
        <v>0</v>
      </c>
      <c r="DT87" s="53">
        <v>0.75</v>
      </c>
      <c r="DU87" s="53">
        <v>6</v>
      </c>
      <c r="DV87" s="53">
        <v>25000</v>
      </c>
      <c r="DW87" s="53">
        <v>500000</v>
      </c>
      <c r="DX87" s="53">
        <v>100000</v>
      </c>
      <c r="DY87" s="53">
        <v>1000000</v>
      </c>
      <c r="EL87" s="21" t="str">
        <f t="shared" si="43"/>
        <v>2012South Sudan</v>
      </c>
      <c r="EM87" s="21" t="str">
        <f t="shared" si="44"/>
        <v>2ESASouth Sudan2012</v>
      </c>
      <c r="EN87" s="21" t="str">
        <f t="shared" si="42"/>
        <v/>
      </c>
    </row>
    <row r="88" spans="1:144" x14ac:dyDescent="0.2">
      <c r="A88" s="21">
        <v>2</v>
      </c>
      <c r="B88" s="21" t="s">
        <v>92</v>
      </c>
      <c r="C88" s="21" t="s">
        <v>87</v>
      </c>
      <c r="D88" s="21">
        <v>17</v>
      </c>
      <c r="E88" s="21" t="s">
        <v>39</v>
      </c>
      <c r="F88" s="21">
        <v>2012</v>
      </c>
      <c r="G88" s="29">
        <v>1233062.3142722524</v>
      </c>
      <c r="H88" s="29">
        <f t="shared" si="45"/>
        <v>480894.30256617843</v>
      </c>
      <c r="J88" s="384">
        <v>1.6588877017375974E-2</v>
      </c>
      <c r="K88" s="29">
        <f t="shared" si="46"/>
        <v>626961.78958442004</v>
      </c>
      <c r="L88" s="29">
        <f t="shared" si="46"/>
        <v>122785.95196972639</v>
      </c>
      <c r="M88" s="29"/>
      <c r="N88" s="29">
        <f t="shared" si="46"/>
        <v>166489.42639962901</v>
      </c>
      <c r="O88" s="29">
        <f t="shared" si="46"/>
        <v>130984.2419459557</v>
      </c>
      <c r="P88" s="29">
        <f t="shared" si="46"/>
        <v>31464.574355876954</v>
      </c>
      <c r="Q88" s="29">
        <f t="shared" si="46"/>
        <v>130984.2419459557</v>
      </c>
      <c r="R88" s="29">
        <f t="shared" si="46"/>
        <v>36419.562024918843</v>
      </c>
      <c r="S88" s="29">
        <f t="shared" si="46"/>
        <v>17286.429932084913</v>
      </c>
      <c r="T88" s="29">
        <f t="shared" si="46"/>
        <v>12105.954084930127</v>
      </c>
      <c r="U88" s="383">
        <v>0.79</v>
      </c>
      <c r="V88" s="29">
        <v>974119.2282750794</v>
      </c>
      <c r="W88" s="29">
        <v>974119.2282750794</v>
      </c>
      <c r="Y88" s="21">
        <v>6.3</v>
      </c>
      <c r="AA88" s="21">
        <v>0.30000000000000004</v>
      </c>
      <c r="AB88" s="21">
        <v>1000</v>
      </c>
      <c r="AC88" s="21">
        <v>200</v>
      </c>
      <c r="AD88" s="21">
        <v>3000</v>
      </c>
      <c r="AF88" s="21">
        <v>0.13400000000000001</v>
      </c>
      <c r="AG88" s="21">
        <f t="shared" ref="AG88" si="51">IFERROR(AF88*26*5/6,"")</f>
        <v>2.9033333333333338</v>
      </c>
      <c r="EL88" s="21" t="str">
        <f t="shared" si="43"/>
        <v>2012Swaziland</v>
      </c>
      <c r="EM88" s="21" t="str">
        <f t="shared" si="44"/>
        <v>2ESASwaziland2012</v>
      </c>
      <c r="EN88" s="21" t="str">
        <f t="shared" si="42"/>
        <v/>
      </c>
    </row>
    <row r="89" spans="1:144" x14ac:dyDescent="0.2">
      <c r="A89" s="21">
        <v>2</v>
      </c>
      <c r="B89" s="21" t="s">
        <v>92</v>
      </c>
      <c r="C89" s="21" t="s">
        <v>87</v>
      </c>
      <c r="D89" s="21">
        <v>18</v>
      </c>
      <c r="E89" s="21" t="s">
        <v>40</v>
      </c>
      <c r="F89" s="21">
        <v>2012</v>
      </c>
      <c r="G89" s="29">
        <v>36349391.669739194</v>
      </c>
      <c r="H89" s="29">
        <f t="shared" si="45"/>
        <v>17811201.918172203</v>
      </c>
      <c r="I89" s="21">
        <v>1</v>
      </c>
      <c r="J89" s="384">
        <v>3.416728922617867E-2</v>
      </c>
      <c r="K89" s="29">
        <f t="shared" si="46"/>
        <v>18184355.566616535</v>
      </c>
      <c r="L89" s="29">
        <f t="shared" si="46"/>
        <v>4260579.8734876206</v>
      </c>
      <c r="M89" s="29"/>
      <c r="N89" s="29">
        <f t="shared" si="46"/>
        <v>7076518.6839773525</v>
      </c>
      <c r="O89" s="29">
        <f t="shared" si="46"/>
        <v>1799888.3079039534</v>
      </c>
      <c r="P89" s="29">
        <f t="shared" si="46"/>
        <v>482754.26541461027</v>
      </c>
      <c r="Q89" s="29">
        <f t="shared" si="46"/>
        <v>723296.18312984868</v>
      </c>
      <c r="R89" s="29">
        <f t="shared" si="46"/>
        <v>1629110.6141191581</v>
      </c>
      <c r="S89" s="29">
        <f t="shared" si="46"/>
        <v>240541.91771523835</v>
      </c>
      <c r="T89" s="29">
        <f t="shared" si="46"/>
        <v>202122.02808016553</v>
      </c>
      <c r="U89" s="383">
        <v>0.84</v>
      </c>
      <c r="V89" s="29">
        <v>30533489.002580922</v>
      </c>
      <c r="W89" s="29">
        <v>30533489.002580922</v>
      </c>
      <c r="X89" s="21">
        <v>0.28699999999999998</v>
      </c>
      <c r="Y89" s="21">
        <v>4.7</v>
      </c>
      <c r="Z89" s="21">
        <v>0.28000000000000003</v>
      </c>
      <c r="AA89" s="21">
        <v>0.5</v>
      </c>
      <c r="AB89" s="21">
        <v>35000</v>
      </c>
      <c r="AC89" s="21">
        <v>6900</v>
      </c>
      <c r="AD89" s="21">
        <v>103000</v>
      </c>
      <c r="AE89" s="21">
        <v>6000</v>
      </c>
      <c r="AF89" s="21">
        <v>0.23</v>
      </c>
      <c r="AG89" s="21">
        <v>4</v>
      </c>
      <c r="AH89" s="21" t="s">
        <v>392</v>
      </c>
      <c r="AI89" s="21">
        <v>250</v>
      </c>
      <c r="AJ89" s="21">
        <v>21000</v>
      </c>
      <c r="AK89" s="21">
        <v>0.6</v>
      </c>
      <c r="AL89" s="21">
        <v>0.4</v>
      </c>
      <c r="AM89" s="21">
        <v>0.15</v>
      </c>
      <c r="AN89" s="21">
        <v>0.3</v>
      </c>
      <c r="AO89" s="21" t="s">
        <v>392</v>
      </c>
      <c r="AP89" s="21">
        <v>250</v>
      </c>
      <c r="AQ89" s="21">
        <v>21000</v>
      </c>
      <c r="AR89" s="21">
        <v>0.6</v>
      </c>
      <c r="AS89" s="21">
        <v>0.4</v>
      </c>
      <c r="AT89" s="21">
        <v>0.4</v>
      </c>
      <c r="AU89" s="21">
        <v>0.2</v>
      </c>
      <c r="AV89" s="21">
        <v>3</v>
      </c>
      <c r="AW89" s="21" t="s">
        <v>392</v>
      </c>
      <c r="AX89" s="21">
        <v>250</v>
      </c>
      <c r="AY89" s="21">
        <v>21000</v>
      </c>
      <c r="AZ89" s="21">
        <v>1</v>
      </c>
      <c r="BA89" s="21">
        <v>0.6</v>
      </c>
      <c r="BB89" s="21">
        <v>0.4</v>
      </c>
      <c r="BC89" s="21">
        <v>0.6</v>
      </c>
      <c r="BD89" s="21">
        <v>0.4</v>
      </c>
      <c r="BK89" s="21">
        <v>21000</v>
      </c>
      <c r="BQ89" s="21">
        <v>0.95</v>
      </c>
      <c r="BR89" s="21">
        <v>0.23</v>
      </c>
      <c r="BS89" s="21">
        <v>0.24</v>
      </c>
      <c r="BT89" s="21">
        <v>0.48</v>
      </c>
      <c r="BU89" s="21">
        <v>0.05</v>
      </c>
      <c r="BV89" s="21">
        <v>0.04</v>
      </c>
      <c r="BW89" s="21">
        <v>0.72</v>
      </c>
      <c r="BX89" s="21">
        <v>0.46</v>
      </c>
      <c r="BY89" s="21">
        <v>0.5</v>
      </c>
      <c r="BZ89" s="21">
        <v>0.2</v>
      </c>
      <c r="CA89" s="21">
        <v>0.03</v>
      </c>
      <c r="CB89" s="21">
        <v>0.02</v>
      </c>
      <c r="CC89" s="21">
        <v>0.5</v>
      </c>
      <c r="CD89" s="21">
        <v>0.23</v>
      </c>
      <c r="CE89" s="21">
        <v>0.24</v>
      </c>
      <c r="CF89" s="21">
        <v>0.79500000000000004</v>
      </c>
      <c r="CG89" s="21">
        <v>0.47</v>
      </c>
      <c r="CH89" s="21">
        <v>0.3</v>
      </c>
      <c r="CI89" s="21">
        <v>0.6</v>
      </c>
      <c r="CJ89" s="21">
        <v>0.55000000000000004</v>
      </c>
      <c r="CK89" s="21">
        <v>0.7</v>
      </c>
      <c r="CL89" s="21">
        <v>0.74</v>
      </c>
      <c r="CM89" s="21">
        <v>0.74</v>
      </c>
      <c r="CN89" s="21">
        <v>0.63</v>
      </c>
      <c r="CO89" s="21">
        <v>0.71</v>
      </c>
      <c r="DC89" s="53">
        <v>25</v>
      </c>
      <c r="DD89" s="53">
        <v>78240</v>
      </c>
      <c r="DE89" s="53">
        <v>11150</v>
      </c>
      <c r="DF89" s="53">
        <v>28.5</v>
      </c>
      <c r="DG89" s="53">
        <v>33000</v>
      </c>
      <c r="DH89" s="53">
        <v>60000</v>
      </c>
      <c r="DI89" s="53">
        <v>80000</v>
      </c>
      <c r="DJ89" s="21" t="s">
        <v>0</v>
      </c>
      <c r="DK89" s="53">
        <v>6</v>
      </c>
      <c r="DL89" s="53">
        <v>0.5</v>
      </c>
      <c r="DM89" s="53">
        <v>0.5</v>
      </c>
      <c r="DN89" s="53">
        <v>0.22</v>
      </c>
      <c r="DO89" s="53">
        <v>0.5</v>
      </c>
      <c r="DP89" s="53">
        <v>0.5</v>
      </c>
      <c r="DQ89" s="53">
        <v>3.66</v>
      </c>
      <c r="DR89" s="53"/>
      <c r="DS89" s="53"/>
      <c r="DT89" s="53"/>
      <c r="DU89" s="53"/>
      <c r="DV89" s="53">
        <v>30000</v>
      </c>
      <c r="DW89" s="53">
        <v>20000</v>
      </c>
      <c r="DX89" s="53">
        <v>30000</v>
      </c>
      <c r="DY89" s="53">
        <v>40000</v>
      </c>
      <c r="EL89" s="21" t="str">
        <f t="shared" si="43"/>
        <v>2012Uganda</v>
      </c>
      <c r="EM89" s="21" t="str">
        <f t="shared" si="44"/>
        <v>2ESAUganda2012</v>
      </c>
      <c r="EN89" s="21" t="str">
        <f t="shared" si="42"/>
        <v/>
      </c>
    </row>
    <row r="90" spans="1:144" x14ac:dyDescent="0.2">
      <c r="A90" s="21">
        <v>2</v>
      </c>
      <c r="B90" s="21" t="s">
        <v>92</v>
      </c>
      <c r="C90" s="21" t="s">
        <v>87</v>
      </c>
      <c r="D90" s="21">
        <v>19</v>
      </c>
      <c r="E90" s="21" t="s">
        <v>642</v>
      </c>
      <c r="F90" s="21">
        <v>2012</v>
      </c>
      <c r="G90" s="29">
        <v>47763988.936567523</v>
      </c>
      <c r="H90" s="29">
        <f t="shared" si="45"/>
        <v>21493795.021455385</v>
      </c>
      <c r="J90" s="384">
        <v>3.0558789609986814E-2</v>
      </c>
      <c r="K90" s="29">
        <f t="shared" si="46"/>
        <v>23906779.082660187</v>
      </c>
      <c r="L90" s="29">
        <f t="shared" si="46"/>
        <v>6465867.4979632897</v>
      </c>
      <c r="M90" s="29"/>
      <c r="N90" s="29">
        <f t="shared" si="46"/>
        <v>8509042.3144958541</v>
      </c>
      <c r="O90" s="29">
        <f t="shared" si="46"/>
        <v>6551560.2295998139</v>
      </c>
      <c r="P90" s="29">
        <f t="shared" si="46"/>
        <v>1719900.9795600837</v>
      </c>
      <c r="Q90" s="29">
        <f t="shared" si="46"/>
        <v>2650220.4624869879</v>
      </c>
      <c r="R90" s="29">
        <f t="shared" si="46"/>
        <v>1933972.5281021763</v>
      </c>
      <c r="S90" s="29">
        <f t="shared" si="46"/>
        <v>930319.48292690446</v>
      </c>
      <c r="T90" s="29">
        <f t="shared" si="46"/>
        <v>784407.30596061586</v>
      </c>
      <c r="U90" s="383">
        <v>0.73</v>
      </c>
      <c r="V90" s="29">
        <v>34867711.92369429</v>
      </c>
      <c r="W90" s="29">
        <v>34867711.92369429</v>
      </c>
      <c r="X90" s="21">
        <v>0.67900000000000005</v>
      </c>
      <c r="Y90" s="21">
        <v>4.7</v>
      </c>
      <c r="AA90" s="21">
        <v>0.28000000000000003</v>
      </c>
      <c r="AB90" s="21">
        <v>39000</v>
      </c>
      <c r="AC90" s="21">
        <v>6900</v>
      </c>
      <c r="AD90" s="21">
        <v>98000</v>
      </c>
      <c r="AF90" s="21">
        <v>8.4000000000000005E-2</v>
      </c>
      <c r="AG90" s="21">
        <f t="shared" ref="AG90" si="52">IFERROR(AF90*26*5/6,"")</f>
        <v>1.8200000000000003</v>
      </c>
      <c r="AH90" s="21" t="s">
        <v>926</v>
      </c>
      <c r="AJ90" s="21">
        <v>110</v>
      </c>
      <c r="AQ90" s="21">
        <v>110</v>
      </c>
      <c r="AY90" s="21">
        <v>110</v>
      </c>
      <c r="BK90" s="21">
        <v>110</v>
      </c>
      <c r="EL90" s="21" t="str">
        <f t="shared" si="43"/>
        <v>2012Tanzania</v>
      </c>
      <c r="EM90" s="21" t="str">
        <f t="shared" si="44"/>
        <v>2ESATanzania2012</v>
      </c>
      <c r="EN90" s="21" t="str">
        <f t="shared" si="42"/>
        <v/>
      </c>
    </row>
    <row r="91" spans="1:144" x14ac:dyDescent="0.2">
      <c r="A91" s="21">
        <v>2</v>
      </c>
      <c r="B91" s="21" t="s">
        <v>92</v>
      </c>
      <c r="C91" s="21" t="s">
        <v>87</v>
      </c>
      <c r="D91" s="21">
        <v>20</v>
      </c>
      <c r="E91" s="21" t="s">
        <v>42</v>
      </c>
      <c r="F91" s="21">
        <v>2012</v>
      </c>
      <c r="G91" s="29">
        <v>13806539</v>
      </c>
      <c r="H91" s="29">
        <v>6268169</v>
      </c>
      <c r="I91" s="21">
        <v>1</v>
      </c>
      <c r="J91" s="384">
        <v>2.8000000000000001E-2</v>
      </c>
      <c r="K91" s="29">
        <v>7041335</v>
      </c>
      <c r="L91" s="29">
        <v>3037439</v>
      </c>
      <c r="M91" s="29">
        <v>745553</v>
      </c>
      <c r="N91" s="29">
        <v>2761308</v>
      </c>
      <c r="O91" s="29">
        <v>2209046</v>
      </c>
      <c r="P91" s="29">
        <v>492915.94764351519</v>
      </c>
      <c r="Q91" s="29">
        <v>735908.4247283251</v>
      </c>
      <c r="R91" s="29">
        <v>578519.06749130262</v>
      </c>
      <c r="S91" s="29">
        <v>242992.47708480983</v>
      </c>
      <c r="T91" s="29">
        <v>198960.28325064966</v>
      </c>
      <c r="U91" s="383">
        <v>0.61</v>
      </c>
      <c r="V91" s="29">
        <v>3368926.887222419</v>
      </c>
      <c r="W91" s="29">
        <v>3032034.1985001774</v>
      </c>
      <c r="X91" s="21">
        <v>0.64300000000000002</v>
      </c>
      <c r="Y91" s="21">
        <v>5.0999999999999996</v>
      </c>
      <c r="Z91" s="21">
        <v>0.61</v>
      </c>
      <c r="AA91" s="21">
        <v>0.54</v>
      </c>
      <c r="AB91" s="21">
        <v>17000</v>
      </c>
      <c r="AC91" s="21">
        <v>3300</v>
      </c>
      <c r="AD91" s="21">
        <v>50000</v>
      </c>
      <c r="AE91" s="21" t="s">
        <v>0</v>
      </c>
      <c r="AF91" s="21">
        <v>0.16</v>
      </c>
      <c r="AG91" s="21">
        <v>5</v>
      </c>
      <c r="AH91" s="21" t="s">
        <v>927</v>
      </c>
      <c r="AI91" s="21">
        <v>500</v>
      </c>
      <c r="AJ91" s="21">
        <v>2815</v>
      </c>
      <c r="AK91" s="21">
        <v>0.59</v>
      </c>
      <c r="AL91" s="21">
        <v>0.03</v>
      </c>
      <c r="AM91" s="21">
        <v>0.05</v>
      </c>
      <c r="AN91" s="21">
        <v>3</v>
      </c>
      <c r="AO91" s="21" t="s">
        <v>0</v>
      </c>
      <c r="AP91" s="21">
        <v>500</v>
      </c>
      <c r="AQ91" s="21">
        <v>2815</v>
      </c>
      <c r="AR91" s="21">
        <v>0.68</v>
      </c>
      <c r="AS91" s="21">
        <v>0.03</v>
      </c>
      <c r="AT91" s="21">
        <v>0.18</v>
      </c>
      <c r="AU91" s="21">
        <v>0.15</v>
      </c>
      <c r="AV91" s="21">
        <v>5</v>
      </c>
      <c r="AW91" s="21" t="s">
        <v>0</v>
      </c>
      <c r="AX91" s="21">
        <v>500</v>
      </c>
      <c r="AY91" s="21">
        <v>2815</v>
      </c>
      <c r="AZ91" s="21">
        <v>3</v>
      </c>
      <c r="BA91" s="21">
        <v>0.25</v>
      </c>
      <c r="BB91" s="21">
        <v>0.03</v>
      </c>
      <c r="BC91" s="21">
        <v>0.25</v>
      </c>
      <c r="BD91" s="21">
        <v>0.03</v>
      </c>
      <c r="BE91" s="21">
        <v>0.43</v>
      </c>
      <c r="BF91" s="21">
        <v>1</v>
      </c>
      <c r="BG91" s="21">
        <v>0.15</v>
      </c>
      <c r="BH91" s="21">
        <v>1</v>
      </c>
      <c r="BI91" s="21" t="s">
        <v>1289</v>
      </c>
      <c r="BJ91" s="21">
        <v>500</v>
      </c>
      <c r="BK91" s="21">
        <v>2815</v>
      </c>
      <c r="BL91" s="21">
        <v>3</v>
      </c>
      <c r="BM91" s="21">
        <v>0.65</v>
      </c>
      <c r="BN91" s="21">
        <v>0.03</v>
      </c>
      <c r="BO91" s="21">
        <v>0.65</v>
      </c>
      <c r="BP91" s="21">
        <v>0.05</v>
      </c>
      <c r="BQ91" s="21">
        <v>0.01</v>
      </c>
      <c r="BR91" s="21">
        <v>0.17</v>
      </c>
      <c r="BS91" s="21">
        <v>0.17</v>
      </c>
      <c r="BT91" s="21">
        <v>0.6</v>
      </c>
      <c r="BU91" s="21">
        <v>0.6</v>
      </c>
      <c r="BV91" s="21">
        <v>0.56000000000000005</v>
      </c>
      <c r="BW91" s="21">
        <v>1</v>
      </c>
      <c r="BX91" s="21">
        <v>0.55000000000000004</v>
      </c>
      <c r="BY91" s="21">
        <v>0.55000000000000004</v>
      </c>
      <c r="BZ91" s="21">
        <v>0.32300000000000001</v>
      </c>
      <c r="CA91" s="21">
        <v>0.36899999999999999</v>
      </c>
      <c r="CB91" s="21">
        <v>0.315</v>
      </c>
      <c r="CC91" s="21">
        <v>0.1</v>
      </c>
      <c r="CD91" s="21">
        <v>0.17</v>
      </c>
      <c r="CE91" s="21">
        <v>0.17</v>
      </c>
      <c r="CF91" s="21">
        <v>0.68</v>
      </c>
      <c r="CG91" s="21">
        <v>0.47</v>
      </c>
      <c r="CH91" s="21">
        <v>0.5</v>
      </c>
      <c r="CI91" s="21">
        <v>1</v>
      </c>
      <c r="CJ91" s="21">
        <v>0.8</v>
      </c>
      <c r="CK91" s="21">
        <v>1</v>
      </c>
      <c r="CL91" s="21">
        <v>0.72</v>
      </c>
      <c r="CM91" s="21">
        <v>0.68</v>
      </c>
      <c r="CN91" s="21">
        <v>0.56999999999999995</v>
      </c>
      <c r="CO91" s="21">
        <v>0.57999999999999996</v>
      </c>
      <c r="CP91" s="21" t="s">
        <v>0</v>
      </c>
      <c r="CQ91" s="21" t="s">
        <v>0</v>
      </c>
      <c r="CR91" s="21" t="s">
        <v>0</v>
      </c>
      <c r="CS91" s="21">
        <v>0.6</v>
      </c>
      <c r="CT91" s="21">
        <v>0.4</v>
      </c>
      <c r="CU91" s="21">
        <v>0.4</v>
      </c>
      <c r="CV91" s="21">
        <v>0.2</v>
      </c>
      <c r="CW91" s="21">
        <v>1</v>
      </c>
      <c r="CX91" s="21">
        <v>1</v>
      </c>
      <c r="CY91" s="21">
        <v>1</v>
      </c>
      <c r="CZ91" s="21">
        <v>1</v>
      </c>
      <c r="DA91" s="21">
        <v>0.85</v>
      </c>
      <c r="DB91" s="21">
        <v>1</v>
      </c>
      <c r="DC91" s="53">
        <v>380</v>
      </c>
      <c r="DD91" s="53">
        <v>480</v>
      </c>
      <c r="DE91" s="53">
        <v>11952</v>
      </c>
      <c r="DF91" s="53">
        <v>900</v>
      </c>
      <c r="DG91" s="53">
        <v>9000</v>
      </c>
      <c r="DH91" s="53">
        <v>900</v>
      </c>
      <c r="DI91" s="53">
        <v>7900</v>
      </c>
      <c r="DJ91" s="53">
        <v>50000</v>
      </c>
      <c r="DK91" s="53">
        <v>6</v>
      </c>
      <c r="DL91" s="53">
        <v>0.6</v>
      </c>
      <c r="DM91" s="53">
        <v>0.5</v>
      </c>
      <c r="DN91" s="53">
        <v>0.9</v>
      </c>
      <c r="DO91" s="53">
        <v>0.18</v>
      </c>
      <c r="DP91" s="53">
        <v>0.2</v>
      </c>
      <c r="DQ91" s="53">
        <v>5</v>
      </c>
      <c r="DR91" s="53">
        <v>2.34</v>
      </c>
      <c r="DS91" s="53">
        <v>60.19</v>
      </c>
      <c r="DT91" s="53">
        <v>0.2</v>
      </c>
      <c r="DU91" s="53">
        <v>2.08</v>
      </c>
      <c r="DV91" s="53">
        <v>30000</v>
      </c>
      <c r="DW91" s="53">
        <v>50000</v>
      </c>
      <c r="DX91" s="53">
        <v>30000</v>
      </c>
      <c r="DY91" s="53">
        <v>96400</v>
      </c>
      <c r="EL91" s="21" t="str">
        <f t="shared" si="43"/>
        <v>2012Zambia</v>
      </c>
      <c r="EM91" s="21" t="str">
        <f t="shared" si="44"/>
        <v>2ESAZambia2012</v>
      </c>
      <c r="EN91" s="21" t="str">
        <f t="shared" si="42"/>
        <v/>
      </c>
    </row>
    <row r="92" spans="1:144" x14ac:dyDescent="0.2">
      <c r="A92" s="21">
        <v>2</v>
      </c>
      <c r="B92" s="21" t="s">
        <v>92</v>
      </c>
      <c r="C92" s="21" t="s">
        <v>87</v>
      </c>
      <c r="D92" s="21">
        <v>21</v>
      </c>
      <c r="E92" s="21" t="s">
        <v>43</v>
      </c>
      <c r="F92" s="21">
        <v>2012</v>
      </c>
      <c r="G92" s="29">
        <v>12973808</v>
      </c>
      <c r="H92" s="29">
        <v>5189523.2</v>
      </c>
      <c r="I92" s="21">
        <v>0.5</v>
      </c>
      <c r="J92" s="384">
        <v>1.4590829113816962E-2</v>
      </c>
      <c r="K92" s="29">
        <v>6578269.4991583321</v>
      </c>
      <c r="L92" s="29">
        <v>1838897.1652160026</v>
      </c>
      <c r="M92" s="29" t="s">
        <v>0</v>
      </c>
      <c r="N92" s="29">
        <v>1778809.257845564</v>
      </c>
      <c r="O92" s="29">
        <v>1278462.9816934199</v>
      </c>
      <c r="P92" s="29">
        <v>296008.21585590002</v>
      </c>
      <c r="Q92" s="29">
        <v>441309.77831148141</v>
      </c>
      <c r="R92" s="29">
        <v>391607.39631078811</v>
      </c>
      <c r="S92" s="29">
        <v>145301.56245558144</v>
      </c>
      <c r="T92" s="29">
        <v>121455.5729935057</v>
      </c>
      <c r="U92" s="383">
        <v>0.67</v>
      </c>
      <c r="V92" s="29">
        <v>8211435.6332015153</v>
      </c>
      <c r="W92" s="29">
        <v>8211435.6332015153</v>
      </c>
      <c r="X92" s="21" t="s">
        <v>0</v>
      </c>
      <c r="Y92" s="21">
        <v>4.2</v>
      </c>
      <c r="Z92" s="21">
        <v>0.2</v>
      </c>
      <c r="AA92" s="21">
        <v>0.4</v>
      </c>
      <c r="AB92" s="21">
        <v>3.1E-2</v>
      </c>
      <c r="AC92" s="21">
        <v>5.7000000000000002E-2</v>
      </c>
      <c r="AD92" s="21">
        <v>8.4000000000000005E-2</v>
      </c>
      <c r="AE92" s="21" t="s">
        <v>1264</v>
      </c>
      <c r="AF92" s="21">
        <v>0.124</v>
      </c>
      <c r="AG92" s="21">
        <v>2.686666666666667</v>
      </c>
      <c r="AH92" s="21" t="s">
        <v>925</v>
      </c>
      <c r="AI92" s="21" t="s">
        <v>0</v>
      </c>
      <c r="AJ92" s="21">
        <v>11000</v>
      </c>
      <c r="AK92" s="21" t="s">
        <v>0</v>
      </c>
      <c r="AL92" s="21" t="s">
        <v>0</v>
      </c>
      <c r="AM92" s="21" t="s">
        <v>0</v>
      </c>
      <c r="AN92" s="21" t="s">
        <v>0</v>
      </c>
      <c r="AO92" s="21" t="s">
        <v>0</v>
      </c>
      <c r="AP92" s="21" t="s">
        <v>0</v>
      </c>
      <c r="AQ92" s="21">
        <v>11000</v>
      </c>
      <c r="AR92" s="21" t="s">
        <v>0</v>
      </c>
      <c r="AS92" s="21" t="s">
        <v>0</v>
      </c>
      <c r="AT92" s="21">
        <v>0.6</v>
      </c>
      <c r="AU92" s="21">
        <v>0.3</v>
      </c>
      <c r="AV92" s="21">
        <v>2</v>
      </c>
      <c r="AW92" s="21" t="s">
        <v>925</v>
      </c>
      <c r="AX92" s="21">
        <v>500</v>
      </c>
      <c r="AY92" s="21">
        <v>11000</v>
      </c>
      <c r="AZ92" s="21">
        <v>2</v>
      </c>
      <c r="BA92" s="21">
        <v>0.7</v>
      </c>
      <c r="BB92" s="21">
        <v>0.2</v>
      </c>
      <c r="BC92" s="21">
        <v>0.68</v>
      </c>
      <c r="BD92" s="21">
        <v>0.32</v>
      </c>
      <c r="BE92" s="21">
        <v>0.59</v>
      </c>
      <c r="BF92" s="21">
        <v>0.5</v>
      </c>
      <c r="BG92" s="21">
        <v>0.13</v>
      </c>
      <c r="BH92" s="21">
        <v>1</v>
      </c>
      <c r="BI92" s="21" t="s">
        <v>925</v>
      </c>
      <c r="BJ92" s="21">
        <v>500</v>
      </c>
      <c r="BK92" s="21">
        <v>11000</v>
      </c>
      <c r="BL92" s="21" t="s">
        <v>0</v>
      </c>
      <c r="BM92" s="21" t="s">
        <v>0</v>
      </c>
      <c r="BN92" s="21" t="s">
        <v>0</v>
      </c>
      <c r="BO92" s="21" t="s">
        <v>0</v>
      </c>
      <c r="BP92" s="21" t="s">
        <v>0</v>
      </c>
      <c r="BQ92" s="21" t="s">
        <v>0</v>
      </c>
      <c r="BR92" s="21" t="s">
        <v>0</v>
      </c>
      <c r="BS92" s="21" t="s">
        <v>0</v>
      </c>
      <c r="BT92" s="21" t="s">
        <v>0</v>
      </c>
      <c r="BU92" s="21" t="s">
        <v>0</v>
      </c>
      <c r="BV92" s="21" t="s">
        <v>0</v>
      </c>
      <c r="BW92" s="21" t="s">
        <v>0</v>
      </c>
      <c r="BX92" s="21">
        <v>0.3</v>
      </c>
      <c r="BY92" s="21">
        <v>0.7</v>
      </c>
      <c r="BZ92" s="21">
        <v>0.96</v>
      </c>
      <c r="CA92" s="21">
        <v>0.97</v>
      </c>
      <c r="CB92" s="21">
        <v>0.95</v>
      </c>
      <c r="CC92" s="21" t="s">
        <v>0</v>
      </c>
      <c r="CD92" s="21" t="s">
        <v>0</v>
      </c>
      <c r="CE92" s="21" t="s">
        <v>0</v>
      </c>
      <c r="CF92" s="21" t="s">
        <v>0</v>
      </c>
      <c r="CG92" s="21" t="s">
        <v>0</v>
      </c>
      <c r="CH92" s="21" t="s">
        <v>0</v>
      </c>
      <c r="CI92" s="21">
        <v>0.52</v>
      </c>
      <c r="CJ92" s="21">
        <v>0.6</v>
      </c>
      <c r="CK92" s="21">
        <v>0.7</v>
      </c>
      <c r="CL92" s="21">
        <v>0.55700000000000005</v>
      </c>
      <c r="CM92" s="21">
        <v>0.46400000000000002</v>
      </c>
      <c r="CN92" s="21">
        <v>0.57899999999999996</v>
      </c>
      <c r="CO92" s="21">
        <v>0.57499999999999996</v>
      </c>
      <c r="CP92" s="21" t="s">
        <v>0</v>
      </c>
      <c r="CQ92" s="21" t="s">
        <v>0</v>
      </c>
      <c r="CR92" s="21" t="s">
        <v>0</v>
      </c>
      <c r="CS92" s="21" t="s">
        <v>0</v>
      </c>
      <c r="CT92" s="21" t="s">
        <v>0</v>
      </c>
      <c r="CU92" s="21" t="s">
        <v>0</v>
      </c>
      <c r="CV92" s="21" t="s">
        <v>0</v>
      </c>
      <c r="CW92" s="21">
        <v>1</v>
      </c>
      <c r="CX92" s="21">
        <v>1</v>
      </c>
      <c r="CY92" s="21">
        <v>1</v>
      </c>
      <c r="CZ92" s="21">
        <v>1</v>
      </c>
      <c r="DA92" s="21">
        <v>0.85</v>
      </c>
      <c r="DB92" s="21">
        <v>0.85</v>
      </c>
      <c r="DC92" s="53">
        <v>168</v>
      </c>
      <c r="DD92" s="21" t="s">
        <v>0</v>
      </c>
      <c r="DE92" s="53">
        <v>3600</v>
      </c>
      <c r="DF92" s="53">
        <v>120000</v>
      </c>
      <c r="DG92" s="21" t="s">
        <v>0</v>
      </c>
      <c r="DH92" s="21" t="s">
        <v>0</v>
      </c>
      <c r="DI92" s="21" t="s">
        <v>0</v>
      </c>
      <c r="DJ92" s="21" t="s">
        <v>0</v>
      </c>
      <c r="DK92" s="53">
        <v>5</v>
      </c>
      <c r="DL92" s="53">
        <v>2</v>
      </c>
      <c r="DM92" s="21" t="s">
        <v>0</v>
      </c>
      <c r="DN92" s="53">
        <v>2.4</v>
      </c>
      <c r="DO92" s="21" t="s">
        <v>0</v>
      </c>
      <c r="DP92" s="21" t="s">
        <v>0</v>
      </c>
      <c r="DQ92" s="21" t="s">
        <v>0</v>
      </c>
      <c r="DR92" s="21" t="s">
        <v>0</v>
      </c>
      <c r="DS92" s="21" t="s">
        <v>0</v>
      </c>
      <c r="DT92" s="21" t="s">
        <v>0</v>
      </c>
      <c r="DU92" s="53">
        <v>4</v>
      </c>
      <c r="DV92" s="53">
        <v>2000</v>
      </c>
      <c r="DW92" s="21" t="s">
        <v>0</v>
      </c>
      <c r="DX92" s="21" t="s">
        <v>0</v>
      </c>
      <c r="EL92" s="21" t="str">
        <f t="shared" si="43"/>
        <v>2012Zimbabwe</v>
      </c>
      <c r="EM92" s="21" t="str">
        <f t="shared" si="44"/>
        <v>2ESAZimbabwe2012</v>
      </c>
      <c r="EN92" s="21" t="str">
        <f t="shared" si="42"/>
        <v/>
      </c>
    </row>
    <row r="93" spans="1:144" x14ac:dyDescent="0.2">
      <c r="A93" s="21">
        <v>1</v>
      </c>
      <c r="B93" s="21" t="s">
        <v>92</v>
      </c>
      <c r="C93" s="21" t="s">
        <v>93</v>
      </c>
      <c r="E93" s="21" t="s">
        <v>92</v>
      </c>
      <c r="F93" s="21">
        <v>2012</v>
      </c>
      <c r="G93" s="29">
        <v>440154635.71981812</v>
      </c>
      <c r="H93" s="29">
        <f t="shared" si="45"/>
        <v>186195294.00581095</v>
      </c>
      <c r="I93" s="310">
        <f>AVERAGE(I72:I92)</f>
        <v>0.75272727272727269</v>
      </c>
      <c r="J93" s="384">
        <f>AVERAGE(J72:J92)</f>
        <v>2.4667944179531522E-2</v>
      </c>
      <c r="K93" s="29">
        <f t="shared" si="46"/>
        <v>221459651.60380489</v>
      </c>
      <c r="L93" s="29">
        <f t="shared" si="46"/>
        <v>54828160.287906714</v>
      </c>
      <c r="M93" s="29">
        <f>L93*30%</f>
        <v>16448448.086372014</v>
      </c>
      <c r="N93" s="29">
        <f t="shared" si="46"/>
        <v>70522799.598700359</v>
      </c>
      <c r="O93" s="29">
        <f t="shared" si="46"/>
        <v>46074186.728856459</v>
      </c>
      <c r="P93" s="29">
        <f t="shared" si="46"/>
        <v>11423472.613539327</v>
      </c>
      <c r="Q93" s="29">
        <f t="shared" si="46"/>
        <v>19741780.50681068</v>
      </c>
      <c r="R93" s="29">
        <f t="shared" si="46"/>
        <v>15979222.290872276</v>
      </c>
      <c r="S93" s="29">
        <f t="shared" si="46"/>
        <v>6458393.4057856435</v>
      </c>
      <c r="T93" s="29">
        <f t="shared" si="46"/>
        <v>5644400.0907624001</v>
      </c>
      <c r="U93" s="383">
        <v>0.69190476190476191</v>
      </c>
      <c r="V93" s="29">
        <v>304545088.42899799</v>
      </c>
      <c r="W93" s="29">
        <v>304545088.42899799</v>
      </c>
      <c r="X93" s="384">
        <f>AVERAGE(X72:X92)</f>
        <v>0.49292307692307696</v>
      </c>
      <c r="Y93" s="310">
        <f>AVERAGE(Y72:Y92)</f>
        <v>4.980952380952381</v>
      </c>
      <c r="Z93" s="310">
        <f>AVERAGE(Z72:Z92)</f>
        <v>0.36027272727272724</v>
      </c>
      <c r="AA93" s="310">
        <f>AVERAGE(AA72:AA92)</f>
        <v>0.37226315789473691</v>
      </c>
      <c r="AB93" s="21">
        <v>424000</v>
      </c>
      <c r="AC93" s="21">
        <v>78500</v>
      </c>
      <c r="AD93" s="21">
        <v>1170000</v>
      </c>
      <c r="AE93" s="21">
        <v>86957</v>
      </c>
      <c r="AF93" s="21">
        <f>AVERAGE(AF72:AF92)</f>
        <v>0.16195238095238096</v>
      </c>
      <c r="AG93" s="21">
        <f>AVERAGE(AG72:AG92)</f>
        <v>4.7166666666666668</v>
      </c>
      <c r="AI93" s="29">
        <f t="shared" ref="AI93:AN93" si="53">AVERAGE(AI72:AI92)</f>
        <v>895.91666666666663</v>
      </c>
      <c r="AJ93" s="21">
        <f>SUM(AJ72:AJ92)</f>
        <v>171124</v>
      </c>
      <c r="AK93" s="21">
        <f t="shared" si="53"/>
        <v>0.44018181818181817</v>
      </c>
      <c r="AL93" s="21">
        <f t="shared" si="53"/>
        <v>0.19135990379990375</v>
      </c>
      <c r="AM93" s="21">
        <f t="shared" si="53"/>
        <v>0.11225000000000002</v>
      </c>
      <c r="AN93" s="21">
        <f t="shared" si="53"/>
        <v>2.0989696969696969</v>
      </c>
      <c r="AP93" s="21">
        <f t="shared" ref="AP93:AV93" si="54">AVERAGE(AP72:AP92)</f>
        <v>729.18181818181813</v>
      </c>
      <c r="AQ93" s="21">
        <f>SUM(AQ72:AQ92)</f>
        <v>167989</v>
      </c>
      <c r="AR93" s="21">
        <f t="shared" si="54"/>
        <v>0.37827272727272726</v>
      </c>
      <c r="AS93" s="21">
        <f t="shared" si="54"/>
        <v>0.22881818181818178</v>
      </c>
      <c r="AT93" s="21">
        <f t="shared" si="54"/>
        <v>0.28861538461538461</v>
      </c>
      <c r="AU93" s="21">
        <f t="shared" si="54"/>
        <v>0.1920833333333333</v>
      </c>
      <c r="AV93" s="21">
        <f t="shared" si="54"/>
        <v>2.567625</v>
      </c>
      <c r="AX93" s="21">
        <f t="shared" ref="AX93:BD93" si="55">AVERAGE(AX72:AX92)</f>
        <v>873.15384615384619</v>
      </c>
      <c r="AY93" s="21">
        <f>SUM(AY72:AY92)</f>
        <v>173675</v>
      </c>
      <c r="AZ93" s="21">
        <f t="shared" si="55"/>
        <v>2.0916666666666668</v>
      </c>
      <c r="BA93" s="21">
        <f t="shared" si="55"/>
        <v>0.56166666666666665</v>
      </c>
      <c r="BB93" s="21">
        <f t="shared" si="55"/>
        <v>0.20166666666666666</v>
      </c>
      <c r="BC93" s="21">
        <f t="shared" si="55"/>
        <v>0.40106702471444017</v>
      </c>
      <c r="BD93" s="21">
        <f t="shared" si="55"/>
        <v>0.20249999999999999</v>
      </c>
      <c r="BE93" s="21">
        <f>IFERROR(AVERAGE(BE72:BE92),"")</f>
        <v>0.34706895175687169</v>
      </c>
      <c r="BF93" s="21">
        <f t="shared" ref="BF93:DQ93" si="56">IFERROR(AVERAGE(BF72:BF92),"")</f>
        <v>0.70536925283577356</v>
      </c>
      <c r="BG93" s="21">
        <f t="shared" si="56"/>
        <v>7.9875000000000002E-2</v>
      </c>
      <c r="BH93" s="21">
        <f t="shared" si="56"/>
        <v>0.9375</v>
      </c>
      <c r="BI93" s="21" t="str">
        <f t="shared" si="56"/>
        <v/>
      </c>
      <c r="BJ93" s="21">
        <f t="shared" si="56"/>
        <v>815.66666666666663</v>
      </c>
      <c r="BK93" s="21">
        <f>SUM(BK72:BK92)</f>
        <v>147178</v>
      </c>
      <c r="BL93" s="21">
        <f t="shared" si="56"/>
        <v>58.666666666666664</v>
      </c>
      <c r="BM93" s="21">
        <f t="shared" si="56"/>
        <v>0.48666666666666664</v>
      </c>
      <c r="BN93" s="21">
        <f t="shared" si="56"/>
        <v>0.33499999999999996</v>
      </c>
      <c r="BO93" s="21">
        <f t="shared" si="56"/>
        <v>0.77400000000000002</v>
      </c>
      <c r="BP93" s="21">
        <f t="shared" si="56"/>
        <v>0.04</v>
      </c>
      <c r="BQ93" s="21">
        <f t="shared" si="56"/>
        <v>0.48581818181818176</v>
      </c>
      <c r="BR93" s="21">
        <f t="shared" si="56"/>
        <v>0.54710000000000014</v>
      </c>
      <c r="BS93" s="21">
        <f t="shared" si="56"/>
        <v>0.39050000000000001</v>
      </c>
      <c r="BT93" s="21">
        <f t="shared" si="56"/>
        <v>0.40318181818181814</v>
      </c>
      <c r="BU93" s="21">
        <v>0.4</v>
      </c>
      <c r="BV93" s="21">
        <v>0.39</v>
      </c>
      <c r="BW93" s="21">
        <f t="shared" si="56"/>
        <v>0.54879999999999995</v>
      </c>
      <c r="BX93" s="21">
        <f t="shared" si="56"/>
        <v>0.60681818181818181</v>
      </c>
      <c r="BY93" s="21">
        <f t="shared" si="56"/>
        <v>0.4335324675324676</v>
      </c>
      <c r="BZ93" s="21">
        <f t="shared" si="56"/>
        <v>0.27966666666666667</v>
      </c>
      <c r="CA93" s="21">
        <v>0.35</v>
      </c>
      <c r="CB93" s="21">
        <v>0.31</v>
      </c>
      <c r="CC93" s="21">
        <f t="shared" si="56"/>
        <v>0.35270000000000001</v>
      </c>
      <c r="CD93" s="21">
        <f t="shared" si="56"/>
        <v>0.42463636363636365</v>
      </c>
      <c r="CE93" s="21">
        <f t="shared" si="56"/>
        <v>0.34116883116883118</v>
      </c>
      <c r="CF93" s="21">
        <f t="shared" si="56"/>
        <v>0.5056666666666666</v>
      </c>
      <c r="CG93" s="21">
        <f t="shared" si="56"/>
        <v>0.36629999999999996</v>
      </c>
      <c r="CH93" s="21">
        <v>0.3</v>
      </c>
      <c r="CI93" s="21">
        <f t="shared" si="56"/>
        <v>0.70273333333333332</v>
      </c>
      <c r="CJ93" s="21">
        <f t="shared" si="56"/>
        <v>0.52090909090909088</v>
      </c>
      <c r="CK93" s="21">
        <f t="shared" si="56"/>
        <v>0.72909090909090901</v>
      </c>
      <c r="CL93" s="21">
        <f t="shared" si="56"/>
        <v>0.629</v>
      </c>
      <c r="CM93" s="21">
        <f t="shared" si="56"/>
        <v>0.55200000000000005</v>
      </c>
      <c r="CN93" s="21">
        <f t="shared" si="56"/>
        <v>0.43324999999999997</v>
      </c>
      <c r="CO93" s="21">
        <f t="shared" si="56"/>
        <v>0.42724999999999996</v>
      </c>
      <c r="CP93" s="21">
        <f t="shared" si="56"/>
        <v>0.45</v>
      </c>
      <c r="CQ93" s="21">
        <f t="shared" si="56"/>
        <v>0.62600000000000011</v>
      </c>
      <c r="CR93" s="21">
        <f t="shared" si="56"/>
        <v>0.6</v>
      </c>
      <c r="CS93" s="21">
        <f t="shared" si="56"/>
        <v>0.31833333333333336</v>
      </c>
      <c r="CT93" s="21">
        <f t="shared" si="56"/>
        <v>0.58799999999999997</v>
      </c>
      <c r="CU93" s="21">
        <f t="shared" si="56"/>
        <v>0.57999999999999996</v>
      </c>
      <c r="CV93" s="21">
        <f t="shared" si="56"/>
        <v>0.39666666666666672</v>
      </c>
      <c r="CW93" s="21">
        <f t="shared" si="56"/>
        <v>0.80142857142857138</v>
      </c>
      <c r="CX93" s="21">
        <f t="shared" si="56"/>
        <v>0.82014285714285706</v>
      </c>
      <c r="CY93" s="21">
        <f t="shared" si="56"/>
        <v>0.74762499999999998</v>
      </c>
      <c r="CZ93" s="21">
        <f t="shared" si="56"/>
        <v>0.69162499999999993</v>
      </c>
      <c r="DA93" s="21">
        <f t="shared" si="56"/>
        <v>0.50375000000000003</v>
      </c>
      <c r="DB93" s="21">
        <f t="shared" si="56"/>
        <v>0.51224999999999998</v>
      </c>
      <c r="DC93" s="21">
        <f t="shared" si="56"/>
        <v>331.6516666666667</v>
      </c>
      <c r="DD93" s="21">
        <f t="shared" si="56"/>
        <v>33124.545454545456</v>
      </c>
      <c r="DE93" s="21">
        <f t="shared" si="56"/>
        <v>10680.416666666666</v>
      </c>
      <c r="DF93" s="21">
        <f t="shared" si="56"/>
        <v>11231.541666666666</v>
      </c>
      <c r="DG93" s="21">
        <f t="shared" si="56"/>
        <v>10501.818181818182</v>
      </c>
      <c r="DH93" s="21">
        <f t="shared" si="56"/>
        <v>265234.09090909088</v>
      </c>
      <c r="DI93" s="21">
        <f t="shared" si="56"/>
        <v>65296.818181818184</v>
      </c>
      <c r="DJ93" s="21">
        <f t="shared" si="56"/>
        <v>356400</v>
      </c>
      <c r="DK93" s="21">
        <f t="shared" si="56"/>
        <v>5.1541666666666668</v>
      </c>
      <c r="DL93" s="21">
        <f t="shared" si="56"/>
        <v>1.6325000000000003</v>
      </c>
      <c r="DM93" s="21">
        <f t="shared" si="56"/>
        <v>0.98272727272727256</v>
      </c>
      <c r="DN93" s="21">
        <f t="shared" si="56"/>
        <v>1.3583333333333334</v>
      </c>
      <c r="DO93" s="21">
        <f t="shared" si="56"/>
        <v>0.52090909090909099</v>
      </c>
      <c r="DP93" s="21">
        <f t="shared" si="56"/>
        <v>0.38090909090909092</v>
      </c>
      <c r="DQ93" s="21">
        <f t="shared" si="56"/>
        <v>4.9654545454545458</v>
      </c>
      <c r="DR93" s="21">
        <f t="shared" ref="DR93:DY93" si="57">IFERROR(AVERAGE(DR72:DR92),"")</f>
        <v>29.844285714285714</v>
      </c>
      <c r="DS93" s="21">
        <f t="shared" si="57"/>
        <v>65.06</v>
      </c>
      <c r="DT93" s="21">
        <f t="shared" si="57"/>
        <v>4.6271428571428572</v>
      </c>
      <c r="DU93" s="21">
        <f t="shared" si="57"/>
        <v>3.6500000000000004</v>
      </c>
      <c r="DV93" s="21">
        <f t="shared" si="57"/>
        <v>40587.916666666664</v>
      </c>
      <c r="DW93" s="21">
        <f t="shared" si="57"/>
        <v>395242.42454545456</v>
      </c>
      <c r="DX93" s="21">
        <f t="shared" si="57"/>
        <v>119090.90909090909</v>
      </c>
      <c r="DY93" s="21">
        <f t="shared" si="57"/>
        <v>201000</v>
      </c>
      <c r="EL93" s="21" t="str">
        <f t="shared" si="43"/>
        <v>2012ESA</v>
      </c>
      <c r="EM93" s="21" t="str">
        <f t="shared" si="44"/>
        <v>1ESAESA2012</v>
      </c>
      <c r="EN93" s="21" t="str">
        <f t="shared" si="42"/>
        <v/>
      </c>
    </row>
    <row r="94" spans="1:144" x14ac:dyDescent="0.2">
      <c r="A94" s="21">
        <v>2</v>
      </c>
      <c r="B94" s="21" t="s">
        <v>92</v>
      </c>
      <c r="C94" s="21" t="s">
        <v>87</v>
      </c>
      <c r="D94" s="21">
        <v>1</v>
      </c>
      <c r="E94" s="21" t="s">
        <v>24</v>
      </c>
      <c r="F94" s="21">
        <v>2013</v>
      </c>
      <c r="EL94" s="21" t="str">
        <f t="shared" si="43"/>
        <v>2013Angola</v>
      </c>
      <c r="EM94" s="21" t="str">
        <f t="shared" si="44"/>
        <v>2ESAAngola2013</v>
      </c>
      <c r="EN94" s="21" t="str">
        <f t="shared" si="42"/>
        <v/>
      </c>
    </row>
    <row r="95" spans="1:144" x14ac:dyDescent="0.2">
      <c r="A95" s="21">
        <v>2</v>
      </c>
      <c r="B95" s="21" t="s">
        <v>92</v>
      </c>
      <c r="C95" s="21" t="s">
        <v>87</v>
      </c>
      <c r="D95" s="21">
        <v>2</v>
      </c>
      <c r="E95" s="21" t="s">
        <v>25</v>
      </c>
      <c r="F95" s="21">
        <v>2013</v>
      </c>
      <c r="EL95" s="21" t="str">
        <f t="shared" si="43"/>
        <v>2013Botswana</v>
      </c>
      <c r="EM95" s="21" t="str">
        <f t="shared" si="44"/>
        <v>2ESABotswana2013</v>
      </c>
      <c r="EN95" s="21" t="str">
        <f t="shared" si="42"/>
        <v/>
      </c>
    </row>
    <row r="96" spans="1:144" x14ac:dyDescent="0.2">
      <c r="A96" s="21">
        <v>2</v>
      </c>
      <c r="B96" s="21" t="s">
        <v>92</v>
      </c>
      <c r="C96" s="21" t="s">
        <v>87</v>
      </c>
      <c r="D96" s="21">
        <v>3</v>
      </c>
      <c r="E96" s="21" t="s">
        <v>26</v>
      </c>
      <c r="F96" s="21">
        <v>2013</v>
      </c>
      <c r="EL96" s="21" t="str">
        <f t="shared" si="43"/>
        <v>2013Burundi</v>
      </c>
      <c r="EM96" s="21" t="str">
        <f t="shared" si="44"/>
        <v>2ESABurundi2013</v>
      </c>
      <c r="EN96" s="21" t="str">
        <f t="shared" si="42"/>
        <v/>
      </c>
    </row>
    <row r="97" spans="1:144" x14ac:dyDescent="0.2">
      <c r="A97" s="21">
        <v>2</v>
      </c>
      <c r="B97" s="21" t="s">
        <v>92</v>
      </c>
      <c r="C97" s="21" t="s">
        <v>87</v>
      </c>
      <c r="D97" s="21">
        <v>4</v>
      </c>
      <c r="E97" s="21" t="s">
        <v>27</v>
      </c>
      <c r="F97" s="21">
        <v>2013</v>
      </c>
      <c r="EL97" s="21" t="str">
        <f t="shared" si="43"/>
        <v>2013Comoros</v>
      </c>
      <c r="EM97" s="21" t="str">
        <f t="shared" si="44"/>
        <v>2ESAComoros2013</v>
      </c>
      <c r="EN97" s="21" t="str">
        <f t="shared" si="42"/>
        <v/>
      </c>
    </row>
    <row r="98" spans="1:144" x14ac:dyDescent="0.2">
      <c r="A98" s="21">
        <v>2</v>
      </c>
      <c r="B98" s="21" t="s">
        <v>92</v>
      </c>
      <c r="C98" s="21" t="s">
        <v>87</v>
      </c>
      <c r="D98" s="21">
        <v>5</v>
      </c>
      <c r="E98" s="21" t="s">
        <v>28</v>
      </c>
      <c r="F98" s="21">
        <v>2013</v>
      </c>
      <c r="EL98" s="21" t="str">
        <f t="shared" si="43"/>
        <v>2013Eritrea</v>
      </c>
      <c r="EM98" s="21" t="str">
        <f t="shared" si="44"/>
        <v>2ESAEritrea2013</v>
      </c>
      <c r="EN98" s="21" t="str">
        <f t="shared" si="42"/>
        <v/>
      </c>
    </row>
    <row r="99" spans="1:144" x14ac:dyDescent="0.2">
      <c r="A99" s="21">
        <v>2</v>
      </c>
      <c r="B99" s="21" t="s">
        <v>92</v>
      </c>
      <c r="C99" s="21" t="s">
        <v>87</v>
      </c>
      <c r="D99" s="21">
        <v>6</v>
      </c>
      <c r="E99" s="21" t="s">
        <v>29</v>
      </c>
      <c r="F99" s="21">
        <v>2013</v>
      </c>
      <c r="EL99" s="21" t="str">
        <f t="shared" si="43"/>
        <v>2013Ethiopia</v>
      </c>
      <c r="EM99" s="21" t="str">
        <f t="shared" si="44"/>
        <v>2ESAEthiopia2013</v>
      </c>
      <c r="EN99" s="21" t="str">
        <f t="shared" si="42"/>
        <v/>
      </c>
    </row>
    <row r="100" spans="1:144" x14ac:dyDescent="0.2">
      <c r="A100" s="21">
        <v>2</v>
      </c>
      <c r="B100" s="21" t="s">
        <v>92</v>
      </c>
      <c r="C100" s="21" t="s">
        <v>87</v>
      </c>
      <c r="D100" s="21">
        <v>7</v>
      </c>
      <c r="E100" s="21" t="s">
        <v>30</v>
      </c>
      <c r="F100" s="21">
        <v>2013</v>
      </c>
      <c r="EL100" s="21" t="str">
        <f t="shared" si="43"/>
        <v>2013Kenya</v>
      </c>
      <c r="EM100" s="21" t="str">
        <f t="shared" si="44"/>
        <v>2ESAKenya2013</v>
      </c>
      <c r="EN100" s="21" t="str">
        <f t="shared" si="42"/>
        <v/>
      </c>
    </row>
    <row r="101" spans="1:144" x14ac:dyDescent="0.2">
      <c r="A101" s="21">
        <v>2</v>
      </c>
      <c r="B101" s="21" t="s">
        <v>92</v>
      </c>
      <c r="C101" s="21" t="s">
        <v>87</v>
      </c>
      <c r="D101" s="21">
        <v>8</v>
      </c>
      <c r="E101" s="21" t="s">
        <v>31</v>
      </c>
      <c r="F101" s="21">
        <v>2013</v>
      </c>
      <c r="EL101" s="21" t="str">
        <f t="shared" si="43"/>
        <v>2013Lesotho</v>
      </c>
      <c r="EM101" s="21" t="str">
        <f t="shared" si="44"/>
        <v>2ESALesotho2013</v>
      </c>
      <c r="EN101" s="21" t="str">
        <f t="shared" si="42"/>
        <v/>
      </c>
    </row>
    <row r="102" spans="1:144" x14ac:dyDescent="0.2">
      <c r="A102" s="21">
        <v>2</v>
      </c>
      <c r="B102" s="21" t="s">
        <v>92</v>
      </c>
      <c r="C102" s="21" t="s">
        <v>87</v>
      </c>
      <c r="D102" s="21">
        <v>9</v>
      </c>
      <c r="E102" s="21" t="s">
        <v>32</v>
      </c>
      <c r="F102" s="21">
        <v>2013</v>
      </c>
      <c r="EL102" s="21" t="str">
        <f t="shared" si="43"/>
        <v>2013Madagascar</v>
      </c>
      <c r="EM102" s="21" t="str">
        <f t="shared" si="44"/>
        <v>2ESAMadagascar2013</v>
      </c>
      <c r="EN102" s="21" t="str">
        <f t="shared" si="42"/>
        <v/>
      </c>
    </row>
    <row r="103" spans="1:144" x14ac:dyDescent="0.2">
      <c r="A103" s="21">
        <v>2</v>
      </c>
      <c r="B103" s="21" t="s">
        <v>92</v>
      </c>
      <c r="C103" s="21" t="s">
        <v>87</v>
      </c>
      <c r="D103" s="21">
        <v>10</v>
      </c>
      <c r="E103" s="21" t="s">
        <v>33</v>
      </c>
      <c r="F103" s="21">
        <v>2013</v>
      </c>
      <c r="EL103" s="21" t="str">
        <f t="shared" si="43"/>
        <v>2013Malawi</v>
      </c>
      <c r="EM103" s="21" t="str">
        <f t="shared" si="44"/>
        <v>2ESAMalawi2013</v>
      </c>
      <c r="EN103" s="21" t="str">
        <f t="shared" si="42"/>
        <v/>
      </c>
    </row>
    <row r="104" spans="1:144" x14ac:dyDescent="0.2">
      <c r="A104" s="21">
        <v>2</v>
      </c>
      <c r="B104" s="21" t="s">
        <v>92</v>
      </c>
      <c r="C104" s="21" t="s">
        <v>87</v>
      </c>
      <c r="D104" s="21">
        <v>11</v>
      </c>
      <c r="E104" s="21" t="s">
        <v>34</v>
      </c>
      <c r="F104" s="21">
        <v>2013</v>
      </c>
      <c r="EL104" s="21" t="str">
        <f t="shared" si="43"/>
        <v>2013Mozambique</v>
      </c>
      <c r="EM104" s="21" t="str">
        <f t="shared" si="44"/>
        <v>2ESAMozambique2013</v>
      </c>
      <c r="EN104" s="21" t="str">
        <f t="shared" si="42"/>
        <v/>
      </c>
    </row>
    <row r="105" spans="1:144" x14ac:dyDescent="0.2">
      <c r="A105" s="21">
        <v>2</v>
      </c>
      <c r="B105" s="21" t="s">
        <v>92</v>
      </c>
      <c r="C105" s="21" t="s">
        <v>87</v>
      </c>
      <c r="D105" s="21">
        <v>12</v>
      </c>
      <c r="E105" s="21" t="s">
        <v>35</v>
      </c>
      <c r="F105" s="21">
        <v>2013</v>
      </c>
      <c r="EL105" s="21" t="str">
        <f t="shared" si="43"/>
        <v>2013Namibia</v>
      </c>
      <c r="EM105" s="21" t="str">
        <f t="shared" si="44"/>
        <v>2ESANamibia2013</v>
      </c>
      <c r="EN105" s="21" t="str">
        <f t="shared" si="42"/>
        <v/>
      </c>
    </row>
    <row r="106" spans="1:144" x14ac:dyDescent="0.2">
      <c r="A106" s="21">
        <v>2</v>
      </c>
      <c r="B106" s="21" t="s">
        <v>92</v>
      </c>
      <c r="C106" s="21" t="s">
        <v>87</v>
      </c>
      <c r="D106" s="21">
        <v>13</v>
      </c>
      <c r="E106" s="21" t="s">
        <v>36</v>
      </c>
      <c r="F106" s="21">
        <v>2013</v>
      </c>
      <c r="EL106" s="21" t="str">
        <f t="shared" si="43"/>
        <v>2013Rwanda</v>
      </c>
      <c r="EM106" s="21" t="str">
        <f t="shared" si="44"/>
        <v>2ESARwanda2013</v>
      </c>
      <c r="EN106" s="21" t="str">
        <f t="shared" si="42"/>
        <v/>
      </c>
    </row>
    <row r="107" spans="1:144" x14ac:dyDescent="0.2">
      <c r="A107" s="21">
        <v>2</v>
      </c>
      <c r="B107" s="21" t="s">
        <v>92</v>
      </c>
      <c r="C107" s="21" t="s">
        <v>87</v>
      </c>
      <c r="D107" s="21">
        <v>14</v>
      </c>
      <c r="E107" s="21" t="s">
        <v>37</v>
      </c>
      <c r="F107" s="21">
        <v>2013</v>
      </c>
      <c r="EL107" s="21" t="str">
        <f t="shared" si="43"/>
        <v>2013Somalia</v>
      </c>
      <c r="EM107" s="21" t="str">
        <f t="shared" si="44"/>
        <v>2ESASomalia2013</v>
      </c>
      <c r="EN107" s="21" t="str">
        <f t="shared" si="42"/>
        <v/>
      </c>
    </row>
    <row r="108" spans="1:144" x14ac:dyDescent="0.2">
      <c r="A108" s="21">
        <v>2</v>
      </c>
      <c r="B108" s="21" t="s">
        <v>92</v>
      </c>
      <c r="C108" s="21" t="s">
        <v>87</v>
      </c>
      <c r="D108" s="21">
        <v>15</v>
      </c>
      <c r="E108" s="21" t="s">
        <v>38</v>
      </c>
      <c r="F108" s="21">
        <v>2013</v>
      </c>
      <c r="EL108" s="21" t="str">
        <f t="shared" si="43"/>
        <v>2013South Africa</v>
      </c>
      <c r="EM108" s="21" t="str">
        <f t="shared" si="44"/>
        <v>2ESASouth Africa2013</v>
      </c>
      <c r="EN108" s="21" t="str">
        <f t="shared" si="42"/>
        <v/>
      </c>
    </row>
    <row r="109" spans="1:144" x14ac:dyDescent="0.2">
      <c r="A109" s="21">
        <v>2</v>
      </c>
      <c r="B109" s="21" t="s">
        <v>92</v>
      </c>
      <c r="C109" s="21" t="s">
        <v>87</v>
      </c>
      <c r="D109" s="21">
        <v>16</v>
      </c>
      <c r="E109" s="21" t="s">
        <v>44</v>
      </c>
      <c r="F109" s="21">
        <v>2013</v>
      </c>
      <c r="EL109" s="21" t="str">
        <f t="shared" si="43"/>
        <v>2013South Sudan</v>
      </c>
      <c r="EM109" s="21" t="str">
        <f t="shared" si="44"/>
        <v>2ESASouth Sudan2013</v>
      </c>
      <c r="EN109" s="21" t="str">
        <f t="shared" si="42"/>
        <v/>
      </c>
    </row>
    <row r="110" spans="1:144" x14ac:dyDescent="0.2">
      <c r="A110" s="21">
        <v>2</v>
      </c>
      <c r="B110" s="21" t="s">
        <v>92</v>
      </c>
      <c r="C110" s="21" t="s">
        <v>87</v>
      </c>
      <c r="D110" s="21">
        <v>17</v>
      </c>
      <c r="E110" s="21" t="s">
        <v>39</v>
      </c>
      <c r="F110" s="21">
        <v>2013</v>
      </c>
      <c r="EL110" s="21" t="str">
        <f t="shared" si="43"/>
        <v>2013Swaziland</v>
      </c>
      <c r="EM110" s="21" t="str">
        <f t="shared" si="44"/>
        <v>2ESASwaziland2013</v>
      </c>
      <c r="EN110" s="21" t="str">
        <f t="shared" si="42"/>
        <v/>
      </c>
    </row>
    <row r="111" spans="1:144" x14ac:dyDescent="0.2">
      <c r="A111" s="21">
        <v>2</v>
      </c>
      <c r="B111" s="21" t="s">
        <v>92</v>
      </c>
      <c r="C111" s="21" t="s">
        <v>87</v>
      </c>
      <c r="D111" s="21">
        <v>18</v>
      </c>
      <c r="E111" s="21" t="s">
        <v>40</v>
      </c>
      <c r="F111" s="21">
        <v>2013</v>
      </c>
      <c r="EL111" s="21" t="str">
        <f t="shared" si="43"/>
        <v>2013Uganda</v>
      </c>
      <c r="EM111" s="21" t="str">
        <f t="shared" si="44"/>
        <v>2ESAUganda2013</v>
      </c>
      <c r="EN111" s="21" t="str">
        <f t="shared" si="42"/>
        <v/>
      </c>
    </row>
    <row r="112" spans="1:144" x14ac:dyDescent="0.2">
      <c r="A112" s="21">
        <v>2</v>
      </c>
      <c r="B112" s="21" t="s">
        <v>92</v>
      </c>
      <c r="C112" s="21" t="s">
        <v>87</v>
      </c>
      <c r="D112" s="21">
        <v>19</v>
      </c>
      <c r="E112" s="21" t="s">
        <v>642</v>
      </c>
      <c r="F112" s="21">
        <v>2013</v>
      </c>
      <c r="EL112" s="21" t="str">
        <f t="shared" si="43"/>
        <v>2013Tanzania</v>
      </c>
      <c r="EM112" s="21" t="str">
        <f t="shared" si="44"/>
        <v>2ESATanzania2013</v>
      </c>
      <c r="EN112" s="21" t="str">
        <f t="shared" si="42"/>
        <v/>
      </c>
    </row>
    <row r="113" spans="1:144" x14ac:dyDescent="0.2">
      <c r="A113" s="21">
        <v>2</v>
      </c>
      <c r="B113" s="21" t="s">
        <v>92</v>
      </c>
      <c r="C113" s="21" t="s">
        <v>87</v>
      </c>
      <c r="D113" s="21">
        <v>20</v>
      </c>
      <c r="E113" s="21" t="s">
        <v>42</v>
      </c>
      <c r="F113" s="21">
        <v>2013</v>
      </c>
      <c r="EL113" s="21" t="str">
        <f t="shared" si="43"/>
        <v>2013Zambia</v>
      </c>
      <c r="EM113" s="21" t="str">
        <f t="shared" si="44"/>
        <v>2ESAZambia2013</v>
      </c>
      <c r="EN113" s="21" t="str">
        <f t="shared" si="42"/>
        <v/>
      </c>
    </row>
    <row r="114" spans="1:144" x14ac:dyDescent="0.2">
      <c r="A114" s="21">
        <v>2</v>
      </c>
      <c r="B114" s="21" t="s">
        <v>92</v>
      </c>
      <c r="C114" s="21" t="s">
        <v>87</v>
      </c>
      <c r="D114" s="21">
        <v>21</v>
      </c>
      <c r="E114" s="21" t="s">
        <v>43</v>
      </c>
      <c r="F114" s="21">
        <v>2013</v>
      </c>
      <c r="EL114" s="21" t="str">
        <f t="shared" si="43"/>
        <v>2013Zimbabwe</v>
      </c>
      <c r="EM114" s="21" t="str">
        <f t="shared" si="44"/>
        <v>2ESAZimbabwe2013</v>
      </c>
      <c r="EN114" s="21" t="str">
        <f t="shared" si="42"/>
        <v/>
      </c>
    </row>
    <row r="115" spans="1:144" x14ac:dyDescent="0.2">
      <c r="A115" s="21">
        <v>1</v>
      </c>
      <c r="B115" s="21" t="s">
        <v>92</v>
      </c>
      <c r="C115" s="21" t="s">
        <v>93</v>
      </c>
      <c r="E115" s="21" t="s">
        <v>92</v>
      </c>
      <c r="F115" s="21">
        <v>2013</v>
      </c>
      <c r="EL115" s="21" t="str">
        <f t="shared" si="43"/>
        <v>2013ESA</v>
      </c>
      <c r="EM115" s="21" t="str">
        <f t="shared" si="44"/>
        <v>1ESAESA2013</v>
      </c>
      <c r="EN115" s="21" t="str">
        <f t="shared" si="42"/>
        <v/>
      </c>
    </row>
    <row r="116" spans="1:144" x14ac:dyDescent="0.2">
      <c r="A116" s="21">
        <v>1</v>
      </c>
      <c r="B116" s="21" t="s">
        <v>30</v>
      </c>
      <c r="C116" s="21" t="s">
        <v>87</v>
      </c>
      <c r="E116" s="21" t="s">
        <v>30</v>
      </c>
      <c r="F116" s="21">
        <v>2013</v>
      </c>
      <c r="G116" s="21">
        <v>40000000</v>
      </c>
      <c r="H116" s="21">
        <v>17160000</v>
      </c>
      <c r="I116" s="21">
        <v>0.7</v>
      </c>
      <c r="J116" s="21">
        <v>0.03</v>
      </c>
      <c r="K116" s="21">
        <v>20099502</v>
      </c>
      <c r="L116" s="21">
        <v>9713298</v>
      </c>
      <c r="M116" s="21">
        <v>2000000</v>
      </c>
      <c r="N116" s="21">
        <v>6153112</v>
      </c>
      <c r="O116" s="22">
        <v>4887187</v>
      </c>
      <c r="P116" s="22">
        <v>2383693</v>
      </c>
      <c r="Q116" s="22">
        <v>3016656</v>
      </c>
      <c r="R116" s="21">
        <v>1265925</v>
      </c>
      <c r="S116" s="22">
        <v>632962</v>
      </c>
      <c r="T116" s="22">
        <v>632962</v>
      </c>
      <c r="U116" s="21">
        <v>0.67</v>
      </c>
      <c r="V116" s="21">
        <v>6800000</v>
      </c>
      <c r="W116" s="21">
        <v>6800000</v>
      </c>
      <c r="X116" s="21">
        <v>0.19699999999999998</v>
      </c>
      <c r="Y116" s="21">
        <v>4.2</v>
      </c>
      <c r="Z116" s="21">
        <v>0.4</v>
      </c>
      <c r="AA116" s="21">
        <v>0.17</v>
      </c>
      <c r="AB116" s="21">
        <v>46500</v>
      </c>
      <c r="AC116" s="21">
        <v>78000</v>
      </c>
      <c r="AD116" s="21">
        <v>111000</v>
      </c>
      <c r="AE116" s="21">
        <v>7320</v>
      </c>
      <c r="AF116" s="21">
        <v>0.17</v>
      </c>
      <c r="AG116" s="21">
        <v>3</v>
      </c>
      <c r="AH116" s="21" t="s">
        <v>188</v>
      </c>
      <c r="AI116" s="21">
        <v>500</v>
      </c>
      <c r="AJ116" s="21">
        <v>2300</v>
      </c>
      <c r="AK116" s="21">
        <v>0.49</v>
      </c>
      <c r="AL116" s="21">
        <v>0.01</v>
      </c>
      <c r="AM116" s="21">
        <v>0.123</v>
      </c>
      <c r="AN116" s="21">
        <v>0.3</v>
      </c>
      <c r="AO116" s="21" t="s">
        <v>188</v>
      </c>
      <c r="AP116" s="21">
        <v>500</v>
      </c>
      <c r="AQ116" s="21">
        <v>2300</v>
      </c>
      <c r="AR116" s="21">
        <v>0.56000000000000005</v>
      </c>
      <c r="AS116" s="21">
        <v>0.01</v>
      </c>
      <c r="AT116" s="21">
        <v>0.24</v>
      </c>
      <c r="AU116" s="21">
        <v>0.123</v>
      </c>
      <c r="AV116" s="21">
        <v>3</v>
      </c>
      <c r="AW116" s="21" t="s">
        <v>188</v>
      </c>
      <c r="AX116" s="21">
        <v>500</v>
      </c>
      <c r="AY116" s="21">
        <v>2300</v>
      </c>
      <c r="AZ116" s="21">
        <v>2</v>
      </c>
      <c r="BA116" s="21">
        <v>0.59</v>
      </c>
      <c r="BB116" s="21">
        <v>0.01</v>
      </c>
      <c r="BC116" s="21">
        <v>0.114</v>
      </c>
      <c r="BD116" s="21">
        <v>0.01</v>
      </c>
      <c r="BQ116" s="21">
        <v>0.01</v>
      </c>
      <c r="BR116" s="21">
        <v>0.04</v>
      </c>
      <c r="BS116" s="21">
        <v>0.03</v>
      </c>
      <c r="BT116" s="21">
        <v>0.78</v>
      </c>
      <c r="BU116" s="21">
        <v>0.39</v>
      </c>
      <c r="BV116" s="21">
        <v>0.01</v>
      </c>
      <c r="BW116" s="21">
        <v>0.01</v>
      </c>
      <c r="BX116" s="21">
        <v>0.01</v>
      </c>
      <c r="BY116" s="21">
        <v>0.04</v>
      </c>
      <c r="BZ116" s="21">
        <v>0.03</v>
      </c>
      <c r="CA116" s="21">
        <v>0.01</v>
      </c>
      <c r="CB116" s="21">
        <v>0.01</v>
      </c>
      <c r="CC116" s="21">
        <v>0.01</v>
      </c>
      <c r="CD116" s="21">
        <v>0.04</v>
      </c>
      <c r="CE116" s="21">
        <v>0.03</v>
      </c>
      <c r="CF116" s="21">
        <v>0.56000000000000005</v>
      </c>
      <c r="CG116" s="21">
        <v>0.25</v>
      </c>
      <c r="CH116" s="21">
        <v>0.01</v>
      </c>
      <c r="CI116" s="21">
        <v>0.7</v>
      </c>
      <c r="CJ116" s="21">
        <v>0.25</v>
      </c>
      <c r="CK116" s="21">
        <v>1</v>
      </c>
      <c r="CL116" s="21">
        <v>0.9</v>
      </c>
      <c r="CM116" s="21">
        <v>0.8</v>
      </c>
      <c r="CN116" s="21">
        <v>0.7</v>
      </c>
      <c r="CO116" s="21">
        <v>0.49</v>
      </c>
      <c r="DC116" s="53">
        <v>289</v>
      </c>
      <c r="DD116" s="53">
        <v>5000</v>
      </c>
      <c r="DE116" s="53">
        <v>2000</v>
      </c>
      <c r="DF116" s="53">
        <v>500</v>
      </c>
      <c r="DG116" s="53">
        <v>1500</v>
      </c>
      <c r="DH116" s="53">
        <v>20000</v>
      </c>
      <c r="DI116" s="53">
        <v>20000</v>
      </c>
      <c r="DJ116" s="53">
        <v>15000</v>
      </c>
      <c r="DK116" s="53">
        <v>6</v>
      </c>
      <c r="DL116" s="53">
        <v>0.6</v>
      </c>
      <c r="DM116" s="53">
        <v>0.2</v>
      </c>
      <c r="DN116" s="53">
        <v>1.25</v>
      </c>
      <c r="DO116" s="53">
        <v>0.08</v>
      </c>
      <c r="DP116" s="53">
        <v>0.09</v>
      </c>
      <c r="DQ116" s="53">
        <v>5</v>
      </c>
      <c r="DR116" s="53"/>
      <c r="DS116" s="53"/>
      <c r="DT116" s="53"/>
      <c r="DU116" s="53"/>
      <c r="DV116" s="53">
        <v>200000</v>
      </c>
      <c r="DW116" s="53">
        <v>100000</v>
      </c>
      <c r="DX116" s="53">
        <v>20000</v>
      </c>
      <c r="DY116" s="53">
        <v>100000</v>
      </c>
      <c r="EL116" s="21" t="str">
        <f t="shared" si="43"/>
        <v>2013Kenya</v>
      </c>
      <c r="EM116" s="21" t="str">
        <f t="shared" si="44"/>
        <v>1KenyaKenya2013</v>
      </c>
      <c r="EN116" s="21" t="str">
        <f t="shared" si="42"/>
        <v/>
      </c>
    </row>
    <row r="117" spans="1:144" x14ac:dyDescent="0.2">
      <c r="A117" s="21">
        <v>2</v>
      </c>
      <c r="B117" s="21" t="s">
        <v>30</v>
      </c>
      <c r="C117" s="21" t="s">
        <v>93</v>
      </c>
      <c r="D117" s="21">
        <v>1</v>
      </c>
      <c r="E117" s="21" t="s">
        <v>649</v>
      </c>
      <c r="F117" s="21">
        <v>2013</v>
      </c>
      <c r="G117" s="21">
        <v>3800000</v>
      </c>
      <c r="H117" s="21">
        <v>17160000</v>
      </c>
      <c r="I117" s="21">
        <v>0.7</v>
      </c>
      <c r="J117" s="21">
        <v>0.03</v>
      </c>
      <c r="K117" s="21">
        <v>20099502</v>
      </c>
      <c r="L117" s="21">
        <v>9713298</v>
      </c>
      <c r="M117" s="21">
        <v>2000000</v>
      </c>
      <c r="N117" s="21">
        <v>6153112</v>
      </c>
      <c r="O117" s="21">
        <v>4887187</v>
      </c>
      <c r="P117" s="21">
        <v>2383693</v>
      </c>
      <c r="Q117" s="21">
        <v>3016656</v>
      </c>
      <c r="R117" s="21">
        <v>1265925</v>
      </c>
      <c r="S117" s="21">
        <v>632962</v>
      </c>
      <c r="T117" s="21">
        <v>632962</v>
      </c>
      <c r="U117" s="21">
        <v>0.67</v>
      </c>
      <c r="V117" s="21">
        <v>6800000</v>
      </c>
      <c r="W117" s="21">
        <v>6800000</v>
      </c>
      <c r="X117" s="21">
        <v>0.19699999999999998</v>
      </c>
      <c r="Y117" s="21">
        <v>4.2</v>
      </c>
      <c r="Z117" s="21">
        <v>0.4</v>
      </c>
      <c r="AA117" s="21">
        <v>0.17</v>
      </c>
      <c r="AB117" s="21">
        <v>46500</v>
      </c>
      <c r="AC117" s="21">
        <v>78000</v>
      </c>
      <c r="AD117" s="21">
        <v>111000</v>
      </c>
      <c r="AE117" s="21">
        <v>7320</v>
      </c>
      <c r="AF117" s="21">
        <v>0.17</v>
      </c>
      <c r="AG117" s="21">
        <v>3</v>
      </c>
      <c r="AH117" s="21" t="s">
        <v>188</v>
      </c>
      <c r="AI117" s="21">
        <v>500</v>
      </c>
      <c r="AJ117" s="21">
        <v>2300</v>
      </c>
      <c r="AK117" s="21">
        <v>0.49</v>
      </c>
      <c r="AL117" s="21">
        <v>0.01</v>
      </c>
      <c r="AM117" s="21">
        <v>0.123</v>
      </c>
      <c r="AN117" s="21">
        <v>0.3</v>
      </c>
      <c r="AO117" s="21" t="s">
        <v>188</v>
      </c>
      <c r="AP117" s="21">
        <v>500</v>
      </c>
      <c r="AQ117" s="21">
        <v>2300</v>
      </c>
      <c r="AR117" s="21">
        <v>0.56000000000000005</v>
      </c>
      <c r="AS117" s="21">
        <v>0.01</v>
      </c>
      <c r="AT117" s="21">
        <v>0.24</v>
      </c>
      <c r="AU117" s="21">
        <v>0.123</v>
      </c>
      <c r="AV117" s="21">
        <v>3</v>
      </c>
      <c r="AW117" s="21" t="s">
        <v>188</v>
      </c>
      <c r="AX117" s="21">
        <v>500</v>
      </c>
      <c r="AY117" s="21">
        <v>2300</v>
      </c>
      <c r="AZ117" s="21">
        <v>2</v>
      </c>
      <c r="BA117" s="21">
        <v>0.59</v>
      </c>
      <c r="BB117" s="21">
        <v>0.01</v>
      </c>
      <c r="BC117" s="21">
        <v>0.114</v>
      </c>
      <c r="BD117" s="21">
        <v>0.01</v>
      </c>
      <c r="BE117" s="21" t="s">
        <v>0</v>
      </c>
      <c r="BF117" s="21" t="s">
        <v>0</v>
      </c>
      <c r="BG117" s="21" t="s">
        <v>0</v>
      </c>
      <c r="BH117" s="21" t="s">
        <v>0</v>
      </c>
      <c r="BI117" s="21" t="s">
        <v>0</v>
      </c>
      <c r="BJ117" s="21" t="s">
        <v>0</v>
      </c>
      <c r="BK117" s="21" t="s">
        <v>0</v>
      </c>
      <c r="BL117" s="21" t="s">
        <v>0</v>
      </c>
      <c r="BM117" s="21" t="s">
        <v>0</v>
      </c>
      <c r="BN117" s="21" t="s">
        <v>0</v>
      </c>
      <c r="BO117" s="21" t="s">
        <v>0</v>
      </c>
      <c r="BP117" s="21" t="s">
        <v>0</v>
      </c>
      <c r="BQ117" s="21">
        <v>0.01</v>
      </c>
      <c r="BR117" s="21">
        <v>0.04</v>
      </c>
      <c r="BS117" s="21">
        <v>0.03</v>
      </c>
      <c r="BT117" s="21">
        <v>0.78</v>
      </c>
      <c r="BU117" s="21">
        <v>0.39</v>
      </c>
      <c r="BV117" s="21">
        <v>0.01</v>
      </c>
      <c r="BW117" s="21">
        <v>0.01</v>
      </c>
      <c r="BX117" s="21">
        <v>0.01</v>
      </c>
      <c r="BY117" s="21">
        <v>0.04</v>
      </c>
      <c r="BZ117" s="21">
        <v>0.03</v>
      </c>
      <c r="CA117" s="21">
        <v>0.01</v>
      </c>
      <c r="CB117" s="21">
        <v>0.01</v>
      </c>
      <c r="CC117" s="21">
        <v>0.01</v>
      </c>
      <c r="CD117" s="21">
        <v>0.04</v>
      </c>
      <c r="CE117" s="21">
        <v>0.03</v>
      </c>
      <c r="CF117" s="21">
        <v>0.56000000000000005</v>
      </c>
      <c r="CG117" s="21">
        <v>0.25</v>
      </c>
      <c r="CH117" s="21">
        <v>0.01</v>
      </c>
      <c r="CI117" s="21">
        <v>0.7</v>
      </c>
      <c r="CJ117" s="21">
        <v>0.25</v>
      </c>
      <c r="CK117" s="21">
        <v>1</v>
      </c>
      <c r="CL117" s="21">
        <v>0.9</v>
      </c>
      <c r="CM117" s="21">
        <v>0.8</v>
      </c>
      <c r="CN117" s="21">
        <v>0.7</v>
      </c>
      <c r="CO117" s="21">
        <v>0.49</v>
      </c>
      <c r="CP117" s="21" t="s">
        <v>0</v>
      </c>
      <c r="CQ117" s="21" t="s">
        <v>0</v>
      </c>
      <c r="CR117" s="21" t="s">
        <v>0</v>
      </c>
      <c r="CS117" s="21" t="s">
        <v>0</v>
      </c>
      <c r="CT117" s="21" t="s">
        <v>0</v>
      </c>
      <c r="CU117" s="21" t="s">
        <v>0</v>
      </c>
      <c r="CV117" s="21" t="s">
        <v>0</v>
      </c>
      <c r="CW117" s="21" t="s">
        <v>0</v>
      </c>
      <c r="CX117" s="21" t="s">
        <v>0</v>
      </c>
      <c r="CY117" s="21" t="s">
        <v>0</v>
      </c>
      <c r="CZ117" s="21" t="s">
        <v>0</v>
      </c>
      <c r="DA117" s="21" t="s">
        <v>0</v>
      </c>
      <c r="DB117" s="21" t="s">
        <v>0</v>
      </c>
      <c r="DC117" s="53">
        <v>289</v>
      </c>
      <c r="DD117" s="53">
        <v>5000</v>
      </c>
      <c r="DE117" s="53">
        <v>2000</v>
      </c>
      <c r="DF117" s="53">
        <v>500</v>
      </c>
      <c r="DG117" s="53">
        <v>1500</v>
      </c>
      <c r="DH117" s="53">
        <v>20000</v>
      </c>
      <c r="DI117" s="53">
        <v>20000</v>
      </c>
      <c r="DJ117" s="53">
        <v>15000</v>
      </c>
      <c r="DK117" s="53">
        <v>6</v>
      </c>
      <c r="DL117" s="53">
        <v>0.6</v>
      </c>
      <c r="DM117" s="53">
        <v>0.2</v>
      </c>
      <c r="DN117" s="53">
        <v>1.25</v>
      </c>
      <c r="DO117" s="53">
        <v>0.08</v>
      </c>
      <c r="DP117" s="53">
        <v>0.09</v>
      </c>
      <c r="DQ117" s="53">
        <v>5</v>
      </c>
      <c r="DR117" s="21" t="s">
        <v>0</v>
      </c>
      <c r="DS117" s="21" t="s">
        <v>0</v>
      </c>
      <c r="DT117" s="21" t="s">
        <v>0</v>
      </c>
      <c r="DV117" s="53">
        <v>200000</v>
      </c>
      <c r="DW117" s="53">
        <v>100000</v>
      </c>
      <c r="DX117" s="53">
        <v>20000</v>
      </c>
      <c r="DY117" s="53">
        <v>100000</v>
      </c>
      <c r="EL117" s="21" t="str">
        <f t="shared" si="43"/>
        <v>2013CIDA Project</v>
      </c>
      <c r="EM117" s="21" t="str">
        <f t="shared" si="44"/>
        <v>2KenyaCIDA Project2013</v>
      </c>
      <c r="EN117" s="21" t="str">
        <f t="shared" si="42"/>
        <v/>
      </c>
    </row>
    <row r="118" spans="1:144" x14ac:dyDescent="0.2">
      <c r="A118" s="21">
        <v>2</v>
      </c>
      <c r="B118" s="21" t="s">
        <v>30</v>
      </c>
      <c r="C118" s="21" t="s">
        <v>639</v>
      </c>
      <c r="D118" s="21">
        <v>2</v>
      </c>
      <c r="E118" s="21" t="s">
        <v>643</v>
      </c>
      <c r="F118" s="21">
        <v>2013</v>
      </c>
      <c r="G118" s="21">
        <v>963794</v>
      </c>
      <c r="H118" s="21">
        <v>413467.62599999999</v>
      </c>
      <c r="I118" s="21">
        <v>0.7</v>
      </c>
      <c r="J118" s="21">
        <v>0.03</v>
      </c>
      <c r="K118" s="21">
        <v>484294.48576469999</v>
      </c>
      <c r="L118" s="21">
        <v>234040.4583153</v>
      </c>
      <c r="M118" s="21">
        <v>48189.700000000004</v>
      </c>
      <c r="N118" s="21">
        <v>148258.3106732</v>
      </c>
      <c r="O118" s="21">
        <v>117756.03768695</v>
      </c>
      <c r="P118" s="21">
        <v>57434.725281049999</v>
      </c>
      <c r="Q118" s="21">
        <v>72685.873821599991</v>
      </c>
      <c r="R118" s="21">
        <v>30502.272986249998</v>
      </c>
      <c r="S118" s="21">
        <v>15251.124445699999</v>
      </c>
      <c r="T118" s="21">
        <v>15251.124445699999</v>
      </c>
      <c r="U118" s="21">
        <v>0.67</v>
      </c>
      <c r="V118" s="21">
        <v>6800000</v>
      </c>
      <c r="W118" s="21">
        <v>6800000</v>
      </c>
      <c r="X118" s="21">
        <v>0.19699999999999998</v>
      </c>
      <c r="Y118" s="21">
        <v>4.2</v>
      </c>
      <c r="Z118" s="21">
        <v>0.4</v>
      </c>
      <c r="AA118" s="21">
        <v>0.17</v>
      </c>
      <c r="AB118" s="21">
        <v>46500</v>
      </c>
      <c r="AC118" s="21">
        <v>78000</v>
      </c>
      <c r="AD118" s="21">
        <v>111000</v>
      </c>
      <c r="AE118" s="21">
        <v>7320</v>
      </c>
      <c r="AF118" s="21">
        <v>0.17</v>
      </c>
      <c r="AG118" s="21">
        <v>3</v>
      </c>
      <c r="AH118" s="21" t="s">
        <v>188</v>
      </c>
      <c r="AI118" s="21">
        <v>500</v>
      </c>
      <c r="AJ118" s="21">
        <v>2300</v>
      </c>
      <c r="AK118" s="21">
        <v>0.49</v>
      </c>
      <c r="AL118" s="21">
        <v>0.01</v>
      </c>
      <c r="AM118" s="21">
        <v>0.123</v>
      </c>
      <c r="AN118" s="21">
        <v>0.3</v>
      </c>
      <c r="AO118" s="21" t="s">
        <v>188</v>
      </c>
      <c r="AP118" s="21">
        <v>500</v>
      </c>
      <c r="AQ118" s="21">
        <v>2300</v>
      </c>
      <c r="AR118" s="21">
        <v>0.56000000000000005</v>
      </c>
      <c r="AS118" s="21">
        <v>0.01</v>
      </c>
      <c r="AT118" s="21">
        <v>0.24</v>
      </c>
      <c r="AU118" s="21">
        <v>0.123</v>
      </c>
      <c r="AV118" s="21">
        <v>3</v>
      </c>
      <c r="AW118" s="21" t="s">
        <v>188</v>
      </c>
      <c r="AX118" s="21">
        <v>500</v>
      </c>
      <c r="AY118" s="21">
        <v>2300</v>
      </c>
      <c r="AZ118" s="21">
        <v>2</v>
      </c>
      <c r="BA118" s="21">
        <v>0.59</v>
      </c>
      <c r="BB118" s="21">
        <v>0.01</v>
      </c>
      <c r="BC118" s="21">
        <v>0.114</v>
      </c>
      <c r="BD118" s="21">
        <v>0.01</v>
      </c>
      <c r="BE118" s="21" t="s">
        <v>0</v>
      </c>
      <c r="BF118" s="21" t="s">
        <v>0</v>
      </c>
      <c r="BG118" s="21" t="s">
        <v>0</v>
      </c>
      <c r="BH118" s="21" t="s">
        <v>0</v>
      </c>
      <c r="BI118" s="21" t="s">
        <v>0</v>
      </c>
      <c r="BJ118" s="21" t="s">
        <v>0</v>
      </c>
      <c r="BK118" s="21" t="s">
        <v>0</v>
      </c>
      <c r="BL118" s="21" t="s">
        <v>0</v>
      </c>
      <c r="BM118" s="21" t="s">
        <v>0</v>
      </c>
      <c r="BN118" s="21" t="s">
        <v>0</v>
      </c>
      <c r="BO118" s="21" t="s">
        <v>0</v>
      </c>
      <c r="BP118" s="21" t="s">
        <v>0</v>
      </c>
      <c r="BQ118" s="21">
        <v>0.01</v>
      </c>
      <c r="BR118" s="21">
        <v>0.04</v>
      </c>
      <c r="BS118" s="21">
        <v>0.03</v>
      </c>
      <c r="BT118" s="21">
        <v>0.78</v>
      </c>
      <c r="BU118" s="21">
        <v>0.39</v>
      </c>
      <c r="BV118" s="21">
        <v>0.01</v>
      </c>
      <c r="BW118" s="21">
        <v>0.01</v>
      </c>
      <c r="BX118" s="21">
        <v>0.01</v>
      </c>
      <c r="BY118" s="21">
        <v>0.04</v>
      </c>
      <c r="BZ118" s="21">
        <v>0.03</v>
      </c>
      <c r="CA118" s="21">
        <v>0.01</v>
      </c>
      <c r="CB118" s="21">
        <v>0.01</v>
      </c>
      <c r="CC118" s="21">
        <v>0.01</v>
      </c>
      <c r="CD118" s="21">
        <v>0.04</v>
      </c>
      <c r="CE118" s="21">
        <v>0.03</v>
      </c>
      <c r="CF118" s="21">
        <v>0.56000000000000005</v>
      </c>
      <c r="CG118" s="21">
        <v>0.25</v>
      </c>
      <c r="CH118" s="21">
        <v>0.01</v>
      </c>
      <c r="CI118" s="21">
        <v>0.7</v>
      </c>
      <c r="CJ118" s="21">
        <v>0.25</v>
      </c>
      <c r="CK118" s="21">
        <v>1</v>
      </c>
      <c r="CL118" s="21">
        <v>0.9</v>
      </c>
      <c r="CM118" s="21">
        <v>0.8</v>
      </c>
      <c r="CN118" s="21">
        <v>0.7</v>
      </c>
      <c r="CO118" s="21">
        <v>0.49</v>
      </c>
      <c r="CP118" s="21" t="s">
        <v>0</v>
      </c>
      <c r="CQ118" s="21" t="s">
        <v>0</v>
      </c>
      <c r="CR118" s="21" t="s">
        <v>0</v>
      </c>
      <c r="CS118" s="21" t="s">
        <v>0</v>
      </c>
      <c r="CT118" s="21" t="s">
        <v>0</v>
      </c>
      <c r="CU118" s="21" t="s">
        <v>0</v>
      </c>
      <c r="CV118" s="21" t="s">
        <v>0</v>
      </c>
      <c r="CW118" s="21" t="s">
        <v>0</v>
      </c>
      <c r="CX118" s="21" t="s">
        <v>0</v>
      </c>
      <c r="CY118" s="21" t="s">
        <v>0</v>
      </c>
      <c r="CZ118" s="21" t="s">
        <v>0</v>
      </c>
      <c r="DA118" s="21" t="s">
        <v>0</v>
      </c>
      <c r="DB118" s="21" t="s">
        <v>0</v>
      </c>
      <c r="DC118" s="53">
        <v>289</v>
      </c>
      <c r="DD118" s="53">
        <v>5000</v>
      </c>
      <c r="DE118" s="53">
        <v>2000</v>
      </c>
      <c r="DF118" s="53">
        <v>500</v>
      </c>
      <c r="DG118" s="53">
        <v>1500</v>
      </c>
      <c r="DH118" s="53">
        <v>20000</v>
      </c>
      <c r="DI118" s="53">
        <v>20000</v>
      </c>
      <c r="DJ118" s="53">
        <v>15000</v>
      </c>
      <c r="DK118" s="53">
        <v>6</v>
      </c>
      <c r="DL118" s="53">
        <v>0.6</v>
      </c>
      <c r="DM118" s="53">
        <v>0.2</v>
      </c>
      <c r="DN118" s="53">
        <v>1.25</v>
      </c>
      <c r="DO118" s="53">
        <v>0.08</v>
      </c>
      <c r="DP118" s="53">
        <v>0.09</v>
      </c>
      <c r="DQ118" s="53">
        <v>5</v>
      </c>
      <c r="DR118" s="21" t="s">
        <v>0</v>
      </c>
      <c r="DS118" s="21" t="s">
        <v>0</v>
      </c>
      <c r="DT118" s="21" t="s">
        <v>0</v>
      </c>
      <c r="DV118" s="53">
        <v>200000</v>
      </c>
      <c r="DW118" s="53">
        <v>100000</v>
      </c>
      <c r="DX118" s="53">
        <v>20000</v>
      </c>
      <c r="DY118" s="53">
        <v>100000</v>
      </c>
      <c r="EL118" s="21" t="str">
        <f t="shared" si="43"/>
        <v>2013Homabay</v>
      </c>
      <c r="EM118" s="21" t="str">
        <f t="shared" si="44"/>
        <v>2KenyaHomabay2013</v>
      </c>
      <c r="EN118" s="21" t="str">
        <f t="shared" si="42"/>
        <v/>
      </c>
    </row>
    <row r="119" spans="1:144" x14ac:dyDescent="0.2">
      <c r="A119" s="21">
        <v>2</v>
      </c>
      <c r="B119" s="21" t="s">
        <v>30</v>
      </c>
      <c r="C119" s="21" t="s">
        <v>639</v>
      </c>
      <c r="D119" s="21">
        <v>3</v>
      </c>
      <c r="E119" s="21" t="s">
        <v>644</v>
      </c>
      <c r="F119" s="21">
        <v>2013</v>
      </c>
      <c r="G119" s="21">
        <v>240075</v>
      </c>
      <c r="H119" s="21">
        <v>102992.175</v>
      </c>
      <c r="I119" s="21">
        <v>0.7</v>
      </c>
      <c r="J119" s="21">
        <v>0.03</v>
      </c>
      <c r="K119" s="21">
        <v>120634.69856625001</v>
      </c>
      <c r="L119" s="21">
        <v>58298.00043375</v>
      </c>
      <c r="M119" s="21">
        <v>12003.75</v>
      </c>
      <c r="N119" s="21">
        <v>36930.209084999995</v>
      </c>
      <c r="O119" s="21">
        <v>29332.285475625002</v>
      </c>
      <c r="P119" s="21">
        <v>14306.627424374999</v>
      </c>
      <c r="Q119" s="21">
        <v>18105.592229999998</v>
      </c>
      <c r="R119" s="21">
        <v>7597.9236093749996</v>
      </c>
      <c r="S119" s="21">
        <v>3798.9588037499998</v>
      </c>
      <c r="T119" s="21">
        <v>3798.9588037499998</v>
      </c>
      <c r="U119" s="21">
        <v>0.67</v>
      </c>
      <c r="V119" s="21">
        <v>6800000</v>
      </c>
      <c r="W119" s="21">
        <v>6800000</v>
      </c>
      <c r="X119" s="21">
        <v>0.19699999999999998</v>
      </c>
      <c r="Y119" s="21">
        <v>4.2</v>
      </c>
      <c r="Z119" s="21">
        <v>0.4</v>
      </c>
      <c r="AA119" s="21">
        <v>0.17</v>
      </c>
      <c r="AB119" s="21">
        <v>46500</v>
      </c>
      <c r="AC119" s="21">
        <v>78000</v>
      </c>
      <c r="AD119" s="21">
        <v>111000</v>
      </c>
      <c r="AE119" s="21">
        <v>7320</v>
      </c>
      <c r="AF119" s="21">
        <v>0.17</v>
      </c>
      <c r="AG119" s="21">
        <v>3</v>
      </c>
      <c r="AH119" s="21" t="s">
        <v>188</v>
      </c>
      <c r="AI119" s="21">
        <v>500</v>
      </c>
      <c r="AJ119" s="21">
        <v>2300</v>
      </c>
      <c r="AK119" s="21">
        <v>0.49</v>
      </c>
      <c r="AL119" s="21">
        <v>0.01</v>
      </c>
      <c r="AM119" s="21">
        <v>0.123</v>
      </c>
      <c r="AN119" s="21">
        <v>0.3</v>
      </c>
      <c r="AO119" s="21" t="s">
        <v>188</v>
      </c>
      <c r="AP119" s="21">
        <v>500</v>
      </c>
      <c r="AQ119" s="21">
        <v>2300</v>
      </c>
      <c r="AR119" s="21">
        <v>0.56000000000000005</v>
      </c>
      <c r="AS119" s="21">
        <v>0.01</v>
      </c>
      <c r="AT119" s="21">
        <v>0.24</v>
      </c>
      <c r="AU119" s="21">
        <v>0.123</v>
      </c>
      <c r="AV119" s="21">
        <v>3</v>
      </c>
      <c r="AW119" s="21" t="s">
        <v>188</v>
      </c>
      <c r="AX119" s="21">
        <v>500</v>
      </c>
      <c r="AY119" s="21">
        <v>2300</v>
      </c>
      <c r="AZ119" s="21">
        <v>2</v>
      </c>
      <c r="BA119" s="21">
        <v>0.59</v>
      </c>
      <c r="BB119" s="21">
        <v>0.01</v>
      </c>
      <c r="BC119" s="21">
        <v>0.114</v>
      </c>
      <c r="BD119" s="21">
        <v>0.01</v>
      </c>
      <c r="BE119" s="21" t="s">
        <v>0</v>
      </c>
      <c r="BF119" s="21" t="s">
        <v>0</v>
      </c>
      <c r="BG119" s="21" t="s">
        <v>0</v>
      </c>
      <c r="BH119" s="21" t="s">
        <v>0</v>
      </c>
      <c r="BI119" s="21" t="s">
        <v>0</v>
      </c>
      <c r="BJ119" s="21" t="s">
        <v>0</v>
      </c>
      <c r="BK119" s="21" t="s">
        <v>0</v>
      </c>
      <c r="BL119" s="21" t="s">
        <v>0</v>
      </c>
      <c r="BM119" s="21" t="s">
        <v>0</v>
      </c>
      <c r="BN119" s="21" t="s">
        <v>0</v>
      </c>
      <c r="BO119" s="21" t="s">
        <v>0</v>
      </c>
      <c r="BP119" s="21" t="s">
        <v>0</v>
      </c>
      <c r="BQ119" s="21">
        <v>0.01</v>
      </c>
      <c r="BR119" s="21">
        <v>0.04</v>
      </c>
      <c r="BS119" s="21">
        <v>0.03</v>
      </c>
      <c r="BT119" s="21">
        <v>0.78</v>
      </c>
      <c r="BU119" s="21">
        <v>0.39</v>
      </c>
      <c r="BV119" s="21">
        <v>0.01</v>
      </c>
      <c r="BW119" s="21">
        <v>0.01</v>
      </c>
      <c r="BX119" s="21">
        <v>0.01</v>
      </c>
      <c r="BY119" s="21">
        <v>0.04</v>
      </c>
      <c r="BZ119" s="21">
        <v>0.03</v>
      </c>
      <c r="CA119" s="21">
        <v>0.01</v>
      </c>
      <c r="CB119" s="21">
        <v>0.01</v>
      </c>
      <c r="CC119" s="21">
        <v>0.01</v>
      </c>
      <c r="CD119" s="21">
        <v>0.04</v>
      </c>
      <c r="CE119" s="21">
        <v>0.03</v>
      </c>
      <c r="CF119" s="21">
        <v>0.56000000000000005</v>
      </c>
      <c r="CG119" s="21">
        <v>0.25</v>
      </c>
      <c r="CH119" s="21">
        <v>0.01</v>
      </c>
      <c r="CI119" s="21">
        <v>0.7</v>
      </c>
      <c r="CJ119" s="21">
        <v>0.25</v>
      </c>
      <c r="CK119" s="21">
        <v>1</v>
      </c>
      <c r="CL119" s="21">
        <v>0.9</v>
      </c>
      <c r="CM119" s="21">
        <v>0.8</v>
      </c>
      <c r="CN119" s="21">
        <v>0.7</v>
      </c>
      <c r="CO119" s="21">
        <v>0.49</v>
      </c>
      <c r="CP119" s="21" t="s">
        <v>0</v>
      </c>
      <c r="CQ119" s="21" t="s">
        <v>0</v>
      </c>
      <c r="CR119" s="21" t="s">
        <v>0</v>
      </c>
      <c r="CS119" s="21" t="s">
        <v>0</v>
      </c>
      <c r="CT119" s="21" t="s">
        <v>0</v>
      </c>
      <c r="CU119" s="21" t="s">
        <v>0</v>
      </c>
      <c r="CV119" s="21" t="s">
        <v>0</v>
      </c>
      <c r="CW119" s="21" t="s">
        <v>0</v>
      </c>
      <c r="CX119" s="21" t="s">
        <v>0</v>
      </c>
      <c r="CY119" s="21" t="s">
        <v>0</v>
      </c>
      <c r="CZ119" s="21" t="s">
        <v>0</v>
      </c>
      <c r="DA119" s="21" t="s">
        <v>0</v>
      </c>
      <c r="DB119" s="21" t="s">
        <v>0</v>
      </c>
      <c r="DC119" s="53">
        <v>289</v>
      </c>
      <c r="DD119" s="53">
        <v>5000</v>
      </c>
      <c r="DE119" s="53">
        <v>2000</v>
      </c>
      <c r="DF119" s="53">
        <v>500</v>
      </c>
      <c r="DG119" s="53">
        <v>1500</v>
      </c>
      <c r="DH119" s="53">
        <v>20000</v>
      </c>
      <c r="DI119" s="53">
        <v>20000</v>
      </c>
      <c r="DJ119" s="53">
        <v>15000</v>
      </c>
      <c r="DK119" s="53">
        <v>6</v>
      </c>
      <c r="DL119" s="53">
        <v>0.6</v>
      </c>
      <c r="DM119" s="53">
        <v>0.2</v>
      </c>
      <c r="DN119" s="53">
        <v>1.25</v>
      </c>
      <c r="DO119" s="53">
        <v>0.08</v>
      </c>
      <c r="DP119" s="53">
        <v>0.09</v>
      </c>
      <c r="DQ119" s="53">
        <v>5</v>
      </c>
      <c r="DR119" s="21" t="s">
        <v>0</v>
      </c>
      <c r="DS119" s="21" t="s">
        <v>0</v>
      </c>
      <c r="DT119" s="21" t="s">
        <v>0</v>
      </c>
      <c r="DV119" s="53">
        <v>200000</v>
      </c>
      <c r="DW119" s="53">
        <v>100000</v>
      </c>
      <c r="DX119" s="53">
        <v>20000</v>
      </c>
      <c r="DY119" s="53">
        <v>100000</v>
      </c>
      <c r="EL119" s="21" t="str">
        <f t="shared" si="43"/>
        <v>2013Tana River</v>
      </c>
      <c r="EM119" s="21" t="str">
        <f t="shared" si="44"/>
        <v>2KenyaTana River2013</v>
      </c>
      <c r="EN119" s="21" t="str">
        <f t="shared" si="42"/>
        <v/>
      </c>
    </row>
    <row r="120" spans="1:144" x14ac:dyDescent="0.2">
      <c r="A120" s="21">
        <v>2</v>
      </c>
      <c r="B120" s="21" t="s">
        <v>30</v>
      </c>
      <c r="C120" s="21" t="s">
        <v>639</v>
      </c>
      <c r="D120" s="21">
        <v>4</v>
      </c>
      <c r="E120" s="21" t="s">
        <v>645</v>
      </c>
      <c r="F120" s="21">
        <v>2013</v>
      </c>
      <c r="G120" s="21">
        <v>855399</v>
      </c>
      <c r="H120" s="21">
        <v>366966.17099999997</v>
      </c>
      <c r="I120" s="21">
        <v>0.7</v>
      </c>
      <c r="J120" s="21">
        <v>0.03</v>
      </c>
      <c r="K120" s="21">
        <v>429827.34778245003</v>
      </c>
      <c r="L120" s="21">
        <v>207718.63489755002</v>
      </c>
      <c r="M120" s="21">
        <v>42769.950000000004</v>
      </c>
      <c r="N120" s="21">
        <v>131584.14629219999</v>
      </c>
      <c r="O120" s="21">
        <v>104512.37181532501</v>
      </c>
      <c r="P120" s="21">
        <v>50975.215212675001</v>
      </c>
      <c r="Q120" s="21">
        <v>64511.113143599992</v>
      </c>
      <c r="R120" s="21">
        <v>27071.774476874998</v>
      </c>
      <c r="S120" s="21">
        <v>13535.876545949999</v>
      </c>
      <c r="T120" s="21">
        <v>13535.876545949999</v>
      </c>
      <c r="U120" s="21">
        <v>0.67</v>
      </c>
      <c r="V120" s="21">
        <v>6800000</v>
      </c>
      <c r="W120" s="21">
        <v>6800000</v>
      </c>
      <c r="X120" s="21">
        <v>0.19699999999999998</v>
      </c>
      <c r="Y120" s="21">
        <v>4.2</v>
      </c>
      <c r="Z120" s="21">
        <v>0.4</v>
      </c>
      <c r="AA120" s="21">
        <v>0.17</v>
      </c>
      <c r="AB120" s="21">
        <v>46500</v>
      </c>
      <c r="AC120" s="21">
        <v>78000</v>
      </c>
      <c r="AD120" s="21">
        <v>111000</v>
      </c>
      <c r="AE120" s="21">
        <v>7320</v>
      </c>
      <c r="AF120" s="21">
        <v>0.17</v>
      </c>
      <c r="AG120" s="21">
        <v>3</v>
      </c>
      <c r="AH120" s="21" t="s">
        <v>188</v>
      </c>
      <c r="AI120" s="21">
        <v>500</v>
      </c>
      <c r="AJ120" s="21">
        <v>2300</v>
      </c>
      <c r="AK120" s="21">
        <v>0.49</v>
      </c>
      <c r="AL120" s="21">
        <v>0.01</v>
      </c>
      <c r="AM120" s="21">
        <v>0.123</v>
      </c>
      <c r="AN120" s="21">
        <v>0.3</v>
      </c>
      <c r="AO120" s="21" t="s">
        <v>188</v>
      </c>
      <c r="AP120" s="21">
        <v>500</v>
      </c>
      <c r="AQ120" s="21">
        <v>2300</v>
      </c>
      <c r="AR120" s="21">
        <v>0.56000000000000005</v>
      </c>
      <c r="AS120" s="21">
        <v>0.01</v>
      </c>
      <c r="AT120" s="21">
        <v>0.24</v>
      </c>
      <c r="AU120" s="21">
        <v>0.123</v>
      </c>
      <c r="AV120" s="21">
        <v>3</v>
      </c>
      <c r="AW120" s="21" t="s">
        <v>188</v>
      </c>
      <c r="AX120" s="21">
        <v>500</v>
      </c>
      <c r="AY120" s="21">
        <v>2300</v>
      </c>
      <c r="AZ120" s="21">
        <v>2</v>
      </c>
      <c r="BA120" s="21">
        <v>0.59</v>
      </c>
      <c r="BB120" s="21">
        <v>0.01</v>
      </c>
      <c r="BC120" s="21">
        <v>0.114</v>
      </c>
      <c r="BD120" s="21">
        <v>0.01</v>
      </c>
      <c r="BE120" s="21" t="s">
        <v>0</v>
      </c>
      <c r="BF120" s="21" t="s">
        <v>0</v>
      </c>
      <c r="BG120" s="21" t="s">
        <v>0</v>
      </c>
      <c r="BH120" s="21" t="s">
        <v>0</v>
      </c>
      <c r="BI120" s="21" t="s">
        <v>0</v>
      </c>
      <c r="BJ120" s="21" t="s">
        <v>0</v>
      </c>
      <c r="BK120" s="21" t="s">
        <v>0</v>
      </c>
      <c r="BL120" s="21" t="s">
        <v>0</v>
      </c>
      <c r="BM120" s="21" t="s">
        <v>0</v>
      </c>
      <c r="BN120" s="21" t="s">
        <v>0</v>
      </c>
      <c r="BO120" s="21" t="s">
        <v>0</v>
      </c>
      <c r="BP120" s="21" t="s">
        <v>0</v>
      </c>
      <c r="BQ120" s="21">
        <v>0.01</v>
      </c>
      <c r="BR120" s="21">
        <v>0.04</v>
      </c>
      <c r="BS120" s="21">
        <v>0.03</v>
      </c>
      <c r="BT120" s="21">
        <v>0.78</v>
      </c>
      <c r="BU120" s="21">
        <v>0.39</v>
      </c>
      <c r="BV120" s="21">
        <v>0.01</v>
      </c>
      <c r="BW120" s="21">
        <v>0.01</v>
      </c>
      <c r="BX120" s="21">
        <v>0.01</v>
      </c>
      <c r="BY120" s="21">
        <v>0.04</v>
      </c>
      <c r="BZ120" s="21">
        <v>0.03</v>
      </c>
      <c r="CA120" s="21">
        <v>0.01</v>
      </c>
      <c r="CB120" s="21">
        <v>0.01</v>
      </c>
      <c r="CC120" s="21">
        <v>0.01</v>
      </c>
      <c r="CD120" s="21">
        <v>0.04</v>
      </c>
      <c r="CE120" s="21">
        <v>0.03</v>
      </c>
      <c r="CF120" s="21">
        <v>0.56000000000000005</v>
      </c>
      <c r="CG120" s="21">
        <v>0.25</v>
      </c>
      <c r="CH120" s="21">
        <v>0.01</v>
      </c>
      <c r="CI120" s="21">
        <v>0.7</v>
      </c>
      <c r="CJ120" s="21">
        <v>0.25</v>
      </c>
      <c r="CK120" s="21">
        <v>1</v>
      </c>
      <c r="CL120" s="21">
        <v>0.9</v>
      </c>
      <c r="CM120" s="21">
        <v>0.8</v>
      </c>
      <c r="CN120" s="21">
        <v>0.7</v>
      </c>
      <c r="CO120" s="21">
        <v>0.49</v>
      </c>
      <c r="CP120" s="21" t="s">
        <v>0</v>
      </c>
      <c r="CQ120" s="21" t="s">
        <v>0</v>
      </c>
      <c r="CR120" s="21" t="s">
        <v>0</v>
      </c>
      <c r="CS120" s="21" t="s">
        <v>0</v>
      </c>
      <c r="CT120" s="21" t="s">
        <v>0</v>
      </c>
      <c r="CU120" s="21" t="s">
        <v>0</v>
      </c>
      <c r="CV120" s="21" t="s">
        <v>0</v>
      </c>
      <c r="CW120" s="21" t="s">
        <v>0</v>
      </c>
      <c r="CX120" s="21" t="s">
        <v>0</v>
      </c>
      <c r="CY120" s="21" t="s">
        <v>0</v>
      </c>
      <c r="CZ120" s="21" t="s">
        <v>0</v>
      </c>
      <c r="DA120" s="21" t="s">
        <v>0</v>
      </c>
      <c r="DB120" s="21" t="s">
        <v>0</v>
      </c>
      <c r="DC120" s="53">
        <v>289</v>
      </c>
      <c r="DD120" s="53">
        <v>5000</v>
      </c>
      <c r="DE120" s="53">
        <v>2000</v>
      </c>
      <c r="DF120" s="53">
        <v>500</v>
      </c>
      <c r="DG120" s="53">
        <v>1500</v>
      </c>
      <c r="DH120" s="53">
        <v>20000</v>
      </c>
      <c r="DI120" s="53">
        <v>20000</v>
      </c>
      <c r="DJ120" s="53">
        <v>15000</v>
      </c>
      <c r="DK120" s="53">
        <v>6</v>
      </c>
      <c r="DL120" s="53">
        <v>0.6</v>
      </c>
      <c r="DM120" s="53">
        <v>0.2</v>
      </c>
      <c r="DN120" s="53">
        <v>1.25</v>
      </c>
      <c r="DO120" s="53">
        <v>0.08</v>
      </c>
      <c r="DP120" s="53">
        <v>0.09</v>
      </c>
      <c r="DQ120" s="53">
        <v>5</v>
      </c>
      <c r="DR120" s="21" t="s">
        <v>0</v>
      </c>
      <c r="DS120" s="21" t="s">
        <v>0</v>
      </c>
      <c r="DT120" s="21" t="s">
        <v>0</v>
      </c>
      <c r="DV120" s="53">
        <v>200000</v>
      </c>
      <c r="DW120" s="53">
        <v>100000</v>
      </c>
      <c r="DX120" s="53">
        <v>20000</v>
      </c>
      <c r="DY120" s="53">
        <v>100000</v>
      </c>
      <c r="EL120" s="21" t="str">
        <f t="shared" si="43"/>
        <v>2013Turkana</v>
      </c>
      <c r="EM120" s="21" t="str">
        <f t="shared" si="44"/>
        <v>2KenyaTurkana2013</v>
      </c>
      <c r="EN120" s="21" t="str">
        <f t="shared" si="42"/>
        <v/>
      </c>
    </row>
    <row r="121" spans="1:144" x14ac:dyDescent="0.2">
      <c r="A121" s="21">
        <v>2</v>
      </c>
      <c r="B121" s="21" t="s">
        <v>30</v>
      </c>
      <c r="C121" s="21" t="s">
        <v>639</v>
      </c>
      <c r="D121" s="21">
        <v>5</v>
      </c>
      <c r="E121" s="21" t="s">
        <v>646</v>
      </c>
      <c r="F121" s="21">
        <v>2013</v>
      </c>
      <c r="G121" s="21">
        <v>623060</v>
      </c>
      <c r="H121" s="21">
        <v>267292.74</v>
      </c>
      <c r="I121" s="21">
        <v>0.7</v>
      </c>
      <c r="J121" s="21">
        <v>0.03</v>
      </c>
      <c r="K121" s="21">
        <v>313079.892903</v>
      </c>
      <c r="L121" s="21">
        <v>151299.18629700001</v>
      </c>
      <c r="M121" s="21">
        <v>31153</v>
      </c>
      <c r="N121" s="21">
        <v>95843.949067999987</v>
      </c>
      <c r="O121" s="21">
        <v>76125.268305499994</v>
      </c>
      <c r="P121" s="21">
        <v>37129.594014499999</v>
      </c>
      <c r="Q121" s="21">
        <v>46988.942184</v>
      </c>
      <c r="R121" s="21">
        <v>19718.6807625</v>
      </c>
      <c r="S121" s="21">
        <v>9859.3325929999992</v>
      </c>
      <c r="T121" s="21">
        <v>9859.3325929999992</v>
      </c>
      <c r="U121" s="21">
        <v>0.67</v>
      </c>
      <c r="V121" s="21">
        <v>6800000</v>
      </c>
      <c r="W121" s="21">
        <v>6800000</v>
      </c>
      <c r="X121" s="21">
        <v>0.19699999999999998</v>
      </c>
      <c r="Y121" s="21">
        <v>4.2</v>
      </c>
      <c r="Z121" s="21">
        <v>0.4</v>
      </c>
      <c r="AA121" s="21">
        <v>0.17</v>
      </c>
      <c r="AB121" s="21">
        <v>46500</v>
      </c>
      <c r="AC121" s="21">
        <v>78000</v>
      </c>
      <c r="AD121" s="21">
        <v>111000</v>
      </c>
      <c r="AE121" s="21">
        <v>7320</v>
      </c>
      <c r="AF121" s="21">
        <v>0.17</v>
      </c>
      <c r="AG121" s="21">
        <v>3</v>
      </c>
      <c r="AH121" s="21" t="s">
        <v>188</v>
      </c>
      <c r="AI121" s="21">
        <v>500</v>
      </c>
      <c r="AJ121" s="21">
        <v>2300</v>
      </c>
      <c r="AK121" s="21">
        <v>0.49</v>
      </c>
      <c r="AL121" s="21">
        <v>0.01</v>
      </c>
      <c r="AM121" s="21">
        <v>0.123</v>
      </c>
      <c r="AN121" s="21">
        <v>0.3</v>
      </c>
      <c r="AO121" s="21" t="s">
        <v>188</v>
      </c>
      <c r="AP121" s="21">
        <v>500</v>
      </c>
      <c r="AQ121" s="21">
        <v>2300</v>
      </c>
      <c r="AR121" s="21">
        <v>0.56000000000000005</v>
      </c>
      <c r="AS121" s="21">
        <v>0.01</v>
      </c>
      <c r="AT121" s="21">
        <v>0.24</v>
      </c>
      <c r="AU121" s="21">
        <v>0.123</v>
      </c>
      <c r="AV121" s="21">
        <v>3</v>
      </c>
      <c r="AW121" s="21" t="s">
        <v>188</v>
      </c>
      <c r="AX121" s="21">
        <v>500</v>
      </c>
      <c r="AY121" s="21">
        <v>2300</v>
      </c>
      <c r="AZ121" s="21">
        <v>2</v>
      </c>
      <c r="BA121" s="21">
        <v>0.59</v>
      </c>
      <c r="BB121" s="21">
        <v>0.01</v>
      </c>
      <c r="BC121" s="21">
        <v>0.114</v>
      </c>
      <c r="BD121" s="21">
        <v>0.01</v>
      </c>
      <c r="BE121" s="21" t="s">
        <v>0</v>
      </c>
      <c r="BF121" s="21" t="s">
        <v>0</v>
      </c>
      <c r="BG121" s="21" t="s">
        <v>0</v>
      </c>
      <c r="BH121" s="21" t="s">
        <v>0</v>
      </c>
      <c r="BI121" s="21" t="s">
        <v>0</v>
      </c>
      <c r="BJ121" s="21" t="s">
        <v>0</v>
      </c>
      <c r="BK121" s="21" t="s">
        <v>0</v>
      </c>
      <c r="BL121" s="21" t="s">
        <v>0</v>
      </c>
      <c r="BM121" s="21" t="s">
        <v>0</v>
      </c>
      <c r="BN121" s="21" t="s">
        <v>0</v>
      </c>
      <c r="BO121" s="21" t="s">
        <v>0</v>
      </c>
      <c r="BP121" s="21" t="s">
        <v>0</v>
      </c>
      <c r="BQ121" s="21">
        <v>0.01</v>
      </c>
      <c r="BR121" s="21">
        <v>0.04</v>
      </c>
      <c r="BS121" s="21">
        <v>0.03</v>
      </c>
      <c r="BT121" s="21">
        <v>0.78</v>
      </c>
      <c r="BU121" s="21">
        <v>0.39</v>
      </c>
      <c r="BV121" s="21">
        <v>0.01</v>
      </c>
      <c r="BW121" s="21">
        <v>0.01</v>
      </c>
      <c r="BX121" s="21">
        <v>0.01</v>
      </c>
      <c r="BY121" s="21">
        <v>0.04</v>
      </c>
      <c r="BZ121" s="21">
        <v>0.03</v>
      </c>
      <c r="CA121" s="21">
        <v>0.01</v>
      </c>
      <c r="CB121" s="21">
        <v>0.01</v>
      </c>
      <c r="CC121" s="21">
        <v>0.01</v>
      </c>
      <c r="CD121" s="21">
        <v>0.04</v>
      </c>
      <c r="CE121" s="21">
        <v>0.03</v>
      </c>
      <c r="CF121" s="21">
        <v>0.56000000000000005</v>
      </c>
      <c r="CG121" s="21">
        <v>0.25</v>
      </c>
      <c r="CH121" s="21">
        <v>0.01</v>
      </c>
      <c r="CI121" s="21">
        <v>0.7</v>
      </c>
      <c r="CJ121" s="21">
        <v>0.25</v>
      </c>
      <c r="CK121" s="21">
        <v>1</v>
      </c>
      <c r="CL121" s="21">
        <v>0.9</v>
      </c>
      <c r="CM121" s="21">
        <v>0.8</v>
      </c>
      <c r="CN121" s="21">
        <v>0.7</v>
      </c>
      <c r="CO121" s="21">
        <v>0.49</v>
      </c>
      <c r="CP121" s="21" t="s">
        <v>0</v>
      </c>
      <c r="CQ121" s="21" t="s">
        <v>0</v>
      </c>
      <c r="CR121" s="21" t="s">
        <v>0</v>
      </c>
      <c r="CS121" s="21" t="s">
        <v>0</v>
      </c>
      <c r="CT121" s="21" t="s">
        <v>0</v>
      </c>
      <c r="CU121" s="21" t="s">
        <v>0</v>
      </c>
      <c r="CV121" s="21" t="s">
        <v>0</v>
      </c>
      <c r="CW121" s="21" t="s">
        <v>0</v>
      </c>
      <c r="CX121" s="21" t="s">
        <v>0</v>
      </c>
      <c r="CY121" s="21" t="s">
        <v>0</v>
      </c>
      <c r="CZ121" s="21" t="s">
        <v>0</v>
      </c>
      <c r="DA121" s="21" t="s">
        <v>0</v>
      </c>
      <c r="DB121" s="21" t="s">
        <v>0</v>
      </c>
      <c r="DC121" s="53">
        <v>289</v>
      </c>
      <c r="DD121" s="53">
        <v>5000</v>
      </c>
      <c r="DE121" s="53">
        <v>2000</v>
      </c>
      <c r="DF121" s="53">
        <v>500</v>
      </c>
      <c r="DG121" s="53">
        <v>1500</v>
      </c>
      <c r="DH121" s="53">
        <v>20000</v>
      </c>
      <c r="DI121" s="53">
        <v>20000</v>
      </c>
      <c r="DJ121" s="53">
        <v>15000</v>
      </c>
      <c r="DK121" s="53">
        <v>6</v>
      </c>
      <c r="DL121" s="53">
        <v>0.6</v>
      </c>
      <c r="DM121" s="53">
        <v>0.2</v>
      </c>
      <c r="DN121" s="53">
        <v>1.25</v>
      </c>
      <c r="DO121" s="53">
        <v>0.08</v>
      </c>
      <c r="DP121" s="53">
        <v>0.09</v>
      </c>
      <c r="DQ121" s="53">
        <v>5</v>
      </c>
      <c r="DR121" s="21" t="s">
        <v>0</v>
      </c>
      <c r="DS121" s="21" t="s">
        <v>0</v>
      </c>
      <c r="DT121" s="21" t="s">
        <v>0</v>
      </c>
      <c r="DV121" s="53">
        <v>200000</v>
      </c>
      <c r="DW121" s="53">
        <v>100000</v>
      </c>
      <c r="DX121" s="53">
        <v>20000</v>
      </c>
      <c r="DY121" s="53">
        <v>100000</v>
      </c>
      <c r="EL121" s="21" t="str">
        <f t="shared" si="43"/>
        <v>2013Garissa</v>
      </c>
      <c r="EM121" s="21" t="str">
        <f t="shared" si="44"/>
        <v>2KenyaGarissa2013</v>
      </c>
      <c r="EN121" s="21" t="str">
        <f t="shared" si="42"/>
        <v/>
      </c>
    </row>
    <row r="122" spans="1:144" x14ac:dyDescent="0.2">
      <c r="A122" s="21">
        <v>2</v>
      </c>
      <c r="B122" s="21" t="s">
        <v>30</v>
      </c>
      <c r="C122" s="21" t="s">
        <v>639</v>
      </c>
      <c r="D122" s="21">
        <v>6</v>
      </c>
      <c r="E122" s="21" t="s">
        <v>647</v>
      </c>
      <c r="F122" s="21">
        <v>2013</v>
      </c>
      <c r="G122" s="21">
        <v>291166</v>
      </c>
      <c r="H122" s="21">
        <v>124910.21399999999</v>
      </c>
      <c r="I122" s="21">
        <v>0.7</v>
      </c>
      <c r="J122" s="21">
        <v>0.03</v>
      </c>
      <c r="K122" s="21">
        <v>146307.2899833</v>
      </c>
      <c r="L122" s="21">
        <v>70704.553136700008</v>
      </c>
      <c r="M122" s="21">
        <v>14558.300000000001</v>
      </c>
      <c r="N122" s="21">
        <v>44789.425214799994</v>
      </c>
      <c r="O122" s="21">
        <v>35574.567251050001</v>
      </c>
      <c r="P122" s="21">
        <v>17351.258900950001</v>
      </c>
      <c r="Q122" s="21">
        <v>21958.691522399997</v>
      </c>
      <c r="R122" s="21">
        <v>9214.8579637500006</v>
      </c>
      <c r="S122" s="21">
        <v>4607.4253423</v>
      </c>
      <c r="T122" s="21">
        <v>4607.4253423</v>
      </c>
      <c r="U122" s="21">
        <v>0.67</v>
      </c>
      <c r="V122" s="21">
        <v>6800000</v>
      </c>
      <c r="W122" s="21">
        <v>6800000</v>
      </c>
      <c r="X122" s="21">
        <v>0.19699999999999998</v>
      </c>
      <c r="Y122" s="21">
        <v>4.2</v>
      </c>
      <c r="Z122" s="21">
        <v>0.4</v>
      </c>
      <c r="AA122" s="21">
        <v>0.17</v>
      </c>
      <c r="AB122" s="21">
        <v>46500</v>
      </c>
      <c r="AC122" s="21">
        <v>78000</v>
      </c>
      <c r="AD122" s="21">
        <v>111000</v>
      </c>
      <c r="AE122" s="21">
        <v>7320</v>
      </c>
      <c r="AF122" s="21">
        <v>0.17</v>
      </c>
      <c r="AG122" s="21">
        <v>3</v>
      </c>
      <c r="AH122" s="21" t="s">
        <v>188</v>
      </c>
      <c r="AI122" s="21">
        <v>500</v>
      </c>
      <c r="AJ122" s="21">
        <v>2300</v>
      </c>
      <c r="AK122" s="21">
        <v>0.49</v>
      </c>
      <c r="AL122" s="21">
        <v>0.01</v>
      </c>
      <c r="AM122" s="21">
        <v>0.123</v>
      </c>
      <c r="AN122" s="21">
        <v>0.3</v>
      </c>
      <c r="AO122" s="21" t="s">
        <v>188</v>
      </c>
      <c r="AP122" s="21">
        <v>500</v>
      </c>
      <c r="AQ122" s="21">
        <v>2300</v>
      </c>
      <c r="AR122" s="21">
        <v>0.56000000000000005</v>
      </c>
      <c r="AS122" s="21">
        <v>0.01</v>
      </c>
      <c r="AT122" s="21">
        <v>0.24</v>
      </c>
      <c r="AU122" s="21">
        <v>0.123</v>
      </c>
      <c r="AV122" s="21">
        <v>3</v>
      </c>
      <c r="AW122" s="21" t="s">
        <v>188</v>
      </c>
      <c r="AX122" s="21">
        <v>500</v>
      </c>
      <c r="AY122" s="21">
        <v>2300</v>
      </c>
      <c r="AZ122" s="21">
        <v>2</v>
      </c>
      <c r="BA122" s="21">
        <v>0.59</v>
      </c>
      <c r="BB122" s="21">
        <v>0.01</v>
      </c>
      <c r="BC122" s="21">
        <v>0.114</v>
      </c>
      <c r="BD122" s="21">
        <v>0.01</v>
      </c>
      <c r="BE122" s="21" t="s">
        <v>0</v>
      </c>
      <c r="BF122" s="21" t="s">
        <v>0</v>
      </c>
      <c r="BG122" s="21" t="s">
        <v>0</v>
      </c>
      <c r="BH122" s="21" t="s">
        <v>0</v>
      </c>
      <c r="BI122" s="21" t="s">
        <v>0</v>
      </c>
      <c r="BJ122" s="21" t="s">
        <v>0</v>
      </c>
      <c r="BK122" s="21" t="s">
        <v>0</v>
      </c>
      <c r="BL122" s="21" t="s">
        <v>0</v>
      </c>
      <c r="BM122" s="21" t="s">
        <v>0</v>
      </c>
      <c r="BN122" s="21" t="s">
        <v>0</v>
      </c>
      <c r="BO122" s="21" t="s">
        <v>0</v>
      </c>
      <c r="BP122" s="21" t="s">
        <v>0</v>
      </c>
      <c r="BQ122" s="21">
        <v>0.01</v>
      </c>
      <c r="BR122" s="21">
        <v>0.04</v>
      </c>
      <c r="BS122" s="21">
        <v>0.03</v>
      </c>
      <c r="BT122" s="21">
        <v>0.78</v>
      </c>
      <c r="BU122" s="21">
        <v>0.39</v>
      </c>
      <c r="BV122" s="21">
        <v>0.01</v>
      </c>
      <c r="BW122" s="21">
        <v>0.01</v>
      </c>
      <c r="BX122" s="21">
        <v>0.01</v>
      </c>
      <c r="BY122" s="21">
        <v>0.04</v>
      </c>
      <c r="BZ122" s="21">
        <v>0.03</v>
      </c>
      <c r="CA122" s="21">
        <v>0.01</v>
      </c>
      <c r="CB122" s="21">
        <v>0.01</v>
      </c>
      <c r="CC122" s="21">
        <v>0.01</v>
      </c>
      <c r="CD122" s="21">
        <v>0.04</v>
      </c>
      <c r="CE122" s="21">
        <v>0.03</v>
      </c>
      <c r="CF122" s="21">
        <v>0.56000000000000005</v>
      </c>
      <c r="CG122" s="21">
        <v>0.25</v>
      </c>
      <c r="CH122" s="21">
        <v>0.01</v>
      </c>
      <c r="CI122" s="21">
        <v>0.7</v>
      </c>
      <c r="CJ122" s="21">
        <v>0.25</v>
      </c>
      <c r="CK122" s="21">
        <v>1</v>
      </c>
      <c r="CL122" s="21">
        <v>0.9</v>
      </c>
      <c r="CM122" s="21">
        <v>0.8</v>
      </c>
      <c r="CN122" s="21">
        <v>0.7</v>
      </c>
      <c r="CO122" s="21">
        <v>0.49</v>
      </c>
      <c r="CP122" s="21" t="s">
        <v>0</v>
      </c>
      <c r="CQ122" s="21" t="s">
        <v>0</v>
      </c>
      <c r="CR122" s="21" t="s">
        <v>0</v>
      </c>
      <c r="CS122" s="21" t="s">
        <v>0</v>
      </c>
      <c r="CT122" s="21" t="s">
        <v>0</v>
      </c>
      <c r="CU122" s="21" t="s">
        <v>0</v>
      </c>
      <c r="CV122" s="21" t="s">
        <v>0</v>
      </c>
      <c r="CW122" s="21" t="s">
        <v>0</v>
      </c>
      <c r="CX122" s="21" t="s">
        <v>0</v>
      </c>
      <c r="CY122" s="21" t="s">
        <v>0</v>
      </c>
      <c r="CZ122" s="21" t="s">
        <v>0</v>
      </c>
      <c r="DA122" s="21" t="s">
        <v>0</v>
      </c>
      <c r="DB122" s="21" t="s">
        <v>0</v>
      </c>
      <c r="DC122" s="53">
        <v>289</v>
      </c>
      <c r="DD122" s="53">
        <v>5000</v>
      </c>
      <c r="DE122" s="53">
        <v>2000</v>
      </c>
      <c r="DF122" s="53">
        <v>500</v>
      </c>
      <c r="DG122" s="53">
        <v>1500</v>
      </c>
      <c r="DH122" s="53">
        <v>20000</v>
      </c>
      <c r="DI122" s="53">
        <v>20000</v>
      </c>
      <c r="DJ122" s="53">
        <v>15000</v>
      </c>
      <c r="DK122" s="53">
        <v>6</v>
      </c>
      <c r="DL122" s="53">
        <v>0.6</v>
      </c>
      <c r="DM122" s="53">
        <v>0.2</v>
      </c>
      <c r="DN122" s="53">
        <v>1.25</v>
      </c>
      <c r="DO122" s="53">
        <v>0.08</v>
      </c>
      <c r="DP122" s="53">
        <v>0.09</v>
      </c>
      <c r="DQ122" s="53">
        <v>5</v>
      </c>
      <c r="DR122" s="21" t="s">
        <v>0</v>
      </c>
      <c r="DS122" s="21" t="s">
        <v>0</v>
      </c>
      <c r="DT122" s="21" t="s">
        <v>0</v>
      </c>
      <c r="DV122" s="53">
        <v>200000</v>
      </c>
      <c r="DW122" s="53">
        <v>100000</v>
      </c>
      <c r="DX122" s="53">
        <v>20000</v>
      </c>
      <c r="DY122" s="53">
        <v>100000</v>
      </c>
      <c r="EL122" s="21" t="str">
        <f t="shared" si="43"/>
        <v>2013Marsabit</v>
      </c>
      <c r="EM122" s="21" t="str">
        <f t="shared" si="44"/>
        <v>2KenyaMarsabit2013</v>
      </c>
      <c r="EN122" s="21" t="str">
        <f t="shared" si="42"/>
        <v/>
      </c>
    </row>
    <row r="123" spans="1:144" x14ac:dyDescent="0.2">
      <c r="A123" s="21">
        <v>2</v>
      </c>
      <c r="B123" s="21" t="s">
        <v>30</v>
      </c>
      <c r="C123" s="21" t="s">
        <v>639</v>
      </c>
      <c r="D123" s="21">
        <v>7</v>
      </c>
      <c r="E123" s="21" t="s">
        <v>648</v>
      </c>
      <c r="F123" s="21">
        <v>2013</v>
      </c>
      <c r="G123" s="21">
        <v>842304</v>
      </c>
      <c r="H123" s="21">
        <v>17160000</v>
      </c>
      <c r="I123" s="21">
        <v>0.7</v>
      </c>
      <c r="J123" s="21">
        <v>0.03</v>
      </c>
      <c r="K123" s="21">
        <v>423247.2733152</v>
      </c>
      <c r="L123" s="21">
        <v>204538.7439648</v>
      </c>
      <c r="M123" s="21">
        <v>42115.200000000004</v>
      </c>
      <c r="N123" s="21">
        <v>129569.77125119999</v>
      </c>
      <c r="O123" s="21">
        <v>102912.4289712</v>
      </c>
      <c r="P123" s="21">
        <v>50194.853716800004</v>
      </c>
      <c r="Q123" s="21">
        <v>63523.535385599993</v>
      </c>
      <c r="R123" s="21">
        <v>26657.342280000001</v>
      </c>
      <c r="S123" s="21">
        <v>13328.660611199999</v>
      </c>
      <c r="T123" s="21">
        <v>13328.660611199999</v>
      </c>
      <c r="U123" s="21">
        <v>0.67</v>
      </c>
      <c r="V123" s="21">
        <v>6800000</v>
      </c>
      <c r="W123" s="21">
        <v>6800000</v>
      </c>
      <c r="X123" s="21">
        <v>0.19699999999999998</v>
      </c>
      <c r="Y123" s="21">
        <v>4.2</v>
      </c>
      <c r="Z123" s="21">
        <v>0.4</v>
      </c>
      <c r="AA123" s="21">
        <v>0.17</v>
      </c>
      <c r="AB123" s="21">
        <v>46500</v>
      </c>
      <c r="AC123" s="21">
        <v>78000</v>
      </c>
      <c r="AD123" s="21">
        <v>111000</v>
      </c>
      <c r="AE123" s="21">
        <v>7320</v>
      </c>
      <c r="AF123" s="21">
        <v>0.17</v>
      </c>
      <c r="AG123" s="21">
        <v>3</v>
      </c>
      <c r="AH123" s="21" t="s">
        <v>188</v>
      </c>
      <c r="AI123" s="21">
        <v>500</v>
      </c>
      <c r="AJ123" s="21">
        <v>2300</v>
      </c>
      <c r="AK123" s="21">
        <v>0.49</v>
      </c>
      <c r="AL123" s="21">
        <v>0.01</v>
      </c>
      <c r="AM123" s="21">
        <v>0.123</v>
      </c>
      <c r="AN123" s="21">
        <v>0.3</v>
      </c>
      <c r="AO123" s="21" t="s">
        <v>188</v>
      </c>
      <c r="AP123" s="21">
        <v>500</v>
      </c>
      <c r="AQ123" s="21">
        <v>2300</v>
      </c>
      <c r="AR123" s="21">
        <v>0.56000000000000005</v>
      </c>
      <c r="AS123" s="21">
        <v>0.01</v>
      </c>
      <c r="AT123" s="21">
        <v>0.24</v>
      </c>
      <c r="AU123" s="21">
        <v>0.123</v>
      </c>
      <c r="AV123" s="21">
        <v>3</v>
      </c>
      <c r="AW123" s="21" t="s">
        <v>188</v>
      </c>
      <c r="AX123" s="21">
        <v>500</v>
      </c>
      <c r="AY123" s="21">
        <v>2300</v>
      </c>
      <c r="AZ123" s="21">
        <v>2</v>
      </c>
      <c r="BA123" s="21">
        <v>0.59</v>
      </c>
      <c r="BB123" s="21">
        <v>0.01</v>
      </c>
      <c r="BC123" s="21">
        <v>0.114</v>
      </c>
      <c r="BD123" s="21">
        <v>0.01</v>
      </c>
      <c r="BE123" s="21" t="s">
        <v>0</v>
      </c>
      <c r="BF123" s="21" t="s">
        <v>0</v>
      </c>
      <c r="BG123" s="21" t="s">
        <v>0</v>
      </c>
      <c r="BH123" s="21" t="s">
        <v>0</v>
      </c>
      <c r="BI123" s="21" t="s">
        <v>0</v>
      </c>
      <c r="BJ123" s="21" t="s">
        <v>0</v>
      </c>
      <c r="BK123" s="21" t="s">
        <v>0</v>
      </c>
      <c r="BL123" s="21" t="s">
        <v>0</v>
      </c>
      <c r="BM123" s="21" t="s">
        <v>0</v>
      </c>
      <c r="BN123" s="21" t="s">
        <v>0</v>
      </c>
      <c r="BO123" s="21" t="s">
        <v>0</v>
      </c>
      <c r="BP123" s="21" t="s">
        <v>0</v>
      </c>
      <c r="BQ123" s="21">
        <v>0.01</v>
      </c>
      <c r="BR123" s="21">
        <v>0.04</v>
      </c>
      <c r="BS123" s="21">
        <v>0.03</v>
      </c>
      <c r="BT123" s="21">
        <v>0.78</v>
      </c>
      <c r="BU123" s="21">
        <v>0.39</v>
      </c>
      <c r="BV123" s="21">
        <v>0.01</v>
      </c>
      <c r="BW123" s="21">
        <v>0.01</v>
      </c>
      <c r="BX123" s="21">
        <v>0.01</v>
      </c>
      <c r="BY123" s="21">
        <v>0.04</v>
      </c>
      <c r="BZ123" s="21">
        <v>0.03</v>
      </c>
      <c r="CA123" s="21">
        <v>0.01</v>
      </c>
      <c r="CB123" s="21">
        <v>0.01</v>
      </c>
      <c r="CC123" s="21">
        <v>0.01</v>
      </c>
      <c r="CD123" s="21">
        <v>0.04</v>
      </c>
      <c r="CE123" s="21">
        <v>0.03</v>
      </c>
      <c r="CF123" s="21">
        <v>0.56000000000000005</v>
      </c>
      <c r="CG123" s="21">
        <v>0.25</v>
      </c>
      <c r="CH123" s="21">
        <v>0.01</v>
      </c>
      <c r="CI123" s="21">
        <v>0.7</v>
      </c>
      <c r="CJ123" s="21">
        <v>0.25</v>
      </c>
      <c r="CK123" s="21">
        <v>1</v>
      </c>
      <c r="CL123" s="21">
        <v>0.9</v>
      </c>
      <c r="CM123" s="21">
        <v>0.8</v>
      </c>
      <c r="CN123" s="21">
        <v>0.7</v>
      </c>
      <c r="CO123" s="21">
        <v>0.49</v>
      </c>
      <c r="CP123" s="21" t="s">
        <v>0</v>
      </c>
      <c r="CQ123" s="21" t="s">
        <v>0</v>
      </c>
      <c r="CR123" s="21" t="s">
        <v>0</v>
      </c>
      <c r="CS123" s="21" t="s">
        <v>0</v>
      </c>
      <c r="CT123" s="21" t="s">
        <v>0</v>
      </c>
      <c r="CU123" s="21" t="s">
        <v>0</v>
      </c>
      <c r="CV123" s="21" t="s">
        <v>0</v>
      </c>
      <c r="CW123" s="21" t="s">
        <v>0</v>
      </c>
      <c r="CX123" s="21" t="s">
        <v>0</v>
      </c>
      <c r="CY123" s="21" t="s">
        <v>0</v>
      </c>
      <c r="CZ123" s="21" t="s">
        <v>0</v>
      </c>
      <c r="DA123" s="21" t="s">
        <v>0</v>
      </c>
      <c r="DB123" s="21" t="s">
        <v>0</v>
      </c>
      <c r="DC123" s="53">
        <v>289</v>
      </c>
      <c r="DD123" s="53">
        <v>5000</v>
      </c>
      <c r="DE123" s="53">
        <v>2000</v>
      </c>
      <c r="DF123" s="53">
        <v>500</v>
      </c>
      <c r="DG123" s="53">
        <v>1500</v>
      </c>
      <c r="DH123" s="53">
        <v>20000</v>
      </c>
      <c r="DI123" s="53">
        <v>20000</v>
      </c>
      <c r="DJ123" s="53">
        <v>15000</v>
      </c>
      <c r="DK123" s="53">
        <v>6</v>
      </c>
      <c r="DL123" s="53">
        <v>0.6</v>
      </c>
      <c r="DM123" s="53">
        <v>0.2</v>
      </c>
      <c r="DN123" s="53">
        <v>1.25</v>
      </c>
      <c r="DO123" s="53">
        <v>0.08</v>
      </c>
      <c r="DP123" s="53">
        <v>0.09</v>
      </c>
      <c r="DQ123" s="53">
        <v>5</v>
      </c>
      <c r="DR123" s="21" t="s">
        <v>0</v>
      </c>
      <c r="DS123" s="21" t="s">
        <v>0</v>
      </c>
      <c r="DT123" s="21" t="s">
        <v>0</v>
      </c>
      <c r="DV123" s="53">
        <v>200000</v>
      </c>
      <c r="DW123" s="53">
        <v>100000</v>
      </c>
      <c r="DX123" s="53">
        <v>20000</v>
      </c>
      <c r="DY123" s="53">
        <v>100000</v>
      </c>
      <c r="EL123" s="21" t="str">
        <f t="shared" si="43"/>
        <v>2013Siaya</v>
      </c>
      <c r="EM123" s="21" t="str">
        <f t="shared" si="44"/>
        <v>2KenyaSiaya2013</v>
      </c>
      <c r="EN123" s="21" t="str">
        <f t="shared" si="42"/>
        <v/>
      </c>
    </row>
    <row r="124" spans="1:144" x14ac:dyDescent="0.2">
      <c r="A124" s="21">
        <v>1</v>
      </c>
      <c r="B124" s="21" t="s">
        <v>29</v>
      </c>
      <c r="C124" s="21" t="s">
        <v>87</v>
      </c>
      <c r="E124" s="21" t="s">
        <v>29</v>
      </c>
      <c r="F124" s="21">
        <v>2012</v>
      </c>
      <c r="G124" s="21">
        <v>86614000</v>
      </c>
      <c r="H124" s="21">
        <v>41661334</v>
      </c>
      <c r="I124" s="21">
        <v>0.75</v>
      </c>
      <c r="J124" s="21">
        <v>2.6000000000000002E-2</v>
      </c>
      <c r="K124" s="29">
        <v>42899711.985487081</v>
      </c>
      <c r="L124" s="21">
        <v>20267676</v>
      </c>
      <c r="M124" s="21">
        <v>3118103.9999999995</v>
      </c>
      <c r="N124" s="21">
        <v>12645644</v>
      </c>
      <c r="O124" s="29">
        <v>10903208.761187173</v>
      </c>
      <c r="P124" s="29">
        <v>2389059.723973169</v>
      </c>
      <c r="Q124" s="29">
        <v>3737279.0974915009</v>
      </c>
      <c r="R124" s="29">
        <v>2944876</v>
      </c>
      <c r="S124" s="29">
        <v>1348219.3735183314</v>
      </c>
      <c r="T124" s="29">
        <v>1346969.8652944961</v>
      </c>
      <c r="U124" s="21">
        <v>0.83915022253549287</v>
      </c>
      <c r="V124" s="21">
        <v>57338468</v>
      </c>
      <c r="W124" s="21">
        <v>57338468</v>
      </c>
      <c r="X124" s="21">
        <v>0.4</v>
      </c>
      <c r="Y124" s="21">
        <v>4.5999999999999996</v>
      </c>
      <c r="Z124" s="21">
        <v>0.68</v>
      </c>
      <c r="AA124" s="21">
        <v>0.66200000000000003</v>
      </c>
      <c r="AB124" s="21">
        <v>88000</v>
      </c>
      <c r="AC124" s="21">
        <v>140000</v>
      </c>
      <c r="AD124" s="21">
        <v>205000</v>
      </c>
      <c r="AE124" s="21">
        <v>9700</v>
      </c>
      <c r="AF124" s="21">
        <v>0.13400000000000001</v>
      </c>
      <c r="AG124" s="21">
        <f>AF124*26*5/6</f>
        <v>2.9033333333333338</v>
      </c>
      <c r="AH124" s="21" t="s">
        <v>387</v>
      </c>
      <c r="AI124" s="21">
        <v>1400</v>
      </c>
      <c r="AJ124" s="21">
        <v>31135</v>
      </c>
      <c r="AK124" s="21">
        <v>0.3</v>
      </c>
      <c r="AL124" s="21">
        <f>1-AK124</f>
        <v>0.7</v>
      </c>
      <c r="AM124" s="21">
        <v>7.0000000000000007E-2</v>
      </c>
      <c r="AN124" s="310">
        <f>AM124*26*2/3</f>
        <v>1.2133333333333336</v>
      </c>
      <c r="AO124" s="21" t="s">
        <v>387</v>
      </c>
      <c r="AP124" s="21">
        <v>1500</v>
      </c>
      <c r="AQ124" s="21">
        <v>31135</v>
      </c>
      <c r="AR124" s="21">
        <v>0.30580429657328262</v>
      </c>
      <c r="AS124" s="21">
        <f>1-AR124</f>
        <v>0.69419570342671744</v>
      </c>
      <c r="AT124" s="21">
        <v>0.17100000000000001</v>
      </c>
      <c r="AU124" s="21">
        <v>0.17100000000000001</v>
      </c>
      <c r="AV124" s="21">
        <f>AU124*26*5/6*30%</f>
        <v>1.1115000000000002</v>
      </c>
      <c r="AW124" s="21" t="s">
        <v>387</v>
      </c>
      <c r="AX124" s="21">
        <v>1500</v>
      </c>
      <c r="AY124" s="21">
        <v>31135</v>
      </c>
      <c r="AZ124" s="21">
        <v>1.8</v>
      </c>
      <c r="BA124" s="21">
        <v>0.30580429657328262</v>
      </c>
      <c r="BB124" s="21">
        <f>1-BA124</f>
        <v>0.69419570342671744</v>
      </c>
      <c r="BC124" s="21">
        <v>0.30580429657328262</v>
      </c>
      <c r="BD124" s="21">
        <f>1-BC124</f>
        <v>0.69419570342671744</v>
      </c>
      <c r="BE124" s="21">
        <v>0.33362056581184557</v>
      </c>
      <c r="BF124" s="21">
        <v>0.74832327552196254</v>
      </c>
      <c r="BG124" s="21">
        <v>2.7999999999999997E-2</v>
      </c>
      <c r="BH124" s="21">
        <v>1</v>
      </c>
      <c r="BI124" s="21" t="s">
        <v>387</v>
      </c>
      <c r="BJ124" s="21">
        <v>1500</v>
      </c>
      <c r="BK124" s="21">
        <v>31135</v>
      </c>
      <c r="BL124" s="21">
        <v>84</v>
      </c>
      <c r="BM124" s="21">
        <v>0.28000000000000003</v>
      </c>
      <c r="BN124" s="21">
        <v>0.7</v>
      </c>
      <c r="BO124" s="21">
        <v>0.9</v>
      </c>
      <c r="BP124" s="21">
        <v>0.1</v>
      </c>
      <c r="BQ124" s="21">
        <v>0.5</v>
      </c>
      <c r="BR124" s="21">
        <v>0.7</v>
      </c>
      <c r="BS124" s="21">
        <v>0.65200000000000002</v>
      </c>
      <c r="BT124" s="21">
        <v>0.39700000000000002</v>
      </c>
      <c r="BU124" s="21">
        <v>0.307</v>
      </c>
      <c r="BV124" s="21">
        <v>0.26300000000000001</v>
      </c>
      <c r="BW124" s="21">
        <v>0.99</v>
      </c>
      <c r="BX124" s="21">
        <v>0.7</v>
      </c>
      <c r="BY124" s="21">
        <v>0.46600000000000003</v>
      </c>
      <c r="BZ124" s="21">
        <v>0.19800000000000001</v>
      </c>
      <c r="CA124" s="21">
        <v>0.26300000000000001</v>
      </c>
      <c r="CB124" s="21">
        <v>0.26300000000000001</v>
      </c>
      <c r="CC124" s="21">
        <v>0.5</v>
      </c>
      <c r="CD124" s="21">
        <v>0.7</v>
      </c>
      <c r="CE124" s="21">
        <v>0.8</v>
      </c>
      <c r="CF124" s="21">
        <v>0.27</v>
      </c>
      <c r="CG124" s="21">
        <v>0.27</v>
      </c>
      <c r="CH124" s="21">
        <v>6.8000000000000005E-2</v>
      </c>
      <c r="CI124" s="21">
        <v>0.6</v>
      </c>
      <c r="CJ124" s="21">
        <v>0.96</v>
      </c>
      <c r="CK124" s="21">
        <v>0.96</v>
      </c>
      <c r="CL124" s="21">
        <v>0.47199999999999998</v>
      </c>
      <c r="CM124" s="21">
        <v>0.46899999999999997</v>
      </c>
      <c r="CN124" s="21">
        <v>0.30099999999999999</v>
      </c>
      <c r="CO124" s="21">
        <v>0.28999999999999998</v>
      </c>
      <c r="CP124" s="21">
        <v>0.66</v>
      </c>
      <c r="CQ124" s="21">
        <v>0.9</v>
      </c>
      <c r="CR124" s="21">
        <v>0.65</v>
      </c>
      <c r="CS124" s="21">
        <v>0.95</v>
      </c>
      <c r="CT124" s="21">
        <v>0.9</v>
      </c>
      <c r="CU124" s="21">
        <v>0.9</v>
      </c>
      <c r="CV124" s="21">
        <v>0.5</v>
      </c>
      <c r="CW124" s="21">
        <v>0.6</v>
      </c>
      <c r="CX124" s="21">
        <v>0.73099999999999998</v>
      </c>
      <c r="CY124" s="21">
        <v>0.73099999999999998</v>
      </c>
      <c r="CZ124" s="21">
        <v>0.57299999999999995</v>
      </c>
      <c r="DA124" s="21">
        <v>0.29199999999999998</v>
      </c>
      <c r="DB124" s="21">
        <v>0.21</v>
      </c>
      <c r="DC124" s="53">
        <v>600</v>
      </c>
      <c r="DD124" s="53">
        <v>100</v>
      </c>
      <c r="DE124" s="53">
        <v>5000</v>
      </c>
      <c r="DF124" s="53">
        <v>300</v>
      </c>
      <c r="DG124" s="53">
        <v>10000</v>
      </c>
      <c r="DH124" s="53">
        <v>16000</v>
      </c>
      <c r="DI124" s="53">
        <v>10000</v>
      </c>
      <c r="DJ124" s="53">
        <v>14000</v>
      </c>
      <c r="DK124" s="53">
        <v>4.5</v>
      </c>
      <c r="DL124" s="53">
        <v>0.67</v>
      </c>
      <c r="DM124" s="53">
        <v>0.23</v>
      </c>
      <c r="DN124" s="53">
        <v>0.72</v>
      </c>
      <c r="DO124" s="53">
        <v>0.18</v>
      </c>
      <c r="DP124" s="53">
        <v>0.03</v>
      </c>
      <c r="DQ124" s="53">
        <v>3.5</v>
      </c>
      <c r="DR124" s="53">
        <v>0.37</v>
      </c>
      <c r="DS124" s="53">
        <v>120</v>
      </c>
      <c r="DT124" s="53">
        <v>0.16</v>
      </c>
      <c r="DU124" s="53">
        <v>4</v>
      </c>
      <c r="DV124" s="53">
        <v>50</v>
      </c>
      <c r="DW124" s="53">
        <v>1500000</v>
      </c>
      <c r="DX124" s="53">
        <v>510000</v>
      </c>
      <c r="DY124" s="53">
        <v>5000</v>
      </c>
      <c r="EL124" s="21" t="str">
        <f t="shared" si="43"/>
        <v>2012Ethiopia</v>
      </c>
      <c r="EM124" s="21" t="str">
        <f t="shared" si="44"/>
        <v>1EthiopiaEthiopia2012</v>
      </c>
      <c r="EN124" s="21" t="str">
        <f t="shared" si="42"/>
        <v/>
      </c>
    </row>
    <row r="125" spans="1:144" x14ac:dyDescent="0.2">
      <c r="A125" s="21">
        <v>2</v>
      </c>
      <c r="B125" s="21" t="s">
        <v>29</v>
      </c>
      <c r="C125" s="21" t="s">
        <v>93</v>
      </c>
      <c r="D125" s="21">
        <v>1</v>
      </c>
      <c r="E125" s="21" t="s">
        <v>651</v>
      </c>
      <c r="F125" s="21">
        <v>2012</v>
      </c>
      <c r="G125" s="21">
        <v>5062000</v>
      </c>
      <c r="H125" s="21">
        <v>2434822</v>
      </c>
      <c r="I125" s="309">
        <v>0.72880936388779138</v>
      </c>
      <c r="J125" s="21">
        <v>2.5000000000000001E-2</v>
      </c>
      <c r="K125" s="29">
        <v>2571046.7941271383</v>
      </c>
      <c r="L125" s="21">
        <v>1189570</v>
      </c>
      <c r="M125" s="21">
        <v>182232</v>
      </c>
      <c r="N125" s="21">
        <v>739052</v>
      </c>
      <c r="O125" s="29">
        <v>637218.49526784895</v>
      </c>
      <c r="P125" s="29">
        <v>139624.31388403932</v>
      </c>
      <c r="Q125" s="29">
        <v>218418.57888449877</v>
      </c>
      <c r="R125" s="29">
        <v>177170.00000000003</v>
      </c>
      <c r="S125" s="29">
        <v>78794.265000459432</v>
      </c>
      <c r="T125" s="29">
        <v>78721.239731691632</v>
      </c>
      <c r="U125" s="21">
        <v>4.7090225246238245E-2</v>
      </c>
      <c r="V125" s="21">
        <v>2637302</v>
      </c>
      <c r="W125" s="21">
        <v>2637302</v>
      </c>
      <c r="X125" s="21">
        <v>0.48099999999999998</v>
      </c>
      <c r="Y125" s="310">
        <v>4.3336260702245148</v>
      </c>
      <c r="Z125" s="21">
        <f>X125</f>
        <v>0.48099999999999998</v>
      </c>
      <c r="AA125" s="21">
        <v>0.52100000000000002</v>
      </c>
      <c r="AB125" s="29">
        <v>5518.4406122908831</v>
      </c>
      <c r="AC125" s="29">
        <v>9090.4694775936114</v>
      </c>
      <c r="AD125" s="29">
        <v>11852.785623195326</v>
      </c>
      <c r="AF125" s="21">
        <v>0.13400000000000001</v>
      </c>
      <c r="AG125" s="21">
        <f t="shared" ref="AG125:AG135" si="58">AF125*26*5/6</f>
        <v>2.9033333333333338</v>
      </c>
      <c r="AH125" s="21" t="s">
        <v>387</v>
      </c>
      <c r="AI125" s="21">
        <v>2500</v>
      </c>
      <c r="AJ125" s="21">
        <v>1329</v>
      </c>
      <c r="AK125" s="21">
        <v>0.3394295848744972</v>
      </c>
      <c r="AL125" s="21">
        <f t="shared" ref="AL125:AL135" si="59">1-AK125</f>
        <v>0.66057041512550274</v>
      </c>
      <c r="AM125" s="21">
        <v>9.4E-2</v>
      </c>
      <c r="AN125" s="310">
        <f t="shared" ref="AN125:AN135" si="60">AM125*26*2/3</f>
        <v>1.6293333333333333</v>
      </c>
      <c r="AO125" s="21" t="s">
        <v>387</v>
      </c>
      <c r="AP125" s="21">
        <v>2500</v>
      </c>
      <c r="AQ125" s="21">
        <v>1329</v>
      </c>
      <c r="AR125" s="21">
        <v>0.3394295848744972</v>
      </c>
      <c r="AS125" s="21">
        <f t="shared" ref="AS125:AS135" si="61">1-AR125</f>
        <v>0.66057041512550274</v>
      </c>
      <c r="AT125" s="21">
        <v>0.23899999999999999</v>
      </c>
      <c r="AU125" s="21">
        <v>0.23899999999999999</v>
      </c>
      <c r="AV125" s="21">
        <f t="shared" ref="AV125:AV135" si="62">AU125*26*5/6*30%</f>
        <v>1.5534999999999999</v>
      </c>
      <c r="AW125" s="21" t="s">
        <v>387</v>
      </c>
      <c r="AX125" s="21">
        <v>2500</v>
      </c>
      <c r="AY125" s="21">
        <v>1329</v>
      </c>
      <c r="AZ125" s="21">
        <v>1.8</v>
      </c>
      <c r="BA125" s="21">
        <v>0.3394295848744972</v>
      </c>
      <c r="BB125" s="21">
        <f t="shared" ref="BB125:BD135" si="63">1-BA125</f>
        <v>0.66057041512550274</v>
      </c>
      <c r="BC125" s="21">
        <v>0.3394295848744972</v>
      </c>
      <c r="BD125" s="21">
        <f t="shared" si="63"/>
        <v>0.66057041512550274</v>
      </c>
      <c r="BE125" s="21">
        <v>0.35525192601875483</v>
      </c>
      <c r="BF125" s="21">
        <v>1</v>
      </c>
      <c r="BG125" s="21">
        <v>0.03</v>
      </c>
      <c r="BH125" s="21">
        <v>1</v>
      </c>
      <c r="BI125" s="21" t="s">
        <v>387</v>
      </c>
      <c r="BJ125" s="21">
        <v>2500</v>
      </c>
      <c r="BK125" s="21">
        <v>1329</v>
      </c>
      <c r="BL125" s="21">
        <v>3</v>
      </c>
      <c r="BM125" s="21">
        <v>0.28000000000000003</v>
      </c>
      <c r="BN125" s="21">
        <v>0.7</v>
      </c>
      <c r="BO125" s="21">
        <v>0.9</v>
      </c>
      <c r="BP125" s="21">
        <v>0.1</v>
      </c>
      <c r="BQ125" s="21">
        <f>BT125</f>
        <v>0.53200000000000003</v>
      </c>
      <c r="BR125" s="316">
        <f>IFERROR(IF((BK125*BJ125)/($G125*$I125)&gt;1,1,(BK125*BJ125)/($G125*$I125)),"")</f>
        <v>0.90059370064184074</v>
      </c>
      <c r="BS125" s="21">
        <v>0.93900000000000006</v>
      </c>
      <c r="BT125" s="21">
        <v>0.53200000000000003</v>
      </c>
      <c r="BU125" s="21">
        <v>0.373</v>
      </c>
      <c r="BV125" s="21">
        <v>0.29199999999999998</v>
      </c>
      <c r="BW125" s="21">
        <f t="shared" ref="BW125:BW135" si="64">BZ125</f>
        <v>0.182</v>
      </c>
      <c r="BX125" s="21">
        <v>0.90059370064184074</v>
      </c>
      <c r="BY125" s="21">
        <v>0.26500000000000001</v>
      </c>
      <c r="BZ125" s="21">
        <v>0.182</v>
      </c>
      <c r="CA125" s="21">
        <v>0.184</v>
      </c>
      <c r="CB125" s="21">
        <v>0.184</v>
      </c>
      <c r="CC125" s="21">
        <f t="shared" ref="CC125:CC135" si="65">CF125</f>
        <v>0.184</v>
      </c>
      <c r="CD125" s="21">
        <v>0.90059370064184074</v>
      </c>
      <c r="CE125" s="21">
        <f>MAX(CC125:CD125)</f>
        <v>0.90059370064184074</v>
      </c>
      <c r="CF125" s="21">
        <v>0.184</v>
      </c>
      <c r="CG125" s="21">
        <v>0.184</v>
      </c>
      <c r="CH125" s="21">
        <v>1.8000000000000002E-2</v>
      </c>
      <c r="CI125" s="21">
        <f t="shared" ref="CI125:CI135" si="66">CL125</f>
        <v>0.65799999999999992</v>
      </c>
      <c r="CJ125" s="21">
        <v>0.90059370064184074</v>
      </c>
      <c r="CK125" s="21">
        <f t="shared" ref="CK125:CK135" si="67">MAX(CI125:CJ125)</f>
        <v>0.90059370064184074</v>
      </c>
      <c r="CL125" s="21">
        <v>0.65799999999999992</v>
      </c>
      <c r="CM125" s="21">
        <v>0.65799999999999992</v>
      </c>
      <c r="CN125" s="21">
        <v>0.46700000000000003</v>
      </c>
      <c r="CO125" s="21">
        <v>0.33799999999999997</v>
      </c>
      <c r="CR125" s="381">
        <f>BX125</f>
        <v>0.90059370064184074</v>
      </c>
      <c r="CV125" s="381">
        <v>0.5</v>
      </c>
      <c r="CW125" s="21">
        <v>1</v>
      </c>
      <c r="CX125" s="21">
        <v>1</v>
      </c>
      <c r="CY125" s="21">
        <v>1</v>
      </c>
      <c r="CZ125" s="21">
        <v>0.77599999999999991</v>
      </c>
      <c r="DA125" s="21">
        <v>0.40500000000000003</v>
      </c>
      <c r="DB125" s="21">
        <v>0.221</v>
      </c>
      <c r="DC125" s="382">
        <v>600</v>
      </c>
      <c r="DD125" s="382">
        <v>100</v>
      </c>
      <c r="DE125" s="382">
        <v>5000</v>
      </c>
      <c r="DF125" s="382">
        <v>300</v>
      </c>
      <c r="DG125" s="382">
        <v>10000</v>
      </c>
      <c r="DH125" s="382">
        <v>16000</v>
      </c>
      <c r="DI125" s="382">
        <v>10000</v>
      </c>
      <c r="DJ125" s="382">
        <v>14000</v>
      </c>
      <c r="DK125" s="382">
        <v>4.5</v>
      </c>
      <c r="DL125" s="382">
        <v>0.67</v>
      </c>
      <c r="DM125" s="382">
        <v>0.23</v>
      </c>
      <c r="DN125" s="382">
        <v>0.72</v>
      </c>
      <c r="DO125" s="382">
        <v>0.18</v>
      </c>
      <c r="DP125" s="382">
        <v>0.03</v>
      </c>
      <c r="DQ125" s="382">
        <v>3.5</v>
      </c>
      <c r="DR125" s="382">
        <v>0.37</v>
      </c>
      <c r="DS125" s="382">
        <v>120</v>
      </c>
      <c r="DT125" s="382">
        <v>0.16</v>
      </c>
      <c r="DU125" s="382">
        <v>4</v>
      </c>
      <c r="DV125" s="382">
        <v>50</v>
      </c>
      <c r="DW125" s="382">
        <v>1500000</v>
      </c>
      <c r="DX125" s="382">
        <v>510000</v>
      </c>
      <c r="DY125" s="382">
        <v>5000</v>
      </c>
      <c r="EL125" s="21" t="str">
        <f t="shared" si="43"/>
        <v>2012Tigray</v>
      </c>
      <c r="EM125" s="21" t="str">
        <f t="shared" si="44"/>
        <v>2EthiopiaTigray2012</v>
      </c>
      <c r="EN125" s="21" t="str">
        <f t="shared" si="42"/>
        <v/>
      </c>
    </row>
    <row r="126" spans="1:144" x14ac:dyDescent="0.2">
      <c r="A126" s="21">
        <v>2</v>
      </c>
      <c r="B126" s="21" t="s">
        <v>29</v>
      </c>
      <c r="C126" s="21" t="s">
        <v>93</v>
      </c>
      <c r="D126" s="21">
        <v>2</v>
      </c>
      <c r="E126" s="21" t="s">
        <v>652</v>
      </c>
      <c r="F126" s="21">
        <v>2012</v>
      </c>
      <c r="G126" s="21">
        <v>1650000</v>
      </c>
      <c r="H126" s="21">
        <v>793650</v>
      </c>
      <c r="I126" s="309">
        <v>1</v>
      </c>
      <c r="J126" s="21">
        <v>2.2000000000000002E-2</v>
      </c>
      <c r="K126" s="29">
        <v>730816.40928387176</v>
      </c>
      <c r="L126" s="21">
        <v>376200</v>
      </c>
      <c r="M126" s="21">
        <v>59399.999999999993</v>
      </c>
      <c r="N126" s="21">
        <v>166650</v>
      </c>
      <c r="O126" s="29">
        <v>207706.54231370028</v>
      </c>
      <c r="P126" s="29">
        <v>45511.678765046403</v>
      </c>
      <c r="Q126" s="29">
        <v>71195.309197831491</v>
      </c>
      <c r="R126" s="29">
        <v>47850</v>
      </c>
      <c r="S126" s="29">
        <v>25683.630432785078</v>
      </c>
      <c r="T126" s="29">
        <v>25659.827253514657</v>
      </c>
      <c r="U126" s="21">
        <v>1.6340647735814375E-2</v>
      </c>
      <c r="V126" s="21">
        <v>1237500</v>
      </c>
      <c r="W126" s="21">
        <v>1237500</v>
      </c>
      <c r="X126" s="21">
        <v>0.66499999999999992</v>
      </c>
      <c r="Y126" s="310">
        <v>5.6150839170510665</v>
      </c>
      <c r="Z126" s="21">
        <f t="shared" ref="Z126:Z135" si="68">X126</f>
        <v>0.66499999999999992</v>
      </c>
      <c r="AA126" s="21">
        <v>0.75</v>
      </c>
      <c r="AB126" s="29">
        <v>1122.7586955196291</v>
      </c>
      <c r="AC126" s="29">
        <v>2466.0115346333923</v>
      </c>
      <c r="AD126" s="29">
        <v>4804.1218647862224</v>
      </c>
      <c r="AF126" s="21">
        <v>0.127</v>
      </c>
      <c r="AG126" s="21">
        <f t="shared" si="58"/>
        <v>2.7516666666666669</v>
      </c>
      <c r="AH126" s="21" t="s">
        <v>387</v>
      </c>
      <c r="AI126" s="21">
        <v>2500</v>
      </c>
      <c r="AJ126" s="21">
        <v>772</v>
      </c>
      <c r="AK126" s="21">
        <v>7.4999473919957677E-2</v>
      </c>
      <c r="AL126" s="21">
        <f t="shared" si="59"/>
        <v>0.92500052608004235</v>
      </c>
      <c r="AM126" s="21">
        <v>5.4000000000000006E-2</v>
      </c>
      <c r="AN126" s="310">
        <f t="shared" si="60"/>
        <v>0.93600000000000005</v>
      </c>
      <c r="AO126" s="21" t="s">
        <v>387</v>
      </c>
      <c r="AP126" s="21">
        <v>2500</v>
      </c>
      <c r="AQ126" s="21">
        <v>772</v>
      </c>
      <c r="AR126" s="21">
        <v>7.4999473919957677E-2</v>
      </c>
      <c r="AS126" s="21">
        <f t="shared" si="61"/>
        <v>0.92500052608004235</v>
      </c>
      <c r="AT126" s="21">
        <v>0.23199999999999998</v>
      </c>
      <c r="AU126" s="21">
        <v>0.23199999999999998</v>
      </c>
      <c r="AV126" s="21">
        <f t="shared" si="62"/>
        <v>1.5079999999999998</v>
      </c>
      <c r="AW126" s="21" t="s">
        <v>387</v>
      </c>
      <c r="AX126" s="21">
        <v>2500</v>
      </c>
      <c r="AY126" s="21">
        <v>772</v>
      </c>
      <c r="AZ126" s="21">
        <v>1.8</v>
      </c>
      <c r="BA126" s="21">
        <v>7.4999473919957677E-2</v>
      </c>
      <c r="BB126" s="21">
        <f t="shared" si="63"/>
        <v>0.92500052608004235</v>
      </c>
      <c r="BC126" s="21">
        <v>7.4999473919957677E-2</v>
      </c>
      <c r="BD126" s="21">
        <f t="shared" si="63"/>
        <v>0.92500052608004235</v>
      </c>
      <c r="BE126" s="21">
        <v>0.55693889712165934</v>
      </c>
      <c r="BF126" s="21">
        <v>0.76270467903056516</v>
      </c>
      <c r="BG126" s="21">
        <v>6.2E-2</v>
      </c>
      <c r="BH126" s="21">
        <v>1</v>
      </c>
      <c r="BI126" s="21" t="s">
        <v>387</v>
      </c>
      <c r="BJ126" s="21">
        <v>2500</v>
      </c>
      <c r="BK126" s="21">
        <v>772</v>
      </c>
      <c r="BL126" s="21">
        <v>3</v>
      </c>
      <c r="BM126" s="21">
        <v>0.28000000000000003</v>
      </c>
      <c r="BN126" s="21">
        <v>0.7</v>
      </c>
      <c r="BO126" s="21">
        <v>0.9</v>
      </c>
      <c r="BP126" s="21">
        <v>0.1</v>
      </c>
      <c r="BQ126" s="21">
        <f t="shared" ref="BQ126:BQ135" si="69">BT126</f>
        <v>0.39899999999999997</v>
      </c>
      <c r="BR126" s="316">
        <f t="shared" ref="BR126:BR135" si="70">IFERROR(IF((BK126*BJ126)/($G126*$I126)&gt;1,1,(BK126*BJ126)/($G126*$I126)),"")</f>
        <v>1</v>
      </c>
      <c r="BS126" s="21">
        <v>0.69200000000000006</v>
      </c>
      <c r="BT126" s="21">
        <v>0.39899999999999997</v>
      </c>
      <c r="BU126" s="21">
        <v>0.38600000000000001</v>
      </c>
      <c r="BV126" s="21">
        <v>0.32799999999999996</v>
      </c>
      <c r="BW126" s="21">
        <f t="shared" si="64"/>
        <v>0.94</v>
      </c>
      <c r="BX126" s="21">
        <v>1</v>
      </c>
      <c r="BY126" s="21">
        <v>0.28899999999999998</v>
      </c>
      <c r="BZ126" s="21">
        <v>0.94</v>
      </c>
      <c r="CA126" s="21">
        <v>5.0999999999999997E-2</v>
      </c>
      <c r="CB126" s="21">
        <v>5.0999999999999997E-2</v>
      </c>
      <c r="CC126" s="21">
        <f t="shared" si="65"/>
        <v>0.40600000000000003</v>
      </c>
      <c r="CD126" s="21">
        <v>1</v>
      </c>
      <c r="CE126" s="21">
        <f t="shared" ref="CE126:CE135" si="71">MAX(CC126:CD126)</f>
        <v>1</v>
      </c>
      <c r="CF126" s="21">
        <v>0.40600000000000003</v>
      </c>
      <c r="CG126" s="21">
        <v>0.40600000000000003</v>
      </c>
      <c r="CH126" s="21">
        <v>3.0000000000000001E-3</v>
      </c>
      <c r="CI126" s="21">
        <f t="shared" si="66"/>
        <v>0.88455948331828282</v>
      </c>
      <c r="CJ126" s="21">
        <v>1</v>
      </c>
      <c r="CK126" s="21">
        <f t="shared" si="67"/>
        <v>1</v>
      </c>
      <c r="CL126" s="21">
        <v>0.88455948331828282</v>
      </c>
      <c r="CM126" s="21">
        <v>0.88455948331828282</v>
      </c>
      <c r="CN126" s="21">
        <v>0.41399999999999998</v>
      </c>
      <c r="CO126" s="21">
        <v>0.54200000000000004</v>
      </c>
      <c r="CR126" s="381">
        <f t="shared" ref="CR126:CR135" si="72">BX126</f>
        <v>1</v>
      </c>
      <c r="CV126" s="381">
        <v>0.5</v>
      </c>
      <c r="CW126" s="21">
        <v>0.71699999999999997</v>
      </c>
      <c r="CX126" s="21">
        <v>0.71699999999999997</v>
      </c>
      <c r="CY126" s="21">
        <v>0.71699999999999997</v>
      </c>
      <c r="CZ126" s="21" t="s">
        <v>859</v>
      </c>
      <c r="DA126" s="21">
        <v>0.21899999999999997</v>
      </c>
      <c r="DB126" s="21">
        <v>0.21899999999999997</v>
      </c>
      <c r="DC126" s="382">
        <v>600</v>
      </c>
      <c r="DD126" s="382">
        <v>100</v>
      </c>
      <c r="DE126" s="382">
        <v>5000</v>
      </c>
      <c r="DF126" s="382">
        <v>300</v>
      </c>
      <c r="DG126" s="382">
        <v>10000</v>
      </c>
      <c r="DH126" s="382">
        <v>16000</v>
      </c>
      <c r="DI126" s="382">
        <v>10000</v>
      </c>
      <c r="DJ126" s="382">
        <v>14000</v>
      </c>
      <c r="DK126" s="382">
        <v>4.5</v>
      </c>
      <c r="DL126" s="382">
        <v>0.67</v>
      </c>
      <c r="DM126" s="382">
        <v>0.23</v>
      </c>
      <c r="DN126" s="382">
        <v>0.72</v>
      </c>
      <c r="DO126" s="382">
        <v>0.18</v>
      </c>
      <c r="DP126" s="382">
        <v>0.03</v>
      </c>
      <c r="DQ126" s="382">
        <v>3.5</v>
      </c>
      <c r="DR126" s="382">
        <v>0.37</v>
      </c>
      <c r="DS126" s="382">
        <v>120</v>
      </c>
      <c r="DT126" s="382">
        <v>0.16</v>
      </c>
      <c r="DU126" s="382">
        <v>4</v>
      </c>
      <c r="DV126" s="382">
        <v>50</v>
      </c>
      <c r="DW126" s="382">
        <v>1500000</v>
      </c>
      <c r="DX126" s="382">
        <v>510000</v>
      </c>
      <c r="DY126" s="382">
        <v>5000</v>
      </c>
      <c r="EL126" s="21" t="str">
        <f t="shared" si="43"/>
        <v>2012Affar</v>
      </c>
      <c r="EM126" s="21" t="str">
        <f t="shared" si="44"/>
        <v>2EthiopiaAffar2012</v>
      </c>
      <c r="EN126" s="21" t="str">
        <f t="shared" si="42"/>
        <v/>
      </c>
    </row>
    <row r="127" spans="1:144" x14ac:dyDescent="0.2">
      <c r="A127" s="21">
        <v>2</v>
      </c>
      <c r="B127" s="21" t="s">
        <v>29</v>
      </c>
      <c r="C127" s="21" t="s">
        <v>93</v>
      </c>
      <c r="D127" s="21">
        <v>3</v>
      </c>
      <c r="E127" s="21" t="s">
        <v>653</v>
      </c>
      <c r="F127" s="21">
        <v>2012</v>
      </c>
      <c r="G127" s="21">
        <v>19212000</v>
      </c>
      <c r="H127" s="21">
        <v>9240972</v>
      </c>
      <c r="I127" s="309">
        <v>0.74896876951905056</v>
      </c>
      <c r="J127" s="21">
        <v>1.7000000000000001E-2</v>
      </c>
      <c r="K127" s="29">
        <v>9577482.4132850189</v>
      </c>
      <c r="L127" s="21">
        <v>4534032</v>
      </c>
      <c r="M127" s="21">
        <v>691632</v>
      </c>
      <c r="N127" s="21">
        <v>2593620</v>
      </c>
      <c r="O127" s="29">
        <v>2418459.4490489755</v>
      </c>
      <c r="P127" s="29">
        <v>529921.43783883122</v>
      </c>
      <c r="Q127" s="29">
        <v>828972.29109620512</v>
      </c>
      <c r="R127" s="29">
        <v>633996</v>
      </c>
      <c r="S127" s="29">
        <v>299050.85325737391</v>
      </c>
      <c r="T127" s="29">
        <v>298773.69769365067</v>
      </c>
      <c r="U127" s="21">
        <v>0.20487037370592143</v>
      </c>
      <c r="V127" s="21">
        <v>11315868</v>
      </c>
      <c r="W127" s="21">
        <v>11315868</v>
      </c>
      <c r="X127" s="21">
        <v>0.45099999999999996</v>
      </c>
      <c r="Y127" s="310">
        <v>4.3165627198833842</v>
      </c>
      <c r="Z127" s="21">
        <f t="shared" si="68"/>
        <v>0.45099999999999996</v>
      </c>
      <c r="AA127" s="21">
        <v>0.58899999999999997</v>
      </c>
      <c r="AB127" s="29">
        <v>25389.956672957593</v>
      </c>
      <c r="AC127" s="29">
        <v>40469.182781242118</v>
      </c>
      <c r="AD127" s="29">
        <v>56458.555515021922</v>
      </c>
      <c r="AF127" s="21">
        <v>0.13699999999999998</v>
      </c>
      <c r="AG127" s="21">
        <f t="shared" si="58"/>
        <v>2.9683333333333324</v>
      </c>
      <c r="AH127" s="21" t="s">
        <v>387</v>
      </c>
      <c r="AI127" s="21">
        <v>2500</v>
      </c>
      <c r="AJ127" s="21">
        <v>6599</v>
      </c>
      <c r="AK127" s="21">
        <v>0.29594314997260751</v>
      </c>
      <c r="AL127" s="21">
        <f t="shared" si="59"/>
        <v>0.70405685002739249</v>
      </c>
      <c r="AM127" s="21">
        <v>6.4000000000000001E-2</v>
      </c>
      <c r="AN127" s="310">
        <f t="shared" si="60"/>
        <v>1.1093333333333335</v>
      </c>
      <c r="AO127" s="21" t="s">
        <v>387</v>
      </c>
      <c r="AP127" s="21">
        <v>2500</v>
      </c>
      <c r="AQ127" s="21">
        <v>6599</v>
      </c>
      <c r="AR127" s="21">
        <v>0.29594314997260751</v>
      </c>
      <c r="AS127" s="21">
        <f t="shared" si="61"/>
        <v>0.70405685002739249</v>
      </c>
      <c r="AT127" s="21">
        <v>0.16600000000000001</v>
      </c>
      <c r="AU127" s="21">
        <v>0.16600000000000001</v>
      </c>
      <c r="AV127" s="21">
        <f t="shared" si="62"/>
        <v>1.0789999999999997</v>
      </c>
      <c r="AW127" s="21" t="s">
        <v>387</v>
      </c>
      <c r="AX127" s="21">
        <v>2500</v>
      </c>
      <c r="AY127" s="21">
        <v>6599</v>
      </c>
      <c r="AZ127" s="21">
        <v>1.8</v>
      </c>
      <c r="BA127" s="21">
        <v>0.29594314997260751</v>
      </c>
      <c r="BB127" s="21">
        <f t="shared" si="63"/>
        <v>0.70405685002739249</v>
      </c>
      <c r="BC127" s="21">
        <v>0.29594314997260751</v>
      </c>
      <c r="BD127" s="21">
        <f t="shared" si="63"/>
        <v>0.70405685002739249</v>
      </c>
      <c r="BE127" s="21">
        <v>0.38392899532463098</v>
      </c>
      <c r="BF127" s="21">
        <v>0.64622655918876726</v>
      </c>
      <c r="BG127" s="21">
        <v>3.1E-2</v>
      </c>
      <c r="BH127" s="21">
        <v>1</v>
      </c>
      <c r="BI127" s="21" t="s">
        <v>387</v>
      </c>
      <c r="BJ127" s="21">
        <v>2500</v>
      </c>
      <c r="BK127" s="21">
        <v>6599</v>
      </c>
      <c r="BL127" s="21">
        <v>3</v>
      </c>
      <c r="BM127" s="21">
        <v>0.28000000000000003</v>
      </c>
      <c r="BN127" s="21">
        <v>0.7</v>
      </c>
      <c r="BO127" s="21">
        <v>0.9</v>
      </c>
      <c r="BP127" s="21">
        <v>0.1</v>
      </c>
      <c r="BQ127" s="21">
        <f t="shared" si="69"/>
        <v>0.38299999999999995</v>
      </c>
      <c r="BR127" s="316">
        <f t="shared" si="70"/>
        <v>1</v>
      </c>
      <c r="BS127" s="21">
        <v>0.60599999999999998</v>
      </c>
      <c r="BT127" s="21">
        <v>0.38299999999999995</v>
      </c>
      <c r="BU127" s="21">
        <v>0.33100000000000002</v>
      </c>
      <c r="BV127" s="21">
        <v>0.27600000000000002</v>
      </c>
      <c r="BW127" s="21">
        <f t="shared" si="64"/>
        <v>0.248</v>
      </c>
      <c r="BX127" s="21">
        <v>1</v>
      </c>
      <c r="BY127" s="21">
        <v>0.32200000000000001</v>
      </c>
      <c r="BZ127" s="21">
        <v>0.248</v>
      </c>
      <c r="CA127" s="21">
        <v>0.25700000000000001</v>
      </c>
      <c r="CB127" s="21">
        <v>0.25700000000000001</v>
      </c>
      <c r="CC127" s="21">
        <f t="shared" si="65"/>
        <v>0.29399999999999998</v>
      </c>
      <c r="CD127" s="21">
        <v>1</v>
      </c>
      <c r="CE127" s="21">
        <f t="shared" si="71"/>
        <v>1</v>
      </c>
      <c r="CF127" s="21">
        <v>0.29399999999999998</v>
      </c>
      <c r="CG127" s="21">
        <v>0.29399999999999998</v>
      </c>
      <c r="CH127" s="21">
        <v>0.06</v>
      </c>
      <c r="CI127" s="21">
        <f t="shared" si="66"/>
        <v>0.73699999999999999</v>
      </c>
      <c r="CJ127" s="21">
        <v>1</v>
      </c>
      <c r="CK127" s="21">
        <f t="shared" si="67"/>
        <v>1</v>
      </c>
      <c r="CL127" s="21">
        <v>0.73699999999999999</v>
      </c>
      <c r="CM127" s="21">
        <v>0.73599999999999999</v>
      </c>
      <c r="CN127" s="21">
        <v>0.51200000000000001</v>
      </c>
      <c r="CO127" s="21">
        <v>0.48399999999999999</v>
      </c>
      <c r="CR127" s="381">
        <f t="shared" si="72"/>
        <v>1</v>
      </c>
      <c r="CV127" s="381">
        <v>0.5</v>
      </c>
      <c r="CW127" s="21">
        <v>0.27600000000000002</v>
      </c>
      <c r="CX127" s="21">
        <v>0.27600000000000002</v>
      </c>
      <c r="CY127" s="21">
        <v>0.27600000000000002</v>
      </c>
      <c r="CZ127" s="21">
        <v>0.86299999999999999</v>
      </c>
      <c r="DA127" s="21">
        <v>0.53</v>
      </c>
      <c r="DB127" s="21">
        <v>0.20399999999999999</v>
      </c>
      <c r="DC127" s="382">
        <v>600</v>
      </c>
      <c r="DD127" s="382">
        <v>100</v>
      </c>
      <c r="DE127" s="382">
        <v>5000</v>
      </c>
      <c r="DF127" s="382">
        <v>300</v>
      </c>
      <c r="DG127" s="382">
        <v>10000</v>
      </c>
      <c r="DH127" s="382">
        <v>16000</v>
      </c>
      <c r="DI127" s="382">
        <v>10000</v>
      </c>
      <c r="DJ127" s="382">
        <v>14000</v>
      </c>
      <c r="DK127" s="382">
        <v>4.5</v>
      </c>
      <c r="DL127" s="382">
        <v>0.67</v>
      </c>
      <c r="DM127" s="382">
        <v>0.23</v>
      </c>
      <c r="DN127" s="382">
        <v>0.72</v>
      </c>
      <c r="DO127" s="382">
        <v>0.18</v>
      </c>
      <c r="DP127" s="382">
        <v>0.03</v>
      </c>
      <c r="DQ127" s="382">
        <v>3.5</v>
      </c>
      <c r="DR127" s="382">
        <v>0.37</v>
      </c>
      <c r="DS127" s="382">
        <v>120</v>
      </c>
      <c r="DT127" s="382">
        <v>0.16</v>
      </c>
      <c r="DU127" s="382">
        <v>4</v>
      </c>
      <c r="DV127" s="382">
        <v>50</v>
      </c>
      <c r="DW127" s="382">
        <v>1500000</v>
      </c>
      <c r="DX127" s="382">
        <v>510000</v>
      </c>
      <c r="DY127" s="382">
        <v>5000</v>
      </c>
      <c r="EL127" s="21" t="str">
        <f t="shared" si="43"/>
        <v>2012Amhara</v>
      </c>
      <c r="EM127" s="21" t="str">
        <f t="shared" si="44"/>
        <v>2EthiopiaAmhara2012</v>
      </c>
      <c r="EN127" s="21" t="str">
        <f t="shared" si="42"/>
        <v/>
      </c>
    </row>
    <row r="128" spans="1:144" x14ac:dyDescent="0.2">
      <c r="A128" s="21">
        <v>2</v>
      </c>
      <c r="B128" s="21" t="s">
        <v>29</v>
      </c>
      <c r="C128" s="21" t="s">
        <v>93</v>
      </c>
      <c r="D128" s="21">
        <v>4</v>
      </c>
      <c r="E128" s="21" t="s">
        <v>654</v>
      </c>
      <c r="F128" s="21">
        <v>2012</v>
      </c>
      <c r="G128" s="21">
        <v>32220000</v>
      </c>
      <c r="H128" s="21">
        <v>15497820</v>
      </c>
      <c r="I128" s="309">
        <v>0.62767396027312228</v>
      </c>
      <c r="J128" s="21">
        <v>2.8999999999999998E-2</v>
      </c>
      <c r="K128" s="29">
        <v>15992114.613737559</v>
      </c>
      <c r="L128" s="21">
        <v>7120620</v>
      </c>
      <c r="M128" s="21">
        <v>1159920</v>
      </c>
      <c r="N128" s="21">
        <v>5284079.9999999991</v>
      </c>
      <c r="O128" s="29">
        <v>4055942.2989984383</v>
      </c>
      <c r="P128" s="29">
        <v>888718.96352108789</v>
      </c>
      <c r="Q128" s="29">
        <v>1390250.2196085639</v>
      </c>
      <c r="R128" s="29">
        <v>1127700</v>
      </c>
      <c r="S128" s="29">
        <v>501531.25608747586</v>
      </c>
      <c r="T128" s="29">
        <v>501066.4449140862</v>
      </c>
      <c r="U128" s="21">
        <v>0.32103286504908168</v>
      </c>
      <c r="V128" s="21">
        <v>24229440</v>
      </c>
      <c r="W128" s="21">
        <v>24229440</v>
      </c>
      <c r="X128" s="21">
        <v>0.36899999999999999</v>
      </c>
      <c r="Y128" s="310">
        <v>4.783103484382357</v>
      </c>
      <c r="Z128" s="21">
        <f t="shared" si="68"/>
        <v>0.36899999999999999</v>
      </c>
      <c r="AA128" s="21">
        <v>0.752</v>
      </c>
      <c r="AB128" s="29">
        <v>32123.490857216675</v>
      </c>
      <c r="AC128" s="29">
        <v>66393.909936208045</v>
      </c>
      <c r="AD128" s="29">
        <v>100004.27654775047</v>
      </c>
      <c r="AF128" s="21">
        <v>0.113</v>
      </c>
      <c r="AG128" s="21">
        <f t="shared" si="58"/>
        <v>2.4483333333333337</v>
      </c>
      <c r="AH128" s="21" t="s">
        <v>387</v>
      </c>
      <c r="AI128" s="21">
        <v>2500</v>
      </c>
      <c r="AJ128" s="21">
        <v>13051</v>
      </c>
      <c r="AK128" s="21">
        <v>0.27315646787055486</v>
      </c>
      <c r="AL128" s="21">
        <f t="shared" si="59"/>
        <v>0.72684353212944508</v>
      </c>
      <c r="AM128" s="21">
        <v>7.0000000000000007E-2</v>
      </c>
      <c r="AN128" s="310">
        <f t="shared" si="60"/>
        <v>1.2133333333333336</v>
      </c>
      <c r="AO128" s="21" t="s">
        <v>387</v>
      </c>
      <c r="AP128" s="21">
        <v>2500</v>
      </c>
      <c r="AQ128" s="21">
        <v>13051</v>
      </c>
      <c r="AR128" s="21">
        <v>0.27315646787055486</v>
      </c>
      <c r="AS128" s="21">
        <f t="shared" si="61"/>
        <v>0.72684353212944508</v>
      </c>
      <c r="AT128" s="21">
        <v>0.14899999999999999</v>
      </c>
      <c r="AU128" s="21">
        <v>0.14899999999999999</v>
      </c>
      <c r="AV128" s="21">
        <f t="shared" si="62"/>
        <v>0.96849999999999992</v>
      </c>
      <c r="AW128" s="21" t="s">
        <v>387</v>
      </c>
      <c r="AX128" s="21">
        <v>2500</v>
      </c>
      <c r="AY128" s="21">
        <v>13051</v>
      </c>
      <c r="AZ128" s="21">
        <v>1.8</v>
      </c>
      <c r="BA128" s="21">
        <v>0.27315646787055486</v>
      </c>
      <c r="BB128" s="21">
        <f t="shared" si="63"/>
        <v>0.72684353212944508</v>
      </c>
      <c r="BC128" s="21">
        <v>0.27315646787055486</v>
      </c>
      <c r="BD128" s="21">
        <f t="shared" si="63"/>
        <v>0.72684353212944508</v>
      </c>
      <c r="BE128" s="21">
        <v>0.3042818790023793</v>
      </c>
      <c r="BF128" s="21">
        <v>0.9401364034764883</v>
      </c>
      <c r="BG128" s="21">
        <v>2.7999999999999997E-2</v>
      </c>
      <c r="BH128" s="21">
        <v>1</v>
      </c>
      <c r="BI128" s="21" t="s">
        <v>387</v>
      </c>
      <c r="BJ128" s="21">
        <v>2500</v>
      </c>
      <c r="BK128" s="21">
        <v>13051</v>
      </c>
      <c r="BL128" s="21">
        <v>3</v>
      </c>
      <c r="BM128" s="21">
        <v>0.28000000000000003</v>
      </c>
      <c r="BN128" s="21">
        <v>0.7</v>
      </c>
      <c r="BO128" s="21">
        <v>0.9</v>
      </c>
      <c r="BP128" s="21">
        <v>0.1</v>
      </c>
      <c r="BQ128" s="21">
        <f t="shared" si="69"/>
        <v>0.40600000000000003</v>
      </c>
      <c r="BR128" s="316">
        <f t="shared" si="70"/>
        <v>1</v>
      </c>
      <c r="BS128" s="21">
        <v>0.60399999999999998</v>
      </c>
      <c r="BT128" s="21">
        <v>0.40600000000000003</v>
      </c>
      <c r="BU128" s="21">
        <v>0.26800000000000002</v>
      </c>
      <c r="BV128" s="21">
        <v>0.23800000000000002</v>
      </c>
      <c r="BW128" s="21">
        <f t="shared" si="64"/>
        <v>0.11900000000000001</v>
      </c>
      <c r="BX128" s="21">
        <v>1</v>
      </c>
      <c r="BY128" s="21">
        <v>0.59499999999999997</v>
      </c>
      <c r="BZ128" s="21">
        <v>0.11900000000000001</v>
      </c>
      <c r="CA128" s="21">
        <v>0.38799999999999996</v>
      </c>
      <c r="CB128" s="21">
        <v>0.38799999999999996</v>
      </c>
      <c r="CC128" s="21">
        <f t="shared" si="65"/>
        <v>0.23399999999999999</v>
      </c>
      <c r="CD128" s="21">
        <v>1</v>
      </c>
      <c r="CE128" s="21">
        <f t="shared" si="71"/>
        <v>1</v>
      </c>
      <c r="CF128" s="21">
        <v>0.23399999999999999</v>
      </c>
      <c r="CG128" s="21">
        <v>0.23399999999999999</v>
      </c>
      <c r="CH128" s="21">
        <v>9.9000000000000005E-2</v>
      </c>
      <c r="CI128" s="21">
        <f t="shared" si="66"/>
        <v>0.44299999999999995</v>
      </c>
      <c r="CJ128" s="21">
        <v>1</v>
      </c>
      <c r="CK128" s="21">
        <f t="shared" si="67"/>
        <v>1</v>
      </c>
      <c r="CL128" s="21">
        <v>0.44299999999999995</v>
      </c>
      <c r="CM128" s="21">
        <v>0.43700000000000006</v>
      </c>
      <c r="CN128" s="21">
        <v>0.26500000000000001</v>
      </c>
      <c r="CO128" s="21">
        <v>0.26700000000000002</v>
      </c>
      <c r="CR128" s="381">
        <f t="shared" si="72"/>
        <v>1</v>
      </c>
      <c r="CV128" s="381">
        <v>0.5</v>
      </c>
      <c r="CW128" s="21">
        <v>0.878</v>
      </c>
      <c r="CX128" s="21">
        <v>0.878</v>
      </c>
      <c r="CY128" s="21">
        <v>0.878</v>
      </c>
      <c r="CZ128" s="21">
        <v>0.63700000000000001</v>
      </c>
      <c r="DA128" s="21">
        <v>0.43</v>
      </c>
      <c r="DB128" s="21">
        <v>0.124</v>
      </c>
      <c r="DC128" s="382">
        <v>600</v>
      </c>
      <c r="DD128" s="382">
        <v>100</v>
      </c>
      <c r="DE128" s="382">
        <v>5000</v>
      </c>
      <c r="DF128" s="382">
        <v>300</v>
      </c>
      <c r="DG128" s="382">
        <v>10000</v>
      </c>
      <c r="DH128" s="382">
        <v>16000</v>
      </c>
      <c r="DI128" s="382">
        <v>10000</v>
      </c>
      <c r="DJ128" s="382">
        <v>14000</v>
      </c>
      <c r="DK128" s="382">
        <v>4.5</v>
      </c>
      <c r="DL128" s="382">
        <v>0.67</v>
      </c>
      <c r="DM128" s="382">
        <v>0.23</v>
      </c>
      <c r="DN128" s="382">
        <v>0.72</v>
      </c>
      <c r="DO128" s="382">
        <v>0.18</v>
      </c>
      <c r="DP128" s="382">
        <v>0.03</v>
      </c>
      <c r="DQ128" s="382">
        <v>3.5</v>
      </c>
      <c r="DR128" s="382">
        <v>0.37</v>
      </c>
      <c r="DS128" s="382">
        <v>120</v>
      </c>
      <c r="DT128" s="382">
        <v>0.16</v>
      </c>
      <c r="DU128" s="382">
        <v>4</v>
      </c>
      <c r="DV128" s="382">
        <v>50</v>
      </c>
      <c r="DW128" s="382">
        <v>1500000</v>
      </c>
      <c r="DX128" s="382">
        <v>510000</v>
      </c>
      <c r="DY128" s="382">
        <v>5000</v>
      </c>
      <c r="EL128" s="21" t="str">
        <f t="shared" si="43"/>
        <v>2012Oromiya</v>
      </c>
      <c r="EM128" s="21" t="str">
        <f t="shared" si="44"/>
        <v>2EthiopiaOromiya2012</v>
      </c>
      <c r="EN128" s="21" t="str">
        <f t="shared" si="42"/>
        <v/>
      </c>
    </row>
    <row r="129" spans="1:144" x14ac:dyDescent="0.2">
      <c r="A129" s="21">
        <v>2</v>
      </c>
      <c r="B129" s="21" t="s">
        <v>29</v>
      </c>
      <c r="C129" s="21" t="s">
        <v>93</v>
      </c>
      <c r="D129" s="21">
        <v>5</v>
      </c>
      <c r="E129" s="21" t="s">
        <v>655</v>
      </c>
      <c r="F129" s="21">
        <v>2012</v>
      </c>
      <c r="G129" s="21">
        <v>5318000</v>
      </c>
      <c r="H129" s="21">
        <v>2557958</v>
      </c>
      <c r="I129" s="309">
        <v>0.91025799172621291</v>
      </c>
      <c r="J129" s="21">
        <v>2.6000000000000002E-2</v>
      </c>
      <c r="K129" s="29">
        <v>2359997.9355170499</v>
      </c>
      <c r="L129" s="21">
        <v>1217822</v>
      </c>
      <c r="M129" s="21">
        <v>191448</v>
      </c>
      <c r="N129" s="21">
        <v>537118</v>
      </c>
      <c r="O129" s="29">
        <v>669444.48001470184</v>
      </c>
      <c r="P129" s="29">
        <v>146685.51980152531</v>
      </c>
      <c r="Q129" s="29">
        <v>229464.63897822294</v>
      </c>
      <c r="R129" s="29">
        <v>170176</v>
      </c>
      <c r="S129" s="29">
        <v>82779.119176697597</v>
      </c>
      <c r="T129" s="29">
        <v>82702.400808600578</v>
      </c>
      <c r="U129" s="21">
        <v>5.1825989127839089E-2</v>
      </c>
      <c r="V129" s="21">
        <v>3807688</v>
      </c>
      <c r="W129" s="21">
        <v>3807688</v>
      </c>
      <c r="X129" s="21">
        <v>0.51900000000000002</v>
      </c>
      <c r="Y129" s="310">
        <v>6.469496541735678</v>
      </c>
      <c r="Z129" s="21">
        <f t="shared" si="68"/>
        <v>0.51900000000000002</v>
      </c>
      <c r="AA129" s="21">
        <v>0.71599999999999997</v>
      </c>
      <c r="AB129" s="29">
        <v>4091.1592660553397</v>
      </c>
      <c r="AC129" s="29">
        <v>9675.3895721516328</v>
      </c>
      <c r="AD129" s="29">
        <v>16321.689339184226</v>
      </c>
      <c r="AF129" s="21">
        <v>0.19500000000000001</v>
      </c>
      <c r="AG129" s="21">
        <f t="shared" si="58"/>
        <v>4.2250000000000005</v>
      </c>
      <c r="AH129" s="21" t="s">
        <v>387</v>
      </c>
      <c r="AI129" s="21">
        <v>2500</v>
      </c>
      <c r="AJ129" s="21">
        <v>530</v>
      </c>
      <c r="AK129" s="21">
        <v>2.572306920133007E-3</v>
      </c>
      <c r="AL129" s="21">
        <f t="shared" si="59"/>
        <v>0.99742769307986701</v>
      </c>
      <c r="AM129" s="21">
        <v>8.8000000000000009E-2</v>
      </c>
      <c r="AN129" s="310">
        <f t="shared" si="60"/>
        <v>1.5253333333333334</v>
      </c>
      <c r="AO129" s="21" t="s">
        <v>387</v>
      </c>
      <c r="AP129" s="21">
        <v>2500</v>
      </c>
      <c r="AQ129" s="21">
        <v>530</v>
      </c>
      <c r="AR129" s="21">
        <v>2.572306920133007E-3</v>
      </c>
      <c r="AS129" s="21">
        <f t="shared" si="61"/>
        <v>0.99742769307986701</v>
      </c>
      <c r="AT129" s="21">
        <v>0.20899999999999999</v>
      </c>
      <c r="AU129" s="21">
        <v>0.20899999999999999</v>
      </c>
      <c r="AV129" s="21">
        <f t="shared" si="62"/>
        <v>1.3585</v>
      </c>
      <c r="AW129" s="21" t="s">
        <v>387</v>
      </c>
      <c r="AX129" s="21">
        <v>2500</v>
      </c>
      <c r="AY129" s="21">
        <v>530</v>
      </c>
      <c r="AZ129" s="21">
        <v>1.8</v>
      </c>
      <c r="BA129" s="21">
        <v>2.572306920133007E-3</v>
      </c>
      <c r="BB129" s="21">
        <f t="shared" si="63"/>
        <v>0.99742769307986701</v>
      </c>
      <c r="BC129" s="21">
        <v>2.572306920133007E-3</v>
      </c>
      <c r="BD129" s="21">
        <f t="shared" si="63"/>
        <v>0.99742769307986701</v>
      </c>
      <c r="BE129" s="21">
        <v>0.53166081839815904</v>
      </c>
      <c r="BF129" s="21">
        <v>1</v>
      </c>
      <c r="BG129" s="21">
        <v>8.5000000000000006E-2</v>
      </c>
      <c r="BH129" s="21">
        <v>1</v>
      </c>
      <c r="BI129" s="21" t="s">
        <v>387</v>
      </c>
      <c r="BJ129" s="21">
        <v>2500</v>
      </c>
      <c r="BK129" s="21">
        <v>530</v>
      </c>
      <c r="BL129" s="21">
        <v>3</v>
      </c>
      <c r="BM129" s="21">
        <v>0.28000000000000003</v>
      </c>
      <c r="BN129" s="21">
        <v>0.7</v>
      </c>
      <c r="BO129" s="21">
        <v>0.9</v>
      </c>
      <c r="BP129" s="21">
        <v>0.1</v>
      </c>
      <c r="BQ129" s="21">
        <f t="shared" si="69"/>
        <v>0.36099999999999999</v>
      </c>
      <c r="BR129" s="316">
        <f t="shared" si="70"/>
        <v>0.27371780252324435</v>
      </c>
      <c r="BS129" s="21">
        <v>0.74299999999999999</v>
      </c>
      <c r="BT129" s="21">
        <v>0.36099999999999999</v>
      </c>
      <c r="BU129" s="21">
        <v>0.33899999999999997</v>
      </c>
      <c r="BV129" s="21">
        <v>0.30599999999999999</v>
      </c>
      <c r="BW129" s="21">
        <f t="shared" si="64"/>
        <v>9.6000000000000002E-2</v>
      </c>
      <c r="BX129" s="21">
        <v>0.27371780252324435</v>
      </c>
      <c r="BY129" s="21">
        <v>0.67900000000000005</v>
      </c>
      <c r="BZ129" s="21">
        <v>9.6000000000000002E-2</v>
      </c>
      <c r="CA129" s="21">
        <v>0.29499999999999998</v>
      </c>
      <c r="CB129" s="21">
        <v>0.29499999999999998</v>
      </c>
      <c r="CC129" s="21">
        <f t="shared" si="65"/>
        <v>0.187</v>
      </c>
      <c r="CD129" s="21">
        <v>0.27371780252324435</v>
      </c>
      <c r="CE129" s="21">
        <f t="shared" si="71"/>
        <v>0.27371780252324435</v>
      </c>
      <c r="CF129" s="21">
        <v>0.187</v>
      </c>
      <c r="CG129" s="21">
        <v>0.187</v>
      </c>
      <c r="CH129" s="21">
        <v>2.1000000000000001E-2</v>
      </c>
      <c r="CI129" s="21">
        <f t="shared" si="66"/>
        <v>0.45100000000000001</v>
      </c>
      <c r="CJ129" s="21">
        <v>0.27371780252324435</v>
      </c>
      <c r="CK129" s="21">
        <f t="shared" si="67"/>
        <v>0.45100000000000001</v>
      </c>
      <c r="CL129" s="21">
        <v>0.45100000000000001</v>
      </c>
      <c r="CM129" s="21">
        <v>0.45</v>
      </c>
      <c r="CN129" s="21">
        <v>0.41299999999999998</v>
      </c>
      <c r="CO129" s="21">
        <v>0.247</v>
      </c>
      <c r="CR129" s="381">
        <f t="shared" si="72"/>
        <v>0.27371780252324435</v>
      </c>
      <c r="CV129" s="381">
        <v>0.5</v>
      </c>
      <c r="CW129" s="21">
        <v>0.77200000000000002</v>
      </c>
      <c r="CX129" s="21">
        <v>0.77200000000000002</v>
      </c>
      <c r="CY129" s="21">
        <v>0.77200000000000002</v>
      </c>
      <c r="CZ129" s="21">
        <v>0.46399999999999997</v>
      </c>
      <c r="DA129" s="21">
        <v>0.11900000000000001</v>
      </c>
      <c r="DB129" s="21">
        <v>0.11</v>
      </c>
      <c r="DC129" s="382">
        <v>600</v>
      </c>
      <c r="DD129" s="382">
        <v>100</v>
      </c>
      <c r="DE129" s="382">
        <v>5000</v>
      </c>
      <c r="DF129" s="382">
        <v>300</v>
      </c>
      <c r="DG129" s="382">
        <v>10000</v>
      </c>
      <c r="DH129" s="382">
        <v>16000</v>
      </c>
      <c r="DI129" s="382">
        <v>10000</v>
      </c>
      <c r="DJ129" s="382">
        <v>14000</v>
      </c>
      <c r="DK129" s="382">
        <v>4.5</v>
      </c>
      <c r="DL129" s="382">
        <v>0.67</v>
      </c>
      <c r="DM129" s="382">
        <v>0.23</v>
      </c>
      <c r="DN129" s="382">
        <v>0.72</v>
      </c>
      <c r="DO129" s="382">
        <v>0.18</v>
      </c>
      <c r="DP129" s="382">
        <v>0.03</v>
      </c>
      <c r="DQ129" s="382">
        <v>3.5</v>
      </c>
      <c r="DR129" s="382">
        <v>0.37</v>
      </c>
      <c r="DS129" s="382">
        <v>120</v>
      </c>
      <c r="DT129" s="382">
        <v>0.16</v>
      </c>
      <c r="DU129" s="382">
        <v>4</v>
      </c>
      <c r="DV129" s="382">
        <v>50</v>
      </c>
      <c r="DW129" s="382">
        <v>1500000</v>
      </c>
      <c r="DX129" s="382">
        <v>510000</v>
      </c>
      <c r="DY129" s="382">
        <v>5000</v>
      </c>
      <c r="EL129" s="21" t="str">
        <f t="shared" si="43"/>
        <v>2012Somali</v>
      </c>
      <c r="EM129" s="21" t="str">
        <f t="shared" si="44"/>
        <v>2EthiopiaSomali2012</v>
      </c>
      <c r="EN129" s="21" t="str">
        <f t="shared" si="42"/>
        <v/>
      </c>
    </row>
    <row r="130" spans="1:144" x14ac:dyDescent="0.2">
      <c r="A130" s="21">
        <v>2</v>
      </c>
      <c r="B130" s="21" t="s">
        <v>29</v>
      </c>
      <c r="C130" s="21" t="s">
        <v>93</v>
      </c>
      <c r="D130" s="21">
        <v>6</v>
      </c>
      <c r="E130" s="21" t="s">
        <v>656</v>
      </c>
      <c r="F130" s="21">
        <v>2012</v>
      </c>
      <c r="G130" s="21">
        <v>1028000</v>
      </c>
      <c r="H130" s="21">
        <v>494468</v>
      </c>
      <c r="I130" s="309">
        <v>0.97021206225680934</v>
      </c>
      <c r="J130" s="21">
        <v>0.03</v>
      </c>
      <c r="K130" s="29">
        <v>505623.19501753559</v>
      </c>
      <c r="L130" s="21">
        <v>247748.00000000003</v>
      </c>
      <c r="M130" s="21">
        <v>37008</v>
      </c>
      <c r="N130" s="21">
        <v>166536</v>
      </c>
      <c r="O130" s="29">
        <v>129407.46999908114</v>
      </c>
      <c r="P130" s="29">
        <v>28355.15501240467</v>
      </c>
      <c r="Q130" s="29">
        <v>44356.835063861072</v>
      </c>
      <c r="R130" s="29">
        <v>34952</v>
      </c>
      <c r="S130" s="29">
        <v>16001.6800514564</v>
      </c>
      <c r="T130" s="29">
        <v>15986.849949462465</v>
      </c>
      <c r="U130" s="21">
        <v>9.198785447213061E-3</v>
      </c>
      <c r="V130" s="21">
        <v>765860</v>
      </c>
      <c r="W130" s="21">
        <v>765860</v>
      </c>
      <c r="X130" s="21">
        <v>0.48399999999999999</v>
      </c>
      <c r="Y130" s="310">
        <v>4.4839567575035399</v>
      </c>
      <c r="Z130" s="21">
        <f t="shared" si="68"/>
        <v>0.48399999999999999</v>
      </c>
      <c r="AA130" s="21">
        <v>0.745</v>
      </c>
      <c r="AB130" s="29">
        <v>1535.3866078387634</v>
      </c>
      <c r="AC130" s="29">
        <v>2832.6314636142606</v>
      </c>
      <c r="AD130" s="29">
        <v>4653.1876899495674</v>
      </c>
      <c r="AF130" s="21">
        <v>0.22699999999999998</v>
      </c>
      <c r="AG130" s="21">
        <f t="shared" si="58"/>
        <v>4.918333333333333</v>
      </c>
      <c r="AH130" s="21" t="s">
        <v>387</v>
      </c>
      <c r="AI130" s="21">
        <v>2500</v>
      </c>
      <c r="AJ130" s="21">
        <v>869</v>
      </c>
      <c r="AK130" s="21">
        <v>0.17863049103390938</v>
      </c>
      <c r="AL130" s="21">
        <f t="shared" si="59"/>
        <v>0.82136950896609062</v>
      </c>
      <c r="AM130" s="21">
        <v>0.106</v>
      </c>
      <c r="AN130" s="310">
        <f t="shared" si="60"/>
        <v>1.8373333333333333</v>
      </c>
      <c r="AO130" s="21" t="s">
        <v>387</v>
      </c>
      <c r="AP130" s="21">
        <v>2500</v>
      </c>
      <c r="AQ130" s="21">
        <v>869</v>
      </c>
      <c r="AR130" s="21">
        <v>0.17863049103390938</v>
      </c>
      <c r="AS130" s="21">
        <f t="shared" si="61"/>
        <v>0.82136950896609062</v>
      </c>
      <c r="AT130" s="21">
        <v>0.23699999999999999</v>
      </c>
      <c r="AU130" s="21">
        <v>0.23699999999999999</v>
      </c>
      <c r="AV130" s="21">
        <f t="shared" si="62"/>
        <v>1.5405</v>
      </c>
      <c r="AW130" s="21" t="s">
        <v>387</v>
      </c>
      <c r="AX130" s="21">
        <v>2500</v>
      </c>
      <c r="AY130" s="21">
        <v>869</v>
      </c>
      <c r="AZ130" s="21">
        <v>1.8</v>
      </c>
      <c r="BA130" s="21">
        <v>0.17863049103390938</v>
      </c>
      <c r="BB130" s="21">
        <f t="shared" si="63"/>
        <v>0.82136950896609062</v>
      </c>
      <c r="BC130" s="21">
        <v>0.17863049103390938</v>
      </c>
      <c r="BD130" s="21">
        <f t="shared" si="63"/>
        <v>0.82136950896609062</v>
      </c>
      <c r="BE130" s="21">
        <v>0.64584239136990862</v>
      </c>
      <c r="BF130" s="21">
        <v>0.67620649751414363</v>
      </c>
      <c r="BG130" s="21">
        <v>2.5000000000000001E-2</v>
      </c>
      <c r="BH130" s="21">
        <v>1</v>
      </c>
      <c r="BI130" s="21" t="s">
        <v>387</v>
      </c>
      <c r="BJ130" s="21">
        <v>2500</v>
      </c>
      <c r="BK130" s="21">
        <v>869</v>
      </c>
      <c r="BL130" s="21">
        <v>3</v>
      </c>
      <c r="BM130" s="21">
        <v>0.28000000000000003</v>
      </c>
      <c r="BN130" s="21">
        <v>0.7</v>
      </c>
      <c r="BO130" s="21">
        <v>0.9</v>
      </c>
      <c r="BP130" s="21">
        <v>0.1</v>
      </c>
      <c r="BQ130" s="21">
        <f t="shared" si="69"/>
        <v>0.436</v>
      </c>
      <c r="BR130" s="316">
        <f t="shared" si="70"/>
        <v>1</v>
      </c>
      <c r="BS130" s="21">
        <v>0.60699999999999998</v>
      </c>
      <c r="BT130" s="21">
        <v>0.436</v>
      </c>
      <c r="BU130" s="21">
        <v>0.38600000000000001</v>
      </c>
      <c r="BV130" s="21">
        <v>0.28699999999999998</v>
      </c>
      <c r="BW130" s="21">
        <f t="shared" si="64"/>
        <v>0.34</v>
      </c>
      <c r="BX130" s="21">
        <v>1</v>
      </c>
      <c r="BY130" s="21">
        <v>0.64800000000000002</v>
      </c>
      <c r="BZ130" s="21">
        <v>0.34</v>
      </c>
      <c r="CA130" s="21">
        <v>0.38600000000000001</v>
      </c>
      <c r="CB130" s="21">
        <v>0.38600000000000001</v>
      </c>
      <c r="CC130" s="21">
        <f t="shared" si="65"/>
        <v>0.42899999999999999</v>
      </c>
      <c r="CD130" s="21">
        <v>1</v>
      </c>
      <c r="CE130" s="21">
        <f t="shared" si="71"/>
        <v>1</v>
      </c>
      <c r="CF130" s="21">
        <v>0.42899999999999999</v>
      </c>
      <c r="CG130" s="21">
        <v>0.42899999999999999</v>
      </c>
      <c r="CH130" s="21">
        <v>7.5999999999999998E-2</v>
      </c>
      <c r="CI130" s="21">
        <f t="shared" si="66"/>
        <v>0.70099999999999996</v>
      </c>
      <c r="CJ130" s="21">
        <v>1</v>
      </c>
      <c r="CK130" s="21">
        <f t="shared" si="67"/>
        <v>1</v>
      </c>
      <c r="CL130" s="21">
        <v>0.70099999999999996</v>
      </c>
      <c r="CM130" s="21">
        <v>0.69</v>
      </c>
      <c r="CN130" s="21">
        <v>0.60599999999999998</v>
      </c>
      <c r="CO130" s="21">
        <v>0.47499999999999998</v>
      </c>
      <c r="CR130" s="381">
        <f t="shared" si="72"/>
        <v>1</v>
      </c>
      <c r="CV130" s="381">
        <v>0.5</v>
      </c>
      <c r="CW130" s="21">
        <v>8.1000000000000003E-2</v>
      </c>
      <c r="CX130" s="21">
        <v>8.1000000000000003E-2</v>
      </c>
      <c r="CY130" s="21">
        <v>8.1000000000000003E-2</v>
      </c>
      <c r="CZ130" s="21">
        <v>0.84299999999999997</v>
      </c>
      <c r="DA130" s="21">
        <v>0.622</v>
      </c>
      <c r="DB130" s="21">
        <v>0.60099999999999998</v>
      </c>
      <c r="DC130" s="382">
        <v>600</v>
      </c>
      <c r="DD130" s="382">
        <v>100</v>
      </c>
      <c r="DE130" s="382">
        <v>5000</v>
      </c>
      <c r="DF130" s="382">
        <v>300</v>
      </c>
      <c r="DG130" s="382">
        <v>10000</v>
      </c>
      <c r="DH130" s="382">
        <v>16000</v>
      </c>
      <c r="DI130" s="382">
        <v>10000</v>
      </c>
      <c r="DJ130" s="382">
        <v>14000</v>
      </c>
      <c r="DK130" s="382">
        <v>4.5</v>
      </c>
      <c r="DL130" s="382">
        <v>0.67</v>
      </c>
      <c r="DM130" s="382">
        <v>0.23</v>
      </c>
      <c r="DN130" s="382">
        <v>0.72</v>
      </c>
      <c r="DO130" s="382">
        <v>0.18</v>
      </c>
      <c r="DP130" s="382">
        <v>0.03</v>
      </c>
      <c r="DQ130" s="382">
        <v>3.5</v>
      </c>
      <c r="DR130" s="382">
        <v>0.37</v>
      </c>
      <c r="DS130" s="382">
        <v>120</v>
      </c>
      <c r="DT130" s="382">
        <v>0.16</v>
      </c>
      <c r="DU130" s="382">
        <v>4</v>
      </c>
      <c r="DV130" s="382">
        <v>50</v>
      </c>
      <c r="DW130" s="382">
        <v>1500000</v>
      </c>
      <c r="DX130" s="382">
        <v>510000</v>
      </c>
      <c r="DY130" s="382">
        <v>5000</v>
      </c>
      <c r="EL130" s="21" t="str">
        <f t="shared" si="43"/>
        <v>2012Benishangul-Gumuz</v>
      </c>
      <c r="EM130" s="21" t="str">
        <f t="shared" si="44"/>
        <v>2EthiopiaBenishangul-Gumuz2012</v>
      </c>
      <c r="EN130" s="21" t="str">
        <f t="shared" si="42"/>
        <v/>
      </c>
    </row>
    <row r="131" spans="1:144" x14ac:dyDescent="0.2">
      <c r="A131" s="21">
        <v>2</v>
      </c>
      <c r="B131" s="21" t="s">
        <v>29</v>
      </c>
      <c r="C131" s="21" t="s">
        <v>93</v>
      </c>
      <c r="D131" s="21">
        <v>7</v>
      </c>
      <c r="E131" s="21" t="s">
        <v>657</v>
      </c>
      <c r="F131" s="21">
        <v>2012</v>
      </c>
      <c r="G131" s="21">
        <v>17887000</v>
      </c>
      <c r="H131" s="21">
        <v>8603647</v>
      </c>
      <c r="I131" s="309">
        <v>0.65624610051993071</v>
      </c>
      <c r="J131" s="21">
        <v>2.8999999999999998E-2</v>
      </c>
      <c r="K131" s="29">
        <v>8984200.4025230017</v>
      </c>
      <c r="L131" s="21">
        <v>4167671</v>
      </c>
      <c r="M131" s="21">
        <v>643932</v>
      </c>
      <c r="N131" s="21">
        <v>2790372</v>
      </c>
      <c r="O131" s="29">
        <v>2251664.8014334282</v>
      </c>
      <c r="P131" s="29">
        <v>493374.1806487182</v>
      </c>
      <c r="Q131" s="29">
        <v>771800.30037673446</v>
      </c>
      <c r="R131" s="29">
        <v>626045.00000000012</v>
      </c>
      <c r="S131" s="29">
        <v>278426.1197280162</v>
      </c>
      <c r="T131" s="29">
        <v>278168.07883855555</v>
      </c>
      <c r="U131" s="21">
        <v>0.18215350824312296</v>
      </c>
      <c r="V131" s="21">
        <v>13361589</v>
      </c>
      <c r="W131" s="21">
        <v>13361589</v>
      </c>
      <c r="X131" s="21">
        <v>0.42099999999999999</v>
      </c>
      <c r="Y131" s="310">
        <v>4.7927212928827387</v>
      </c>
      <c r="Z131" s="21">
        <f t="shared" si="68"/>
        <v>0.42099999999999999</v>
      </c>
      <c r="AA131" s="21">
        <v>0.747</v>
      </c>
      <c r="AB131" s="29">
        <v>16878.856527738935</v>
      </c>
      <c r="AC131" s="29">
        <v>39237.079098827075</v>
      </c>
      <c r="AD131" s="29">
        <v>57286.886777010855</v>
      </c>
      <c r="AF131" s="21">
        <v>0.16399999999999998</v>
      </c>
      <c r="AG131" s="21">
        <f t="shared" si="58"/>
        <v>3.5533333333333328</v>
      </c>
      <c r="AH131" s="21" t="s">
        <v>387</v>
      </c>
      <c r="AI131" s="21">
        <v>2500</v>
      </c>
      <c r="AJ131" s="21">
        <v>7650</v>
      </c>
      <c r="AK131" s="21">
        <v>0.40243318798523225</v>
      </c>
      <c r="AL131" s="21">
        <f t="shared" si="59"/>
        <v>0.59756681201476769</v>
      </c>
      <c r="AM131" s="21">
        <v>6.8000000000000005E-2</v>
      </c>
      <c r="AN131" s="310">
        <f t="shared" si="60"/>
        <v>1.1786666666666668</v>
      </c>
      <c r="AO131" s="21" t="s">
        <v>387</v>
      </c>
      <c r="AP131" s="21">
        <v>2500</v>
      </c>
      <c r="AQ131" s="21">
        <v>7650</v>
      </c>
      <c r="AR131" s="21">
        <v>0.40243318798523225</v>
      </c>
      <c r="AS131" s="21">
        <f t="shared" si="61"/>
        <v>0.59756681201476769</v>
      </c>
      <c r="AT131" s="21">
        <v>0.19</v>
      </c>
      <c r="AU131" s="21">
        <v>0.19</v>
      </c>
      <c r="AV131" s="21">
        <f t="shared" si="62"/>
        <v>1.2350000000000001</v>
      </c>
      <c r="AW131" s="21" t="s">
        <v>387</v>
      </c>
      <c r="AX131" s="21">
        <v>2500</v>
      </c>
      <c r="AY131" s="21">
        <v>7650</v>
      </c>
      <c r="AZ131" s="21">
        <v>1.8</v>
      </c>
      <c r="BA131" s="21">
        <v>0.40243318798523225</v>
      </c>
      <c r="BB131" s="21">
        <f t="shared" si="63"/>
        <v>0.59756681201476769</v>
      </c>
      <c r="BC131" s="21">
        <v>0.40243318798523225</v>
      </c>
      <c r="BD131" s="21">
        <f t="shared" si="63"/>
        <v>0.59756681201476769</v>
      </c>
      <c r="BE131" s="21">
        <v>0.29587827383723986</v>
      </c>
      <c r="BF131" s="21">
        <v>1</v>
      </c>
      <c r="BG131" s="21">
        <v>1.9E-2</v>
      </c>
      <c r="BH131" s="21">
        <v>1</v>
      </c>
      <c r="BI131" s="21" t="s">
        <v>387</v>
      </c>
      <c r="BJ131" s="21">
        <v>2500</v>
      </c>
      <c r="BK131" s="21">
        <v>7650</v>
      </c>
      <c r="BL131" s="21">
        <v>3</v>
      </c>
      <c r="BM131" s="21">
        <v>0.28000000000000003</v>
      </c>
      <c r="BN131" s="21">
        <v>0.7</v>
      </c>
      <c r="BO131" s="21">
        <v>0.9</v>
      </c>
      <c r="BP131" s="21">
        <v>0.1</v>
      </c>
      <c r="BQ131" s="21">
        <f t="shared" si="69"/>
        <v>0.34899999999999998</v>
      </c>
      <c r="BR131" s="316">
        <f t="shared" si="70"/>
        <v>1</v>
      </c>
      <c r="BS131" s="21">
        <v>0.65500000000000003</v>
      </c>
      <c r="BT131" s="21">
        <v>0.34899999999999998</v>
      </c>
      <c r="BU131" s="21">
        <v>0.28899999999999998</v>
      </c>
      <c r="BV131" s="21">
        <v>0.251</v>
      </c>
      <c r="BW131" s="21">
        <f t="shared" si="64"/>
        <v>0.14599999999999999</v>
      </c>
      <c r="BX131" s="21">
        <v>1</v>
      </c>
      <c r="BY131" s="21">
        <v>0.46299999999999997</v>
      </c>
      <c r="BZ131" s="21">
        <v>0.14599999999999999</v>
      </c>
      <c r="CA131" s="21">
        <v>0.33399999999999996</v>
      </c>
      <c r="CB131" s="21">
        <v>0.33399999999999996</v>
      </c>
      <c r="CC131" s="21">
        <f t="shared" si="65"/>
        <v>0.316</v>
      </c>
      <c r="CD131" s="21">
        <v>1</v>
      </c>
      <c r="CE131" s="21">
        <f t="shared" si="71"/>
        <v>1</v>
      </c>
      <c r="CF131" s="21">
        <v>0.316</v>
      </c>
      <c r="CG131" s="21">
        <v>0.316</v>
      </c>
      <c r="CH131" s="21">
        <v>4.4999999999999998E-2</v>
      </c>
      <c r="CI131" s="21">
        <f t="shared" si="66"/>
        <v>0.57200000000000006</v>
      </c>
      <c r="CJ131" s="21">
        <v>1</v>
      </c>
      <c r="CK131" s="21">
        <f t="shared" si="67"/>
        <v>1</v>
      </c>
      <c r="CL131" s="21">
        <v>0.57200000000000006</v>
      </c>
      <c r="CM131" s="21">
        <v>0.56999999999999995</v>
      </c>
      <c r="CN131" s="21">
        <v>0.42299999999999999</v>
      </c>
      <c r="CO131" s="21">
        <v>0.45100000000000001</v>
      </c>
      <c r="CR131" s="381">
        <f t="shared" si="72"/>
        <v>1</v>
      </c>
      <c r="CV131" s="381">
        <v>0.5</v>
      </c>
      <c r="CW131" s="21">
        <v>1</v>
      </c>
      <c r="CX131" s="21">
        <v>1</v>
      </c>
      <c r="CY131" s="21">
        <v>1</v>
      </c>
      <c r="CZ131" s="21">
        <v>0.79400000000000004</v>
      </c>
      <c r="DA131" s="21">
        <v>0.58599999999999997</v>
      </c>
      <c r="DB131" s="21">
        <v>0.311</v>
      </c>
      <c r="DC131" s="382">
        <v>600</v>
      </c>
      <c r="DD131" s="382">
        <v>100</v>
      </c>
      <c r="DE131" s="382">
        <v>5000</v>
      </c>
      <c r="DF131" s="382">
        <v>300</v>
      </c>
      <c r="DG131" s="382">
        <v>10000</v>
      </c>
      <c r="DH131" s="382">
        <v>16000</v>
      </c>
      <c r="DI131" s="382">
        <v>10000</v>
      </c>
      <c r="DJ131" s="382">
        <v>14000</v>
      </c>
      <c r="DK131" s="382">
        <v>4.5</v>
      </c>
      <c r="DL131" s="382">
        <v>0.67</v>
      </c>
      <c r="DM131" s="382">
        <v>0.23</v>
      </c>
      <c r="DN131" s="382">
        <v>0.72</v>
      </c>
      <c r="DO131" s="382">
        <v>0.18</v>
      </c>
      <c r="DP131" s="382">
        <v>0.03</v>
      </c>
      <c r="DQ131" s="382">
        <v>3.5</v>
      </c>
      <c r="DR131" s="382">
        <v>0.37</v>
      </c>
      <c r="DS131" s="382">
        <v>120</v>
      </c>
      <c r="DT131" s="382">
        <v>0.16</v>
      </c>
      <c r="DU131" s="382">
        <v>4</v>
      </c>
      <c r="DV131" s="382">
        <v>50</v>
      </c>
      <c r="DW131" s="382">
        <v>1500000</v>
      </c>
      <c r="DX131" s="382">
        <v>510000</v>
      </c>
      <c r="DY131" s="382">
        <v>5000</v>
      </c>
      <c r="EL131" s="21" t="str">
        <f t="shared" si="43"/>
        <v>2012SNNP</v>
      </c>
      <c r="EM131" s="21" t="str">
        <f t="shared" si="44"/>
        <v>2EthiopiaSNNP2012</v>
      </c>
      <c r="EN131" s="21" t="str">
        <f t="shared" ref="EN131:EN194" si="73">IF($EM131=ccAreaName,1,"")</f>
        <v/>
      </c>
    </row>
    <row r="132" spans="1:144" x14ac:dyDescent="0.2">
      <c r="A132" s="21">
        <v>2</v>
      </c>
      <c r="B132" s="21" t="s">
        <v>29</v>
      </c>
      <c r="C132" s="21" t="s">
        <v>93</v>
      </c>
      <c r="D132" s="21">
        <v>8</v>
      </c>
      <c r="E132" s="21" t="s">
        <v>658</v>
      </c>
      <c r="F132" s="21">
        <v>2012</v>
      </c>
      <c r="G132" s="21">
        <v>406000</v>
      </c>
      <c r="H132" s="21">
        <v>195286</v>
      </c>
      <c r="I132" s="309">
        <v>1</v>
      </c>
      <c r="J132" s="21">
        <v>4.0999999999999995E-2</v>
      </c>
      <c r="K132" s="29">
        <v>194585.95274056535</v>
      </c>
      <c r="L132" s="21">
        <v>105966</v>
      </c>
      <c r="M132" s="21">
        <v>14615.999999999998</v>
      </c>
      <c r="N132" s="21">
        <v>54810</v>
      </c>
      <c r="O132" s="29">
        <v>51108.397684462005</v>
      </c>
      <c r="P132" s="29">
        <v>11198.631259762933</v>
      </c>
      <c r="Q132" s="29">
        <v>17518.360929890656</v>
      </c>
      <c r="R132" s="29">
        <v>12180</v>
      </c>
      <c r="S132" s="29">
        <v>6319.7296701277219</v>
      </c>
      <c r="T132" s="29">
        <v>6313.8726454102725</v>
      </c>
      <c r="U132" s="21">
        <v>3.1073641211747669E-3</v>
      </c>
      <c r="V132" s="21">
        <v>285824</v>
      </c>
      <c r="W132" s="21">
        <v>285824</v>
      </c>
      <c r="X132" s="21">
        <v>0.42399999999999999</v>
      </c>
      <c r="Y132" s="310">
        <v>4.5979454964797277</v>
      </c>
      <c r="Z132" s="21">
        <f t="shared" si="68"/>
        <v>0.42399999999999999</v>
      </c>
      <c r="AA132" s="21">
        <v>0.70400000000000007</v>
      </c>
      <c r="AB132" s="29">
        <v>333.98596271659108</v>
      </c>
      <c r="AC132" s="29">
        <v>737.08884980240919</v>
      </c>
      <c r="AD132" s="29">
        <v>1171.1338276639362</v>
      </c>
      <c r="AF132" s="21">
        <v>0.22600000000000001</v>
      </c>
      <c r="AG132" s="21">
        <f t="shared" si="58"/>
        <v>4.8966666666666674</v>
      </c>
      <c r="AH132" s="21" t="s">
        <v>387</v>
      </c>
      <c r="AI132" s="21">
        <v>2500</v>
      </c>
      <c r="AJ132" s="21">
        <v>218</v>
      </c>
      <c r="AK132" s="21">
        <v>0.29441708961442314</v>
      </c>
      <c r="AL132" s="21">
        <f t="shared" si="59"/>
        <v>0.70558291038557686</v>
      </c>
      <c r="AM132" s="21">
        <v>9.1999999999999998E-2</v>
      </c>
      <c r="AN132" s="310">
        <f t="shared" si="60"/>
        <v>1.5946666666666667</v>
      </c>
      <c r="AO132" s="21" t="s">
        <v>387</v>
      </c>
      <c r="AP132" s="21">
        <v>2500</v>
      </c>
      <c r="AQ132" s="21">
        <v>218</v>
      </c>
      <c r="AR132" s="21">
        <v>0.29441708961442314</v>
      </c>
      <c r="AS132" s="21">
        <f t="shared" si="61"/>
        <v>0.70558291038557686</v>
      </c>
      <c r="AT132" s="21">
        <v>0.27899999999999997</v>
      </c>
      <c r="AU132" s="21">
        <v>0.27899999999999997</v>
      </c>
      <c r="AV132" s="21">
        <f t="shared" si="62"/>
        <v>1.8134999999999997</v>
      </c>
      <c r="AW132" s="21" t="s">
        <v>387</v>
      </c>
      <c r="AX132" s="21">
        <v>2500</v>
      </c>
      <c r="AY132" s="21">
        <v>218</v>
      </c>
      <c r="AZ132" s="21">
        <v>1.8</v>
      </c>
      <c r="BA132" s="21">
        <v>0.29441708961442314</v>
      </c>
      <c r="BB132" s="21">
        <f t="shared" si="63"/>
        <v>0.70558291038557686</v>
      </c>
      <c r="BC132" s="21">
        <v>0.29441708961442314</v>
      </c>
      <c r="BD132" s="21">
        <f t="shared" si="63"/>
        <v>0.70558291038557686</v>
      </c>
      <c r="BE132" s="21">
        <v>0.6941879592285668</v>
      </c>
      <c r="BF132" s="21">
        <v>1</v>
      </c>
      <c r="BG132" s="21">
        <v>3.2000000000000001E-2</v>
      </c>
      <c r="BH132" s="21">
        <v>1</v>
      </c>
      <c r="BI132" s="21" t="s">
        <v>387</v>
      </c>
      <c r="BJ132" s="21">
        <v>2500</v>
      </c>
      <c r="BK132" s="21">
        <v>218</v>
      </c>
      <c r="BL132" s="21">
        <v>3</v>
      </c>
      <c r="BM132" s="21">
        <v>0.28000000000000003</v>
      </c>
      <c r="BN132" s="21">
        <v>0.7</v>
      </c>
      <c r="BO132" s="21">
        <v>0.9</v>
      </c>
      <c r="BP132" s="21">
        <v>0.1</v>
      </c>
      <c r="BQ132" s="21">
        <f t="shared" si="69"/>
        <v>0.53600000000000003</v>
      </c>
      <c r="BR132" s="316">
        <f t="shared" si="70"/>
        <v>1</v>
      </c>
      <c r="BS132" s="21">
        <v>0.80599999999999994</v>
      </c>
      <c r="BT132" s="21">
        <v>0.53600000000000003</v>
      </c>
      <c r="BU132" s="21">
        <v>0.48700000000000004</v>
      </c>
      <c r="BV132" s="21">
        <v>0.45299999999999996</v>
      </c>
      <c r="BW132" s="21">
        <f t="shared" si="64"/>
        <v>0.64995833648965984</v>
      </c>
      <c r="BX132" s="21">
        <v>1</v>
      </c>
      <c r="BY132" s="21">
        <v>0.46500000000000002</v>
      </c>
      <c r="BZ132" s="21">
        <v>0.64995833648965984</v>
      </c>
      <c r="CA132" s="21">
        <v>0.193</v>
      </c>
      <c r="CB132" s="21">
        <v>0.193</v>
      </c>
      <c r="CC132" s="21">
        <f t="shared" si="65"/>
        <v>0.52500000000000002</v>
      </c>
      <c r="CD132" s="21">
        <v>1</v>
      </c>
      <c r="CE132" s="21">
        <f t="shared" si="71"/>
        <v>1</v>
      </c>
      <c r="CF132" s="21">
        <v>0.52500000000000002</v>
      </c>
      <c r="CG132" s="21">
        <v>0.52500000000000002</v>
      </c>
      <c r="CH132" s="21">
        <v>0.109</v>
      </c>
      <c r="CI132" s="21">
        <f t="shared" si="66"/>
        <v>1</v>
      </c>
      <c r="CJ132" s="21">
        <v>1</v>
      </c>
      <c r="CK132" s="21">
        <f t="shared" si="67"/>
        <v>1</v>
      </c>
      <c r="CL132" s="21">
        <v>1</v>
      </c>
      <c r="CM132" s="21">
        <v>1</v>
      </c>
      <c r="CN132" s="21">
        <v>0.86899999999999999</v>
      </c>
      <c r="CO132" s="21">
        <v>0.80100000000000005</v>
      </c>
      <c r="CR132" s="381">
        <f t="shared" si="72"/>
        <v>1</v>
      </c>
      <c r="CV132" s="381">
        <v>0.5</v>
      </c>
      <c r="CW132" s="21">
        <v>6.2E-2</v>
      </c>
      <c r="CX132" s="21">
        <v>6.2E-2</v>
      </c>
      <c r="CY132" s="21">
        <v>6.2E-2</v>
      </c>
      <c r="CZ132" s="21" t="s">
        <v>859</v>
      </c>
      <c r="DA132" s="21">
        <v>0.95799999999999996</v>
      </c>
      <c r="DB132" s="21">
        <v>0.95799999999999996</v>
      </c>
      <c r="DC132" s="382">
        <v>600</v>
      </c>
      <c r="DD132" s="382">
        <v>100</v>
      </c>
      <c r="DE132" s="382">
        <v>5000</v>
      </c>
      <c r="DF132" s="382">
        <v>300</v>
      </c>
      <c r="DG132" s="382">
        <v>10000</v>
      </c>
      <c r="DH132" s="382">
        <v>16000</v>
      </c>
      <c r="DI132" s="382">
        <v>10000</v>
      </c>
      <c r="DJ132" s="382">
        <v>14000</v>
      </c>
      <c r="DK132" s="382">
        <v>4.5</v>
      </c>
      <c r="DL132" s="382">
        <v>0.67</v>
      </c>
      <c r="DM132" s="382">
        <v>0.23</v>
      </c>
      <c r="DN132" s="382">
        <v>0.72</v>
      </c>
      <c r="DO132" s="382">
        <v>0.18</v>
      </c>
      <c r="DP132" s="382">
        <v>0.03</v>
      </c>
      <c r="DQ132" s="382">
        <v>3.5</v>
      </c>
      <c r="DR132" s="382">
        <v>0.37</v>
      </c>
      <c r="DS132" s="382">
        <v>120</v>
      </c>
      <c r="DT132" s="382">
        <v>0.16</v>
      </c>
      <c r="DU132" s="382">
        <v>4</v>
      </c>
      <c r="DV132" s="382">
        <v>50</v>
      </c>
      <c r="DW132" s="382">
        <v>1500000</v>
      </c>
      <c r="DX132" s="382">
        <v>510000</v>
      </c>
      <c r="DY132" s="382">
        <v>5000</v>
      </c>
      <c r="EL132" s="21" t="str">
        <f t="shared" si="43"/>
        <v>2012Gambela</v>
      </c>
      <c r="EM132" s="21" t="str">
        <f t="shared" ref="EM132:EM195" si="74">IF(ISNUMBER($A132),$A132&amp;$B132&amp;$E132&amp;$F132,"")</f>
        <v>2EthiopiaGambela2012</v>
      </c>
      <c r="EN132" s="21" t="str">
        <f t="shared" si="73"/>
        <v/>
      </c>
    </row>
    <row r="133" spans="1:144" x14ac:dyDescent="0.2">
      <c r="A133" s="21">
        <v>2</v>
      </c>
      <c r="B133" s="21" t="s">
        <v>29</v>
      </c>
      <c r="C133" s="21" t="s">
        <v>93</v>
      </c>
      <c r="D133" s="21">
        <v>9</v>
      </c>
      <c r="E133" s="21" t="s">
        <v>659</v>
      </c>
      <c r="F133" s="21">
        <v>2012</v>
      </c>
      <c r="G133" s="21">
        <v>215000</v>
      </c>
      <c r="H133" s="21">
        <v>103415</v>
      </c>
      <c r="I133" s="309">
        <v>1</v>
      </c>
      <c r="J133" s="21">
        <v>2.6000000000000002E-2</v>
      </c>
      <c r="K133" s="29">
        <v>106476.19047619047</v>
      </c>
      <c r="L133" s="21">
        <v>56115</v>
      </c>
      <c r="M133" s="21">
        <v>7739.9999999999991</v>
      </c>
      <c r="N133" s="21">
        <v>27735</v>
      </c>
      <c r="O133" s="29">
        <v>27064.791877239732</v>
      </c>
      <c r="P133" s="29">
        <v>5930.3096572636223</v>
      </c>
      <c r="Q133" s="29">
        <v>9276.9645318386483</v>
      </c>
      <c r="R133" s="29">
        <v>6665</v>
      </c>
      <c r="S133" s="29">
        <v>3346.6548745750251</v>
      </c>
      <c r="T133" s="29">
        <v>3343.5532481852429</v>
      </c>
      <c r="U133" s="21">
        <v>1.1396059374544582E-3</v>
      </c>
      <c r="V133" s="21">
        <v>97180</v>
      </c>
      <c r="W133" s="21">
        <v>97180</v>
      </c>
      <c r="X133" s="21">
        <v>8.5000000000000006E-2</v>
      </c>
      <c r="Y133" s="310">
        <v>3.8751750436262578</v>
      </c>
      <c r="Z133" s="21">
        <f t="shared" si="68"/>
        <v>8.5000000000000006E-2</v>
      </c>
      <c r="AA133" s="21">
        <v>0.45200000000000001</v>
      </c>
      <c r="AB133" s="29">
        <v>167.9593717279424</v>
      </c>
      <c r="AC133" s="29">
        <v>347.82341387111649</v>
      </c>
      <c r="AD133" s="29">
        <v>501.53570659051394</v>
      </c>
      <c r="AF133" s="21">
        <v>0.11800000000000001</v>
      </c>
      <c r="AG133" s="21">
        <f t="shared" si="58"/>
        <v>2.5566666666666666</v>
      </c>
      <c r="AH133" s="21" t="s">
        <v>387</v>
      </c>
      <c r="AI133" s="21">
        <v>2500</v>
      </c>
      <c r="AJ133" s="21">
        <v>39</v>
      </c>
      <c r="AK133" s="21">
        <v>8.0872809863724859E-2</v>
      </c>
      <c r="AL133" s="21">
        <f t="shared" si="59"/>
        <v>0.9191271901362752</v>
      </c>
      <c r="AM133" s="21">
        <v>1.3000000000000001E-2</v>
      </c>
      <c r="AN133" s="310">
        <f t="shared" si="60"/>
        <v>0.22533333333333336</v>
      </c>
      <c r="AO133" s="21" t="s">
        <v>387</v>
      </c>
      <c r="AP133" s="21">
        <v>2500</v>
      </c>
      <c r="AQ133" s="21">
        <v>39</v>
      </c>
      <c r="AR133" s="21">
        <v>8.0872809863724859E-2</v>
      </c>
      <c r="AS133" s="21">
        <f t="shared" si="61"/>
        <v>0.9191271901362752</v>
      </c>
      <c r="AT133" s="21">
        <v>0.113</v>
      </c>
      <c r="AU133" s="21">
        <v>0.113</v>
      </c>
      <c r="AV133" s="21">
        <f t="shared" si="62"/>
        <v>0.73450000000000004</v>
      </c>
      <c r="AW133" s="21" t="s">
        <v>387</v>
      </c>
      <c r="AX133" s="21">
        <v>2500</v>
      </c>
      <c r="AY133" s="21">
        <v>39</v>
      </c>
      <c r="AZ133" s="21">
        <v>1.8</v>
      </c>
      <c r="BA133" s="21">
        <v>8.0872809863724859E-2</v>
      </c>
      <c r="BB133" s="21">
        <f t="shared" si="63"/>
        <v>0.9191271901362752</v>
      </c>
      <c r="BC133" s="21">
        <v>8.0872809863724859E-2</v>
      </c>
      <c r="BD133" s="21">
        <f t="shared" si="63"/>
        <v>0.9191271901362752</v>
      </c>
      <c r="BE133" s="21">
        <v>0.58445020943681347</v>
      </c>
      <c r="BF133" s="21">
        <v>0</v>
      </c>
      <c r="BG133" s="21">
        <v>1.6E-2</v>
      </c>
      <c r="BH133" s="21">
        <v>1</v>
      </c>
      <c r="BI133" s="21" t="s">
        <v>387</v>
      </c>
      <c r="BJ133" s="21">
        <v>2500</v>
      </c>
      <c r="BK133" s="21">
        <v>39</v>
      </c>
      <c r="BL133" s="21">
        <v>3</v>
      </c>
      <c r="BM133" s="21">
        <v>0.28000000000000003</v>
      </c>
      <c r="BN133" s="21">
        <v>0.7</v>
      </c>
      <c r="BO133" s="21">
        <v>0.9</v>
      </c>
      <c r="BP133" s="21">
        <v>0.1</v>
      </c>
      <c r="BQ133" s="21">
        <f t="shared" si="69"/>
        <v>0.48100000000000004</v>
      </c>
      <c r="BR133" s="316">
        <f t="shared" si="70"/>
        <v>0.45348837209302323</v>
      </c>
      <c r="BS133" s="21">
        <v>0.93200000000000005</v>
      </c>
      <c r="BT133" s="21">
        <v>0.48100000000000004</v>
      </c>
      <c r="BU133" s="21">
        <v>0.442</v>
      </c>
      <c r="BV133" s="21">
        <v>0.38600000000000001</v>
      </c>
      <c r="BW133" s="21">
        <f t="shared" si="64"/>
        <v>0.56894873458792994</v>
      </c>
      <c r="BX133" s="21">
        <v>0.45348837209302323</v>
      </c>
      <c r="BY133" s="21">
        <v>0.46</v>
      </c>
      <c r="BZ133" s="21">
        <v>0.56894873458792994</v>
      </c>
      <c r="CA133" s="21">
        <v>1.3999999999999999E-2</v>
      </c>
      <c r="CB133" s="21">
        <v>1.3999999999999999E-2</v>
      </c>
      <c r="CC133" s="21">
        <f t="shared" si="65"/>
        <v>0.46</v>
      </c>
      <c r="CD133" s="21">
        <v>0.45348837209302323</v>
      </c>
      <c r="CE133" s="21">
        <f t="shared" si="71"/>
        <v>0.46</v>
      </c>
      <c r="CF133" s="21">
        <v>0.46</v>
      </c>
      <c r="CG133" s="21">
        <v>3.1E-2</v>
      </c>
      <c r="CH133" s="21">
        <v>3.1E-2</v>
      </c>
      <c r="CI133" s="21">
        <f t="shared" si="66"/>
        <v>0.41925789158042037</v>
      </c>
      <c r="CJ133" s="21">
        <v>0.45348837209302323</v>
      </c>
      <c r="CK133" s="21">
        <f t="shared" si="67"/>
        <v>0.45348837209302323</v>
      </c>
      <c r="CL133" s="21">
        <v>0.41925789158042037</v>
      </c>
      <c r="CM133" s="21">
        <v>0.41925789158042037</v>
      </c>
      <c r="CN133" s="21">
        <v>0.60299999999999998</v>
      </c>
      <c r="CO133" s="21">
        <v>0.28399999999999997</v>
      </c>
      <c r="CR133" s="381">
        <f t="shared" si="72"/>
        <v>0.45348837209302323</v>
      </c>
      <c r="CV133" s="381">
        <v>0.5</v>
      </c>
      <c r="CW133" s="21">
        <v>0.56499999999999995</v>
      </c>
      <c r="CX133" s="21">
        <v>0.56499999999999995</v>
      </c>
      <c r="CY133" s="21">
        <v>0.56499999999999995</v>
      </c>
      <c r="CZ133" s="21" t="s">
        <v>859</v>
      </c>
      <c r="DA133" s="21">
        <v>0.32400000000000001</v>
      </c>
      <c r="DB133" s="21">
        <v>0.32400000000000001</v>
      </c>
      <c r="DC133" s="382">
        <v>600</v>
      </c>
      <c r="DD133" s="382">
        <v>100</v>
      </c>
      <c r="DE133" s="382">
        <v>5000</v>
      </c>
      <c r="DF133" s="382">
        <v>300</v>
      </c>
      <c r="DG133" s="382">
        <v>10000</v>
      </c>
      <c r="DH133" s="382">
        <v>16000</v>
      </c>
      <c r="DI133" s="382">
        <v>10000</v>
      </c>
      <c r="DJ133" s="382">
        <v>14000</v>
      </c>
      <c r="DK133" s="382">
        <v>4.5</v>
      </c>
      <c r="DL133" s="382">
        <v>0.67</v>
      </c>
      <c r="DM133" s="382">
        <v>0.23</v>
      </c>
      <c r="DN133" s="382">
        <v>0.72</v>
      </c>
      <c r="DO133" s="382">
        <v>0.18</v>
      </c>
      <c r="DP133" s="382">
        <v>0.03</v>
      </c>
      <c r="DQ133" s="382">
        <v>3.5</v>
      </c>
      <c r="DR133" s="382">
        <v>0.37</v>
      </c>
      <c r="DS133" s="382">
        <v>120</v>
      </c>
      <c r="DT133" s="382">
        <v>0.16</v>
      </c>
      <c r="DU133" s="382">
        <v>4</v>
      </c>
      <c r="DV133" s="382">
        <v>50</v>
      </c>
      <c r="DW133" s="382">
        <v>1500000</v>
      </c>
      <c r="DX133" s="382">
        <v>510000</v>
      </c>
      <c r="DY133" s="382">
        <v>5000</v>
      </c>
      <c r="EL133" s="21" t="str">
        <f t="shared" ref="EL133:EL196" si="75">IF(ISNUMBER($A133),$F133&amp;$E133,"")</f>
        <v>2012Harari</v>
      </c>
      <c r="EM133" s="21" t="str">
        <f t="shared" si="74"/>
        <v>2EthiopiaHarari2012</v>
      </c>
      <c r="EN133" s="21" t="str">
        <f t="shared" si="73"/>
        <v/>
      </c>
    </row>
    <row r="134" spans="1:144" x14ac:dyDescent="0.2">
      <c r="A134" s="21">
        <v>2</v>
      </c>
      <c r="B134" s="21" t="s">
        <v>29</v>
      </c>
      <c r="C134" s="21" t="s">
        <v>93</v>
      </c>
      <c r="D134" s="21">
        <v>10</v>
      </c>
      <c r="E134" s="21" t="s">
        <v>660</v>
      </c>
      <c r="F134" s="21">
        <v>2012</v>
      </c>
      <c r="G134" s="21">
        <v>3104000</v>
      </c>
      <c r="H134" s="21">
        <v>1493024</v>
      </c>
      <c r="I134" s="309">
        <v>0.01</v>
      </c>
      <c r="J134" s="21">
        <v>2.1000000000000001E-2</v>
      </c>
      <c r="K134" s="29">
        <v>1624980.1874513729</v>
      </c>
      <c r="L134" s="21">
        <v>1073984</v>
      </c>
      <c r="M134" s="21">
        <v>111743.99999999999</v>
      </c>
      <c r="N134" s="21">
        <v>223488.00000000003</v>
      </c>
      <c r="O134" s="29">
        <v>390740.06505559129</v>
      </c>
      <c r="P134" s="29">
        <v>85617.121749517595</v>
      </c>
      <c r="Q134" s="29">
        <v>133933.4786364054</v>
      </c>
      <c r="R134" s="29">
        <v>68288</v>
      </c>
      <c r="S134" s="29">
        <v>48316.356886887806</v>
      </c>
      <c r="T134" s="29">
        <v>48271.578057520906</v>
      </c>
      <c r="U134" s="21">
        <v>0</v>
      </c>
      <c r="V134" s="21">
        <v>794624</v>
      </c>
      <c r="W134" s="21">
        <v>794624</v>
      </c>
      <c r="X134" s="21">
        <v>5.0000000000000001E-3</v>
      </c>
      <c r="Y134" s="310">
        <v>4.1024563513748671</v>
      </c>
      <c r="Z134" s="21">
        <f t="shared" si="68"/>
        <v>5.0000000000000001E-3</v>
      </c>
      <c r="AA134" s="21">
        <v>0.25600000000000001</v>
      </c>
      <c r="AB134" s="29">
        <v>1100.3993988443458</v>
      </c>
      <c r="AC134" s="29">
        <v>2373.7429250879577</v>
      </c>
      <c r="AD134" s="29">
        <v>3087.7684577592504</v>
      </c>
      <c r="AF134" s="21">
        <v>9.4E-2</v>
      </c>
      <c r="AG134" s="21">
        <f t="shared" si="58"/>
        <v>2.0366666666666666</v>
      </c>
      <c r="AH134" s="21" t="s">
        <v>387</v>
      </c>
      <c r="AI134" s="21">
        <v>2500</v>
      </c>
      <c r="AJ134" s="21">
        <v>0</v>
      </c>
      <c r="AK134" s="21">
        <v>0.27786470317533363</v>
      </c>
      <c r="AL134" s="21">
        <f t="shared" si="59"/>
        <v>0.72213529682466637</v>
      </c>
      <c r="AM134" s="21">
        <v>3.4000000000000002E-2</v>
      </c>
      <c r="AN134" s="310">
        <f t="shared" si="60"/>
        <v>0.58933333333333338</v>
      </c>
      <c r="AO134" s="21" t="s">
        <v>387</v>
      </c>
      <c r="AP134" s="21">
        <v>2500</v>
      </c>
      <c r="AQ134" s="21">
        <v>0</v>
      </c>
      <c r="AR134" s="21">
        <v>0.27786470317533363</v>
      </c>
      <c r="AS134" s="21">
        <f t="shared" si="61"/>
        <v>0.72213529682466637</v>
      </c>
      <c r="AT134" s="21">
        <v>0.12300000000000001</v>
      </c>
      <c r="AU134" s="21">
        <v>0.12300000000000001</v>
      </c>
      <c r="AV134" s="21">
        <f t="shared" si="62"/>
        <v>0.7995000000000001</v>
      </c>
      <c r="AW134" s="21" t="s">
        <v>387</v>
      </c>
      <c r="AX134" s="21">
        <v>2500</v>
      </c>
      <c r="AY134" s="21">
        <v>0</v>
      </c>
      <c r="AZ134" s="21">
        <v>1.8</v>
      </c>
      <c r="BA134" s="21">
        <v>0.27786470317533363</v>
      </c>
      <c r="BB134" s="21">
        <f t="shared" si="63"/>
        <v>0.72213529682466637</v>
      </c>
      <c r="BC134" s="21">
        <v>0.27786470317533363</v>
      </c>
      <c r="BD134" s="21">
        <f t="shared" si="63"/>
        <v>0.72213529682466637</v>
      </c>
      <c r="BE134" s="21">
        <v>0.01</v>
      </c>
      <c r="BF134" s="21">
        <v>1</v>
      </c>
      <c r="BG134" s="21">
        <v>1.3999999999999999E-2</v>
      </c>
      <c r="BH134" s="21">
        <v>1</v>
      </c>
      <c r="BI134" s="21" t="s">
        <v>387</v>
      </c>
      <c r="BJ134" s="21">
        <v>2500</v>
      </c>
      <c r="BK134" s="21">
        <v>1261</v>
      </c>
      <c r="BL134" s="21">
        <v>3</v>
      </c>
      <c r="BM134" s="21">
        <v>0.28000000000000003</v>
      </c>
      <c r="BN134" s="21">
        <v>0.7</v>
      </c>
      <c r="BO134" s="21">
        <v>0.9</v>
      </c>
      <c r="BP134" s="21">
        <v>0.1</v>
      </c>
      <c r="BQ134" s="21">
        <f t="shared" si="69"/>
        <v>0.65099999999999991</v>
      </c>
      <c r="BR134" s="316">
        <f t="shared" si="70"/>
        <v>1</v>
      </c>
      <c r="BS134" s="21">
        <v>0.91700000000000004</v>
      </c>
      <c r="BT134" s="21">
        <v>0.65099999999999991</v>
      </c>
      <c r="BU134" s="21">
        <v>0.56499999999999995</v>
      </c>
      <c r="BV134" s="21">
        <v>0.434</v>
      </c>
      <c r="BW134" s="21">
        <f t="shared" si="64"/>
        <v>0.23451449608835712</v>
      </c>
      <c r="BX134" s="21">
        <v>1</v>
      </c>
      <c r="BY134" s="21">
        <v>0.67300000000000004</v>
      </c>
      <c r="BZ134" s="21">
        <v>0.23451449608835712</v>
      </c>
      <c r="CA134" s="21">
        <v>4.7E-2</v>
      </c>
      <c r="CB134" s="21">
        <v>4.7E-2</v>
      </c>
      <c r="CC134" s="21">
        <f t="shared" si="65"/>
        <v>0.67300000000000004</v>
      </c>
      <c r="CD134" s="21">
        <v>1</v>
      </c>
      <c r="CE134" s="21">
        <f t="shared" si="71"/>
        <v>1</v>
      </c>
      <c r="CF134" s="21">
        <v>0.67300000000000004</v>
      </c>
      <c r="CG134" s="21">
        <v>4.7E-2</v>
      </c>
      <c r="CH134" s="21">
        <v>4.7E-2</v>
      </c>
      <c r="CI134" s="21">
        <f t="shared" si="66"/>
        <v>2.4E-2</v>
      </c>
      <c r="CJ134" s="21">
        <v>1</v>
      </c>
      <c r="CK134" s="21">
        <f t="shared" si="67"/>
        <v>1</v>
      </c>
      <c r="CL134" s="21">
        <v>2.4E-2</v>
      </c>
      <c r="CM134" s="21">
        <v>2.4E-2</v>
      </c>
      <c r="CN134" s="21">
        <v>9.4E-2</v>
      </c>
      <c r="CO134" s="21">
        <v>2.5999999999999999E-2</v>
      </c>
      <c r="CR134" s="381">
        <f t="shared" si="72"/>
        <v>1</v>
      </c>
      <c r="CV134" s="381">
        <v>0.5</v>
      </c>
      <c r="CW134" s="21">
        <v>0</v>
      </c>
      <c r="CX134" s="21">
        <v>0</v>
      </c>
      <c r="CY134" s="21">
        <v>0</v>
      </c>
      <c r="CZ134" s="21" t="s">
        <v>859</v>
      </c>
      <c r="DA134" s="21">
        <v>0</v>
      </c>
      <c r="DB134" s="21">
        <v>0</v>
      </c>
      <c r="DC134" s="382">
        <v>600</v>
      </c>
      <c r="DD134" s="382">
        <v>100</v>
      </c>
      <c r="DE134" s="382">
        <v>5000</v>
      </c>
      <c r="DF134" s="382">
        <v>300</v>
      </c>
      <c r="DG134" s="382">
        <v>10000</v>
      </c>
      <c r="DH134" s="382">
        <v>16000</v>
      </c>
      <c r="DI134" s="382">
        <v>10000</v>
      </c>
      <c r="DJ134" s="382">
        <v>14000</v>
      </c>
      <c r="DK134" s="382">
        <v>4.5</v>
      </c>
      <c r="DL134" s="382">
        <v>0.67</v>
      </c>
      <c r="DM134" s="382">
        <v>0.23</v>
      </c>
      <c r="DN134" s="382">
        <v>0.72</v>
      </c>
      <c r="DO134" s="382">
        <v>0.18</v>
      </c>
      <c r="DP134" s="382">
        <v>0.03</v>
      </c>
      <c r="DQ134" s="382">
        <v>3.5</v>
      </c>
      <c r="DR134" s="382">
        <v>0.37</v>
      </c>
      <c r="DS134" s="382">
        <v>120</v>
      </c>
      <c r="DT134" s="382">
        <v>0.16</v>
      </c>
      <c r="DU134" s="382">
        <v>4</v>
      </c>
      <c r="DV134" s="382">
        <v>50</v>
      </c>
      <c r="DW134" s="382">
        <v>1500000</v>
      </c>
      <c r="DX134" s="382">
        <v>510000</v>
      </c>
      <c r="DY134" s="382">
        <v>5000</v>
      </c>
      <c r="EL134" s="21" t="str">
        <f t="shared" si="75"/>
        <v>2012Addis Ababa</v>
      </c>
      <c r="EM134" s="21" t="str">
        <f t="shared" si="74"/>
        <v>2EthiopiaAddis Ababa2012</v>
      </c>
      <c r="EN134" s="21" t="str">
        <f t="shared" si="73"/>
        <v/>
      </c>
    </row>
    <row r="135" spans="1:144" x14ac:dyDescent="0.2">
      <c r="A135" s="21">
        <v>2</v>
      </c>
      <c r="B135" s="21" t="s">
        <v>29</v>
      </c>
      <c r="C135" s="21" t="s">
        <v>93</v>
      </c>
      <c r="D135" s="21">
        <v>11</v>
      </c>
      <c r="E135" s="21" t="s">
        <v>661</v>
      </c>
      <c r="F135" s="21">
        <v>2012</v>
      </c>
      <c r="G135" s="21">
        <v>395000</v>
      </c>
      <c r="H135" s="21">
        <v>189995</v>
      </c>
      <c r="I135" s="309">
        <v>1</v>
      </c>
      <c r="J135" s="21">
        <v>2.5000000000000001E-2</v>
      </c>
      <c r="K135" s="29">
        <v>196989.66408268735</v>
      </c>
      <c r="L135" s="21">
        <v>109020.00000000001</v>
      </c>
      <c r="M135" s="21">
        <v>14219.999999999998</v>
      </c>
      <c r="N135" s="21">
        <v>47795</v>
      </c>
      <c r="O135" s="29">
        <v>49723.68740237067</v>
      </c>
      <c r="P135" s="29">
        <v>10895.220067995957</v>
      </c>
      <c r="Q135" s="29">
        <v>17043.725535238445</v>
      </c>
      <c r="R135" s="29">
        <v>13430.000000000002</v>
      </c>
      <c r="S135" s="29">
        <v>6148.5054672424885</v>
      </c>
      <c r="T135" s="29">
        <v>6142.8071303868419</v>
      </c>
      <c r="U135" s="21">
        <v>1.4726593556810916E-3</v>
      </c>
      <c r="V135" s="21">
        <v>193945</v>
      </c>
      <c r="W135" s="21">
        <v>193945</v>
      </c>
      <c r="X135" s="21">
        <v>0.17699999999999999</v>
      </c>
      <c r="Y135" s="310">
        <v>4.4095808069564306</v>
      </c>
      <c r="Z135" s="21">
        <f t="shared" si="68"/>
        <v>0.17699999999999999</v>
      </c>
      <c r="AA135" s="21">
        <v>0.49099999999999999</v>
      </c>
      <c r="AB135" s="29">
        <v>276.46904627839399</v>
      </c>
      <c r="AC135" s="29">
        <v>626.20877970606966</v>
      </c>
      <c r="AD135" s="29">
        <v>993.88194464672119</v>
      </c>
      <c r="AF135" s="21">
        <v>7.8E-2</v>
      </c>
      <c r="AG135" s="21">
        <f t="shared" si="58"/>
        <v>1.6900000000000002</v>
      </c>
      <c r="AH135" s="21" t="s">
        <v>387</v>
      </c>
      <c r="AI135" s="21">
        <v>2500</v>
      </c>
      <c r="AJ135" s="21">
        <v>78</v>
      </c>
      <c r="AK135" s="21">
        <v>2.1353482260183968E-2</v>
      </c>
      <c r="AL135" s="21">
        <f t="shared" si="59"/>
        <v>0.97864651773981604</v>
      </c>
      <c r="AM135" s="21">
        <v>6.7000000000000004E-2</v>
      </c>
      <c r="AN135" s="310">
        <f t="shared" si="60"/>
        <v>1.1613333333333333</v>
      </c>
      <c r="AO135" s="21" t="s">
        <v>387</v>
      </c>
      <c r="AP135" s="21">
        <v>2500</v>
      </c>
      <c r="AQ135" s="21">
        <v>78</v>
      </c>
      <c r="AR135" s="21">
        <v>2.1353482260183968E-2</v>
      </c>
      <c r="AS135" s="21">
        <f t="shared" si="61"/>
        <v>0.97864651773981604</v>
      </c>
      <c r="AT135" s="21">
        <v>0.13500000000000001</v>
      </c>
      <c r="AU135" s="21">
        <v>0.13500000000000001</v>
      </c>
      <c r="AV135" s="21">
        <f t="shared" si="62"/>
        <v>0.87750000000000006</v>
      </c>
      <c r="AW135" s="21" t="s">
        <v>387</v>
      </c>
      <c r="AX135" s="21">
        <v>2500</v>
      </c>
      <c r="AY135" s="21">
        <v>78</v>
      </c>
      <c r="AZ135" s="21">
        <v>1.8</v>
      </c>
      <c r="BA135" s="21">
        <v>2.1353482260183968E-2</v>
      </c>
      <c r="BB135" s="21">
        <f t="shared" si="63"/>
        <v>0.97864651773981604</v>
      </c>
      <c r="BC135" s="21">
        <v>2.1353482260183968E-2</v>
      </c>
      <c r="BD135" s="21">
        <f t="shared" si="63"/>
        <v>0.97864651773981604</v>
      </c>
      <c r="BE135" s="21">
        <v>0.47636006407345605</v>
      </c>
      <c r="BF135" s="21">
        <v>0.78522314367465196</v>
      </c>
      <c r="BG135" s="21">
        <v>0.02</v>
      </c>
      <c r="BH135" s="21">
        <v>1</v>
      </c>
      <c r="BI135" s="21" t="s">
        <v>387</v>
      </c>
      <c r="BJ135" s="21">
        <v>2500</v>
      </c>
      <c r="BK135" s="21">
        <v>78</v>
      </c>
      <c r="BL135" s="21">
        <v>3</v>
      </c>
      <c r="BM135" s="21">
        <v>0.28000000000000003</v>
      </c>
      <c r="BN135" s="21">
        <v>0.7</v>
      </c>
      <c r="BO135" s="21">
        <v>0.9</v>
      </c>
      <c r="BP135" s="21">
        <v>0.1</v>
      </c>
      <c r="BQ135" s="21">
        <f t="shared" si="69"/>
        <v>0.48599999999999999</v>
      </c>
      <c r="BR135" s="316">
        <f t="shared" si="70"/>
        <v>0.49367088607594939</v>
      </c>
      <c r="BS135" s="21">
        <v>0.92099999999999993</v>
      </c>
      <c r="BT135" s="21">
        <v>0.48599999999999999</v>
      </c>
      <c r="BU135" s="21">
        <v>0.45600000000000002</v>
      </c>
      <c r="BV135" s="21">
        <v>0.42799999999999999</v>
      </c>
      <c r="BW135" s="21">
        <f t="shared" si="64"/>
        <v>0.94754708716600966</v>
      </c>
      <c r="BX135" s="21">
        <v>0.49367088607594939</v>
      </c>
      <c r="BY135" s="21">
        <v>0.50700000000000001</v>
      </c>
      <c r="BZ135" s="21">
        <v>0.94754708716600966</v>
      </c>
      <c r="CA135" s="21">
        <v>1.1000000000000001E-2</v>
      </c>
      <c r="CB135" s="21">
        <v>1.1000000000000001E-2</v>
      </c>
      <c r="CC135" s="21">
        <f t="shared" si="65"/>
        <v>0.47100000000000003</v>
      </c>
      <c r="CD135" s="21">
        <v>0.49367088607594939</v>
      </c>
      <c r="CE135" s="21">
        <f t="shared" si="71"/>
        <v>0.49367088607594939</v>
      </c>
      <c r="CF135" s="21">
        <v>0.47100000000000003</v>
      </c>
      <c r="CG135" s="21">
        <v>0.47100000000000003</v>
      </c>
      <c r="CH135" s="21">
        <v>3.2000000000000001E-2</v>
      </c>
      <c r="CI135" s="21">
        <f t="shared" si="66"/>
        <v>0.78900000000000003</v>
      </c>
      <c r="CJ135" s="21">
        <v>0.49367088607594939</v>
      </c>
      <c r="CK135" s="21">
        <f t="shared" si="67"/>
        <v>0.78900000000000003</v>
      </c>
      <c r="CL135" s="21">
        <v>0.78900000000000003</v>
      </c>
      <c r="CM135" s="21">
        <v>0.78900000000000003</v>
      </c>
      <c r="CN135" s="21">
        <v>0.47399999999999998</v>
      </c>
      <c r="CO135" s="21">
        <v>0.51</v>
      </c>
      <c r="CR135" s="381">
        <f t="shared" si="72"/>
        <v>0.49367088607594939</v>
      </c>
      <c r="CV135" s="381">
        <v>0.5</v>
      </c>
      <c r="CW135" s="21">
        <v>0.26600000000000001</v>
      </c>
      <c r="CX135" s="21">
        <v>0.26600000000000001</v>
      </c>
      <c r="CY135" s="21">
        <v>0.26600000000000001</v>
      </c>
      <c r="CZ135" s="21">
        <v>1</v>
      </c>
      <c r="DA135" s="21">
        <v>0.93099999999999994</v>
      </c>
      <c r="DB135" s="21">
        <v>0.375</v>
      </c>
      <c r="DC135" s="382">
        <v>600</v>
      </c>
      <c r="DD135" s="382">
        <v>100</v>
      </c>
      <c r="DE135" s="382">
        <v>5000</v>
      </c>
      <c r="DF135" s="382">
        <v>300</v>
      </c>
      <c r="DG135" s="382">
        <v>10000</v>
      </c>
      <c r="DH135" s="382">
        <v>16000</v>
      </c>
      <c r="DI135" s="382">
        <v>10000</v>
      </c>
      <c r="DJ135" s="382">
        <v>14000</v>
      </c>
      <c r="DK135" s="382">
        <v>4.5</v>
      </c>
      <c r="DL135" s="382">
        <v>0.67</v>
      </c>
      <c r="DM135" s="382">
        <v>0.23</v>
      </c>
      <c r="DN135" s="382">
        <v>0.72</v>
      </c>
      <c r="DO135" s="382">
        <v>0.18</v>
      </c>
      <c r="DP135" s="382">
        <v>0.03</v>
      </c>
      <c r="DQ135" s="382">
        <v>3.5</v>
      </c>
      <c r="DR135" s="382">
        <v>0.37</v>
      </c>
      <c r="DS135" s="382">
        <v>120</v>
      </c>
      <c r="DT135" s="382">
        <v>0.16</v>
      </c>
      <c r="DU135" s="382">
        <v>4</v>
      </c>
      <c r="DV135" s="382">
        <v>50</v>
      </c>
      <c r="DW135" s="382">
        <v>1500000</v>
      </c>
      <c r="DX135" s="382">
        <v>510000</v>
      </c>
      <c r="DY135" s="382">
        <v>5000</v>
      </c>
      <c r="EL135" s="21" t="str">
        <f t="shared" si="75"/>
        <v>2012Dire Dawa</v>
      </c>
      <c r="EM135" s="21" t="str">
        <f t="shared" si="74"/>
        <v>2EthiopiaDire Dawa2012</v>
      </c>
      <c r="EN135" s="21" t="str">
        <f t="shared" si="73"/>
        <v/>
      </c>
    </row>
    <row r="136" spans="1:144" x14ac:dyDescent="0.2">
      <c r="A136" s="21">
        <v>1</v>
      </c>
      <c r="B136" s="21" t="s">
        <v>33</v>
      </c>
      <c r="C136" s="21" t="s">
        <v>87</v>
      </c>
      <c r="E136" s="21" t="s">
        <v>33</v>
      </c>
      <c r="F136" s="21">
        <v>2012</v>
      </c>
      <c r="G136" s="21">
        <v>14844822</v>
      </c>
      <c r="H136" s="21">
        <v>6882103</v>
      </c>
      <c r="I136" s="21">
        <v>0.4</v>
      </c>
      <c r="J136" s="21">
        <v>3.1199999999999999E-2</v>
      </c>
      <c r="K136" s="21">
        <v>7625785.0614000009</v>
      </c>
      <c r="L136" s="21">
        <v>6531721.6799999997</v>
      </c>
      <c r="M136" s="21">
        <v>742241.10000000009</v>
      </c>
      <c r="N136" s="21">
        <v>2765931</v>
      </c>
      <c r="O136" s="21">
        <v>2151572</v>
      </c>
      <c r="P136" s="21">
        <v>1357723</v>
      </c>
      <c r="Q136" s="21" t="s">
        <v>0</v>
      </c>
      <c r="R136" s="21">
        <v>614359</v>
      </c>
      <c r="S136" s="21" t="s">
        <v>0</v>
      </c>
      <c r="T136" s="21" t="s">
        <v>0</v>
      </c>
      <c r="U136" s="21">
        <v>0.86</v>
      </c>
      <c r="V136" s="21">
        <v>40</v>
      </c>
      <c r="W136" s="21">
        <v>40</v>
      </c>
      <c r="X136" s="21">
        <v>0.52</v>
      </c>
      <c r="Y136" s="21">
        <v>4.5999999999999996</v>
      </c>
      <c r="Z136" s="21">
        <v>0.4</v>
      </c>
      <c r="AA136" s="21">
        <v>0.4</v>
      </c>
      <c r="AB136" s="21">
        <v>23009</v>
      </c>
      <c r="AC136" s="21">
        <v>40548</v>
      </c>
      <c r="AD136" s="21">
        <v>309785</v>
      </c>
      <c r="AE136" s="21">
        <v>5010</v>
      </c>
      <c r="AF136" s="21">
        <v>0.18</v>
      </c>
      <c r="AG136" s="21">
        <v>5</v>
      </c>
      <c r="AH136" s="21" t="s">
        <v>389</v>
      </c>
      <c r="AI136" s="21">
        <v>1300</v>
      </c>
      <c r="AJ136" s="21">
        <v>4080</v>
      </c>
      <c r="AK136" s="21">
        <v>0.62</v>
      </c>
      <c r="AL136" s="21">
        <v>0.3</v>
      </c>
      <c r="AM136" s="21">
        <v>7.0000000000000007E-2</v>
      </c>
      <c r="AN136" s="21">
        <v>7</v>
      </c>
      <c r="AO136" s="21" t="s">
        <v>389</v>
      </c>
      <c r="AP136" s="21">
        <v>1300</v>
      </c>
      <c r="AQ136" s="21">
        <v>4080</v>
      </c>
      <c r="AR136" s="21">
        <v>0.08</v>
      </c>
      <c r="AS136" s="21">
        <v>0.92</v>
      </c>
      <c r="AT136" s="21">
        <v>0.34499999999999997</v>
      </c>
      <c r="AU136" s="21">
        <v>0.43</v>
      </c>
      <c r="AV136" s="21">
        <v>2.5</v>
      </c>
      <c r="AW136" s="21" t="s">
        <v>389</v>
      </c>
      <c r="AX136" s="21">
        <v>1300</v>
      </c>
      <c r="AY136" s="21">
        <v>4080</v>
      </c>
      <c r="AZ136" s="21">
        <v>3</v>
      </c>
      <c r="BA136" s="21">
        <v>0.65</v>
      </c>
      <c r="BB136" s="21">
        <v>0.35</v>
      </c>
      <c r="BC136" s="21">
        <v>0.4</v>
      </c>
      <c r="BD136" s="21">
        <v>0.01</v>
      </c>
      <c r="BE136" s="21">
        <v>0.2</v>
      </c>
      <c r="BF136" s="21">
        <v>0.4</v>
      </c>
      <c r="BQ136" s="21">
        <v>0.43</v>
      </c>
      <c r="BR136" s="21">
        <v>1</v>
      </c>
      <c r="BS136" s="21">
        <v>0.3</v>
      </c>
      <c r="BT136" s="21">
        <v>0.69</v>
      </c>
      <c r="BU136" s="21">
        <v>0.5</v>
      </c>
      <c r="BV136" s="21">
        <v>0.47599999999999998</v>
      </c>
      <c r="BW136" s="21">
        <v>0.5</v>
      </c>
      <c r="BX136" s="21">
        <v>1</v>
      </c>
      <c r="BY136" s="21">
        <v>0.3</v>
      </c>
      <c r="BZ136" s="21">
        <v>0.01</v>
      </c>
      <c r="CA136" s="21">
        <v>0.01</v>
      </c>
      <c r="CB136" s="21">
        <v>0.01</v>
      </c>
      <c r="CC136" s="21">
        <v>0.5</v>
      </c>
      <c r="CD136" s="21">
        <v>1</v>
      </c>
      <c r="CE136" s="21">
        <v>0.3</v>
      </c>
      <c r="CF136" s="21">
        <v>0.70299999999999996</v>
      </c>
      <c r="CG136" s="21">
        <v>0.5</v>
      </c>
      <c r="CH136" s="21">
        <v>0.25</v>
      </c>
      <c r="CI136" s="21">
        <v>1</v>
      </c>
      <c r="CJ136" s="21">
        <v>0.5</v>
      </c>
      <c r="CK136" s="21">
        <v>1</v>
      </c>
      <c r="CL136" s="21">
        <v>1</v>
      </c>
      <c r="CM136" s="21">
        <v>1</v>
      </c>
      <c r="CN136" s="21">
        <v>0.55400000000000005</v>
      </c>
      <c r="CO136" s="21">
        <v>0.50800000000000001</v>
      </c>
      <c r="CV136" s="21">
        <v>0.25</v>
      </c>
      <c r="DB136" s="21">
        <v>0.05</v>
      </c>
      <c r="DC136" s="53">
        <v>62</v>
      </c>
      <c r="DD136" s="53">
        <v>5000</v>
      </c>
      <c r="DE136" s="53">
        <v>34181</v>
      </c>
      <c r="DF136" s="53">
        <v>2200</v>
      </c>
      <c r="DG136" s="53">
        <v>5800</v>
      </c>
      <c r="DH136" s="53">
        <v>25500</v>
      </c>
      <c r="DI136" s="53">
        <v>4365</v>
      </c>
      <c r="DJ136" s="53">
        <v>90000</v>
      </c>
      <c r="DK136" s="53">
        <v>6</v>
      </c>
      <c r="DL136" s="53">
        <v>0.06</v>
      </c>
      <c r="DM136" s="53">
        <v>0.27</v>
      </c>
      <c r="DN136" s="53">
        <v>1.25</v>
      </c>
      <c r="DO136" s="53">
        <v>0.5</v>
      </c>
      <c r="DP136" s="53">
        <v>0.02</v>
      </c>
      <c r="DQ136" s="53">
        <v>5</v>
      </c>
      <c r="DR136" s="53"/>
      <c r="DS136" s="53"/>
      <c r="DT136" s="53"/>
      <c r="DU136" s="53"/>
      <c r="DV136" s="53">
        <v>70000</v>
      </c>
      <c r="DW136" s="53">
        <v>168000</v>
      </c>
      <c r="DX136" s="53">
        <v>20000</v>
      </c>
      <c r="DY136" s="53">
        <v>40000</v>
      </c>
      <c r="EL136" s="21" t="str">
        <f t="shared" si="75"/>
        <v>2012Malawi</v>
      </c>
      <c r="EM136" s="21" t="str">
        <f t="shared" si="74"/>
        <v>1MalawiMalawi2012</v>
      </c>
      <c r="EN136" s="21" t="str">
        <f t="shared" si="73"/>
        <v/>
      </c>
    </row>
    <row r="137" spans="1:144" x14ac:dyDescent="0.2">
      <c r="A137" s="21">
        <v>1</v>
      </c>
      <c r="B137" s="21" t="s">
        <v>40</v>
      </c>
      <c r="C137" s="21" t="s">
        <v>87</v>
      </c>
      <c r="E137" s="21" t="s">
        <v>40</v>
      </c>
      <c r="F137" s="21">
        <v>2012</v>
      </c>
      <c r="G137" s="21">
        <v>35750297</v>
      </c>
      <c r="H137" s="21">
        <v>17331743</v>
      </c>
      <c r="I137" s="21">
        <v>1</v>
      </c>
      <c r="J137" s="21">
        <v>3.2000000000000001E-2</v>
      </c>
      <c r="K137" s="21">
        <v>18000538</v>
      </c>
      <c r="L137" s="21">
        <v>8222568.3100000005</v>
      </c>
      <c r="M137" s="21">
        <v>1787514.85</v>
      </c>
      <c r="N137" s="21">
        <v>6971307.915</v>
      </c>
      <c r="O137" s="21">
        <v>5434045.1440000003</v>
      </c>
      <c r="P137" s="21">
        <v>471903.9204</v>
      </c>
      <c r="Q137" s="21">
        <v>679255.64300000004</v>
      </c>
      <c r="R137" s="21">
        <v>1537262.7709999999</v>
      </c>
      <c r="S137" s="21">
        <v>235951.9602</v>
      </c>
      <c r="T137" s="21">
        <v>200201.66320000001</v>
      </c>
      <c r="U137" s="21">
        <v>0.877</v>
      </c>
      <c r="V137" s="21">
        <v>10010083.16</v>
      </c>
      <c r="W137" s="21">
        <v>10010083.16</v>
      </c>
      <c r="X137" s="21">
        <v>0.28699999999999998</v>
      </c>
      <c r="Y137" s="21">
        <v>5</v>
      </c>
      <c r="Z137" s="21">
        <v>0.28000000000000003</v>
      </c>
      <c r="AA137" s="21" t="s">
        <v>0</v>
      </c>
      <c r="AB137" s="21">
        <v>45000</v>
      </c>
      <c r="AC137" s="21">
        <v>90000</v>
      </c>
      <c r="AD137" s="21">
        <v>150000</v>
      </c>
      <c r="AE137" s="21">
        <v>6000</v>
      </c>
      <c r="AF137" s="21">
        <v>0.23</v>
      </c>
      <c r="AG137" s="21">
        <v>4</v>
      </c>
      <c r="AH137" s="21" t="s">
        <v>392</v>
      </c>
      <c r="AI137" s="21">
        <v>250</v>
      </c>
      <c r="AJ137" s="21">
        <v>21000</v>
      </c>
      <c r="AK137" s="21">
        <v>0.6</v>
      </c>
      <c r="AL137" s="21">
        <v>0.4</v>
      </c>
      <c r="AM137" s="21">
        <v>0.15</v>
      </c>
      <c r="AN137" s="21">
        <v>0.3</v>
      </c>
      <c r="AO137" s="21" t="s">
        <v>392</v>
      </c>
      <c r="AP137" s="21">
        <v>250</v>
      </c>
      <c r="AQ137" s="21">
        <v>21000</v>
      </c>
      <c r="AR137" s="21">
        <v>0.6</v>
      </c>
      <c r="AS137" s="21">
        <v>0.4</v>
      </c>
      <c r="AT137" s="21">
        <v>0.4</v>
      </c>
      <c r="AU137" s="21">
        <v>0.2</v>
      </c>
      <c r="AV137" s="21">
        <v>3</v>
      </c>
      <c r="AW137" s="21" t="s">
        <v>392</v>
      </c>
      <c r="AX137" s="21">
        <v>250</v>
      </c>
      <c r="AY137" s="21">
        <v>21000</v>
      </c>
      <c r="AZ137" s="21">
        <v>1</v>
      </c>
      <c r="BA137" s="21">
        <v>0.6</v>
      </c>
      <c r="BB137" s="21">
        <v>0.4</v>
      </c>
      <c r="BC137" s="21">
        <v>0.6</v>
      </c>
      <c r="BD137" s="21">
        <v>0.4</v>
      </c>
      <c r="BQ137" s="21">
        <v>0.95</v>
      </c>
      <c r="BR137" s="21">
        <v>0.23</v>
      </c>
      <c r="BS137" s="21">
        <v>0.24</v>
      </c>
      <c r="BT137" s="21">
        <v>0.48</v>
      </c>
      <c r="BU137" s="21">
        <v>0.05</v>
      </c>
      <c r="BV137" s="21">
        <v>0.04</v>
      </c>
      <c r="BW137" s="21">
        <v>0.72</v>
      </c>
      <c r="BX137" s="21">
        <v>0.46</v>
      </c>
      <c r="BY137" s="21">
        <v>0.5</v>
      </c>
      <c r="BZ137" s="21">
        <v>0.2</v>
      </c>
      <c r="CA137" s="21">
        <v>0.03</v>
      </c>
      <c r="CB137" s="21">
        <v>0.02</v>
      </c>
      <c r="CC137" s="21">
        <v>0.5</v>
      </c>
      <c r="CD137" s="21">
        <v>0.23</v>
      </c>
      <c r="CE137" s="21">
        <v>0.24</v>
      </c>
      <c r="CF137" s="21">
        <v>0.79500000000000004</v>
      </c>
      <c r="CG137" s="21">
        <v>0.47</v>
      </c>
      <c r="CH137" s="21">
        <v>0.3</v>
      </c>
      <c r="CI137" s="21">
        <v>0.6</v>
      </c>
      <c r="CJ137" s="21">
        <v>0.55000000000000004</v>
      </c>
      <c r="CK137" s="21">
        <v>0.7</v>
      </c>
      <c r="CL137" s="21">
        <v>0.74</v>
      </c>
      <c r="CM137" s="21">
        <v>0.74</v>
      </c>
      <c r="CN137" s="21">
        <v>0.63</v>
      </c>
      <c r="CO137" s="21">
        <v>0.71</v>
      </c>
      <c r="DC137" s="53">
        <v>25</v>
      </c>
      <c r="DD137" s="53">
        <v>78240</v>
      </c>
      <c r="DE137" s="53">
        <v>11150</v>
      </c>
      <c r="DF137" s="53">
        <v>28.5</v>
      </c>
      <c r="DG137" s="53">
        <v>33000</v>
      </c>
      <c r="DH137" s="53">
        <v>60000</v>
      </c>
      <c r="DI137" s="53">
        <v>80000</v>
      </c>
      <c r="DJ137" s="21" t="s">
        <v>0</v>
      </c>
      <c r="DK137" s="53">
        <v>6</v>
      </c>
      <c r="DL137" s="53">
        <v>0.5</v>
      </c>
      <c r="DM137" s="53">
        <v>0.5</v>
      </c>
      <c r="DN137" s="53">
        <v>0.22</v>
      </c>
      <c r="DO137" s="53">
        <v>0.5</v>
      </c>
      <c r="DP137" s="53">
        <v>0.5</v>
      </c>
      <c r="DQ137" s="53">
        <v>3.66</v>
      </c>
      <c r="DR137" s="53"/>
      <c r="DS137" s="53"/>
      <c r="DT137" s="53"/>
      <c r="DU137" s="53"/>
      <c r="DV137" s="53">
        <v>30000</v>
      </c>
      <c r="DW137" s="53">
        <v>20000</v>
      </c>
      <c r="DX137" s="53">
        <v>30000</v>
      </c>
      <c r="DY137" s="53">
        <v>40000</v>
      </c>
      <c r="EL137" s="21" t="str">
        <f t="shared" si="75"/>
        <v>2012Uganda</v>
      </c>
      <c r="EM137" s="21" t="str">
        <f t="shared" si="74"/>
        <v>1UgandaUganda2012</v>
      </c>
      <c r="EN137" s="21" t="str">
        <f t="shared" si="73"/>
        <v/>
      </c>
    </row>
    <row r="138" spans="1:144" x14ac:dyDescent="0.2">
      <c r="EL138" s="21" t="str">
        <f t="shared" si="75"/>
        <v/>
      </c>
      <c r="EM138" s="21" t="str">
        <f t="shared" si="74"/>
        <v/>
      </c>
      <c r="EN138" s="21" t="str">
        <f t="shared" si="73"/>
        <v/>
      </c>
    </row>
    <row r="139" spans="1:144" x14ac:dyDescent="0.2">
      <c r="EL139" s="21" t="str">
        <f t="shared" si="75"/>
        <v/>
      </c>
      <c r="EM139" s="21" t="str">
        <f t="shared" si="74"/>
        <v/>
      </c>
      <c r="EN139" s="21" t="str">
        <f t="shared" si="73"/>
        <v/>
      </c>
    </row>
    <row r="140" spans="1:144" x14ac:dyDescent="0.2">
      <c r="EL140" s="21" t="str">
        <f t="shared" si="75"/>
        <v/>
      </c>
      <c r="EM140" s="21" t="str">
        <f t="shared" si="74"/>
        <v/>
      </c>
      <c r="EN140" s="21" t="str">
        <f t="shared" si="73"/>
        <v/>
      </c>
    </row>
    <row r="141" spans="1:144" x14ac:dyDescent="0.2">
      <c r="EL141" s="21" t="str">
        <f t="shared" si="75"/>
        <v/>
      </c>
      <c r="EM141" s="21" t="str">
        <f t="shared" si="74"/>
        <v/>
      </c>
      <c r="EN141" s="21" t="str">
        <f t="shared" si="73"/>
        <v/>
      </c>
    </row>
    <row r="142" spans="1:144" x14ac:dyDescent="0.2">
      <c r="EL142" s="21" t="str">
        <f t="shared" si="75"/>
        <v/>
      </c>
      <c r="EM142" s="21" t="str">
        <f t="shared" si="74"/>
        <v/>
      </c>
      <c r="EN142" s="21" t="str">
        <f t="shared" si="73"/>
        <v/>
      </c>
    </row>
    <row r="143" spans="1:144" x14ac:dyDescent="0.2">
      <c r="EL143" s="21" t="str">
        <f t="shared" si="75"/>
        <v/>
      </c>
      <c r="EM143" s="21" t="str">
        <f t="shared" si="74"/>
        <v/>
      </c>
      <c r="EN143" s="21" t="str">
        <f t="shared" si="73"/>
        <v/>
      </c>
    </row>
    <row r="144" spans="1:144" x14ac:dyDescent="0.2">
      <c r="EL144" s="21" t="str">
        <f t="shared" si="75"/>
        <v/>
      </c>
      <c r="EM144" s="21" t="str">
        <f t="shared" si="74"/>
        <v/>
      </c>
      <c r="EN144" s="21" t="str">
        <f t="shared" si="73"/>
        <v/>
      </c>
    </row>
    <row r="145" spans="142:144" x14ac:dyDescent="0.2">
      <c r="EL145" s="21" t="str">
        <f t="shared" si="75"/>
        <v/>
      </c>
      <c r="EM145" s="21" t="str">
        <f t="shared" si="74"/>
        <v/>
      </c>
      <c r="EN145" s="21" t="str">
        <f t="shared" si="73"/>
        <v/>
      </c>
    </row>
    <row r="146" spans="142:144" x14ac:dyDescent="0.2">
      <c r="EL146" s="21" t="str">
        <f t="shared" si="75"/>
        <v/>
      </c>
      <c r="EM146" s="21" t="str">
        <f t="shared" si="74"/>
        <v/>
      </c>
      <c r="EN146" s="21" t="str">
        <f t="shared" si="73"/>
        <v/>
      </c>
    </row>
    <row r="147" spans="142:144" x14ac:dyDescent="0.2">
      <c r="EL147" s="21" t="str">
        <f t="shared" si="75"/>
        <v/>
      </c>
      <c r="EM147" s="21" t="str">
        <f t="shared" si="74"/>
        <v/>
      </c>
      <c r="EN147" s="21" t="str">
        <f t="shared" si="73"/>
        <v/>
      </c>
    </row>
    <row r="148" spans="142:144" x14ac:dyDescent="0.2">
      <c r="EL148" s="21" t="str">
        <f t="shared" si="75"/>
        <v/>
      </c>
      <c r="EM148" s="21" t="str">
        <f t="shared" si="74"/>
        <v/>
      </c>
      <c r="EN148" s="21" t="str">
        <f t="shared" si="73"/>
        <v/>
      </c>
    </row>
    <row r="149" spans="142:144" x14ac:dyDescent="0.2">
      <c r="EL149" s="21" t="str">
        <f t="shared" si="75"/>
        <v/>
      </c>
      <c r="EM149" s="21" t="str">
        <f t="shared" si="74"/>
        <v/>
      </c>
      <c r="EN149" s="21" t="str">
        <f t="shared" si="73"/>
        <v/>
      </c>
    </row>
    <row r="150" spans="142:144" x14ac:dyDescent="0.2">
      <c r="EL150" s="21" t="str">
        <f t="shared" si="75"/>
        <v/>
      </c>
      <c r="EM150" s="21" t="str">
        <f t="shared" si="74"/>
        <v/>
      </c>
      <c r="EN150" s="21" t="str">
        <f t="shared" si="73"/>
        <v/>
      </c>
    </row>
    <row r="151" spans="142:144" x14ac:dyDescent="0.2">
      <c r="EL151" s="21" t="str">
        <f t="shared" si="75"/>
        <v/>
      </c>
      <c r="EM151" s="21" t="str">
        <f t="shared" si="74"/>
        <v/>
      </c>
      <c r="EN151" s="21" t="str">
        <f t="shared" si="73"/>
        <v/>
      </c>
    </row>
    <row r="152" spans="142:144" x14ac:dyDescent="0.2">
      <c r="EL152" s="21" t="str">
        <f t="shared" si="75"/>
        <v/>
      </c>
      <c r="EM152" s="21" t="str">
        <f t="shared" si="74"/>
        <v/>
      </c>
      <c r="EN152" s="21" t="str">
        <f t="shared" si="73"/>
        <v/>
      </c>
    </row>
    <row r="153" spans="142:144" x14ac:dyDescent="0.2">
      <c r="EL153" s="21" t="str">
        <f t="shared" si="75"/>
        <v/>
      </c>
      <c r="EM153" s="21" t="str">
        <f t="shared" si="74"/>
        <v/>
      </c>
      <c r="EN153" s="21" t="str">
        <f t="shared" si="73"/>
        <v/>
      </c>
    </row>
    <row r="154" spans="142:144" x14ac:dyDescent="0.2">
      <c r="EL154" s="21" t="str">
        <f t="shared" si="75"/>
        <v/>
      </c>
      <c r="EM154" s="21" t="str">
        <f t="shared" si="74"/>
        <v/>
      </c>
      <c r="EN154" s="21" t="str">
        <f t="shared" si="73"/>
        <v/>
      </c>
    </row>
    <row r="155" spans="142:144" x14ac:dyDescent="0.2">
      <c r="EL155" s="21" t="str">
        <f t="shared" si="75"/>
        <v/>
      </c>
      <c r="EM155" s="21" t="str">
        <f t="shared" si="74"/>
        <v/>
      </c>
      <c r="EN155" s="21" t="str">
        <f t="shared" si="73"/>
        <v/>
      </c>
    </row>
    <row r="156" spans="142:144" x14ac:dyDescent="0.2">
      <c r="EL156" s="21" t="str">
        <f t="shared" si="75"/>
        <v/>
      </c>
      <c r="EM156" s="21" t="str">
        <f t="shared" si="74"/>
        <v/>
      </c>
      <c r="EN156" s="21" t="str">
        <f t="shared" si="73"/>
        <v/>
      </c>
    </row>
    <row r="157" spans="142:144" x14ac:dyDescent="0.2">
      <c r="EL157" s="21" t="str">
        <f t="shared" si="75"/>
        <v/>
      </c>
      <c r="EM157" s="21" t="str">
        <f t="shared" si="74"/>
        <v/>
      </c>
      <c r="EN157" s="21" t="str">
        <f t="shared" si="73"/>
        <v/>
      </c>
    </row>
    <row r="158" spans="142:144" x14ac:dyDescent="0.2">
      <c r="EL158" s="21" t="str">
        <f t="shared" si="75"/>
        <v/>
      </c>
      <c r="EM158" s="21" t="str">
        <f t="shared" si="74"/>
        <v/>
      </c>
      <c r="EN158" s="21" t="str">
        <f t="shared" si="73"/>
        <v/>
      </c>
    </row>
    <row r="159" spans="142:144" x14ac:dyDescent="0.2">
      <c r="EL159" s="21" t="str">
        <f t="shared" si="75"/>
        <v/>
      </c>
      <c r="EM159" s="21" t="str">
        <f t="shared" si="74"/>
        <v/>
      </c>
      <c r="EN159" s="21" t="str">
        <f t="shared" si="73"/>
        <v/>
      </c>
    </row>
    <row r="160" spans="142:144" x14ac:dyDescent="0.2">
      <c r="EL160" s="21" t="str">
        <f t="shared" si="75"/>
        <v/>
      </c>
      <c r="EM160" s="21" t="str">
        <f t="shared" si="74"/>
        <v/>
      </c>
      <c r="EN160" s="21" t="str">
        <f t="shared" si="73"/>
        <v/>
      </c>
    </row>
    <row r="161" spans="142:144" x14ac:dyDescent="0.2">
      <c r="EL161" s="21" t="str">
        <f t="shared" si="75"/>
        <v/>
      </c>
      <c r="EM161" s="21" t="str">
        <f t="shared" si="74"/>
        <v/>
      </c>
      <c r="EN161" s="21" t="str">
        <f t="shared" si="73"/>
        <v/>
      </c>
    </row>
    <row r="162" spans="142:144" x14ac:dyDescent="0.2">
      <c r="EL162" s="21" t="str">
        <f t="shared" si="75"/>
        <v/>
      </c>
      <c r="EM162" s="21" t="str">
        <f t="shared" si="74"/>
        <v/>
      </c>
      <c r="EN162" s="21" t="str">
        <f t="shared" si="73"/>
        <v/>
      </c>
    </row>
    <row r="163" spans="142:144" x14ac:dyDescent="0.2">
      <c r="EL163" s="21" t="str">
        <f t="shared" si="75"/>
        <v/>
      </c>
      <c r="EM163" s="21" t="str">
        <f t="shared" si="74"/>
        <v/>
      </c>
      <c r="EN163" s="21" t="str">
        <f t="shared" si="73"/>
        <v/>
      </c>
    </row>
    <row r="164" spans="142:144" x14ac:dyDescent="0.2">
      <c r="EL164" s="21" t="str">
        <f t="shared" si="75"/>
        <v/>
      </c>
      <c r="EM164" s="21" t="str">
        <f t="shared" si="74"/>
        <v/>
      </c>
      <c r="EN164" s="21" t="str">
        <f t="shared" si="73"/>
        <v/>
      </c>
    </row>
    <row r="165" spans="142:144" x14ac:dyDescent="0.2">
      <c r="EL165" s="21" t="str">
        <f t="shared" si="75"/>
        <v/>
      </c>
      <c r="EM165" s="21" t="str">
        <f t="shared" si="74"/>
        <v/>
      </c>
      <c r="EN165" s="21" t="str">
        <f t="shared" si="73"/>
        <v/>
      </c>
    </row>
    <row r="166" spans="142:144" x14ac:dyDescent="0.2">
      <c r="EL166" s="21" t="str">
        <f t="shared" si="75"/>
        <v/>
      </c>
      <c r="EM166" s="21" t="str">
        <f t="shared" si="74"/>
        <v/>
      </c>
      <c r="EN166" s="21" t="str">
        <f t="shared" si="73"/>
        <v/>
      </c>
    </row>
    <row r="167" spans="142:144" x14ac:dyDescent="0.2">
      <c r="EL167" s="21" t="str">
        <f t="shared" si="75"/>
        <v/>
      </c>
      <c r="EM167" s="21" t="str">
        <f t="shared" si="74"/>
        <v/>
      </c>
      <c r="EN167" s="21" t="str">
        <f t="shared" si="73"/>
        <v/>
      </c>
    </row>
    <row r="168" spans="142:144" x14ac:dyDescent="0.2">
      <c r="EL168" s="21" t="str">
        <f t="shared" si="75"/>
        <v/>
      </c>
      <c r="EM168" s="21" t="str">
        <f t="shared" si="74"/>
        <v/>
      </c>
      <c r="EN168" s="21" t="str">
        <f t="shared" si="73"/>
        <v/>
      </c>
    </row>
    <row r="169" spans="142:144" x14ac:dyDescent="0.2">
      <c r="EL169" s="21" t="str">
        <f t="shared" si="75"/>
        <v/>
      </c>
      <c r="EM169" s="21" t="str">
        <f t="shared" si="74"/>
        <v/>
      </c>
      <c r="EN169" s="21" t="str">
        <f t="shared" si="73"/>
        <v/>
      </c>
    </row>
    <row r="170" spans="142:144" x14ac:dyDescent="0.2">
      <c r="EL170" s="21" t="str">
        <f t="shared" si="75"/>
        <v/>
      </c>
      <c r="EM170" s="21" t="str">
        <f t="shared" si="74"/>
        <v/>
      </c>
      <c r="EN170" s="21" t="str">
        <f t="shared" si="73"/>
        <v/>
      </c>
    </row>
    <row r="171" spans="142:144" x14ac:dyDescent="0.2">
      <c r="EL171" s="21" t="str">
        <f t="shared" si="75"/>
        <v/>
      </c>
      <c r="EM171" s="21" t="str">
        <f t="shared" si="74"/>
        <v/>
      </c>
      <c r="EN171" s="21" t="str">
        <f t="shared" si="73"/>
        <v/>
      </c>
    </row>
    <row r="172" spans="142:144" x14ac:dyDescent="0.2">
      <c r="EL172" s="21" t="str">
        <f t="shared" si="75"/>
        <v/>
      </c>
      <c r="EM172" s="21" t="str">
        <f t="shared" si="74"/>
        <v/>
      </c>
      <c r="EN172" s="21" t="str">
        <f t="shared" si="73"/>
        <v/>
      </c>
    </row>
    <row r="173" spans="142:144" x14ac:dyDescent="0.2">
      <c r="EL173" s="21" t="str">
        <f t="shared" si="75"/>
        <v/>
      </c>
      <c r="EM173" s="21" t="str">
        <f t="shared" si="74"/>
        <v/>
      </c>
      <c r="EN173" s="21" t="str">
        <f t="shared" si="73"/>
        <v/>
      </c>
    </row>
    <row r="174" spans="142:144" x14ac:dyDescent="0.2">
      <c r="EL174" s="21" t="str">
        <f t="shared" si="75"/>
        <v/>
      </c>
      <c r="EM174" s="21" t="str">
        <f t="shared" si="74"/>
        <v/>
      </c>
      <c r="EN174" s="21" t="str">
        <f t="shared" si="73"/>
        <v/>
      </c>
    </row>
    <row r="175" spans="142:144" x14ac:dyDescent="0.2">
      <c r="EL175" s="21" t="str">
        <f t="shared" si="75"/>
        <v/>
      </c>
      <c r="EM175" s="21" t="str">
        <f t="shared" si="74"/>
        <v/>
      </c>
      <c r="EN175" s="21" t="str">
        <f t="shared" si="73"/>
        <v/>
      </c>
    </row>
    <row r="176" spans="142:144" x14ac:dyDescent="0.2">
      <c r="EL176" s="21" t="str">
        <f t="shared" si="75"/>
        <v/>
      </c>
      <c r="EM176" s="21" t="str">
        <f t="shared" si="74"/>
        <v/>
      </c>
      <c r="EN176" s="21" t="str">
        <f t="shared" si="73"/>
        <v/>
      </c>
    </row>
    <row r="177" spans="142:144" x14ac:dyDescent="0.2">
      <c r="EL177" s="21" t="str">
        <f t="shared" si="75"/>
        <v/>
      </c>
      <c r="EM177" s="21" t="str">
        <f t="shared" si="74"/>
        <v/>
      </c>
      <c r="EN177" s="21" t="str">
        <f t="shared" si="73"/>
        <v/>
      </c>
    </row>
    <row r="178" spans="142:144" x14ac:dyDescent="0.2">
      <c r="EL178" s="21" t="str">
        <f t="shared" si="75"/>
        <v/>
      </c>
      <c r="EM178" s="21" t="str">
        <f t="shared" si="74"/>
        <v/>
      </c>
      <c r="EN178" s="21" t="str">
        <f t="shared" si="73"/>
        <v/>
      </c>
    </row>
    <row r="179" spans="142:144" x14ac:dyDescent="0.2">
      <c r="EL179" s="21" t="str">
        <f t="shared" si="75"/>
        <v/>
      </c>
      <c r="EM179" s="21" t="str">
        <f t="shared" si="74"/>
        <v/>
      </c>
      <c r="EN179" s="21" t="str">
        <f t="shared" si="73"/>
        <v/>
      </c>
    </row>
    <row r="180" spans="142:144" x14ac:dyDescent="0.2">
      <c r="EL180" s="21" t="str">
        <f t="shared" si="75"/>
        <v/>
      </c>
      <c r="EM180" s="21" t="str">
        <f t="shared" si="74"/>
        <v/>
      </c>
      <c r="EN180" s="21" t="str">
        <f t="shared" si="73"/>
        <v/>
      </c>
    </row>
    <row r="181" spans="142:144" x14ac:dyDescent="0.2">
      <c r="EL181" s="21" t="str">
        <f t="shared" si="75"/>
        <v/>
      </c>
      <c r="EM181" s="21" t="str">
        <f t="shared" si="74"/>
        <v/>
      </c>
      <c r="EN181" s="21" t="str">
        <f t="shared" si="73"/>
        <v/>
      </c>
    </row>
    <row r="182" spans="142:144" x14ac:dyDescent="0.2">
      <c r="EL182" s="21" t="str">
        <f t="shared" si="75"/>
        <v/>
      </c>
      <c r="EM182" s="21" t="str">
        <f t="shared" si="74"/>
        <v/>
      </c>
      <c r="EN182" s="21" t="str">
        <f t="shared" si="73"/>
        <v/>
      </c>
    </row>
    <row r="183" spans="142:144" x14ac:dyDescent="0.2">
      <c r="EL183" s="21" t="str">
        <f t="shared" si="75"/>
        <v/>
      </c>
      <c r="EM183" s="21" t="str">
        <f t="shared" si="74"/>
        <v/>
      </c>
      <c r="EN183" s="21" t="str">
        <f t="shared" si="73"/>
        <v/>
      </c>
    </row>
    <row r="184" spans="142:144" x14ac:dyDescent="0.2">
      <c r="EL184" s="21" t="str">
        <f t="shared" si="75"/>
        <v/>
      </c>
      <c r="EM184" s="21" t="str">
        <f t="shared" si="74"/>
        <v/>
      </c>
      <c r="EN184" s="21" t="str">
        <f t="shared" si="73"/>
        <v/>
      </c>
    </row>
    <row r="185" spans="142:144" x14ac:dyDescent="0.2">
      <c r="EL185" s="21" t="str">
        <f t="shared" si="75"/>
        <v/>
      </c>
      <c r="EM185" s="21" t="str">
        <f t="shared" si="74"/>
        <v/>
      </c>
      <c r="EN185" s="21" t="str">
        <f t="shared" si="73"/>
        <v/>
      </c>
    </row>
    <row r="186" spans="142:144" x14ac:dyDescent="0.2">
      <c r="EL186" s="21" t="str">
        <f t="shared" si="75"/>
        <v/>
      </c>
      <c r="EM186" s="21" t="str">
        <f t="shared" si="74"/>
        <v/>
      </c>
      <c r="EN186" s="21" t="str">
        <f t="shared" si="73"/>
        <v/>
      </c>
    </row>
    <row r="187" spans="142:144" x14ac:dyDescent="0.2">
      <c r="EL187" s="21" t="str">
        <f t="shared" si="75"/>
        <v/>
      </c>
      <c r="EM187" s="21" t="str">
        <f t="shared" si="74"/>
        <v/>
      </c>
      <c r="EN187" s="21" t="str">
        <f t="shared" si="73"/>
        <v/>
      </c>
    </row>
    <row r="188" spans="142:144" x14ac:dyDescent="0.2">
      <c r="EL188" s="21" t="str">
        <f t="shared" si="75"/>
        <v/>
      </c>
      <c r="EM188" s="21" t="str">
        <f t="shared" si="74"/>
        <v/>
      </c>
      <c r="EN188" s="21" t="str">
        <f t="shared" si="73"/>
        <v/>
      </c>
    </row>
    <row r="189" spans="142:144" x14ac:dyDescent="0.2">
      <c r="EL189" s="21" t="str">
        <f t="shared" si="75"/>
        <v/>
      </c>
      <c r="EM189" s="21" t="str">
        <f t="shared" si="74"/>
        <v/>
      </c>
      <c r="EN189" s="21" t="str">
        <f t="shared" si="73"/>
        <v/>
      </c>
    </row>
    <row r="190" spans="142:144" x14ac:dyDescent="0.2">
      <c r="EL190" s="21" t="str">
        <f t="shared" si="75"/>
        <v/>
      </c>
      <c r="EM190" s="21" t="str">
        <f t="shared" si="74"/>
        <v/>
      </c>
      <c r="EN190" s="21" t="str">
        <f t="shared" si="73"/>
        <v/>
      </c>
    </row>
    <row r="191" spans="142:144" x14ac:dyDescent="0.2">
      <c r="EL191" s="21" t="str">
        <f t="shared" si="75"/>
        <v/>
      </c>
      <c r="EM191" s="21" t="str">
        <f t="shared" si="74"/>
        <v/>
      </c>
      <c r="EN191" s="21" t="str">
        <f t="shared" si="73"/>
        <v/>
      </c>
    </row>
    <row r="192" spans="142:144" x14ac:dyDescent="0.2">
      <c r="EL192" s="21" t="str">
        <f t="shared" si="75"/>
        <v/>
      </c>
      <c r="EM192" s="21" t="str">
        <f t="shared" si="74"/>
        <v/>
      </c>
      <c r="EN192" s="21" t="str">
        <f t="shared" si="73"/>
        <v/>
      </c>
    </row>
    <row r="193" spans="142:144" x14ac:dyDescent="0.2">
      <c r="EL193" s="21" t="str">
        <f t="shared" si="75"/>
        <v/>
      </c>
      <c r="EM193" s="21" t="str">
        <f t="shared" si="74"/>
        <v/>
      </c>
      <c r="EN193" s="21" t="str">
        <f t="shared" si="73"/>
        <v/>
      </c>
    </row>
    <row r="194" spans="142:144" x14ac:dyDescent="0.2">
      <c r="EL194" s="21" t="str">
        <f t="shared" si="75"/>
        <v/>
      </c>
      <c r="EM194" s="21" t="str">
        <f t="shared" si="74"/>
        <v/>
      </c>
      <c r="EN194" s="21" t="str">
        <f t="shared" si="73"/>
        <v/>
      </c>
    </row>
    <row r="195" spans="142:144" x14ac:dyDescent="0.2">
      <c r="EL195" s="21" t="str">
        <f t="shared" si="75"/>
        <v/>
      </c>
      <c r="EM195" s="21" t="str">
        <f t="shared" si="74"/>
        <v/>
      </c>
      <c r="EN195" s="21" t="str">
        <f t="shared" ref="EN195:EN258" si="76">IF($EM195=ccAreaName,1,"")</f>
        <v/>
      </c>
    </row>
    <row r="196" spans="142:144" x14ac:dyDescent="0.2">
      <c r="EL196" s="21" t="str">
        <f t="shared" si="75"/>
        <v/>
      </c>
      <c r="EM196" s="21" t="str">
        <f t="shared" ref="EM196:EM259" si="77">IF(ISNUMBER($A196),$A196&amp;$B196&amp;$E196&amp;$F196,"")</f>
        <v/>
      </c>
      <c r="EN196" s="21" t="str">
        <f t="shared" si="76"/>
        <v/>
      </c>
    </row>
    <row r="197" spans="142:144" x14ac:dyDescent="0.2">
      <c r="EL197" s="21" t="str">
        <f t="shared" ref="EL197:EL260" si="78">IF(ISNUMBER($A197),$F197&amp;$E197,"")</f>
        <v/>
      </c>
      <c r="EM197" s="21" t="str">
        <f t="shared" si="77"/>
        <v/>
      </c>
      <c r="EN197" s="21" t="str">
        <f t="shared" si="76"/>
        <v/>
      </c>
    </row>
    <row r="198" spans="142:144" x14ac:dyDescent="0.2">
      <c r="EL198" s="21" t="str">
        <f t="shared" si="78"/>
        <v/>
      </c>
      <c r="EM198" s="21" t="str">
        <f t="shared" si="77"/>
        <v/>
      </c>
      <c r="EN198" s="21" t="str">
        <f t="shared" si="76"/>
        <v/>
      </c>
    </row>
    <row r="199" spans="142:144" x14ac:dyDescent="0.2">
      <c r="EL199" s="21" t="str">
        <f t="shared" si="78"/>
        <v/>
      </c>
      <c r="EM199" s="21" t="str">
        <f t="shared" si="77"/>
        <v/>
      </c>
      <c r="EN199" s="21" t="str">
        <f t="shared" si="76"/>
        <v/>
      </c>
    </row>
    <row r="200" spans="142:144" x14ac:dyDescent="0.2">
      <c r="EL200" s="21" t="str">
        <f t="shared" si="78"/>
        <v/>
      </c>
      <c r="EM200" s="21" t="str">
        <f t="shared" si="77"/>
        <v/>
      </c>
      <c r="EN200" s="21" t="str">
        <f t="shared" si="76"/>
        <v/>
      </c>
    </row>
    <row r="201" spans="142:144" x14ac:dyDescent="0.2">
      <c r="EL201" s="21" t="str">
        <f t="shared" si="78"/>
        <v/>
      </c>
      <c r="EM201" s="21" t="str">
        <f t="shared" si="77"/>
        <v/>
      </c>
      <c r="EN201" s="21" t="str">
        <f t="shared" si="76"/>
        <v/>
      </c>
    </row>
    <row r="202" spans="142:144" x14ac:dyDescent="0.2">
      <c r="EL202" s="21" t="str">
        <f t="shared" si="78"/>
        <v/>
      </c>
      <c r="EM202" s="21" t="str">
        <f t="shared" si="77"/>
        <v/>
      </c>
      <c r="EN202" s="21" t="str">
        <f t="shared" si="76"/>
        <v/>
      </c>
    </row>
    <row r="203" spans="142:144" x14ac:dyDescent="0.2">
      <c r="EL203" s="21" t="str">
        <f t="shared" si="78"/>
        <v/>
      </c>
      <c r="EM203" s="21" t="str">
        <f t="shared" si="77"/>
        <v/>
      </c>
      <c r="EN203" s="21" t="str">
        <f t="shared" si="76"/>
        <v/>
      </c>
    </row>
    <row r="204" spans="142:144" x14ac:dyDescent="0.2">
      <c r="EL204" s="21" t="str">
        <f t="shared" si="78"/>
        <v/>
      </c>
      <c r="EM204" s="21" t="str">
        <f t="shared" si="77"/>
        <v/>
      </c>
      <c r="EN204" s="21" t="str">
        <f t="shared" si="76"/>
        <v/>
      </c>
    </row>
    <row r="205" spans="142:144" x14ac:dyDescent="0.2">
      <c r="EL205" s="21" t="str">
        <f t="shared" si="78"/>
        <v/>
      </c>
      <c r="EM205" s="21" t="str">
        <f t="shared" si="77"/>
        <v/>
      </c>
      <c r="EN205" s="21" t="str">
        <f t="shared" si="76"/>
        <v/>
      </c>
    </row>
    <row r="206" spans="142:144" x14ac:dyDescent="0.2">
      <c r="EL206" s="21" t="str">
        <f t="shared" si="78"/>
        <v/>
      </c>
      <c r="EM206" s="21" t="str">
        <f t="shared" si="77"/>
        <v/>
      </c>
      <c r="EN206" s="21" t="str">
        <f t="shared" si="76"/>
        <v/>
      </c>
    </row>
    <row r="207" spans="142:144" x14ac:dyDescent="0.2">
      <c r="EL207" s="21" t="str">
        <f t="shared" si="78"/>
        <v/>
      </c>
      <c r="EM207" s="21" t="str">
        <f t="shared" si="77"/>
        <v/>
      </c>
      <c r="EN207" s="21" t="str">
        <f t="shared" si="76"/>
        <v/>
      </c>
    </row>
    <row r="208" spans="142:144" x14ac:dyDescent="0.2">
      <c r="EL208" s="21" t="str">
        <f t="shared" si="78"/>
        <v/>
      </c>
      <c r="EM208" s="21" t="str">
        <f t="shared" si="77"/>
        <v/>
      </c>
      <c r="EN208" s="21" t="str">
        <f t="shared" si="76"/>
        <v/>
      </c>
    </row>
    <row r="209" spans="142:144" x14ac:dyDescent="0.2">
      <c r="EL209" s="21" t="str">
        <f t="shared" si="78"/>
        <v/>
      </c>
      <c r="EM209" s="21" t="str">
        <f t="shared" si="77"/>
        <v/>
      </c>
      <c r="EN209" s="21" t="str">
        <f t="shared" si="76"/>
        <v/>
      </c>
    </row>
    <row r="210" spans="142:144" x14ac:dyDescent="0.2">
      <c r="EL210" s="21" t="str">
        <f t="shared" si="78"/>
        <v/>
      </c>
      <c r="EM210" s="21" t="str">
        <f t="shared" si="77"/>
        <v/>
      </c>
      <c r="EN210" s="21" t="str">
        <f t="shared" si="76"/>
        <v/>
      </c>
    </row>
    <row r="211" spans="142:144" x14ac:dyDescent="0.2">
      <c r="EL211" s="21" t="str">
        <f t="shared" si="78"/>
        <v/>
      </c>
      <c r="EM211" s="21" t="str">
        <f t="shared" si="77"/>
        <v/>
      </c>
      <c r="EN211" s="21" t="str">
        <f t="shared" si="76"/>
        <v/>
      </c>
    </row>
    <row r="212" spans="142:144" x14ac:dyDescent="0.2">
      <c r="EL212" s="21" t="str">
        <f t="shared" si="78"/>
        <v/>
      </c>
      <c r="EM212" s="21" t="str">
        <f t="shared" si="77"/>
        <v/>
      </c>
      <c r="EN212" s="21" t="str">
        <f t="shared" si="76"/>
        <v/>
      </c>
    </row>
    <row r="213" spans="142:144" x14ac:dyDescent="0.2">
      <c r="EL213" s="21" t="str">
        <f t="shared" si="78"/>
        <v/>
      </c>
      <c r="EM213" s="21" t="str">
        <f t="shared" si="77"/>
        <v/>
      </c>
      <c r="EN213" s="21" t="str">
        <f t="shared" si="76"/>
        <v/>
      </c>
    </row>
    <row r="214" spans="142:144" x14ac:dyDescent="0.2">
      <c r="EL214" s="21" t="str">
        <f t="shared" si="78"/>
        <v/>
      </c>
      <c r="EM214" s="21" t="str">
        <f t="shared" si="77"/>
        <v/>
      </c>
      <c r="EN214" s="21" t="str">
        <f t="shared" si="76"/>
        <v/>
      </c>
    </row>
    <row r="215" spans="142:144" x14ac:dyDescent="0.2">
      <c r="EL215" s="21" t="str">
        <f t="shared" si="78"/>
        <v/>
      </c>
      <c r="EM215" s="21" t="str">
        <f t="shared" si="77"/>
        <v/>
      </c>
      <c r="EN215" s="21" t="str">
        <f t="shared" si="76"/>
        <v/>
      </c>
    </row>
    <row r="216" spans="142:144" x14ac:dyDescent="0.2">
      <c r="EL216" s="21" t="str">
        <f t="shared" si="78"/>
        <v/>
      </c>
      <c r="EM216" s="21" t="str">
        <f t="shared" si="77"/>
        <v/>
      </c>
      <c r="EN216" s="21" t="str">
        <f t="shared" si="76"/>
        <v/>
      </c>
    </row>
    <row r="217" spans="142:144" x14ac:dyDescent="0.2">
      <c r="EL217" s="21" t="str">
        <f t="shared" si="78"/>
        <v/>
      </c>
      <c r="EM217" s="21" t="str">
        <f t="shared" si="77"/>
        <v/>
      </c>
      <c r="EN217" s="21" t="str">
        <f t="shared" si="76"/>
        <v/>
      </c>
    </row>
    <row r="218" spans="142:144" x14ac:dyDescent="0.2">
      <c r="EL218" s="21" t="str">
        <f t="shared" si="78"/>
        <v/>
      </c>
      <c r="EM218" s="21" t="str">
        <f t="shared" si="77"/>
        <v/>
      </c>
      <c r="EN218" s="21" t="str">
        <f t="shared" si="76"/>
        <v/>
      </c>
    </row>
    <row r="219" spans="142:144" x14ac:dyDescent="0.2">
      <c r="EL219" s="21" t="str">
        <f t="shared" si="78"/>
        <v/>
      </c>
      <c r="EM219" s="21" t="str">
        <f t="shared" si="77"/>
        <v/>
      </c>
      <c r="EN219" s="21" t="str">
        <f t="shared" si="76"/>
        <v/>
      </c>
    </row>
    <row r="220" spans="142:144" x14ac:dyDescent="0.2">
      <c r="EL220" s="21" t="str">
        <f t="shared" si="78"/>
        <v/>
      </c>
      <c r="EM220" s="21" t="str">
        <f t="shared" si="77"/>
        <v/>
      </c>
      <c r="EN220" s="21" t="str">
        <f t="shared" si="76"/>
        <v/>
      </c>
    </row>
    <row r="221" spans="142:144" x14ac:dyDescent="0.2">
      <c r="EL221" s="21" t="str">
        <f t="shared" si="78"/>
        <v/>
      </c>
      <c r="EM221" s="21" t="str">
        <f t="shared" si="77"/>
        <v/>
      </c>
      <c r="EN221" s="21" t="str">
        <f t="shared" si="76"/>
        <v/>
      </c>
    </row>
    <row r="222" spans="142:144" x14ac:dyDescent="0.2">
      <c r="EL222" s="21" t="str">
        <f t="shared" si="78"/>
        <v/>
      </c>
      <c r="EM222" s="21" t="str">
        <f t="shared" si="77"/>
        <v/>
      </c>
      <c r="EN222" s="21" t="str">
        <f t="shared" si="76"/>
        <v/>
      </c>
    </row>
    <row r="223" spans="142:144" x14ac:dyDescent="0.2">
      <c r="EL223" s="21" t="str">
        <f t="shared" si="78"/>
        <v/>
      </c>
      <c r="EM223" s="21" t="str">
        <f t="shared" si="77"/>
        <v/>
      </c>
      <c r="EN223" s="21" t="str">
        <f t="shared" si="76"/>
        <v/>
      </c>
    </row>
    <row r="224" spans="142:144" x14ac:dyDescent="0.2">
      <c r="EL224" s="21" t="str">
        <f t="shared" si="78"/>
        <v/>
      </c>
      <c r="EM224" s="21" t="str">
        <f t="shared" si="77"/>
        <v/>
      </c>
      <c r="EN224" s="21" t="str">
        <f t="shared" si="76"/>
        <v/>
      </c>
    </row>
    <row r="225" spans="142:144" x14ac:dyDescent="0.2">
      <c r="EL225" s="21" t="str">
        <f t="shared" si="78"/>
        <v/>
      </c>
      <c r="EM225" s="21" t="str">
        <f t="shared" si="77"/>
        <v/>
      </c>
      <c r="EN225" s="21" t="str">
        <f t="shared" si="76"/>
        <v/>
      </c>
    </row>
    <row r="226" spans="142:144" x14ac:dyDescent="0.2">
      <c r="EL226" s="21" t="str">
        <f t="shared" si="78"/>
        <v/>
      </c>
      <c r="EM226" s="21" t="str">
        <f t="shared" si="77"/>
        <v/>
      </c>
      <c r="EN226" s="21" t="str">
        <f t="shared" si="76"/>
        <v/>
      </c>
    </row>
    <row r="227" spans="142:144" x14ac:dyDescent="0.2">
      <c r="EL227" s="21" t="str">
        <f t="shared" si="78"/>
        <v/>
      </c>
      <c r="EM227" s="21" t="str">
        <f t="shared" si="77"/>
        <v/>
      </c>
      <c r="EN227" s="21" t="str">
        <f t="shared" si="76"/>
        <v/>
      </c>
    </row>
    <row r="228" spans="142:144" x14ac:dyDescent="0.2">
      <c r="EL228" s="21" t="str">
        <f t="shared" si="78"/>
        <v/>
      </c>
      <c r="EM228" s="21" t="str">
        <f t="shared" si="77"/>
        <v/>
      </c>
      <c r="EN228" s="21" t="str">
        <f t="shared" si="76"/>
        <v/>
      </c>
    </row>
    <row r="229" spans="142:144" x14ac:dyDescent="0.2">
      <c r="EL229" s="21" t="str">
        <f t="shared" si="78"/>
        <v/>
      </c>
      <c r="EM229" s="21" t="str">
        <f t="shared" si="77"/>
        <v/>
      </c>
      <c r="EN229" s="21" t="str">
        <f t="shared" si="76"/>
        <v/>
      </c>
    </row>
    <row r="230" spans="142:144" x14ac:dyDescent="0.2">
      <c r="EL230" s="21" t="str">
        <f t="shared" si="78"/>
        <v/>
      </c>
      <c r="EM230" s="21" t="str">
        <f t="shared" si="77"/>
        <v/>
      </c>
      <c r="EN230" s="21" t="str">
        <f t="shared" si="76"/>
        <v/>
      </c>
    </row>
    <row r="231" spans="142:144" x14ac:dyDescent="0.2">
      <c r="EL231" s="21" t="str">
        <f t="shared" si="78"/>
        <v/>
      </c>
      <c r="EM231" s="21" t="str">
        <f t="shared" si="77"/>
        <v/>
      </c>
      <c r="EN231" s="21" t="str">
        <f t="shared" si="76"/>
        <v/>
      </c>
    </row>
    <row r="232" spans="142:144" x14ac:dyDescent="0.2">
      <c r="EL232" s="21" t="str">
        <f t="shared" si="78"/>
        <v/>
      </c>
      <c r="EM232" s="21" t="str">
        <f t="shared" si="77"/>
        <v/>
      </c>
      <c r="EN232" s="21" t="str">
        <f t="shared" si="76"/>
        <v/>
      </c>
    </row>
    <row r="233" spans="142:144" x14ac:dyDescent="0.2">
      <c r="EL233" s="21" t="str">
        <f t="shared" si="78"/>
        <v/>
      </c>
      <c r="EM233" s="21" t="str">
        <f t="shared" si="77"/>
        <v/>
      </c>
      <c r="EN233" s="21" t="str">
        <f t="shared" si="76"/>
        <v/>
      </c>
    </row>
    <row r="234" spans="142:144" x14ac:dyDescent="0.2">
      <c r="EL234" s="21" t="str">
        <f t="shared" si="78"/>
        <v/>
      </c>
      <c r="EM234" s="21" t="str">
        <f t="shared" si="77"/>
        <v/>
      </c>
      <c r="EN234" s="21" t="str">
        <f t="shared" si="76"/>
        <v/>
      </c>
    </row>
    <row r="235" spans="142:144" x14ac:dyDescent="0.2">
      <c r="EL235" s="21" t="str">
        <f t="shared" si="78"/>
        <v/>
      </c>
      <c r="EM235" s="21" t="str">
        <f t="shared" si="77"/>
        <v/>
      </c>
      <c r="EN235" s="21" t="str">
        <f t="shared" si="76"/>
        <v/>
      </c>
    </row>
    <row r="236" spans="142:144" x14ac:dyDescent="0.2">
      <c r="EL236" s="21" t="str">
        <f t="shared" si="78"/>
        <v/>
      </c>
      <c r="EM236" s="21" t="str">
        <f t="shared" si="77"/>
        <v/>
      </c>
      <c r="EN236" s="21" t="str">
        <f t="shared" si="76"/>
        <v/>
      </c>
    </row>
    <row r="237" spans="142:144" x14ac:dyDescent="0.2">
      <c r="EL237" s="21" t="str">
        <f t="shared" si="78"/>
        <v/>
      </c>
      <c r="EM237" s="21" t="str">
        <f t="shared" si="77"/>
        <v/>
      </c>
      <c r="EN237" s="21" t="str">
        <f t="shared" si="76"/>
        <v/>
      </c>
    </row>
    <row r="238" spans="142:144" x14ac:dyDescent="0.2">
      <c r="EL238" s="21" t="str">
        <f t="shared" si="78"/>
        <v/>
      </c>
      <c r="EM238" s="21" t="str">
        <f t="shared" si="77"/>
        <v/>
      </c>
      <c r="EN238" s="21" t="str">
        <f t="shared" si="76"/>
        <v/>
      </c>
    </row>
    <row r="239" spans="142:144" x14ac:dyDescent="0.2">
      <c r="EL239" s="21" t="str">
        <f t="shared" si="78"/>
        <v/>
      </c>
      <c r="EM239" s="21" t="str">
        <f t="shared" si="77"/>
        <v/>
      </c>
      <c r="EN239" s="21" t="str">
        <f t="shared" si="76"/>
        <v/>
      </c>
    </row>
    <row r="240" spans="142:144" x14ac:dyDescent="0.2">
      <c r="EL240" s="21" t="str">
        <f t="shared" si="78"/>
        <v/>
      </c>
      <c r="EM240" s="21" t="str">
        <f t="shared" si="77"/>
        <v/>
      </c>
      <c r="EN240" s="21" t="str">
        <f t="shared" si="76"/>
        <v/>
      </c>
    </row>
    <row r="241" spans="142:144" x14ac:dyDescent="0.2">
      <c r="EL241" s="21" t="str">
        <f t="shared" si="78"/>
        <v/>
      </c>
      <c r="EM241" s="21" t="str">
        <f t="shared" si="77"/>
        <v/>
      </c>
      <c r="EN241" s="21" t="str">
        <f t="shared" si="76"/>
        <v/>
      </c>
    </row>
    <row r="242" spans="142:144" x14ac:dyDescent="0.2">
      <c r="EL242" s="21" t="str">
        <f t="shared" si="78"/>
        <v/>
      </c>
      <c r="EM242" s="21" t="str">
        <f t="shared" si="77"/>
        <v/>
      </c>
      <c r="EN242" s="21" t="str">
        <f t="shared" si="76"/>
        <v/>
      </c>
    </row>
    <row r="243" spans="142:144" x14ac:dyDescent="0.2">
      <c r="EL243" s="21" t="str">
        <f t="shared" si="78"/>
        <v/>
      </c>
      <c r="EM243" s="21" t="str">
        <f t="shared" si="77"/>
        <v/>
      </c>
      <c r="EN243" s="21" t="str">
        <f t="shared" si="76"/>
        <v/>
      </c>
    </row>
    <row r="244" spans="142:144" x14ac:dyDescent="0.2">
      <c r="EL244" s="21" t="str">
        <f t="shared" si="78"/>
        <v/>
      </c>
      <c r="EM244" s="21" t="str">
        <f t="shared" si="77"/>
        <v/>
      </c>
      <c r="EN244" s="21" t="str">
        <f t="shared" si="76"/>
        <v/>
      </c>
    </row>
    <row r="245" spans="142:144" x14ac:dyDescent="0.2">
      <c r="EL245" s="21" t="str">
        <f t="shared" si="78"/>
        <v/>
      </c>
      <c r="EM245" s="21" t="str">
        <f t="shared" si="77"/>
        <v/>
      </c>
      <c r="EN245" s="21" t="str">
        <f t="shared" si="76"/>
        <v/>
      </c>
    </row>
    <row r="246" spans="142:144" x14ac:dyDescent="0.2">
      <c r="EL246" s="21" t="str">
        <f t="shared" si="78"/>
        <v/>
      </c>
      <c r="EM246" s="21" t="str">
        <f t="shared" si="77"/>
        <v/>
      </c>
      <c r="EN246" s="21" t="str">
        <f t="shared" si="76"/>
        <v/>
      </c>
    </row>
    <row r="247" spans="142:144" x14ac:dyDescent="0.2">
      <c r="EL247" s="21" t="str">
        <f t="shared" si="78"/>
        <v/>
      </c>
      <c r="EM247" s="21" t="str">
        <f t="shared" si="77"/>
        <v/>
      </c>
      <c r="EN247" s="21" t="str">
        <f t="shared" si="76"/>
        <v/>
      </c>
    </row>
    <row r="248" spans="142:144" x14ac:dyDescent="0.2">
      <c r="EL248" s="21" t="str">
        <f t="shared" si="78"/>
        <v/>
      </c>
      <c r="EM248" s="21" t="str">
        <f t="shared" si="77"/>
        <v/>
      </c>
      <c r="EN248" s="21" t="str">
        <f t="shared" si="76"/>
        <v/>
      </c>
    </row>
    <row r="249" spans="142:144" x14ac:dyDescent="0.2">
      <c r="EL249" s="21" t="str">
        <f t="shared" si="78"/>
        <v/>
      </c>
      <c r="EM249" s="21" t="str">
        <f t="shared" si="77"/>
        <v/>
      </c>
      <c r="EN249" s="21" t="str">
        <f t="shared" si="76"/>
        <v/>
      </c>
    </row>
    <row r="250" spans="142:144" x14ac:dyDescent="0.2">
      <c r="EL250" s="21" t="str">
        <f t="shared" si="78"/>
        <v/>
      </c>
      <c r="EM250" s="21" t="str">
        <f t="shared" si="77"/>
        <v/>
      </c>
      <c r="EN250" s="21" t="str">
        <f t="shared" si="76"/>
        <v/>
      </c>
    </row>
    <row r="251" spans="142:144" x14ac:dyDescent="0.2">
      <c r="EL251" s="21" t="str">
        <f t="shared" si="78"/>
        <v/>
      </c>
      <c r="EM251" s="21" t="str">
        <f t="shared" si="77"/>
        <v/>
      </c>
      <c r="EN251" s="21" t="str">
        <f t="shared" si="76"/>
        <v/>
      </c>
    </row>
    <row r="252" spans="142:144" x14ac:dyDescent="0.2">
      <c r="EL252" s="21" t="str">
        <f t="shared" si="78"/>
        <v/>
      </c>
      <c r="EM252" s="21" t="str">
        <f t="shared" si="77"/>
        <v/>
      </c>
      <c r="EN252" s="21" t="str">
        <f t="shared" si="76"/>
        <v/>
      </c>
    </row>
    <row r="253" spans="142:144" x14ac:dyDescent="0.2">
      <c r="EL253" s="21" t="str">
        <f t="shared" si="78"/>
        <v/>
      </c>
      <c r="EM253" s="21" t="str">
        <f t="shared" si="77"/>
        <v/>
      </c>
      <c r="EN253" s="21" t="str">
        <f t="shared" si="76"/>
        <v/>
      </c>
    </row>
    <row r="254" spans="142:144" x14ac:dyDescent="0.2">
      <c r="EL254" s="21" t="str">
        <f t="shared" si="78"/>
        <v/>
      </c>
      <c r="EM254" s="21" t="str">
        <f t="shared" si="77"/>
        <v/>
      </c>
      <c r="EN254" s="21" t="str">
        <f t="shared" si="76"/>
        <v/>
      </c>
    </row>
    <row r="255" spans="142:144" x14ac:dyDescent="0.2">
      <c r="EL255" s="21" t="str">
        <f t="shared" si="78"/>
        <v/>
      </c>
      <c r="EM255" s="21" t="str">
        <f t="shared" si="77"/>
        <v/>
      </c>
      <c r="EN255" s="21" t="str">
        <f t="shared" si="76"/>
        <v/>
      </c>
    </row>
    <row r="256" spans="142:144" x14ac:dyDescent="0.2">
      <c r="EL256" s="21" t="str">
        <f t="shared" si="78"/>
        <v/>
      </c>
      <c r="EM256" s="21" t="str">
        <f t="shared" si="77"/>
        <v/>
      </c>
      <c r="EN256" s="21" t="str">
        <f t="shared" si="76"/>
        <v/>
      </c>
    </row>
    <row r="257" spans="142:144" x14ac:dyDescent="0.2">
      <c r="EL257" s="21" t="str">
        <f t="shared" si="78"/>
        <v/>
      </c>
      <c r="EM257" s="21" t="str">
        <f t="shared" si="77"/>
        <v/>
      </c>
      <c r="EN257" s="21" t="str">
        <f t="shared" si="76"/>
        <v/>
      </c>
    </row>
    <row r="258" spans="142:144" x14ac:dyDescent="0.2">
      <c r="EL258" s="21" t="str">
        <f t="shared" si="78"/>
        <v/>
      </c>
      <c r="EM258" s="21" t="str">
        <f t="shared" si="77"/>
        <v/>
      </c>
      <c r="EN258" s="21" t="str">
        <f t="shared" si="76"/>
        <v/>
      </c>
    </row>
    <row r="259" spans="142:144" x14ac:dyDescent="0.2">
      <c r="EL259" s="21" t="str">
        <f t="shared" si="78"/>
        <v/>
      </c>
      <c r="EM259" s="21" t="str">
        <f t="shared" si="77"/>
        <v/>
      </c>
      <c r="EN259" s="21" t="str">
        <f t="shared" ref="EN259:EN322" si="79">IF($EM259=ccAreaName,1,"")</f>
        <v/>
      </c>
    </row>
    <row r="260" spans="142:144" x14ac:dyDescent="0.2">
      <c r="EL260" s="21" t="str">
        <f t="shared" si="78"/>
        <v/>
      </c>
      <c r="EM260" s="21" t="str">
        <f t="shared" ref="EM260:EM323" si="80">IF(ISNUMBER($A260),$A260&amp;$B260&amp;$E260&amp;$F260,"")</f>
        <v/>
      </c>
      <c r="EN260" s="21" t="str">
        <f t="shared" si="79"/>
        <v/>
      </c>
    </row>
    <row r="261" spans="142:144" x14ac:dyDescent="0.2">
      <c r="EL261" s="21" t="str">
        <f t="shared" ref="EL261:EL324" si="81">IF(ISNUMBER($A261),$F261&amp;$E261,"")</f>
        <v/>
      </c>
      <c r="EM261" s="21" t="str">
        <f t="shared" si="80"/>
        <v/>
      </c>
      <c r="EN261" s="21" t="str">
        <f t="shared" si="79"/>
        <v/>
      </c>
    </row>
    <row r="262" spans="142:144" x14ac:dyDescent="0.2">
      <c r="EL262" s="21" t="str">
        <f t="shared" si="81"/>
        <v/>
      </c>
      <c r="EM262" s="21" t="str">
        <f t="shared" si="80"/>
        <v/>
      </c>
      <c r="EN262" s="21" t="str">
        <f t="shared" si="79"/>
        <v/>
      </c>
    </row>
    <row r="263" spans="142:144" x14ac:dyDescent="0.2">
      <c r="EL263" s="21" t="str">
        <f t="shared" si="81"/>
        <v/>
      </c>
      <c r="EM263" s="21" t="str">
        <f t="shared" si="80"/>
        <v/>
      </c>
      <c r="EN263" s="21" t="str">
        <f t="shared" si="79"/>
        <v/>
      </c>
    </row>
    <row r="264" spans="142:144" x14ac:dyDescent="0.2">
      <c r="EL264" s="21" t="str">
        <f t="shared" si="81"/>
        <v/>
      </c>
      <c r="EM264" s="21" t="str">
        <f t="shared" si="80"/>
        <v/>
      </c>
      <c r="EN264" s="21" t="str">
        <f t="shared" si="79"/>
        <v/>
      </c>
    </row>
    <row r="265" spans="142:144" x14ac:dyDescent="0.2">
      <c r="EL265" s="21" t="str">
        <f t="shared" si="81"/>
        <v/>
      </c>
      <c r="EM265" s="21" t="str">
        <f t="shared" si="80"/>
        <v/>
      </c>
      <c r="EN265" s="21" t="str">
        <f t="shared" si="79"/>
        <v/>
      </c>
    </row>
    <row r="266" spans="142:144" x14ac:dyDescent="0.2">
      <c r="EL266" s="21" t="str">
        <f t="shared" si="81"/>
        <v/>
      </c>
      <c r="EM266" s="21" t="str">
        <f t="shared" si="80"/>
        <v/>
      </c>
      <c r="EN266" s="21" t="str">
        <f t="shared" si="79"/>
        <v/>
      </c>
    </row>
    <row r="267" spans="142:144" x14ac:dyDescent="0.2">
      <c r="EL267" s="21" t="str">
        <f t="shared" si="81"/>
        <v/>
      </c>
      <c r="EM267" s="21" t="str">
        <f t="shared" si="80"/>
        <v/>
      </c>
      <c r="EN267" s="21" t="str">
        <f t="shared" si="79"/>
        <v/>
      </c>
    </row>
    <row r="268" spans="142:144" x14ac:dyDescent="0.2">
      <c r="EL268" s="21" t="str">
        <f t="shared" si="81"/>
        <v/>
      </c>
      <c r="EM268" s="21" t="str">
        <f t="shared" si="80"/>
        <v/>
      </c>
      <c r="EN268" s="21" t="str">
        <f t="shared" si="79"/>
        <v/>
      </c>
    </row>
    <row r="269" spans="142:144" x14ac:dyDescent="0.2">
      <c r="EL269" s="21" t="str">
        <f t="shared" si="81"/>
        <v/>
      </c>
      <c r="EM269" s="21" t="str">
        <f t="shared" si="80"/>
        <v/>
      </c>
      <c r="EN269" s="21" t="str">
        <f t="shared" si="79"/>
        <v/>
      </c>
    </row>
    <row r="270" spans="142:144" x14ac:dyDescent="0.2">
      <c r="EL270" s="21" t="str">
        <f t="shared" si="81"/>
        <v/>
      </c>
      <c r="EM270" s="21" t="str">
        <f t="shared" si="80"/>
        <v/>
      </c>
      <c r="EN270" s="21" t="str">
        <f t="shared" si="79"/>
        <v/>
      </c>
    </row>
    <row r="271" spans="142:144" x14ac:dyDescent="0.2">
      <c r="EL271" s="21" t="str">
        <f t="shared" si="81"/>
        <v/>
      </c>
      <c r="EM271" s="21" t="str">
        <f t="shared" si="80"/>
        <v/>
      </c>
      <c r="EN271" s="21" t="str">
        <f t="shared" si="79"/>
        <v/>
      </c>
    </row>
    <row r="272" spans="142:144" x14ac:dyDescent="0.2">
      <c r="EL272" s="21" t="str">
        <f t="shared" si="81"/>
        <v/>
      </c>
      <c r="EM272" s="21" t="str">
        <f t="shared" si="80"/>
        <v/>
      </c>
      <c r="EN272" s="21" t="str">
        <f t="shared" si="79"/>
        <v/>
      </c>
    </row>
    <row r="273" spans="142:144" x14ac:dyDescent="0.2">
      <c r="EL273" s="21" t="str">
        <f t="shared" si="81"/>
        <v/>
      </c>
      <c r="EM273" s="21" t="str">
        <f t="shared" si="80"/>
        <v/>
      </c>
      <c r="EN273" s="21" t="str">
        <f t="shared" si="79"/>
        <v/>
      </c>
    </row>
    <row r="274" spans="142:144" x14ac:dyDescent="0.2">
      <c r="EL274" s="21" t="str">
        <f t="shared" si="81"/>
        <v/>
      </c>
      <c r="EM274" s="21" t="str">
        <f t="shared" si="80"/>
        <v/>
      </c>
      <c r="EN274" s="21" t="str">
        <f t="shared" si="79"/>
        <v/>
      </c>
    </row>
    <row r="275" spans="142:144" x14ac:dyDescent="0.2">
      <c r="EL275" s="21" t="str">
        <f t="shared" si="81"/>
        <v/>
      </c>
      <c r="EM275" s="21" t="str">
        <f t="shared" si="80"/>
        <v/>
      </c>
      <c r="EN275" s="21" t="str">
        <f t="shared" si="79"/>
        <v/>
      </c>
    </row>
    <row r="276" spans="142:144" x14ac:dyDescent="0.2">
      <c r="EL276" s="21" t="str">
        <f t="shared" si="81"/>
        <v/>
      </c>
      <c r="EM276" s="21" t="str">
        <f t="shared" si="80"/>
        <v/>
      </c>
      <c r="EN276" s="21" t="str">
        <f t="shared" si="79"/>
        <v/>
      </c>
    </row>
    <row r="277" spans="142:144" x14ac:dyDescent="0.2">
      <c r="EL277" s="21" t="str">
        <f t="shared" si="81"/>
        <v/>
      </c>
      <c r="EM277" s="21" t="str">
        <f t="shared" si="80"/>
        <v/>
      </c>
      <c r="EN277" s="21" t="str">
        <f t="shared" si="79"/>
        <v/>
      </c>
    </row>
    <row r="278" spans="142:144" x14ac:dyDescent="0.2">
      <c r="EL278" s="21" t="str">
        <f t="shared" si="81"/>
        <v/>
      </c>
      <c r="EM278" s="21" t="str">
        <f t="shared" si="80"/>
        <v/>
      </c>
      <c r="EN278" s="21" t="str">
        <f t="shared" si="79"/>
        <v/>
      </c>
    </row>
    <row r="279" spans="142:144" x14ac:dyDescent="0.2">
      <c r="EL279" s="21" t="str">
        <f t="shared" si="81"/>
        <v/>
      </c>
      <c r="EM279" s="21" t="str">
        <f t="shared" si="80"/>
        <v/>
      </c>
      <c r="EN279" s="21" t="str">
        <f t="shared" si="79"/>
        <v/>
      </c>
    </row>
    <row r="280" spans="142:144" x14ac:dyDescent="0.2">
      <c r="EL280" s="21" t="str">
        <f t="shared" si="81"/>
        <v/>
      </c>
      <c r="EM280" s="21" t="str">
        <f t="shared" si="80"/>
        <v/>
      </c>
      <c r="EN280" s="21" t="str">
        <f t="shared" si="79"/>
        <v/>
      </c>
    </row>
    <row r="281" spans="142:144" x14ac:dyDescent="0.2">
      <c r="EL281" s="21" t="str">
        <f t="shared" si="81"/>
        <v/>
      </c>
      <c r="EM281" s="21" t="str">
        <f t="shared" si="80"/>
        <v/>
      </c>
      <c r="EN281" s="21" t="str">
        <f t="shared" si="79"/>
        <v/>
      </c>
    </row>
    <row r="282" spans="142:144" x14ac:dyDescent="0.2">
      <c r="EL282" s="21" t="str">
        <f t="shared" si="81"/>
        <v/>
      </c>
      <c r="EM282" s="21" t="str">
        <f t="shared" si="80"/>
        <v/>
      </c>
      <c r="EN282" s="21" t="str">
        <f t="shared" si="79"/>
        <v/>
      </c>
    </row>
    <row r="283" spans="142:144" x14ac:dyDescent="0.2">
      <c r="EL283" s="21" t="str">
        <f t="shared" si="81"/>
        <v/>
      </c>
      <c r="EM283" s="21" t="str">
        <f t="shared" si="80"/>
        <v/>
      </c>
      <c r="EN283" s="21" t="str">
        <f t="shared" si="79"/>
        <v/>
      </c>
    </row>
    <row r="284" spans="142:144" x14ac:dyDescent="0.2">
      <c r="EL284" s="21" t="str">
        <f t="shared" si="81"/>
        <v/>
      </c>
      <c r="EM284" s="21" t="str">
        <f t="shared" si="80"/>
        <v/>
      </c>
      <c r="EN284" s="21" t="str">
        <f t="shared" si="79"/>
        <v/>
      </c>
    </row>
    <row r="285" spans="142:144" x14ac:dyDescent="0.2">
      <c r="EL285" s="21" t="str">
        <f t="shared" si="81"/>
        <v/>
      </c>
      <c r="EM285" s="21" t="str">
        <f t="shared" si="80"/>
        <v/>
      </c>
      <c r="EN285" s="21" t="str">
        <f t="shared" si="79"/>
        <v/>
      </c>
    </row>
    <row r="286" spans="142:144" x14ac:dyDescent="0.2">
      <c r="EL286" s="21" t="str">
        <f t="shared" si="81"/>
        <v/>
      </c>
      <c r="EM286" s="21" t="str">
        <f t="shared" si="80"/>
        <v/>
      </c>
      <c r="EN286" s="21" t="str">
        <f t="shared" si="79"/>
        <v/>
      </c>
    </row>
    <row r="287" spans="142:144" x14ac:dyDescent="0.2">
      <c r="EL287" s="21" t="str">
        <f t="shared" si="81"/>
        <v/>
      </c>
      <c r="EM287" s="21" t="str">
        <f t="shared" si="80"/>
        <v/>
      </c>
      <c r="EN287" s="21" t="str">
        <f t="shared" si="79"/>
        <v/>
      </c>
    </row>
    <row r="288" spans="142:144" x14ac:dyDescent="0.2">
      <c r="EL288" s="21" t="str">
        <f t="shared" si="81"/>
        <v/>
      </c>
      <c r="EM288" s="21" t="str">
        <f t="shared" si="80"/>
        <v/>
      </c>
      <c r="EN288" s="21" t="str">
        <f t="shared" si="79"/>
        <v/>
      </c>
    </row>
    <row r="289" spans="142:144" x14ac:dyDescent="0.2">
      <c r="EL289" s="21" t="str">
        <f t="shared" si="81"/>
        <v/>
      </c>
      <c r="EM289" s="21" t="str">
        <f t="shared" si="80"/>
        <v/>
      </c>
      <c r="EN289" s="21" t="str">
        <f t="shared" si="79"/>
        <v/>
      </c>
    </row>
    <row r="290" spans="142:144" x14ac:dyDescent="0.2">
      <c r="EL290" s="21" t="str">
        <f t="shared" si="81"/>
        <v/>
      </c>
      <c r="EM290" s="21" t="str">
        <f t="shared" si="80"/>
        <v/>
      </c>
      <c r="EN290" s="21" t="str">
        <f t="shared" si="79"/>
        <v/>
      </c>
    </row>
    <row r="291" spans="142:144" x14ac:dyDescent="0.2">
      <c r="EL291" s="21" t="str">
        <f t="shared" si="81"/>
        <v/>
      </c>
      <c r="EM291" s="21" t="str">
        <f t="shared" si="80"/>
        <v/>
      </c>
      <c r="EN291" s="21" t="str">
        <f t="shared" si="79"/>
        <v/>
      </c>
    </row>
    <row r="292" spans="142:144" x14ac:dyDescent="0.2">
      <c r="EL292" s="21" t="str">
        <f t="shared" si="81"/>
        <v/>
      </c>
      <c r="EM292" s="21" t="str">
        <f t="shared" si="80"/>
        <v/>
      </c>
      <c r="EN292" s="21" t="str">
        <f t="shared" si="79"/>
        <v/>
      </c>
    </row>
    <row r="293" spans="142:144" x14ac:dyDescent="0.2">
      <c r="EL293" s="21" t="str">
        <f t="shared" si="81"/>
        <v/>
      </c>
      <c r="EM293" s="21" t="str">
        <f t="shared" si="80"/>
        <v/>
      </c>
      <c r="EN293" s="21" t="str">
        <f t="shared" si="79"/>
        <v/>
      </c>
    </row>
    <row r="294" spans="142:144" x14ac:dyDescent="0.2">
      <c r="EL294" s="21" t="str">
        <f t="shared" si="81"/>
        <v/>
      </c>
      <c r="EM294" s="21" t="str">
        <f t="shared" si="80"/>
        <v/>
      </c>
      <c r="EN294" s="21" t="str">
        <f t="shared" si="79"/>
        <v/>
      </c>
    </row>
    <row r="295" spans="142:144" x14ac:dyDescent="0.2">
      <c r="EL295" s="21" t="str">
        <f t="shared" si="81"/>
        <v/>
      </c>
      <c r="EM295" s="21" t="str">
        <f t="shared" si="80"/>
        <v/>
      </c>
      <c r="EN295" s="21" t="str">
        <f t="shared" si="79"/>
        <v/>
      </c>
    </row>
    <row r="296" spans="142:144" x14ac:dyDescent="0.2">
      <c r="EL296" s="21" t="str">
        <f t="shared" si="81"/>
        <v/>
      </c>
      <c r="EM296" s="21" t="str">
        <f t="shared" si="80"/>
        <v/>
      </c>
      <c r="EN296" s="21" t="str">
        <f t="shared" si="79"/>
        <v/>
      </c>
    </row>
    <row r="297" spans="142:144" x14ac:dyDescent="0.2">
      <c r="EL297" s="21" t="str">
        <f t="shared" si="81"/>
        <v/>
      </c>
      <c r="EM297" s="21" t="str">
        <f t="shared" si="80"/>
        <v/>
      </c>
      <c r="EN297" s="21" t="str">
        <f t="shared" si="79"/>
        <v/>
      </c>
    </row>
    <row r="298" spans="142:144" x14ac:dyDescent="0.2">
      <c r="EL298" s="21" t="str">
        <f t="shared" si="81"/>
        <v/>
      </c>
      <c r="EM298" s="21" t="str">
        <f t="shared" si="80"/>
        <v/>
      </c>
      <c r="EN298" s="21" t="str">
        <f t="shared" si="79"/>
        <v/>
      </c>
    </row>
    <row r="299" spans="142:144" x14ac:dyDescent="0.2">
      <c r="EL299" s="21" t="str">
        <f t="shared" si="81"/>
        <v/>
      </c>
      <c r="EM299" s="21" t="str">
        <f t="shared" si="80"/>
        <v/>
      </c>
      <c r="EN299" s="21" t="str">
        <f t="shared" si="79"/>
        <v/>
      </c>
    </row>
    <row r="300" spans="142:144" x14ac:dyDescent="0.2">
      <c r="EL300" s="21" t="str">
        <f t="shared" si="81"/>
        <v/>
      </c>
      <c r="EM300" s="21" t="str">
        <f t="shared" si="80"/>
        <v/>
      </c>
      <c r="EN300" s="21" t="str">
        <f t="shared" si="79"/>
        <v/>
      </c>
    </row>
    <row r="301" spans="142:144" x14ac:dyDescent="0.2">
      <c r="EL301" s="21" t="str">
        <f t="shared" si="81"/>
        <v/>
      </c>
      <c r="EM301" s="21" t="str">
        <f t="shared" si="80"/>
        <v/>
      </c>
      <c r="EN301" s="21" t="str">
        <f t="shared" si="79"/>
        <v/>
      </c>
    </row>
    <row r="302" spans="142:144" x14ac:dyDescent="0.2">
      <c r="EL302" s="21" t="str">
        <f t="shared" si="81"/>
        <v/>
      </c>
      <c r="EM302" s="21" t="str">
        <f t="shared" si="80"/>
        <v/>
      </c>
      <c r="EN302" s="21" t="str">
        <f t="shared" si="79"/>
        <v/>
      </c>
    </row>
    <row r="303" spans="142:144" x14ac:dyDescent="0.2">
      <c r="EL303" s="21" t="str">
        <f t="shared" si="81"/>
        <v/>
      </c>
      <c r="EM303" s="21" t="str">
        <f t="shared" si="80"/>
        <v/>
      </c>
      <c r="EN303" s="21" t="str">
        <f t="shared" si="79"/>
        <v/>
      </c>
    </row>
    <row r="304" spans="142:144" x14ac:dyDescent="0.2">
      <c r="EL304" s="21" t="str">
        <f t="shared" si="81"/>
        <v/>
      </c>
      <c r="EM304" s="21" t="str">
        <f t="shared" si="80"/>
        <v/>
      </c>
      <c r="EN304" s="21" t="str">
        <f t="shared" si="79"/>
        <v/>
      </c>
    </row>
    <row r="305" spans="142:144" x14ac:dyDescent="0.2">
      <c r="EL305" s="21" t="str">
        <f t="shared" si="81"/>
        <v/>
      </c>
      <c r="EM305" s="21" t="str">
        <f t="shared" si="80"/>
        <v/>
      </c>
      <c r="EN305" s="21" t="str">
        <f t="shared" si="79"/>
        <v/>
      </c>
    </row>
    <row r="306" spans="142:144" x14ac:dyDescent="0.2">
      <c r="EL306" s="21" t="str">
        <f t="shared" si="81"/>
        <v/>
      </c>
      <c r="EM306" s="21" t="str">
        <f t="shared" si="80"/>
        <v/>
      </c>
      <c r="EN306" s="21" t="str">
        <f t="shared" si="79"/>
        <v/>
      </c>
    </row>
    <row r="307" spans="142:144" x14ac:dyDescent="0.2">
      <c r="EL307" s="21" t="str">
        <f t="shared" si="81"/>
        <v/>
      </c>
      <c r="EM307" s="21" t="str">
        <f t="shared" si="80"/>
        <v/>
      </c>
      <c r="EN307" s="21" t="str">
        <f t="shared" si="79"/>
        <v/>
      </c>
    </row>
    <row r="308" spans="142:144" x14ac:dyDescent="0.2">
      <c r="EL308" s="21" t="str">
        <f t="shared" si="81"/>
        <v/>
      </c>
      <c r="EM308" s="21" t="str">
        <f t="shared" si="80"/>
        <v/>
      </c>
      <c r="EN308" s="21" t="str">
        <f t="shared" si="79"/>
        <v/>
      </c>
    </row>
    <row r="309" spans="142:144" x14ac:dyDescent="0.2">
      <c r="EL309" s="21" t="str">
        <f t="shared" si="81"/>
        <v/>
      </c>
      <c r="EM309" s="21" t="str">
        <f t="shared" si="80"/>
        <v/>
      </c>
      <c r="EN309" s="21" t="str">
        <f t="shared" si="79"/>
        <v/>
      </c>
    </row>
    <row r="310" spans="142:144" x14ac:dyDescent="0.2">
      <c r="EL310" s="21" t="str">
        <f t="shared" si="81"/>
        <v/>
      </c>
      <c r="EM310" s="21" t="str">
        <f t="shared" si="80"/>
        <v/>
      </c>
      <c r="EN310" s="21" t="str">
        <f t="shared" si="79"/>
        <v/>
      </c>
    </row>
    <row r="311" spans="142:144" x14ac:dyDescent="0.2">
      <c r="EL311" s="21" t="str">
        <f t="shared" si="81"/>
        <v/>
      </c>
      <c r="EM311" s="21" t="str">
        <f t="shared" si="80"/>
        <v/>
      </c>
      <c r="EN311" s="21" t="str">
        <f t="shared" si="79"/>
        <v/>
      </c>
    </row>
    <row r="312" spans="142:144" x14ac:dyDescent="0.2">
      <c r="EL312" s="21" t="str">
        <f t="shared" si="81"/>
        <v/>
      </c>
      <c r="EM312" s="21" t="str">
        <f t="shared" si="80"/>
        <v/>
      </c>
      <c r="EN312" s="21" t="str">
        <f t="shared" si="79"/>
        <v/>
      </c>
    </row>
    <row r="313" spans="142:144" x14ac:dyDescent="0.2">
      <c r="EL313" s="21" t="str">
        <f t="shared" si="81"/>
        <v/>
      </c>
      <c r="EM313" s="21" t="str">
        <f t="shared" si="80"/>
        <v/>
      </c>
      <c r="EN313" s="21" t="str">
        <f t="shared" si="79"/>
        <v/>
      </c>
    </row>
    <row r="314" spans="142:144" x14ac:dyDescent="0.2">
      <c r="EL314" s="21" t="str">
        <f t="shared" si="81"/>
        <v/>
      </c>
      <c r="EM314" s="21" t="str">
        <f t="shared" si="80"/>
        <v/>
      </c>
      <c r="EN314" s="21" t="str">
        <f t="shared" si="79"/>
        <v/>
      </c>
    </row>
    <row r="315" spans="142:144" x14ac:dyDescent="0.2">
      <c r="EL315" s="21" t="str">
        <f t="shared" si="81"/>
        <v/>
      </c>
      <c r="EM315" s="21" t="str">
        <f t="shared" si="80"/>
        <v/>
      </c>
      <c r="EN315" s="21" t="str">
        <f t="shared" si="79"/>
        <v/>
      </c>
    </row>
    <row r="316" spans="142:144" x14ac:dyDescent="0.2">
      <c r="EL316" s="21" t="str">
        <f t="shared" si="81"/>
        <v/>
      </c>
      <c r="EM316" s="21" t="str">
        <f t="shared" si="80"/>
        <v/>
      </c>
      <c r="EN316" s="21" t="str">
        <f t="shared" si="79"/>
        <v/>
      </c>
    </row>
    <row r="317" spans="142:144" x14ac:dyDescent="0.2">
      <c r="EL317" s="21" t="str">
        <f t="shared" si="81"/>
        <v/>
      </c>
      <c r="EM317" s="21" t="str">
        <f t="shared" si="80"/>
        <v/>
      </c>
      <c r="EN317" s="21" t="str">
        <f t="shared" si="79"/>
        <v/>
      </c>
    </row>
    <row r="318" spans="142:144" x14ac:dyDescent="0.2">
      <c r="EL318" s="21" t="str">
        <f t="shared" si="81"/>
        <v/>
      </c>
      <c r="EM318" s="21" t="str">
        <f t="shared" si="80"/>
        <v/>
      </c>
      <c r="EN318" s="21" t="str">
        <f t="shared" si="79"/>
        <v/>
      </c>
    </row>
    <row r="319" spans="142:144" x14ac:dyDescent="0.2">
      <c r="EL319" s="21" t="str">
        <f t="shared" si="81"/>
        <v/>
      </c>
      <c r="EM319" s="21" t="str">
        <f t="shared" si="80"/>
        <v/>
      </c>
      <c r="EN319" s="21" t="str">
        <f t="shared" si="79"/>
        <v/>
      </c>
    </row>
    <row r="320" spans="142:144" x14ac:dyDescent="0.2">
      <c r="EL320" s="21" t="str">
        <f t="shared" si="81"/>
        <v/>
      </c>
      <c r="EM320" s="21" t="str">
        <f t="shared" si="80"/>
        <v/>
      </c>
      <c r="EN320" s="21" t="str">
        <f t="shared" si="79"/>
        <v/>
      </c>
    </row>
    <row r="321" spans="142:144" x14ac:dyDescent="0.2">
      <c r="EL321" s="21" t="str">
        <f t="shared" si="81"/>
        <v/>
      </c>
      <c r="EM321" s="21" t="str">
        <f t="shared" si="80"/>
        <v/>
      </c>
      <c r="EN321" s="21" t="str">
        <f t="shared" si="79"/>
        <v/>
      </c>
    </row>
    <row r="322" spans="142:144" x14ac:dyDescent="0.2">
      <c r="EL322" s="21" t="str">
        <f t="shared" si="81"/>
        <v/>
      </c>
      <c r="EM322" s="21" t="str">
        <f t="shared" si="80"/>
        <v/>
      </c>
      <c r="EN322" s="21" t="str">
        <f t="shared" si="79"/>
        <v/>
      </c>
    </row>
    <row r="323" spans="142:144" x14ac:dyDescent="0.2">
      <c r="EL323" s="21" t="str">
        <f t="shared" si="81"/>
        <v/>
      </c>
      <c r="EM323" s="21" t="str">
        <f t="shared" si="80"/>
        <v/>
      </c>
      <c r="EN323" s="21" t="str">
        <f t="shared" ref="EN323:EN386" si="82">IF($EM323=ccAreaName,1,"")</f>
        <v/>
      </c>
    </row>
    <row r="324" spans="142:144" x14ac:dyDescent="0.2">
      <c r="EL324" s="21" t="str">
        <f t="shared" si="81"/>
        <v/>
      </c>
      <c r="EM324" s="21" t="str">
        <f t="shared" ref="EM324:EM387" si="83">IF(ISNUMBER($A324),$A324&amp;$B324&amp;$E324&amp;$F324,"")</f>
        <v/>
      </c>
      <c r="EN324" s="21" t="str">
        <f t="shared" si="82"/>
        <v/>
      </c>
    </row>
    <row r="325" spans="142:144" x14ac:dyDescent="0.2">
      <c r="EL325" s="21" t="str">
        <f t="shared" ref="EL325:EL388" si="84">IF(ISNUMBER($A325),$F325&amp;$E325,"")</f>
        <v/>
      </c>
      <c r="EM325" s="21" t="str">
        <f t="shared" si="83"/>
        <v/>
      </c>
      <c r="EN325" s="21" t="str">
        <f t="shared" si="82"/>
        <v/>
      </c>
    </row>
    <row r="326" spans="142:144" x14ac:dyDescent="0.2">
      <c r="EL326" s="21" t="str">
        <f t="shared" si="84"/>
        <v/>
      </c>
      <c r="EM326" s="21" t="str">
        <f t="shared" si="83"/>
        <v/>
      </c>
      <c r="EN326" s="21" t="str">
        <f t="shared" si="82"/>
        <v/>
      </c>
    </row>
    <row r="327" spans="142:144" x14ac:dyDescent="0.2">
      <c r="EL327" s="21" t="str">
        <f t="shared" si="84"/>
        <v/>
      </c>
      <c r="EM327" s="21" t="str">
        <f t="shared" si="83"/>
        <v/>
      </c>
      <c r="EN327" s="21" t="str">
        <f t="shared" si="82"/>
        <v/>
      </c>
    </row>
    <row r="328" spans="142:144" x14ac:dyDescent="0.2">
      <c r="EL328" s="21" t="str">
        <f t="shared" si="84"/>
        <v/>
      </c>
      <c r="EM328" s="21" t="str">
        <f t="shared" si="83"/>
        <v/>
      </c>
      <c r="EN328" s="21" t="str">
        <f t="shared" si="82"/>
        <v/>
      </c>
    </row>
    <row r="329" spans="142:144" x14ac:dyDescent="0.2">
      <c r="EL329" s="21" t="str">
        <f t="shared" si="84"/>
        <v/>
      </c>
      <c r="EM329" s="21" t="str">
        <f t="shared" si="83"/>
        <v/>
      </c>
      <c r="EN329" s="21" t="str">
        <f t="shared" si="82"/>
        <v/>
      </c>
    </row>
    <row r="330" spans="142:144" x14ac:dyDescent="0.2">
      <c r="EL330" s="21" t="str">
        <f t="shared" si="84"/>
        <v/>
      </c>
      <c r="EM330" s="21" t="str">
        <f t="shared" si="83"/>
        <v/>
      </c>
      <c r="EN330" s="21" t="str">
        <f t="shared" si="82"/>
        <v/>
      </c>
    </row>
    <row r="331" spans="142:144" x14ac:dyDescent="0.2">
      <c r="EL331" s="21" t="str">
        <f t="shared" si="84"/>
        <v/>
      </c>
      <c r="EM331" s="21" t="str">
        <f t="shared" si="83"/>
        <v/>
      </c>
      <c r="EN331" s="21" t="str">
        <f t="shared" si="82"/>
        <v/>
      </c>
    </row>
    <row r="332" spans="142:144" x14ac:dyDescent="0.2">
      <c r="EL332" s="21" t="str">
        <f t="shared" si="84"/>
        <v/>
      </c>
      <c r="EM332" s="21" t="str">
        <f t="shared" si="83"/>
        <v/>
      </c>
      <c r="EN332" s="21" t="str">
        <f t="shared" si="82"/>
        <v/>
      </c>
    </row>
    <row r="333" spans="142:144" x14ac:dyDescent="0.2">
      <c r="EL333" s="21" t="str">
        <f t="shared" si="84"/>
        <v/>
      </c>
      <c r="EM333" s="21" t="str">
        <f t="shared" si="83"/>
        <v/>
      </c>
      <c r="EN333" s="21" t="str">
        <f t="shared" si="82"/>
        <v/>
      </c>
    </row>
    <row r="334" spans="142:144" x14ac:dyDescent="0.2">
      <c r="EL334" s="21" t="str">
        <f t="shared" si="84"/>
        <v/>
      </c>
      <c r="EM334" s="21" t="str">
        <f t="shared" si="83"/>
        <v/>
      </c>
      <c r="EN334" s="21" t="str">
        <f t="shared" si="82"/>
        <v/>
      </c>
    </row>
    <row r="335" spans="142:144" x14ac:dyDescent="0.2">
      <c r="EL335" s="21" t="str">
        <f t="shared" si="84"/>
        <v/>
      </c>
      <c r="EM335" s="21" t="str">
        <f t="shared" si="83"/>
        <v/>
      </c>
      <c r="EN335" s="21" t="str">
        <f t="shared" si="82"/>
        <v/>
      </c>
    </row>
    <row r="336" spans="142:144" x14ac:dyDescent="0.2">
      <c r="EL336" s="21" t="str">
        <f t="shared" si="84"/>
        <v/>
      </c>
      <c r="EM336" s="21" t="str">
        <f t="shared" si="83"/>
        <v/>
      </c>
      <c r="EN336" s="21" t="str">
        <f t="shared" si="82"/>
        <v/>
      </c>
    </row>
    <row r="337" spans="142:144" x14ac:dyDescent="0.2">
      <c r="EL337" s="21" t="str">
        <f t="shared" si="84"/>
        <v/>
      </c>
      <c r="EM337" s="21" t="str">
        <f t="shared" si="83"/>
        <v/>
      </c>
      <c r="EN337" s="21" t="str">
        <f t="shared" si="82"/>
        <v/>
      </c>
    </row>
    <row r="338" spans="142:144" x14ac:dyDescent="0.2">
      <c r="EL338" s="21" t="str">
        <f t="shared" si="84"/>
        <v/>
      </c>
      <c r="EM338" s="21" t="str">
        <f t="shared" si="83"/>
        <v/>
      </c>
      <c r="EN338" s="21" t="str">
        <f t="shared" si="82"/>
        <v/>
      </c>
    </row>
    <row r="339" spans="142:144" x14ac:dyDescent="0.2">
      <c r="EL339" s="21" t="str">
        <f t="shared" si="84"/>
        <v/>
      </c>
      <c r="EM339" s="21" t="str">
        <f t="shared" si="83"/>
        <v/>
      </c>
      <c r="EN339" s="21" t="str">
        <f t="shared" si="82"/>
        <v/>
      </c>
    </row>
    <row r="340" spans="142:144" x14ac:dyDescent="0.2">
      <c r="EL340" s="21" t="str">
        <f t="shared" si="84"/>
        <v/>
      </c>
      <c r="EM340" s="21" t="str">
        <f t="shared" si="83"/>
        <v/>
      </c>
      <c r="EN340" s="21" t="str">
        <f t="shared" si="82"/>
        <v/>
      </c>
    </row>
    <row r="341" spans="142:144" x14ac:dyDescent="0.2">
      <c r="EL341" s="21" t="str">
        <f t="shared" si="84"/>
        <v/>
      </c>
      <c r="EM341" s="21" t="str">
        <f t="shared" si="83"/>
        <v/>
      </c>
      <c r="EN341" s="21" t="str">
        <f t="shared" si="82"/>
        <v/>
      </c>
    </row>
    <row r="342" spans="142:144" x14ac:dyDescent="0.2">
      <c r="EL342" s="21" t="str">
        <f t="shared" si="84"/>
        <v/>
      </c>
      <c r="EM342" s="21" t="str">
        <f t="shared" si="83"/>
        <v/>
      </c>
      <c r="EN342" s="21" t="str">
        <f t="shared" si="82"/>
        <v/>
      </c>
    </row>
    <row r="343" spans="142:144" x14ac:dyDescent="0.2">
      <c r="EL343" s="21" t="str">
        <f t="shared" si="84"/>
        <v/>
      </c>
      <c r="EM343" s="21" t="str">
        <f t="shared" si="83"/>
        <v/>
      </c>
      <c r="EN343" s="21" t="str">
        <f t="shared" si="82"/>
        <v/>
      </c>
    </row>
    <row r="344" spans="142:144" x14ac:dyDescent="0.2">
      <c r="EL344" s="21" t="str">
        <f t="shared" si="84"/>
        <v/>
      </c>
      <c r="EM344" s="21" t="str">
        <f t="shared" si="83"/>
        <v/>
      </c>
      <c r="EN344" s="21" t="str">
        <f t="shared" si="82"/>
        <v/>
      </c>
    </row>
    <row r="345" spans="142:144" x14ac:dyDescent="0.2">
      <c r="EL345" s="21" t="str">
        <f t="shared" si="84"/>
        <v/>
      </c>
      <c r="EM345" s="21" t="str">
        <f t="shared" si="83"/>
        <v/>
      </c>
      <c r="EN345" s="21" t="str">
        <f t="shared" si="82"/>
        <v/>
      </c>
    </row>
    <row r="346" spans="142:144" x14ac:dyDescent="0.2">
      <c r="EL346" s="21" t="str">
        <f t="shared" si="84"/>
        <v/>
      </c>
      <c r="EM346" s="21" t="str">
        <f t="shared" si="83"/>
        <v/>
      </c>
      <c r="EN346" s="21" t="str">
        <f t="shared" si="82"/>
        <v/>
      </c>
    </row>
    <row r="347" spans="142:144" x14ac:dyDescent="0.2">
      <c r="EL347" s="21" t="str">
        <f t="shared" si="84"/>
        <v/>
      </c>
      <c r="EM347" s="21" t="str">
        <f t="shared" si="83"/>
        <v/>
      </c>
      <c r="EN347" s="21" t="str">
        <f t="shared" si="82"/>
        <v/>
      </c>
    </row>
    <row r="348" spans="142:144" x14ac:dyDescent="0.2">
      <c r="EL348" s="21" t="str">
        <f t="shared" si="84"/>
        <v/>
      </c>
      <c r="EM348" s="21" t="str">
        <f t="shared" si="83"/>
        <v/>
      </c>
      <c r="EN348" s="21" t="str">
        <f t="shared" si="82"/>
        <v/>
      </c>
    </row>
    <row r="349" spans="142:144" x14ac:dyDescent="0.2">
      <c r="EL349" s="21" t="str">
        <f t="shared" si="84"/>
        <v/>
      </c>
      <c r="EM349" s="21" t="str">
        <f t="shared" si="83"/>
        <v/>
      </c>
      <c r="EN349" s="21" t="str">
        <f t="shared" si="82"/>
        <v/>
      </c>
    </row>
    <row r="350" spans="142:144" x14ac:dyDescent="0.2">
      <c r="EL350" s="21" t="str">
        <f t="shared" si="84"/>
        <v/>
      </c>
      <c r="EM350" s="21" t="str">
        <f t="shared" si="83"/>
        <v/>
      </c>
      <c r="EN350" s="21" t="str">
        <f t="shared" si="82"/>
        <v/>
      </c>
    </row>
    <row r="351" spans="142:144" x14ac:dyDescent="0.2">
      <c r="EL351" s="21" t="str">
        <f t="shared" si="84"/>
        <v/>
      </c>
      <c r="EM351" s="21" t="str">
        <f t="shared" si="83"/>
        <v/>
      </c>
      <c r="EN351" s="21" t="str">
        <f t="shared" si="82"/>
        <v/>
      </c>
    </row>
    <row r="352" spans="142:144" x14ac:dyDescent="0.2">
      <c r="EL352" s="21" t="str">
        <f t="shared" si="84"/>
        <v/>
      </c>
      <c r="EM352" s="21" t="str">
        <f t="shared" si="83"/>
        <v/>
      </c>
      <c r="EN352" s="21" t="str">
        <f t="shared" si="82"/>
        <v/>
      </c>
    </row>
    <row r="353" spans="142:144" x14ac:dyDescent="0.2">
      <c r="EL353" s="21" t="str">
        <f t="shared" si="84"/>
        <v/>
      </c>
      <c r="EM353" s="21" t="str">
        <f t="shared" si="83"/>
        <v/>
      </c>
      <c r="EN353" s="21" t="str">
        <f t="shared" si="82"/>
        <v/>
      </c>
    </row>
    <row r="354" spans="142:144" x14ac:dyDescent="0.2">
      <c r="EL354" s="21" t="str">
        <f t="shared" si="84"/>
        <v/>
      </c>
      <c r="EM354" s="21" t="str">
        <f t="shared" si="83"/>
        <v/>
      </c>
      <c r="EN354" s="21" t="str">
        <f t="shared" si="82"/>
        <v/>
      </c>
    </row>
    <row r="355" spans="142:144" x14ac:dyDescent="0.2">
      <c r="EL355" s="21" t="str">
        <f t="shared" si="84"/>
        <v/>
      </c>
      <c r="EM355" s="21" t="str">
        <f t="shared" si="83"/>
        <v/>
      </c>
      <c r="EN355" s="21" t="str">
        <f t="shared" si="82"/>
        <v/>
      </c>
    </row>
    <row r="356" spans="142:144" x14ac:dyDescent="0.2">
      <c r="EL356" s="21" t="str">
        <f t="shared" si="84"/>
        <v/>
      </c>
      <c r="EM356" s="21" t="str">
        <f t="shared" si="83"/>
        <v/>
      </c>
      <c r="EN356" s="21" t="str">
        <f t="shared" si="82"/>
        <v/>
      </c>
    </row>
    <row r="357" spans="142:144" x14ac:dyDescent="0.2">
      <c r="EL357" s="21" t="str">
        <f t="shared" si="84"/>
        <v/>
      </c>
      <c r="EM357" s="21" t="str">
        <f t="shared" si="83"/>
        <v/>
      </c>
      <c r="EN357" s="21" t="str">
        <f t="shared" si="82"/>
        <v/>
      </c>
    </row>
    <row r="358" spans="142:144" x14ac:dyDescent="0.2">
      <c r="EL358" s="21" t="str">
        <f t="shared" si="84"/>
        <v/>
      </c>
      <c r="EM358" s="21" t="str">
        <f t="shared" si="83"/>
        <v/>
      </c>
      <c r="EN358" s="21" t="str">
        <f t="shared" si="82"/>
        <v/>
      </c>
    </row>
    <row r="359" spans="142:144" x14ac:dyDescent="0.2">
      <c r="EL359" s="21" t="str">
        <f t="shared" si="84"/>
        <v/>
      </c>
      <c r="EM359" s="21" t="str">
        <f t="shared" si="83"/>
        <v/>
      </c>
      <c r="EN359" s="21" t="str">
        <f t="shared" si="82"/>
        <v/>
      </c>
    </row>
    <row r="360" spans="142:144" x14ac:dyDescent="0.2">
      <c r="EL360" s="21" t="str">
        <f t="shared" si="84"/>
        <v/>
      </c>
      <c r="EM360" s="21" t="str">
        <f t="shared" si="83"/>
        <v/>
      </c>
      <c r="EN360" s="21" t="str">
        <f t="shared" si="82"/>
        <v/>
      </c>
    </row>
    <row r="361" spans="142:144" x14ac:dyDescent="0.2">
      <c r="EL361" s="21" t="str">
        <f t="shared" si="84"/>
        <v/>
      </c>
      <c r="EM361" s="21" t="str">
        <f t="shared" si="83"/>
        <v/>
      </c>
      <c r="EN361" s="21" t="str">
        <f t="shared" si="82"/>
        <v/>
      </c>
    </row>
    <row r="362" spans="142:144" x14ac:dyDescent="0.2">
      <c r="EL362" s="21" t="str">
        <f t="shared" si="84"/>
        <v/>
      </c>
      <c r="EM362" s="21" t="str">
        <f t="shared" si="83"/>
        <v/>
      </c>
      <c r="EN362" s="21" t="str">
        <f t="shared" si="82"/>
        <v/>
      </c>
    </row>
    <row r="363" spans="142:144" x14ac:dyDescent="0.2">
      <c r="EL363" s="21" t="str">
        <f t="shared" si="84"/>
        <v/>
      </c>
      <c r="EM363" s="21" t="str">
        <f t="shared" si="83"/>
        <v/>
      </c>
      <c r="EN363" s="21" t="str">
        <f t="shared" si="82"/>
        <v/>
      </c>
    </row>
    <row r="364" spans="142:144" x14ac:dyDescent="0.2">
      <c r="EL364" s="21" t="str">
        <f t="shared" si="84"/>
        <v/>
      </c>
      <c r="EM364" s="21" t="str">
        <f t="shared" si="83"/>
        <v/>
      </c>
      <c r="EN364" s="21" t="str">
        <f t="shared" si="82"/>
        <v/>
      </c>
    </row>
    <row r="365" spans="142:144" x14ac:dyDescent="0.2">
      <c r="EL365" s="21" t="str">
        <f t="shared" si="84"/>
        <v/>
      </c>
      <c r="EM365" s="21" t="str">
        <f t="shared" si="83"/>
        <v/>
      </c>
      <c r="EN365" s="21" t="str">
        <f t="shared" si="82"/>
        <v/>
      </c>
    </row>
    <row r="366" spans="142:144" x14ac:dyDescent="0.2">
      <c r="EL366" s="21" t="str">
        <f t="shared" si="84"/>
        <v/>
      </c>
      <c r="EM366" s="21" t="str">
        <f t="shared" si="83"/>
        <v/>
      </c>
      <c r="EN366" s="21" t="str">
        <f t="shared" si="82"/>
        <v/>
      </c>
    </row>
    <row r="367" spans="142:144" x14ac:dyDescent="0.2">
      <c r="EL367" s="21" t="str">
        <f t="shared" si="84"/>
        <v/>
      </c>
      <c r="EM367" s="21" t="str">
        <f t="shared" si="83"/>
        <v/>
      </c>
      <c r="EN367" s="21" t="str">
        <f t="shared" si="82"/>
        <v/>
      </c>
    </row>
    <row r="368" spans="142:144" x14ac:dyDescent="0.2">
      <c r="EL368" s="21" t="str">
        <f t="shared" si="84"/>
        <v/>
      </c>
      <c r="EM368" s="21" t="str">
        <f t="shared" si="83"/>
        <v/>
      </c>
      <c r="EN368" s="21" t="str">
        <f t="shared" si="82"/>
        <v/>
      </c>
    </row>
    <row r="369" spans="142:144" x14ac:dyDescent="0.2">
      <c r="EL369" s="21" t="str">
        <f t="shared" si="84"/>
        <v/>
      </c>
      <c r="EM369" s="21" t="str">
        <f t="shared" si="83"/>
        <v/>
      </c>
      <c r="EN369" s="21" t="str">
        <f t="shared" si="82"/>
        <v/>
      </c>
    </row>
    <row r="370" spans="142:144" x14ac:dyDescent="0.2">
      <c r="EL370" s="21" t="str">
        <f t="shared" si="84"/>
        <v/>
      </c>
      <c r="EM370" s="21" t="str">
        <f t="shared" si="83"/>
        <v/>
      </c>
      <c r="EN370" s="21" t="str">
        <f t="shared" si="82"/>
        <v/>
      </c>
    </row>
    <row r="371" spans="142:144" x14ac:dyDescent="0.2">
      <c r="EL371" s="21" t="str">
        <f t="shared" si="84"/>
        <v/>
      </c>
      <c r="EM371" s="21" t="str">
        <f t="shared" si="83"/>
        <v/>
      </c>
      <c r="EN371" s="21" t="str">
        <f t="shared" si="82"/>
        <v/>
      </c>
    </row>
    <row r="372" spans="142:144" x14ac:dyDescent="0.2">
      <c r="EL372" s="21" t="str">
        <f t="shared" si="84"/>
        <v/>
      </c>
      <c r="EM372" s="21" t="str">
        <f t="shared" si="83"/>
        <v/>
      </c>
      <c r="EN372" s="21" t="str">
        <f t="shared" si="82"/>
        <v/>
      </c>
    </row>
    <row r="373" spans="142:144" x14ac:dyDescent="0.2">
      <c r="EL373" s="21" t="str">
        <f t="shared" si="84"/>
        <v/>
      </c>
      <c r="EM373" s="21" t="str">
        <f t="shared" si="83"/>
        <v/>
      </c>
      <c r="EN373" s="21" t="str">
        <f t="shared" si="82"/>
        <v/>
      </c>
    </row>
    <row r="374" spans="142:144" x14ac:dyDescent="0.2">
      <c r="EL374" s="21" t="str">
        <f t="shared" si="84"/>
        <v/>
      </c>
      <c r="EM374" s="21" t="str">
        <f t="shared" si="83"/>
        <v/>
      </c>
      <c r="EN374" s="21" t="str">
        <f t="shared" si="82"/>
        <v/>
      </c>
    </row>
    <row r="375" spans="142:144" x14ac:dyDescent="0.2">
      <c r="EL375" s="21" t="str">
        <f t="shared" si="84"/>
        <v/>
      </c>
      <c r="EM375" s="21" t="str">
        <f t="shared" si="83"/>
        <v/>
      </c>
      <c r="EN375" s="21" t="str">
        <f t="shared" si="82"/>
        <v/>
      </c>
    </row>
    <row r="376" spans="142:144" x14ac:dyDescent="0.2">
      <c r="EL376" s="21" t="str">
        <f t="shared" si="84"/>
        <v/>
      </c>
      <c r="EM376" s="21" t="str">
        <f t="shared" si="83"/>
        <v/>
      </c>
      <c r="EN376" s="21" t="str">
        <f t="shared" si="82"/>
        <v/>
      </c>
    </row>
    <row r="377" spans="142:144" x14ac:dyDescent="0.2">
      <c r="EL377" s="21" t="str">
        <f t="shared" si="84"/>
        <v/>
      </c>
      <c r="EM377" s="21" t="str">
        <f t="shared" si="83"/>
        <v/>
      </c>
      <c r="EN377" s="21" t="str">
        <f t="shared" si="82"/>
        <v/>
      </c>
    </row>
    <row r="378" spans="142:144" x14ac:dyDescent="0.2">
      <c r="EL378" s="21" t="str">
        <f t="shared" si="84"/>
        <v/>
      </c>
      <c r="EM378" s="21" t="str">
        <f t="shared" si="83"/>
        <v/>
      </c>
      <c r="EN378" s="21" t="str">
        <f t="shared" si="82"/>
        <v/>
      </c>
    </row>
    <row r="379" spans="142:144" x14ac:dyDescent="0.2">
      <c r="EL379" s="21" t="str">
        <f t="shared" si="84"/>
        <v/>
      </c>
      <c r="EM379" s="21" t="str">
        <f t="shared" si="83"/>
        <v/>
      </c>
      <c r="EN379" s="21" t="str">
        <f t="shared" si="82"/>
        <v/>
      </c>
    </row>
    <row r="380" spans="142:144" x14ac:dyDescent="0.2">
      <c r="EL380" s="21" t="str">
        <f t="shared" si="84"/>
        <v/>
      </c>
      <c r="EM380" s="21" t="str">
        <f t="shared" si="83"/>
        <v/>
      </c>
      <c r="EN380" s="21" t="str">
        <f t="shared" si="82"/>
        <v/>
      </c>
    </row>
    <row r="381" spans="142:144" x14ac:dyDescent="0.2">
      <c r="EL381" s="21" t="str">
        <f t="shared" si="84"/>
        <v/>
      </c>
      <c r="EM381" s="21" t="str">
        <f t="shared" si="83"/>
        <v/>
      </c>
      <c r="EN381" s="21" t="str">
        <f t="shared" si="82"/>
        <v/>
      </c>
    </row>
    <row r="382" spans="142:144" x14ac:dyDescent="0.2">
      <c r="EL382" s="21" t="str">
        <f t="shared" si="84"/>
        <v/>
      </c>
      <c r="EM382" s="21" t="str">
        <f t="shared" si="83"/>
        <v/>
      </c>
      <c r="EN382" s="21" t="str">
        <f t="shared" si="82"/>
        <v/>
      </c>
    </row>
    <row r="383" spans="142:144" x14ac:dyDescent="0.2">
      <c r="EL383" s="21" t="str">
        <f t="shared" si="84"/>
        <v/>
      </c>
      <c r="EM383" s="21" t="str">
        <f t="shared" si="83"/>
        <v/>
      </c>
      <c r="EN383" s="21" t="str">
        <f t="shared" si="82"/>
        <v/>
      </c>
    </row>
    <row r="384" spans="142:144" x14ac:dyDescent="0.2">
      <c r="EL384" s="21" t="str">
        <f t="shared" si="84"/>
        <v/>
      </c>
      <c r="EM384" s="21" t="str">
        <f t="shared" si="83"/>
        <v/>
      </c>
      <c r="EN384" s="21" t="str">
        <f t="shared" si="82"/>
        <v/>
      </c>
    </row>
    <row r="385" spans="142:144" x14ac:dyDescent="0.2">
      <c r="EL385" s="21" t="str">
        <f t="shared" si="84"/>
        <v/>
      </c>
      <c r="EM385" s="21" t="str">
        <f t="shared" si="83"/>
        <v/>
      </c>
      <c r="EN385" s="21" t="str">
        <f t="shared" si="82"/>
        <v/>
      </c>
    </row>
    <row r="386" spans="142:144" x14ac:dyDescent="0.2">
      <c r="EL386" s="21" t="str">
        <f t="shared" si="84"/>
        <v/>
      </c>
      <c r="EM386" s="21" t="str">
        <f t="shared" si="83"/>
        <v/>
      </c>
      <c r="EN386" s="21" t="str">
        <f t="shared" si="82"/>
        <v/>
      </c>
    </row>
    <row r="387" spans="142:144" x14ac:dyDescent="0.2">
      <c r="EL387" s="21" t="str">
        <f t="shared" si="84"/>
        <v/>
      </c>
      <c r="EM387" s="21" t="str">
        <f t="shared" si="83"/>
        <v/>
      </c>
      <c r="EN387" s="21" t="str">
        <f t="shared" ref="EN387:EN450" si="85">IF($EM387=ccAreaName,1,"")</f>
        <v/>
      </c>
    </row>
    <row r="388" spans="142:144" x14ac:dyDescent="0.2">
      <c r="EL388" s="21" t="str">
        <f t="shared" si="84"/>
        <v/>
      </c>
      <c r="EM388" s="21" t="str">
        <f t="shared" ref="EM388:EM451" si="86">IF(ISNUMBER($A388),$A388&amp;$B388&amp;$E388&amp;$F388,"")</f>
        <v/>
      </c>
      <c r="EN388" s="21" t="str">
        <f t="shared" si="85"/>
        <v/>
      </c>
    </row>
    <row r="389" spans="142:144" x14ac:dyDescent="0.2">
      <c r="EL389" s="21" t="str">
        <f t="shared" ref="EL389:EL452" si="87">IF(ISNUMBER($A389),$F389&amp;$E389,"")</f>
        <v/>
      </c>
      <c r="EM389" s="21" t="str">
        <f t="shared" si="86"/>
        <v/>
      </c>
      <c r="EN389" s="21" t="str">
        <f t="shared" si="85"/>
        <v/>
      </c>
    </row>
    <row r="390" spans="142:144" x14ac:dyDescent="0.2">
      <c r="EL390" s="21" t="str">
        <f t="shared" si="87"/>
        <v/>
      </c>
      <c r="EM390" s="21" t="str">
        <f t="shared" si="86"/>
        <v/>
      </c>
      <c r="EN390" s="21" t="str">
        <f t="shared" si="85"/>
        <v/>
      </c>
    </row>
    <row r="391" spans="142:144" x14ac:dyDescent="0.2">
      <c r="EL391" s="21" t="str">
        <f t="shared" si="87"/>
        <v/>
      </c>
      <c r="EM391" s="21" t="str">
        <f t="shared" si="86"/>
        <v/>
      </c>
      <c r="EN391" s="21" t="str">
        <f t="shared" si="85"/>
        <v/>
      </c>
    </row>
    <row r="392" spans="142:144" x14ac:dyDescent="0.2">
      <c r="EL392" s="21" t="str">
        <f t="shared" si="87"/>
        <v/>
      </c>
      <c r="EM392" s="21" t="str">
        <f t="shared" si="86"/>
        <v/>
      </c>
      <c r="EN392" s="21" t="str">
        <f t="shared" si="85"/>
        <v/>
      </c>
    </row>
    <row r="393" spans="142:144" x14ac:dyDescent="0.2">
      <c r="EL393" s="21" t="str">
        <f t="shared" si="87"/>
        <v/>
      </c>
      <c r="EM393" s="21" t="str">
        <f t="shared" si="86"/>
        <v/>
      </c>
      <c r="EN393" s="21" t="str">
        <f t="shared" si="85"/>
        <v/>
      </c>
    </row>
    <row r="394" spans="142:144" x14ac:dyDescent="0.2">
      <c r="EL394" s="21" t="str">
        <f t="shared" si="87"/>
        <v/>
      </c>
      <c r="EM394" s="21" t="str">
        <f t="shared" si="86"/>
        <v/>
      </c>
      <c r="EN394" s="21" t="str">
        <f t="shared" si="85"/>
        <v/>
      </c>
    </row>
    <row r="395" spans="142:144" x14ac:dyDescent="0.2">
      <c r="EL395" s="21" t="str">
        <f t="shared" si="87"/>
        <v/>
      </c>
      <c r="EM395" s="21" t="str">
        <f t="shared" si="86"/>
        <v/>
      </c>
      <c r="EN395" s="21" t="str">
        <f t="shared" si="85"/>
        <v/>
      </c>
    </row>
    <row r="396" spans="142:144" x14ac:dyDescent="0.2">
      <c r="EL396" s="21" t="str">
        <f t="shared" si="87"/>
        <v/>
      </c>
      <c r="EM396" s="21" t="str">
        <f t="shared" si="86"/>
        <v/>
      </c>
      <c r="EN396" s="21" t="str">
        <f t="shared" si="85"/>
        <v/>
      </c>
    </row>
    <row r="397" spans="142:144" x14ac:dyDescent="0.2">
      <c r="EL397" s="21" t="str">
        <f t="shared" si="87"/>
        <v/>
      </c>
      <c r="EM397" s="21" t="str">
        <f t="shared" si="86"/>
        <v/>
      </c>
      <c r="EN397" s="21" t="str">
        <f t="shared" si="85"/>
        <v/>
      </c>
    </row>
    <row r="398" spans="142:144" x14ac:dyDescent="0.2">
      <c r="EL398" s="21" t="str">
        <f t="shared" si="87"/>
        <v/>
      </c>
      <c r="EM398" s="21" t="str">
        <f t="shared" si="86"/>
        <v/>
      </c>
      <c r="EN398" s="21" t="str">
        <f t="shared" si="85"/>
        <v/>
      </c>
    </row>
    <row r="399" spans="142:144" x14ac:dyDescent="0.2">
      <c r="EL399" s="21" t="str">
        <f t="shared" si="87"/>
        <v/>
      </c>
      <c r="EM399" s="21" t="str">
        <f t="shared" si="86"/>
        <v/>
      </c>
      <c r="EN399" s="21" t="str">
        <f t="shared" si="85"/>
        <v/>
      </c>
    </row>
    <row r="400" spans="142:144" x14ac:dyDescent="0.2">
      <c r="EL400" s="21" t="str">
        <f t="shared" si="87"/>
        <v/>
      </c>
      <c r="EM400" s="21" t="str">
        <f t="shared" si="86"/>
        <v/>
      </c>
      <c r="EN400" s="21" t="str">
        <f t="shared" si="85"/>
        <v/>
      </c>
    </row>
    <row r="401" spans="142:144" x14ac:dyDescent="0.2">
      <c r="EL401" s="21" t="str">
        <f t="shared" si="87"/>
        <v/>
      </c>
      <c r="EM401" s="21" t="str">
        <f t="shared" si="86"/>
        <v/>
      </c>
      <c r="EN401" s="21" t="str">
        <f t="shared" si="85"/>
        <v/>
      </c>
    </row>
    <row r="402" spans="142:144" x14ac:dyDescent="0.2">
      <c r="EL402" s="21" t="str">
        <f t="shared" si="87"/>
        <v/>
      </c>
      <c r="EM402" s="21" t="str">
        <f t="shared" si="86"/>
        <v/>
      </c>
      <c r="EN402" s="21" t="str">
        <f t="shared" si="85"/>
        <v/>
      </c>
    </row>
    <row r="403" spans="142:144" x14ac:dyDescent="0.2">
      <c r="EL403" s="21" t="str">
        <f t="shared" si="87"/>
        <v/>
      </c>
      <c r="EM403" s="21" t="str">
        <f t="shared" si="86"/>
        <v/>
      </c>
      <c r="EN403" s="21" t="str">
        <f t="shared" si="85"/>
        <v/>
      </c>
    </row>
    <row r="404" spans="142:144" x14ac:dyDescent="0.2">
      <c r="EL404" s="21" t="str">
        <f t="shared" si="87"/>
        <v/>
      </c>
      <c r="EM404" s="21" t="str">
        <f t="shared" si="86"/>
        <v/>
      </c>
      <c r="EN404" s="21" t="str">
        <f t="shared" si="85"/>
        <v/>
      </c>
    </row>
    <row r="405" spans="142:144" x14ac:dyDescent="0.2">
      <c r="EL405" s="21" t="str">
        <f t="shared" si="87"/>
        <v/>
      </c>
      <c r="EM405" s="21" t="str">
        <f t="shared" si="86"/>
        <v/>
      </c>
      <c r="EN405" s="21" t="str">
        <f t="shared" si="85"/>
        <v/>
      </c>
    </row>
    <row r="406" spans="142:144" x14ac:dyDescent="0.2">
      <c r="EL406" s="21" t="str">
        <f t="shared" si="87"/>
        <v/>
      </c>
      <c r="EM406" s="21" t="str">
        <f t="shared" si="86"/>
        <v/>
      </c>
      <c r="EN406" s="21" t="str">
        <f t="shared" si="85"/>
        <v/>
      </c>
    </row>
    <row r="407" spans="142:144" x14ac:dyDescent="0.2">
      <c r="EL407" s="21" t="str">
        <f t="shared" si="87"/>
        <v/>
      </c>
      <c r="EM407" s="21" t="str">
        <f t="shared" si="86"/>
        <v/>
      </c>
      <c r="EN407" s="21" t="str">
        <f t="shared" si="85"/>
        <v/>
      </c>
    </row>
    <row r="408" spans="142:144" x14ac:dyDescent="0.2">
      <c r="EL408" s="21" t="str">
        <f t="shared" si="87"/>
        <v/>
      </c>
      <c r="EM408" s="21" t="str">
        <f t="shared" si="86"/>
        <v/>
      </c>
      <c r="EN408" s="21" t="str">
        <f t="shared" si="85"/>
        <v/>
      </c>
    </row>
    <row r="409" spans="142:144" x14ac:dyDescent="0.2">
      <c r="EL409" s="21" t="str">
        <f t="shared" si="87"/>
        <v/>
      </c>
      <c r="EM409" s="21" t="str">
        <f t="shared" si="86"/>
        <v/>
      </c>
      <c r="EN409" s="21" t="str">
        <f t="shared" si="85"/>
        <v/>
      </c>
    </row>
    <row r="410" spans="142:144" x14ac:dyDescent="0.2">
      <c r="EL410" s="21" t="str">
        <f t="shared" si="87"/>
        <v/>
      </c>
      <c r="EM410" s="21" t="str">
        <f t="shared" si="86"/>
        <v/>
      </c>
      <c r="EN410" s="21" t="str">
        <f t="shared" si="85"/>
        <v/>
      </c>
    </row>
    <row r="411" spans="142:144" x14ac:dyDescent="0.2">
      <c r="EL411" s="21" t="str">
        <f t="shared" si="87"/>
        <v/>
      </c>
      <c r="EM411" s="21" t="str">
        <f t="shared" si="86"/>
        <v/>
      </c>
      <c r="EN411" s="21" t="str">
        <f t="shared" si="85"/>
        <v/>
      </c>
    </row>
    <row r="412" spans="142:144" x14ac:dyDescent="0.2">
      <c r="EL412" s="21" t="str">
        <f t="shared" si="87"/>
        <v/>
      </c>
      <c r="EM412" s="21" t="str">
        <f t="shared" si="86"/>
        <v/>
      </c>
      <c r="EN412" s="21" t="str">
        <f t="shared" si="85"/>
        <v/>
      </c>
    </row>
    <row r="413" spans="142:144" x14ac:dyDescent="0.2">
      <c r="EL413" s="21" t="str">
        <f t="shared" si="87"/>
        <v/>
      </c>
      <c r="EM413" s="21" t="str">
        <f t="shared" si="86"/>
        <v/>
      </c>
      <c r="EN413" s="21" t="str">
        <f t="shared" si="85"/>
        <v/>
      </c>
    </row>
    <row r="414" spans="142:144" x14ac:dyDescent="0.2">
      <c r="EL414" s="21" t="str">
        <f t="shared" si="87"/>
        <v/>
      </c>
      <c r="EM414" s="21" t="str">
        <f t="shared" si="86"/>
        <v/>
      </c>
      <c r="EN414" s="21" t="str">
        <f t="shared" si="85"/>
        <v/>
      </c>
    </row>
    <row r="415" spans="142:144" x14ac:dyDescent="0.2">
      <c r="EL415" s="21" t="str">
        <f t="shared" si="87"/>
        <v/>
      </c>
      <c r="EM415" s="21" t="str">
        <f t="shared" si="86"/>
        <v/>
      </c>
      <c r="EN415" s="21" t="str">
        <f t="shared" si="85"/>
        <v/>
      </c>
    </row>
    <row r="416" spans="142:144" x14ac:dyDescent="0.2">
      <c r="EL416" s="21" t="str">
        <f t="shared" si="87"/>
        <v/>
      </c>
      <c r="EM416" s="21" t="str">
        <f t="shared" si="86"/>
        <v/>
      </c>
      <c r="EN416" s="21" t="str">
        <f t="shared" si="85"/>
        <v/>
      </c>
    </row>
    <row r="417" spans="142:144" x14ac:dyDescent="0.2">
      <c r="EL417" s="21" t="str">
        <f t="shared" si="87"/>
        <v/>
      </c>
      <c r="EM417" s="21" t="str">
        <f t="shared" si="86"/>
        <v/>
      </c>
      <c r="EN417" s="21" t="str">
        <f t="shared" si="85"/>
        <v/>
      </c>
    </row>
    <row r="418" spans="142:144" x14ac:dyDescent="0.2">
      <c r="EL418" s="21" t="str">
        <f t="shared" si="87"/>
        <v/>
      </c>
      <c r="EM418" s="21" t="str">
        <f t="shared" si="86"/>
        <v/>
      </c>
      <c r="EN418" s="21" t="str">
        <f t="shared" si="85"/>
        <v/>
      </c>
    </row>
    <row r="419" spans="142:144" x14ac:dyDescent="0.2">
      <c r="EL419" s="21" t="str">
        <f t="shared" si="87"/>
        <v/>
      </c>
      <c r="EM419" s="21" t="str">
        <f t="shared" si="86"/>
        <v/>
      </c>
      <c r="EN419" s="21" t="str">
        <f t="shared" si="85"/>
        <v/>
      </c>
    </row>
    <row r="420" spans="142:144" x14ac:dyDescent="0.2">
      <c r="EL420" s="21" t="str">
        <f t="shared" si="87"/>
        <v/>
      </c>
      <c r="EM420" s="21" t="str">
        <f t="shared" si="86"/>
        <v/>
      </c>
      <c r="EN420" s="21" t="str">
        <f t="shared" si="85"/>
        <v/>
      </c>
    </row>
    <row r="421" spans="142:144" x14ac:dyDescent="0.2">
      <c r="EL421" s="21" t="str">
        <f t="shared" si="87"/>
        <v/>
      </c>
      <c r="EM421" s="21" t="str">
        <f t="shared" si="86"/>
        <v/>
      </c>
      <c r="EN421" s="21" t="str">
        <f t="shared" si="85"/>
        <v/>
      </c>
    </row>
    <row r="422" spans="142:144" x14ac:dyDescent="0.2">
      <c r="EL422" s="21" t="str">
        <f t="shared" si="87"/>
        <v/>
      </c>
      <c r="EM422" s="21" t="str">
        <f t="shared" si="86"/>
        <v/>
      </c>
      <c r="EN422" s="21" t="str">
        <f t="shared" si="85"/>
        <v/>
      </c>
    </row>
    <row r="423" spans="142:144" x14ac:dyDescent="0.2">
      <c r="EL423" s="21" t="str">
        <f t="shared" si="87"/>
        <v/>
      </c>
      <c r="EM423" s="21" t="str">
        <f t="shared" si="86"/>
        <v/>
      </c>
      <c r="EN423" s="21" t="str">
        <f t="shared" si="85"/>
        <v/>
      </c>
    </row>
    <row r="424" spans="142:144" x14ac:dyDescent="0.2">
      <c r="EL424" s="21" t="str">
        <f t="shared" si="87"/>
        <v/>
      </c>
      <c r="EM424" s="21" t="str">
        <f t="shared" si="86"/>
        <v/>
      </c>
      <c r="EN424" s="21" t="str">
        <f t="shared" si="85"/>
        <v/>
      </c>
    </row>
    <row r="425" spans="142:144" x14ac:dyDescent="0.2">
      <c r="EL425" s="21" t="str">
        <f t="shared" si="87"/>
        <v/>
      </c>
      <c r="EM425" s="21" t="str">
        <f t="shared" si="86"/>
        <v/>
      </c>
      <c r="EN425" s="21" t="str">
        <f t="shared" si="85"/>
        <v/>
      </c>
    </row>
    <row r="426" spans="142:144" x14ac:dyDescent="0.2">
      <c r="EL426" s="21" t="str">
        <f t="shared" si="87"/>
        <v/>
      </c>
      <c r="EM426" s="21" t="str">
        <f t="shared" si="86"/>
        <v/>
      </c>
      <c r="EN426" s="21" t="str">
        <f t="shared" si="85"/>
        <v/>
      </c>
    </row>
    <row r="427" spans="142:144" x14ac:dyDescent="0.2">
      <c r="EL427" s="21" t="str">
        <f t="shared" si="87"/>
        <v/>
      </c>
      <c r="EM427" s="21" t="str">
        <f t="shared" si="86"/>
        <v/>
      </c>
      <c r="EN427" s="21" t="str">
        <f t="shared" si="85"/>
        <v/>
      </c>
    </row>
    <row r="428" spans="142:144" x14ac:dyDescent="0.2">
      <c r="EL428" s="21" t="str">
        <f t="shared" si="87"/>
        <v/>
      </c>
      <c r="EM428" s="21" t="str">
        <f t="shared" si="86"/>
        <v/>
      </c>
      <c r="EN428" s="21" t="str">
        <f t="shared" si="85"/>
        <v/>
      </c>
    </row>
    <row r="429" spans="142:144" x14ac:dyDescent="0.2">
      <c r="EL429" s="21" t="str">
        <f t="shared" si="87"/>
        <v/>
      </c>
      <c r="EM429" s="21" t="str">
        <f t="shared" si="86"/>
        <v/>
      </c>
      <c r="EN429" s="21" t="str">
        <f t="shared" si="85"/>
        <v/>
      </c>
    </row>
    <row r="430" spans="142:144" x14ac:dyDescent="0.2">
      <c r="EL430" s="21" t="str">
        <f t="shared" si="87"/>
        <v/>
      </c>
      <c r="EM430" s="21" t="str">
        <f t="shared" si="86"/>
        <v/>
      </c>
      <c r="EN430" s="21" t="str">
        <f t="shared" si="85"/>
        <v/>
      </c>
    </row>
    <row r="431" spans="142:144" x14ac:dyDescent="0.2">
      <c r="EL431" s="21" t="str">
        <f t="shared" si="87"/>
        <v/>
      </c>
      <c r="EM431" s="21" t="str">
        <f t="shared" si="86"/>
        <v/>
      </c>
      <c r="EN431" s="21" t="str">
        <f t="shared" si="85"/>
        <v/>
      </c>
    </row>
    <row r="432" spans="142:144" x14ac:dyDescent="0.2">
      <c r="EL432" s="21" t="str">
        <f t="shared" si="87"/>
        <v/>
      </c>
      <c r="EM432" s="21" t="str">
        <f t="shared" si="86"/>
        <v/>
      </c>
      <c r="EN432" s="21" t="str">
        <f t="shared" si="85"/>
        <v/>
      </c>
    </row>
    <row r="433" spans="142:144" x14ac:dyDescent="0.2">
      <c r="EL433" s="21" t="str">
        <f t="shared" si="87"/>
        <v/>
      </c>
      <c r="EM433" s="21" t="str">
        <f t="shared" si="86"/>
        <v/>
      </c>
      <c r="EN433" s="21" t="str">
        <f t="shared" si="85"/>
        <v/>
      </c>
    </row>
    <row r="434" spans="142:144" x14ac:dyDescent="0.2">
      <c r="EL434" s="21" t="str">
        <f t="shared" si="87"/>
        <v/>
      </c>
      <c r="EM434" s="21" t="str">
        <f t="shared" si="86"/>
        <v/>
      </c>
      <c r="EN434" s="21" t="str">
        <f t="shared" si="85"/>
        <v/>
      </c>
    </row>
    <row r="435" spans="142:144" x14ac:dyDescent="0.2">
      <c r="EL435" s="21" t="str">
        <f t="shared" si="87"/>
        <v/>
      </c>
      <c r="EM435" s="21" t="str">
        <f t="shared" si="86"/>
        <v/>
      </c>
      <c r="EN435" s="21" t="str">
        <f t="shared" si="85"/>
        <v/>
      </c>
    </row>
    <row r="436" spans="142:144" x14ac:dyDescent="0.2">
      <c r="EL436" s="21" t="str">
        <f t="shared" si="87"/>
        <v/>
      </c>
      <c r="EM436" s="21" t="str">
        <f t="shared" si="86"/>
        <v/>
      </c>
      <c r="EN436" s="21" t="str">
        <f t="shared" si="85"/>
        <v/>
      </c>
    </row>
    <row r="437" spans="142:144" x14ac:dyDescent="0.2">
      <c r="EL437" s="21" t="str">
        <f t="shared" si="87"/>
        <v/>
      </c>
      <c r="EM437" s="21" t="str">
        <f t="shared" si="86"/>
        <v/>
      </c>
      <c r="EN437" s="21" t="str">
        <f t="shared" si="85"/>
        <v/>
      </c>
    </row>
    <row r="438" spans="142:144" x14ac:dyDescent="0.2">
      <c r="EL438" s="21" t="str">
        <f t="shared" si="87"/>
        <v/>
      </c>
      <c r="EM438" s="21" t="str">
        <f t="shared" si="86"/>
        <v/>
      </c>
      <c r="EN438" s="21" t="str">
        <f t="shared" si="85"/>
        <v/>
      </c>
    </row>
    <row r="439" spans="142:144" x14ac:dyDescent="0.2">
      <c r="EL439" s="21" t="str">
        <f t="shared" si="87"/>
        <v/>
      </c>
      <c r="EM439" s="21" t="str">
        <f t="shared" si="86"/>
        <v/>
      </c>
      <c r="EN439" s="21" t="str">
        <f t="shared" si="85"/>
        <v/>
      </c>
    </row>
    <row r="440" spans="142:144" x14ac:dyDescent="0.2">
      <c r="EL440" s="21" t="str">
        <f t="shared" si="87"/>
        <v/>
      </c>
      <c r="EM440" s="21" t="str">
        <f t="shared" si="86"/>
        <v/>
      </c>
      <c r="EN440" s="21" t="str">
        <f t="shared" si="85"/>
        <v/>
      </c>
    </row>
    <row r="441" spans="142:144" x14ac:dyDescent="0.2">
      <c r="EL441" s="21" t="str">
        <f t="shared" si="87"/>
        <v/>
      </c>
      <c r="EM441" s="21" t="str">
        <f t="shared" si="86"/>
        <v/>
      </c>
      <c r="EN441" s="21" t="str">
        <f t="shared" si="85"/>
        <v/>
      </c>
    </row>
    <row r="442" spans="142:144" x14ac:dyDescent="0.2">
      <c r="EL442" s="21" t="str">
        <f t="shared" si="87"/>
        <v/>
      </c>
      <c r="EM442" s="21" t="str">
        <f t="shared" si="86"/>
        <v/>
      </c>
      <c r="EN442" s="21" t="str">
        <f t="shared" si="85"/>
        <v/>
      </c>
    </row>
    <row r="443" spans="142:144" x14ac:dyDescent="0.2">
      <c r="EL443" s="21" t="str">
        <f t="shared" si="87"/>
        <v/>
      </c>
      <c r="EM443" s="21" t="str">
        <f t="shared" si="86"/>
        <v/>
      </c>
      <c r="EN443" s="21" t="str">
        <f t="shared" si="85"/>
        <v/>
      </c>
    </row>
    <row r="444" spans="142:144" x14ac:dyDescent="0.2">
      <c r="EL444" s="21" t="str">
        <f t="shared" si="87"/>
        <v/>
      </c>
      <c r="EM444" s="21" t="str">
        <f t="shared" si="86"/>
        <v/>
      </c>
      <c r="EN444" s="21" t="str">
        <f t="shared" si="85"/>
        <v/>
      </c>
    </row>
    <row r="445" spans="142:144" x14ac:dyDescent="0.2">
      <c r="EL445" s="21" t="str">
        <f t="shared" si="87"/>
        <v/>
      </c>
      <c r="EM445" s="21" t="str">
        <f t="shared" si="86"/>
        <v/>
      </c>
      <c r="EN445" s="21" t="str">
        <f t="shared" si="85"/>
        <v/>
      </c>
    </row>
    <row r="446" spans="142:144" x14ac:dyDescent="0.2">
      <c r="EL446" s="21" t="str">
        <f t="shared" si="87"/>
        <v/>
      </c>
      <c r="EM446" s="21" t="str">
        <f t="shared" si="86"/>
        <v/>
      </c>
      <c r="EN446" s="21" t="str">
        <f t="shared" si="85"/>
        <v/>
      </c>
    </row>
    <row r="447" spans="142:144" x14ac:dyDescent="0.2">
      <c r="EL447" s="21" t="str">
        <f t="shared" si="87"/>
        <v/>
      </c>
      <c r="EM447" s="21" t="str">
        <f t="shared" si="86"/>
        <v/>
      </c>
      <c r="EN447" s="21" t="str">
        <f t="shared" si="85"/>
        <v/>
      </c>
    </row>
    <row r="448" spans="142:144" x14ac:dyDescent="0.2">
      <c r="EL448" s="21" t="str">
        <f t="shared" si="87"/>
        <v/>
      </c>
      <c r="EM448" s="21" t="str">
        <f t="shared" si="86"/>
        <v/>
      </c>
      <c r="EN448" s="21" t="str">
        <f t="shared" si="85"/>
        <v/>
      </c>
    </row>
    <row r="449" spans="142:144" x14ac:dyDescent="0.2">
      <c r="EL449" s="21" t="str">
        <f t="shared" si="87"/>
        <v/>
      </c>
      <c r="EM449" s="21" t="str">
        <f t="shared" si="86"/>
        <v/>
      </c>
      <c r="EN449" s="21" t="str">
        <f t="shared" si="85"/>
        <v/>
      </c>
    </row>
    <row r="450" spans="142:144" x14ac:dyDescent="0.2">
      <c r="EL450" s="21" t="str">
        <f t="shared" si="87"/>
        <v/>
      </c>
      <c r="EM450" s="21" t="str">
        <f t="shared" si="86"/>
        <v/>
      </c>
      <c r="EN450" s="21" t="str">
        <f t="shared" si="85"/>
        <v/>
      </c>
    </row>
    <row r="451" spans="142:144" x14ac:dyDescent="0.2">
      <c r="EL451" s="21" t="str">
        <f t="shared" si="87"/>
        <v/>
      </c>
      <c r="EM451" s="21" t="str">
        <f t="shared" si="86"/>
        <v/>
      </c>
      <c r="EN451" s="21" t="str">
        <f t="shared" ref="EN451:EN514" si="88">IF($EM451=ccAreaName,1,"")</f>
        <v/>
      </c>
    </row>
    <row r="452" spans="142:144" x14ac:dyDescent="0.2">
      <c r="EL452" s="21" t="str">
        <f t="shared" si="87"/>
        <v/>
      </c>
      <c r="EM452" s="21" t="str">
        <f t="shared" ref="EM452:EM515" si="89">IF(ISNUMBER($A452),$A452&amp;$B452&amp;$E452&amp;$F452,"")</f>
        <v/>
      </c>
      <c r="EN452" s="21" t="str">
        <f t="shared" si="88"/>
        <v/>
      </c>
    </row>
    <row r="453" spans="142:144" x14ac:dyDescent="0.2">
      <c r="EL453" s="21" t="str">
        <f t="shared" ref="EL453:EL516" si="90">IF(ISNUMBER($A453),$F453&amp;$E453,"")</f>
        <v/>
      </c>
      <c r="EM453" s="21" t="str">
        <f t="shared" si="89"/>
        <v/>
      </c>
      <c r="EN453" s="21" t="str">
        <f t="shared" si="88"/>
        <v/>
      </c>
    </row>
    <row r="454" spans="142:144" x14ac:dyDescent="0.2">
      <c r="EL454" s="21" t="str">
        <f t="shared" si="90"/>
        <v/>
      </c>
      <c r="EM454" s="21" t="str">
        <f t="shared" si="89"/>
        <v/>
      </c>
      <c r="EN454" s="21" t="str">
        <f t="shared" si="88"/>
        <v/>
      </c>
    </row>
    <row r="455" spans="142:144" x14ac:dyDescent="0.2">
      <c r="EL455" s="21" t="str">
        <f t="shared" si="90"/>
        <v/>
      </c>
      <c r="EM455" s="21" t="str">
        <f t="shared" si="89"/>
        <v/>
      </c>
      <c r="EN455" s="21" t="str">
        <f t="shared" si="88"/>
        <v/>
      </c>
    </row>
    <row r="456" spans="142:144" x14ac:dyDescent="0.2">
      <c r="EL456" s="21" t="str">
        <f t="shared" si="90"/>
        <v/>
      </c>
      <c r="EM456" s="21" t="str">
        <f t="shared" si="89"/>
        <v/>
      </c>
      <c r="EN456" s="21" t="str">
        <f t="shared" si="88"/>
        <v/>
      </c>
    </row>
    <row r="457" spans="142:144" x14ac:dyDescent="0.2">
      <c r="EL457" s="21" t="str">
        <f t="shared" si="90"/>
        <v/>
      </c>
      <c r="EM457" s="21" t="str">
        <f t="shared" si="89"/>
        <v/>
      </c>
      <c r="EN457" s="21" t="str">
        <f t="shared" si="88"/>
        <v/>
      </c>
    </row>
    <row r="458" spans="142:144" x14ac:dyDescent="0.2">
      <c r="EL458" s="21" t="str">
        <f t="shared" si="90"/>
        <v/>
      </c>
      <c r="EM458" s="21" t="str">
        <f t="shared" si="89"/>
        <v/>
      </c>
      <c r="EN458" s="21" t="str">
        <f t="shared" si="88"/>
        <v/>
      </c>
    </row>
    <row r="459" spans="142:144" x14ac:dyDescent="0.2">
      <c r="EL459" s="21" t="str">
        <f t="shared" si="90"/>
        <v/>
      </c>
      <c r="EM459" s="21" t="str">
        <f t="shared" si="89"/>
        <v/>
      </c>
      <c r="EN459" s="21" t="str">
        <f t="shared" si="88"/>
        <v/>
      </c>
    </row>
    <row r="460" spans="142:144" x14ac:dyDescent="0.2">
      <c r="EL460" s="21" t="str">
        <f t="shared" si="90"/>
        <v/>
      </c>
      <c r="EM460" s="21" t="str">
        <f t="shared" si="89"/>
        <v/>
      </c>
      <c r="EN460" s="21" t="str">
        <f t="shared" si="88"/>
        <v/>
      </c>
    </row>
    <row r="461" spans="142:144" x14ac:dyDescent="0.2">
      <c r="EL461" s="21" t="str">
        <f t="shared" si="90"/>
        <v/>
      </c>
      <c r="EM461" s="21" t="str">
        <f t="shared" si="89"/>
        <v/>
      </c>
      <c r="EN461" s="21" t="str">
        <f t="shared" si="88"/>
        <v/>
      </c>
    </row>
    <row r="462" spans="142:144" x14ac:dyDescent="0.2">
      <c r="EL462" s="21" t="str">
        <f t="shared" si="90"/>
        <v/>
      </c>
      <c r="EM462" s="21" t="str">
        <f t="shared" si="89"/>
        <v/>
      </c>
      <c r="EN462" s="21" t="str">
        <f t="shared" si="88"/>
        <v/>
      </c>
    </row>
    <row r="463" spans="142:144" x14ac:dyDescent="0.2">
      <c r="EL463" s="21" t="str">
        <f t="shared" si="90"/>
        <v/>
      </c>
      <c r="EM463" s="21" t="str">
        <f t="shared" si="89"/>
        <v/>
      </c>
      <c r="EN463" s="21" t="str">
        <f t="shared" si="88"/>
        <v/>
      </c>
    </row>
    <row r="464" spans="142:144" x14ac:dyDescent="0.2">
      <c r="EL464" s="21" t="str">
        <f t="shared" si="90"/>
        <v/>
      </c>
      <c r="EM464" s="21" t="str">
        <f t="shared" si="89"/>
        <v/>
      </c>
      <c r="EN464" s="21" t="str">
        <f t="shared" si="88"/>
        <v/>
      </c>
    </row>
    <row r="465" spans="142:144" x14ac:dyDescent="0.2">
      <c r="EL465" s="21" t="str">
        <f t="shared" si="90"/>
        <v/>
      </c>
      <c r="EM465" s="21" t="str">
        <f t="shared" si="89"/>
        <v/>
      </c>
      <c r="EN465" s="21" t="str">
        <f t="shared" si="88"/>
        <v/>
      </c>
    </row>
    <row r="466" spans="142:144" x14ac:dyDescent="0.2">
      <c r="EL466" s="21" t="str">
        <f t="shared" si="90"/>
        <v/>
      </c>
      <c r="EM466" s="21" t="str">
        <f t="shared" si="89"/>
        <v/>
      </c>
      <c r="EN466" s="21" t="str">
        <f t="shared" si="88"/>
        <v/>
      </c>
    </row>
    <row r="467" spans="142:144" x14ac:dyDescent="0.2">
      <c r="EL467" s="21" t="str">
        <f t="shared" si="90"/>
        <v/>
      </c>
      <c r="EM467" s="21" t="str">
        <f t="shared" si="89"/>
        <v/>
      </c>
      <c r="EN467" s="21" t="str">
        <f t="shared" si="88"/>
        <v/>
      </c>
    </row>
    <row r="468" spans="142:144" x14ac:dyDescent="0.2">
      <c r="EL468" s="21" t="str">
        <f t="shared" si="90"/>
        <v/>
      </c>
      <c r="EM468" s="21" t="str">
        <f t="shared" si="89"/>
        <v/>
      </c>
      <c r="EN468" s="21" t="str">
        <f t="shared" si="88"/>
        <v/>
      </c>
    </row>
    <row r="469" spans="142:144" x14ac:dyDescent="0.2">
      <c r="EL469" s="21" t="str">
        <f t="shared" si="90"/>
        <v/>
      </c>
      <c r="EM469" s="21" t="str">
        <f t="shared" si="89"/>
        <v/>
      </c>
      <c r="EN469" s="21" t="str">
        <f t="shared" si="88"/>
        <v/>
      </c>
    </row>
    <row r="470" spans="142:144" x14ac:dyDescent="0.2">
      <c r="EL470" s="21" t="str">
        <f t="shared" si="90"/>
        <v/>
      </c>
      <c r="EM470" s="21" t="str">
        <f t="shared" si="89"/>
        <v/>
      </c>
      <c r="EN470" s="21" t="str">
        <f t="shared" si="88"/>
        <v/>
      </c>
    </row>
    <row r="471" spans="142:144" x14ac:dyDescent="0.2">
      <c r="EL471" s="21" t="str">
        <f t="shared" si="90"/>
        <v/>
      </c>
      <c r="EM471" s="21" t="str">
        <f t="shared" si="89"/>
        <v/>
      </c>
      <c r="EN471" s="21" t="str">
        <f t="shared" si="88"/>
        <v/>
      </c>
    </row>
    <row r="472" spans="142:144" x14ac:dyDescent="0.2">
      <c r="EL472" s="21" t="str">
        <f t="shared" si="90"/>
        <v/>
      </c>
      <c r="EM472" s="21" t="str">
        <f t="shared" si="89"/>
        <v/>
      </c>
      <c r="EN472" s="21" t="str">
        <f t="shared" si="88"/>
        <v/>
      </c>
    </row>
    <row r="473" spans="142:144" x14ac:dyDescent="0.2">
      <c r="EL473" s="21" t="str">
        <f t="shared" si="90"/>
        <v/>
      </c>
      <c r="EM473" s="21" t="str">
        <f t="shared" si="89"/>
        <v/>
      </c>
      <c r="EN473" s="21" t="str">
        <f t="shared" si="88"/>
        <v/>
      </c>
    </row>
    <row r="474" spans="142:144" x14ac:dyDescent="0.2">
      <c r="EL474" s="21" t="str">
        <f t="shared" si="90"/>
        <v/>
      </c>
      <c r="EM474" s="21" t="str">
        <f t="shared" si="89"/>
        <v/>
      </c>
      <c r="EN474" s="21" t="str">
        <f t="shared" si="88"/>
        <v/>
      </c>
    </row>
    <row r="475" spans="142:144" x14ac:dyDescent="0.2">
      <c r="EL475" s="21" t="str">
        <f t="shared" si="90"/>
        <v/>
      </c>
      <c r="EM475" s="21" t="str">
        <f t="shared" si="89"/>
        <v/>
      </c>
      <c r="EN475" s="21" t="str">
        <f t="shared" si="88"/>
        <v/>
      </c>
    </row>
    <row r="476" spans="142:144" x14ac:dyDescent="0.2">
      <c r="EL476" s="21" t="str">
        <f t="shared" si="90"/>
        <v/>
      </c>
      <c r="EM476" s="21" t="str">
        <f t="shared" si="89"/>
        <v/>
      </c>
      <c r="EN476" s="21" t="str">
        <f t="shared" si="88"/>
        <v/>
      </c>
    </row>
    <row r="477" spans="142:144" x14ac:dyDescent="0.2">
      <c r="EL477" s="21" t="str">
        <f t="shared" si="90"/>
        <v/>
      </c>
      <c r="EM477" s="21" t="str">
        <f t="shared" si="89"/>
        <v/>
      </c>
      <c r="EN477" s="21" t="str">
        <f t="shared" si="88"/>
        <v/>
      </c>
    </row>
    <row r="478" spans="142:144" x14ac:dyDescent="0.2">
      <c r="EL478" s="21" t="str">
        <f t="shared" si="90"/>
        <v/>
      </c>
      <c r="EM478" s="21" t="str">
        <f t="shared" si="89"/>
        <v/>
      </c>
      <c r="EN478" s="21" t="str">
        <f t="shared" si="88"/>
        <v/>
      </c>
    </row>
    <row r="479" spans="142:144" x14ac:dyDescent="0.2">
      <c r="EL479" s="21" t="str">
        <f t="shared" si="90"/>
        <v/>
      </c>
      <c r="EM479" s="21" t="str">
        <f t="shared" si="89"/>
        <v/>
      </c>
      <c r="EN479" s="21" t="str">
        <f t="shared" si="88"/>
        <v/>
      </c>
    </row>
    <row r="480" spans="142:144" x14ac:dyDescent="0.2">
      <c r="EL480" s="21" t="str">
        <f t="shared" si="90"/>
        <v/>
      </c>
      <c r="EM480" s="21" t="str">
        <f t="shared" si="89"/>
        <v/>
      </c>
      <c r="EN480" s="21" t="str">
        <f t="shared" si="88"/>
        <v/>
      </c>
    </row>
    <row r="481" spans="142:144" x14ac:dyDescent="0.2">
      <c r="EL481" s="21" t="str">
        <f t="shared" si="90"/>
        <v/>
      </c>
      <c r="EM481" s="21" t="str">
        <f t="shared" si="89"/>
        <v/>
      </c>
      <c r="EN481" s="21" t="str">
        <f t="shared" si="88"/>
        <v/>
      </c>
    </row>
    <row r="482" spans="142:144" x14ac:dyDescent="0.2">
      <c r="EL482" s="21" t="str">
        <f t="shared" si="90"/>
        <v/>
      </c>
      <c r="EM482" s="21" t="str">
        <f t="shared" si="89"/>
        <v/>
      </c>
      <c r="EN482" s="21" t="str">
        <f t="shared" si="88"/>
        <v/>
      </c>
    </row>
    <row r="483" spans="142:144" x14ac:dyDescent="0.2">
      <c r="EL483" s="21" t="str">
        <f t="shared" si="90"/>
        <v/>
      </c>
      <c r="EM483" s="21" t="str">
        <f t="shared" si="89"/>
        <v/>
      </c>
      <c r="EN483" s="21" t="str">
        <f t="shared" si="88"/>
        <v/>
      </c>
    </row>
    <row r="484" spans="142:144" x14ac:dyDescent="0.2">
      <c r="EL484" s="21" t="str">
        <f t="shared" si="90"/>
        <v/>
      </c>
      <c r="EM484" s="21" t="str">
        <f t="shared" si="89"/>
        <v/>
      </c>
      <c r="EN484" s="21" t="str">
        <f t="shared" si="88"/>
        <v/>
      </c>
    </row>
    <row r="485" spans="142:144" x14ac:dyDescent="0.2">
      <c r="EL485" s="21" t="str">
        <f t="shared" si="90"/>
        <v/>
      </c>
      <c r="EM485" s="21" t="str">
        <f t="shared" si="89"/>
        <v/>
      </c>
      <c r="EN485" s="21" t="str">
        <f t="shared" si="88"/>
        <v/>
      </c>
    </row>
    <row r="486" spans="142:144" x14ac:dyDescent="0.2">
      <c r="EL486" s="21" t="str">
        <f t="shared" si="90"/>
        <v/>
      </c>
      <c r="EM486" s="21" t="str">
        <f t="shared" si="89"/>
        <v/>
      </c>
      <c r="EN486" s="21" t="str">
        <f t="shared" si="88"/>
        <v/>
      </c>
    </row>
    <row r="487" spans="142:144" x14ac:dyDescent="0.2">
      <c r="EL487" s="21" t="str">
        <f t="shared" si="90"/>
        <v/>
      </c>
      <c r="EM487" s="21" t="str">
        <f t="shared" si="89"/>
        <v/>
      </c>
      <c r="EN487" s="21" t="str">
        <f t="shared" si="88"/>
        <v/>
      </c>
    </row>
    <row r="488" spans="142:144" x14ac:dyDescent="0.2">
      <c r="EL488" s="21" t="str">
        <f t="shared" si="90"/>
        <v/>
      </c>
      <c r="EM488" s="21" t="str">
        <f t="shared" si="89"/>
        <v/>
      </c>
      <c r="EN488" s="21" t="str">
        <f t="shared" si="88"/>
        <v/>
      </c>
    </row>
    <row r="489" spans="142:144" x14ac:dyDescent="0.2">
      <c r="EL489" s="21" t="str">
        <f t="shared" si="90"/>
        <v/>
      </c>
      <c r="EM489" s="21" t="str">
        <f t="shared" si="89"/>
        <v/>
      </c>
      <c r="EN489" s="21" t="str">
        <f t="shared" si="88"/>
        <v/>
      </c>
    </row>
    <row r="490" spans="142:144" x14ac:dyDescent="0.2">
      <c r="EL490" s="21" t="str">
        <f t="shared" si="90"/>
        <v/>
      </c>
      <c r="EM490" s="21" t="str">
        <f t="shared" si="89"/>
        <v/>
      </c>
      <c r="EN490" s="21" t="str">
        <f t="shared" si="88"/>
        <v/>
      </c>
    </row>
    <row r="491" spans="142:144" x14ac:dyDescent="0.2">
      <c r="EL491" s="21" t="str">
        <f t="shared" si="90"/>
        <v/>
      </c>
      <c r="EM491" s="21" t="str">
        <f t="shared" si="89"/>
        <v/>
      </c>
      <c r="EN491" s="21" t="str">
        <f t="shared" si="88"/>
        <v/>
      </c>
    </row>
    <row r="492" spans="142:144" x14ac:dyDescent="0.2">
      <c r="EL492" s="21" t="str">
        <f t="shared" si="90"/>
        <v/>
      </c>
      <c r="EM492" s="21" t="str">
        <f t="shared" si="89"/>
        <v/>
      </c>
      <c r="EN492" s="21" t="str">
        <f t="shared" si="88"/>
        <v/>
      </c>
    </row>
    <row r="493" spans="142:144" x14ac:dyDescent="0.2">
      <c r="EL493" s="21" t="str">
        <f t="shared" si="90"/>
        <v/>
      </c>
      <c r="EM493" s="21" t="str">
        <f t="shared" si="89"/>
        <v/>
      </c>
      <c r="EN493" s="21" t="str">
        <f t="shared" si="88"/>
        <v/>
      </c>
    </row>
    <row r="494" spans="142:144" x14ac:dyDescent="0.2">
      <c r="EL494" s="21" t="str">
        <f t="shared" si="90"/>
        <v/>
      </c>
      <c r="EM494" s="21" t="str">
        <f t="shared" si="89"/>
        <v/>
      </c>
      <c r="EN494" s="21" t="str">
        <f t="shared" si="88"/>
        <v/>
      </c>
    </row>
    <row r="495" spans="142:144" x14ac:dyDescent="0.2">
      <c r="EL495" s="21" t="str">
        <f t="shared" si="90"/>
        <v/>
      </c>
      <c r="EM495" s="21" t="str">
        <f t="shared" si="89"/>
        <v/>
      </c>
      <c r="EN495" s="21" t="str">
        <f t="shared" si="88"/>
        <v/>
      </c>
    </row>
    <row r="496" spans="142:144" x14ac:dyDescent="0.2">
      <c r="EL496" s="21" t="str">
        <f t="shared" si="90"/>
        <v/>
      </c>
      <c r="EM496" s="21" t="str">
        <f t="shared" si="89"/>
        <v/>
      </c>
      <c r="EN496" s="21" t="str">
        <f t="shared" si="88"/>
        <v/>
      </c>
    </row>
    <row r="497" spans="142:144" x14ac:dyDescent="0.2">
      <c r="EL497" s="21" t="str">
        <f t="shared" si="90"/>
        <v/>
      </c>
      <c r="EM497" s="21" t="str">
        <f t="shared" si="89"/>
        <v/>
      </c>
      <c r="EN497" s="21" t="str">
        <f t="shared" si="88"/>
        <v/>
      </c>
    </row>
    <row r="498" spans="142:144" x14ac:dyDescent="0.2">
      <c r="EL498" s="21" t="str">
        <f t="shared" si="90"/>
        <v/>
      </c>
      <c r="EM498" s="21" t="str">
        <f t="shared" si="89"/>
        <v/>
      </c>
      <c r="EN498" s="21" t="str">
        <f t="shared" si="88"/>
        <v/>
      </c>
    </row>
    <row r="499" spans="142:144" x14ac:dyDescent="0.2">
      <c r="EL499" s="21" t="str">
        <f t="shared" si="90"/>
        <v/>
      </c>
      <c r="EM499" s="21" t="str">
        <f t="shared" si="89"/>
        <v/>
      </c>
      <c r="EN499" s="21" t="str">
        <f t="shared" si="88"/>
        <v/>
      </c>
    </row>
    <row r="500" spans="142:144" x14ac:dyDescent="0.2">
      <c r="EL500" s="21" t="str">
        <f t="shared" si="90"/>
        <v/>
      </c>
      <c r="EM500" s="21" t="str">
        <f t="shared" si="89"/>
        <v/>
      </c>
      <c r="EN500" s="21" t="str">
        <f t="shared" si="88"/>
        <v/>
      </c>
    </row>
    <row r="501" spans="142:144" x14ac:dyDescent="0.2">
      <c r="EL501" s="21" t="str">
        <f t="shared" si="90"/>
        <v/>
      </c>
      <c r="EM501" s="21" t="str">
        <f t="shared" si="89"/>
        <v/>
      </c>
      <c r="EN501" s="21" t="str">
        <f t="shared" si="88"/>
        <v/>
      </c>
    </row>
    <row r="502" spans="142:144" x14ac:dyDescent="0.2">
      <c r="EL502" s="21" t="str">
        <f t="shared" si="90"/>
        <v/>
      </c>
      <c r="EM502" s="21" t="str">
        <f t="shared" si="89"/>
        <v/>
      </c>
      <c r="EN502" s="21" t="str">
        <f t="shared" si="88"/>
        <v/>
      </c>
    </row>
    <row r="503" spans="142:144" x14ac:dyDescent="0.2">
      <c r="EL503" s="21" t="str">
        <f t="shared" si="90"/>
        <v/>
      </c>
      <c r="EM503" s="21" t="str">
        <f t="shared" si="89"/>
        <v/>
      </c>
      <c r="EN503" s="21" t="str">
        <f t="shared" si="88"/>
        <v/>
      </c>
    </row>
    <row r="504" spans="142:144" x14ac:dyDescent="0.2">
      <c r="EL504" s="21" t="str">
        <f t="shared" si="90"/>
        <v/>
      </c>
      <c r="EM504" s="21" t="str">
        <f t="shared" si="89"/>
        <v/>
      </c>
      <c r="EN504" s="21" t="str">
        <f t="shared" si="88"/>
        <v/>
      </c>
    </row>
    <row r="505" spans="142:144" x14ac:dyDescent="0.2">
      <c r="EL505" s="21" t="str">
        <f t="shared" si="90"/>
        <v/>
      </c>
      <c r="EM505" s="21" t="str">
        <f t="shared" si="89"/>
        <v/>
      </c>
      <c r="EN505" s="21" t="str">
        <f t="shared" si="88"/>
        <v/>
      </c>
    </row>
    <row r="506" spans="142:144" x14ac:dyDescent="0.2">
      <c r="EL506" s="21" t="str">
        <f t="shared" si="90"/>
        <v/>
      </c>
      <c r="EM506" s="21" t="str">
        <f t="shared" si="89"/>
        <v/>
      </c>
      <c r="EN506" s="21" t="str">
        <f t="shared" si="88"/>
        <v/>
      </c>
    </row>
    <row r="507" spans="142:144" x14ac:dyDescent="0.2">
      <c r="EL507" s="21" t="str">
        <f t="shared" si="90"/>
        <v/>
      </c>
      <c r="EM507" s="21" t="str">
        <f t="shared" si="89"/>
        <v/>
      </c>
      <c r="EN507" s="21" t="str">
        <f t="shared" si="88"/>
        <v/>
      </c>
    </row>
    <row r="508" spans="142:144" x14ac:dyDescent="0.2">
      <c r="EL508" s="21" t="str">
        <f t="shared" si="90"/>
        <v/>
      </c>
      <c r="EM508" s="21" t="str">
        <f t="shared" si="89"/>
        <v/>
      </c>
      <c r="EN508" s="21" t="str">
        <f t="shared" si="88"/>
        <v/>
      </c>
    </row>
    <row r="509" spans="142:144" x14ac:dyDescent="0.2">
      <c r="EL509" s="21" t="str">
        <f t="shared" si="90"/>
        <v/>
      </c>
      <c r="EM509" s="21" t="str">
        <f t="shared" si="89"/>
        <v/>
      </c>
      <c r="EN509" s="21" t="str">
        <f t="shared" si="88"/>
        <v/>
      </c>
    </row>
    <row r="510" spans="142:144" x14ac:dyDescent="0.2">
      <c r="EL510" s="21" t="str">
        <f t="shared" si="90"/>
        <v/>
      </c>
      <c r="EM510" s="21" t="str">
        <f t="shared" si="89"/>
        <v/>
      </c>
      <c r="EN510" s="21" t="str">
        <f t="shared" si="88"/>
        <v/>
      </c>
    </row>
    <row r="511" spans="142:144" x14ac:dyDescent="0.2">
      <c r="EL511" s="21" t="str">
        <f t="shared" si="90"/>
        <v/>
      </c>
      <c r="EM511" s="21" t="str">
        <f t="shared" si="89"/>
        <v/>
      </c>
      <c r="EN511" s="21" t="str">
        <f t="shared" si="88"/>
        <v/>
      </c>
    </row>
    <row r="512" spans="142:144" x14ac:dyDescent="0.2">
      <c r="EL512" s="21" t="str">
        <f t="shared" si="90"/>
        <v/>
      </c>
      <c r="EM512" s="21" t="str">
        <f t="shared" si="89"/>
        <v/>
      </c>
      <c r="EN512" s="21" t="str">
        <f t="shared" si="88"/>
        <v/>
      </c>
    </row>
    <row r="513" spans="142:144" x14ac:dyDescent="0.2">
      <c r="EL513" s="21" t="str">
        <f t="shared" si="90"/>
        <v/>
      </c>
      <c r="EM513" s="21" t="str">
        <f t="shared" si="89"/>
        <v/>
      </c>
      <c r="EN513" s="21" t="str">
        <f t="shared" si="88"/>
        <v/>
      </c>
    </row>
    <row r="514" spans="142:144" x14ac:dyDescent="0.2">
      <c r="EL514" s="21" t="str">
        <f t="shared" si="90"/>
        <v/>
      </c>
      <c r="EM514" s="21" t="str">
        <f t="shared" si="89"/>
        <v/>
      </c>
      <c r="EN514" s="21" t="str">
        <f t="shared" si="88"/>
        <v/>
      </c>
    </row>
    <row r="515" spans="142:144" x14ac:dyDescent="0.2">
      <c r="EL515" s="21" t="str">
        <f t="shared" si="90"/>
        <v/>
      </c>
      <c r="EM515" s="21" t="str">
        <f t="shared" si="89"/>
        <v/>
      </c>
      <c r="EN515" s="21" t="str">
        <f t="shared" ref="EN515:EN578" si="91">IF($EM515=ccAreaName,1,"")</f>
        <v/>
      </c>
    </row>
    <row r="516" spans="142:144" x14ac:dyDescent="0.2">
      <c r="EL516" s="21" t="str">
        <f t="shared" si="90"/>
        <v/>
      </c>
      <c r="EM516" s="21" t="str">
        <f t="shared" ref="EM516:EM579" si="92">IF(ISNUMBER($A516),$A516&amp;$B516&amp;$E516&amp;$F516,"")</f>
        <v/>
      </c>
      <c r="EN516" s="21" t="str">
        <f t="shared" si="91"/>
        <v/>
      </c>
    </row>
    <row r="517" spans="142:144" x14ac:dyDescent="0.2">
      <c r="EL517" s="21" t="str">
        <f t="shared" ref="EL517:EL580" si="93">IF(ISNUMBER($A517),$F517&amp;$E517,"")</f>
        <v/>
      </c>
      <c r="EM517" s="21" t="str">
        <f t="shared" si="92"/>
        <v/>
      </c>
      <c r="EN517" s="21" t="str">
        <f t="shared" si="91"/>
        <v/>
      </c>
    </row>
    <row r="518" spans="142:144" x14ac:dyDescent="0.2">
      <c r="EL518" s="21" t="str">
        <f t="shared" si="93"/>
        <v/>
      </c>
      <c r="EM518" s="21" t="str">
        <f t="shared" si="92"/>
        <v/>
      </c>
      <c r="EN518" s="21" t="str">
        <f t="shared" si="91"/>
        <v/>
      </c>
    </row>
    <row r="519" spans="142:144" x14ac:dyDescent="0.2">
      <c r="EL519" s="21" t="str">
        <f t="shared" si="93"/>
        <v/>
      </c>
      <c r="EM519" s="21" t="str">
        <f t="shared" si="92"/>
        <v/>
      </c>
      <c r="EN519" s="21" t="str">
        <f t="shared" si="91"/>
        <v/>
      </c>
    </row>
    <row r="520" spans="142:144" x14ac:dyDescent="0.2">
      <c r="EL520" s="21" t="str">
        <f t="shared" si="93"/>
        <v/>
      </c>
      <c r="EM520" s="21" t="str">
        <f t="shared" si="92"/>
        <v/>
      </c>
      <c r="EN520" s="21" t="str">
        <f t="shared" si="91"/>
        <v/>
      </c>
    </row>
    <row r="521" spans="142:144" x14ac:dyDescent="0.2">
      <c r="EL521" s="21" t="str">
        <f t="shared" si="93"/>
        <v/>
      </c>
      <c r="EM521" s="21" t="str">
        <f t="shared" si="92"/>
        <v/>
      </c>
      <c r="EN521" s="21" t="str">
        <f t="shared" si="91"/>
        <v/>
      </c>
    </row>
    <row r="522" spans="142:144" x14ac:dyDescent="0.2">
      <c r="EL522" s="21" t="str">
        <f t="shared" si="93"/>
        <v/>
      </c>
      <c r="EM522" s="21" t="str">
        <f t="shared" si="92"/>
        <v/>
      </c>
      <c r="EN522" s="21" t="str">
        <f t="shared" si="91"/>
        <v/>
      </c>
    </row>
    <row r="523" spans="142:144" x14ac:dyDescent="0.2">
      <c r="EL523" s="21" t="str">
        <f t="shared" si="93"/>
        <v/>
      </c>
      <c r="EM523" s="21" t="str">
        <f t="shared" si="92"/>
        <v/>
      </c>
      <c r="EN523" s="21" t="str">
        <f t="shared" si="91"/>
        <v/>
      </c>
    </row>
    <row r="524" spans="142:144" x14ac:dyDescent="0.2">
      <c r="EL524" s="21" t="str">
        <f t="shared" si="93"/>
        <v/>
      </c>
      <c r="EM524" s="21" t="str">
        <f t="shared" si="92"/>
        <v/>
      </c>
      <c r="EN524" s="21" t="str">
        <f t="shared" si="91"/>
        <v/>
      </c>
    </row>
    <row r="525" spans="142:144" x14ac:dyDescent="0.2">
      <c r="EL525" s="21" t="str">
        <f t="shared" si="93"/>
        <v/>
      </c>
      <c r="EM525" s="21" t="str">
        <f t="shared" si="92"/>
        <v/>
      </c>
      <c r="EN525" s="21" t="str">
        <f t="shared" si="91"/>
        <v/>
      </c>
    </row>
    <row r="526" spans="142:144" x14ac:dyDescent="0.2">
      <c r="EL526" s="21" t="str">
        <f t="shared" si="93"/>
        <v/>
      </c>
      <c r="EM526" s="21" t="str">
        <f t="shared" si="92"/>
        <v/>
      </c>
      <c r="EN526" s="21" t="str">
        <f t="shared" si="91"/>
        <v/>
      </c>
    </row>
    <row r="527" spans="142:144" x14ac:dyDescent="0.2">
      <c r="EL527" s="21" t="str">
        <f t="shared" si="93"/>
        <v/>
      </c>
      <c r="EM527" s="21" t="str">
        <f t="shared" si="92"/>
        <v/>
      </c>
      <c r="EN527" s="21" t="str">
        <f t="shared" si="91"/>
        <v/>
      </c>
    </row>
    <row r="528" spans="142:144" x14ac:dyDescent="0.2">
      <c r="EL528" s="21" t="str">
        <f t="shared" si="93"/>
        <v/>
      </c>
      <c r="EM528" s="21" t="str">
        <f t="shared" si="92"/>
        <v/>
      </c>
      <c r="EN528" s="21" t="str">
        <f t="shared" si="91"/>
        <v/>
      </c>
    </row>
    <row r="529" spans="142:144" x14ac:dyDescent="0.2">
      <c r="EL529" s="21" t="str">
        <f t="shared" si="93"/>
        <v/>
      </c>
      <c r="EM529" s="21" t="str">
        <f t="shared" si="92"/>
        <v/>
      </c>
      <c r="EN529" s="21" t="str">
        <f t="shared" si="91"/>
        <v/>
      </c>
    </row>
    <row r="530" spans="142:144" x14ac:dyDescent="0.2">
      <c r="EL530" s="21" t="str">
        <f t="shared" si="93"/>
        <v/>
      </c>
      <c r="EM530" s="21" t="str">
        <f t="shared" si="92"/>
        <v/>
      </c>
      <c r="EN530" s="21" t="str">
        <f t="shared" si="91"/>
        <v/>
      </c>
    </row>
    <row r="531" spans="142:144" x14ac:dyDescent="0.2">
      <c r="EL531" s="21" t="str">
        <f t="shared" si="93"/>
        <v/>
      </c>
      <c r="EM531" s="21" t="str">
        <f t="shared" si="92"/>
        <v/>
      </c>
      <c r="EN531" s="21" t="str">
        <f t="shared" si="91"/>
        <v/>
      </c>
    </row>
    <row r="532" spans="142:144" x14ac:dyDescent="0.2">
      <c r="EL532" s="21" t="str">
        <f t="shared" si="93"/>
        <v/>
      </c>
      <c r="EM532" s="21" t="str">
        <f t="shared" si="92"/>
        <v/>
      </c>
      <c r="EN532" s="21" t="str">
        <f t="shared" si="91"/>
        <v/>
      </c>
    </row>
    <row r="533" spans="142:144" x14ac:dyDescent="0.2">
      <c r="EL533" s="21" t="str">
        <f t="shared" si="93"/>
        <v/>
      </c>
      <c r="EM533" s="21" t="str">
        <f t="shared" si="92"/>
        <v/>
      </c>
      <c r="EN533" s="21" t="str">
        <f t="shared" si="91"/>
        <v/>
      </c>
    </row>
    <row r="534" spans="142:144" x14ac:dyDescent="0.2">
      <c r="EL534" s="21" t="str">
        <f t="shared" si="93"/>
        <v/>
      </c>
      <c r="EM534" s="21" t="str">
        <f t="shared" si="92"/>
        <v/>
      </c>
      <c r="EN534" s="21" t="str">
        <f t="shared" si="91"/>
        <v/>
      </c>
    </row>
    <row r="535" spans="142:144" x14ac:dyDescent="0.2">
      <c r="EL535" s="21" t="str">
        <f t="shared" si="93"/>
        <v/>
      </c>
      <c r="EM535" s="21" t="str">
        <f t="shared" si="92"/>
        <v/>
      </c>
      <c r="EN535" s="21" t="str">
        <f t="shared" si="91"/>
        <v/>
      </c>
    </row>
    <row r="536" spans="142:144" x14ac:dyDescent="0.2">
      <c r="EL536" s="21" t="str">
        <f t="shared" si="93"/>
        <v/>
      </c>
      <c r="EM536" s="21" t="str">
        <f t="shared" si="92"/>
        <v/>
      </c>
      <c r="EN536" s="21" t="str">
        <f t="shared" si="91"/>
        <v/>
      </c>
    </row>
    <row r="537" spans="142:144" x14ac:dyDescent="0.2">
      <c r="EL537" s="21" t="str">
        <f t="shared" si="93"/>
        <v/>
      </c>
      <c r="EM537" s="21" t="str">
        <f t="shared" si="92"/>
        <v/>
      </c>
      <c r="EN537" s="21" t="str">
        <f t="shared" si="91"/>
        <v/>
      </c>
    </row>
    <row r="538" spans="142:144" x14ac:dyDescent="0.2">
      <c r="EL538" s="21" t="str">
        <f t="shared" si="93"/>
        <v/>
      </c>
      <c r="EM538" s="21" t="str">
        <f t="shared" si="92"/>
        <v/>
      </c>
      <c r="EN538" s="21" t="str">
        <f t="shared" si="91"/>
        <v/>
      </c>
    </row>
    <row r="539" spans="142:144" x14ac:dyDescent="0.2">
      <c r="EL539" s="21" t="str">
        <f t="shared" si="93"/>
        <v/>
      </c>
      <c r="EM539" s="21" t="str">
        <f t="shared" si="92"/>
        <v/>
      </c>
      <c r="EN539" s="21" t="str">
        <f t="shared" si="91"/>
        <v/>
      </c>
    </row>
    <row r="540" spans="142:144" x14ac:dyDescent="0.2">
      <c r="EL540" s="21" t="str">
        <f t="shared" si="93"/>
        <v/>
      </c>
      <c r="EM540" s="21" t="str">
        <f t="shared" si="92"/>
        <v/>
      </c>
      <c r="EN540" s="21" t="str">
        <f t="shared" si="91"/>
        <v/>
      </c>
    </row>
    <row r="541" spans="142:144" x14ac:dyDescent="0.2">
      <c r="EL541" s="21" t="str">
        <f t="shared" si="93"/>
        <v/>
      </c>
      <c r="EM541" s="21" t="str">
        <f t="shared" si="92"/>
        <v/>
      </c>
      <c r="EN541" s="21" t="str">
        <f t="shared" si="91"/>
        <v/>
      </c>
    </row>
    <row r="542" spans="142:144" x14ac:dyDescent="0.2">
      <c r="EL542" s="21" t="str">
        <f t="shared" si="93"/>
        <v/>
      </c>
      <c r="EM542" s="21" t="str">
        <f t="shared" si="92"/>
        <v/>
      </c>
      <c r="EN542" s="21" t="str">
        <f t="shared" si="91"/>
        <v/>
      </c>
    </row>
    <row r="543" spans="142:144" x14ac:dyDescent="0.2">
      <c r="EL543" s="21" t="str">
        <f t="shared" si="93"/>
        <v/>
      </c>
      <c r="EM543" s="21" t="str">
        <f t="shared" si="92"/>
        <v/>
      </c>
      <c r="EN543" s="21" t="str">
        <f t="shared" si="91"/>
        <v/>
      </c>
    </row>
    <row r="544" spans="142:144" x14ac:dyDescent="0.2">
      <c r="EL544" s="21" t="str">
        <f t="shared" si="93"/>
        <v/>
      </c>
      <c r="EM544" s="21" t="str">
        <f t="shared" si="92"/>
        <v/>
      </c>
      <c r="EN544" s="21" t="str">
        <f t="shared" si="91"/>
        <v/>
      </c>
    </row>
    <row r="545" spans="142:144" x14ac:dyDescent="0.2">
      <c r="EL545" s="21" t="str">
        <f t="shared" si="93"/>
        <v/>
      </c>
      <c r="EM545" s="21" t="str">
        <f t="shared" si="92"/>
        <v/>
      </c>
      <c r="EN545" s="21" t="str">
        <f t="shared" si="91"/>
        <v/>
      </c>
    </row>
    <row r="546" spans="142:144" x14ac:dyDescent="0.2">
      <c r="EL546" s="21" t="str">
        <f t="shared" si="93"/>
        <v/>
      </c>
      <c r="EM546" s="21" t="str">
        <f t="shared" si="92"/>
        <v/>
      </c>
      <c r="EN546" s="21" t="str">
        <f t="shared" si="91"/>
        <v/>
      </c>
    </row>
    <row r="547" spans="142:144" x14ac:dyDescent="0.2">
      <c r="EL547" s="21" t="str">
        <f t="shared" si="93"/>
        <v/>
      </c>
      <c r="EM547" s="21" t="str">
        <f t="shared" si="92"/>
        <v/>
      </c>
      <c r="EN547" s="21" t="str">
        <f t="shared" si="91"/>
        <v/>
      </c>
    </row>
    <row r="548" spans="142:144" x14ac:dyDescent="0.2">
      <c r="EL548" s="21" t="str">
        <f t="shared" si="93"/>
        <v/>
      </c>
      <c r="EM548" s="21" t="str">
        <f t="shared" si="92"/>
        <v/>
      </c>
      <c r="EN548" s="21" t="str">
        <f t="shared" si="91"/>
        <v/>
      </c>
    </row>
    <row r="549" spans="142:144" x14ac:dyDescent="0.2">
      <c r="EL549" s="21" t="str">
        <f t="shared" si="93"/>
        <v/>
      </c>
      <c r="EM549" s="21" t="str">
        <f t="shared" si="92"/>
        <v/>
      </c>
      <c r="EN549" s="21" t="str">
        <f t="shared" si="91"/>
        <v/>
      </c>
    </row>
    <row r="550" spans="142:144" x14ac:dyDescent="0.2">
      <c r="EL550" s="21" t="str">
        <f t="shared" si="93"/>
        <v/>
      </c>
      <c r="EM550" s="21" t="str">
        <f t="shared" si="92"/>
        <v/>
      </c>
      <c r="EN550" s="21" t="str">
        <f t="shared" si="91"/>
        <v/>
      </c>
    </row>
    <row r="551" spans="142:144" x14ac:dyDescent="0.2">
      <c r="EL551" s="21" t="str">
        <f t="shared" si="93"/>
        <v/>
      </c>
      <c r="EM551" s="21" t="str">
        <f t="shared" si="92"/>
        <v/>
      </c>
      <c r="EN551" s="21" t="str">
        <f t="shared" si="91"/>
        <v/>
      </c>
    </row>
    <row r="552" spans="142:144" x14ac:dyDescent="0.2">
      <c r="EL552" s="21" t="str">
        <f t="shared" si="93"/>
        <v/>
      </c>
      <c r="EM552" s="21" t="str">
        <f t="shared" si="92"/>
        <v/>
      </c>
      <c r="EN552" s="21" t="str">
        <f t="shared" si="91"/>
        <v/>
      </c>
    </row>
    <row r="553" spans="142:144" x14ac:dyDescent="0.2">
      <c r="EL553" s="21" t="str">
        <f t="shared" si="93"/>
        <v/>
      </c>
      <c r="EM553" s="21" t="str">
        <f t="shared" si="92"/>
        <v/>
      </c>
      <c r="EN553" s="21" t="str">
        <f t="shared" si="91"/>
        <v/>
      </c>
    </row>
    <row r="554" spans="142:144" x14ac:dyDescent="0.2">
      <c r="EL554" s="21" t="str">
        <f t="shared" si="93"/>
        <v/>
      </c>
      <c r="EM554" s="21" t="str">
        <f t="shared" si="92"/>
        <v/>
      </c>
      <c r="EN554" s="21" t="str">
        <f t="shared" si="91"/>
        <v/>
      </c>
    </row>
    <row r="555" spans="142:144" x14ac:dyDescent="0.2">
      <c r="EL555" s="21" t="str">
        <f t="shared" si="93"/>
        <v/>
      </c>
      <c r="EM555" s="21" t="str">
        <f t="shared" si="92"/>
        <v/>
      </c>
      <c r="EN555" s="21" t="str">
        <f t="shared" si="91"/>
        <v/>
      </c>
    </row>
    <row r="556" spans="142:144" x14ac:dyDescent="0.2">
      <c r="EL556" s="21" t="str">
        <f t="shared" si="93"/>
        <v/>
      </c>
      <c r="EM556" s="21" t="str">
        <f t="shared" si="92"/>
        <v/>
      </c>
      <c r="EN556" s="21" t="str">
        <f t="shared" si="91"/>
        <v/>
      </c>
    </row>
    <row r="557" spans="142:144" x14ac:dyDescent="0.2">
      <c r="EL557" s="21" t="str">
        <f t="shared" si="93"/>
        <v/>
      </c>
      <c r="EM557" s="21" t="str">
        <f t="shared" si="92"/>
        <v/>
      </c>
      <c r="EN557" s="21" t="str">
        <f t="shared" si="91"/>
        <v/>
      </c>
    </row>
    <row r="558" spans="142:144" x14ac:dyDescent="0.2">
      <c r="EL558" s="21" t="str">
        <f t="shared" si="93"/>
        <v/>
      </c>
      <c r="EM558" s="21" t="str">
        <f t="shared" si="92"/>
        <v/>
      </c>
      <c r="EN558" s="21" t="str">
        <f t="shared" si="91"/>
        <v/>
      </c>
    </row>
    <row r="559" spans="142:144" x14ac:dyDescent="0.2">
      <c r="EL559" s="21" t="str">
        <f t="shared" si="93"/>
        <v/>
      </c>
      <c r="EM559" s="21" t="str">
        <f t="shared" si="92"/>
        <v/>
      </c>
      <c r="EN559" s="21" t="str">
        <f t="shared" si="91"/>
        <v/>
      </c>
    </row>
    <row r="560" spans="142:144" x14ac:dyDescent="0.2">
      <c r="EL560" s="21" t="str">
        <f t="shared" si="93"/>
        <v/>
      </c>
      <c r="EM560" s="21" t="str">
        <f t="shared" si="92"/>
        <v/>
      </c>
      <c r="EN560" s="21" t="str">
        <f t="shared" si="91"/>
        <v/>
      </c>
    </row>
    <row r="561" spans="142:144" x14ac:dyDescent="0.2">
      <c r="EL561" s="21" t="str">
        <f t="shared" si="93"/>
        <v/>
      </c>
      <c r="EM561" s="21" t="str">
        <f t="shared" si="92"/>
        <v/>
      </c>
      <c r="EN561" s="21" t="str">
        <f t="shared" si="91"/>
        <v/>
      </c>
    </row>
    <row r="562" spans="142:144" x14ac:dyDescent="0.2">
      <c r="EL562" s="21" t="str">
        <f t="shared" si="93"/>
        <v/>
      </c>
      <c r="EM562" s="21" t="str">
        <f t="shared" si="92"/>
        <v/>
      </c>
      <c r="EN562" s="21" t="str">
        <f t="shared" si="91"/>
        <v/>
      </c>
    </row>
    <row r="563" spans="142:144" x14ac:dyDescent="0.2">
      <c r="EL563" s="21" t="str">
        <f t="shared" si="93"/>
        <v/>
      </c>
      <c r="EM563" s="21" t="str">
        <f t="shared" si="92"/>
        <v/>
      </c>
      <c r="EN563" s="21" t="str">
        <f t="shared" si="91"/>
        <v/>
      </c>
    </row>
    <row r="564" spans="142:144" x14ac:dyDescent="0.2">
      <c r="EL564" s="21" t="str">
        <f t="shared" si="93"/>
        <v/>
      </c>
      <c r="EM564" s="21" t="str">
        <f t="shared" si="92"/>
        <v/>
      </c>
      <c r="EN564" s="21" t="str">
        <f t="shared" si="91"/>
        <v/>
      </c>
    </row>
    <row r="565" spans="142:144" x14ac:dyDescent="0.2">
      <c r="EL565" s="21" t="str">
        <f t="shared" si="93"/>
        <v/>
      </c>
      <c r="EM565" s="21" t="str">
        <f t="shared" si="92"/>
        <v/>
      </c>
      <c r="EN565" s="21" t="str">
        <f t="shared" si="91"/>
        <v/>
      </c>
    </row>
    <row r="566" spans="142:144" x14ac:dyDescent="0.2">
      <c r="EL566" s="21" t="str">
        <f t="shared" si="93"/>
        <v/>
      </c>
      <c r="EM566" s="21" t="str">
        <f t="shared" si="92"/>
        <v/>
      </c>
      <c r="EN566" s="21" t="str">
        <f t="shared" si="91"/>
        <v/>
      </c>
    </row>
    <row r="567" spans="142:144" x14ac:dyDescent="0.2">
      <c r="EL567" s="21" t="str">
        <f t="shared" si="93"/>
        <v/>
      </c>
      <c r="EM567" s="21" t="str">
        <f t="shared" si="92"/>
        <v/>
      </c>
      <c r="EN567" s="21" t="str">
        <f t="shared" si="91"/>
        <v/>
      </c>
    </row>
    <row r="568" spans="142:144" x14ac:dyDescent="0.2">
      <c r="EL568" s="21" t="str">
        <f t="shared" si="93"/>
        <v/>
      </c>
      <c r="EM568" s="21" t="str">
        <f t="shared" si="92"/>
        <v/>
      </c>
      <c r="EN568" s="21" t="str">
        <f t="shared" si="91"/>
        <v/>
      </c>
    </row>
    <row r="569" spans="142:144" x14ac:dyDescent="0.2">
      <c r="EL569" s="21" t="str">
        <f t="shared" si="93"/>
        <v/>
      </c>
      <c r="EM569" s="21" t="str">
        <f t="shared" si="92"/>
        <v/>
      </c>
      <c r="EN569" s="21" t="str">
        <f t="shared" si="91"/>
        <v/>
      </c>
    </row>
    <row r="570" spans="142:144" x14ac:dyDescent="0.2">
      <c r="EL570" s="21" t="str">
        <f t="shared" si="93"/>
        <v/>
      </c>
      <c r="EM570" s="21" t="str">
        <f t="shared" si="92"/>
        <v/>
      </c>
      <c r="EN570" s="21" t="str">
        <f t="shared" si="91"/>
        <v/>
      </c>
    </row>
    <row r="571" spans="142:144" x14ac:dyDescent="0.2">
      <c r="EL571" s="21" t="str">
        <f t="shared" si="93"/>
        <v/>
      </c>
      <c r="EM571" s="21" t="str">
        <f t="shared" si="92"/>
        <v/>
      </c>
      <c r="EN571" s="21" t="str">
        <f t="shared" si="91"/>
        <v/>
      </c>
    </row>
    <row r="572" spans="142:144" x14ac:dyDescent="0.2">
      <c r="EL572" s="21" t="str">
        <f t="shared" si="93"/>
        <v/>
      </c>
      <c r="EM572" s="21" t="str">
        <f t="shared" si="92"/>
        <v/>
      </c>
      <c r="EN572" s="21" t="str">
        <f t="shared" si="91"/>
        <v/>
      </c>
    </row>
    <row r="573" spans="142:144" x14ac:dyDescent="0.2">
      <c r="EL573" s="21" t="str">
        <f t="shared" si="93"/>
        <v/>
      </c>
      <c r="EM573" s="21" t="str">
        <f t="shared" si="92"/>
        <v/>
      </c>
      <c r="EN573" s="21" t="str">
        <f t="shared" si="91"/>
        <v/>
      </c>
    </row>
    <row r="574" spans="142:144" x14ac:dyDescent="0.2">
      <c r="EL574" s="21" t="str">
        <f t="shared" si="93"/>
        <v/>
      </c>
      <c r="EM574" s="21" t="str">
        <f t="shared" si="92"/>
        <v/>
      </c>
      <c r="EN574" s="21" t="str">
        <f t="shared" si="91"/>
        <v/>
      </c>
    </row>
    <row r="575" spans="142:144" x14ac:dyDescent="0.2">
      <c r="EL575" s="21" t="str">
        <f t="shared" si="93"/>
        <v/>
      </c>
      <c r="EM575" s="21" t="str">
        <f t="shared" si="92"/>
        <v/>
      </c>
      <c r="EN575" s="21" t="str">
        <f t="shared" si="91"/>
        <v/>
      </c>
    </row>
    <row r="576" spans="142:144" x14ac:dyDescent="0.2">
      <c r="EL576" s="21" t="str">
        <f t="shared" si="93"/>
        <v/>
      </c>
      <c r="EM576" s="21" t="str">
        <f t="shared" si="92"/>
        <v/>
      </c>
      <c r="EN576" s="21" t="str">
        <f t="shared" si="91"/>
        <v/>
      </c>
    </row>
    <row r="577" spans="142:144" x14ac:dyDescent="0.2">
      <c r="EL577" s="21" t="str">
        <f t="shared" si="93"/>
        <v/>
      </c>
      <c r="EM577" s="21" t="str">
        <f t="shared" si="92"/>
        <v/>
      </c>
      <c r="EN577" s="21" t="str">
        <f t="shared" si="91"/>
        <v/>
      </c>
    </row>
    <row r="578" spans="142:144" x14ac:dyDescent="0.2">
      <c r="EL578" s="21" t="str">
        <f t="shared" si="93"/>
        <v/>
      </c>
      <c r="EM578" s="21" t="str">
        <f t="shared" si="92"/>
        <v/>
      </c>
      <c r="EN578" s="21" t="str">
        <f t="shared" si="91"/>
        <v/>
      </c>
    </row>
    <row r="579" spans="142:144" x14ac:dyDescent="0.2">
      <c r="EL579" s="21" t="str">
        <f t="shared" si="93"/>
        <v/>
      </c>
      <c r="EM579" s="21" t="str">
        <f t="shared" si="92"/>
        <v/>
      </c>
      <c r="EN579" s="21" t="str">
        <f t="shared" ref="EN579:EN615" si="94">IF($EM579=ccAreaName,1,"")</f>
        <v/>
      </c>
    </row>
    <row r="580" spans="142:144" x14ac:dyDescent="0.2">
      <c r="EL580" s="21" t="str">
        <f t="shared" si="93"/>
        <v/>
      </c>
      <c r="EM580" s="21" t="str">
        <f t="shared" ref="EM580:EM615" si="95">IF(ISNUMBER($A580),$A580&amp;$B580&amp;$E580&amp;$F580,"")</f>
        <v/>
      </c>
      <c r="EN580" s="21" t="str">
        <f t="shared" si="94"/>
        <v/>
      </c>
    </row>
    <row r="581" spans="142:144" x14ac:dyDescent="0.2">
      <c r="EL581" s="21" t="str">
        <f t="shared" ref="EL581:EL615" si="96">IF(ISNUMBER($A581),$F581&amp;$E581,"")</f>
        <v/>
      </c>
      <c r="EM581" s="21" t="str">
        <f t="shared" si="95"/>
        <v/>
      </c>
      <c r="EN581" s="21" t="str">
        <f t="shared" si="94"/>
        <v/>
      </c>
    </row>
    <row r="582" spans="142:144" x14ac:dyDescent="0.2">
      <c r="EL582" s="21" t="str">
        <f t="shared" si="96"/>
        <v/>
      </c>
      <c r="EM582" s="21" t="str">
        <f t="shared" si="95"/>
        <v/>
      </c>
      <c r="EN582" s="21" t="str">
        <f t="shared" si="94"/>
        <v/>
      </c>
    </row>
    <row r="583" spans="142:144" x14ac:dyDescent="0.2">
      <c r="EL583" s="21" t="str">
        <f t="shared" si="96"/>
        <v/>
      </c>
      <c r="EM583" s="21" t="str">
        <f t="shared" si="95"/>
        <v/>
      </c>
      <c r="EN583" s="21" t="str">
        <f t="shared" si="94"/>
        <v/>
      </c>
    </row>
    <row r="584" spans="142:144" x14ac:dyDescent="0.2">
      <c r="EL584" s="21" t="str">
        <f t="shared" si="96"/>
        <v/>
      </c>
      <c r="EM584" s="21" t="str">
        <f t="shared" si="95"/>
        <v/>
      </c>
      <c r="EN584" s="21" t="str">
        <f t="shared" si="94"/>
        <v/>
      </c>
    </row>
    <row r="585" spans="142:144" x14ac:dyDescent="0.2">
      <c r="EL585" s="21" t="str">
        <f t="shared" si="96"/>
        <v/>
      </c>
      <c r="EM585" s="21" t="str">
        <f t="shared" si="95"/>
        <v/>
      </c>
      <c r="EN585" s="21" t="str">
        <f t="shared" si="94"/>
        <v/>
      </c>
    </row>
    <row r="586" spans="142:144" x14ac:dyDescent="0.2">
      <c r="EL586" s="21" t="str">
        <f t="shared" si="96"/>
        <v/>
      </c>
      <c r="EM586" s="21" t="str">
        <f t="shared" si="95"/>
        <v/>
      </c>
      <c r="EN586" s="21" t="str">
        <f t="shared" si="94"/>
        <v/>
      </c>
    </row>
    <row r="587" spans="142:144" x14ac:dyDescent="0.2">
      <c r="EL587" s="21" t="str">
        <f t="shared" si="96"/>
        <v/>
      </c>
      <c r="EM587" s="21" t="str">
        <f t="shared" si="95"/>
        <v/>
      </c>
      <c r="EN587" s="21" t="str">
        <f t="shared" si="94"/>
        <v/>
      </c>
    </row>
    <row r="588" spans="142:144" x14ac:dyDescent="0.2">
      <c r="EL588" s="21" t="str">
        <f t="shared" si="96"/>
        <v/>
      </c>
      <c r="EM588" s="21" t="str">
        <f t="shared" si="95"/>
        <v/>
      </c>
      <c r="EN588" s="21" t="str">
        <f t="shared" si="94"/>
        <v/>
      </c>
    </row>
    <row r="589" spans="142:144" x14ac:dyDescent="0.2">
      <c r="EL589" s="21" t="str">
        <f t="shared" si="96"/>
        <v/>
      </c>
      <c r="EM589" s="21" t="str">
        <f t="shared" si="95"/>
        <v/>
      </c>
      <c r="EN589" s="21" t="str">
        <f t="shared" si="94"/>
        <v/>
      </c>
    </row>
    <row r="590" spans="142:144" x14ac:dyDescent="0.2">
      <c r="EL590" s="21" t="str">
        <f t="shared" si="96"/>
        <v/>
      </c>
      <c r="EM590" s="21" t="str">
        <f t="shared" si="95"/>
        <v/>
      </c>
      <c r="EN590" s="21" t="str">
        <f t="shared" si="94"/>
        <v/>
      </c>
    </row>
    <row r="591" spans="142:144" x14ac:dyDescent="0.2">
      <c r="EL591" s="21" t="str">
        <f t="shared" si="96"/>
        <v/>
      </c>
      <c r="EM591" s="21" t="str">
        <f t="shared" si="95"/>
        <v/>
      </c>
      <c r="EN591" s="21" t="str">
        <f t="shared" si="94"/>
        <v/>
      </c>
    </row>
    <row r="592" spans="142:144" x14ac:dyDescent="0.2">
      <c r="EL592" s="21" t="str">
        <f t="shared" si="96"/>
        <v/>
      </c>
      <c r="EM592" s="21" t="str">
        <f t="shared" si="95"/>
        <v/>
      </c>
      <c r="EN592" s="21" t="str">
        <f t="shared" si="94"/>
        <v/>
      </c>
    </row>
    <row r="593" spans="142:144" x14ac:dyDescent="0.2">
      <c r="EL593" s="21" t="str">
        <f t="shared" si="96"/>
        <v/>
      </c>
      <c r="EM593" s="21" t="str">
        <f t="shared" si="95"/>
        <v/>
      </c>
      <c r="EN593" s="21" t="str">
        <f t="shared" si="94"/>
        <v/>
      </c>
    </row>
    <row r="594" spans="142:144" x14ac:dyDescent="0.2">
      <c r="EL594" s="21" t="str">
        <f t="shared" si="96"/>
        <v/>
      </c>
      <c r="EM594" s="21" t="str">
        <f t="shared" si="95"/>
        <v/>
      </c>
      <c r="EN594" s="21" t="str">
        <f t="shared" si="94"/>
        <v/>
      </c>
    </row>
    <row r="595" spans="142:144" x14ac:dyDescent="0.2">
      <c r="EL595" s="21" t="str">
        <f t="shared" si="96"/>
        <v/>
      </c>
      <c r="EM595" s="21" t="str">
        <f t="shared" si="95"/>
        <v/>
      </c>
      <c r="EN595" s="21" t="str">
        <f t="shared" si="94"/>
        <v/>
      </c>
    </row>
    <row r="596" spans="142:144" x14ac:dyDescent="0.2">
      <c r="EL596" s="21" t="str">
        <f t="shared" si="96"/>
        <v/>
      </c>
      <c r="EM596" s="21" t="str">
        <f t="shared" si="95"/>
        <v/>
      </c>
      <c r="EN596" s="21" t="str">
        <f t="shared" si="94"/>
        <v/>
      </c>
    </row>
    <row r="597" spans="142:144" x14ac:dyDescent="0.2">
      <c r="EL597" s="21" t="str">
        <f t="shared" si="96"/>
        <v/>
      </c>
      <c r="EM597" s="21" t="str">
        <f t="shared" si="95"/>
        <v/>
      </c>
      <c r="EN597" s="21" t="str">
        <f t="shared" si="94"/>
        <v/>
      </c>
    </row>
    <row r="598" spans="142:144" x14ac:dyDescent="0.2">
      <c r="EL598" s="21" t="str">
        <f t="shared" si="96"/>
        <v/>
      </c>
      <c r="EM598" s="21" t="str">
        <f t="shared" si="95"/>
        <v/>
      </c>
      <c r="EN598" s="21" t="str">
        <f t="shared" si="94"/>
        <v/>
      </c>
    </row>
    <row r="599" spans="142:144" x14ac:dyDescent="0.2">
      <c r="EL599" s="21" t="str">
        <f t="shared" si="96"/>
        <v/>
      </c>
      <c r="EM599" s="21" t="str">
        <f t="shared" si="95"/>
        <v/>
      </c>
      <c r="EN599" s="21" t="str">
        <f t="shared" si="94"/>
        <v/>
      </c>
    </row>
    <row r="600" spans="142:144" x14ac:dyDescent="0.2">
      <c r="EL600" s="21" t="str">
        <f t="shared" si="96"/>
        <v/>
      </c>
      <c r="EM600" s="21" t="str">
        <f t="shared" si="95"/>
        <v/>
      </c>
      <c r="EN600" s="21" t="str">
        <f t="shared" si="94"/>
        <v/>
      </c>
    </row>
    <row r="601" spans="142:144" x14ac:dyDescent="0.2">
      <c r="EL601" s="21" t="str">
        <f t="shared" si="96"/>
        <v/>
      </c>
      <c r="EM601" s="21" t="str">
        <f t="shared" si="95"/>
        <v/>
      </c>
      <c r="EN601" s="21" t="str">
        <f t="shared" si="94"/>
        <v/>
      </c>
    </row>
    <row r="602" spans="142:144" x14ac:dyDescent="0.2">
      <c r="EL602" s="21" t="str">
        <f t="shared" si="96"/>
        <v/>
      </c>
      <c r="EM602" s="21" t="str">
        <f t="shared" si="95"/>
        <v/>
      </c>
      <c r="EN602" s="21" t="str">
        <f t="shared" si="94"/>
        <v/>
      </c>
    </row>
    <row r="603" spans="142:144" x14ac:dyDescent="0.2">
      <c r="EL603" s="21" t="str">
        <f t="shared" si="96"/>
        <v/>
      </c>
      <c r="EM603" s="21" t="str">
        <f t="shared" si="95"/>
        <v/>
      </c>
      <c r="EN603" s="21" t="str">
        <f t="shared" si="94"/>
        <v/>
      </c>
    </row>
    <row r="604" spans="142:144" x14ac:dyDescent="0.2">
      <c r="EL604" s="21" t="str">
        <f t="shared" si="96"/>
        <v/>
      </c>
      <c r="EM604" s="21" t="str">
        <f t="shared" si="95"/>
        <v/>
      </c>
      <c r="EN604" s="21" t="str">
        <f t="shared" si="94"/>
        <v/>
      </c>
    </row>
    <row r="605" spans="142:144" x14ac:dyDescent="0.2">
      <c r="EL605" s="21" t="str">
        <f t="shared" si="96"/>
        <v/>
      </c>
      <c r="EM605" s="21" t="str">
        <f t="shared" si="95"/>
        <v/>
      </c>
      <c r="EN605" s="21" t="str">
        <f t="shared" si="94"/>
        <v/>
      </c>
    </row>
    <row r="606" spans="142:144" x14ac:dyDescent="0.2">
      <c r="EL606" s="21" t="str">
        <f t="shared" si="96"/>
        <v/>
      </c>
      <c r="EM606" s="21" t="str">
        <f t="shared" si="95"/>
        <v/>
      </c>
      <c r="EN606" s="21" t="str">
        <f t="shared" si="94"/>
        <v/>
      </c>
    </row>
    <row r="607" spans="142:144" x14ac:dyDescent="0.2">
      <c r="EL607" s="21" t="str">
        <f t="shared" si="96"/>
        <v/>
      </c>
      <c r="EM607" s="21" t="str">
        <f t="shared" si="95"/>
        <v/>
      </c>
      <c r="EN607" s="21" t="str">
        <f t="shared" si="94"/>
        <v/>
      </c>
    </row>
    <row r="608" spans="142:144" x14ac:dyDescent="0.2">
      <c r="EL608" s="21" t="str">
        <f t="shared" si="96"/>
        <v/>
      </c>
      <c r="EM608" s="21" t="str">
        <f t="shared" si="95"/>
        <v/>
      </c>
      <c r="EN608" s="21" t="str">
        <f t="shared" si="94"/>
        <v/>
      </c>
    </row>
    <row r="609" spans="142:144" x14ac:dyDescent="0.2">
      <c r="EL609" s="21" t="str">
        <f t="shared" si="96"/>
        <v/>
      </c>
      <c r="EM609" s="21" t="str">
        <f t="shared" si="95"/>
        <v/>
      </c>
      <c r="EN609" s="21" t="str">
        <f t="shared" si="94"/>
        <v/>
      </c>
    </row>
    <row r="610" spans="142:144" x14ac:dyDescent="0.2">
      <c r="EL610" s="21" t="str">
        <f t="shared" si="96"/>
        <v/>
      </c>
      <c r="EM610" s="21" t="str">
        <f t="shared" si="95"/>
        <v/>
      </c>
      <c r="EN610" s="21" t="str">
        <f t="shared" si="94"/>
        <v/>
      </c>
    </row>
    <row r="611" spans="142:144" x14ac:dyDescent="0.2">
      <c r="EL611" s="21" t="str">
        <f t="shared" si="96"/>
        <v/>
      </c>
      <c r="EM611" s="21" t="str">
        <f t="shared" si="95"/>
        <v/>
      </c>
      <c r="EN611" s="21" t="str">
        <f t="shared" si="94"/>
        <v/>
      </c>
    </row>
    <row r="612" spans="142:144" x14ac:dyDescent="0.2">
      <c r="EL612" s="21" t="str">
        <f t="shared" si="96"/>
        <v/>
      </c>
      <c r="EM612" s="21" t="str">
        <f t="shared" si="95"/>
        <v/>
      </c>
      <c r="EN612" s="21" t="str">
        <f t="shared" si="94"/>
        <v/>
      </c>
    </row>
    <row r="613" spans="142:144" x14ac:dyDescent="0.2">
      <c r="EL613" s="21" t="str">
        <f t="shared" si="96"/>
        <v/>
      </c>
      <c r="EM613" s="21" t="str">
        <f t="shared" si="95"/>
        <v/>
      </c>
      <c r="EN613" s="21" t="str">
        <f t="shared" si="94"/>
        <v/>
      </c>
    </row>
    <row r="614" spans="142:144" x14ac:dyDescent="0.2">
      <c r="EL614" s="21" t="str">
        <f t="shared" si="96"/>
        <v/>
      </c>
      <c r="EM614" s="21" t="str">
        <f t="shared" si="95"/>
        <v/>
      </c>
      <c r="EN614" s="21" t="str">
        <f t="shared" si="94"/>
        <v/>
      </c>
    </row>
    <row r="615" spans="142:144" x14ac:dyDescent="0.2">
      <c r="EL615" s="210" t="str">
        <f t="shared" si="96"/>
        <v/>
      </c>
      <c r="EM615" s="210" t="str">
        <f t="shared" si="95"/>
        <v/>
      </c>
      <c r="EN615" s="210" t="str">
        <f t="shared" si="94"/>
        <v/>
      </c>
    </row>
  </sheetData>
  <autoFilter ref="EN4:EN615"/>
  <customSheetViews>
    <customSheetView guid="{D1870C1C-6C8B-487D-A57E-52F00C061527}" showAutoFilter="1" state="hidden">
      <pane xSplit="6" ySplit="4" topLeftCell="AV70" activePane="bottomRight" state="frozen"/>
      <selection pane="bottomRight" activeCell="BG4" sqref="BG4"/>
      <pageMargins left="0.7" right="0.7" top="0.75" bottom="0.75" header="0.3" footer="0.3"/>
      <pageSetup orientation="portrait" r:id="rId1"/>
      <autoFilter ref="EN4:EN615"/>
    </customSheetView>
  </customSheetViews>
  <conditionalFormatting sqref="A5:F115 A117:F622">
    <cfRule type="expression" dxfId="17" priority="2">
      <formula>ISNUMBER($EN5)</formula>
    </cfRule>
  </conditionalFormatting>
  <conditionalFormatting sqref="A116:F116">
    <cfRule type="expression" dxfId="16" priority="1">
      <formula>ISNUMBER($EN116)</formula>
    </cfRule>
  </conditionalFormatting>
  <pageMargins left="0.7" right="0.7" top="0.75" bottom="0.75" header="0.3" footer="0.3"/>
  <pageSetup orientation="portrait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B1:BA131"/>
  <sheetViews>
    <sheetView topLeftCell="J1" workbookViewId="0">
      <pane ySplit="2" topLeftCell="A3" activePane="bottomLeft" state="frozen"/>
      <selection pane="bottomLeft" activeCell="S6" sqref="S6"/>
    </sheetView>
  </sheetViews>
  <sheetFormatPr defaultRowHeight="15" x14ac:dyDescent="0.25"/>
  <cols>
    <col min="8" max="8" width="6" bestFit="1" customWidth="1"/>
    <col min="9" max="9" width="49.7109375" customWidth="1"/>
    <col min="21" max="21" width="5.5703125" bestFit="1" customWidth="1"/>
  </cols>
  <sheetData>
    <row r="1" spans="2:53" x14ac:dyDescent="0.25">
      <c r="AA1" s="300">
        <f>COUNTA(AA$3:AA$300)</f>
        <v>21</v>
      </c>
      <c r="AB1" s="300">
        <f t="shared" ref="AB1:AW1" si="0">COUNTA(AB$3:AB$300)</f>
        <v>0</v>
      </c>
      <c r="AC1" s="300">
        <f t="shared" si="0"/>
        <v>0</v>
      </c>
      <c r="AD1" s="300">
        <f t="shared" si="0"/>
        <v>0</v>
      </c>
      <c r="AE1" s="300">
        <f t="shared" si="0"/>
        <v>0</v>
      </c>
      <c r="AF1" s="300">
        <f t="shared" si="0"/>
        <v>0</v>
      </c>
      <c r="AG1" s="300">
        <f t="shared" si="0"/>
        <v>11</v>
      </c>
      <c r="AH1" s="300">
        <f t="shared" si="0"/>
        <v>8</v>
      </c>
      <c r="AI1" s="300">
        <f t="shared" si="0"/>
        <v>10</v>
      </c>
      <c r="AJ1" s="300">
        <f t="shared" si="0"/>
        <v>22</v>
      </c>
      <c r="AK1" s="300">
        <f t="shared" si="0"/>
        <v>3</v>
      </c>
      <c r="AL1" s="300">
        <f t="shared" si="0"/>
        <v>0</v>
      </c>
      <c r="AM1" s="300">
        <f t="shared" si="0"/>
        <v>0</v>
      </c>
      <c r="AN1" s="300">
        <f t="shared" si="0"/>
        <v>0</v>
      </c>
      <c r="AO1" s="300">
        <f t="shared" si="0"/>
        <v>0</v>
      </c>
      <c r="AP1" s="300">
        <f t="shared" si="0"/>
        <v>0</v>
      </c>
      <c r="AQ1" s="300">
        <f t="shared" si="0"/>
        <v>0</v>
      </c>
      <c r="AR1" s="300">
        <f t="shared" si="0"/>
        <v>0</v>
      </c>
      <c r="AS1" s="300">
        <f t="shared" si="0"/>
        <v>0</v>
      </c>
      <c r="AT1" s="300">
        <f t="shared" si="0"/>
        <v>0</v>
      </c>
      <c r="AU1" s="300">
        <f t="shared" si="0"/>
        <v>0</v>
      </c>
      <c r="AV1" s="300">
        <f t="shared" si="0"/>
        <v>0</v>
      </c>
      <c r="AW1" s="300">
        <f t="shared" si="0"/>
        <v>0</v>
      </c>
    </row>
    <row r="2" spans="2:53" s="17" customFormat="1" x14ac:dyDescent="0.25">
      <c r="B2" s="17" t="s">
        <v>23</v>
      </c>
      <c r="E2" s="17" t="s">
        <v>80</v>
      </c>
      <c r="H2" s="17" t="s">
        <v>185</v>
      </c>
      <c r="I2" s="17" t="s">
        <v>46</v>
      </c>
      <c r="K2" s="17" t="s">
        <v>893</v>
      </c>
      <c r="N2" s="17" t="s">
        <v>904</v>
      </c>
      <c r="Q2" s="17" t="s">
        <v>224</v>
      </c>
      <c r="S2" s="17" t="s">
        <v>1336</v>
      </c>
      <c r="U2" s="17" t="s">
        <v>292</v>
      </c>
      <c r="W2" s="17" t="s">
        <v>352</v>
      </c>
      <c r="Z2" s="284" t="s">
        <v>640</v>
      </c>
      <c r="AA2" s="285" t="s">
        <v>92</v>
      </c>
      <c r="AB2" s="285" t="s">
        <v>24</v>
      </c>
      <c r="AC2" s="285" t="s">
        <v>25</v>
      </c>
      <c r="AD2" s="285" t="s">
        <v>26</v>
      </c>
      <c r="AE2" s="285" t="s">
        <v>27</v>
      </c>
      <c r="AF2" s="285" t="s">
        <v>28</v>
      </c>
      <c r="AG2" s="285" t="s">
        <v>29</v>
      </c>
      <c r="AH2" s="285" t="s">
        <v>30</v>
      </c>
      <c r="AI2" s="285" t="s">
        <v>31</v>
      </c>
      <c r="AJ2" s="285" t="s">
        <v>32</v>
      </c>
      <c r="AK2" s="285" t="s">
        <v>33</v>
      </c>
      <c r="AL2" s="285" t="s">
        <v>34</v>
      </c>
      <c r="AM2" s="285" t="s">
        <v>35</v>
      </c>
      <c r="AN2" s="285" t="s">
        <v>36</v>
      </c>
      <c r="AO2" s="285" t="s">
        <v>37</v>
      </c>
      <c r="AP2" s="285" t="s">
        <v>38</v>
      </c>
      <c r="AQ2" s="285" t="s">
        <v>44</v>
      </c>
      <c r="AR2" s="285" t="s">
        <v>39</v>
      </c>
      <c r="AS2" s="285" t="s">
        <v>40</v>
      </c>
      <c r="AT2" s="285" t="s">
        <v>642</v>
      </c>
      <c r="AU2" s="285" t="s">
        <v>42</v>
      </c>
      <c r="AV2" s="285" t="s">
        <v>43</v>
      </c>
      <c r="AW2" s="285" t="s">
        <v>101</v>
      </c>
      <c r="AX2" s="284" t="s">
        <v>641</v>
      </c>
      <c r="BA2" s="17" t="s">
        <v>650</v>
      </c>
    </row>
    <row r="3" spans="2:53" x14ac:dyDescent="0.25">
      <c r="B3" t="s">
        <v>24</v>
      </c>
      <c r="E3">
        <v>2009</v>
      </c>
      <c r="G3">
        <v>1</v>
      </c>
      <c r="H3">
        <v>11101</v>
      </c>
      <c r="I3" t="s">
        <v>51</v>
      </c>
      <c r="K3" t="s">
        <v>127</v>
      </c>
      <c r="M3" s="342">
        <v>11103</v>
      </c>
      <c r="N3" t="str">
        <f t="shared" ref="N3:N18" ca="1" si="1">IFERROR(OFFSET($I$1,MATCH(M3,H:H,0)-1,0),"")</f>
        <v>Proportion of population at risk for malaria</v>
      </c>
      <c r="O3">
        <v>11101</v>
      </c>
      <c r="Q3">
        <v>1</v>
      </c>
      <c r="S3">
        <v>1</v>
      </c>
      <c r="U3" t="s">
        <v>291</v>
      </c>
      <c r="W3" t="s">
        <v>353</v>
      </c>
      <c r="AA3" t="s">
        <v>24</v>
      </c>
      <c r="AG3" t="s">
        <v>651</v>
      </c>
      <c r="AH3" t="s">
        <v>649</v>
      </c>
      <c r="AI3" t="s">
        <v>662</v>
      </c>
      <c r="AJ3" t="s">
        <v>672</v>
      </c>
      <c r="AK3" t="s">
        <v>1236</v>
      </c>
      <c r="BA3">
        <f ca="1">INDIRECT(ADDRESS(1,MATCH(ccCountry,2:2,0)))</f>
        <v>21</v>
      </c>
    </row>
    <row r="4" spans="2:53" x14ac:dyDescent="0.25">
      <c r="B4" t="s">
        <v>25</v>
      </c>
      <c r="E4">
        <v>2010</v>
      </c>
      <c r="G4">
        <v>2</v>
      </c>
      <c r="H4">
        <v>11102</v>
      </c>
      <c r="I4" t="s">
        <v>52</v>
      </c>
      <c r="K4" t="s">
        <v>134</v>
      </c>
      <c r="M4" s="342">
        <v>11601</v>
      </c>
      <c r="N4" t="str">
        <f t="shared" ca="1" si="1"/>
        <v>Percentage of population living in rural areas</v>
      </c>
      <c r="O4">
        <v>11101</v>
      </c>
      <c r="Q4">
        <v>2</v>
      </c>
      <c r="S4">
        <v>2</v>
      </c>
      <c r="W4" t="s">
        <v>354</v>
      </c>
      <c r="AA4" t="s">
        <v>25</v>
      </c>
      <c r="AG4" t="s">
        <v>652</v>
      </c>
      <c r="AH4" t="s">
        <v>643</v>
      </c>
      <c r="AI4" t="s">
        <v>663</v>
      </c>
      <c r="AJ4" t="s">
        <v>673</v>
      </c>
      <c r="AK4" t="s">
        <v>1237</v>
      </c>
    </row>
    <row r="5" spans="2:53" x14ac:dyDescent="0.25">
      <c r="B5" t="s">
        <v>26</v>
      </c>
      <c r="E5">
        <v>2011</v>
      </c>
      <c r="G5">
        <v>3</v>
      </c>
      <c r="H5">
        <v>11103</v>
      </c>
      <c r="I5" t="s">
        <v>240</v>
      </c>
      <c r="K5" t="s">
        <v>141</v>
      </c>
      <c r="M5" s="342">
        <v>11801</v>
      </c>
      <c r="N5" t="str">
        <f t="shared" ca="1" si="1"/>
        <v>Percentage of population living on less than one dollar a day (or nationally accepted poverty measure)</v>
      </c>
      <c r="O5">
        <v>11101</v>
      </c>
      <c r="Q5">
        <v>3</v>
      </c>
      <c r="S5">
        <v>3</v>
      </c>
      <c r="AA5" t="s">
        <v>26</v>
      </c>
      <c r="AG5" t="s">
        <v>653</v>
      </c>
      <c r="AH5" t="s">
        <v>644</v>
      </c>
      <c r="AI5" t="s">
        <v>664</v>
      </c>
      <c r="AJ5" t="s">
        <v>674</v>
      </c>
      <c r="AK5" t="s">
        <v>1238</v>
      </c>
    </row>
    <row r="6" spans="2:53" x14ac:dyDescent="0.25">
      <c r="B6" t="s">
        <v>27</v>
      </c>
      <c r="E6">
        <v>2012</v>
      </c>
      <c r="G6">
        <v>4</v>
      </c>
      <c r="H6">
        <v>11104</v>
      </c>
      <c r="I6" t="s">
        <v>186</v>
      </c>
      <c r="K6" t="s">
        <v>259</v>
      </c>
      <c r="M6" s="342">
        <v>11902</v>
      </c>
      <c r="N6" t="str">
        <f t="shared" ca="1" si="1"/>
        <v>Proportion of population targeted by iCCM programs</v>
      </c>
      <c r="O6">
        <v>11101</v>
      </c>
      <c r="Q6">
        <v>4</v>
      </c>
      <c r="S6">
        <v>4</v>
      </c>
      <c r="AA6" t="s">
        <v>27</v>
      </c>
      <c r="AG6" t="s">
        <v>654</v>
      </c>
      <c r="AH6" t="s">
        <v>645</v>
      </c>
      <c r="AI6" t="s">
        <v>665</v>
      </c>
      <c r="AJ6" t="s">
        <v>675</v>
      </c>
    </row>
    <row r="7" spans="2:53" x14ac:dyDescent="0.25">
      <c r="B7" t="s">
        <v>28</v>
      </c>
      <c r="E7">
        <v>2013</v>
      </c>
      <c r="G7">
        <v>5</v>
      </c>
      <c r="H7">
        <v>11201</v>
      </c>
      <c r="I7" t="s">
        <v>55</v>
      </c>
      <c r="K7" t="s">
        <v>537</v>
      </c>
      <c r="M7" s="342">
        <v>13101</v>
      </c>
      <c r="N7" t="str">
        <f t="shared" ca="1" si="1"/>
        <v>Diarrhoea prevalence among 0-59 months</v>
      </c>
      <c r="O7">
        <v>11401</v>
      </c>
      <c r="Q7">
        <v>5</v>
      </c>
      <c r="S7">
        <v>5</v>
      </c>
      <c r="AA7" t="s">
        <v>28</v>
      </c>
      <c r="AG7" t="s">
        <v>655</v>
      </c>
      <c r="AH7" t="s">
        <v>646</v>
      </c>
      <c r="AI7" t="s">
        <v>666</v>
      </c>
      <c r="AJ7" t="s">
        <v>676</v>
      </c>
    </row>
    <row r="8" spans="2:53" x14ac:dyDescent="0.25">
      <c r="B8" t="s">
        <v>29</v>
      </c>
      <c r="E8">
        <v>2014</v>
      </c>
      <c r="G8">
        <v>6</v>
      </c>
      <c r="H8">
        <v>11301</v>
      </c>
      <c r="I8" t="s">
        <v>58</v>
      </c>
      <c r="K8" t="s">
        <v>696</v>
      </c>
      <c r="M8" s="342">
        <v>21106</v>
      </c>
      <c r="N8" t="str">
        <f t="shared" ca="1" si="1"/>
        <v xml:space="preserve">Effective coverage: Among children under age 5 who had diarrhoea, the proportion given ORS packets or prepackaged liquid AND zinc supplements AND continued feeding and increased fluids </v>
      </c>
      <c r="O8">
        <v>11401</v>
      </c>
      <c r="Q8">
        <v>6</v>
      </c>
      <c r="AA8" t="s">
        <v>29</v>
      </c>
      <c r="AG8" t="s">
        <v>656</v>
      </c>
      <c r="AH8" t="s">
        <v>647</v>
      </c>
      <c r="AI8" t="s">
        <v>667</v>
      </c>
      <c r="AJ8" t="s">
        <v>677</v>
      </c>
    </row>
    <row r="9" spans="2:53" x14ac:dyDescent="0.25">
      <c r="B9" t="s">
        <v>30</v>
      </c>
      <c r="E9">
        <v>2015</v>
      </c>
      <c r="G9">
        <v>7</v>
      </c>
      <c r="H9">
        <v>11302</v>
      </c>
      <c r="I9" t="s">
        <v>233</v>
      </c>
      <c r="M9" s="342">
        <v>14101</v>
      </c>
      <c r="N9" t="str">
        <f t="shared" ca="1" si="1"/>
        <v>Pneumonia prevalence among 0-59 months</v>
      </c>
      <c r="O9">
        <v>11401</v>
      </c>
      <c r="Q9">
        <v>7</v>
      </c>
      <c r="AA9" t="s">
        <v>30</v>
      </c>
      <c r="AG9" t="s">
        <v>657</v>
      </c>
      <c r="AH9" t="s">
        <v>648</v>
      </c>
      <c r="AI9" t="s">
        <v>668</v>
      </c>
      <c r="AJ9" t="s">
        <v>678</v>
      </c>
    </row>
    <row r="10" spans="2:53" x14ac:dyDescent="0.25">
      <c r="B10" t="s">
        <v>31</v>
      </c>
      <c r="G10">
        <v>8</v>
      </c>
      <c r="H10">
        <v>11401</v>
      </c>
      <c r="I10" t="s">
        <v>61</v>
      </c>
      <c r="M10" s="342">
        <v>21306</v>
      </c>
      <c r="N10" t="str">
        <f t="shared" ca="1" si="1"/>
        <v>Effective coverage: Among children ages 0-59 months with symptoms of ARI, proportion for whom treatment was sought from a trained provider in a health facility and who received antibiotics and took them for the required period</v>
      </c>
      <c r="O10">
        <v>11401</v>
      </c>
      <c r="Q10">
        <v>8</v>
      </c>
      <c r="AA10" t="s">
        <v>31</v>
      </c>
      <c r="AG10" t="s">
        <v>658</v>
      </c>
      <c r="AH10" t="s">
        <v>698</v>
      </c>
      <c r="AI10" t="s">
        <v>669</v>
      </c>
      <c r="AJ10" t="s">
        <v>679</v>
      </c>
    </row>
    <row r="11" spans="2:53" x14ac:dyDescent="0.25">
      <c r="B11" t="s">
        <v>32</v>
      </c>
      <c r="G11">
        <v>9</v>
      </c>
      <c r="H11">
        <v>11402</v>
      </c>
      <c r="I11" t="s">
        <v>81</v>
      </c>
      <c r="M11" s="342">
        <v>15101</v>
      </c>
      <c r="N11" t="str">
        <f t="shared" ca="1" si="1"/>
        <v>Malaria prevalence among 0-59 months</v>
      </c>
      <c r="O11">
        <v>11401</v>
      </c>
      <c r="Q11">
        <v>9</v>
      </c>
      <c r="AA11" t="s">
        <v>32</v>
      </c>
      <c r="AG11" t="s">
        <v>659</v>
      </c>
      <c r="AI11" t="s">
        <v>670</v>
      </c>
      <c r="AJ11" t="s">
        <v>680</v>
      </c>
    </row>
    <row r="12" spans="2:53" x14ac:dyDescent="0.25">
      <c r="B12" t="s">
        <v>33</v>
      </c>
      <c r="G12">
        <v>10</v>
      </c>
      <c r="H12">
        <v>11403</v>
      </c>
      <c r="I12" t="s">
        <v>82</v>
      </c>
      <c r="M12" s="342">
        <v>21206</v>
      </c>
      <c r="N12" t="str">
        <f t="shared" ca="1" si="1"/>
        <v>Effective coverage: Among children ages 0-59 months with confirmation of malaria diagnosis, proportion who received treatment with ACT</v>
      </c>
      <c r="O12">
        <v>11401</v>
      </c>
      <c r="Q12">
        <v>10</v>
      </c>
      <c r="AA12" t="s">
        <v>33</v>
      </c>
      <c r="AG12" t="s">
        <v>660</v>
      </c>
      <c r="AI12" t="s">
        <v>671</v>
      </c>
      <c r="AJ12" t="s">
        <v>681</v>
      </c>
    </row>
    <row r="13" spans="2:53" x14ac:dyDescent="0.25">
      <c r="B13" t="s">
        <v>34</v>
      </c>
      <c r="G13">
        <v>11</v>
      </c>
      <c r="H13">
        <v>11404</v>
      </c>
      <c r="I13" t="s">
        <v>83</v>
      </c>
      <c r="M13" s="342">
        <v>16101</v>
      </c>
      <c r="N13" t="str">
        <f t="shared" ca="1" si="1"/>
        <v>Acute malnutrition prevalence among 0-59 months (severe wasting)</v>
      </c>
      <c r="O13">
        <v>11401</v>
      </c>
      <c r="AA13" t="s">
        <v>34</v>
      </c>
      <c r="AG13" t="s">
        <v>661</v>
      </c>
      <c r="AJ13" t="s">
        <v>682</v>
      </c>
    </row>
    <row r="14" spans="2:53" x14ac:dyDescent="0.25">
      <c r="B14" t="s">
        <v>35</v>
      </c>
      <c r="G14">
        <v>12</v>
      </c>
      <c r="H14">
        <v>11501</v>
      </c>
      <c r="I14" t="s">
        <v>64</v>
      </c>
      <c r="M14" s="342">
        <v>21507</v>
      </c>
      <c r="N14" t="str">
        <f t="shared" ca="1" si="1"/>
        <v xml:space="preserve">Effective coverage: Proportion of children diagnosed with severe  acute malnutrition who received treatment with RUTF until recovery </v>
      </c>
      <c r="O14">
        <v>11401</v>
      </c>
      <c r="AA14" t="s">
        <v>35</v>
      </c>
      <c r="AJ14" t="s">
        <v>683</v>
      </c>
    </row>
    <row r="15" spans="2:53" x14ac:dyDescent="0.25">
      <c r="B15" t="s">
        <v>36</v>
      </c>
      <c r="G15">
        <v>13</v>
      </c>
      <c r="H15">
        <v>11502</v>
      </c>
      <c r="I15" t="s">
        <v>84</v>
      </c>
      <c r="M15" s="342">
        <v>15111</v>
      </c>
      <c r="N15" t="str">
        <f t="shared" ca="1" si="1"/>
        <v>Proportion of households targeted for IRS</v>
      </c>
      <c r="O15">
        <v>11901</v>
      </c>
      <c r="AA15" t="s">
        <v>36</v>
      </c>
      <c r="AJ15" t="s">
        <v>684</v>
      </c>
    </row>
    <row r="16" spans="2:53" x14ac:dyDescent="0.25">
      <c r="B16" t="s">
        <v>37</v>
      </c>
      <c r="G16">
        <v>14</v>
      </c>
      <c r="H16">
        <v>11503</v>
      </c>
      <c r="I16" t="s">
        <v>85</v>
      </c>
      <c r="M16" s="342">
        <v>21606</v>
      </c>
      <c r="N16" t="str">
        <f t="shared" ca="1" si="1"/>
        <v>Effective coverage: Proportion of target structures/HH sprayed  effectively in targeted area</v>
      </c>
      <c r="O16">
        <v>11901</v>
      </c>
      <c r="AA16" t="s">
        <v>37</v>
      </c>
      <c r="AJ16" t="s">
        <v>685</v>
      </c>
    </row>
    <row r="17" spans="2:36" x14ac:dyDescent="0.25">
      <c r="B17" t="s">
        <v>38</v>
      </c>
      <c r="G17">
        <v>15</v>
      </c>
      <c r="H17">
        <v>11601</v>
      </c>
      <c r="I17" t="s">
        <v>67</v>
      </c>
      <c r="M17" s="342">
        <v>15112</v>
      </c>
      <c r="N17" t="str">
        <f t="shared" ca="1" si="1"/>
        <v>Proportion of households targeted for LLINs</v>
      </c>
      <c r="O17">
        <v>11901</v>
      </c>
      <c r="AA17" t="s">
        <v>38</v>
      </c>
      <c r="AJ17" t="s">
        <v>686</v>
      </c>
    </row>
    <row r="18" spans="2:36" x14ac:dyDescent="0.25">
      <c r="B18" t="s">
        <v>44</v>
      </c>
      <c r="G18">
        <v>16</v>
      </c>
      <c r="H18">
        <v>11701</v>
      </c>
      <c r="I18" t="s">
        <v>70</v>
      </c>
      <c r="M18" s="342">
        <v>21406</v>
      </c>
      <c r="N18" t="str">
        <f t="shared" ca="1" si="1"/>
        <v>Effective coverage: Proportion of all U5s sleeping under LLIN last night</v>
      </c>
      <c r="O18">
        <v>11901</v>
      </c>
      <c r="AA18" t="s">
        <v>44</v>
      </c>
      <c r="AJ18" t="s">
        <v>687</v>
      </c>
    </row>
    <row r="19" spans="2:36" x14ac:dyDescent="0.25">
      <c r="B19" t="s">
        <v>39</v>
      </c>
      <c r="G19">
        <v>17</v>
      </c>
      <c r="H19">
        <v>11702</v>
      </c>
      <c r="I19" t="s">
        <v>71</v>
      </c>
      <c r="AA19" t="s">
        <v>39</v>
      </c>
      <c r="AJ19" t="s">
        <v>688</v>
      </c>
    </row>
    <row r="20" spans="2:36" x14ac:dyDescent="0.25">
      <c r="B20" t="s">
        <v>40</v>
      </c>
      <c r="G20">
        <v>18</v>
      </c>
      <c r="H20">
        <v>11801</v>
      </c>
      <c r="I20" t="s">
        <v>74</v>
      </c>
      <c r="AA20" t="s">
        <v>40</v>
      </c>
      <c r="AJ20" t="s">
        <v>689</v>
      </c>
    </row>
    <row r="21" spans="2:36" x14ac:dyDescent="0.25">
      <c r="B21" t="s">
        <v>41</v>
      </c>
      <c r="G21">
        <v>19</v>
      </c>
      <c r="H21">
        <v>11901</v>
      </c>
      <c r="I21" t="s">
        <v>77</v>
      </c>
      <c r="AA21" t="s">
        <v>642</v>
      </c>
      <c r="AJ21" t="s">
        <v>690</v>
      </c>
    </row>
    <row r="22" spans="2:36" x14ac:dyDescent="0.25">
      <c r="B22" t="s">
        <v>42</v>
      </c>
      <c r="G22">
        <v>20</v>
      </c>
      <c r="H22">
        <v>11902</v>
      </c>
      <c r="I22" t="s">
        <v>342</v>
      </c>
      <c r="AA22" t="s">
        <v>42</v>
      </c>
      <c r="AJ22" t="s">
        <v>691</v>
      </c>
    </row>
    <row r="23" spans="2:36" x14ac:dyDescent="0.25">
      <c r="B23" t="s">
        <v>43</v>
      </c>
      <c r="G23">
        <v>21</v>
      </c>
      <c r="H23">
        <v>11903</v>
      </c>
      <c r="I23" t="s">
        <v>79</v>
      </c>
      <c r="AA23" t="s">
        <v>43</v>
      </c>
      <c r="AJ23" t="s">
        <v>692</v>
      </c>
    </row>
    <row r="24" spans="2:36" x14ac:dyDescent="0.25">
      <c r="B24" t="s">
        <v>92</v>
      </c>
      <c r="G24">
        <v>22</v>
      </c>
      <c r="H24">
        <v>12101</v>
      </c>
      <c r="I24" t="s">
        <v>105</v>
      </c>
      <c r="AJ24" t="s">
        <v>693</v>
      </c>
    </row>
    <row r="25" spans="2:36" x14ac:dyDescent="0.25">
      <c r="B25" t="s">
        <v>101</v>
      </c>
      <c r="G25">
        <v>23</v>
      </c>
      <c r="H25">
        <v>12102</v>
      </c>
      <c r="I25" t="s">
        <v>107</v>
      </c>
    </row>
    <row r="26" spans="2:36" x14ac:dyDescent="0.25">
      <c r="B26" t="s">
        <v>632</v>
      </c>
      <c r="G26">
        <v>24</v>
      </c>
      <c r="H26">
        <v>12103</v>
      </c>
      <c r="I26" t="s">
        <v>109</v>
      </c>
    </row>
    <row r="27" spans="2:36" x14ac:dyDescent="0.25">
      <c r="B27" t="s">
        <v>633</v>
      </c>
      <c r="G27">
        <v>25</v>
      </c>
      <c r="H27">
        <v>12104</v>
      </c>
      <c r="I27" t="s">
        <v>111</v>
      </c>
    </row>
    <row r="28" spans="2:36" x14ac:dyDescent="0.25">
      <c r="B28" t="s">
        <v>634</v>
      </c>
      <c r="G28">
        <v>26</v>
      </c>
      <c r="H28">
        <v>13101</v>
      </c>
      <c r="I28" t="s">
        <v>113</v>
      </c>
    </row>
    <row r="29" spans="2:36" x14ac:dyDescent="0.25">
      <c r="B29" t="s">
        <v>635</v>
      </c>
      <c r="G29">
        <v>27</v>
      </c>
      <c r="H29">
        <v>13102</v>
      </c>
      <c r="I29" t="s">
        <v>114</v>
      </c>
    </row>
    <row r="30" spans="2:36" x14ac:dyDescent="0.25">
      <c r="B30" t="s">
        <v>636</v>
      </c>
      <c r="G30">
        <v>28</v>
      </c>
      <c r="H30">
        <v>13103</v>
      </c>
      <c r="I30" t="s">
        <v>153</v>
      </c>
    </row>
    <row r="31" spans="2:36" x14ac:dyDescent="0.25">
      <c r="B31" t="s">
        <v>637</v>
      </c>
      <c r="G31">
        <v>29</v>
      </c>
      <c r="H31">
        <v>13104</v>
      </c>
      <c r="I31" t="s">
        <v>160</v>
      </c>
    </row>
    <row r="32" spans="2:36" x14ac:dyDescent="0.25">
      <c r="B32" t="s">
        <v>638</v>
      </c>
      <c r="G32">
        <v>30</v>
      </c>
      <c r="H32">
        <v>13105</v>
      </c>
      <c r="I32" t="s">
        <v>344</v>
      </c>
    </row>
    <row r="33" spans="7:9" x14ac:dyDescent="0.25">
      <c r="G33">
        <v>31</v>
      </c>
      <c r="H33">
        <v>13106</v>
      </c>
      <c r="I33" t="s">
        <v>285</v>
      </c>
    </row>
    <row r="34" spans="7:9" x14ac:dyDescent="0.25">
      <c r="G34">
        <v>32</v>
      </c>
      <c r="H34">
        <v>13107</v>
      </c>
      <c r="I34" t="s">
        <v>286</v>
      </c>
    </row>
    <row r="35" spans="7:9" x14ac:dyDescent="0.25">
      <c r="G35">
        <v>33</v>
      </c>
      <c r="H35">
        <v>14101</v>
      </c>
      <c r="I35" t="s">
        <v>116</v>
      </c>
    </row>
    <row r="36" spans="7:9" x14ac:dyDescent="0.25">
      <c r="G36">
        <v>34</v>
      </c>
      <c r="H36">
        <v>14102</v>
      </c>
      <c r="I36" t="s">
        <v>117</v>
      </c>
    </row>
    <row r="37" spans="7:9" x14ac:dyDescent="0.25">
      <c r="G37">
        <v>35</v>
      </c>
      <c r="H37">
        <v>14103</v>
      </c>
      <c r="I37" t="s">
        <v>153</v>
      </c>
    </row>
    <row r="38" spans="7:9" x14ac:dyDescent="0.25">
      <c r="G38">
        <v>36</v>
      </c>
      <c r="H38">
        <v>14104</v>
      </c>
      <c r="I38" t="s">
        <v>160</v>
      </c>
    </row>
    <row r="39" spans="7:9" x14ac:dyDescent="0.25">
      <c r="G39">
        <v>37</v>
      </c>
      <c r="H39">
        <v>14105</v>
      </c>
      <c r="I39" t="s">
        <v>344</v>
      </c>
    </row>
    <row r="40" spans="7:9" x14ac:dyDescent="0.25">
      <c r="G40">
        <v>38</v>
      </c>
      <c r="H40">
        <v>14106</v>
      </c>
      <c r="I40" t="s">
        <v>287</v>
      </c>
    </row>
    <row r="41" spans="7:9" x14ac:dyDescent="0.25">
      <c r="G41">
        <v>39</v>
      </c>
      <c r="H41">
        <v>14107</v>
      </c>
      <c r="I41" t="s">
        <v>288</v>
      </c>
    </row>
    <row r="42" spans="7:9" x14ac:dyDescent="0.25">
      <c r="G42">
        <v>40</v>
      </c>
      <c r="H42">
        <v>14108</v>
      </c>
      <c r="I42" t="s">
        <v>294</v>
      </c>
    </row>
    <row r="43" spans="7:9" x14ac:dyDescent="0.25">
      <c r="G43">
        <v>41</v>
      </c>
      <c r="H43">
        <v>15101</v>
      </c>
      <c r="I43" t="s">
        <v>119</v>
      </c>
    </row>
    <row r="44" spans="7:9" x14ac:dyDescent="0.25">
      <c r="G44">
        <v>42</v>
      </c>
      <c r="H44">
        <v>15102</v>
      </c>
      <c r="I44" t="s">
        <v>120</v>
      </c>
    </row>
    <row r="45" spans="7:9" x14ac:dyDescent="0.25">
      <c r="G45">
        <v>43</v>
      </c>
      <c r="H45">
        <v>15103</v>
      </c>
      <c r="I45" t="s">
        <v>153</v>
      </c>
    </row>
    <row r="46" spans="7:9" x14ac:dyDescent="0.25">
      <c r="G46">
        <v>44</v>
      </c>
      <c r="H46">
        <v>15104</v>
      </c>
      <c r="I46" t="s">
        <v>160</v>
      </c>
    </row>
    <row r="47" spans="7:9" x14ac:dyDescent="0.25">
      <c r="G47">
        <v>45</v>
      </c>
      <c r="H47">
        <v>15105</v>
      </c>
      <c r="I47" t="s">
        <v>344</v>
      </c>
    </row>
    <row r="48" spans="7:9" x14ac:dyDescent="0.25">
      <c r="G48">
        <v>46</v>
      </c>
      <c r="H48">
        <v>15106</v>
      </c>
      <c r="I48" t="s">
        <v>221</v>
      </c>
    </row>
    <row r="49" spans="7:9" x14ac:dyDescent="0.25">
      <c r="G49">
        <v>47</v>
      </c>
      <c r="H49">
        <v>15107</v>
      </c>
      <c r="I49" t="s">
        <v>289</v>
      </c>
    </row>
    <row r="50" spans="7:9" x14ac:dyDescent="0.25">
      <c r="G50">
        <v>48</v>
      </c>
      <c r="H50">
        <v>15108</v>
      </c>
      <c r="I50" t="s">
        <v>290</v>
      </c>
    </row>
    <row r="51" spans="7:9" x14ac:dyDescent="0.25">
      <c r="G51">
        <v>49</v>
      </c>
      <c r="H51">
        <v>15109</v>
      </c>
      <c r="I51" t="s">
        <v>299</v>
      </c>
    </row>
    <row r="52" spans="7:9" x14ac:dyDescent="0.25">
      <c r="G52">
        <v>50</v>
      </c>
      <c r="H52">
        <v>15110</v>
      </c>
      <c r="I52" t="s">
        <v>300</v>
      </c>
    </row>
    <row r="53" spans="7:9" x14ac:dyDescent="0.25">
      <c r="G53">
        <v>51</v>
      </c>
      <c r="H53">
        <v>15111</v>
      </c>
      <c r="I53" t="s">
        <v>707</v>
      </c>
    </row>
    <row r="54" spans="7:9" x14ac:dyDescent="0.25">
      <c r="G54">
        <v>52</v>
      </c>
      <c r="H54">
        <v>15112</v>
      </c>
      <c r="I54" t="s">
        <v>708</v>
      </c>
    </row>
    <row r="55" spans="7:9" x14ac:dyDescent="0.25">
      <c r="G55">
        <v>53</v>
      </c>
      <c r="H55">
        <v>16101</v>
      </c>
      <c r="I55" t="s">
        <v>517</v>
      </c>
    </row>
    <row r="56" spans="7:9" x14ac:dyDescent="0.25">
      <c r="G56">
        <v>54</v>
      </c>
      <c r="H56">
        <v>16102</v>
      </c>
      <c r="I56" t="s">
        <v>512</v>
      </c>
    </row>
    <row r="57" spans="7:9" x14ac:dyDescent="0.25">
      <c r="G57">
        <v>55</v>
      </c>
      <c r="H57">
        <v>16103</v>
      </c>
      <c r="I57" t="s">
        <v>153</v>
      </c>
    </row>
    <row r="58" spans="7:9" x14ac:dyDescent="0.25">
      <c r="G58">
        <v>56</v>
      </c>
      <c r="H58">
        <v>16104</v>
      </c>
      <c r="I58" t="s">
        <v>160</v>
      </c>
    </row>
    <row r="59" spans="7:9" x14ac:dyDescent="0.25">
      <c r="G59">
        <v>57</v>
      </c>
      <c r="H59">
        <v>16105</v>
      </c>
      <c r="I59" t="s">
        <v>344</v>
      </c>
    </row>
    <row r="60" spans="7:9" x14ac:dyDescent="0.25">
      <c r="G60">
        <v>58</v>
      </c>
      <c r="H60">
        <v>16106</v>
      </c>
      <c r="I60" t="s">
        <v>863</v>
      </c>
    </row>
    <row r="61" spans="7:9" x14ac:dyDescent="0.25">
      <c r="G61">
        <v>59</v>
      </c>
      <c r="H61">
        <v>16107</v>
      </c>
      <c r="I61" t="s">
        <v>513</v>
      </c>
    </row>
    <row r="62" spans="7:9" x14ac:dyDescent="0.25">
      <c r="G62">
        <v>60</v>
      </c>
      <c r="H62">
        <v>16108</v>
      </c>
      <c r="I62" t="s">
        <v>514</v>
      </c>
    </row>
    <row r="63" spans="7:9" x14ac:dyDescent="0.25">
      <c r="G63">
        <v>61</v>
      </c>
      <c r="H63">
        <v>16109</v>
      </c>
      <c r="I63" t="s">
        <v>515</v>
      </c>
    </row>
    <row r="64" spans="7:9" x14ac:dyDescent="0.25">
      <c r="G64">
        <v>62</v>
      </c>
      <c r="H64">
        <v>16110</v>
      </c>
      <c r="I64" t="s">
        <v>516</v>
      </c>
    </row>
    <row r="65" spans="7:9" x14ac:dyDescent="0.25">
      <c r="G65">
        <v>63</v>
      </c>
      <c r="H65">
        <v>211</v>
      </c>
      <c r="I65" t="s">
        <v>127</v>
      </c>
    </row>
    <row r="66" spans="7:9" x14ac:dyDescent="0.25">
      <c r="G66">
        <v>64</v>
      </c>
      <c r="H66">
        <v>21101</v>
      </c>
      <c r="I66" t="s">
        <v>128</v>
      </c>
    </row>
    <row r="67" spans="7:9" x14ac:dyDescent="0.25">
      <c r="G67">
        <v>65</v>
      </c>
      <c r="H67">
        <v>21102</v>
      </c>
      <c r="I67" t="s">
        <v>129</v>
      </c>
    </row>
    <row r="68" spans="7:9" x14ac:dyDescent="0.25">
      <c r="G68">
        <v>66</v>
      </c>
      <c r="H68">
        <v>21103</v>
      </c>
      <c r="I68" t="s">
        <v>130</v>
      </c>
    </row>
    <row r="69" spans="7:9" x14ac:dyDescent="0.25">
      <c r="G69">
        <v>67</v>
      </c>
      <c r="H69">
        <v>21104</v>
      </c>
      <c r="I69" t="s">
        <v>131</v>
      </c>
    </row>
    <row r="70" spans="7:9" x14ac:dyDescent="0.25">
      <c r="G70">
        <v>68</v>
      </c>
      <c r="H70">
        <v>21105</v>
      </c>
      <c r="I70" t="s">
        <v>132</v>
      </c>
    </row>
    <row r="71" spans="7:9" x14ac:dyDescent="0.25">
      <c r="G71">
        <v>69</v>
      </c>
      <c r="H71">
        <v>21106</v>
      </c>
      <c r="I71" t="s">
        <v>133</v>
      </c>
    </row>
    <row r="72" spans="7:9" x14ac:dyDescent="0.25">
      <c r="G72">
        <v>70</v>
      </c>
      <c r="H72">
        <v>212</v>
      </c>
      <c r="I72" t="s">
        <v>134</v>
      </c>
    </row>
    <row r="73" spans="7:9" x14ac:dyDescent="0.25">
      <c r="G73">
        <v>71</v>
      </c>
      <c r="H73">
        <v>21201</v>
      </c>
      <c r="I73" t="s">
        <v>135</v>
      </c>
    </row>
    <row r="74" spans="7:9" x14ac:dyDescent="0.25">
      <c r="G74">
        <v>72</v>
      </c>
      <c r="H74">
        <v>21202</v>
      </c>
      <c r="I74" t="s">
        <v>136</v>
      </c>
    </row>
    <row r="75" spans="7:9" x14ac:dyDescent="0.25">
      <c r="G75">
        <v>73</v>
      </c>
      <c r="H75">
        <v>21203</v>
      </c>
      <c r="I75" t="s">
        <v>137</v>
      </c>
    </row>
    <row r="76" spans="7:9" x14ac:dyDescent="0.25">
      <c r="G76">
        <v>74</v>
      </c>
      <c r="H76">
        <v>21204</v>
      </c>
      <c r="I76" t="s">
        <v>138</v>
      </c>
    </row>
    <row r="77" spans="7:9" x14ac:dyDescent="0.25">
      <c r="G77">
        <v>75</v>
      </c>
      <c r="H77">
        <v>21205</v>
      </c>
      <c r="I77" t="s">
        <v>139</v>
      </c>
    </row>
    <row r="78" spans="7:9" x14ac:dyDescent="0.25">
      <c r="G78">
        <v>76</v>
      </c>
      <c r="H78">
        <v>21206</v>
      </c>
      <c r="I78" t="s">
        <v>140</v>
      </c>
    </row>
    <row r="79" spans="7:9" x14ac:dyDescent="0.25">
      <c r="G79">
        <v>77</v>
      </c>
      <c r="H79">
        <v>213</v>
      </c>
      <c r="I79" t="s">
        <v>141</v>
      </c>
    </row>
    <row r="80" spans="7:9" x14ac:dyDescent="0.25">
      <c r="G80">
        <v>78</v>
      </c>
      <c r="H80">
        <v>21301</v>
      </c>
      <c r="I80" t="s">
        <v>142</v>
      </c>
    </row>
    <row r="81" spans="7:9" x14ac:dyDescent="0.25">
      <c r="G81">
        <v>79</v>
      </c>
      <c r="H81">
        <v>21302</v>
      </c>
      <c r="I81" t="s">
        <v>143</v>
      </c>
    </row>
    <row r="82" spans="7:9" x14ac:dyDescent="0.25">
      <c r="G82">
        <v>80</v>
      </c>
      <c r="H82">
        <v>21303</v>
      </c>
      <c r="I82" t="s">
        <v>144</v>
      </c>
    </row>
    <row r="83" spans="7:9" x14ac:dyDescent="0.25">
      <c r="G83">
        <v>81</v>
      </c>
      <c r="H83">
        <v>21304</v>
      </c>
      <c r="I83" t="s">
        <v>862</v>
      </c>
    </row>
    <row r="84" spans="7:9" x14ac:dyDescent="0.25">
      <c r="G84">
        <v>82</v>
      </c>
      <c r="H84">
        <v>21305</v>
      </c>
      <c r="I84" t="s">
        <v>145</v>
      </c>
    </row>
    <row r="85" spans="7:9" x14ac:dyDescent="0.25">
      <c r="G85">
        <v>83</v>
      </c>
      <c r="H85">
        <v>21306</v>
      </c>
      <c r="I85" t="s">
        <v>146</v>
      </c>
    </row>
    <row r="86" spans="7:9" x14ac:dyDescent="0.25">
      <c r="G86">
        <v>84</v>
      </c>
      <c r="H86">
        <v>214</v>
      </c>
      <c r="I86" t="s">
        <v>259</v>
      </c>
    </row>
    <row r="87" spans="7:9" x14ac:dyDescent="0.25">
      <c r="G87">
        <v>85</v>
      </c>
      <c r="H87">
        <v>21401</v>
      </c>
      <c r="I87" t="s">
        <v>262</v>
      </c>
    </row>
    <row r="88" spans="7:9" x14ac:dyDescent="0.25">
      <c r="G88">
        <v>86</v>
      </c>
      <c r="H88">
        <v>21402</v>
      </c>
      <c r="I88" t="s">
        <v>263</v>
      </c>
    </row>
    <row r="89" spans="7:9" x14ac:dyDescent="0.25">
      <c r="G89">
        <v>87</v>
      </c>
      <c r="H89">
        <v>21403</v>
      </c>
      <c r="I89" t="s">
        <v>264</v>
      </c>
    </row>
    <row r="90" spans="7:9" x14ac:dyDescent="0.25">
      <c r="G90">
        <v>88</v>
      </c>
      <c r="H90">
        <v>21404</v>
      </c>
      <c r="I90" t="s">
        <v>265</v>
      </c>
    </row>
    <row r="91" spans="7:9" x14ac:dyDescent="0.25">
      <c r="G91">
        <v>89</v>
      </c>
      <c r="H91">
        <v>21405</v>
      </c>
      <c r="I91" t="s">
        <v>266</v>
      </c>
    </row>
    <row r="92" spans="7:9" x14ac:dyDescent="0.25">
      <c r="G92">
        <v>90</v>
      </c>
      <c r="H92">
        <v>21406</v>
      </c>
      <c r="I92" t="s">
        <v>267</v>
      </c>
    </row>
    <row r="93" spans="7:9" x14ac:dyDescent="0.25">
      <c r="G93">
        <v>91</v>
      </c>
      <c r="H93">
        <v>21407</v>
      </c>
      <c r="I93" t="s">
        <v>268</v>
      </c>
    </row>
    <row r="94" spans="7:9" x14ac:dyDescent="0.25">
      <c r="G94">
        <v>92</v>
      </c>
      <c r="H94">
        <v>215</v>
      </c>
      <c r="I94" t="s">
        <v>537</v>
      </c>
    </row>
    <row r="95" spans="7:9" x14ac:dyDescent="0.25">
      <c r="G95">
        <v>93</v>
      </c>
      <c r="H95">
        <v>21501</v>
      </c>
      <c r="I95" t="s">
        <v>519</v>
      </c>
    </row>
    <row r="96" spans="7:9" x14ac:dyDescent="0.25">
      <c r="G96">
        <v>94</v>
      </c>
      <c r="H96">
        <v>21502</v>
      </c>
      <c r="I96" t="s">
        <v>520</v>
      </c>
    </row>
    <row r="97" spans="7:9" x14ac:dyDescent="0.25">
      <c r="G97">
        <v>95</v>
      </c>
      <c r="H97">
        <v>21503</v>
      </c>
      <c r="I97" t="s">
        <v>521</v>
      </c>
    </row>
    <row r="98" spans="7:9" x14ac:dyDescent="0.25">
      <c r="G98">
        <v>96</v>
      </c>
      <c r="H98">
        <v>21504</v>
      </c>
      <c r="I98" t="s">
        <v>522</v>
      </c>
    </row>
    <row r="99" spans="7:9" x14ac:dyDescent="0.25">
      <c r="G99">
        <v>97</v>
      </c>
      <c r="H99">
        <v>21505</v>
      </c>
      <c r="I99" t="s">
        <v>523</v>
      </c>
    </row>
    <row r="100" spans="7:9" x14ac:dyDescent="0.25">
      <c r="G100">
        <v>98</v>
      </c>
      <c r="H100">
        <v>21506</v>
      </c>
      <c r="I100" t="s">
        <v>524</v>
      </c>
    </row>
    <row r="101" spans="7:9" x14ac:dyDescent="0.25">
      <c r="G101">
        <v>99</v>
      </c>
      <c r="H101">
        <v>21507</v>
      </c>
      <c r="I101" t="s">
        <v>525</v>
      </c>
    </row>
    <row r="102" spans="7:9" x14ac:dyDescent="0.25">
      <c r="G102">
        <v>100</v>
      </c>
      <c r="H102">
        <v>216</v>
      </c>
      <c r="I102" t="s">
        <v>696</v>
      </c>
    </row>
    <row r="103" spans="7:9" x14ac:dyDescent="0.25">
      <c r="G103">
        <v>101</v>
      </c>
      <c r="H103">
        <v>21601</v>
      </c>
      <c r="I103" t="s">
        <v>702</v>
      </c>
    </row>
    <row r="104" spans="7:9" x14ac:dyDescent="0.25">
      <c r="G104">
        <v>102</v>
      </c>
      <c r="H104">
        <v>21602</v>
      </c>
      <c r="I104" t="s">
        <v>701</v>
      </c>
    </row>
    <row r="105" spans="7:9" x14ac:dyDescent="0.25">
      <c r="G105">
        <v>103</v>
      </c>
      <c r="H105">
        <v>21603</v>
      </c>
      <c r="I105" t="s">
        <v>703</v>
      </c>
    </row>
    <row r="106" spans="7:9" x14ac:dyDescent="0.25">
      <c r="G106">
        <v>104</v>
      </c>
      <c r="H106">
        <v>21604</v>
      </c>
      <c r="I106" t="s">
        <v>704</v>
      </c>
    </row>
    <row r="107" spans="7:9" x14ac:dyDescent="0.25">
      <c r="G107">
        <v>105</v>
      </c>
      <c r="H107">
        <v>21605</v>
      </c>
      <c r="I107" t="s">
        <v>705</v>
      </c>
    </row>
    <row r="108" spans="7:9" x14ac:dyDescent="0.25">
      <c r="G108">
        <v>106</v>
      </c>
      <c r="H108">
        <v>21606</v>
      </c>
      <c r="I108" t="s">
        <v>706</v>
      </c>
    </row>
    <row r="109" spans="7:9" x14ac:dyDescent="0.25">
      <c r="G109">
        <v>107</v>
      </c>
      <c r="H109">
        <v>31101</v>
      </c>
      <c r="I109" t="s">
        <v>156</v>
      </c>
    </row>
    <row r="110" spans="7:9" x14ac:dyDescent="0.25">
      <c r="G110">
        <v>108</v>
      </c>
      <c r="H110">
        <v>31102</v>
      </c>
      <c r="I110" t="s">
        <v>164</v>
      </c>
    </row>
    <row r="111" spans="7:9" x14ac:dyDescent="0.25">
      <c r="G111">
        <v>109</v>
      </c>
      <c r="H111">
        <v>31201</v>
      </c>
      <c r="I111" t="s">
        <v>159</v>
      </c>
    </row>
    <row r="112" spans="7:9" x14ac:dyDescent="0.25">
      <c r="G112">
        <v>110</v>
      </c>
      <c r="H112">
        <v>31202</v>
      </c>
      <c r="I112" t="s">
        <v>179</v>
      </c>
    </row>
    <row r="113" spans="7:9" x14ac:dyDescent="0.25">
      <c r="G113">
        <v>111</v>
      </c>
      <c r="H113">
        <v>31203</v>
      </c>
      <c r="I113" t="s">
        <v>180</v>
      </c>
    </row>
    <row r="114" spans="7:9" x14ac:dyDescent="0.25">
      <c r="G114">
        <v>112</v>
      </c>
      <c r="H114">
        <v>31301</v>
      </c>
      <c r="I114" t="s">
        <v>172</v>
      </c>
    </row>
    <row r="115" spans="7:9" x14ac:dyDescent="0.25">
      <c r="G115">
        <v>113</v>
      </c>
      <c r="H115">
        <v>31302</v>
      </c>
      <c r="I115" t="s">
        <v>168</v>
      </c>
    </row>
    <row r="116" spans="7:9" x14ac:dyDescent="0.25">
      <c r="G116">
        <v>114</v>
      </c>
      <c r="H116">
        <v>31303</v>
      </c>
      <c r="I116" t="s">
        <v>169</v>
      </c>
    </row>
    <row r="117" spans="7:9" x14ac:dyDescent="0.25">
      <c r="G117">
        <v>115</v>
      </c>
      <c r="H117">
        <v>31401</v>
      </c>
      <c r="I117" t="s">
        <v>170</v>
      </c>
    </row>
    <row r="118" spans="7:9" x14ac:dyDescent="0.25">
      <c r="G118">
        <v>116</v>
      </c>
      <c r="H118">
        <v>31402</v>
      </c>
      <c r="I118" t="s">
        <v>173</v>
      </c>
    </row>
    <row r="119" spans="7:9" x14ac:dyDescent="0.25">
      <c r="G119">
        <v>117</v>
      </c>
      <c r="H119">
        <v>31403</v>
      </c>
      <c r="I119" t="s">
        <v>174</v>
      </c>
    </row>
    <row r="120" spans="7:9" x14ac:dyDescent="0.25">
      <c r="G120">
        <v>118</v>
      </c>
      <c r="H120">
        <v>31404</v>
      </c>
      <c r="I120" t="s">
        <v>184</v>
      </c>
    </row>
    <row r="121" spans="7:9" x14ac:dyDescent="0.25">
      <c r="G121">
        <v>119</v>
      </c>
      <c r="H121">
        <v>31405</v>
      </c>
      <c r="I121" t="s">
        <v>175</v>
      </c>
    </row>
    <row r="122" spans="7:9" x14ac:dyDescent="0.25">
      <c r="G122">
        <v>120</v>
      </c>
      <c r="H122">
        <v>31406</v>
      </c>
      <c r="I122" t="s">
        <v>176</v>
      </c>
    </row>
    <row r="123" spans="7:9" x14ac:dyDescent="0.25">
      <c r="G123">
        <v>121</v>
      </c>
      <c r="H123">
        <v>31407</v>
      </c>
      <c r="I123" t="s">
        <v>177</v>
      </c>
    </row>
    <row r="124" spans="7:9" x14ac:dyDescent="0.25">
      <c r="G124">
        <v>122</v>
      </c>
      <c r="H124">
        <v>31408</v>
      </c>
      <c r="I124" t="s">
        <v>534</v>
      </c>
    </row>
    <row r="125" spans="7:9" x14ac:dyDescent="0.25">
      <c r="G125">
        <v>123</v>
      </c>
      <c r="H125">
        <v>31409</v>
      </c>
      <c r="I125" t="s">
        <v>535</v>
      </c>
    </row>
    <row r="126" spans="7:9" x14ac:dyDescent="0.25">
      <c r="G126">
        <v>124</v>
      </c>
      <c r="H126">
        <v>31410</v>
      </c>
      <c r="I126" t="s">
        <v>536</v>
      </c>
    </row>
    <row r="127" spans="7:9" x14ac:dyDescent="0.25">
      <c r="G127">
        <v>125</v>
      </c>
      <c r="H127">
        <v>31411</v>
      </c>
      <c r="I127" t="s">
        <v>709</v>
      </c>
    </row>
    <row r="128" spans="7:9" x14ac:dyDescent="0.25">
      <c r="G128">
        <v>126</v>
      </c>
      <c r="H128">
        <v>31501</v>
      </c>
      <c r="I128" t="s">
        <v>171</v>
      </c>
    </row>
    <row r="129" spans="7:9" x14ac:dyDescent="0.25">
      <c r="G129">
        <v>127</v>
      </c>
      <c r="H129">
        <v>31601</v>
      </c>
      <c r="I129" t="s">
        <v>181</v>
      </c>
    </row>
    <row r="130" spans="7:9" x14ac:dyDescent="0.25">
      <c r="G130">
        <v>128</v>
      </c>
      <c r="H130">
        <v>31602</v>
      </c>
      <c r="I130" t="s">
        <v>182</v>
      </c>
    </row>
    <row r="131" spans="7:9" x14ac:dyDescent="0.25">
      <c r="G131">
        <v>129</v>
      </c>
      <c r="H131">
        <v>31603</v>
      </c>
      <c r="I131" t="s">
        <v>183</v>
      </c>
    </row>
  </sheetData>
  <sortState ref="H3:I80">
    <sortCondition ref="H3"/>
  </sortState>
  <customSheetViews>
    <customSheetView guid="{D1870C1C-6C8B-487D-A57E-52F00C061527}" state="hidden" topLeftCell="J1">
      <pane ySplit="2" topLeftCell="A3" activePane="bottomLeft" state="frozen"/>
      <selection pane="bottomLeft" activeCell="S6" sqref="S6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H308"/>
  <sheetViews>
    <sheetView workbookViewId="0">
      <pane xSplit="5" ySplit="3" topLeftCell="F76" activePane="bottomRight" state="frozen"/>
      <selection pane="topRight" activeCell="E1" sqref="E1"/>
      <selection pane="bottomLeft" activeCell="A4" sqref="A4"/>
      <selection pane="bottomRight" activeCell="F83" sqref="F83"/>
    </sheetView>
  </sheetViews>
  <sheetFormatPr defaultRowHeight="15" x14ac:dyDescent="0.25"/>
  <cols>
    <col min="1" max="1" width="5.42578125" style="114" hidden="1" customWidth="1"/>
    <col min="2" max="2" width="9.140625" hidden="1" customWidth="1"/>
    <col min="3" max="3" width="20.85546875" bestFit="1" customWidth="1"/>
    <col min="4" max="4" width="17.7109375" customWidth="1"/>
    <col min="5" max="5" width="5" bestFit="1" customWidth="1"/>
    <col min="6" max="6" width="14.5703125" bestFit="1" customWidth="1"/>
    <col min="7" max="7" width="13.85546875" bestFit="1" customWidth="1"/>
    <col min="9" max="9" width="8.7109375" bestFit="1" customWidth="1"/>
    <col min="10" max="11" width="14.5703125" bestFit="1" customWidth="1"/>
    <col min="12" max="12" width="14.28515625" bestFit="1" customWidth="1"/>
    <col min="13" max="13" width="13.5703125" bestFit="1" customWidth="1"/>
    <col min="14" max="15" width="14.28515625" bestFit="1" customWidth="1"/>
    <col min="16" max="16" width="13.42578125" bestFit="1" customWidth="1"/>
    <col min="17" max="17" width="13.28515625" bestFit="1" customWidth="1"/>
    <col min="18" max="19" width="11.5703125" bestFit="1" customWidth="1"/>
    <col min="20" max="20" width="8.7109375" bestFit="1" customWidth="1"/>
    <col min="21" max="21" width="15.140625" bestFit="1" customWidth="1"/>
    <col min="22" max="22" width="14.28515625" bestFit="1" customWidth="1"/>
    <col min="23" max="23" width="16.5703125" bestFit="1" customWidth="1"/>
    <col min="24" max="24" width="9" bestFit="1" customWidth="1"/>
    <col min="26" max="26" width="9.5703125" bestFit="1" customWidth="1"/>
    <col min="27" max="27" width="10.85546875" bestFit="1" customWidth="1"/>
    <col min="28" max="29" width="12.85546875" bestFit="1" customWidth="1"/>
    <col min="30" max="30" width="12.140625" bestFit="1" customWidth="1"/>
    <col min="31" max="31" width="9" bestFit="1" customWidth="1"/>
    <col min="32" max="32" width="11.5703125" style="308" bestFit="1" customWidth="1"/>
    <col min="33" max="33" width="21" bestFit="1" customWidth="1"/>
    <col min="34" max="34" width="10.5703125" bestFit="1" customWidth="1"/>
    <col min="35" max="35" width="12.42578125" bestFit="1" customWidth="1"/>
    <col min="36" max="36" width="12.28515625" bestFit="1" customWidth="1"/>
    <col min="37" max="37" width="9.7109375" bestFit="1" customWidth="1"/>
    <col min="38" max="38" width="9" bestFit="1" customWidth="1"/>
    <col min="39" max="39" width="8.85546875" bestFit="1" customWidth="1"/>
    <col min="40" max="40" width="21" bestFit="1" customWidth="1"/>
    <col min="41" max="41" width="10.5703125" bestFit="1" customWidth="1"/>
    <col min="42" max="42" width="12.42578125" bestFit="1" customWidth="1"/>
    <col min="43" max="43" width="12.28515625" bestFit="1" customWidth="1"/>
    <col min="44" max="44" width="10.5703125" bestFit="1" customWidth="1"/>
    <col min="45" max="46" width="9" bestFit="1" customWidth="1"/>
    <col min="47" max="47" width="7.85546875" bestFit="1" customWidth="1"/>
    <col min="48" max="48" width="21" bestFit="1" customWidth="1"/>
    <col min="49" max="49" width="10.5703125" bestFit="1" customWidth="1"/>
    <col min="50" max="50" width="12.42578125" bestFit="1" customWidth="1"/>
    <col min="51" max="51" width="9.42578125" bestFit="1" customWidth="1"/>
    <col min="52" max="52" width="12.28515625" bestFit="1" customWidth="1"/>
    <col min="54" max="54" width="12.28515625" bestFit="1" customWidth="1"/>
    <col min="56" max="58" width="13.140625" style="314" bestFit="1" customWidth="1"/>
    <col min="59" max="59" width="11.5703125" bestFit="1" customWidth="1"/>
    <col min="60" max="60" width="10.7109375" bestFit="1" customWidth="1"/>
    <col min="61" max="61" width="9" style="203" bestFit="1" customWidth="1"/>
    <col min="62" max="62" width="10.5703125" bestFit="1" customWidth="1"/>
    <col min="63" max="63" width="9.28515625" bestFit="1" customWidth="1"/>
    <col min="64" max="64" width="22" style="308" bestFit="1" customWidth="1"/>
    <col min="65" max="65" width="13.7109375" style="308" bestFit="1" customWidth="1"/>
    <col min="66" max="66" width="16.7109375" style="308" bestFit="1" customWidth="1"/>
    <col min="67" max="67" width="14.28515625" style="308" bestFit="1" customWidth="1"/>
    <col min="68" max="68" width="22.7109375" style="308" bestFit="1" customWidth="1"/>
    <col min="69" max="69" width="28.85546875" style="308" bestFit="1" customWidth="1"/>
    <col min="70" max="70" width="20.7109375" style="308" bestFit="1" customWidth="1"/>
    <col min="71" max="71" width="13.28515625" style="308" bestFit="1" customWidth="1"/>
    <col min="72" max="72" width="15.42578125" style="308" bestFit="1" customWidth="1"/>
    <col min="73" max="73" width="19.28515625" style="308" bestFit="1" customWidth="1"/>
    <col min="74" max="74" width="22.7109375" style="308" bestFit="1" customWidth="1"/>
    <col min="75" max="75" width="21.5703125" style="308" bestFit="1" customWidth="1"/>
    <col min="76" max="76" width="20.5703125" bestFit="1" customWidth="1"/>
    <col min="77" max="77" width="14.140625" style="308" bestFit="1" customWidth="1"/>
    <col min="78" max="78" width="16.7109375" style="308" bestFit="1" customWidth="1"/>
    <col min="79" max="79" width="23.42578125" style="308" bestFit="1" customWidth="1"/>
    <col min="80" max="80" width="28.28515625" style="308" bestFit="1" customWidth="1"/>
    <col min="81" max="81" width="18.5703125" style="308" bestFit="1" customWidth="1"/>
    <col min="82" max="82" width="20.28515625" style="308" bestFit="1" customWidth="1"/>
    <col min="83" max="83" width="16.42578125" style="308" bestFit="1" customWidth="1"/>
    <col min="84" max="84" width="12.85546875" style="308" bestFit="1" customWidth="1"/>
    <col min="85" max="85" width="10.85546875" style="308" bestFit="1" customWidth="1"/>
    <col min="86" max="86" width="12.85546875" style="308" bestFit="1" customWidth="1"/>
    <col min="87" max="87" width="11.5703125" style="308" bestFit="1" customWidth="1"/>
    <col min="88" max="88" width="12.140625" style="308" bestFit="1" customWidth="1"/>
    <col min="89" max="89" width="15.140625" bestFit="1" customWidth="1"/>
    <col min="90" max="90" width="16.7109375" style="308" bestFit="1" customWidth="1"/>
    <col min="91" max="91" width="20.85546875" style="308" bestFit="1" customWidth="1"/>
    <col min="92" max="92" width="25.28515625" style="308" bestFit="1" customWidth="1"/>
    <col min="93" max="93" width="26" style="308" bestFit="1" customWidth="1"/>
    <col min="94" max="94" width="19.85546875" style="308" bestFit="1" customWidth="1"/>
    <col min="95" max="95" width="34.5703125" style="308" bestFit="1" customWidth="1"/>
    <col min="96" max="96" width="14.5703125" bestFit="1" customWidth="1"/>
    <col min="97" max="97" width="12.28515625" bestFit="1" customWidth="1"/>
    <col min="98" max="98" width="14" bestFit="1" customWidth="1"/>
    <col min="99" max="99" width="10.140625" bestFit="1" customWidth="1"/>
    <col min="100" max="101" width="12.28515625" bestFit="1" customWidth="1"/>
    <col min="102" max="102" width="14.140625" bestFit="1" customWidth="1"/>
    <col min="103" max="103" width="12.42578125" bestFit="1" customWidth="1"/>
    <col min="104" max="104" width="9" style="308" bestFit="1" customWidth="1"/>
    <col min="105" max="105" width="9.140625" style="308" customWidth="1"/>
    <col min="106" max="106" width="8.7109375" bestFit="1" customWidth="1"/>
    <col min="107" max="107" width="10.85546875" style="308" bestFit="1" customWidth="1"/>
    <col min="108" max="108" width="9" style="308" bestFit="1" customWidth="1"/>
    <col min="109" max="109" width="8.5703125" bestFit="1" customWidth="1"/>
    <col min="110" max="110" width="14.5703125" bestFit="1" customWidth="1"/>
    <col min="111" max="111" width="9" style="308" bestFit="1" customWidth="1"/>
    <col min="112" max="112" width="14.5703125" bestFit="1" customWidth="1"/>
    <col min="113" max="114" width="9" style="308" bestFit="1" customWidth="1"/>
    <col min="115" max="115" width="11.5703125" bestFit="1" customWidth="1"/>
    <col min="116" max="116" width="14.5703125" bestFit="1" customWidth="1"/>
    <col min="117" max="117" width="11.140625" bestFit="1" customWidth="1"/>
    <col min="118" max="118" width="11.5703125" bestFit="1" customWidth="1"/>
    <col min="136" max="136" width="5.5703125" bestFit="1" customWidth="1"/>
    <col min="137" max="137" width="4.85546875" bestFit="1" customWidth="1"/>
  </cols>
  <sheetData>
    <row r="1" spans="1:138" s="204" customFormat="1" ht="11.25" x14ac:dyDescent="0.25">
      <c r="C1" s="306"/>
      <c r="D1" s="207"/>
      <c r="E1" s="296">
        <f>COUNTA($D:$D)+3</f>
        <v>137</v>
      </c>
      <c r="F1" s="204">
        <f>IF(ISNUMBER(MATCH(F2,CountryData!$3:$3,0)),MATCH(F2,CountryData!$3:$3,0),"")</f>
        <v>7</v>
      </c>
      <c r="G1" s="204">
        <f>IF(ISNUMBER(MATCH(G2,CountryData!$3:$3,0)),MATCH(G2,CountryData!$3:$3,0),"")</f>
        <v>8</v>
      </c>
      <c r="H1" s="204">
        <f>IF(ISNUMBER(MATCH(H2,CountryData!$3:$3,0)),MATCH(H2,CountryData!$3:$3,0),"")</f>
        <v>9</v>
      </c>
      <c r="I1" s="204">
        <f>IF(ISNUMBER(MATCH(I2,CountryData!$3:$3,0)),MATCH(I2,CountryData!$3:$3,0),"")</f>
        <v>10</v>
      </c>
      <c r="J1" s="204">
        <f>IF(ISNUMBER(MATCH(J2,CountryData!$3:$3,0)),MATCH(J2,CountryData!$3:$3,0),"")</f>
        <v>11</v>
      </c>
      <c r="K1" s="204">
        <f>IF(ISNUMBER(MATCH(K2,CountryData!$3:$3,0)),MATCH(K2,CountryData!$3:$3,0),"")</f>
        <v>12</v>
      </c>
      <c r="L1" s="204">
        <f>IF(ISNUMBER(MATCH(L2,CountryData!$3:$3,0)),MATCH(L2,CountryData!$3:$3,0),"")</f>
        <v>13</v>
      </c>
      <c r="M1" s="204">
        <f>IF(ISNUMBER(MATCH(M2,CountryData!$3:$3,0)),MATCH(M2,CountryData!$3:$3,0),"")</f>
        <v>14</v>
      </c>
      <c r="N1" s="204">
        <f>IF(ISNUMBER(MATCH(N2,CountryData!$3:$3,0)),MATCH(N2,CountryData!$3:$3,0),"")</f>
        <v>15</v>
      </c>
      <c r="O1" s="204">
        <f>IF(ISNUMBER(MATCH(O2,CountryData!$3:$3,0)),MATCH(O2,CountryData!$3:$3,0),"")</f>
        <v>16</v>
      </c>
      <c r="P1" s="204">
        <f>IF(ISNUMBER(MATCH(P2,CountryData!$3:$3,0)),MATCH(P2,CountryData!$3:$3,0),"")</f>
        <v>17</v>
      </c>
      <c r="Q1" s="204">
        <f>IF(ISNUMBER(MATCH(Q2,CountryData!$3:$3,0)),MATCH(Q2,CountryData!$3:$3,0),"")</f>
        <v>18</v>
      </c>
      <c r="R1" s="204">
        <f>IF(ISNUMBER(MATCH(R2,CountryData!$3:$3,0)),MATCH(R2,CountryData!$3:$3,0),"")</f>
        <v>19</v>
      </c>
      <c r="S1" s="204">
        <f>IF(ISNUMBER(MATCH(S2,CountryData!$3:$3,0)),MATCH(S2,CountryData!$3:$3,0),"")</f>
        <v>20</v>
      </c>
      <c r="T1" s="204">
        <f>IF(ISNUMBER(MATCH(T2,CountryData!$3:$3,0)),MATCH(T2,CountryData!$3:$3,0),"")</f>
        <v>21</v>
      </c>
      <c r="U1" s="204">
        <f>IF(ISNUMBER(MATCH(U2,CountryData!$3:$3,0)),MATCH(U2,CountryData!$3:$3,0),"")</f>
        <v>22</v>
      </c>
      <c r="V1" s="204">
        <f>IF(ISNUMBER(MATCH(V2,CountryData!$3:$3,0)),MATCH(V2,CountryData!$3:$3,0),"")</f>
        <v>23</v>
      </c>
      <c r="W1" s="204">
        <f>IF(ISNUMBER(MATCH(W2,CountryData!$3:$3,0)),MATCH(W2,CountryData!$3:$3,0),"")</f>
        <v>24</v>
      </c>
      <c r="X1" s="204">
        <f>IF(ISNUMBER(MATCH(X2,CountryData!$3:$3,0)),MATCH(X2,CountryData!$3:$3,0),"")</f>
        <v>25</v>
      </c>
      <c r="Y1" s="204">
        <f>IF(ISNUMBER(MATCH(Y2,CountryData!$3:$3,0)),MATCH(Y2,CountryData!$3:$3,0),"")</f>
        <v>26</v>
      </c>
      <c r="Z1" s="204">
        <f>IF(ISNUMBER(MATCH(Z2,CountryData!$3:$3,0)),MATCH(Z2,CountryData!$3:$3,0),"")</f>
        <v>27</v>
      </c>
      <c r="AA1" s="204">
        <f>IF(ISNUMBER(MATCH(AA2,CountryData!$3:$3,0)),MATCH(AA2,CountryData!$3:$3,0),"")</f>
        <v>28</v>
      </c>
      <c r="AB1" s="204">
        <f>IF(ISNUMBER(MATCH(AB2,CountryData!$3:$3,0)),MATCH(AB2,CountryData!$3:$3,0),"")</f>
        <v>29</v>
      </c>
      <c r="AC1" s="204">
        <f>IF(ISNUMBER(MATCH(AC2,CountryData!$3:$3,0)),MATCH(AC2,CountryData!$3:$3,0),"")</f>
        <v>30</v>
      </c>
      <c r="AD1" s="204">
        <f>IF(ISNUMBER(MATCH(AD2,CountryData!$3:$3,0)),MATCH(AD2,CountryData!$3:$3,0),"")</f>
        <v>31</v>
      </c>
      <c r="AE1" s="204">
        <f>IF(ISNUMBER(MATCH(AE2,CountryData!$3:$3,0)),MATCH(AE2,CountryData!$3:$3,0),"")</f>
        <v>32</v>
      </c>
      <c r="AF1" s="204">
        <f>IF(ISNUMBER(MATCH(AF2,CountryData!$3:$3,0)),MATCH(AF2,CountryData!$3:$3,0),"")</f>
        <v>33</v>
      </c>
      <c r="AG1" s="204">
        <f>IF(ISNUMBER(MATCH(AG2,CountryData!$3:$3,0)),MATCH(AG2,CountryData!$3:$3,0),"")</f>
        <v>34</v>
      </c>
      <c r="AH1" s="204">
        <f>IF(ISNUMBER(MATCH(AH2,CountryData!$3:$3,0)),MATCH(AH2,CountryData!$3:$3,0),"")</f>
        <v>35</v>
      </c>
      <c r="AI1" s="204">
        <f>IF(ISNUMBER(MATCH(AI2,CountryData!$3:$3,0)),MATCH(AI2,CountryData!$3:$3,0),"")</f>
        <v>36</v>
      </c>
      <c r="AJ1" s="204">
        <f>IF(ISNUMBER(MATCH(AJ2,CountryData!$3:$3,0)),MATCH(AJ2,CountryData!$3:$3,0),"")</f>
        <v>37</v>
      </c>
      <c r="AK1" s="204">
        <f>IF(ISNUMBER(MATCH(AK2,CountryData!$3:$3,0)),MATCH(AK2,CountryData!$3:$3,0),"")</f>
        <v>38</v>
      </c>
      <c r="AL1" s="204">
        <f>IF(ISNUMBER(MATCH(AL2,CountryData!$3:$3,0)),MATCH(AL2,CountryData!$3:$3,0),"")</f>
        <v>39</v>
      </c>
      <c r="AM1" s="204">
        <f>IF(ISNUMBER(MATCH(AM2,CountryData!$3:$3,0)),MATCH(AM2,CountryData!$3:$3,0),"")</f>
        <v>40</v>
      </c>
      <c r="AN1" s="204">
        <f>IF(ISNUMBER(MATCH(AN2,CountryData!$3:$3,0)),MATCH(AN2,CountryData!$3:$3,0),"")</f>
        <v>41</v>
      </c>
      <c r="AO1" s="204">
        <f>IF(ISNUMBER(MATCH(AO2,CountryData!$3:$3,0)),MATCH(AO2,CountryData!$3:$3,0),"")</f>
        <v>42</v>
      </c>
      <c r="AP1" s="204">
        <f>IF(ISNUMBER(MATCH(AP2,CountryData!$3:$3,0)),MATCH(AP2,CountryData!$3:$3,0),"")</f>
        <v>43</v>
      </c>
      <c r="AQ1" s="204">
        <f>IF(ISNUMBER(MATCH(AQ2,CountryData!$3:$3,0)),MATCH(AQ2,CountryData!$3:$3,0),"")</f>
        <v>44</v>
      </c>
      <c r="AR1" s="204">
        <f>IF(ISNUMBER(MATCH(AR2,CountryData!$3:$3,0)),MATCH(AR2,CountryData!$3:$3,0),"")</f>
        <v>45</v>
      </c>
      <c r="AS1" s="204">
        <f>IF(ISNUMBER(MATCH(AS2,CountryData!$3:$3,0)),MATCH(AS2,CountryData!$3:$3,0),"")</f>
        <v>46</v>
      </c>
      <c r="AT1" s="204">
        <f>IF(ISNUMBER(MATCH(AT2,CountryData!$3:$3,0)),MATCH(AT2,CountryData!$3:$3,0),"")</f>
        <v>47</v>
      </c>
      <c r="AU1" s="204">
        <f>IF(ISNUMBER(MATCH(AU2,CountryData!$3:$3,0)),MATCH(AU2,CountryData!$3:$3,0),"")</f>
        <v>48</v>
      </c>
      <c r="AV1" s="204">
        <f>IF(ISNUMBER(MATCH(AV2,CountryData!$3:$3,0)),MATCH(AV2,CountryData!$3:$3,0),"")</f>
        <v>49</v>
      </c>
      <c r="AW1" s="204">
        <f>IF(ISNUMBER(MATCH(AW2,CountryData!$3:$3,0)),MATCH(AW2,CountryData!$3:$3,0),"")</f>
        <v>50</v>
      </c>
      <c r="AX1" s="204">
        <f>IF(ISNUMBER(MATCH(AX2,CountryData!$3:$3,0)),MATCH(AX2,CountryData!$3:$3,0),"")</f>
        <v>51</v>
      </c>
      <c r="AY1" s="204">
        <f>IF(ISNUMBER(MATCH(AY2,CountryData!$3:$3,0)),MATCH(AY2,CountryData!$3:$3,0),"")</f>
        <v>52</v>
      </c>
      <c r="AZ1" s="204">
        <f>IF(ISNUMBER(MATCH(AZ2,CountryData!$3:$3,0)),MATCH(AZ2,CountryData!$3:$3,0),"")</f>
        <v>53</v>
      </c>
      <c r="BA1" s="204">
        <f>IF(ISNUMBER(MATCH(BA2,CountryData!$3:$3,0)),MATCH(BA2,CountryData!$3:$3,0),"")</f>
        <v>54</v>
      </c>
      <c r="BB1" s="204">
        <f>IF(ISNUMBER(MATCH(BB2,CountryData!$3:$3,0)),MATCH(BB2,CountryData!$3:$3,0),"")</f>
        <v>55</v>
      </c>
      <c r="BC1" s="204">
        <f>IF(ISNUMBER(MATCH(BC2,CountryData!$3:$3,0)),MATCH(BC2,CountryData!$3:$3,0),"")</f>
        <v>56</v>
      </c>
      <c r="BD1" s="204">
        <f>IF(ISNUMBER(MATCH(BD2,CountryData!$3:$3,0)),MATCH(BD2,CountryData!$3:$3,0),"")</f>
        <v>57</v>
      </c>
      <c r="BE1" s="204">
        <f>IF(ISNUMBER(MATCH(BE2,CountryData!$3:$3,0)),MATCH(BE2,CountryData!$3:$3,0),"")</f>
        <v>58</v>
      </c>
      <c r="BF1" s="204">
        <f>IF(ISNUMBER(MATCH(BF2,CountryData!$3:$3,0)),MATCH(BF2,CountryData!$3:$3,0),"")</f>
        <v>59</v>
      </c>
      <c r="BG1" s="204">
        <f>IF(ISNUMBER(MATCH(BG2,CountryData!$3:$3,0)),MATCH(BG2,CountryData!$3:$3,0),"")</f>
        <v>60</v>
      </c>
      <c r="BH1" s="204">
        <f>IF(ISNUMBER(MATCH(BH2,CountryData!$3:$3,0)),MATCH(BH2,CountryData!$3:$3,0),"")</f>
        <v>61</v>
      </c>
      <c r="BI1" s="204">
        <f>IF(ISNUMBER(MATCH(BI2,CountryData!$3:$3,0)),MATCH(BI2,CountryData!$3:$3,0),"")</f>
        <v>62</v>
      </c>
      <c r="BJ1" s="204">
        <f>IF(ISNUMBER(MATCH(BJ2,CountryData!$3:$3,0)),MATCH(BJ2,CountryData!$3:$3,0),"")</f>
        <v>63</v>
      </c>
      <c r="BK1" s="204">
        <f>IF(ISNUMBER(MATCH(BK2,CountryData!$3:$3,0)),MATCH(BK2,CountryData!$3:$3,0),"")</f>
        <v>64</v>
      </c>
      <c r="BL1" s="204">
        <f>IF(ISNUMBER(MATCH(BL2,CountryData!$3:$3,0)),MATCH(BL2,CountryData!$3:$3,0),"")</f>
        <v>69</v>
      </c>
      <c r="BM1" s="204">
        <f>IF(ISNUMBER(MATCH(BM2,CountryData!$3:$3,0)),MATCH(BM2,CountryData!$3:$3,0),"")</f>
        <v>70</v>
      </c>
      <c r="BN1" s="204">
        <f>IF(ISNUMBER(MATCH(BN2,CountryData!$3:$3,0)),MATCH(BN2,CountryData!$3:$3,0),"")</f>
        <v>71</v>
      </c>
      <c r="BO1" s="204">
        <f>IF(ISNUMBER(MATCH(BO2,CountryData!$3:$3,0)),MATCH(BO2,CountryData!$3:$3,0),"")</f>
        <v>72</v>
      </c>
      <c r="BP1" s="204">
        <f>IF(ISNUMBER(MATCH(BP2,CountryData!$3:$3,0)),MATCH(BP2,CountryData!$3:$3,0),"")</f>
        <v>73</v>
      </c>
      <c r="BQ1" s="204">
        <f>IF(ISNUMBER(MATCH(BQ2,CountryData!$3:$3,0)),MATCH(BQ2,CountryData!$3:$3,0),"")</f>
        <v>74</v>
      </c>
      <c r="BR1" s="204">
        <f>IF(ISNUMBER(MATCH(BR2,CountryData!$3:$3,0)),MATCH(BR2,CountryData!$3:$3,0),"")</f>
        <v>75</v>
      </c>
      <c r="BS1" s="204">
        <f>IF(ISNUMBER(MATCH(BS2,CountryData!$3:$3,0)),MATCH(BS2,CountryData!$3:$3,0),"")</f>
        <v>76</v>
      </c>
      <c r="BT1" s="204">
        <f>IF(ISNUMBER(MATCH(BT2,CountryData!$3:$3,0)),MATCH(BT2,CountryData!$3:$3,0),"")</f>
        <v>77</v>
      </c>
      <c r="BU1" s="204">
        <f>IF(ISNUMBER(MATCH(BU2,CountryData!$3:$3,0)),MATCH(BU2,CountryData!$3:$3,0),"")</f>
        <v>78</v>
      </c>
      <c r="BV1" s="204">
        <f>IF(ISNUMBER(MATCH(BV2,CountryData!$3:$3,0)),MATCH(BV2,CountryData!$3:$3,0),"")</f>
        <v>79</v>
      </c>
      <c r="BW1" s="204">
        <f>IF(ISNUMBER(MATCH(BW2,CountryData!$3:$3,0)),MATCH(BW2,CountryData!$3:$3,0),"")</f>
        <v>80</v>
      </c>
      <c r="BX1" s="204">
        <f>IF(ISNUMBER(MATCH(BX2,CountryData!$3:$3,0)),MATCH(BX2,CountryData!$3:$3,0),"")</f>
        <v>81</v>
      </c>
      <c r="BY1" s="204">
        <f>IF(ISNUMBER(MATCH(BY2,CountryData!$3:$3,0)),MATCH(BY2,CountryData!$3:$3,0),"")</f>
        <v>82</v>
      </c>
      <c r="BZ1" s="204">
        <f>IF(ISNUMBER(MATCH(BZ2,CountryData!$3:$3,0)),MATCH(BZ2,CountryData!$3:$3,0),"")</f>
        <v>83</v>
      </c>
      <c r="CA1" s="204">
        <f>IF(ISNUMBER(MATCH(CA2,CountryData!$3:$3,0)),MATCH(CA2,CountryData!$3:$3,0),"")</f>
        <v>84</v>
      </c>
      <c r="CB1" s="204">
        <f>IF(ISNUMBER(MATCH(CB2,CountryData!$3:$3,0)),MATCH(CB2,CountryData!$3:$3,0),"")</f>
        <v>85</v>
      </c>
      <c r="CC1" s="204">
        <f>IF(ISNUMBER(MATCH(CC2,CountryData!$3:$3,0)),MATCH(CC2,CountryData!$3:$3,0),"")</f>
        <v>87</v>
      </c>
      <c r="CD1" s="204">
        <f>IF(ISNUMBER(MATCH(CD2,CountryData!$3:$3,0)),MATCH(CD2,CountryData!$3:$3,0),"")</f>
        <v>88</v>
      </c>
      <c r="CE1" s="204">
        <f>IF(ISNUMBER(MATCH(CE2,CountryData!$3:$3,0)),MATCH(CE2,CountryData!$3:$3,0),"")</f>
        <v>89</v>
      </c>
      <c r="CF1" s="204">
        <f>IF(ISNUMBER(MATCH(CF2,CountryData!$3:$3,0)),MATCH(CF2,CountryData!$3:$3,0),"")</f>
        <v>90</v>
      </c>
      <c r="CG1" s="204">
        <f>IF(ISNUMBER(MATCH(CG2,CountryData!$3:$3,0)),MATCH(CG2,CountryData!$3:$3,0),"")</f>
        <v>91</v>
      </c>
      <c r="CH1" s="204">
        <f>IF(ISNUMBER(MATCH(CH2,CountryData!$3:$3,0)),MATCH(CH2,CountryData!$3:$3,0),"")</f>
        <v>92</v>
      </c>
      <c r="CI1" s="204">
        <f>IF(ISNUMBER(MATCH(CI2,CountryData!$3:$3,0)),MATCH(CI2,CountryData!$3:$3,0),"")</f>
        <v>93</v>
      </c>
      <c r="CJ1" s="204">
        <f>IF(ISNUMBER(MATCH(CJ2,CountryData!$3:$3,0)),MATCH(CJ2,CountryData!$3:$3,0),"")</f>
        <v>94</v>
      </c>
      <c r="CK1" s="204">
        <f>IF(ISNUMBER(MATCH(CK2,CountryData!$3:$3,0)),MATCH(CK2,CountryData!$3:$3,0),"")</f>
        <v>95</v>
      </c>
      <c r="CL1" s="204">
        <f>IF(ISNUMBER(MATCH(CL2,CountryData!$3:$3,0)),MATCH(CL2,CountryData!$3:$3,0),"")</f>
        <v>96</v>
      </c>
      <c r="CM1" s="204">
        <f>IF(ISNUMBER(MATCH(CM2,CountryData!$3:$3,0)),MATCH(CM2,CountryData!$3:$3,0),"")</f>
        <v>97</v>
      </c>
      <c r="CN1" s="204">
        <f>IF(ISNUMBER(MATCH(CN2,CountryData!$3:$3,0)),MATCH(CN2,CountryData!$3:$3,0),"")</f>
        <v>98</v>
      </c>
      <c r="CO1" s="204">
        <f>IF(ISNUMBER(MATCH(CO2,CountryData!$3:$3,0)),MATCH(CO2,CountryData!$3:$3,0),"")</f>
        <v>99</v>
      </c>
      <c r="CP1" s="204">
        <f>IF(ISNUMBER(MATCH(CP2,CountryData!$3:$3,0)),MATCH(CP2,CountryData!$3:$3,0),"")</f>
        <v>100</v>
      </c>
      <c r="CQ1" s="204">
        <f>IF(ISNUMBER(MATCH(CQ2,CountryData!$3:$3,0)),MATCH(CQ2,CountryData!$3:$3,0),"")</f>
        <v>86</v>
      </c>
      <c r="CR1" s="204">
        <f>IF(ISNUMBER(MATCH(CR2,CountryData!$3:$3,0)),MATCH(CR2,CountryData!$3:$3,0),"")</f>
        <v>107</v>
      </c>
      <c r="CS1" s="204">
        <f>IF(ISNUMBER(MATCH(CS2,CountryData!$3:$3,0)),MATCH(CS2,CountryData!$3:$3,0),"")</f>
        <v>108</v>
      </c>
      <c r="CT1" s="204">
        <f>IF(ISNUMBER(MATCH(CT2,CountryData!$3:$3,0)),MATCH(CT2,CountryData!$3:$3,0),"")</f>
        <v>109</v>
      </c>
      <c r="CU1" s="204">
        <f>IF(ISNUMBER(MATCH(CU2,CountryData!$3:$3,0)),MATCH(CU2,CountryData!$3:$3,0),"")</f>
        <v>110</v>
      </c>
      <c r="CV1" s="204">
        <f>IF(ISNUMBER(MATCH(CV2,CountryData!$3:$3,0)),MATCH(CV2,CountryData!$3:$3,0),"")</f>
        <v>111</v>
      </c>
      <c r="CW1" s="204">
        <f>IF(ISNUMBER(MATCH(CW2,CountryData!$3:$3,0)),MATCH(CW2,CountryData!$3:$3,0),"")</f>
        <v>112</v>
      </c>
      <c r="CX1" s="204">
        <f>IF(ISNUMBER(MATCH(CX2,CountryData!$3:$3,0)),MATCH(CX2,CountryData!$3:$3,0),"")</f>
        <v>113</v>
      </c>
      <c r="CY1" s="204">
        <f>IF(ISNUMBER(MATCH(CY2,CountryData!$3:$3,0)),MATCH(CY2,CountryData!$3:$3,0),"")</f>
        <v>114</v>
      </c>
      <c r="CZ1" s="204">
        <f>IF(ISNUMBER(MATCH(CZ2,CountryData!$3:$3,0)),MATCH(CZ2,CountryData!$3:$3,0),"")</f>
        <v>115</v>
      </c>
      <c r="DA1" s="204">
        <f>IF(ISNUMBER(MATCH(DA2,CountryData!$3:$3,0)),MATCH(DA2,CountryData!$3:$3,0),"")</f>
        <v>116</v>
      </c>
      <c r="DB1" s="204">
        <f>IF(ISNUMBER(MATCH(DB2,CountryData!$3:$3,0)),MATCH(DB2,CountryData!$3:$3,0),"")</f>
        <v>117</v>
      </c>
      <c r="DC1" s="204">
        <f>IF(ISNUMBER(MATCH(DC2,CountryData!$3:$3,0)),MATCH(DC2,CountryData!$3:$3,0),"")</f>
        <v>118</v>
      </c>
      <c r="DD1" s="204">
        <f>IF(ISNUMBER(MATCH(DD2,CountryData!$3:$3,0)),MATCH(DD2,CountryData!$3:$3,0),"")</f>
        <v>119</v>
      </c>
      <c r="DE1" s="204">
        <f>IF(ISNUMBER(MATCH(DE2,CountryData!$3:$3,0)),MATCH(DE2,CountryData!$3:$3,0),"")</f>
        <v>120</v>
      </c>
      <c r="DF1" s="204">
        <f>IF(ISNUMBER(MATCH(DF2,CountryData!$3:$3,0)),MATCH(DF2,CountryData!$3:$3,0),"")</f>
        <v>121</v>
      </c>
      <c r="DG1" s="204">
        <f>IF(ISNUMBER(MATCH(DG2,CountryData!$3:$3,0)),MATCH(DG2,CountryData!$3:$3,0),"")</f>
        <v>122</v>
      </c>
      <c r="DH1" s="204">
        <f>IF(ISNUMBER(MATCH(DH2,CountryData!$3:$3,0)),MATCH(DH2,CountryData!$3:$3,0),"")</f>
        <v>123</v>
      </c>
      <c r="DI1" s="204">
        <f>IF(ISNUMBER(MATCH(DI2,CountryData!$3:$3,0)),MATCH(DI2,CountryData!$3:$3,0),"")</f>
        <v>124</v>
      </c>
      <c r="DJ1" s="204">
        <f>IF(ISNUMBER(MATCH(DJ2,CountryData!$3:$3,0)),MATCH(DJ2,CountryData!$3:$3,0),"")</f>
        <v>125</v>
      </c>
      <c r="DK1" s="204">
        <f>IF(ISNUMBER(MATCH(DK2,CountryData!$3:$3,0)),MATCH(DK2,CountryData!$3:$3,0),"")</f>
        <v>126</v>
      </c>
      <c r="DL1" s="204">
        <f>IF(ISNUMBER(MATCH(DL2,CountryData!$3:$3,0)),MATCH(DL2,CountryData!$3:$3,0),"")</f>
        <v>127</v>
      </c>
      <c r="DM1" s="204">
        <f>IF(ISNUMBER(MATCH(DM2,CountryData!$3:$3,0)),MATCH(DM2,CountryData!$3:$3,0),"")</f>
        <v>128</v>
      </c>
      <c r="DN1" s="204">
        <f>IF(ISNUMBER(MATCH(DN2,CountryData!$3:$3,0)),MATCH(DN2,CountryData!$3:$3,0),"")</f>
        <v>129</v>
      </c>
      <c r="DO1" s="204" t="str">
        <f>IF(ISNUMBER(MATCH(DO2,CountryData!$3:$3,0)),MATCH(DO2,CountryData!$3:$3,0),"")</f>
        <v/>
      </c>
      <c r="DP1" s="204" t="str">
        <f>IF(ISNUMBER(MATCH(DP2,CountryData!$3:$3,0)),MATCH(DP2,CountryData!$3:$3,0),"")</f>
        <v/>
      </c>
      <c r="EF1" s="204">
        <v>1</v>
      </c>
    </row>
    <row r="2" spans="1:138" s="204" customFormat="1" ht="11.25" x14ac:dyDescent="0.25">
      <c r="C2" s="306"/>
      <c r="D2" s="207"/>
      <c r="E2" s="207"/>
      <c r="F2" s="205">
        <v>11101</v>
      </c>
      <c r="G2" s="205">
        <v>11102</v>
      </c>
      <c r="H2" s="205">
        <v>11103</v>
      </c>
      <c r="I2" s="205">
        <v>11104</v>
      </c>
      <c r="J2" s="205">
        <v>11201</v>
      </c>
      <c r="K2" s="205">
        <v>11301</v>
      </c>
      <c r="L2" s="205">
        <v>11302</v>
      </c>
      <c r="M2" s="205">
        <v>11401</v>
      </c>
      <c r="N2" s="205">
        <v>11402</v>
      </c>
      <c r="O2" s="205">
        <v>11403</v>
      </c>
      <c r="P2" s="205">
        <v>11404</v>
      </c>
      <c r="Q2" s="205">
        <v>11501</v>
      </c>
      <c r="R2" s="205">
        <v>11502</v>
      </c>
      <c r="S2" s="205">
        <v>11503</v>
      </c>
      <c r="T2" s="205">
        <v>11601</v>
      </c>
      <c r="U2" s="205">
        <v>11701</v>
      </c>
      <c r="V2" s="205">
        <v>11702</v>
      </c>
      <c r="W2" s="205">
        <v>11801</v>
      </c>
      <c r="X2" s="205">
        <v>11901</v>
      </c>
      <c r="Y2" s="205">
        <v>11902</v>
      </c>
      <c r="Z2" s="205">
        <v>11903</v>
      </c>
      <c r="AA2" s="205">
        <v>12101</v>
      </c>
      <c r="AB2" s="205">
        <v>12102</v>
      </c>
      <c r="AC2" s="205">
        <v>12103</v>
      </c>
      <c r="AD2" s="205">
        <v>12104</v>
      </c>
      <c r="AE2" s="205">
        <v>13101</v>
      </c>
      <c r="AF2" s="205">
        <v>13102</v>
      </c>
      <c r="AG2" s="205">
        <v>13103</v>
      </c>
      <c r="AH2" s="205">
        <v>13104</v>
      </c>
      <c r="AI2" s="205">
        <v>13105</v>
      </c>
      <c r="AJ2" s="205">
        <v>13106</v>
      </c>
      <c r="AK2" s="205">
        <v>13107</v>
      </c>
      <c r="AL2" s="205">
        <v>14101</v>
      </c>
      <c r="AM2" s="205">
        <v>14102</v>
      </c>
      <c r="AN2" s="205">
        <v>14103</v>
      </c>
      <c r="AO2" s="205">
        <v>14104</v>
      </c>
      <c r="AP2" s="205">
        <v>14105</v>
      </c>
      <c r="AQ2" s="205">
        <v>14106</v>
      </c>
      <c r="AR2" s="205">
        <v>14107</v>
      </c>
      <c r="AS2" s="205">
        <v>14108</v>
      </c>
      <c r="AT2" s="205">
        <v>15101</v>
      </c>
      <c r="AU2" s="205">
        <v>15102</v>
      </c>
      <c r="AV2" s="205">
        <v>15103</v>
      </c>
      <c r="AW2" s="205">
        <v>15104</v>
      </c>
      <c r="AX2" s="205">
        <v>15105</v>
      </c>
      <c r="AY2" s="205">
        <v>15106</v>
      </c>
      <c r="AZ2" s="205">
        <v>15107</v>
      </c>
      <c r="BA2" s="205">
        <v>15108</v>
      </c>
      <c r="BB2" s="205">
        <v>15109</v>
      </c>
      <c r="BC2" s="205">
        <v>15110</v>
      </c>
      <c r="BD2" s="205">
        <v>15111</v>
      </c>
      <c r="BE2" s="205">
        <v>15112</v>
      </c>
      <c r="BF2" s="205">
        <v>16101</v>
      </c>
      <c r="BG2" s="205">
        <v>16102</v>
      </c>
      <c r="BH2" s="205">
        <v>16103</v>
      </c>
      <c r="BI2" s="205">
        <v>16104</v>
      </c>
      <c r="BJ2" s="205">
        <v>16105</v>
      </c>
      <c r="BK2" s="205">
        <v>16106</v>
      </c>
      <c r="BL2" s="205">
        <v>21101</v>
      </c>
      <c r="BM2" s="205">
        <v>21102</v>
      </c>
      <c r="BN2" s="205">
        <v>21103</v>
      </c>
      <c r="BO2" s="205">
        <v>21104</v>
      </c>
      <c r="BP2" s="205">
        <v>21105</v>
      </c>
      <c r="BQ2" s="205">
        <v>21106</v>
      </c>
      <c r="BR2" s="205">
        <v>21201</v>
      </c>
      <c r="BS2" s="205">
        <v>21202</v>
      </c>
      <c r="BT2" s="205">
        <v>21203</v>
      </c>
      <c r="BU2" s="205">
        <v>21204</v>
      </c>
      <c r="BV2" s="205">
        <v>21205</v>
      </c>
      <c r="BW2" s="205">
        <v>21206</v>
      </c>
      <c r="BX2" s="205">
        <v>21301</v>
      </c>
      <c r="BY2" s="205">
        <v>21302</v>
      </c>
      <c r="BZ2" s="205">
        <v>21303</v>
      </c>
      <c r="CA2" s="205">
        <v>21304</v>
      </c>
      <c r="CB2" s="205">
        <v>21305</v>
      </c>
      <c r="CC2" s="205">
        <v>21401</v>
      </c>
      <c r="CD2" s="205">
        <v>21402</v>
      </c>
      <c r="CE2" s="205">
        <v>21403</v>
      </c>
      <c r="CF2" s="205">
        <v>21404</v>
      </c>
      <c r="CG2" s="205">
        <v>21405</v>
      </c>
      <c r="CH2" s="205">
        <v>21406</v>
      </c>
      <c r="CI2" s="205">
        <v>21407</v>
      </c>
      <c r="CJ2" s="205">
        <v>21501</v>
      </c>
      <c r="CK2" s="205">
        <v>21502</v>
      </c>
      <c r="CL2" s="205">
        <v>21503</v>
      </c>
      <c r="CM2" s="205">
        <v>21504</v>
      </c>
      <c r="CN2" s="205">
        <v>21505</v>
      </c>
      <c r="CO2" s="205">
        <v>21506</v>
      </c>
      <c r="CP2" s="205">
        <v>21507</v>
      </c>
      <c r="CQ2" s="205">
        <v>21306</v>
      </c>
      <c r="CR2" s="205">
        <v>31101</v>
      </c>
      <c r="CS2" s="205">
        <v>31102</v>
      </c>
      <c r="CT2" s="205">
        <v>31201</v>
      </c>
      <c r="CU2" s="205">
        <v>31202</v>
      </c>
      <c r="CV2" s="205">
        <v>31203</v>
      </c>
      <c r="CW2" s="205">
        <v>31301</v>
      </c>
      <c r="CX2" s="205">
        <v>31302</v>
      </c>
      <c r="CY2" s="205">
        <v>31303</v>
      </c>
      <c r="CZ2" s="205">
        <v>31401</v>
      </c>
      <c r="DA2" s="205">
        <v>31402</v>
      </c>
      <c r="DB2" s="205">
        <v>31403</v>
      </c>
      <c r="DC2" s="205">
        <v>31404</v>
      </c>
      <c r="DD2" s="205">
        <v>31405</v>
      </c>
      <c r="DE2" s="205">
        <v>31406</v>
      </c>
      <c r="DF2" s="205">
        <v>31407</v>
      </c>
      <c r="DG2" s="205">
        <v>31408</v>
      </c>
      <c r="DH2" s="205">
        <v>31409</v>
      </c>
      <c r="DI2" s="205">
        <v>31410</v>
      </c>
      <c r="DJ2" s="205">
        <v>31411</v>
      </c>
      <c r="DK2" s="205">
        <v>31501</v>
      </c>
      <c r="DL2" s="205">
        <v>31601</v>
      </c>
      <c r="DM2" s="205">
        <v>31602</v>
      </c>
      <c r="DN2" s="205">
        <v>31603</v>
      </c>
      <c r="DO2" s="205"/>
      <c r="DP2" s="205"/>
      <c r="EF2" s="204">
        <f>COLUMN()</f>
        <v>136</v>
      </c>
    </row>
    <row r="3" spans="1:138" s="200" customFormat="1" ht="74.25" customHeight="1" x14ac:dyDescent="0.25">
      <c r="A3" s="305" t="s">
        <v>858</v>
      </c>
      <c r="B3" s="200" t="s">
        <v>710</v>
      </c>
      <c r="C3" s="306" t="s">
        <v>711</v>
      </c>
      <c r="D3" s="208" t="s">
        <v>394</v>
      </c>
      <c r="E3" s="208" t="s">
        <v>393</v>
      </c>
      <c r="F3" s="206" t="str">
        <f ca="1">IF(ISNUMBER(F1),OFFSET(CountryData!$A$1,3,'Quality check'!F1-1),"")</f>
        <v>Total population currently living in the area</v>
      </c>
      <c r="G3" s="206" t="str">
        <f ca="1">IF(ISNUMBER(G1),OFFSET(CountryData!$A$1,3,'Quality check'!G1-1),"")</f>
        <v>Total children 0-14 years</v>
      </c>
      <c r="H3" s="206" t="str">
        <f ca="1">IF(ISNUMBER(H1),OFFSET(CountryData!$A$1,3,'Quality check'!H1-1),"")</f>
        <v>Proportion of population at risk for malaria</v>
      </c>
      <c r="I3" s="206" t="str">
        <f ca="1">IF(ISNUMBER(I1),OFFSET(CountryData!$A$1,3,'Quality check'!I1-1),"")</f>
        <v>Average annual population growth rate</v>
      </c>
      <c r="J3" s="206" t="str">
        <f ca="1">IF(ISNUMBER(J1),OFFSET(CountryData!$A$1,3,'Quality check'!J1-1),"")</f>
        <v>Total population of females currently living in the area</v>
      </c>
      <c r="K3" s="206" t="str">
        <f ca="1">IF(ISNUMBER(K1),OFFSET(CountryData!$A$1,3,'Quality check'!K1-1),"")</f>
        <v>Total population of women of reproductive age currently living in the area</v>
      </c>
      <c r="L3" s="206" t="str">
        <f ca="1">IF(ISNUMBER(L1),OFFSET(CountryData!$A$1,3,'Quality check'!L1-1),"")</f>
        <v>Total population of pregnant women living in the area</v>
      </c>
      <c r="M3" s="206" t="str">
        <f ca="1">IF(ISNUMBER(M1),OFFSET(CountryData!$A$1,3,'Quality check'!M1-1),"")</f>
        <v>Total under-five population currently living in the area</v>
      </c>
      <c r="N3" s="206" t="str">
        <f ca="1">IF(ISNUMBER(N1),OFFSET(CountryData!$A$1,3,'Quality check'!N1-1),"")</f>
        <v>Total infant population 12-59 months</v>
      </c>
      <c r="O3" s="206" t="str">
        <f ca="1">IF(ISNUMBER(O1),OFFSET(CountryData!$A$1,3,'Quality check'!O1-1),"")</f>
        <v>Total infant population 12-23 months</v>
      </c>
      <c r="P3" s="206" t="str">
        <f ca="1">IF(ISNUMBER(P1),OFFSET(CountryData!$A$1,3,'Quality check'!P1-1),"")</f>
        <v>Total infant population 6-23 months</v>
      </c>
      <c r="Q3" s="206" t="str">
        <f ca="1">IF(ISNUMBER(Q1),OFFSET(CountryData!$A$1,3,'Quality check'!Q1-1),"")</f>
        <v>Total under-one population currently living in the area</v>
      </c>
      <c r="R3" s="206" t="str">
        <f ca="1">IF(ISNUMBER(R1),OFFSET(CountryData!$A$1,3,'Quality check'!R1-1),"")</f>
        <v>Total infant population 6-11 months</v>
      </c>
      <c r="S3" s="206" t="str">
        <f ca="1">IF(ISNUMBER(S1),OFFSET(CountryData!$A$1,3,'Quality check'!S1-1),"")</f>
        <v>Total infant population 0-6 months</v>
      </c>
      <c r="T3" s="206" t="str">
        <f ca="1">IF(ISNUMBER(T1),OFFSET(CountryData!$A$1,3,'Quality check'!T1-1),"")</f>
        <v>Percentage of population living in rural areas</v>
      </c>
      <c r="U3" s="206" t="str">
        <f ca="1">IF(ISNUMBER(U1),OFFSET(CountryData!$A$1,3,'Quality check'!U1-1),"")</f>
        <v>Total population living more than 5 km from a facility</v>
      </c>
      <c r="V3" s="206" t="str">
        <f ca="1">IF(ISNUMBER(V1),OFFSET(CountryData!$A$1,3,'Quality check'!V1-1),"")</f>
        <v>Total population living more than one hour from a primary care facility</v>
      </c>
      <c r="W3" s="206" t="str">
        <f ca="1">IF(ISNUMBER(W1),OFFSET(CountryData!$A$1,3,'Quality check'!W1-1),"")</f>
        <v>Percentage of population living on less than one dollar a day (or nationally accepted poverty measure)</v>
      </c>
      <c r="X3" s="206" t="str">
        <f ca="1">IF(ISNUMBER(X1),OFFSET(CountryData!$A$1,3,'Quality check'!X1-1),"")</f>
        <v>Average number of persons per household</v>
      </c>
      <c r="Y3" s="206" t="str">
        <f ca="1">IF(ISNUMBER(Y1),OFFSET(CountryData!$A$1,3,'Quality check'!Y1-1),"")</f>
        <v>Proportion of population targeted by iCCM programs</v>
      </c>
      <c r="Z3" s="206" t="str">
        <f ca="1">IF(ISNUMBER(Z1),OFFSET(CountryData!$A$1,3,'Quality check'!Z1-1),"")</f>
        <v>Proportion of population living &gt;5km of PHC facility</v>
      </c>
      <c r="AA3" s="206" t="str">
        <f ca="1">IF(ISNUMBER(AA1),OFFSET(CountryData!$A$1,3,'Quality check'!AA1-1),"")</f>
        <v>Total deaths to children under age 1 month</v>
      </c>
      <c r="AB3" s="206" t="str">
        <f ca="1">IF(ISNUMBER(AB1),OFFSET(CountryData!$A$1,3,'Quality check'!AB1-1),"")</f>
        <v>Total deaths to children under age 1 year</v>
      </c>
      <c r="AC3" s="206" t="str">
        <f ca="1">IF(ISNUMBER(AC1),OFFSET(CountryData!$A$1,3,'Quality check'!AC1-1),"")</f>
        <v>Total deaths to children ages 0-59 months</v>
      </c>
      <c r="AD3" s="206" t="str">
        <f ca="1">IF(ISNUMBER(AD1),OFFSET(CountryData!$A$1,3,'Quality check'!AD1-1),"")</f>
        <v>Total deaths to women who are pregnant or within 42 days of pregnancy</v>
      </c>
      <c r="AE3" s="206" t="str">
        <f ca="1">IF(ISNUMBER(AE1),OFFSET(CountryData!$A$1,3,'Quality check'!AE1-1),"")</f>
        <v>Diarrhoea prevalence among 0-59 months</v>
      </c>
      <c r="AF3" s="307" t="str">
        <f ca="1">IF(ISNUMBER(AF1),OFFSET(CountryData!$A$1,3,'Quality check'!AF1-1),"")</f>
        <v>Diarrhoea episode per child per year</v>
      </c>
      <c r="AG3" s="206" t="str">
        <f ca="1">IF(ISNUMBER(AG1),OFFSET(CountryData!$A$1,3,'Quality check'!AG1-1),"")</f>
        <v>Designation of CHW</v>
      </c>
      <c r="AH3" s="206" t="str">
        <f ca="1">IF(ISNUMBER(AH1),OFFSET(CountryData!$A$1,3,'Quality check'!AH1-1),"")</f>
        <v>Average number of population covered by a CHW</v>
      </c>
      <c r="AI3" s="206" t="str">
        <f ca="1">IF(ISNUMBER(AI1),OFFSET(CountryData!$A$1,3,'Quality check'!AI1-1),"")</f>
        <v>Number of existing CHW for this activity in the iCCM areas</v>
      </c>
      <c r="AJ3" s="206" t="str">
        <f ca="1">IF(ISNUMBER(AJ1),OFFSET(CountryData!$A$1,3,'Quality check'!AJ1-1),"")</f>
        <v>Proportion of diarrhea cases treated at Health Facility (Public and private)</v>
      </c>
      <c r="AK3" s="206" t="str">
        <f ca="1">IF(ISNUMBER(AK1),OFFSET(CountryData!$A$1,3,'Quality check'!AK1-1),"")</f>
        <v>Proportion of diarrhea cases treated through CCM</v>
      </c>
      <c r="AL3" s="206" t="str">
        <f ca="1">IF(ISNUMBER(AL1),OFFSET(CountryData!$A$1,3,'Quality check'!AL1-1),"")</f>
        <v>Pneumonia prevalence among 0-59 months</v>
      </c>
      <c r="AM3" s="206" t="str">
        <f ca="1">IF(ISNUMBER(AM1),OFFSET(CountryData!$A$1,3,'Quality check'!AM1-1),"")</f>
        <v>Pneumonia episode per child per year</v>
      </c>
      <c r="AN3" s="206" t="str">
        <f ca="1">IF(ISNUMBER(AN1),OFFSET(CountryData!$A$1,3,'Quality check'!AN1-1),"")</f>
        <v>Designation of CHW</v>
      </c>
      <c r="AO3" s="206" t="str">
        <f ca="1">IF(ISNUMBER(AO1),OFFSET(CountryData!$A$1,3,'Quality check'!AO1-1),"")</f>
        <v>Average number of population covered by a CHW</v>
      </c>
      <c r="AP3" s="206" t="str">
        <f ca="1">IF(ISNUMBER(AP1),OFFSET(CountryData!$A$1,3,'Quality check'!AP1-1),"")</f>
        <v>Number of existing CHW for this activity in the iCCM areas</v>
      </c>
      <c r="AQ3" s="206" t="str">
        <f ca="1">IF(ISNUMBER(AQ1),OFFSET(CountryData!$A$1,3,'Quality check'!AQ1-1),"")</f>
        <v>Proportion of Pneumonia cases treated at Health Facility (Public and private)</v>
      </c>
      <c r="AR3" s="206" t="str">
        <f ca="1">IF(ISNUMBER(AR1),OFFSET(CountryData!$A$1,3,'Quality check'!AR1-1),"")</f>
        <v>Proportion of Pneumonia cases treated through CCM</v>
      </c>
      <c r="AS3" s="206" t="str">
        <f ca="1">IF(ISNUMBER(AS1),OFFSET(CountryData!$A$1,3,'Quality check'!AS1-1),"")</f>
        <v>Fever prevalence among 0-59 months</v>
      </c>
      <c r="AT3" s="206" t="str">
        <f ca="1">IF(ISNUMBER(AT1),OFFSET(CountryData!$A$1,3,'Quality check'!AT1-1),"")</f>
        <v>Malaria prevalence among 0-59 months</v>
      </c>
      <c r="AU3" s="206" t="str">
        <f ca="1">IF(ISNUMBER(AU1),OFFSET(CountryData!$A$1,3,'Quality check'!AU1-1),"")</f>
        <v>Malaria episode per child per year</v>
      </c>
      <c r="AV3" s="206" t="str">
        <f ca="1">IF(ISNUMBER(AV1),OFFSET(CountryData!$A$1,3,'Quality check'!AV1-1),"")</f>
        <v>Designation of CHW</v>
      </c>
      <c r="AW3" s="206" t="str">
        <f ca="1">IF(ISNUMBER(AW1),OFFSET(CountryData!$A$1,3,'Quality check'!AW1-1),"")</f>
        <v>Average number of population covered by a CHW</v>
      </c>
      <c r="AX3" s="206" t="str">
        <f ca="1">IF(ISNUMBER(AX1),OFFSET(CountryData!$A$1,3,'Quality check'!AX1-1),"")</f>
        <v>Number of existing CHW for this activity in the iCCM areas</v>
      </c>
      <c r="AY3" s="206" t="str">
        <f ca="1">IF(ISNUMBER(AY1),OFFSET(CountryData!$A$1,3,'Quality check'!AY1-1),"")</f>
        <v>Number of LLINs to be distributed per household</v>
      </c>
      <c r="AZ3" s="206" t="str">
        <f ca="1">IF(ISNUMBER(AZ1),OFFSET(CountryData!$A$1,3,'Quality check'!AZ1-1),"")</f>
        <v>Proportion of Malaria cases treated at Health Facility (Public and private)</v>
      </c>
      <c r="BA3" s="206" t="str">
        <f ca="1">IF(ISNUMBER(BA1),OFFSET(CountryData!$A$1,3,'Quality check'!BA1-1),"")</f>
        <v>Proportion of Malaria cases treated through CCM</v>
      </c>
      <c r="BB3" s="206" t="str">
        <f ca="1">IF(ISNUMBER(BB1),OFFSET(CountryData!$A$1,3,'Quality check'!BB1-1),"")</f>
        <v>Proportion of fever cases diagnosed at Health Facility (Public and private)</v>
      </c>
      <c r="BC3" s="206" t="str">
        <f ca="1">IF(ISNUMBER(BC1),OFFSET(CountryData!$A$1,3,'Quality check'!BC1-1),"")</f>
        <v>Proportion of fever cases diagnosed through CCM</v>
      </c>
      <c r="BD3" s="312" t="str">
        <f ca="1">IF(ISNUMBER(BD1),OFFSET(CountryData!$A$1,3,'Quality check'!BD1-1),"")</f>
        <v>Proportion of households targeted for IRS</v>
      </c>
      <c r="BE3" s="312" t="str">
        <f ca="1">IF(ISNUMBER(BE1),OFFSET(CountryData!$A$1,3,'Quality check'!BE1-1),"")</f>
        <v>Proportion of households targeted for LLINs</v>
      </c>
      <c r="BF3" s="312" t="str">
        <f ca="1">IF(ISNUMBER(BF1),OFFSET(CountryData!$A$1,3,'Quality check'!BF1-1),"")</f>
        <v>Acute malnutrition prevalence among 0-59 months (severe wasting)</v>
      </c>
      <c r="BG3" s="206" t="str">
        <f ca="1">IF(ISNUMBER(BG1),OFFSET(CountryData!$A$1,3,'Quality check'!BG1-1),"")</f>
        <v>Acute malnutrition episode per child per year</v>
      </c>
      <c r="BH3" s="206" t="str">
        <f ca="1">IF(ISNUMBER(BH1),OFFSET(CountryData!$A$1,3,'Quality check'!BH1-1),"")</f>
        <v>Designation of CHW</v>
      </c>
      <c r="BI3" s="315" t="str">
        <f ca="1">IF(ISNUMBER(BI1),OFFSET(CountryData!$A$1,3,'Quality check'!BI1-1),"")</f>
        <v>Average number of population covered by a CHW</v>
      </c>
      <c r="BJ3" s="206" t="str">
        <f ca="1">IF(ISNUMBER(BJ1),OFFSET(CountryData!$A$1,3,'Quality check'!BJ1-1),"")</f>
        <v>Number of existing CHW for this activity in the iCCM areas</v>
      </c>
      <c r="BK3" s="206" t="str">
        <f ca="1">IF(ISNUMBER(BK1),OFFSET(CountryData!$A$1,3,'Quality check'!BK1-1),"")</f>
        <v>Number of RUTF sachets per treatment course</v>
      </c>
      <c r="BL3" s="307" t="str">
        <f ca="1">IF(ISNUMBER(BL1),OFFSET(CountryData!$A$1,3,'Quality check'!BL1-1),"")</f>
        <v xml:space="preserve">Commodities: Proportion of CHWs with zero absolute stock-outs of ORS and zinc supplements lasting more than 1 week during the past 3 months </v>
      </c>
      <c r="BM3" s="307" t="str">
        <f ca="1">IF(ISNUMBER(BM1),OFFSET(CountryData!$A$1,3,'Quality check'!BM1-1),"")</f>
        <v>Human resources: Proportion of CHWs trained in diarrhoea case management</v>
      </c>
      <c r="BN3" s="307" t="str">
        <f ca="1">IF(ISNUMBER(BN1),OFFSET(CountryData!$A$1,3,'Quality check'!BN1-1),"")</f>
        <v>Geographic access: Proportion of villages with access to CHWs trained in diarrhoea case management</v>
      </c>
      <c r="BO3" s="307" t="str">
        <f ca="1">IF(ISNUMBER(BO1),OFFSET(CountryData!$A$1,3,'Quality check'!BO1-1),"")</f>
        <v>Utilisation: Among children 0-59 months who had diarrhoea, the proportion given ORS</v>
      </c>
      <c r="BP3" s="307" t="str">
        <f ca="1">IF(ISNUMBER(BP1),OFFSET(CountryData!$A$1,3,'Quality check'!BP1-1),"")</f>
        <v xml:space="preserve">Continuity: Among children under age 5 who had diarrhoea, the proportion given ORS packets or prepackaged liquid AND zinc supplements </v>
      </c>
      <c r="BQ3" s="307" t="str">
        <f ca="1">IF(ISNUMBER(BQ1),OFFSET(CountryData!$A$1,3,'Quality check'!BQ1-1),"")</f>
        <v xml:space="preserve">Effective coverage: Among children under age 5 who had diarrhoea, the proportion given ORS packets or prepackaged liquid AND zinc supplements AND continued feeding and increased fluids </v>
      </c>
      <c r="BR3" s="307" t="str">
        <f ca="1">IF(ISNUMBER(BR1),OFFSET(CountryData!$A$1,3,'Quality check'!BR1-1),"")</f>
        <v>Commodities: Proportion of CHWs with zero absolute stock-outs of ACT lasting more than 1 week at any time during the past 3 months</v>
      </c>
      <c r="BS3" s="307" t="str">
        <f ca="1">IF(ISNUMBER(BS1),OFFSET(CountryData!$A$1,3,'Quality check'!BS1-1),"")</f>
        <v>Human resources: Proportion of CHWs trained in malaria case management</v>
      </c>
      <c r="BT3" s="307" t="str">
        <f ca="1">IF(ISNUMBER(BT1),OFFSET(CountryData!$A$1,3,'Quality check'!BT1-1),"")</f>
        <v>Geographic access: Proportion of villages with access to CHWs trained in malaria case management</v>
      </c>
      <c r="BU3" s="307" t="str">
        <f ca="1">IF(ISNUMBER(BU1),OFFSET(CountryData!$A$1,3,'Quality check'!BU1-1),"")</f>
        <v>Utilisation: Among children under age 5 with fever, proportion for whom fever was tested for confirmation of malaria diagnosis</v>
      </c>
      <c r="BV3" s="307" t="str">
        <f ca="1">IF(ISNUMBER(BV1),OFFSET(CountryData!$A$1,3,'Quality check'!BV1-1),"")</f>
        <v>Continuity: Among children ages 0-59 months with confirmation of malaria diagnosis, proportion who received treatment with any anti-malarials</v>
      </c>
      <c r="BW3" s="307" t="str">
        <f ca="1">IF(ISNUMBER(BW1),OFFSET(CountryData!$A$1,3,'Quality check'!BW1-1),"")</f>
        <v>Effective coverage: Among children ages 0-59 months with confirmation of malaria diagnosis, proportion who received treatment with ACT</v>
      </c>
      <c r="BX3" s="206" t="str">
        <f ca="1">IF(ISNUMBER(BX1),OFFSET(CountryData!$A$1,3,'Quality check'!BX1-1),"")</f>
        <v>Commodities: Proportion of CHWs with zero absolute stock-outs of antibiotics lasting more than 1 week during the past 3 months</v>
      </c>
      <c r="BY3" s="307" t="str">
        <f ca="1">IF(ISNUMBER(BY1),OFFSET(CountryData!$A$1,3,'Quality check'!BY1-1),"")</f>
        <v>Human resources: Proportion of CHWs trained in pneumonia case management</v>
      </c>
      <c r="BZ3" s="307" t="str">
        <f ca="1">IF(ISNUMBER(BZ1),OFFSET(CountryData!$A$1,3,'Quality check'!BZ1-1),"")</f>
        <v xml:space="preserve">Geographic access: Proportion of villages with access to CHWs trained in pneumonia case management </v>
      </c>
      <c r="CA3" s="307" t="str">
        <f ca="1">IF(ISNUMBER(CA1),OFFSET(CountryData!$A$1,3,'Quality check'!CA1-1),"")</f>
        <v>Utilisation: Among children ages 0-59 months with symptoms of ARI, proportion for whom treatment was sought from a trained provider in a health facility or trained provider</v>
      </c>
      <c r="CB3" s="307" t="str">
        <f ca="1">IF(ISNUMBER(CB1),OFFSET(CountryData!$A$1,3,'Quality check'!CB1-1),"")</f>
        <v>Continuity: Among children ages 0-59 months with symptoms of ARI, proportion for whom treatment was sought from a trained provider in a health facility and who received antibiotics</v>
      </c>
      <c r="CC3" s="307" t="str">
        <f ca="1">IF(ISNUMBER(CC1),OFFSET(CountryData!$A$1,3,'Quality check'!CC1-1),"")</f>
        <v>Commodities: Proportion  of districts with LLIN stocks throughout the year or receiving LLIN through annual campaigns</v>
      </c>
      <c r="CD3" s="307" t="str">
        <f ca="1">IF(ISNUMBER(CD1),OFFSET(CountryData!$A$1,3,'Quality check'!CD1-1),"")</f>
        <v>Human resources: Proportion of  Population living in communities with active community/environmental health worker</v>
      </c>
      <c r="CE3" s="307" t="str">
        <f ca="1">IF(ISNUMBER(CE1),OFFSET(CountryData!$A$1,3,'Quality check'!CE1-1),"")</f>
        <v>Geographic access: Proportion of  households living near distribution point or reached by annual campaigns</v>
      </c>
      <c r="CF3" s="307" t="str">
        <f ca="1">IF(ISNUMBER(CF1),OFFSET(CountryData!$A$1,3,'Quality check'!CF1-1),"")</f>
        <v>Utilisation: Proportion of all households having 1 or more Bednets (any type)</v>
      </c>
      <c r="CG3" s="307" t="str">
        <f ca="1">IF(ISNUMBER(CG1),OFFSET(CountryData!$A$1,3,'Quality check'!CG1-1),"")</f>
        <v>Continuity: Proportion of all households with at least one LLIN</v>
      </c>
      <c r="CH3" s="307" t="str">
        <f ca="1">IF(ISNUMBER(CH1),OFFSET(CountryData!$A$1,3,'Quality check'!CH1-1),"")</f>
        <v>Effective coverage: Proportion of all U5s sleeping under LLIN last night</v>
      </c>
      <c r="CI3" s="307" t="str">
        <f ca="1">IF(ISNUMBER(CI1),OFFSET(CountryData!$A$1,3,'Quality check'!CI1-1),"")</f>
        <v>Proportion of all pregnant women sleeping under LLIN last night</v>
      </c>
      <c r="CJ3" s="307" t="str">
        <f ca="1">IF(ISNUMBER(CJ1),OFFSET(CountryData!$A$1,3,'Quality check'!CJ1-1),"")</f>
        <v xml:space="preserve">Commodities: Proportion of CHWs with sufficient RUTF through the year </v>
      </c>
      <c r="CK3" s="206" t="str">
        <f ca="1">IF(ISNUMBER(CK1),OFFSET(CountryData!$A$1,3,'Quality check'!CK1-1),"")</f>
        <v>Human resources: Proportion of CHWs trained in management of acute malnutrition</v>
      </c>
      <c r="CL3" s="307" t="str">
        <f ca="1">IF(ISNUMBER(CL1),OFFSET(CountryData!$A$1,3,'Quality check'!CL1-1),"")</f>
        <v>Geographic access: Proportion of villages with access to CHWs trained in management of acute malnutrition</v>
      </c>
      <c r="CM3" s="307" t="str">
        <f ca="1">IF(ISNUMBER(CM1),OFFSET(CountryData!$A$1,3,'Quality check'!CM1-1),"")</f>
        <v>Utilisation: Proportion of children under 5 years old diagnosed (based on MUAC/bilateral oedema) with acute malnutrition (severe and moderate)</v>
      </c>
      <c r="CN3" s="307" t="str">
        <f ca="1">IF(ISNUMBER(CN1),OFFSET(CountryData!$A$1,3,'Quality check'!CN1-1),"")</f>
        <v xml:space="preserve">Continuity: Proportion of children among those diagnosed with severe acute malnutrition who received adequate treatment with RUTF through a trained provider </v>
      </c>
      <c r="CO3" s="307" t="str">
        <f ca="1">IF(ISNUMBER(CO1),OFFSET(CountryData!$A$1,3,'Quality check'!CO1-1),"")</f>
        <v>Continuity: Proportion of children among those diagnosed with severe acute malnutrition who received adequate systematic treatment through a trained provider</v>
      </c>
      <c r="CP3" s="307" t="str">
        <f ca="1">IF(ISNUMBER(CP1),OFFSET(CountryData!$A$1,3,'Quality check'!CP1-1),"")</f>
        <v xml:space="preserve">Effective coverage: Proportion of children diagnosed with severe  acute malnutrition who received treatment with RUTF until recovery </v>
      </c>
      <c r="CQ3" s="307" t="str">
        <f ca="1">IF(ISNUMBER(CQ1),OFFSET(CountryData!$A$1,3,'Quality check'!CQ1-1),"")</f>
        <v>Effective coverage: Among children ages 0-59 months with symptoms of ARI, proportion for whom treatment was sought from a trained provider in a health facility and who received antibiotics and took them for the required period</v>
      </c>
      <c r="CR3" s="206" t="str">
        <f ca="1">IF(ISNUMBER(CR1),OFFSET(CountryData!$A$1,3,'Quality check'!CR1-1),"")</f>
        <v>Salary/incentive per CHW per Year</v>
      </c>
      <c r="CS3" s="206" t="str">
        <f ca="1">IF(ISNUMBER(CS1),OFFSET(CountryData!$A$1,3,'Quality check'!CS1-1),"")</f>
        <v>Other HR costs per year</v>
      </c>
      <c r="CT3" s="206" t="str">
        <f ca="1">IF(ISNUMBER(CT1),OFFSET(CountryData!$A$1,3,'Quality check'!CT1-1),"")</f>
        <v>Cost per training</v>
      </c>
      <c r="CU3" s="206" t="str">
        <f ca="1">IF(ISNUMBER(CU1),OFFSET(CountryData!$A$1,3,'Quality check'!CU1-1),"")</f>
        <v>Cost per supervision</v>
      </c>
      <c r="CV3" s="206" t="str">
        <f ca="1">IF(ISNUMBER(CV1),OFFSET(CountryData!$A$1,3,'Quality check'!CV1-1),"")</f>
        <v>Cost per microplanning</v>
      </c>
      <c r="CW3" s="206" t="str">
        <f ca="1">IF(ISNUMBER(CW1),OFFSET(CountryData!$A$1,3,'Quality check'!CW1-1),"")</f>
        <v>Total Cost for monitoring  (M&amp;E) per year</v>
      </c>
      <c r="CX3" s="206" t="str">
        <f ca="1">IF(ISNUMBER(CX1),OFFSET(CountryData!$A$1,3,'Quality check'!CX1-1),"")</f>
        <v>Cost for coordination per year</v>
      </c>
      <c r="CY3" s="206" t="str">
        <f ca="1">IF(ISNUMBER(CY1),OFFSET(CountryData!$A$1,3,'Quality check'!CY1-1),"")</f>
        <v>Other costs for research and evaluation per year</v>
      </c>
      <c r="CZ3" s="307" t="str">
        <f ca="1">IF(ISNUMBER(CZ1),OFFSET(CountryData!$A$1,3,'Quality check'!CZ1-1),"")</f>
        <v>Total cost per net</v>
      </c>
      <c r="DA3" s="307" t="str">
        <f ca="1">IF(ISNUMBER(DA1),OFFSET(CountryData!$A$1,3,'Quality check'!DA1-1),"")</f>
        <v>Total cost per malaria rapid diagnostic test (RDT)</v>
      </c>
      <c r="DB3" s="206" t="str">
        <f ca="1">IF(ISNUMBER(DB1),OFFSET(CountryData!$A$1,3,'Quality check'!DB1-1),"")</f>
        <v>Total cost per antibiotic treatment</v>
      </c>
      <c r="DC3" s="307" t="str">
        <f ca="1">IF(ISNUMBER(DC1),OFFSET(CountryData!$A$1,3,'Quality check'!DC1-1),"")</f>
        <v>Total cost per antimalarial drug treatment</v>
      </c>
      <c r="DD3" s="307" t="str">
        <f ca="1">IF(ISNUMBER(DD1),OFFSET(CountryData!$A$1,3,'Quality check'!DD1-1),"")</f>
        <v>Total cost per ORS treatment</v>
      </c>
      <c r="DE3" s="206" t="str">
        <f ca="1">IF(ISNUMBER(DE1),OFFSET(CountryData!$A$1,3,'Quality check'!DE1-1),"")</f>
        <v>Total cost per Zinc treatment</v>
      </c>
      <c r="DF3" s="206" t="str">
        <f ca="1">IF(ISNUMBER(DF1),OFFSET(CountryData!$A$1,3,'Quality check'!DF1-1),"")</f>
        <v>Total cost per Respiratory timer</v>
      </c>
      <c r="DG3" s="307" t="str">
        <f ca="1">IF(ISNUMBER(DG1),OFFSET(CountryData!$A$1,3,'Quality check'!DG1-1),"")</f>
        <v>Total cost per RUTF treatment</v>
      </c>
      <c r="DH3" s="206" t="str">
        <f ca="1">IF(ISNUMBER(DH1),OFFSET(CountryData!$A$1,3,'Quality check'!DH1-1),"")</f>
        <v xml:space="preserve">Total cost per systematic treatment for severe acute malnutrition </v>
      </c>
      <c r="DI3" s="307" t="str">
        <f ca="1">IF(ISNUMBER(DI1),OFFSET(CountryData!$A$1,3,'Quality check'!DI1-1),"")</f>
        <v>Total cost per MUAC</v>
      </c>
      <c r="DJ3" s="307" t="str">
        <f ca="1">IF(ISNUMBER(DJ1),OFFSET(CountryData!$A$1,3,'Quality check'!DJ1-1),"")</f>
        <v>Average total cost per sprayed household</v>
      </c>
      <c r="DK3" s="206" t="str">
        <f ca="1">IF(ISNUMBER(DK1),OFFSET(CountryData!$A$1,3,'Quality check'!DK1-1),"")</f>
        <v>Total cost per social mobilisation</v>
      </c>
      <c r="DL3" s="206" t="str">
        <f ca="1">IF(ISNUMBER(DL1),OFFSET(CountryData!$A$1,3,'Quality check'!DL1-1),"")</f>
        <v>Total procurement cost per year</v>
      </c>
      <c r="DM3" s="206" t="str">
        <f ca="1">IF(ISNUMBER(DM1),OFFSET(CountryData!$A$1,3,'Quality check'!DM1-1),"")</f>
        <v>Total warehousing cost per year</v>
      </c>
      <c r="DN3" s="206" t="str">
        <f ca="1">IF(ISNUMBER(DN1),OFFSET(CountryData!$A$1,3,'Quality check'!DN1-1),"")</f>
        <v>Total delivery cost per year</v>
      </c>
      <c r="DO3" s="206" t="str">
        <f ca="1">IF(ISNUMBER(DO1),OFFSET(CountryData!$A$1,3,'Quality check'!DO1-1),"")</f>
        <v/>
      </c>
      <c r="DP3" s="206" t="str">
        <f ca="1">IF(ISNUMBER(DP1),OFFSET(CountryData!$A$1,3,'Quality check'!DP1-1),"")</f>
        <v/>
      </c>
      <c r="EF3" s="199" t="s">
        <v>506</v>
      </c>
      <c r="EG3" s="199" t="s">
        <v>507</v>
      </c>
      <c r="EH3" s="199" t="s">
        <v>508</v>
      </c>
    </row>
    <row r="4" spans="1:138" x14ac:dyDescent="0.25">
      <c r="A4" s="114">
        <f>IF(ISNUMBER(MATCH(C4,CountryData!$EM:$EM,0)),MATCH(C4,CountryData!$EM:$EM,0),"")</f>
        <v>27</v>
      </c>
      <c r="B4" t="s">
        <v>395</v>
      </c>
      <c r="C4" t="s">
        <v>712</v>
      </c>
      <c r="D4" t="str">
        <f>MID($B4,5,LEN($B4))</f>
        <v>Angola</v>
      </c>
      <c r="E4">
        <f>VALUE(MID($B4,1,4))</f>
        <v>2009</v>
      </c>
      <c r="F4" s="203">
        <f ca="1">IF(AND(ISNUMBER($A4),ISNUMBER(F$1)),IF(OFFSET(CountryData!$A$1,'Quality check'!$A4-1,'Quality check'!F$1-1)=0,"",OFFSET(CountryData!$A$1,'Quality check'!$A4-1,'Quality check'!F$1-1)),"")</f>
        <v>18498000</v>
      </c>
      <c r="G4" s="203">
        <f ca="1">IF(AND(ISNUMBER($A4),ISNUMBER(G$1)),IF(OFFSET(CountryData!$A$1,'Quality check'!$A4-1,'Quality check'!G$1-1)=0,"",OFFSET(CountryData!$A$1,'Quality check'!$A4-1,'Quality check'!G$1-1)),"")</f>
        <v>8324100</v>
      </c>
      <c r="H4" s="202" t="str">
        <f ca="1">IF(AND(ISNUMBER($A4),ISNUMBER(H$1)),IF(OFFSET(CountryData!$A$1,'Quality check'!$A4-1,'Quality check'!H$1-1)=0,"",OFFSET(CountryData!$A$1,'Quality check'!$A4-1,'Quality check'!H$1-1)),"")</f>
        <v/>
      </c>
      <c r="I4" s="202" t="str">
        <f ca="1">IF(AND(ISNUMBER($A4),ISNUMBER(I$1)),IF(OFFSET(CountryData!$A$1,'Quality check'!$A4-1,'Quality check'!I$1-1)=0,"",OFFSET(CountryData!$A$1,'Quality check'!$A4-1,'Quality check'!I$1-1)),"")</f>
        <v/>
      </c>
      <c r="J4" s="203">
        <f ca="1">IF(AND(ISNUMBER($A4),ISNUMBER(J$1)),IF(OFFSET(CountryData!$A$1,'Quality check'!$A4-1,'Quality check'!J$1-1)=0,"",OFFSET(CountryData!$A$1,'Quality check'!$A4-1,'Quality check'!J$1-1)),"")</f>
        <v>9337330.7323710546</v>
      </c>
      <c r="K4" s="203">
        <f ca="1">IF(AND(ISNUMBER($A4),ISNUMBER(K$1)),IF(OFFSET(CountryData!$A$1,'Quality check'!$A4-1,'Quality check'!K$1-1)=0,"",OFFSET(CountryData!$A$1,'Quality check'!$A4-1,'Quality check'!K$1-1)),"")</f>
        <v>2443000</v>
      </c>
      <c r="L4" s="203" t="str">
        <f ca="1">IF(AND(ISNUMBER($A4),ISNUMBER(L$1)),IF(OFFSET(CountryData!$A$1,'Quality check'!$A4-1,'Quality check'!L$1-1)=0,"",OFFSET(CountryData!$A$1,'Quality check'!$A4-1,'Quality check'!L$1-1)),"")</f>
        <v/>
      </c>
      <c r="M4" s="203">
        <f ca="1">IF(AND(ISNUMBER($A4),ISNUMBER(M$1)),IF(OFFSET(CountryData!$A$1,'Quality check'!$A4-1,'Quality check'!M$1-1)=0,"",OFFSET(CountryData!$A$1,'Quality check'!$A4-1,'Quality check'!M$1-1)),"")</f>
        <v>3200000</v>
      </c>
      <c r="N4" s="203">
        <f ca="1">IF(AND(ISNUMBER($A4),ISNUMBER(N$1)),IF(OFFSET(CountryData!$A$1,'Quality check'!$A4-1,'Quality check'!N$1-1)=0,"",OFFSET(CountryData!$A$1,'Quality check'!$A4-1,'Quality check'!N$1-1)),"")</f>
        <v>1937472.9213069272</v>
      </c>
      <c r="O4" s="203">
        <f ca="1">IF(AND(ISNUMBER($A4),ISNUMBER(O$1)),IF(OFFSET(CountryData!$A$1,'Quality check'!$A4-1,'Quality check'!O$1-1)=0,"",OFFSET(CountryData!$A$1,'Quality check'!$A4-1,'Quality check'!O$1-1)),"")</f>
        <v>481348.42517787532</v>
      </c>
      <c r="P4" s="203">
        <f ca="1">IF(AND(ISNUMBER($A4),ISNUMBER(P$1)),IF(OFFSET(CountryData!$A$1,'Quality check'!$A4-1,'Quality check'!P$1-1)=0,"",OFFSET(CountryData!$A$1,'Quality check'!$A4-1,'Quality check'!P$1-1)),"")</f>
        <v>835854.61052644439</v>
      </c>
      <c r="Q4" s="203">
        <f ca="1">IF(AND(ISNUMBER($A4),ISNUMBER(Q$1)),IF(OFFSET(CountryData!$A$1,'Quality check'!$A4-1,'Quality check'!Q$1-1)=0,"",OFFSET(CountryData!$A$1,'Quality check'!$A4-1,'Quality check'!Q$1-1)),"")</f>
        <v>774000</v>
      </c>
      <c r="R4" s="203">
        <f ca="1">IF(AND(ISNUMBER($A4),ISNUMBER(R$1)),IF(OFFSET(CountryData!$A$1,'Quality check'!$A4-1,'Quality check'!R$1-1)=0,"",OFFSET(CountryData!$A$1,'Quality check'!$A4-1,'Quality check'!R$1-1)),"")</f>
        <v>272432.9088967414</v>
      </c>
      <c r="S4" s="203">
        <f ca="1">IF(AND(ISNUMBER($A4),ISNUMBER(S$1)),IF(OFFSET(CountryData!$A$1,'Quality check'!$A4-1,'Quality check'!S$1-1)=0,"",OFFSET(CountryData!$A$1,'Quality check'!$A4-1,'Quality check'!S$1-1)),"")</f>
        <v>239215.01744982111</v>
      </c>
      <c r="T4" s="202">
        <f ca="1">IF(AND(ISNUMBER($A4),ISNUMBER(T$1)),IF(OFFSET(CountryData!$A$1,'Quality check'!$A4-1,'Quality check'!T$1-1)=0,"",OFFSET(CountryData!$A$1,'Quality check'!$A4-1,'Quality check'!T$1-1)),"")</f>
        <v>0.44164999999999999</v>
      </c>
      <c r="U4" s="203">
        <f ca="1">IF(AND(ISNUMBER($A4),ISNUMBER(U$1)),IF(OFFSET(CountryData!$A$1,'Quality check'!$A4-1,'Quality check'!U$1-1)=0,"",OFFSET(CountryData!$A$1,'Quality check'!$A4-1,'Quality check'!U$1-1)),"")</f>
        <v>12948600</v>
      </c>
      <c r="V4" s="203">
        <f ca="1">IF(AND(ISNUMBER($A4),ISNUMBER(V$1)),IF(OFFSET(CountryData!$A$1,'Quality check'!$A4-1,'Quality check'!V$1-1)=0,"",OFFSET(CountryData!$A$1,'Quality check'!$A4-1,'Quality check'!V$1-1)),"")</f>
        <v>11653740</v>
      </c>
      <c r="W4" s="202">
        <f ca="1">IF(AND(ISNUMBER($A4),ISNUMBER(W$1)),IF(OFFSET(CountryData!$A$1,'Quality check'!$A4-1,'Quality check'!W$1-1)=0,"",OFFSET(CountryData!$A$1,'Quality check'!$A4-1,'Quality check'!W$1-1)),"")</f>
        <v>0.54299999999999993</v>
      </c>
      <c r="X4" s="202">
        <f ca="1">IF(AND(ISNUMBER($A4),ISNUMBER(X$1)),IF(OFFSET(CountryData!$A$1,'Quality check'!$A4-1,'Quality check'!X$1-1)=0,"",OFFSET(CountryData!$A$1,'Quality check'!$A4-1,'Quality check'!X$1-1)),"")</f>
        <v>5</v>
      </c>
      <c r="Y4" s="202">
        <f ca="1">IF(AND(ISNUMBER($A4),ISNUMBER(Y$1)),IF(OFFSET(CountryData!$A$1,'Quality check'!$A4-1,'Quality check'!Y$1-1)=0,"",OFFSET(CountryData!$A$1,'Quality check'!$A4-1,'Quality check'!Y$1-1)),"")</f>
        <v>0.30000000000000004</v>
      </c>
      <c r="Z4" s="202">
        <f ca="1">IF(AND(ISNUMBER($A4),ISNUMBER(Z$1)),IF(OFFSET(CountryData!$A$1,'Quality check'!$A4-1,'Quality check'!Z$1-1)=0,"",OFFSET(CountryData!$A$1,'Quality check'!$A4-1,'Quality check'!Z$1-1)),"")</f>
        <v>0.7</v>
      </c>
      <c r="AA4" s="203">
        <f ca="1">IF(AND(ISNUMBER($A4),ISNUMBER(AA$1)),IF(OFFSET(CountryData!$A$1,'Quality check'!$A4-1,'Quality check'!AA$1-1)=0,"",OFFSET(CountryData!$A$1,'Quality check'!$A4-1,'Quality check'!AA$1-1)),"")</f>
        <v>36299</v>
      </c>
      <c r="AB4" s="203">
        <f ca="1">IF(AND(ISNUMBER($A4),ISNUMBER(AB$1)),IF(OFFSET(CountryData!$A$1,'Quality check'!$A4-1,'Quality check'!AB$1-1)=0,"",OFFSET(CountryData!$A$1,'Quality check'!$A4-1,'Quality check'!AB$1-1)),"")</f>
        <v>97500</v>
      </c>
      <c r="AC4" s="203">
        <f ca="1">IF(AND(ISNUMBER($A4),ISNUMBER(AC$1)),IF(OFFSET(CountryData!$A$1,'Quality check'!$A4-1,'Quality check'!AC$1-1)=0,"",OFFSET(CountryData!$A$1,'Quality check'!$A4-1,'Quality check'!AC$1-1)),"")</f>
        <v>165344</v>
      </c>
      <c r="AD4" s="203">
        <f ca="1">IF(AND(ISNUMBER($A4),ISNUMBER(AD$1)),IF(OFFSET(CountryData!$A$1,'Quality check'!$A4-1,'Quality check'!AD$1-1)=0,"",OFFSET(CountryData!$A$1,'Quality check'!$A4-1,'Quality check'!AD$1-1)),"")</f>
        <v>4848</v>
      </c>
      <c r="AE4" s="202">
        <f ca="1">IF(AND(ISNUMBER($A4),ISNUMBER(AE$1)),IF(OFFSET(CountryData!$A$1,'Quality check'!$A4-1,'Quality check'!AE$1-1)=0,"",OFFSET(CountryData!$A$1,'Quality check'!$A4-1,'Quality check'!AE$1-1)),"")</f>
        <v>0.26200000000000001</v>
      </c>
      <c r="AF4" s="308">
        <f ca="1">IF(AND(ISNUMBER($A4),ISNUMBER(AF$1)),IF(OFFSET(CountryData!$A$1,'Quality check'!$A4-1,'Quality check'!AF$1-1)=0,"",OFFSET(CountryData!$A$1,'Quality check'!$A4-1,'Quality check'!AF$1-1)),"")</f>
        <v>4.9833333333333334</v>
      </c>
      <c r="AG4" s="203" t="str">
        <f ca="1">IF(AND(ISNUMBER($A4),ISNUMBER(AG$1)),IF(OFFSET(CountryData!$A$1,'Quality check'!$A4-1,'Quality check'!AG$1-1)=0,"",OFFSET(CountryData!$A$1,'Quality check'!$A4-1,'Quality check'!AG$1-1)),"")</f>
        <v/>
      </c>
      <c r="AH4" s="203" t="str">
        <f ca="1">IF(AND(ISNUMBER($A4),ISNUMBER(AH$1)),IF(OFFSET(CountryData!$A$1,'Quality check'!$A4-1,'Quality check'!AH$1-1)=0,"",OFFSET(CountryData!$A$1,'Quality check'!$A4-1,'Quality check'!AH$1-1)),"")</f>
        <v/>
      </c>
      <c r="AI4" s="203" t="str">
        <f ca="1">IF(AND(ISNUMBER($A4),ISNUMBER(AI$1)),IF(OFFSET(CountryData!$A$1,'Quality check'!$A4-1,'Quality check'!AI$1-1)=0,"",OFFSET(CountryData!$A$1,'Quality check'!$A4-1,'Quality check'!AI$1-1)),"")</f>
        <v/>
      </c>
      <c r="AJ4" s="202" t="str">
        <f ca="1">IF(AND(ISNUMBER($A4),ISNUMBER(AJ$1)),IF(OFFSET(CountryData!$A$1,'Quality check'!$A4-1,'Quality check'!AJ$1-1)=0,"",OFFSET(CountryData!$A$1,'Quality check'!$A4-1,'Quality check'!AJ$1-1)),"")</f>
        <v/>
      </c>
      <c r="AK4" s="202" t="str">
        <f ca="1">IF(AND(ISNUMBER($A4),ISNUMBER(AK$1)),IF(OFFSET(CountryData!$A$1,'Quality check'!$A4-1,'Quality check'!AK$1-1)=0,"",OFFSET(CountryData!$A$1,'Quality check'!$A4-1,'Quality check'!AK$1-1)),"")</f>
        <v/>
      </c>
      <c r="AL4" s="202">
        <f ca="1">IF(AND(ISNUMBER($A4),ISNUMBER(AL$1)),IF(OFFSET(CountryData!$A$1,'Quality check'!$A4-1,'Quality check'!AL$1-1)=0,"",OFFSET(CountryData!$A$1,'Quality check'!$A4-1,'Quality check'!AL$1-1)),"")</f>
        <v>7.0000000000000007E-2</v>
      </c>
      <c r="AM4" s="202">
        <f ca="1">IF(AND(ISNUMBER($A4),ISNUMBER(AM$1)),IF(OFFSET(CountryData!$A$1,'Quality check'!$A4-1,'Quality check'!AM$1-1)=0,"",OFFSET(CountryData!$A$1,'Quality check'!$A4-1,'Quality check'!AM$1-1)),"")</f>
        <v>1.2133333333333336</v>
      </c>
      <c r="AN4" s="202" t="str">
        <f ca="1">IF(AND(ISNUMBER($A4),ISNUMBER(AN$1)),IF(OFFSET(CountryData!$A$1,'Quality check'!$A4-1,'Quality check'!AN$1-1)=0,"",OFFSET(CountryData!$A$1,'Quality check'!$A4-1,'Quality check'!AN$1-1)),"")</f>
        <v/>
      </c>
      <c r="AO4" s="203" t="str">
        <f ca="1">IF(AND(ISNUMBER($A4),ISNUMBER(AO$1)),IF(OFFSET(CountryData!$A$1,'Quality check'!$A4-1,'Quality check'!AO$1-1)=0,"",OFFSET(CountryData!$A$1,'Quality check'!$A4-1,'Quality check'!AO$1-1)),"")</f>
        <v/>
      </c>
      <c r="AP4" s="203" t="str">
        <f ca="1">IF(AND(ISNUMBER($A4),ISNUMBER(AP$1)),IF(OFFSET(CountryData!$A$1,'Quality check'!$A4-1,'Quality check'!AP$1-1)=0,"",OFFSET(CountryData!$A$1,'Quality check'!$A4-1,'Quality check'!AP$1-1)),"")</f>
        <v/>
      </c>
      <c r="AQ4" s="202" t="str">
        <f ca="1">IF(AND(ISNUMBER($A4),ISNUMBER(AQ$1)),IF(OFFSET(CountryData!$A$1,'Quality check'!$A4-1,'Quality check'!AQ$1-1)=0,"",OFFSET(CountryData!$A$1,'Quality check'!$A4-1,'Quality check'!AQ$1-1)),"")</f>
        <v/>
      </c>
      <c r="AR4" s="202" t="str">
        <f ca="1">IF(AND(ISNUMBER($A4),ISNUMBER(AR$1)),IF(OFFSET(CountryData!$A$1,'Quality check'!$A4-1,'Quality check'!AR$1-1)=0,"",OFFSET(CountryData!$A$1,'Quality check'!$A4-1,'Quality check'!AR$1-1)),"")</f>
        <v/>
      </c>
      <c r="AS4" s="202" t="str">
        <f ca="1">IF(AND(ISNUMBER($A4),ISNUMBER(AS$1)),IF(OFFSET(CountryData!$A$1,'Quality check'!$A4-1,'Quality check'!AS$1-1)=0,"",OFFSET(CountryData!$A$1,'Quality check'!$A4-1,'Quality check'!AS$1-1)),"")</f>
        <v/>
      </c>
      <c r="AT4" s="202">
        <f ca="1">IF(AND(ISNUMBER($A4),ISNUMBER(AT$1)),IF(OFFSET(CountryData!$A$1,'Quality check'!$A4-1,'Quality check'!AT$1-1)=0,"",OFFSET(CountryData!$A$1,'Quality check'!$A4-1,'Quality check'!AT$1-1)),"")</f>
        <v>0.17499999999999999</v>
      </c>
      <c r="AU4" s="202">
        <f ca="1">IF(AND(ISNUMBER($A4),ISNUMBER(AU$1)),IF(OFFSET(CountryData!$A$1,'Quality check'!$A4-1,'Quality check'!AU$1-1)=0,"",OFFSET(CountryData!$A$1,'Quality check'!$A4-1,'Quality check'!AU$1-1)),"")</f>
        <v>2.7083333333333335</v>
      </c>
      <c r="AV4" s="202" t="str">
        <f ca="1">IF(AND(ISNUMBER($A4),ISNUMBER(AV$1)),IF(OFFSET(CountryData!$A$1,'Quality check'!$A4-1,'Quality check'!AV$1-1)=0,"",OFFSET(CountryData!$A$1,'Quality check'!$A4-1,'Quality check'!AV$1-1)),"")</f>
        <v/>
      </c>
      <c r="AW4" s="203" t="str">
        <f ca="1">IF(AND(ISNUMBER($A4),ISNUMBER(AW$1)),IF(OFFSET(CountryData!$A$1,'Quality check'!$A4-1,'Quality check'!AW$1-1)=0,"",OFFSET(CountryData!$A$1,'Quality check'!$A4-1,'Quality check'!AW$1-1)),"")</f>
        <v/>
      </c>
      <c r="AX4" s="203" t="str">
        <f ca="1">IF(AND(ISNUMBER($A4),ISNUMBER(AX$1)),IF(OFFSET(CountryData!$A$1,'Quality check'!$A4-1,'Quality check'!AX$1-1)=0,"",OFFSET(CountryData!$A$1,'Quality check'!$A4-1,'Quality check'!AX$1-1)),"")</f>
        <v/>
      </c>
      <c r="AY4" s="202" t="str">
        <f ca="1">IF(AND(ISNUMBER($A4),ISNUMBER(AY$1)),IF(OFFSET(CountryData!$A$1,'Quality check'!$A4-1,'Quality check'!AY$1-1)=0,"",OFFSET(CountryData!$A$1,'Quality check'!$A4-1,'Quality check'!AY$1-1)),"")</f>
        <v/>
      </c>
      <c r="AZ4" s="202" t="str">
        <f ca="1">IF(AND(ISNUMBER($A4),ISNUMBER(AZ$1)),IF(OFFSET(CountryData!$A$1,'Quality check'!$A4-1,'Quality check'!AZ$1-1)=0,"",OFFSET(CountryData!$A$1,'Quality check'!$A4-1,'Quality check'!AZ$1-1)),"")</f>
        <v/>
      </c>
      <c r="BA4" s="202" t="str">
        <f ca="1">IF(AND(ISNUMBER($A4),ISNUMBER(BA$1)),IF(OFFSET(CountryData!$A$1,'Quality check'!$A4-1,'Quality check'!BA$1-1)=0,"",OFFSET(CountryData!$A$1,'Quality check'!$A4-1,'Quality check'!BA$1-1)),"")</f>
        <v/>
      </c>
      <c r="BB4" s="202" t="str">
        <f ca="1">IF(AND(ISNUMBER($A4),ISNUMBER(BB$1)),IF(OFFSET(CountryData!$A$1,'Quality check'!$A4-1,'Quality check'!BB$1-1)=0,"",OFFSET(CountryData!$A$1,'Quality check'!$A4-1,'Quality check'!BB$1-1)),"")</f>
        <v/>
      </c>
      <c r="BC4" s="202" t="str">
        <f ca="1">IF(AND(ISNUMBER($A4),ISNUMBER(BC$1)),IF(OFFSET(CountryData!$A$1,'Quality check'!$A4-1,'Quality check'!BC$1-1)=0,"",OFFSET(CountryData!$A$1,'Quality check'!$A4-1,'Quality check'!BC$1-1)),"")</f>
        <v/>
      </c>
      <c r="BD4" s="313" t="str">
        <f ca="1">IF(AND(ISNUMBER($A4),ISNUMBER(BD$1)),IF(OFFSET(CountryData!$A$1,'Quality check'!$A4-1,'Quality check'!BD$1-1)=0,"",OFFSET(CountryData!$A$1,'Quality check'!$A4-1,'Quality check'!BD$1-1)),"")</f>
        <v/>
      </c>
      <c r="BE4" s="313" t="str">
        <f ca="1">IF(AND(ISNUMBER($A4),ISNUMBER(BE$1)),IF(OFFSET(CountryData!$A$1,'Quality check'!$A4-1,'Quality check'!BE$1-1)=0,"",OFFSET(CountryData!$A$1,'Quality check'!$A4-1,'Quality check'!BE$1-1)),"")</f>
        <v/>
      </c>
      <c r="BF4" s="313" t="str">
        <f ca="1">IF(AND(ISNUMBER($A4),ISNUMBER(BF$1)),IF(OFFSET(CountryData!$A$1,'Quality check'!$A4-1,'Quality check'!BF$1-1)=0,"",OFFSET(CountryData!$A$1,'Quality check'!$A4-1,'Quality check'!BF$1-1)),"")</f>
        <v/>
      </c>
      <c r="BG4" s="203" t="str">
        <f ca="1">IF(AND(ISNUMBER($A4),ISNUMBER(BG$1)),IF(OFFSET(CountryData!$A$1,'Quality check'!$A4-1,'Quality check'!BG$1-1)=0,"",OFFSET(CountryData!$A$1,'Quality check'!$A4-1,'Quality check'!BG$1-1)),"")</f>
        <v/>
      </c>
      <c r="BH4" s="202" t="str">
        <f ca="1">IF(AND(ISNUMBER($A4),ISNUMBER(BH$1)),IF(OFFSET(CountryData!$A$1,'Quality check'!$A4-1,'Quality check'!BH$1-1)=0,"",OFFSET(CountryData!$A$1,'Quality check'!$A4-1,'Quality check'!BH$1-1)),"")</f>
        <v/>
      </c>
      <c r="BI4" s="203" t="str">
        <f ca="1">IF(AND(ISNUMBER($A4),ISNUMBER(BI$1)),IF(OFFSET(CountryData!$A$1,'Quality check'!$A4-1,'Quality check'!BI$1-1)=0,"",OFFSET(CountryData!$A$1,'Quality check'!$A4-1,'Quality check'!BI$1-1)),"")</f>
        <v/>
      </c>
      <c r="BJ4" s="202" t="str">
        <f ca="1">IF(AND(ISNUMBER($A4),ISNUMBER(BJ$1)),IF(OFFSET(CountryData!$A$1,'Quality check'!$A4-1,'Quality check'!BJ$1-1)=0,"",OFFSET(CountryData!$A$1,'Quality check'!$A4-1,'Quality check'!BJ$1-1)),"")</f>
        <v/>
      </c>
      <c r="BK4" s="202" t="str">
        <f ca="1">IF(AND(ISNUMBER($A4),ISNUMBER(BK$1)),IF(OFFSET(CountryData!$A$1,'Quality check'!$A4-1,'Quality check'!BK$1-1)=0,"",OFFSET(CountryData!$A$1,'Quality check'!$A4-1,'Quality check'!BK$1-1)),"")</f>
        <v/>
      </c>
      <c r="BL4" s="308" t="str">
        <f ca="1">IF(AND(ISNUMBER($A4),ISNUMBER(BL$1)),IF(OFFSET(CountryData!$A$1,'Quality check'!$A4-1,'Quality check'!BL$1-1)=0,"",OFFSET(CountryData!$A$1,'Quality check'!$A4-1,'Quality check'!BL$1-1)),"")</f>
        <v/>
      </c>
      <c r="BM4" s="308" t="str">
        <f ca="1">IF(AND(ISNUMBER($A4),ISNUMBER(BM$1)),IF(OFFSET(CountryData!$A$1,'Quality check'!$A4-1,'Quality check'!BM$1-1)=0,"",OFFSET(CountryData!$A$1,'Quality check'!$A4-1,'Quality check'!BM$1-1)),"")</f>
        <v/>
      </c>
      <c r="BN4" s="308" t="str">
        <f ca="1">IF(AND(ISNUMBER($A4),ISNUMBER(BN$1)),IF(OFFSET(CountryData!$A$1,'Quality check'!$A4-1,'Quality check'!BN$1-1)=0,"",OFFSET(CountryData!$A$1,'Quality check'!$A4-1,'Quality check'!BN$1-1)),"")</f>
        <v/>
      </c>
      <c r="BO4" s="308" t="str">
        <f ca="1">IF(AND(ISNUMBER($A4),ISNUMBER(BO$1)),IF(OFFSET(CountryData!$A$1,'Quality check'!$A4-1,'Quality check'!BO$1-1)=0,"",OFFSET(CountryData!$A$1,'Quality check'!$A4-1,'Quality check'!BO$1-1)),"")</f>
        <v/>
      </c>
      <c r="BP4" s="308" t="str">
        <f ca="1">IF(AND(ISNUMBER($A4),ISNUMBER(BP$1)),IF(OFFSET(CountryData!$A$1,'Quality check'!$A4-1,'Quality check'!BP$1-1)=0,"",OFFSET(CountryData!$A$1,'Quality check'!$A4-1,'Quality check'!BP$1-1)),"")</f>
        <v/>
      </c>
      <c r="BQ4" s="308" t="str">
        <f ca="1">IF(AND(ISNUMBER($A4),ISNUMBER(BQ$1)),IF(OFFSET(CountryData!$A$1,'Quality check'!$A4-1,'Quality check'!BQ$1-1)=0,"",OFFSET(CountryData!$A$1,'Quality check'!$A4-1,'Quality check'!BQ$1-1)),"")</f>
        <v/>
      </c>
      <c r="BR4" s="308" t="str">
        <f ca="1">IF(AND(ISNUMBER($A4),ISNUMBER(BR$1)),IF(OFFSET(CountryData!$A$1,'Quality check'!$A4-1,'Quality check'!BR$1-1)=0,"",OFFSET(CountryData!$A$1,'Quality check'!$A4-1,'Quality check'!BR$1-1)),"")</f>
        <v/>
      </c>
      <c r="BS4" s="308" t="str">
        <f ca="1">IF(AND(ISNUMBER($A4),ISNUMBER(BS$1)),IF(OFFSET(CountryData!$A$1,'Quality check'!$A4-1,'Quality check'!BS$1-1)=0,"",OFFSET(CountryData!$A$1,'Quality check'!$A4-1,'Quality check'!BS$1-1)),"")</f>
        <v/>
      </c>
      <c r="BT4" s="308" t="str">
        <f ca="1">IF(AND(ISNUMBER($A4),ISNUMBER(BT$1)),IF(OFFSET(CountryData!$A$1,'Quality check'!$A4-1,'Quality check'!BT$1-1)=0,"",OFFSET(CountryData!$A$1,'Quality check'!$A4-1,'Quality check'!BT$1-1)),"")</f>
        <v/>
      </c>
      <c r="BU4" s="308" t="str">
        <f ca="1">IF(AND(ISNUMBER($A4),ISNUMBER(BU$1)),IF(OFFSET(CountryData!$A$1,'Quality check'!$A4-1,'Quality check'!BU$1-1)=0,"",OFFSET(CountryData!$A$1,'Quality check'!$A4-1,'Quality check'!BU$1-1)),"")</f>
        <v/>
      </c>
      <c r="BV4" s="308" t="str">
        <f ca="1">IF(AND(ISNUMBER($A4),ISNUMBER(BV$1)),IF(OFFSET(CountryData!$A$1,'Quality check'!$A4-1,'Quality check'!BV$1-1)=0,"",OFFSET(CountryData!$A$1,'Quality check'!$A4-1,'Quality check'!BV$1-1)),"")</f>
        <v/>
      </c>
      <c r="BW4" s="308">
        <f ca="1">IF(AND(ISNUMBER($A4),ISNUMBER(BW$1)),IF(OFFSET(CountryData!$A$1,'Quality check'!$A4-1,'Quality check'!BW$1-1)=0,"",OFFSET(CountryData!$A$1,'Quality check'!$A4-1,'Quality check'!BW$1-1)),"")</f>
        <v>0.28999999999999998</v>
      </c>
      <c r="BX4" s="202" t="str">
        <f ca="1">IF(AND(ISNUMBER($A4),ISNUMBER(BX$1)),IF(OFFSET(CountryData!$A$1,'Quality check'!$A4-1,'Quality check'!BX$1-1)=0,"",OFFSET(CountryData!$A$1,'Quality check'!$A4-1,'Quality check'!BX$1-1)),"")</f>
        <v/>
      </c>
      <c r="BY4" s="308" t="str">
        <f ca="1">IF(AND(ISNUMBER($A4),ISNUMBER(BY$1)),IF(OFFSET(CountryData!$A$1,'Quality check'!$A4-1,'Quality check'!BY$1-1)=0,"",OFFSET(CountryData!$A$1,'Quality check'!$A4-1,'Quality check'!BY$1-1)),"")</f>
        <v/>
      </c>
      <c r="BZ4" s="308" t="str">
        <f ca="1">IF(AND(ISNUMBER($A4),ISNUMBER(BZ$1)),IF(OFFSET(CountryData!$A$1,'Quality check'!$A4-1,'Quality check'!BZ$1-1)=0,"",OFFSET(CountryData!$A$1,'Quality check'!$A4-1,'Quality check'!BZ$1-1)),"")</f>
        <v/>
      </c>
      <c r="CA4" s="308" t="str">
        <f ca="1">IF(AND(ISNUMBER($A4),ISNUMBER(CA$1)),IF(OFFSET(CountryData!$A$1,'Quality check'!$A4-1,'Quality check'!CA$1-1)=0,"",OFFSET(CountryData!$A$1,'Quality check'!$A4-1,'Quality check'!CA$1-1)),"")</f>
        <v/>
      </c>
      <c r="CB4" s="308" t="str">
        <f ca="1">IF(AND(ISNUMBER($A4),ISNUMBER(CB$1)),IF(OFFSET(CountryData!$A$1,'Quality check'!$A4-1,'Quality check'!CB$1-1)=0,"",OFFSET(CountryData!$A$1,'Quality check'!$A4-1,'Quality check'!CB$1-1)),"")</f>
        <v/>
      </c>
      <c r="CC4" s="308" t="str">
        <f ca="1">IF(AND(ISNUMBER($A4),ISNUMBER(CC$1)),IF(OFFSET(CountryData!$A$1,'Quality check'!$A4-1,'Quality check'!CC$1-1)=0,"",OFFSET(CountryData!$A$1,'Quality check'!$A4-1,'Quality check'!CC$1-1)),"")</f>
        <v/>
      </c>
      <c r="CD4" s="308" t="str">
        <f ca="1">IF(AND(ISNUMBER($A4),ISNUMBER(CD$1)),IF(OFFSET(CountryData!$A$1,'Quality check'!$A4-1,'Quality check'!CD$1-1)=0,"",OFFSET(CountryData!$A$1,'Quality check'!$A4-1,'Quality check'!CD$1-1)),"")</f>
        <v/>
      </c>
      <c r="CE4" s="308" t="str">
        <f ca="1">IF(AND(ISNUMBER($A4),ISNUMBER(CE$1)),IF(OFFSET(CountryData!$A$1,'Quality check'!$A4-1,'Quality check'!CE$1-1)=0,"",OFFSET(CountryData!$A$1,'Quality check'!$A4-1,'Quality check'!CE$1-1)),"")</f>
        <v/>
      </c>
      <c r="CF4" s="308" t="str">
        <f ca="1">IF(AND(ISNUMBER($A4),ISNUMBER(CF$1)),IF(OFFSET(CountryData!$A$1,'Quality check'!$A4-1,'Quality check'!CF$1-1)=0,"",OFFSET(CountryData!$A$1,'Quality check'!$A4-1,'Quality check'!CF$1-1)),"")</f>
        <v/>
      </c>
      <c r="CG4" s="308" t="str">
        <f ca="1">IF(AND(ISNUMBER($A4),ISNUMBER(CG$1)),IF(OFFSET(CountryData!$A$1,'Quality check'!$A4-1,'Quality check'!CG$1-1)=0,"",OFFSET(CountryData!$A$1,'Quality check'!$A4-1,'Quality check'!CG$1-1)),"")</f>
        <v/>
      </c>
      <c r="CH4" s="308">
        <f ca="1">IF(AND(ISNUMBER($A4),ISNUMBER(CH$1)),IF(OFFSET(CountryData!$A$1,'Quality check'!$A4-1,'Quality check'!CH$1-1)=0,"",OFFSET(CountryData!$A$1,'Quality check'!$A4-1,'Quality check'!CH$1-1)),"")</f>
        <v>0.18</v>
      </c>
      <c r="CI4" s="308" t="str">
        <f ca="1">IF(AND(ISNUMBER($A4),ISNUMBER(CI$1)),IF(OFFSET(CountryData!$A$1,'Quality check'!$A4-1,'Quality check'!CI$1-1)=0,"",OFFSET(CountryData!$A$1,'Quality check'!$A4-1,'Quality check'!CI$1-1)),"")</f>
        <v/>
      </c>
      <c r="CJ4" s="308" t="str">
        <f ca="1">IF(AND(ISNUMBER($A4),ISNUMBER(CJ$1)),IF(OFFSET(CountryData!$A$1,'Quality check'!$A4-1,'Quality check'!CJ$1-1)=0,"",OFFSET(CountryData!$A$1,'Quality check'!$A4-1,'Quality check'!CJ$1-1)),"")</f>
        <v/>
      </c>
      <c r="CK4" s="202" t="str">
        <f ca="1">IF(AND(ISNUMBER($A4),ISNUMBER(CK$1)),IF(OFFSET(CountryData!$A$1,'Quality check'!$A4-1,'Quality check'!CK$1-1)=0,"",OFFSET(CountryData!$A$1,'Quality check'!$A4-1,'Quality check'!CK$1-1)),"")</f>
        <v/>
      </c>
      <c r="CL4" s="308" t="str">
        <f ca="1">IF(AND(ISNUMBER($A4),ISNUMBER(CL$1)),IF(OFFSET(CountryData!$A$1,'Quality check'!$A4-1,'Quality check'!CL$1-1)=0,"",OFFSET(CountryData!$A$1,'Quality check'!$A4-1,'Quality check'!CL$1-1)),"")</f>
        <v/>
      </c>
      <c r="CM4" s="308" t="str">
        <f ca="1">IF(AND(ISNUMBER($A4),ISNUMBER(CM$1)),IF(OFFSET(CountryData!$A$1,'Quality check'!$A4-1,'Quality check'!CM$1-1)=0,"",OFFSET(CountryData!$A$1,'Quality check'!$A4-1,'Quality check'!CM$1-1)),"")</f>
        <v/>
      </c>
      <c r="CN4" s="308" t="str">
        <f ca="1">IF(AND(ISNUMBER($A4),ISNUMBER(CN$1)),IF(OFFSET(CountryData!$A$1,'Quality check'!$A4-1,'Quality check'!CN$1-1)=0,"",OFFSET(CountryData!$A$1,'Quality check'!$A4-1,'Quality check'!CN$1-1)),"")</f>
        <v/>
      </c>
      <c r="CO4" s="308" t="str">
        <f ca="1">IF(AND(ISNUMBER($A4),ISNUMBER(CO$1)),IF(OFFSET(CountryData!$A$1,'Quality check'!$A4-1,'Quality check'!CO$1-1)=0,"",OFFSET(CountryData!$A$1,'Quality check'!$A4-1,'Quality check'!CO$1-1)),"")</f>
        <v/>
      </c>
      <c r="CP4" s="308" t="str">
        <f ca="1">IF(AND(ISNUMBER($A4),ISNUMBER(CP$1)),IF(OFFSET(CountryData!$A$1,'Quality check'!$A4-1,'Quality check'!CP$1-1)=0,"",OFFSET(CountryData!$A$1,'Quality check'!$A4-1,'Quality check'!CP$1-1)),"")</f>
        <v/>
      </c>
      <c r="CQ4" s="308" t="str">
        <f ca="1">IF(AND(ISNUMBER($A4),ISNUMBER(CQ$1)),IF(OFFSET(CountryData!$A$1,'Quality check'!$A4-1,'Quality check'!CQ$1-1)=0,"",OFFSET(CountryData!$A$1,'Quality check'!$A4-1,'Quality check'!CQ$1-1)),"")</f>
        <v/>
      </c>
      <c r="CR4" s="203" t="str">
        <f ca="1">IF(AND(ISNUMBER($A4),ISNUMBER(CR$1)),IF(OFFSET(CountryData!$A$1,'Quality check'!$A4-1,'Quality check'!CR$1-1)=0,"",OFFSET(CountryData!$A$1,'Quality check'!$A4-1,'Quality check'!CR$1-1)),"")</f>
        <v/>
      </c>
      <c r="CS4" s="203" t="str">
        <f ca="1">IF(AND(ISNUMBER($A4),ISNUMBER(CS$1)),IF(OFFSET(CountryData!$A$1,'Quality check'!$A4-1,'Quality check'!CS$1-1)=0,"",OFFSET(CountryData!$A$1,'Quality check'!$A4-1,'Quality check'!CS$1-1)),"")</f>
        <v/>
      </c>
      <c r="CT4" s="203" t="str">
        <f ca="1">IF(AND(ISNUMBER($A4),ISNUMBER(CT$1)),IF(OFFSET(CountryData!$A$1,'Quality check'!$A4-1,'Quality check'!CT$1-1)=0,"",OFFSET(CountryData!$A$1,'Quality check'!$A4-1,'Quality check'!CT$1-1)),"")</f>
        <v/>
      </c>
      <c r="CU4" s="203" t="str">
        <f ca="1">IF(AND(ISNUMBER($A4),ISNUMBER(CU$1)),IF(OFFSET(CountryData!$A$1,'Quality check'!$A4-1,'Quality check'!CU$1-1)=0,"",OFFSET(CountryData!$A$1,'Quality check'!$A4-1,'Quality check'!CU$1-1)),"")</f>
        <v/>
      </c>
      <c r="CV4" s="203" t="str">
        <f ca="1">IF(AND(ISNUMBER($A4),ISNUMBER(CV$1)),IF(OFFSET(CountryData!$A$1,'Quality check'!$A4-1,'Quality check'!CV$1-1)=0,"",OFFSET(CountryData!$A$1,'Quality check'!$A4-1,'Quality check'!CV$1-1)),"")</f>
        <v/>
      </c>
      <c r="CW4" s="203" t="str">
        <f ca="1">IF(AND(ISNUMBER($A4),ISNUMBER(CW$1)),IF(OFFSET(CountryData!$A$1,'Quality check'!$A4-1,'Quality check'!CW$1-1)=0,"",OFFSET(CountryData!$A$1,'Quality check'!$A4-1,'Quality check'!CW$1-1)),"")</f>
        <v/>
      </c>
      <c r="CX4" s="203" t="str">
        <f ca="1">IF(AND(ISNUMBER($A4),ISNUMBER(CX$1)),IF(OFFSET(CountryData!$A$1,'Quality check'!$A4-1,'Quality check'!CX$1-1)=0,"",OFFSET(CountryData!$A$1,'Quality check'!$A4-1,'Quality check'!CX$1-1)),"")</f>
        <v/>
      </c>
      <c r="CY4" s="203" t="str">
        <f ca="1">IF(AND(ISNUMBER($A4),ISNUMBER(CY$1)),IF(OFFSET(CountryData!$A$1,'Quality check'!$A4-1,'Quality check'!CY$1-1)=0,"",OFFSET(CountryData!$A$1,'Quality check'!$A4-1,'Quality check'!CY$1-1)),"")</f>
        <v/>
      </c>
      <c r="CZ4" s="308" t="str">
        <f ca="1">IF(AND(ISNUMBER($A4),ISNUMBER(CZ$1)),IF(OFFSET(CountryData!$A$1,'Quality check'!$A4-1,'Quality check'!CZ$1-1)=0,"",OFFSET(CountryData!$A$1,'Quality check'!$A4-1,'Quality check'!CZ$1-1)),"")</f>
        <v/>
      </c>
      <c r="DA4" s="308" t="str">
        <f ca="1">IF(AND(ISNUMBER($A4),ISNUMBER(DA$1)),IF(OFFSET(CountryData!$A$1,'Quality check'!$A4-1,'Quality check'!DA$1-1)=0,"",OFFSET(CountryData!$A$1,'Quality check'!$A4-1,'Quality check'!DA$1-1)),"")</f>
        <v/>
      </c>
      <c r="DB4" s="202" t="str">
        <f ca="1">IF(AND(ISNUMBER($A4),ISNUMBER(DB$1)),IF(OFFSET(CountryData!$A$1,'Quality check'!$A4-1,'Quality check'!DB$1-1)=0,"",OFFSET(CountryData!$A$1,'Quality check'!$A4-1,'Quality check'!DB$1-1)),"")</f>
        <v/>
      </c>
      <c r="DC4" s="308" t="str">
        <f ca="1">IF(AND(ISNUMBER($A4),ISNUMBER(DC$1)),IF(OFFSET(CountryData!$A$1,'Quality check'!$A4-1,'Quality check'!DC$1-1)=0,"",OFFSET(CountryData!$A$1,'Quality check'!$A4-1,'Quality check'!DC$1-1)),"")</f>
        <v/>
      </c>
      <c r="DD4" s="308" t="str">
        <f ca="1">IF(AND(ISNUMBER($A4),ISNUMBER(DD$1)),IF(OFFSET(CountryData!$A$1,'Quality check'!$A4-1,'Quality check'!DD$1-1)=0,"",OFFSET(CountryData!$A$1,'Quality check'!$A4-1,'Quality check'!DD$1-1)),"")</f>
        <v/>
      </c>
      <c r="DE4" s="202" t="str">
        <f ca="1">IF(AND(ISNUMBER($A4),ISNUMBER(DE$1)),IF(OFFSET(CountryData!$A$1,'Quality check'!$A4-1,'Quality check'!DE$1-1)=0,"",OFFSET(CountryData!$A$1,'Quality check'!$A4-1,'Quality check'!DE$1-1)),"")</f>
        <v/>
      </c>
      <c r="DF4" s="203" t="str">
        <f ca="1">IF(AND(ISNUMBER($A4),ISNUMBER(DF$1)),IF(OFFSET(CountryData!$A$1,'Quality check'!$A4-1,'Quality check'!DF$1-1)=0,"",OFFSET(CountryData!$A$1,'Quality check'!$A4-1,'Quality check'!DF$1-1)),"")</f>
        <v/>
      </c>
      <c r="DG4" s="308" t="str">
        <f ca="1">IF(AND(ISNUMBER($A4),ISNUMBER(DG$1)),IF(OFFSET(CountryData!$A$1,'Quality check'!$A4-1,'Quality check'!DG$1-1)=0,"",OFFSET(CountryData!$A$1,'Quality check'!$A4-1,'Quality check'!DG$1-1)),"")</f>
        <v/>
      </c>
      <c r="DH4" s="203" t="str">
        <f ca="1">IF(AND(ISNUMBER($A4),ISNUMBER(DH$1)),IF(OFFSET(CountryData!$A$1,'Quality check'!$A4-1,'Quality check'!DH$1-1)=0,"",OFFSET(CountryData!$A$1,'Quality check'!$A4-1,'Quality check'!DH$1-1)),"")</f>
        <v/>
      </c>
      <c r="DI4" s="308" t="str">
        <f ca="1">IF(AND(ISNUMBER($A4),ISNUMBER(DI$1)),IF(OFFSET(CountryData!$A$1,'Quality check'!$A4-1,'Quality check'!DI$1-1)=0,"",OFFSET(CountryData!$A$1,'Quality check'!$A4-1,'Quality check'!DI$1-1)),"")</f>
        <v/>
      </c>
      <c r="DJ4" s="308" t="str">
        <f ca="1">IF(AND(ISNUMBER($A4),ISNUMBER(DJ$1)),IF(OFFSET(CountryData!$A$1,'Quality check'!$A4-1,'Quality check'!DJ$1-1)=0,"",OFFSET(CountryData!$A$1,'Quality check'!$A4-1,'Quality check'!DJ$1-1)),"")</f>
        <v/>
      </c>
      <c r="DK4" s="203" t="str">
        <f ca="1">IF(AND(ISNUMBER($A4),ISNUMBER(DK$1)),IF(OFFSET(CountryData!$A$1,'Quality check'!$A4-1,'Quality check'!DK$1-1)=0,"",OFFSET(CountryData!$A$1,'Quality check'!$A4-1,'Quality check'!DK$1-1)),"")</f>
        <v/>
      </c>
      <c r="DL4" s="203" t="str">
        <f ca="1">IF(AND(ISNUMBER($A4),ISNUMBER(DL$1)),IF(OFFSET(CountryData!$A$1,'Quality check'!$A4-1,'Quality check'!DL$1-1)=0,"",OFFSET(CountryData!$A$1,'Quality check'!$A4-1,'Quality check'!DL$1-1)),"")</f>
        <v/>
      </c>
      <c r="DM4" s="203" t="str">
        <f ca="1">IF(AND(ISNUMBER($A4),ISNUMBER(DM$1)),IF(OFFSET(CountryData!$A$1,'Quality check'!$A4-1,'Quality check'!DM$1-1)=0,"",OFFSET(CountryData!$A$1,'Quality check'!$A4-1,'Quality check'!DM$1-1)),"")</f>
        <v/>
      </c>
      <c r="DN4" s="203" t="str">
        <f ca="1">IF(AND(ISNUMBER($A4),ISNUMBER(DN$1)),IF(OFFSET(CountryData!$A$1,'Quality check'!$A4-1,'Quality check'!DN$1-1)=0,"",OFFSET(CountryData!$A$1,'Quality check'!$A4-1,'Quality check'!DN$1-1)),"")</f>
        <v/>
      </c>
      <c r="DO4" t="str">
        <f ca="1">IF(AND(ISNUMBER($A4),ISNUMBER(DO$1)),IF(OFFSET(CountryData!$A$1,'Quality check'!$A4-1,'Quality check'!DO$1-1)=0,"",OFFSET(CountryData!$A$1,'Quality check'!$A4-1,'Quality check'!DO$1-1)),"")</f>
        <v/>
      </c>
      <c r="DP4" t="str">
        <f ca="1">IF(AND(ISNUMBER($A4),ISNUMBER(DP$1)),IF(OFFSET(CountryData!$A$1,'Quality check'!$A4-1,'Quality check'!DP$1-1)=0,"",OFFSET(CountryData!$A$1,'Quality check'!$A4-1,'Quality check'!DP$1-1)),"")</f>
        <v/>
      </c>
      <c r="EF4">
        <v>1</v>
      </c>
      <c r="EG4">
        <f>IF(EF4&lt;&gt;EF3,EF4,"")</f>
        <v>1</v>
      </c>
      <c r="EH4" t="str">
        <f t="shared" ref="EH4:EH88" si="0">IF($D4=ccCountry,1,"")</f>
        <v/>
      </c>
    </row>
    <row r="5" spans="1:138" x14ac:dyDescent="0.25">
      <c r="A5" s="114">
        <f>IF(ISNUMBER(MATCH(C5,CountryData!$EM:$EM,0)),MATCH(C5,CountryData!$EM:$EM,0),"")</f>
        <v>5</v>
      </c>
      <c r="B5" t="s">
        <v>396</v>
      </c>
      <c r="C5" t="s">
        <v>713</v>
      </c>
      <c r="D5" t="str">
        <f t="shared" ref="D5:D89" si="1">MID($B5,5,LEN($B5))</f>
        <v>Angola</v>
      </c>
      <c r="E5">
        <f t="shared" ref="E5:E89" si="2">VALUE(MID($B5,1,4))</f>
        <v>2010</v>
      </c>
      <c r="F5" s="203">
        <f ca="1">IF(AND(ISNUMBER($A5),ISNUMBER(F$1)),IF(OFFSET(CountryData!$A$1,'Quality check'!$A5-1,'Quality check'!F$1-1)=0,"",OFFSET(CountryData!$A$1,'Quality check'!$A5-1,'Quality check'!F$1-1)),"")</f>
        <v>19081912</v>
      </c>
      <c r="G5" s="203">
        <f ca="1">IF(AND(ISNUMBER($A5),ISNUMBER(G$1)),IF(OFFSET(CountryData!$A$1,'Quality check'!$A5-1,'Quality check'!G$1-1)=0,"",OFFSET(CountryData!$A$1,'Quality check'!$A5-1,'Quality check'!G$1-1)),"")</f>
        <v>8586860.4000000004</v>
      </c>
      <c r="H5" s="202" t="str">
        <f ca="1">IF(AND(ISNUMBER($A5),ISNUMBER(H$1)),IF(OFFSET(CountryData!$A$1,'Quality check'!$A5-1,'Quality check'!H$1-1)=0,"",OFFSET(CountryData!$A$1,'Quality check'!$A5-1,'Quality check'!H$1-1)),"")</f>
        <v/>
      </c>
      <c r="I5" s="202" t="str">
        <f ca="1">IF(AND(ISNUMBER($A5),ISNUMBER(I$1)),IF(OFFSET(CountryData!$A$1,'Quality check'!$A5-1,'Quality check'!I$1-1)=0,"",OFFSET(CountryData!$A$1,'Quality check'!$A5-1,'Quality check'!I$1-1)),"")</f>
        <v/>
      </c>
      <c r="J5" s="203">
        <f ca="1">IF(AND(ISNUMBER($A5),ISNUMBER(J$1)),IF(OFFSET(CountryData!$A$1,'Quality check'!$A5-1,'Quality check'!J$1-1)=0,"",OFFSET(CountryData!$A$1,'Quality check'!$A5-1,'Quality check'!J$1-1)),"")</f>
        <v>9632075.0000000019</v>
      </c>
      <c r="K5" s="203">
        <f ca="1">IF(AND(ISNUMBER($A5),ISNUMBER(K$1)),IF(OFFSET(CountryData!$A$1,'Quality check'!$A5-1,'Quality check'!K$1-1)=0,"",OFFSET(CountryData!$A$1,'Quality check'!$A5-1,'Quality check'!K$1-1)),"")</f>
        <v>2520116.2837063465</v>
      </c>
      <c r="L5" s="203" t="str">
        <f ca="1">IF(AND(ISNUMBER($A5),ISNUMBER(L$1)),IF(OFFSET(CountryData!$A$1,'Quality check'!$A5-1,'Quality check'!L$1-1)=0,"",OFFSET(CountryData!$A$1,'Quality check'!$A5-1,'Quality check'!L$1-1)),"")</f>
        <v/>
      </c>
      <c r="M5" s="203">
        <f ca="1">IF(AND(ISNUMBER($A5),ISNUMBER(M$1)),IF(OFFSET(CountryData!$A$1,'Quality check'!$A5-1,'Quality check'!M$1-1)=0,"",OFFSET(CountryData!$A$1,'Quality check'!$A5-1,'Quality check'!M$1-1)),"")</f>
        <v>3301011.9148015999</v>
      </c>
      <c r="N5" s="203">
        <f ca="1">IF(AND(ISNUMBER($A5),ISNUMBER(N$1)),IF(OFFSET(CountryData!$A$1,'Quality check'!$A5-1,'Quality check'!N$1-1)=0,"",OFFSET(CountryData!$A$1,'Quality check'!$A5-1,'Quality check'!N$1-1)),"")</f>
        <v>1998631.6243248843</v>
      </c>
      <c r="O5" s="203">
        <f ca="1">IF(AND(ISNUMBER($A5),ISNUMBER(O$1)),IF(OFFSET(CountryData!$A$1,'Quality check'!$A5-1,'Quality check'!O$1-1)=0,"",OFFSET(CountryData!$A$1,'Quality check'!$A5-1,'Quality check'!O$1-1)),"")</f>
        <v>496542.77708848531</v>
      </c>
      <c r="P5" s="203">
        <f ca="1">IF(AND(ISNUMBER($A5),ISNUMBER(P$1)),IF(OFFSET(CountryData!$A$1,'Quality check'!$A5-1,'Quality check'!P$1-1)=0,"",OFFSET(CountryData!$A$1,'Quality check'!$A5-1,'Quality check'!P$1-1)),"")</f>
        <v>862239.38387176371</v>
      </c>
      <c r="Q5" s="203">
        <f ca="1">IF(AND(ISNUMBER($A5),ISNUMBER(Q$1)),IF(OFFSET(CountryData!$A$1,'Quality check'!$A5-1,'Quality check'!Q$1-1)=0,"",OFFSET(CountryData!$A$1,'Quality check'!$A5-1,'Quality check'!Q$1-1)),"")</f>
        <v>798432.25689263712</v>
      </c>
      <c r="R5" s="203">
        <f ca="1">IF(AND(ISNUMBER($A5),ISNUMBER(R$1)),IF(OFFSET(CountryData!$A$1,'Quality check'!$A5-1,'Quality check'!R$1-1)=0,"",OFFSET(CountryData!$A$1,'Quality check'!$A5-1,'Quality check'!R$1-1)),"")</f>
        <v>281032.58695381321</v>
      </c>
      <c r="S5" s="203">
        <f ca="1">IF(AND(ISNUMBER($A5),ISNUMBER(S$1)),IF(OFFSET(CountryData!$A$1,'Quality check'!$A5-1,'Quality check'!S$1-1)=0,"",OFFSET(CountryData!$A$1,'Quality check'!$A5-1,'Quality check'!S$1-1)),"")</f>
        <v>246766.13212541633</v>
      </c>
      <c r="T5" s="202">
        <f ca="1">IF(AND(ISNUMBER($A5),ISNUMBER(T$1)),IF(OFFSET(CountryData!$A$1,'Quality check'!$A5-1,'Quality check'!T$1-1)=0,"",OFFSET(CountryData!$A$1,'Quality check'!$A5-1,'Quality check'!T$1-1)),"")</f>
        <v>0.44164999999999999</v>
      </c>
      <c r="U5" s="203">
        <f ca="1">IF(AND(ISNUMBER($A5),ISNUMBER(U$1)),IF(OFFSET(CountryData!$A$1,'Quality check'!$A5-1,'Quality check'!U$1-1)=0,"",OFFSET(CountryData!$A$1,'Quality check'!$A5-1,'Quality check'!U$1-1)),"")</f>
        <v>13357338.399999999</v>
      </c>
      <c r="V5" s="203">
        <f ca="1">IF(AND(ISNUMBER($A5),ISNUMBER(V$1)),IF(OFFSET(CountryData!$A$1,'Quality check'!$A5-1,'Quality check'!V$1-1)=0,"",OFFSET(CountryData!$A$1,'Quality check'!$A5-1,'Quality check'!V$1-1)),"")</f>
        <v>12021604.560000001</v>
      </c>
      <c r="W5" s="202">
        <f ca="1">IF(AND(ISNUMBER($A5),ISNUMBER(W$1)),IF(OFFSET(CountryData!$A$1,'Quality check'!$A5-1,'Quality check'!W$1-1)=0,"",OFFSET(CountryData!$A$1,'Quality check'!$A5-1,'Quality check'!W$1-1)),"")</f>
        <v>0.54299999999999993</v>
      </c>
      <c r="X5" s="202">
        <f ca="1">IF(AND(ISNUMBER($A5),ISNUMBER(X$1)),IF(OFFSET(CountryData!$A$1,'Quality check'!$A5-1,'Quality check'!X$1-1)=0,"",OFFSET(CountryData!$A$1,'Quality check'!$A5-1,'Quality check'!X$1-1)),"")</f>
        <v>5</v>
      </c>
      <c r="Y5" s="202">
        <f ca="1">IF(AND(ISNUMBER($A5),ISNUMBER(Y$1)),IF(OFFSET(CountryData!$A$1,'Quality check'!$A5-1,'Quality check'!Y$1-1)=0,"",OFFSET(CountryData!$A$1,'Quality check'!$A5-1,'Quality check'!Y$1-1)),"")</f>
        <v>0.30000000000000004</v>
      </c>
      <c r="Z5" s="202">
        <f ca="1">IF(AND(ISNUMBER($A5),ISNUMBER(Z$1)),IF(OFFSET(CountryData!$A$1,'Quality check'!$A5-1,'Quality check'!Z$1-1)=0,"",OFFSET(CountryData!$A$1,'Quality check'!$A5-1,'Quality check'!Z$1-1)),"")</f>
        <v>0.7</v>
      </c>
      <c r="AA5" s="203" t="str">
        <f ca="1">IF(AND(ISNUMBER($A5),ISNUMBER(AA$1)),IF(OFFSET(CountryData!$A$1,'Quality check'!$A5-1,'Quality check'!AA$1-1)=0,"",OFFSET(CountryData!$A$1,'Quality check'!$A5-1,'Quality check'!AA$1-1)),"")</f>
        <v/>
      </c>
      <c r="AB5" s="203" t="str">
        <f ca="1">IF(AND(ISNUMBER($A5),ISNUMBER(AB$1)),IF(OFFSET(CountryData!$A$1,'Quality check'!$A5-1,'Quality check'!AB$1-1)=0,"",OFFSET(CountryData!$A$1,'Quality check'!$A5-1,'Quality check'!AB$1-1)),"")</f>
        <v/>
      </c>
      <c r="AC5" s="203" t="str">
        <f ca="1">IF(AND(ISNUMBER($A5),ISNUMBER(AC$1)),IF(OFFSET(CountryData!$A$1,'Quality check'!$A5-1,'Quality check'!AC$1-1)=0,"",OFFSET(CountryData!$A$1,'Quality check'!$A5-1,'Quality check'!AC$1-1)),"")</f>
        <v/>
      </c>
      <c r="AD5" s="203" t="str">
        <f ca="1">IF(AND(ISNUMBER($A5),ISNUMBER(AD$1)),IF(OFFSET(CountryData!$A$1,'Quality check'!$A5-1,'Quality check'!AD$1-1)=0,"",OFFSET(CountryData!$A$1,'Quality check'!$A5-1,'Quality check'!AD$1-1)),"")</f>
        <v/>
      </c>
      <c r="AE5" s="202" t="str">
        <f ca="1">IF(AND(ISNUMBER($A5),ISNUMBER(AE$1)),IF(OFFSET(CountryData!$A$1,'Quality check'!$A5-1,'Quality check'!AE$1-1)=0,"",OFFSET(CountryData!$A$1,'Quality check'!$A5-1,'Quality check'!AE$1-1)),"")</f>
        <v/>
      </c>
      <c r="AF5" s="308" t="str">
        <f ca="1">IF(AND(ISNUMBER($A5),ISNUMBER(AF$1)),IF(OFFSET(CountryData!$A$1,'Quality check'!$A5-1,'Quality check'!AF$1-1)=0,"",OFFSET(CountryData!$A$1,'Quality check'!$A5-1,'Quality check'!AF$1-1)),"")</f>
        <v/>
      </c>
      <c r="AG5" s="203" t="str">
        <f ca="1">IF(AND(ISNUMBER($A5),ISNUMBER(AG$1)),IF(OFFSET(CountryData!$A$1,'Quality check'!$A5-1,'Quality check'!AG$1-1)=0,"",OFFSET(CountryData!$A$1,'Quality check'!$A5-1,'Quality check'!AG$1-1)),"")</f>
        <v/>
      </c>
      <c r="AH5" s="203" t="str">
        <f ca="1">IF(AND(ISNUMBER($A5),ISNUMBER(AH$1)),IF(OFFSET(CountryData!$A$1,'Quality check'!$A5-1,'Quality check'!AH$1-1)=0,"",OFFSET(CountryData!$A$1,'Quality check'!$A5-1,'Quality check'!AH$1-1)),"")</f>
        <v/>
      </c>
      <c r="AI5" s="203" t="str">
        <f ca="1">IF(AND(ISNUMBER($A5),ISNUMBER(AI$1)),IF(OFFSET(CountryData!$A$1,'Quality check'!$A5-1,'Quality check'!AI$1-1)=0,"",OFFSET(CountryData!$A$1,'Quality check'!$A5-1,'Quality check'!AI$1-1)),"")</f>
        <v/>
      </c>
      <c r="AJ5" s="202" t="str">
        <f ca="1">IF(AND(ISNUMBER($A5),ISNUMBER(AJ$1)),IF(OFFSET(CountryData!$A$1,'Quality check'!$A5-1,'Quality check'!AJ$1-1)=0,"",OFFSET(CountryData!$A$1,'Quality check'!$A5-1,'Quality check'!AJ$1-1)),"")</f>
        <v/>
      </c>
      <c r="AK5" s="202" t="str">
        <f ca="1">IF(AND(ISNUMBER($A5),ISNUMBER(AK$1)),IF(OFFSET(CountryData!$A$1,'Quality check'!$A5-1,'Quality check'!AK$1-1)=0,"",OFFSET(CountryData!$A$1,'Quality check'!$A5-1,'Quality check'!AK$1-1)),"")</f>
        <v/>
      </c>
      <c r="AL5" s="202" t="str">
        <f ca="1">IF(AND(ISNUMBER($A5),ISNUMBER(AL$1)),IF(OFFSET(CountryData!$A$1,'Quality check'!$A5-1,'Quality check'!AL$1-1)=0,"",OFFSET(CountryData!$A$1,'Quality check'!$A5-1,'Quality check'!AL$1-1)),"")</f>
        <v/>
      </c>
      <c r="AM5" s="202" t="str">
        <f ca="1">IF(AND(ISNUMBER($A5),ISNUMBER(AM$1)),IF(OFFSET(CountryData!$A$1,'Quality check'!$A5-1,'Quality check'!AM$1-1)=0,"",OFFSET(CountryData!$A$1,'Quality check'!$A5-1,'Quality check'!AM$1-1)),"")</f>
        <v/>
      </c>
      <c r="AN5" s="202" t="str">
        <f ca="1">IF(AND(ISNUMBER($A5),ISNUMBER(AN$1)),IF(OFFSET(CountryData!$A$1,'Quality check'!$A5-1,'Quality check'!AN$1-1)=0,"",OFFSET(CountryData!$A$1,'Quality check'!$A5-1,'Quality check'!AN$1-1)),"")</f>
        <v/>
      </c>
      <c r="AO5" s="203" t="str">
        <f ca="1">IF(AND(ISNUMBER($A5),ISNUMBER(AO$1)),IF(OFFSET(CountryData!$A$1,'Quality check'!$A5-1,'Quality check'!AO$1-1)=0,"",OFFSET(CountryData!$A$1,'Quality check'!$A5-1,'Quality check'!AO$1-1)),"")</f>
        <v/>
      </c>
      <c r="AP5" s="203" t="str">
        <f ca="1">IF(AND(ISNUMBER($A5),ISNUMBER(AP$1)),IF(OFFSET(CountryData!$A$1,'Quality check'!$A5-1,'Quality check'!AP$1-1)=0,"",OFFSET(CountryData!$A$1,'Quality check'!$A5-1,'Quality check'!AP$1-1)),"")</f>
        <v/>
      </c>
      <c r="AQ5" s="202" t="str">
        <f ca="1">IF(AND(ISNUMBER($A5),ISNUMBER(AQ$1)),IF(OFFSET(CountryData!$A$1,'Quality check'!$A5-1,'Quality check'!AQ$1-1)=0,"",OFFSET(CountryData!$A$1,'Quality check'!$A5-1,'Quality check'!AQ$1-1)),"")</f>
        <v/>
      </c>
      <c r="AR5" s="202" t="str">
        <f ca="1">IF(AND(ISNUMBER($A5),ISNUMBER(AR$1)),IF(OFFSET(CountryData!$A$1,'Quality check'!$A5-1,'Quality check'!AR$1-1)=0,"",OFFSET(CountryData!$A$1,'Quality check'!$A5-1,'Quality check'!AR$1-1)),"")</f>
        <v/>
      </c>
      <c r="AS5" s="202" t="str">
        <f ca="1">IF(AND(ISNUMBER($A5),ISNUMBER(AS$1)),IF(OFFSET(CountryData!$A$1,'Quality check'!$A5-1,'Quality check'!AS$1-1)=0,"",OFFSET(CountryData!$A$1,'Quality check'!$A5-1,'Quality check'!AS$1-1)),"")</f>
        <v/>
      </c>
      <c r="AT5" s="202" t="str">
        <f ca="1">IF(AND(ISNUMBER($A5),ISNUMBER(AT$1)),IF(OFFSET(CountryData!$A$1,'Quality check'!$A5-1,'Quality check'!AT$1-1)=0,"",OFFSET(CountryData!$A$1,'Quality check'!$A5-1,'Quality check'!AT$1-1)),"")</f>
        <v/>
      </c>
      <c r="AU5" s="202" t="str">
        <f ca="1">IF(AND(ISNUMBER($A5),ISNUMBER(AU$1)),IF(OFFSET(CountryData!$A$1,'Quality check'!$A5-1,'Quality check'!AU$1-1)=0,"",OFFSET(CountryData!$A$1,'Quality check'!$A5-1,'Quality check'!AU$1-1)),"")</f>
        <v/>
      </c>
      <c r="AV5" s="202" t="str">
        <f ca="1">IF(AND(ISNUMBER($A5),ISNUMBER(AV$1)),IF(OFFSET(CountryData!$A$1,'Quality check'!$A5-1,'Quality check'!AV$1-1)=0,"",OFFSET(CountryData!$A$1,'Quality check'!$A5-1,'Quality check'!AV$1-1)),"")</f>
        <v/>
      </c>
      <c r="AW5" s="203" t="str">
        <f ca="1">IF(AND(ISNUMBER($A5),ISNUMBER(AW$1)),IF(OFFSET(CountryData!$A$1,'Quality check'!$A5-1,'Quality check'!AW$1-1)=0,"",OFFSET(CountryData!$A$1,'Quality check'!$A5-1,'Quality check'!AW$1-1)),"")</f>
        <v/>
      </c>
      <c r="AX5" s="203" t="str">
        <f ca="1">IF(AND(ISNUMBER($A5),ISNUMBER(AX$1)),IF(OFFSET(CountryData!$A$1,'Quality check'!$A5-1,'Quality check'!AX$1-1)=0,"",OFFSET(CountryData!$A$1,'Quality check'!$A5-1,'Quality check'!AX$1-1)),"")</f>
        <v/>
      </c>
      <c r="AY5" s="202" t="str">
        <f ca="1">IF(AND(ISNUMBER($A5),ISNUMBER(AY$1)),IF(OFFSET(CountryData!$A$1,'Quality check'!$A5-1,'Quality check'!AY$1-1)=0,"",OFFSET(CountryData!$A$1,'Quality check'!$A5-1,'Quality check'!AY$1-1)),"")</f>
        <v/>
      </c>
      <c r="AZ5" s="202" t="str">
        <f ca="1">IF(AND(ISNUMBER($A5),ISNUMBER(AZ$1)),IF(OFFSET(CountryData!$A$1,'Quality check'!$A5-1,'Quality check'!AZ$1-1)=0,"",OFFSET(CountryData!$A$1,'Quality check'!$A5-1,'Quality check'!AZ$1-1)),"")</f>
        <v/>
      </c>
      <c r="BA5" s="202" t="str">
        <f ca="1">IF(AND(ISNUMBER($A5),ISNUMBER(BA$1)),IF(OFFSET(CountryData!$A$1,'Quality check'!$A5-1,'Quality check'!BA$1-1)=0,"",OFFSET(CountryData!$A$1,'Quality check'!$A5-1,'Quality check'!BA$1-1)),"")</f>
        <v/>
      </c>
      <c r="BB5" s="202" t="str">
        <f ca="1">IF(AND(ISNUMBER($A5),ISNUMBER(BB$1)),IF(OFFSET(CountryData!$A$1,'Quality check'!$A5-1,'Quality check'!BB$1-1)=0,"",OFFSET(CountryData!$A$1,'Quality check'!$A5-1,'Quality check'!BB$1-1)),"")</f>
        <v/>
      </c>
      <c r="BC5" s="202" t="str">
        <f ca="1">IF(AND(ISNUMBER($A5),ISNUMBER(BC$1)),IF(OFFSET(CountryData!$A$1,'Quality check'!$A5-1,'Quality check'!BC$1-1)=0,"",OFFSET(CountryData!$A$1,'Quality check'!$A5-1,'Quality check'!BC$1-1)),"")</f>
        <v/>
      </c>
      <c r="BD5" s="313" t="str">
        <f ca="1">IF(AND(ISNUMBER($A5),ISNUMBER(BD$1)),IF(OFFSET(CountryData!$A$1,'Quality check'!$A5-1,'Quality check'!BD$1-1)=0,"",OFFSET(CountryData!$A$1,'Quality check'!$A5-1,'Quality check'!BD$1-1)),"")</f>
        <v/>
      </c>
      <c r="BE5" s="313" t="str">
        <f ca="1">IF(AND(ISNUMBER($A5),ISNUMBER(BE$1)),IF(OFFSET(CountryData!$A$1,'Quality check'!$A5-1,'Quality check'!BE$1-1)=0,"",OFFSET(CountryData!$A$1,'Quality check'!$A5-1,'Quality check'!BE$1-1)),"")</f>
        <v/>
      </c>
      <c r="BF5" s="313" t="str">
        <f ca="1">IF(AND(ISNUMBER($A5),ISNUMBER(BF$1)),IF(OFFSET(CountryData!$A$1,'Quality check'!$A5-1,'Quality check'!BF$1-1)=0,"",OFFSET(CountryData!$A$1,'Quality check'!$A5-1,'Quality check'!BF$1-1)),"")</f>
        <v/>
      </c>
      <c r="BG5" s="203" t="str">
        <f ca="1">IF(AND(ISNUMBER($A5),ISNUMBER(BG$1)),IF(OFFSET(CountryData!$A$1,'Quality check'!$A5-1,'Quality check'!BG$1-1)=0,"",OFFSET(CountryData!$A$1,'Quality check'!$A5-1,'Quality check'!BG$1-1)),"")</f>
        <v/>
      </c>
      <c r="BH5" s="202" t="str">
        <f ca="1">IF(AND(ISNUMBER($A5),ISNUMBER(BH$1)),IF(OFFSET(CountryData!$A$1,'Quality check'!$A5-1,'Quality check'!BH$1-1)=0,"",OFFSET(CountryData!$A$1,'Quality check'!$A5-1,'Quality check'!BH$1-1)),"")</f>
        <v/>
      </c>
      <c r="BI5" s="203" t="str">
        <f ca="1">IF(AND(ISNUMBER($A5),ISNUMBER(BI$1)),IF(OFFSET(CountryData!$A$1,'Quality check'!$A5-1,'Quality check'!BI$1-1)=0,"",OFFSET(CountryData!$A$1,'Quality check'!$A5-1,'Quality check'!BI$1-1)),"")</f>
        <v/>
      </c>
      <c r="BJ5" s="202" t="str">
        <f ca="1">IF(AND(ISNUMBER($A5),ISNUMBER(BJ$1)),IF(OFFSET(CountryData!$A$1,'Quality check'!$A5-1,'Quality check'!BJ$1-1)=0,"",OFFSET(CountryData!$A$1,'Quality check'!$A5-1,'Quality check'!BJ$1-1)),"")</f>
        <v/>
      </c>
      <c r="BK5" s="202" t="str">
        <f ca="1">IF(AND(ISNUMBER($A5),ISNUMBER(BK$1)),IF(OFFSET(CountryData!$A$1,'Quality check'!$A5-1,'Quality check'!BK$1-1)=0,"",OFFSET(CountryData!$A$1,'Quality check'!$A5-1,'Quality check'!BK$1-1)),"")</f>
        <v/>
      </c>
      <c r="BL5" s="308" t="str">
        <f ca="1">IF(AND(ISNUMBER($A5),ISNUMBER(BL$1)),IF(OFFSET(CountryData!$A$1,'Quality check'!$A5-1,'Quality check'!BL$1-1)=0,"",OFFSET(CountryData!$A$1,'Quality check'!$A5-1,'Quality check'!BL$1-1)),"")</f>
        <v/>
      </c>
      <c r="BM5" s="308" t="str">
        <f ca="1">IF(AND(ISNUMBER($A5),ISNUMBER(BM$1)),IF(OFFSET(CountryData!$A$1,'Quality check'!$A5-1,'Quality check'!BM$1-1)=0,"",OFFSET(CountryData!$A$1,'Quality check'!$A5-1,'Quality check'!BM$1-1)),"")</f>
        <v/>
      </c>
      <c r="BN5" s="308" t="str">
        <f ca="1">IF(AND(ISNUMBER($A5),ISNUMBER(BN$1)),IF(OFFSET(CountryData!$A$1,'Quality check'!$A5-1,'Quality check'!BN$1-1)=0,"",OFFSET(CountryData!$A$1,'Quality check'!$A5-1,'Quality check'!BN$1-1)),"")</f>
        <v/>
      </c>
      <c r="BO5" s="308" t="str">
        <f ca="1">IF(AND(ISNUMBER($A5),ISNUMBER(BO$1)),IF(OFFSET(CountryData!$A$1,'Quality check'!$A5-1,'Quality check'!BO$1-1)=0,"",OFFSET(CountryData!$A$1,'Quality check'!$A5-1,'Quality check'!BO$1-1)),"")</f>
        <v/>
      </c>
      <c r="BP5" s="308" t="str">
        <f ca="1">IF(AND(ISNUMBER($A5),ISNUMBER(BP$1)),IF(OFFSET(CountryData!$A$1,'Quality check'!$A5-1,'Quality check'!BP$1-1)=0,"",OFFSET(CountryData!$A$1,'Quality check'!$A5-1,'Quality check'!BP$1-1)),"")</f>
        <v/>
      </c>
      <c r="BQ5" s="308" t="str">
        <f ca="1">IF(AND(ISNUMBER($A5),ISNUMBER(BQ$1)),IF(OFFSET(CountryData!$A$1,'Quality check'!$A5-1,'Quality check'!BQ$1-1)=0,"",OFFSET(CountryData!$A$1,'Quality check'!$A5-1,'Quality check'!BQ$1-1)),"")</f>
        <v/>
      </c>
      <c r="BR5" s="308" t="str">
        <f ca="1">IF(AND(ISNUMBER($A5),ISNUMBER(BR$1)),IF(OFFSET(CountryData!$A$1,'Quality check'!$A5-1,'Quality check'!BR$1-1)=0,"",OFFSET(CountryData!$A$1,'Quality check'!$A5-1,'Quality check'!BR$1-1)),"")</f>
        <v/>
      </c>
      <c r="BS5" s="308" t="str">
        <f ca="1">IF(AND(ISNUMBER($A5),ISNUMBER(BS$1)),IF(OFFSET(CountryData!$A$1,'Quality check'!$A5-1,'Quality check'!BS$1-1)=0,"",OFFSET(CountryData!$A$1,'Quality check'!$A5-1,'Quality check'!BS$1-1)),"")</f>
        <v/>
      </c>
      <c r="BT5" s="308" t="str">
        <f ca="1">IF(AND(ISNUMBER($A5),ISNUMBER(BT$1)),IF(OFFSET(CountryData!$A$1,'Quality check'!$A5-1,'Quality check'!BT$1-1)=0,"",OFFSET(CountryData!$A$1,'Quality check'!$A5-1,'Quality check'!BT$1-1)),"")</f>
        <v/>
      </c>
      <c r="BU5" s="308" t="str">
        <f ca="1">IF(AND(ISNUMBER($A5),ISNUMBER(BU$1)),IF(OFFSET(CountryData!$A$1,'Quality check'!$A5-1,'Quality check'!BU$1-1)=0,"",OFFSET(CountryData!$A$1,'Quality check'!$A5-1,'Quality check'!BU$1-1)),"")</f>
        <v/>
      </c>
      <c r="BV5" s="308" t="str">
        <f ca="1">IF(AND(ISNUMBER($A5),ISNUMBER(BV$1)),IF(OFFSET(CountryData!$A$1,'Quality check'!$A5-1,'Quality check'!BV$1-1)=0,"",OFFSET(CountryData!$A$1,'Quality check'!$A5-1,'Quality check'!BV$1-1)),"")</f>
        <v/>
      </c>
      <c r="BW5" s="308" t="str">
        <f ca="1">IF(AND(ISNUMBER($A5),ISNUMBER(BW$1)),IF(OFFSET(CountryData!$A$1,'Quality check'!$A5-1,'Quality check'!BW$1-1)=0,"",OFFSET(CountryData!$A$1,'Quality check'!$A5-1,'Quality check'!BW$1-1)),"")</f>
        <v/>
      </c>
      <c r="BX5" s="202" t="str">
        <f ca="1">IF(AND(ISNUMBER($A5),ISNUMBER(BX$1)),IF(OFFSET(CountryData!$A$1,'Quality check'!$A5-1,'Quality check'!BX$1-1)=0,"",OFFSET(CountryData!$A$1,'Quality check'!$A5-1,'Quality check'!BX$1-1)),"")</f>
        <v/>
      </c>
      <c r="BY5" s="308" t="str">
        <f ca="1">IF(AND(ISNUMBER($A5),ISNUMBER(BY$1)),IF(OFFSET(CountryData!$A$1,'Quality check'!$A5-1,'Quality check'!BY$1-1)=0,"",OFFSET(CountryData!$A$1,'Quality check'!$A5-1,'Quality check'!BY$1-1)),"")</f>
        <v/>
      </c>
      <c r="BZ5" s="308" t="str">
        <f ca="1">IF(AND(ISNUMBER($A5),ISNUMBER(BZ$1)),IF(OFFSET(CountryData!$A$1,'Quality check'!$A5-1,'Quality check'!BZ$1-1)=0,"",OFFSET(CountryData!$A$1,'Quality check'!$A5-1,'Quality check'!BZ$1-1)),"")</f>
        <v/>
      </c>
      <c r="CA5" s="308" t="str">
        <f ca="1">IF(AND(ISNUMBER($A5),ISNUMBER(CA$1)),IF(OFFSET(CountryData!$A$1,'Quality check'!$A5-1,'Quality check'!CA$1-1)=0,"",OFFSET(CountryData!$A$1,'Quality check'!$A5-1,'Quality check'!CA$1-1)),"")</f>
        <v/>
      </c>
      <c r="CB5" s="308" t="str">
        <f ca="1">IF(AND(ISNUMBER($A5),ISNUMBER(CB$1)),IF(OFFSET(CountryData!$A$1,'Quality check'!$A5-1,'Quality check'!CB$1-1)=0,"",OFFSET(CountryData!$A$1,'Quality check'!$A5-1,'Quality check'!CB$1-1)),"")</f>
        <v/>
      </c>
      <c r="CC5" s="308" t="str">
        <f ca="1">IF(AND(ISNUMBER($A5),ISNUMBER(CC$1)),IF(OFFSET(CountryData!$A$1,'Quality check'!$A5-1,'Quality check'!CC$1-1)=0,"",OFFSET(CountryData!$A$1,'Quality check'!$A5-1,'Quality check'!CC$1-1)),"")</f>
        <v/>
      </c>
      <c r="CD5" s="308" t="str">
        <f ca="1">IF(AND(ISNUMBER($A5),ISNUMBER(CD$1)),IF(OFFSET(CountryData!$A$1,'Quality check'!$A5-1,'Quality check'!CD$1-1)=0,"",OFFSET(CountryData!$A$1,'Quality check'!$A5-1,'Quality check'!CD$1-1)),"")</f>
        <v/>
      </c>
      <c r="CE5" s="308" t="str">
        <f ca="1">IF(AND(ISNUMBER($A5),ISNUMBER(CE$1)),IF(OFFSET(CountryData!$A$1,'Quality check'!$A5-1,'Quality check'!CE$1-1)=0,"",OFFSET(CountryData!$A$1,'Quality check'!$A5-1,'Quality check'!CE$1-1)),"")</f>
        <v/>
      </c>
      <c r="CF5" s="308" t="str">
        <f ca="1">IF(AND(ISNUMBER($A5),ISNUMBER(CF$1)),IF(OFFSET(CountryData!$A$1,'Quality check'!$A5-1,'Quality check'!CF$1-1)=0,"",OFFSET(CountryData!$A$1,'Quality check'!$A5-1,'Quality check'!CF$1-1)),"")</f>
        <v/>
      </c>
      <c r="CG5" s="308" t="str">
        <f ca="1">IF(AND(ISNUMBER($A5),ISNUMBER(CG$1)),IF(OFFSET(CountryData!$A$1,'Quality check'!$A5-1,'Quality check'!CG$1-1)=0,"",OFFSET(CountryData!$A$1,'Quality check'!$A5-1,'Quality check'!CG$1-1)),"")</f>
        <v/>
      </c>
      <c r="CH5" s="308" t="str">
        <f ca="1">IF(AND(ISNUMBER($A5),ISNUMBER(CH$1)),IF(OFFSET(CountryData!$A$1,'Quality check'!$A5-1,'Quality check'!CH$1-1)=0,"",OFFSET(CountryData!$A$1,'Quality check'!$A5-1,'Quality check'!CH$1-1)),"")</f>
        <v/>
      </c>
      <c r="CI5" s="308" t="str">
        <f ca="1">IF(AND(ISNUMBER($A5),ISNUMBER(CI$1)),IF(OFFSET(CountryData!$A$1,'Quality check'!$A5-1,'Quality check'!CI$1-1)=0,"",OFFSET(CountryData!$A$1,'Quality check'!$A5-1,'Quality check'!CI$1-1)),"")</f>
        <v/>
      </c>
      <c r="CJ5" s="308" t="str">
        <f ca="1">IF(AND(ISNUMBER($A5),ISNUMBER(CJ$1)),IF(OFFSET(CountryData!$A$1,'Quality check'!$A5-1,'Quality check'!CJ$1-1)=0,"",OFFSET(CountryData!$A$1,'Quality check'!$A5-1,'Quality check'!CJ$1-1)),"")</f>
        <v/>
      </c>
      <c r="CK5" s="202" t="str">
        <f ca="1">IF(AND(ISNUMBER($A5),ISNUMBER(CK$1)),IF(OFFSET(CountryData!$A$1,'Quality check'!$A5-1,'Quality check'!CK$1-1)=0,"",OFFSET(CountryData!$A$1,'Quality check'!$A5-1,'Quality check'!CK$1-1)),"")</f>
        <v/>
      </c>
      <c r="CL5" s="308" t="str">
        <f ca="1">IF(AND(ISNUMBER($A5),ISNUMBER(CL$1)),IF(OFFSET(CountryData!$A$1,'Quality check'!$A5-1,'Quality check'!CL$1-1)=0,"",OFFSET(CountryData!$A$1,'Quality check'!$A5-1,'Quality check'!CL$1-1)),"")</f>
        <v/>
      </c>
      <c r="CM5" s="308" t="str">
        <f ca="1">IF(AND(ISNUMBER($A5),ISNUMBER(CM$1)),IF(OFFSET(CountryData!$A$1,'Quality check'!$A5-1,'Quality check'!CM$1-1)=0,"",OFFSET(CountryData!$A$1,'Quality check'!$A5-1,'Quality check'!CM$1-1)),"")</f>
        <v/>
      </c>
      <c r="CN5" s="308" t="str">
        <f ca="1">IF(AND(ISNUMBER($A5),ISNUMBER(CN$1)),IF(OFFSET(CountryData!$A$1,'Quality check'!$A5-1,'Quality check'!CN$1-1)=0,"",OFFSET(CountryData!$A$1,'Quality check'!$A5-1,'Quality check'!CN$1-1)),"")</f>
        <v/>
      </c>
      <c r="CO5" s="308" t="str">
        <f ca="1">IF(AND(ISNUMBER($A5),ISNUMBER(CO$1)),IF(OFFSET(CountryData!$A$1,'Quality check'!$A5-1,'Quality check'!CO$1-1)=0,"",OFFSET(CountryData!$A$1,'Quality check'!$A5-1,'Quality check'!CO$1-1)),"")</f>
        <v/>
      </c>
      <c r="CP5" s="308" t="str">
        <f ca="1">IF(AND(ISNUMBER($A5),ISNUMBER(CP$1)),IF(OFFSET(CountryData!$A$1,'Quality check'!$A5-1,'Quality check'!CP$1-1)=0,"",OFFSET(CountryData!$A$1,'Quality check'!$A5-1,'Quality check'!CP$1-1)),"")</f>
        <v/>
      </c>
      <c r="CQ5" s="308" t="str">
        <f ca="1">IF(AND(ISNUMBER($A5),ISNUMBER(CQ$1)),IF(OFFSET(CountryData!$A$1,'Quality check'!$A5-1,'Quality check'!CQ$1-1)=0,"",OFFSET(CountryData!$A$1,'Quality check'!$A5-1,'Quality check'!CQ$1-1)),"")</f>
        <v/>
      </c>
      <c r="CR5" s="203" t="str">
        <f ca="1">IF(AND(ISNUMBER($A5),ISNUMBER(CR$1)),IF(OFFSET(CountryData!$A$1,'Quality check'!$A5-1,'Quality check'!CR$1-1)=0,"",OFFSET(CountryData!$A$1,'Quality check'!$A5-1,'Quality check'!CR$1-1)),"")</f>
        <v/>
      </c>
      <c r="CS5" s="203" t="str">
        <f ca="1">IF(AND(ISNUMBER($A5),ISNUMBER(CS$1)),IF(OFFSET(CountryData!$A$1,'Quality check'!$A5-1,'Quality check'!CS$1-1)=0,"",OFFSET(CountryData!$A$1,'Quality check'!$A5-1,'Quality check'!CS$1-1)),"")</f>
        <v/>
      </c>
      <c r="CT5" s="203" t="str">
        <f ca="1">IF(AND(ISNUMBER($A5),ISNUMBER(CT$1)),IF(OFFSET(CountryData!$A$1,'Quality check'!$A5-1,'Quality check'!CT$1-1)=0,"",OFFSET(CountryData!$A$1,'Quality check'!$A5-1,'Quality check'!CT$1-1)),"")</f>
        <v/>
      </c>
      <c r="CU5" s="203" t="str">
        <f ca="1">IF(AND(ISNUMBER($A5),ISNUMBER(CU$1)),IF(OFFSET(CountryData!$A$1,'Quality check'!$A5-1,'Quality check'!CU$1-1)=0,"",OFFSET(CountryData!$A$1,'Quality check'!$A5-1,'Quality check'!CU$1-1)),"")</f>
        <v/>
      </c>
      <c r="CV5" s="203" t="str">
        <f ca="1">IF(AND(ISNUMBER($A5),ISNUMBER(CV$1)),IF(OFFSET(CountryData!$A$1,'Quality check'!$A5-1,'Quality check'!CV$1-1)=0,"",OFFSET(CountryData!$A$1,'Quality check'!$A5-1,'Quality check'!CV$1-1)),"")</f>
        <v/>
      </c>
      <c r="CW5" s="203" t="str">
        <f ca="1">IF(AND(ISNUMBER($A5),ISNUMBER(CW$1)),IF(OFFSET(CountryData!$A$1,'Quality check'!$A5-1,'Quality check'!CW$1-1)=0,"",OFFSET(CountryData!$A$1,'Quality check'!$A5-1,'Quality check'!CW$1-1)),"")</f>
        <v/>
      </c>
      <c r="CX5" s="203" t="str">
        <f ca="1">IF(AND(ISNUMBER($A5),ISNUMBER(CX$1)),IF(OFFSET(CountryData!$A$1,'Quality check'!$A5-1,'Quality check'!CX$1-1)=0,"",OFFSET(CountryData!$A$1,'Quality check'!$A5-1,'Quality check'!CX$1-1)),"")</f>
        <v/>
      </c>
      <c r="CY5" s="203" t="str">
        <f ca="1">IF(AND(ISNUMBER($A5),ISNUMBER(CY$1)),IF(OFFSET(CountryData!$A$1,'Quality check'!$A5-1,'Quality check'!CY$1-1)=0,"",OFFSET(CountryData!$A$1,'Quality check'!$A5-1,'Quality check'!CY$1-1)),"")</f>
        <v/>
      </c>
      <c r="CZ5" s="308" t="str">
        <f ca="1">IF(AND(ISNUMBER($A5),ISNUMBER(CZ$1)),IF(OFFSET(CountryData!$A$1,'Quality check'!$A5-1,'Quality check'!CZ$1-1)=0,"",OFFSET(CountryData!$A$1,'Quality check'!$A5-1,'Quality check'!CZ$1-1)),"")</f>
        <v/>
      </c>
      <c r="DA5" s="308" t="str">
        <f ca="1">IF(AND(ISNUMBER($A5),ISNUMBER(DA$1)),IF(OFFSET(CountryData!$A$1,'Quality check'!$A5-1,'Quality check'!DA$1-1)=0,"",OFFSET(CountryData!$A$1,'Quality check'!$A5-1,'Quality check'!DA$1-1)),"")</f>
        <v/>
      </c>
      <c r="DB5" s="202" t="str">
        <f ca="1">IF(AND(ISNUMBER($A5),ISNUMBER(DB$1)),IF(OFFSET(CountryData!$A$1,'Quality check'!$A5-1,'Quality check'!DB$1-1)=0,"",OFFSET(CountryData!$A$1,'Quality check'!$A5-1,'Quality check'!DB$1-1)),"")</f>
        <v/>
      </c>
      <c r="DC5" s="308" t="str">
        <f ca="1">IF(AND(ISNUMBER($A5),ISNUMBER(DC$1)),IF(OFFSET(CountryData!$A$1,'Quality check'!$A5-1,'Quality check'!DC$1-1)=0,"",OFFSET(CountryData!$A$1,'Quality check'!$A5-1,'Quality check'!DC$1-1)),"")</f>
        <v/>
      </c>
      <c r="DD5" s="308" t="str">
        <f ca="1">IF(AND(ISNUMBER($A5),ISNUMBER(DD$1)),IF(OFFSET(CountryData!$A$1,'Quality check'!$A5-1,'Quality check'!DD$1-1)=0,"",OFFSET(CountryData!$A$1,'Quality check'!$A5-1,'Quality check'!DD$1-1)),"")</f>
        <v/>
      </c>
      <c r="DE5" s="202" t="str">
        <f ca="1">IF(AND(ISNUMBER($A5),ISNUMBER(DE$1)),IF(OFFSET(CountryData!$A$1,'Quality check'!$A5-1,'Quality check'!DE$1-1)=0,"",OFFSET(CountryData!$A$1,'Quality check'!$A5-1,'Quality check'!DE$1-1)),"")</f>
        <v/>
      </c>
      <c r="DF5" s="203" t="str">
        <f ca="1">IF(AND(ISNUMBER($A5),ISNUMBER(DF$1)),IF(OFFSET(CountryData!$A$1,'Quality check'!$A5-1,'Quality check'!DF$1-1)=0,"",OFFSET(CountryData!$A$1,'Quality check'!$A5-1,'Quality check'!DF$1-1)),"")</f>
        <v/>
      </c>
      <c r="DG5" s="308" t="str">
        <f ca="1">IF(AND(ISNUMBER($A5),ISNUMBER(DG$1)),IF(OFFSET(CountryData!$A$1,'Quality check'!$A5-1,'Quality check'!DG$1-1)=0,"",OFFSET(CountryData!$A$1,'Quality check'!$A5-1,'Quality check'!DG$1-1)),"")</f>
        <v/>
      </c>
      <c r="DH5" s="203" t="str">
        <f ca="1">IF(AND(ISNUMBER($A5),ISNUMBER(DH$1)),IF(OFFSET(CountryData!$A$1,'Quality check'!$A5-1,'Quality check'!DH$1-1)=0,"",OFFSET(CountryData!$A$1,'Quality check'!$A5-1,'Quality check'!DH$1-1)),"")</f>
        <v/>
      </c>
      <c r="DI5" s="308" t="str">
        <f ca="1">IF(AND(ISNUMBER($A5),ISNUMBER(DI$1)),IF(OFFSET(CountryData!$A$1,'Quality check'!$A5-1,'Quality check'!DI$1-1)=0,"",OFFSET(CountryData!$A$1,'Quality check'!$A5-1,'Quality check'!DI$1-1)),"")</f>
        <v/>
      </c>
      <c r="DJ5" s="308" t="str">
        <f ca="1">IF(AND(ISNUMBER($A5),ISNUMBER(DJ$1)),IF(OFFSET(CountryData!$A$1,'Quality check'!$A5-1,'Quality check'!DJ$1-1)=0,"",OFFSET(CountryData!$A$1,'Quality check'!$A5-1,'Quality check'!DJ$1-1)),"")</f>
        <v/>
      </c>
      <c r="DK5" s="203" t="str">
        <f ca="1">IF(AND(ISNUMBER($A5),ISNUMBER(DK$1)),IF(OFFSET(CountryData!$A$1,'Quality check'!$A5-1,'Quality check'!DK$1-1)=0,"",OFFSET(CountryData!$A$1,'Quality check'!$A5-1,'Quality check'!DK$1-1)),"")</f>
        <v/>
      </c>
      <c r="DL5" s="203" t="str">
        <f ca="1">IF(AND(ISNUMBER($A5),ISNUMBER(DL$1)),IF(OFFSET(CountryData!$A$1,'Quality check'!$A5-1,'Quality check'!DL$1-1)=0,"",OFFSET(CountryData!$A$1,'Quality check'!$A5-1,'Quality check'!DL$1-1)),"")</f>
        <v/>
      </c>
      <c r="DM5" s="203" t="str">
        <f ca="1">IF(AND(ISNUMBER($A5),ISNUMBER(DM$1)),IF(OFFSET(CountryData!$A$1,'Quality check'!$A5-1,'Quality check'!DM$1-1)=0,"",OFFSET(CountryData!$A$1,'Quality check'!$A5-1,'Quality check'!DM$1-1)),"")</f>
        <v/>
      </c>
      <c r="DN5" s="203" t="str">
        <f ca="1">IF(AND(ISNUMBER($A5),ISNUMBER(DN$1)),IF(OFFSET(CountryData!$A$1,'Quality check'!$A5-1,'Quality check'!DN$1-1)=0,"",OFFSET(CountryData!$A$1,'Quality check'!$A5-1,'Quality check'!DN$1-1)),"")</f>
        <v/>
      </c>
      <c r="DO5" t="str">
        <f ca="1">IF(AND(ISNUMBER($A5),ISNUMBER(DO$1)),IF(OFFSET(CountryData!$A$1,'Quality check'!$A5-1,'Quality check'!DO$1-1)=0,"",OFFSET(CountryData!$A$1,'Quality check'!$A5-1,'Quality check'!DO$1-1)),"")</f>
        <v/>
      </c>
      <c r="DP5" t="str">
        <f ca="1">IF(AND(ISNUMBER($A5),ISNUMBER(DP$1)),IF(OFFSET(CountryData!$A$1,'Quality check'!$A5-1,'Quality check'!DP$1-1)=0,"",OFFSET(CountryData!$A$1,'Quality check'!$A5-1,'Quality check'!DP$1-1)),"")</f>
        <v/>
      </c>
      <c r="EF5">
        <f t="shared" ref="EF5:EF89" si="3">IF(D5&lt;&gt;"",IF(D5=D4,EF4,EF4+1),"")</f>
        <v>1</v>
      </c>
      <c r="EG5" t="str">
        <f t="shared" ref="EG5:EG89" si="4">IF(EF5&lt;&gt;EF4,EF5,"")</f>
        <v/>
      </c>
      <c r="EH5" t="str">
        <f t="shared" si="0"/>
        <v/>
      </c>
    </row>
    <row r="6" spans="1:138" x14ac:dyDescent="0.25">
      <c r="A6" s="114">
        <f>IF(ISNUMBER(MATCH(C6,CountryData!$EM:$EM,0)),MATCH(C6,CountryData!$EM:$EM,0),"")</f>
        <v>50</v>
      </c>
      <c r="B6" t="s">
        <v>397</v>
      </c>
      <c r="C6" t="s">
        <v>714</v>
      </c>
      <c r="D6" t="str">
        <f t="shared" si="1"/>
        <v>Angola</v>
      </c>
      <c r="E6">
        <f t="shared" si="2"/>
        <v>2011</v>
      </c>
      <c r="F6" s="203">
        <f ca="1">IF(AND(ISNUMBER($A6),ISNUMBER(F$1)),IF(OFFSET(CountryData!$A$1,'Quality check'!$A6-1,'Quality check'!F$1-1)=0,"",OFFSET(CountryData!$A$1,'Quality check'!$A6-1,'Quality check'!F$1-1)),"")</f>
        <v>19618000</v>
      </c>
      <c r="G6" s="203" t="str">
        <f ca="1">IF(AND(ISNUMBER($A6),ISNUMBER(G$1)),IF(OFFSET(CountryData!$A$1,'Quality check'!$A6-1,'Quality check'!G$1-1)=0,"",OFFSET(CountryData!$A$1,'Quality check'!$A6-1,'Quality check'!G$1-1)),"")</f>
        <v/>
      </c>
      <c r="H6" s="202" t="str">
        <f ca="1">IF(AND(ISNUMBER($A6),ISNUMBER(H$1)),IF(OFFSET(CountryData!$A$1,'Quality check'!$A6-1,'Quality check'!H$1-1)=0,"",OFFSET(CountryData!$A$1,'Quality check'!$A6-1,'Quality check'!H$1-1)),"")</f>
        <v/>
      </c>
      <c r="I6" s="202">
        <f ca="1">IF(AND(ISNUMBER($A6),ISNUMBER(I$1)),IF(OFFSET(CountryData!$A$1,'Quality check'!$A6-1,'Quality check'!I$1-1)=0,"",OFFSET(CountryData!$A$1,'Quality check'!$A6-1,'Quality check'!I$1-1)),"")</f>
        <v>3.1E-2</v>
      </c>
      <c r="J6" s="203" t="str">
        <f ca="1">IF(AND(ISNUMBER($A6),ISNUMBER(J$1)),IF(OFFSET(CountryData!$A$1,'Quality check'!$A6-1,'Quality check'!J$1-1)=0,"",OFFSET(CountryData!$A$1,'Quality check'!$A6-1,'Quality check'!J$1-1)),"")</f>
        <v/>
      </c>
      <c r="K6" s="203" t="str">
        <f ca="1">IF(AND(ISNUMBER($A6),ISNUMBER(K$1)),IF(OFFSET(CountryData!$A$1,'Quality check'!$A6-1,'Quality check'!K$1-1)=0,"",OFFSET(CountryData!$A$1,'Quality check'!$A6-1,'Quality check'!K$1-1)),"")</f>
        <v/>
      </c>
      <c r="L6" s="203" t="str">
        <f ca="1">IF(AND(ISNUMBER($A6),ISNUMBER(L$1)),IF(OFFSET(CountryData!$A$1,'Quality check'!$A6-1,'Quality check'!L$1-1)=0,"",OFFSET(CountryData!$A$1,'Quality check'!$A6-1,'Quality check'!L$1-1)),"")</f>
        <v/>
      </c>
      <c r="M6" s="203" t="str">
        <f ca="1">IF(AND(ISNUMBER($A6),ISNUMBER(M$1)),IF(OFFSET(CountryData!$A$1,'Quality check'!$A6-1,'Quality check'!M$1-1)=0,"",OFFSET(CountryData!$A$1,'Quality check'!$A6-1,'Quality check'!M$1-1)),"")</f>
        <v/>
      </c>
      <c r="N6" s="203" t="str">
        <f ca="1">IF(AND(ISNUMBER($A6),ISNUMBER(N$1)),IF(OFFSET(CountryData!$A$1,'Quality check'!$A6-1,'Quality check'!N$1-1)=0,"",OFFSET(CountryData!$A$1,'Quality check'!$A6-1,'Quality check'!N$1-1)),"")</f>
        <v/>
      </c>
      <c r="O6" s="203" t="str">
        <f ca="1">IF(AND(ISNUMBER($A6),ISNUMBER(O$1)),IF(OFFSET(CountryData!$A$1,'Quality check'!$A6-1,'Quality check'!O$1-1)=0,"",OFFSET(CountryData!$A$1,'Quality check'!$A6-1,'Quality check'!O$1-1)),"")</f>
        <v/>
      </c>
      <c r="P6" s="203" t="str">
        <f ca="1">IF(AND(ISNUMBER($A6),ISNUMBER(P$1)),IF(OFFSET(CountryData!$A$1,'Quality check'!$A6-1,'Quality check'!P$1-1)=0,"",OFFSET(CountryData!$A$1,'Quality check'!$A6-1,'Quality check'!P$1-1)),"")</f>
        <v/>
      </c>
      <c r="Q6" s="203" t="str">
        <f ca="1">IF(AND(ISNUMBER($A6),ISNUMBER(Q$1)),IF(OFFSET(CountryData!$A$1,'Quality check'!$A6-1,'Quality check'!Q$1-1)=0,"",OFFSET(CountryData!$A$1,'Quality check'!$A6-1,'Quality check'!Q$1-1)),"")</f>
        <v/>
      </c>
      <c r="R6" s="203" t="str">
        <f ca="1">IF(AND(ISNUMBER($A6),ISNUMBER(R$1)),IF(OFFSET(CountryData!$A$1,'Quality check'!$A6-1,'Quality check'!R$1-1)=0,"",OFFSET(CountryData!$A$1,'Quality check'!$A6-1,'Quality check'!R$1-1)),"")</f>
        <v/>
      </c>
      <c r="S6" s="203" t="str">
        <f ca="1">IF(AND(ISNUMBER($A6),ISNUMBER(S$1)),IF(OFFSET(CountryData!$A$1,'Quality check'!$A6-1,'Quality check'!S$1-1)=0,"",OFFSET(CountryData!$A$1,'Quality check'!$A6-1,'Quality check'!S$1-1)),"")</f>
        <v/>
      </c>
      <c r="T6" s="202" t="str">
        <f ca="1">IF(AND(ISNUMBER($A6),ISNUMBER(T$1)),IF(OFFSET(CountryData!$A$1,'Quality check'!$A6-1,'Quality check'!T$1-1)=0,"",OFFSET(CountryData!$A$1,'Quality check'!$A6-1,'Quality check'!T$1-1)),"")</f>
        <v/>
      </c>
      <c r="U6" s="203" t="str">
        <f ca="1">IF(AND(ISNUMBER($A6),ISNUMBER(U$1)),IF(OFFSET(CountryData!$A$1,'Quality check'!$A6-1,'Quality check'!U$1-1)=0,"",OFFSET(CountryData!$A$1,'Quality check'!$A6-1,'Quality check'!U$1-1)),"")</f>
        <v/>
      </c>
      <c r="V6" s="203" t="str">
        <f ca="1">IF(AND(ISNUMBER($A6),ISNUMBER(V$1)),IF(OFFSET(CountryData!$A$1,'Quality check'!$A6-1,'Quality check'!V$1-1)=0,"",OFFSET(CountryData!$A$1,'Quality check'!$A6-1,'Quality check'!V$1-1)),"")</f>
        <v/>
      </c>
      <c r="W6" s="202" t="str">
        <f ca="1">IF(AND(ISNUMBER($A6),ISNUMBER(W$1)),IF(OFFSET(CountryData!$A$1,'Quality check'!$A6-1,'Quality check'!W$1-1)=0,"",OFFSET(CountryData!$A$1,'Quality check'!$A6-1,'Quality check'!W$1-1)),"")</f>
        <v/>
      </c>
      <c r="X6" s="202" t="str">
        <f ca="1">IF(AND(ISNUMBER($A6),ISNUMBER(X$1)),IF(OFFSET(CountryData!$A$1,'Quality check'!$A6-1,'Quality check'!X$1-1)=0,"",OFFSET(CountryData!$A$1,'Quality check'!$A6-1,'Quality check'!X$1-1)),"")</f>
        <v/>
      </c>
      <c r="Y6" s="202" t="str">
        <f ca="1">IF(AND(ISNUMBER($A6),ISNUMBER(Y$1)),IF(OFFSET(CountryData!$A$1,'Quality check'!$A6-1,'Quality check'!Y$1-1)=0,"",OFFSET(CountryData!$A$1,'Quality check'!$A6-1,'Quality check'!Y$1-1)),"")</f>
        <v/>
      </c>
      <c r="Z6" s="202" t="str">
        <f ca="1">IF(AND(ISNUMBER($A6),ISNUMBER(Z$1)),IF(OFFSET(CountryData!$A$1,'Quality check'!$A6-1,'Quality check'!Z$1-1)=0,"",OFFSET(CountryData!$A$1,'Quality check'!$A6-1,'Quality check'!Z$1-1)),"")</f>
        <v/>
      </c>
      <c r="AA6" s="203" t="str">
        <f ca="1">IF(AND(ISNUMBER($A6),ISNUMBER(AA$1)),IF(OFFSET(CountryData!$A$1,'Quality check'!$A6-1,'Quality check'!AA$1-1)=0,"",OFFSET(CountryData!$A$1,'Quality check'!$A6-1,'Quality check'!AA$1-1)),"")</f>
        <v/>
      </c>
      <c r="AB6" s="203" t="str">
        <f ca="1">IF(AND(ISNUMBER($A6),ISNUMBER(AB$1)),IF(OFFSET(CountryData!$A$1,'Quality check'!$A6-1,'Quality check'!AB$1-1)=0,"",OFFSET(CountryData!$A$1,'Quality check'!$A6-1,'Quality check'!AB$1-1)),"")</f>
        <v/>
      </c>
      <c r="AC6" s="203">
        <f ca="1">IF(AND(ISNUMBER($A6),ISNUMBER(AC$1)),IF(OFFSET(CountryData!$A$1,'Quality check'!$A6-1,'Quality check'!AC$1-1)=0,"",OFFSET(CountryData!$A$1,'Quality check'!$A6-1,'Quality check'!AC$1-1)),"")</f>
        <v>120000</v>
      </c>
      <c r="AD6" s="203" t="str">
        <f ca="1">IF(AND(ISNUMBER($A6),ISNUMBER(AD$1)),IF(OFFSET(CountryData!$A$1,'Quality check'!$A6-1,'Quality check'!AD$1-1)=0,"",OFFSET(CountryData!$A$1,'Quality check'!$A6-1,'Quality check'!AD$1-1)),"")</f>
        <v/>
      </c>
      <c r="AE6" s="202" t="str">
        <f ca="1">IF(AND(ISNUMBER($A6),ISNUMBER(AE$1)),IF(OFFSET(CountryData!$A$1,'Quality check'!$A6-1,'Quality check'!AE$1-1)=0,"",OFFSET(CountryData!$A$1,'Quality check'!$A6-1,'Quality check'!AE$1-1)),"")</f>
        <v/>
      </c>
      <c r="AF6" s="308" t="str">
        <f ca="1">IF(AND(ISNUMBER($A6),ISNUMBER(AF$1)),IF(OFFSET(CountryData!$A$1,'Quality check'!$A6-1,'Quality check'!AF$1-1)=0,"",OFFSET(CountryData!$A$1,'Quality check'!$A6-1,'Quality check'!AF$1-1)),"")</f>
        <v/>
      </c>
      <c r="AG6" s="203" t="str">
        <f ca="1">IF(AND(ISNUMBER($A6),ISNUMBER(AG$1)),IF(OFFSET(CountryData!$A$1,'Quality check'!$A6-1,'Quality check'!AG$1-1)=0,"",OFFSET(CountryData!$A$1,'Quality check'!$A6-1,'Quality check'!AG$1-1)),"")</f>
        <v/>
      </c>
      <c r="AH6" s="203" t="str">
        <f ca="1">IF(AND(ISNUMBER($A6),ISNUMBER(AH$1)),IF(OFFSET(CountryData!$A$1,'Quality check'!$A6-1,'Quality check'!AH$1-1)=0,"",OFFSET(CountryData!$A$1,'Quality check'!$A6-1,'Quality check'!AH$1-1)),"")</f>
        <v/>
      </c>
      <c r="AI6" s="203" t="str">
        <f ca="1">IF(AND(ISNUMBER($A6),ISNUMBER(AI$1)),IF(OFFSET(CountryData!$A$1,'Quality check'!$A6-1,'Quality check'!AI$1-1)=0,"",OFFSET(CountryData!$A$1,'Quality check'!$A6-1,'Quality check'!AI$1-1)),"")</f>
        <v/>
      </c>
      <c r="AJ6" s="202" t="str">
        <f ca="1">IF(AND(ISNUMBER($A6),ISNUMBER(AJ$1)),IF(OFFSET(CountryData!$A$1,'Quality check'!$A6-1,'Quality check'!AJ$1-1)=0,"",OFFSET(CountryData!$A$1,'Quality check'!$A6-1,'Quality check'!AJ$1-1)),"")</f>
        <v/>
      </c>
      <c r="AK6" s="202" t="str">
        <f ca="1">IF(AND(ISNUMBER($A6),ISNUMBER(AK$1)),IF(OFFSET(CountryData!$A$1,'Quality check'!$A6-1,'Quality check'!AK$1-1)=0,"",OFFSET(CountryData!$A$1,'Quality check'!$A6-1,'Quality check'!AK$1-1)),"")</f>
        <v/>
      </c>
      <c r="AL6" s="202" t="str">
        <f ca="1">IF(AND(ISNUMBER($A6),ISNUMBER(AL$1)),IF(OFFSET(CountryData!$A$1,'Quality check'!$A6-1,'Quality check'!AL$1-1)=0,"",OFFSET(CountryData!$A$1,'Quality check'!$A6-1,'Quality check'!AL$1-1)),"")</f>
        <v/>
      </c>
      <c r="AM6" s="202" t="str">
        <f ca="1">IF(AND(ISNUMBER($A6),ISNUMBER(AM$1)),IF(OFFSET(CountryData!$A$1,'Quality check'!$A6-1,'Quality check'!AM$1-1)=0,"",OFFSET(CountryData!$A$1,'Quality check'!$A6-1,'Quality check'!AM$1-1)),"")</f>
        <v/>
      </c>
      <c r="AN6" s="202" t="str">
        <f ca="1">IF(AND(ISNUMBER($A6),ISNUMBER(AN$1)),IF(OFFSET(CountryData!$A$1,'Quality check'!$A6-1,'Quality check'!AN$1-1)=0,"",OFFSET(CountryData!$A$1,'Quality check'!$A6-1,'Quality check'!AN$1-1)),"")</f>
        <v/>
      </c>
      <c r="AO6" s="203" t="str">
        <f ca="1">IF(AND(ISNUMBER($A6),ISNUMBER(AO$1)),IF(OFFSET(CountryData!$A$1,'Quality check'!$A6-1,'Quality check'!AO$1-1)=0,"",OFFSET(CountryData!$A$1,'Quality check'!$A6-1,'Quality check'!AO$1-1)),"")</f>
        <v/>
      </c>
      <c r="AP6" s="203" t="str">
        <f ca="1">IF(AND(ISNUMBER($A6),ISNUMBER(AP$1)),IF(OFFSET(CountryData!$A$1,'Quality check'!$A6-1,'Quality check'!AP$1-1)=0,"",OFFSET(CountryData!$A$1,'Quality check'!$A6-1,'Quality check'!AP$1-1)),"")</f>
        <v/>
      </c>
      <c r="AQ6" s="202" t="str">
        <f ca="1">IF(AND(ISNUMBER($A6),ISNUMBER(AQ$1)),IF(OFFSET(CountryData!$A$1,'Quality check'!$A6-1,'Quality check'!AQ$1-1)=0,"",OFFSET(CountryData!$A$1,'Quality check'!$A6-1,'Quality check'!AQ$1-1)),"")</f>
        <v/>
      </c>
      <c r="AR6" s="202" t="str">
        <f ca="1">IF(AND(ISNUMBER($A6),ISNUMBER(AR$1)),IF(OFFSET(CountryData!$A$1,'Quality check'!$A6-1,'Quality check'!AR$1-1)=0,"",OFFSET(CountryData!$A$1,'Quality check'!$A6-1,'Quality check'!AR$1-1)),"")</f>
        <v/>
      </c>
      <c r="AS6" s="202">
        <f ca="1">IF(AND(ISNUMBER($A6),ISNUMBER(AS$1)),IF(OFFSET(CountryData!$A$1,'Quality check'!$A6-1,'Quality check'!AS$1-1)=0,"",OFFSET(CountryData!$A$1,'Quality check'!$A6-1,'Quality check'!AS$1-1)),"")</f>
        <v>0.34100000000000003</v>
      </c>
      <c r="AT6" s="202" t="str">
        <f ca="1">IF(AND(ISNUMBER($A6),ISNUMBER(AT$1)),IF(OFFSET(CountryData!$A$1,'Quality check'!$A6-1,'Quality check'!AT$1-1)=0,"",OFFSET(CountryData!$A$1,'Quality check'!$A6-1,'Quality check'!AT$1-1)),"")</f>
        <v/>
      </c>
      <c r="AU6" s="202" t="str">
        <f ca="1">IF(AND(ISNUMBER($A6),ISNUMBER(AU$1)),IF(OFFSET(CountryData!$A$1,'Quality check'!$A6-1,'Quality check'!AU$1-1)=0,"",OFFSET(CountryData!$A$1,'Quality check'!$A6-1,'Quality check'!AU$1-1)),"")</f>
        <v/>
      </c>
      <c r="AV6" s="202" t="str">
        <f ca="1">IF(AND(ISNUMBER($A6),ISNUMBER(AV$1)),IF(OFFSET(CountryData!$A$1,'Quality check'!$A6-1,'Quality check'!AV$1-1)=0,"",OFFSET(CountryData!$A$1,'Quality check'!$A6-1,'Quality check'!AV$1-1)),"")</f>
        <v/>
      </c>
      <c r="AW6" s="203" t="str">
        <f ca="1">IF(AND(ISNUMBER($A6),ISNUMBER(AW$1)),IF(OFFSET(CountryData!$A$1,'Quality check'!$A6-1,'Quality check'!AW$1-1)=0,"",OFFSET(CountryData!$A$1,'Quality check'!$A6-1,'Quality check'!AW$1-1)),"")</f>
        <v/>
      </c>
      <c r="AX6" s="203" t="str">
        <f ca="1">IF(AND(ISNUMBER($A6),ISNUMBER(AX$1)),IF(OFFSET(CountryData!$A$1,'Quality check'!$A6-1,'Quality check'!AX$1-1)=0,"",OFFSET(CountryData!$A$1,'Quality check'!$A6-1,'Quality check'!AX$1-1)),"")</f>
        <v/>
      </c>
      <c r="AY6" s="202" t="str">
        <f ca="1">IF(AND(ISNUMBER($A6),ISNUMBER(AY$1)),IF(OFFSET(CountryData!$A$1,'Quality check'!$A6-1,'Quality check'!AY$1-1)=0,"",OFFSET(CountryData!$A$1,'Quality check'!$A6-1,'Quality check'!AY$1-1)),"")</f>
        <v/>
      </c>
      <c r="AZ6" s="202" t="str">
        <f ca="1">IF(AND(ISNUMBER($A6),ISNUMBER(AZ$1)),IF(OFFSET(CountryData!$A$1,'Quality check'!$A6-1,'Quality check'!AZ$1-1)=0,"",OFFSET(CountryData!$A$1,'Quality check'!$A6-1,'Quality check'!AZ$1-1)),"")</f>
        <v/>
      </c>
      <c r="BA6" s="202" t="str">
        <f ca="1">IF(AND(ISNUMBER($A6),ISNUMBER(BA$1)),IF(OFFSET(CountryData!$A$1,'Quality check'!$A6-1,'Quality check'!BA$1-1)=0,"",OFFSET(CountryData!$A$1,'Quality check'!$A6-1,'Quality check'!BA$1-1)),"")</f>
        <v/>
      </c>
      <c r="BB6" s="202" t="str">
        <f ca="1">IF(AND(ISNUMBER($A6),ISNUMBER(BB$1)),IF(OFFSET(CountryData!$A$1,'Quality check'!$A6-1,'Quality check'!BB$1-1)=0,"",OFFSET(CountryData!$A$1,'Quality check'!$A6-1,'Quality check'!BB$1-1)),"")</f>
        <v/>
      </c>
      <c r="BC6" s="202" t="str">
        <f ca="1">IF(AND(ISNUMBER($A6),ISNUMBER(BC$1)),IF(OFFSET(CountryData!$A$1,'Quality check'!$A6-1,'Quality check'!BC$1-1)=0,"",OFFSET(CountryData!$A$1,'Quality check'!$A6-1,'Quality check'!BC$1-1)),"")</f>
        <v/>
      </c>
      <c r="BD6" s="313" t="str">
        <f ca="1">IF(AND(ISNUMBER($A6),ISNUMBER(BD$1)),IF(OFFSET(CountryData!$A$1,'Quality check'!$A6-1,'Quality check'!BD$1-1)=0,"",OFFSET(CountryData!$A$1,'Quality check'!$A6-1,'Quality check'!BD$1-1)),"")</f>
        <v/>
      </c>
      <c r="BE6" s="313" t="str">
        <f ca="1">IF(AND(ISNUMBER($A6),ISNUMBER(BE$1)),IF(OFFSET(CountryData!$A$1,'Quality check'!$A6-1,'Quality check'!BE$1-1)=0,"",OFFSET(CountryData!$A$1,'Quality check'!$A6-1,'Quality check'!BE$1-1)),"")</f>
        <v/>
      </c>
      <c r="BF6" s="313" t="str">
        <f ca="1">IF(AND(ISNUMBER($A6),ISNUMBER(BF$1)),IF(OFFSET(CountryData!$A$1,'Quality check'!$A6-1,'Quality check'!BF$1-1)=0,"",OFFSET(CountryData!$A$1,'Quality check'!$A6-1,'Quality check'!BF$1-1)),"")</f>
        <v/>
      </c>
      <c r="BG6" s="203" t="str">
        <f ca="1">IF(AND(ISNUMBER($A6),ISNUMBER(BG$1)),IF(OFFSET(CountryData!$A$1,'Quality check'!$A6-1,'Quality check'!BG$1-1)=0,"",OFFSET(CountryData!$A$1,'Quality check'!$A6-1,'Quality check'!BG$1-1)),"")</f>
        <v/>
      </c>
      <c r="BH6" s="202" t="str">
        <f ca="1">IF(AND(ISNUMBER($A6),ISNUMBER(BH$1)),IF(OFFSET(CountryData!$A$1,'Quality check'!$A6-1,'Quality check'!BH$1-1)=0,"",OFFSET(CountryData!$A$1,'Quality check'!$A6-1,'Quality check'!BH$1-1)),"")</f>
        <v/>
      </c>
      <c r="BI6" s="203" t="str">
        <f ca="1">IF(AND(ISNUMBER($A6),ISNUMBER(BI$1)),IF(OFFSET(CountryData!$A$1,'Quality check'!$A6-1,'Quality check'!BI$1-1)=0,"",OFFSET(CountryData!$A$1,'Quality check'!$A6-1,'Quality check'!BI$1-1)),"")</f>
        <v/>
      </c>
      <c r="BJ6" s="202" t="str">
        <f ca="1">IF(AND(ISNUMBER($A6),ISNUMBER(BJ$1)),IF(OFFSET(CountryData!$A$1,'Quality check'!$A6-1,'Quality check'!BJ$1-1)=0,"",OFFSET(CountryData!$A$1,'Quality check'!$A6-1,'Quality check'!BJ$1-1)),"")</f>
        <v/>
      </c>
      <c r="BK6" s="202" t="str">
        <f ca="1">IF(AND(ISNUMBER($A6),ISNUMBER(BK$1)),IF(OFFSET(CountryData!$A$1,'Quality check'!$A6-1,'Quality check'!BK$1-1)=0,"",OFFSET(CountryData!$A$1,'Quality check'!$A6-1,'Quality check'!BK$1-1)),"")</f>
        <v/>
      </c>
      <c r="BL6" s="308" t="str">
        <f ca="1">IF(AND(ISNUMBER($A6),ISNUMBER(BL$1)),IF(OFFSET(CountryData!$A$1,'Quality check'!$A6-1,'Quality check'!BL$1-1)=0,"",OFFSET(CountryData!$A$1,'Quality check'!$A6-1,'Quality check'!BL$1-1)),"")</f>
        <v/>
      </c>
      <c r="BM6" s="308" t="str">
        <f ca="1">IF(AND(ISNUMBER($A6),ISNUMBER(BM$1)),IF(OFFSET(CountryData!$A$1,'Quality check'!$A6-1,'Quality check'!BM$1-1)=0,"",OFFSET(CountryData!$A$1,'Quality check'!$A6-1,'Quality check'!BM$1-1)),"")</f>
        <v/>
      </c>
      <c r="BN6" s="308" t="str">
        <f ca="1">IF(AND(ISNUMBER($A6),ISNUMBER(BN$1)),IF(OFFSET(CountryData!$A$1,'Quality check'!$A6-1,'Quality check'!BN$1-1)=0,"",OFFSET(CountryData!$A$1,'Quality check'!$A6-1,'Quality check'!BN$1-1)),"")</f>
        <v/>
      </c>
      <c r="BO6" s="308" t="str">
        <f ca="1">IF(AND(ISNUMBER($A6),ISNUMBER(BO$1)),IF(OFFSET(CountryData!$A$1,'Quality check'!$A6-1,'Quality check'!BO$1-1)=0,"",OFFSET(CountryData!$A$1,'Quality check'!$A6-1,'Quality check'!BO$1-1)),"")</f>
        <v/>
      </c>
      <c r="BP6" s="308" t="str">
        <f ca="1">IF(AND(ISNUMBER($A6),ISNUMBER(BP$1)),IF(OFFSET(CountryData!$A$1,'Quality check'!$A6-1,'Quality check'!BP$1-1)=0,"",OFFSET(CountryData!$A$1,'Quality check'!$A6-1,'Quality check'!BP$1-1)),"")</f>
        <v/>
      </c>
      <c r="BQ6" s="308" t="str">
        <f ca="1">IF(AND(ISNUMBER($A6),ISNUMBER(BQ$1)),IF(OFFSET(CountryData!$A$1,'Quality check'!$A6-1,'Quality check'!BQ$1-1)=0,"",OFFSET(CountryData!$A$1,'Quality check'!$A6-1,'Quality check'!BQ$1-1)),"")</f>
        <v/>
      </c>
      <c r="BR6" s="308" t="str">
        <f ca="1">IF(AND(ISNUMBER($A6),ISNUMBER(BR$1)),IF(OFFSET(CountryData!$A$1,'Quality check'!$A6-1,'Quality check'!BR$1-1)=0,"",OFFSET(CountryData!$A$1,'Quality check'!$A6-1,'Quality check'!BR$1-1)),"")</f>
        <v/>
      </c>
      <c r="BS6" s="308" t="str">
        <f ca="1">IF(AND(ISNUMBER($A6),ISNUMBER(BS$1)),IF(OFFSET(CountryData!$A$1,'Quality check'!$A6-1,'Quality check'!BS$1-1)=0,"",OFFSET(CountryData!$A$1,'Quality check'!$A6-1,'Quality check'!BS$1-1)),"")</f>
        <v/>
      </c>
      <c r="BT6" s="308" t="str">
        <f ca="1">IF(AND(ISNUMBER($A6),ISNUMBER(BT$1)),IF(OFFSET(CountryData!$A$1,'Quality check'!$A6-1,'Quality check'!BT$1-1)=0,"",OFFSET(CountryData!$A$1,'Quality check'!$A6-1,'Quality check'!BT$1-1)),"")</f>
        <v/>
      </c>
      <c r="BU6" s="308" t="str">
        <f ca="1">IF(AND(ISNUMBER($A6),ISNUMBER(BU$1)),IF(OFFSET(CountryData!$A$1,'Quality check'!$A6-1,'Quality check'!BU$1-1)=0,"",OFFSET(CountryData!$A$1,'Quality check'!$A6-1,'Quality check'!BU$1-1)),"")</f>
        <v/>
      </c>
      <c r="BV6" s="308">
        <f ca="1">IF(AND(ISNUMBER($A6),ISNUMBER(BV$1)),IF(OFFSET(CountryData!$A$1,'Quality check'!$A6-1,'Quality check'!BV$1-1)=0,"",OFFSET(CountryData!$A$1,'Quality check'!$A6-1,'Quality check'!BV$1-1)),"")</f>
        <v>0.28299999999999997</v>
      </c>
      <c r="BW6" s="308">
        <f ca="1">IF(AND(ISNUMBER($A6),ISNUMBER(BW$1)),IF(OFFSET(CountryData!$A$1,'Quality check'!$A6-1,'Quality check'!BW$1-1)=0,"",OFFSET(CountryData!$A$1,'Quality check'!$A6-1,'Quality check'!BW$1-1)),"")</f>
        <v>0.28299999999999997</v>
      </c>
      <c r="BX6" s="202" t="str">
        <f ca="1">IF(AND(ISNUMBER($A6),ISNUMBER(BX$1)),IF(OFFSET(CountryData!$A$1,'Quality check'!$A6-1,'Quality check'!BX$1-1)=0,"",OFFSET(CountryData!$A$1,'Quality check'!$A6-1,'Quality check'!BX$1-1)),"")</f>
        <v/>
      </c>
      <c r="BY6" s="308" t="str">
        <f ca="1">IF(AND(ISNUMBER($A6),ISNUMBER(BY$1)),IF(OFFSET(CountryData!$A$1,'Quality check'!$A6-1,'Quality check'!BY$1-1)=0,"",OFFSET(CountryData!$A$1,'Quality check'!$A6-1,'Quality check'!BY$1-1)),"")</f>
        <v/>
      </c>
      <c r="BZ6" s="308" t="str">
        <f ca="1">IF(AND(ISNUMBER($A6),ISNUMBER(BZ$1)),IF(OFFSET(CountryData!$A$1,'Quality check'!$A6-1,'Quality check'!BZ$1-1)=0,"",OFFSET(CountryData!$A$1,'Quality check'!$A6-1,'Quality check'!BZ$1-1)),"")</f>
        <v/>
      </c>
      <c r="CA6" s="308" t="str">
        <f ca="1">IF(AND(ISNUMBER($A6),ISNUMBER(CA$1)),IF(OFFSET(CountryData!$A$1,'Quality check'!$A6-1,'Quality check'!CA$1-1)=0,"",OFFSET(CountryData!$A$1,'Quality check'!$A6-1,'Quality check'!CA$1-1)),"")</f>
        <v/>
      </c>
      <c r="CB6" s="308" t="str">
        <f ca="1">IF(AND(ISNUMBER($A6),ISNUMBER(CB$1)),IF(OFFSET(CountryData!$A$1,'Quality check'!$A6-1,'Quality check'!CB$1-1)=0,"",OFFSET(CountryData!$A$1,'Quality check'!$A6-1,'Quality check'!CB$1-1)),"")</f>
        <v/>
      </c>
      <c r="CC6" s="308" t="str">
        <f ca="1">IF(AND(ISNUMBER($A6),ISNUMBER(CC$1)),IF(OFFSET(CountryData!$A$1,'Quality check'!$A6-1,'Quality check'!CC$1-1)=0,"",OFFSET(CountryData!$A$1,'Quality check'!$A6-1,'Quality check'!CC$1-1)),"")</f>
        <v/>
      </c>
      <c r="CD6" s="308" t="str">
        <f ca="1">IF(AND(ISNUMBER($A6),ISNUMBER(CD$1)),IF(OFFSET(CountryData!$A$1,'Quality check'!$A6-1,'Quality check'!CD$1-1)=0,"",OFFSET(CountryData!$A$1,'Quality check'!$A6-1,'Quality check'!CD$1-1)),"")</f>
        <v/>
      </c>
      <c r="CE6" s="308" t="str">
        <f ca="1">IF(AND(ISNUMBER($A6),ISNUMBER(CE$1)),IF(OFFSET(CountryData!$A$1,'Quality check'!$A6-1,'Quality check'!CE$1-1)=0,"",OFFSET(CountryData!$A$1,'Quality check'!$A6-1,'Quality check'!CE$1-1)),"")</f>
        <v/>
      </c>
      <c r="CF6" s="308">
        <f ca="1">IF(AND(ISNUMBER($A6),ISNUMBER(CF$1)),IF(OFFSET(CountryData!$A$1,'Quality check'!$A6-1,'Quality check'!CF$1-1)=0,"",OFFSET(CountryData!$A$1,'Quality check'!$A6-1,'Quality check'!CF$1-1)),"")</f>
        <v>0.36499999999999999</v>
      </c>
      <c r="CG6" s="308">
        <f ca="1">IF(AND(ISNUMBER($A6),ISNUMBER(CG$1)),IF(OFFSET(CountryData!$A$1,'Quality check'!$A6-1,'Quality check'!CG$1-1)=0,"",OFFSET(CountryData!$A$1,'Quality check'!$A6-1,'Quality check'!CG$1-1)),"")</f>
        <v>0.34499999999999997</v>
      </c>
      <c r="CH6" s="308">
        <f ca="1">IF(AND(ISNUMBER($A6),ISNUMBER(CH$1)),IF(OFFSET(CountryData!$A$1,'Quality check'!$A6-1,'Quality check'!CH$1-1)=0,"",OFFSET(CountryData!$A$1,'Quality check'!$A6-1,'Quality check'!CH$1-1)),"")</f>
        <v>0.25900000000000001</v>
      </c>
      <c r="CI6" s="308">
        <f ca="1">IF(AND(ISNUMBER($A6),ISNUMBER(CI$1)),IF(OFFSET(CountryData!$A$1,'Quality check'!$A6-1,'Quality check'!CI$1-1)=0,"",OFFSET(CountryData!$A$1,'Quality check'!$A6-1,'Quality check'!CI$1-1)),"")</f>
        <v>0.25600000000000001</v>
      </c>
      <c r="CJ6" s="308" t="str">
        <f ca="1">IF(AND(ISNUMBER($A6),ISNUMBER(CJ$1)),IF(OFFSET(CountryData!$A$1,'Quality check'!$A6-1,'Quality check'!CJ$1-1)=0,"",OFFSET(CountryData!$A$1,'Quality check'!$A6-1,'Quality check'!CJ$1-1)),"")</f>
        <v/>
      </c>
      <c r="CK6" s="202" t="str">
        <f ca="1">IF(AND(ISNUMBER($A6),ISNUMBER(CK$1)),IF(OFFSET(CountryData!$A$1,'Quality check'!$A6-1,'Quality check'!CK$1-1)=0,"",OFFSET(CountryData!$A$1,'Quality check'!$A6-1,'Quality check'!CK$1-1)),"")</f>
        <v/>
      </c>
      <c r="CL6" s="308" t="str">
        <f ca="1">IF(AND(ISNUMBER($A6),ISNUMBER(CL$1)),IF(OFFSET(CountryData!$A$1,'Quality check'!$A6-1,'Quality check'!CL$1-1)=0,"",OFFSET(CountryData!$A$1,'Quality check'!$A6-1,'Quality check'!CL$1-1)),"")</f>
        <v/>
      </c>
      <c r="CM6" s="308" t="str">
        <f ca="1">IF(AND(ISNUMBER($A6),ISNUMBER(CM$1)),IF(OFFSET(CountryData!$A$1,'Quality check'!$A6-1,'Quality check'!CM$1-1)=0,"",OFFSET(CountryData!$A$1,'Quality check'!$A6-1,'Quality check'!CM$1-1)),"")</f>
        <v/>
      </c>
      <c r="CN6" s="308" t="str">
        <f ca="1">IF(AND(ISNUMBER($A6),ISNUMBER(CN$1)),IF(OFFSET(CountryData!$A$1,'Quality check'!$A6-1,'Quality check'!CN$1-1)=0,"",OFFSET(CountryData!$A$1,'Quality check'!$A6-1,'Quality check'!CN$1-1)),"")</f>
        <v/>
      </c>
      <c r="CO6" s="308" t="str">
        <f ca="1">IF(AND(ISNUMBER($A6),ISNUMBER(CO$1)),IF(OFFSET(CountryData!$A$1,'Quality check'!$A6-1,'Quality check'!CO$1-1)=0,"",OFFSET(CountryData!$A$1,'Quality check'!$A6-1,'Quality check'!CO$1-1)),"")</f>
        <v/>
      </c>
      <c r="CP6" s="308" t="str">
        <f ca="1">IF(AND(ISNUMBER($A6),ISNUMBER(CP$1)),IF(OFFSET(CountryData!$A$1,'Quality check'!$A6-1,'Quality check'!CP$1-1)=0,"",OFFSET(CountryData!$A$1,'Quality check'!$A6-1,'Quality check'!CP$1-1)),"")</f>
        <v/>
      </c>
      <c r="CQ6" s="308" t="str">
        <f ca="1">IF(AND(ISNUMBER($A6),ISNUMBER(CQ$1)),IF(OFFSET(CountryData!$A$1,'Quality check'!$A6-1,'Quality check'!CQ$1-1)=0,"",OFFSET(CountryData!$A$1,'Quality check'!$A6-1,'Quality check'!CQ$1-1)),"")</f>
        <v/>
      </c>
      <c r="CR6" s="203" t="str">
        <f ca="1">IF(AND(ISNUMBER($A6),ISNUMBER(CR$1)),IF(OFFSET(CountryData!$A$1,'Quality check'!$A6-1,'Quality check'!CR$1-1)=0,"",OFFSET(CountryData!$A$1,'Quality check'!$A6-1,'Quality check'!CR$1-1)),"")</f>
        <v/>
      </c>
      <c r="CS6" s="203" t="str">
        <f ca="1">IF(AND(ISNUMBER($A6),ISNUMBER(CS$1)),IF(OFFSET(CountryData!$A$1,'Quality check'!$A6-1,'Quality check'!CS$1-1)=0,"",OFFSET(CountryData!$A$1,'Quality check'!$A6-1,'Quality check'!CS$1-1)),"")</f>
        <v/>
      </c>
      <c r="CT6" s="203" t="str">
        <f ca="1">IF(AND(ISNUMBER($A6),ISNUMBER(CT$1)),IF(OFFSET(CountryData!$A$1,'Quality check'!$A6-1,'Quality check'!CT$1-1)=0,"",OFFSET(CountryData!$A$1,'Quality check'!$A6-1,'Quality check'!CT$1-1)),"")</f>
        <v/>
      </c>
      <c r="CU6" s="203" t="str">
        <f ca="1">IF(AND(ISNUMBER($A6),ISNUMBER(CU$1)),IF(OFFSET(CountryData!$A$1,'Quality check'!$A6-1,'Quality check'!CU$1-1)=0,"",OFFSET(CountryData!$A$1,'Quality check'!$A6-1,'Quality check'!CU$1-1)),"")</f>
        <v/>
      </c>
      <c r="CV6" s="203" t="str">
        <f ca="1">IF(AND(ISNUMBER($A6),ISNUMBER(CV$1)),IF(OFFSET(CountryData!$A$1,'Quality check'!$A6-1,'Quality check'!CV$1-1)=0,"",OFFSET(CountryData!$A$1,'Quality check'!$A6-1,'Quality check'!CV$1-1)),"")</f>
        <v/>
      </c>
      <c r="CW6" s="203" t="str">
        <f ca="1">IF(AND(ISNUMBER($A6),ISNUMBER(CW$1)),IF(OFFSET(CountryData!$A$1,'Quality check'!$A6-1,'Quality check'!CW$1-1)=0,"",OFFSET(CountryData!$A$1,'Quality check'!$A6-1,'Quality check'!CW$1-1)),"")</f>
        <v/>
      </c>
      <c r="CX6" s="203" t="str">
        <f ca="1">IF(AND(ISNUMBER($A6),ISNUMBER(CX$1)),IF(OFFSET(CountryData!$A$1,'Quality check'!$A6-1,'Quality check'!CX$1-1)=0,"",OFFSET(CountryData!$A$1,'Quality check'!$A6-1,'Quality check'!CX$1-1)),"")</f>
        <v/>
      </c>
      <c r="CY6" s="203" t="str">
        <f ca="1">IF(AND(ISNUMBER($A6),ISNUMBER(CY$1)),IF(OFFSET(CountryData!$A$1,'Quality check'!$A6-1,'Quality check'!CY$1-1)=0,"",OFFSET(CountryData!$A$1,'Quality check'!$A6-1,'Quality check'!CY$1-1)),"")</f>
        <v/>
      </c>
      <c r="CZ6" s="308" t="str">
        <f ca="1">IF(AND(ISNUMBER($A6),ISNUMBER(CZ$1)),IF(OFFSET(CountryData!$A$1,'Quality check'!$A6-1,'Quality check'!CZ$1-1)=0,"",OFFSET(CountryData!$A$1,'Quality check'!$A6-1,'Quality check'!CZ$1-1)),"")</f>
        <v/>
      </c>
      <c r="DA6" s="308" t="str">
        <f ca="1">IF(AND(ISNUMBER($A6),ISNUMBER(DA$1)),IF(OFFSET(CountryData!$A$1,'Quality check'!$A6-1,'Quality check'!DA$1-1)=0,"",OFFSET(CountryData!$A$1,'Quality check'!$A6-1,'Quality check'!DA$1-1)),"")</f>
        <v/>
      </c>
      <c r="DB6" s="202" t="str">
        <f ca="1">IF(AND(ISNUMBER($A6),ISNUMBER(DB$1)),IF(OFFSET(CountryData!$A$1,'Quality check'!$A6-1,'Quality check'!DB$1-1)=0,"",OFFSET(CountryData!$A$1,'Quality check'!$A6-1,'Quality check'!DB$1-1)),"")</f>
        <v/>
      </c>
      <c r="DC6" s="308" t="str">
        <f ca="1">IF(AND(ISNUMBER($A6),ISNUMBER(DC$1)),IF(OFFSET(CountryData!$A$1,'Quality check'!$A6-1,'Quality check'!DC$1-1)=0,"",OFFSET(CountryData!$A$1,'Quality check'!$A6-1,'Quality check'!DC$1-1)),"")</f>
        <v/>
      </c>
      <c r="DD6" s="308" t="str">
        <f ca="1">IF(AND(ISNUMBER($A6),ISNUMBER(DD$1)),IF(OFFSET(CountryData!$A$1,'Quality check'!$A6-1,'Quality check'!DD$1-1)=0,"",OFFSET(CountryData!$A$1,'Quality check'!$A6-1,'Quality check'!DD$1-1)),"")</f>
        <v/>
      </c>
      <c r="DE6" s="202" t="str">
        <f ca="1">IF(AND(ISNUMBER($A6),ISNUMBER(DE$1)),IF(OFFSET(CountryData!$A$1,'Quality check'!$A6-1,'Quality check'!DE$1-1)=0,"",OFFSET(CountryData!$A$1,'Quality check'!$A6-1,'Quality check'!DE$1-1)),"")</f>
        <v/>
      </c>
      <c r="DF6" s="203" t="str">
        <f ca="1">IF(AND(ISNUMBER($A6),ISNUMBER(DF$1)),IF(OFFSET(CountryData!$A$1,'Quality check'!$A6-1,'Quality check'!DF$1-1)=0,"",OFFSET(CountryData!$A$1,'Quality check'!$A6-1,'Quality check'!DF$1-1)),"")</f>
        <v/>
      </c>
      <c r="DG6" s="308" t="str">
        <f ca="1">IF(AND(ISNUMBER($A6),ISNUMBER(DG$1)),IF(OFFSET(CountryData!$A$1,'Quality check'!$A6-1,'Quality check'!DG$1-1)=0,"",OFFSET(CountryData!$A$1,'Quality check'!$A6-1,'Quality check'!DG$1-1)),"")</f>
        <v/>
      </c>
      <c r="DH6" s="203" t="str">
        <f ca="1">IF(AND(ISNUMBER($A6),ISNUMBER(DH$1)),IF(OFFSET(CountryData!$A$1,'Quality check'!$A6-1,'Quality check'!DH$1-1)=0,"",OFFSET(CountryData!$A$1,'Quality check'!$A6-1,'Quality check'!DH$1-1)),"")</f>
        <v/>
      </c>
      <c r="DI6" s="308" t="str">
        <f ca="1">IF(AND(ISNUMBER($A6),ISNUMBER(DI$1)),IF(OFFSET(CountryData!$A$1,'Quality check'!$A6-1,'Quality check'!DI$1-1)=0,"",OFFSET(CountryData!$A$1,'Quality check'!$A6-1,'Quality check'!DI$1-1)),"")</f>
        <v/>
      </c>
      <c r="DJ6" s="308" t="str">
        <f ca="1">IF(AND(ISNUMBER($A6),ISNUMBER(DJ$1)),IF(OFFSET(CountryData!$A$1,'Quality check'!$A6-1,'Quality check'!DJ$1-1)=0,"",OFFSET(CountryData!$A$1,'Quality check'!$A6-1,'Quality check'!DJ$1-1)),"")</f>
        <v/>
      </c>
      <c r="DK6" s="203" t="str">
        <f ca="1">IF(AND(ISNUMBER($A6),ISNUMBER(DK$1)),IF(OFFSET(CountryData!$A$1,'Quality check'!$A6-1,'Quality check'!DK$1-1)=0,"",OFFSET(CountryData!$A$1,'Quality check'!$A6-1,'Quality check'!DK$1-1)),"")</f>
        <v/>
      </c>
      <c r="DL6" s="203" t="str">
        <f ca="1">IF(AND(ISNUMBER($A6),ISNUMBER(DL$1)),IF(OFFSET(CountryData!$A$1,'Quality check'!$A6-1,'Quality check'!DL$1-1)=0,"",OFFSET(CountryData!$A$1,'Quality check'!$A6-1,'Quality check'!DL$1-1)),"")</f>
        <v/>
      </c>
      <c r="DM6" s="203" t="str">
        <f ca="1">IF(AND(ISNUMBER($A6),ISNUMBER(DM$1)),IF(OFFSET(CountryData!$A$1,'Quality check'!$A6-1,'Quality check'!DM$1-1)=0,"",OFFSET(CountryData!$A$1,'Quality check'!$A6-1,'Quality check'!DM$1-1)),"")</f>
        <v/>
      </c>
      <c r="DN6" s="203" t="str">
        <f ca="1">IF(AND(ISNUMBER($A6),ISNUMBER(DN$1)),IF(OFFSET(CountryData!$A$1,'Quality check'!$A6-1,'Quality check'!DN$1-1)=0,"",OFFSET(CountryData!$A$1,'Quality check'!$A6-1,'Quality check'!DN$1-1)),"")</f>
        <v/>
      </c>
      <c r="DO6" t="str">
        <f ca="1">IF(AND(ISNUMBER($A6),ISNUMBER(DO$1)),IF(OFFSET(CountryData!$A$1,'Quality check'!$A6-1,'Quality check'!DO$1-1)=0,"",OFFSET(CountryData!$A$1,'Quality check'!$A6-1,'Quality check'!DO$1-1)),"")</f>
        <v/>
      </c>
      <c r="DP6" t="str">
        <f ca="1">IF(AND(ISNUMBER($A6),ISNUMBER(DP$1)),IF(OFFSET(CountryData!$A$1,'Quality check'!$A6-1,'Quality check'!DP$1-1)=0,"",OFFSET(CountryData!$A$1,'Quality check'!$A6-1,'Quality check'!DP$1-1)),"")</f>
        <v/>
      </c>
      <c r="EF6">
        <f t="shared" si="3"/>
        <v>1</v>
      </c>
      <c r="EG6" t="str">
        <f t="shared" si="4"/>
        <v/>
      </c>
      <c r="EH6" t="str">
        <f t="shared" si="0"/>
        <v/>
      </c>
    </row>
    <row r="7" spans="1:138" x14ac:dyDescent="0.25">
      <c r="A7" s="114">
        <f>IF(ISNUMBER(MATCH(C7,CountryData!$EM:$EM,0)),MATCH(C7,CountryData!$EM:$EM,0),"")</f>
        <v>72</v>
      </c>
      <c r="B7" t="s">
        <v>398</v>
      </c>
      <c r="C7" t="s">
        <v>715</v>
      </c>
      <c r="D7" t="str">
        <f t="shared" si="1"/>
        <v>Angola</v>
      </c>
      <c r="E7">
        <f t="shared" si="2"/>
        <v>2012</v>
      </c>
      <c r="F7" s="203">
        <f ca="1">IF(AND(ISNUMBER($A7),ISNUMBER(F$1)),IF(OFFSET(CountryData!$A$1,'Quality check'!$A7-1,'Quality check'!F$1-1)=0,"",OFFSET(CountryData!$A$1,'Quality check'!$A7-1,'Quality check'!F$1-1)),"")</f>
        <v>20856162.500774473</v>
      </c>
      <c r="G7" s="203">
        <f ca="1">IF(AND(ISNUMBER($A7),ISNUMBER(G$1)),IF(OFFSET(CountryData!$A$1,'Quality check'!$A7-1,'Quality check'!G$1-1)=0,"",OFFSET(CountryData!$A$1,'Quality check'!$A7-1,'Quality check'!G$1-1)),"")</f>
        <v>9385273.1253485139</v>
      </c>
      <c r="H7" s="202">
        <f ca="1">IF(AND(ISNUMBER($A7),ISNUMBER(H$1)),IF(OFFSET(CountryData!$A$1,'Quality check'!$A7-1,'Quality check'!H$1-1)=0,"",OFFSET(CountryData!$A$1,'Quality check'!$A7-1,'Quality check'!H$1-1)),"")</f>
        <v>1</v>
      </c>
      <c r="I7" s="202">
        <f ca="1">IF(AND(ISNUMBER($A7),ISNUMBER(I$1)),IF(OFFSET(CountryData!$A$1,'Quality check'!$A7-1,'Quality check'!I$1-1)=0,"",OFFSET(CountryData!$A$1,'Quality check'!$A7-1,'Quality check'!I$1-1)),"")</f>
        <v>3.2888757387070519E-2</v>
      </c>
      <c r="J7" s="203">
        <f ca="1">IF(AND(ISNUMBER($A7),ISNUMBER(J$1)),IF(OFFSET(CountryData!$A$1,'Quality check'!$A7-1,'Quality check'!J$1-1)=0,"",OFFSET(CountryData!$A$1,'Quality check'!$A7-1,'Quality check'!J$1-1)),"")</f>
        <v>10527672.563401787</v>
      </c>
      <c r="K7" s="203">
        <f ca="1">IF(AND(ISNUMBER($A7),ISNUMBER(K$1)),IF(OFFSET(CountryData!$A$1,'Quality check'!$A7-1,'Quality check'!K$1-1)=0,"",OFFSET(CountryData!$A$1,'Quality check'!$A7-1,'Quality check'!K$1-1)),"")</f>
        <v>2754438.5873819888</v>
      </c>
      <c r="L7" s="203" t="str">
        <f ca="1">IF(AND(ISNUMBER($A7),ISNUMBER(L$1)),IF(OFFSET(CountryData!$A$1,'Quality check'!$A7-1,'Quality check'!L$1-1)=0,"",OFFSET(CountryData!$A$1,'Quality check'!$A7-1,'Quality check'!L$1-1)),"")</f>
        <v xml:space="preserve"> </v>
      </c>
      <c r="M7" s="203">
        <f ca="1">IF(AND(ISNUMBER($A7),ISNUMBER(M$1)),IF(OFFSET(CountryData!$A$1,'Quality check'!$A7-1,'Quality check'!M$1-1)=0,"",OFFSET(CountryData!$A$1,'Quality check'!$A7-1,'Quality check'!M$1-1)),"")</f>
        <v>3607942.4804021143</v>
      </c>
      <c r="N7" s="203">
        <f ca="1">IF(AND(ISNUMBER($A7),ISNUMBER(N$1)),IF(OFFSET(CountryData!$A$1,'Quality check'!$A7-1,'Quality check'!N$1-1)=0,"",OFFSET(CountryData!$A$1,'Quality check'!$A7-1,'Quality check'!N$1-1)),"")</f>
        <v>2184465.892941264</v>
      </c>
      <c r="O7" s="203">
        <f ca="1">IF(AND(ISNUMBER($A7),ISNUMBER(O$1)),IF(OFFSET(CountryData!$A$1,'Quality check'!$A7-1,'Quality check'!O$1-1)=0,"",OFFSET(CountryData!$A$1,'Quality check'!$A7-1,'Quality check'!O$1-1)),"")</f>
        <v>542711.6972105985</v>
      </c>
      <c r="P7" s="203">
        <f ca="1">IF(AND(ISNUMBER($A7),ISNUMBER(P$1)),IF(OFFSET(CountryData!$A$1,'Quality check'!$A7-1,'Quality check'!P$1-1)=0,"",OFFSET(CountryData!$A$1,'Quality check'!$A7-1,'Quality check'!P$1-1)),"")</f>
        <v>942411.04898697603</v>
      </c>
      <c r="Q7" s="203">
        <f ca="1">IF(AND(ISNUMBER($A7),ISNUMBER(Q$1)),IF(OFFSET(CountryData!$A$1,'Quality check'!$A7-1,'Quality check'!Q$1-1)=0,"",OFFSET(CountryData!$A$1,'Quality check'!$A7-1,'Quality check'!Q$1-1)),"")</f>
        <v>872671.08744726155</v>
      </c>
      <c r="R7" s="203">
        <f ca="1">IF(AND(ISNUMBER($A7),ISNUMBER(R$1)),IF(OFFSET(CountryData!$A$1,'Quality check'!$A7-1,'Quality check'!R$1-1)=0,"",OFFSET(CountryData!$A$1,'Quality check'!$A7-1,'Quality check'!R$1-1)),"")</f>
        <v>307163.20783377264</v>
      </c>
      <c r="S7" s="203">
        <f ca="1">IF(AND(ISNUMBER($A7),ISNUMBER(S$1)),IF(OFFSET(CountryData!$A$1,'Quality check'!$A7-1,'Quality check'!S$1-1)=0,"",OFFSET(CountryData!$A$1,'Quality check'!$A7-1,'Quality check'!S$1-1)),"")</f>
        <v>269710.63231479458</v>
      </c>
      <c r="T7" s="202">
        <f ca="1">IF(AND(ISNUMBER($A7),ISNUMBER(T$1)),IF(OFFSET(CountryData!$A$1,'Quality check'!$A7-1,'Quality check'!T$1-1)=0,"",OFFSET(CountryData!$A$1,'Quality check'!$A7-1,'Quality check'!T$1-1)),"")</f>
        <v>0.41000000000000003</v>
      </c>
      <c r="U7" s="203">
        <f ca="1">IF(AND(ISNUMBER($A7),ISNUMBER(U$1)),IF(OFFSET(CountryData!$A$1,'Quality check'!$A7-1,'Quality check'!U$1-1)=0,"",OFFSET(CountryData!$A$1,'Quality check'!$A7-1,'Quality check'!U$1-1)),"")</f>
        <v>8551026.6253175344</v>
      </c>
      <c r="V7" s="203">
        <f ca="1">IF(AND(ISNUMBER($A7),ISNUMBER(V$1)),IF(OFFSET(CountryData!$A$1,'Quality check'!$A7-1,'Quality check'!V$1-1)=0,"",OFFSET(CountryData!$A$1,'Quality check'!$A7-1,'Quality check'!V$1-1)),"")</f>
        <v>8551026.6253175344</v>
      </c>
      <c r="W7" s="202" t="str">
        <f ca="1">IF(AND(ISNUMBER($A7),ISNUMBER(W$1)),IF(OFFSET(CountryData!$A$1,'Quality check'!$A7-1,'Quality check'!W$1-1)=0,"",OFFSET(CountryData!$A$1,'Quality check'!$A7-1,'Quality check'!W$1-1)),"")</f>
        <v xml:space="preserve"> </v>
      </c>
      <c r="X7" s="202">
        <f ca="1">IF(AND(ISNUMBER($A7),ISNUMBER(X$1)),IF(OFFSET(CountryData!$A$1,'Quality check'!$A7-1,'Quality check'!X$1-1)=0,"",OFFSET(CountryData!$A$1,'Quality check'!$A7-1,'Quality check'!X$1-1)),"")</f>
        <v>5</v>
      </c>
      <c r="Y7" s="202">
        <f ca="1">IF(AND(ISNUMBER($A7),ISNUMBER(Y$1)),IF(OFFSET(CountryData!$A$1,'Quality check'!$A7-1,'Quality check'!Y$1-1)=0,"",OFFSET(CountryData!$A$1,'Quality check'!$A7-1,'Quality check'!Y$1-1)),"")</f>
        <v>0.5</v>
      </c>
      <c r="Z7" s="202">
        <f ca="1">IF(AND(ISNUMBER($A7),ISNUMBER(Z$1)),IF(OFFSET(CountryData!$A$1,'Quality check'!$A7-1,'Quality check'!Z$1-1)=0,"",OFFSET(CountryData!$A$1,'Quality check'!$A7-1,'Quality check'!Z$1-1)),"")</f>
        <v>0.7</v>
      </c>
      <c r="AA7" s="203">
        <f ca="1">IF(AND(ISNUMBER($A7),ISNUMBER(AA$1)),IF(OFFSET(CountryData!$A$1,'Quality check'!$A7-1,'Quality check'!AA$1-1)=0,"",OFFSET(CountryData!$A$1,'Quality check'!$A7-1,'Quality check'!AA$1-1)),"")</f>
        <v>41000</v>
      </c>
      <c r="AB7" s="203">
        <f ca="1">IF(AND(ISNUMBER($A7),ISNUMBER(AB$1)),IF(OFFSET(CountryData!$A$1,'Quality check'!$A7-1,'Quality check'!AB$1-1)=0,"",OFFSET(CountryData!$A$1,'Quality check'!$A7-1,'Quality check'!AB$1-1)),"")</f>
        <v>9000</v>
      </c>
      <c r="AC7" s="203">
        <f ca="1">IF(AND(ISNUMBER($A7),ISNUMBER(AC$1)),IF(OFFSET(CountryData!$A$1,'Quality check'!$A7-1,'Quality check'!AC$1-1)=0,"",OFFSET(CountryData!$A$1,'Quality check'!$A7-1,'Quality check'!AC$1-1)),"")</f>
        <v>148000</v>
      </c>
      <c r="AD7" s="203" t="str">
        <f ca="1">IF(AND(ISNUMBER($A7),ISNUMBER(AD$1)),IF(OFFSET(CountryData!$A$1,'Quality check'!$A7-1,'Quality check'!AD$1-1)=0,"",OFFSET(CountryData!$A$1,'Quality check'!$A7-1,'Quality check'!AD$1-1)),"")</f>
        <v xml:space="preserve"> </v>
      </c>
      <c r="AE7" s="202">
        <f ca="1">IF(AND(ISNUMBER($A7),ISNUMBER(AE$1)),IF(OFFSET(CountryData!$A$1,'Quality check'!$A7-1,'Quality check'!AE$1-1)=0,"",OFFSET(CountryData!$A$1,'Quality check'!$A7-1,'Quality check'!AE$1-1)),"")</f>
        <v>0.26200000000000001</v>
      </c>
      <c r="AF7" s="308">
        <f ca="1">IF(AND(ISNUMBER($A7),ISNUMBER(AF$1)),IF(OFFSET(CountryData!$A$1,'Quality check'!$A7-1,'Quality check'!AF$1-1)=0,"",OFFSET(CountryData!$A$1,'Quality check'!$A7-1,'Quality check'!AF$1-1)),"")</f>
        <v>5.6766666666666667</v>
      </c>
      <c r="AG7" s="203" t="str">
        <f ca="1">IF(AND(ISNUMBER($A7),ISNUMBER(AG$1)),IF(OFFSET(CountryData!$A$1,'Quality check'!$A7-1,'Quality check'!AG$1-1)=0,"",OFFSET(CountryData!$A$1,'Quality check'!$A7-1,'Quality check'!AG$1-1)),"")</f>
        <v>CHW</v>
      </c>
      <c r="AH7" s="203">
        <f ca="1">IF(AND(ISNUMBER($A7),ISNUMBER(AH$1)),IF(OFFSET(CountryData!$A$1,'Quality check'!$A7-1,'Quality check'!AH$1-1)=0,"",OFFSET(CountryData!$A$1,'Quality check'!$A7-1,'Quality check'!AH$1-1)),"")</f>
        <v>100</v>
      </c>
      <c r="AI7" s="203">
        <f ca="1">IF(AND(ISNUMBER($A7),ISNUMBER(AI$1)),IF(OFFSET(CountryData!$A$1,'Quality check'!$A7-1,'Quality check'!AI$1-1)=0,"",OFFSET(CountryData!$A$1,'Quality check'!$A7-1,'Quality check'!AI$1-1)),"")</f>
        <v>3045</v>
      </c>
      <c r="AJ7" s="202">
        <f ca="1">IF(AND(ISNUMBER($A7),ISNUMBER(AJ$1)),IF(OFFSET(CountryData!$A$1,'Quality check'!$A7-1,'Quality check'!AJ$1-1)=0,"",OFFSET(CountryData!$A$1,'Quality check'!$A7-1,'Quality check'!AJ$1-1)),"")</f>
        <v>0.3</v>
      </c>
      <c r="AK7" s="202">
        <f ca="1">IF(AND(ISNUMBER($A7),ISNUMBER(AK$1)),IF(OFFSET(CountryData!$A$1,'Quality check'!$A7-1,'Quality check'!AK$1-1)=0,"",OFFSET(CountryData!$A$1,'Quality check'!$A7-1,'Quality check'!AK$1-1)),"")</f>
        <v>0.4</v>
      </c>
      <c r="AL7" s="202">
        <f ca="1">IF(AND(ISNUMBER($A7),ISNUMBER(AL$1)),IF(OFFSET(CountryData!$A$1,'Quality check'!$A7-1,'Quality check'!AL$1-1)=0,"",OFFSET(CountryData!$A$1,'Quality check'!$A7-1,'Quality check'!AL$1-1)),"")</f>
        <v>0.37</v>
      </c>
      <c r="AM7" s="202">
        <f ca="1">IF(AND(ISNUMBER($A7),ISNUMBER(AM$1)),IF(OFFSET(CountryData!$A$1,'Quality check'!$A7-1,'Quality check'!AM$1-1)=0,"",OFFSET(CountryData!$A$1,'Quality check'!$A7-1,'Quality check'!AM$1-1)),"")</f>
        <v>2</v>
      </c>
      <c r="AN7" s="202" t="str">
        <f ca="1">IF(AND(ISNUMBER($A7),ISNUMBER(AN$1)),IF(OFFSET(CountryData!$A$1,'Quality check'!$A7-1,'Quality check'!AN$1-1)=0,"",OFFSET(CountryData!$A$1,'Quality check'!$A7-1,'Quality check'!AN$1-1)),"")</f>
        <v xml:space="preserve"> </v>
      </c>
      <c r="AO7" s="203">
        <f ca="1">IF(AND(ISNUMBER($A7),ISNUMBER(AO$1)),IF(OFFSET(CountryData!$A$1,'Quality check'!$A7-1,'Quality check'!AO$1-1)=0,"",OFFSET(CountryData!$A$1,'Quality check'!$A7-1,'Quality check'!AO$1-1)),"")</f>
        <v>80</v>
      </c>
      <c r="AP7" s="203">
        <f ca="1">IF(AND(ISNUMBER($A7),ISNUMBER(AP$1)),IF(OFFSET(CountryData!$A$1,'Quality check'!$A7-1,'Quality check'!AP$1-1)=0,"",OFFSET(CountryData!$A$1,'Quality check'!$A7-1,'Quality check'!AP$1-1)),"")</f>
        <v>1500</v>
      </c>
      <c r="AQ7" s="202">
        <f ca="1">IF(AND(ISNUMBER($A7),ISNUMBER(AQ$1)),IF(OFFSET(CountryData!$A$1,'Quality check'!$A7-1,'Quality check'!AQ$1-1)=0,"",OFFSET(CountryData!$A$1,'Quality check'!$A7-1,'Quality check'!AQ$1-1)),"")</f>
        <v>0.17</v>
      </c>
      <c r="AR7" s="202">
        <f ca="1">IF(AND(ISNUMBER($A7),ISNUMBER(AR$1)),IF(OFFSET(CountryData!$A$1,'Quality check'!$A7-1,'Quality check'!AR$1-1)=0,"",OFFSET(CountryData!$A$1,'Quality check'!$A7-1,'Quality check'!AR$1-1)),"")</f>
        <v>0.2</v>
      </c>
      <c r="AS7" s="202">
        <f ca="1">IF(AND(ISNUMBER($A7),ISNUMBER(AS$1)),IF(OFFSET(CountryData!$A$1,'Quality check'!$A7-1,'Quality check'!AS$1-1)=0,"",OFFSET(CountryData!$A$1,'Quality check'!$A7-1,'Quality check'!AS$1-1)),"")</f>
        <v>0.34100000000000003</v>
      </c>
      <c r="AT7" s="202">
        <f ca="1">IF(AND(ISNUMBER($A7),ISNUMBER(AT$1)),IF(OFFSET(CountryData!$A$1,'Quality check'!$A7-1,'Quality check'!AT$1-1)=0,"",OFFSET(CountryData!$A$1,'Quality check'!$A7-1,'Quality check'!AT$1-1)),"")</f>
        <v>0.10100000000000001</v>
      </c>
      <c r="AU7" s="202">
        <f ca="1">IF(AND(ISNUMBER($A7),ISNUMBER(AU$1)),IF(OFFSET(CountryData!$A$1,'Quality check'!$A7-1,'Quality check'!AU$1-1)=0,"",OFFSET(CountryData!$A$1,'Quality check'!$A7-1,'Quality check'!AU$1-1)),"")</f>
        <v>3</v>
      </c>
      <c r="AV7" s="202" t="str">
        <f ca="1">IF(AND(ISNUMBER($A7),ISNUMBER(AV$1)),IF(OFFSET(CountryData!$A$1,'Quality check'!$A7-1,'Quality check'!AV$1-1)=0,"",OFFSET(CountryData!$A$1,'Quality check'!$A7-1,'Quality check'!AV$1-1)),"")</f>
        <v>CHW</v>
      </c>
      <c r="AW7" s="203">
        <f ca="1">IF(AND(ISNUMBER($A7),ISNUMBER(AW$1)),IF(OFFSET(CountryData!$A$1,'Quality check'!$A7-1,'Quality check'!AW$1-1)=0,"",OFFSET(CountryData!$A$1,'Quality check'!$A7-1,'Quality check'!AW$1-1)),"")</f>
        <v>100</v>
      </c>
      <c r="AX7" s="203">
        <f ca="1">IF(AND(ISNUMBER($A7),ISNUMBER(AX$1)),IF(OFFSET(CountryData!$A$1,'Quality check'!$A7-1,'Quality check'!AX$1-1)=0,"",OFFSET(CountryData!$A$1,'Quality check'!$A7-1,'Quality check'!AX$1-1)),"")</f>
        <v>3045</v>
      </c>
      <c r="AY7" s="202">
        <f ca="1">IF(AND(ISNUMBER($A7),ISNUMBER(AY$1)),IF(OFFSET(CountryData!$A$1,'Quality check'!$A7-1,'Quality check'!AY$1-1)=0,"",OFFSET(CountryData!$A$1,'Quality check'!$A7-1,'Quality check'!AY$1-1)),"")</f>
        <v>1</v>
      </c>
      <c r="AZ7" s="202">
        <f ca="1">IF(AND(ISNUMBER($A7),ISNUMBER(AZ$1)),IF(OFFSET(CountryData!$A$1,'Quality check'!$A7-1,'Quality check'!AZ$1-1)=0,"",OFFSET(CountryData!$A$1,'Quality check'!$A7-1,'Quality check'!AZ$1-1)),"")</f>
        <v>0.55000000000000004</v>
      </c>
      <c r="BA7" s="202">
        <f ca="1">IF(AND(ISNUMBER($A7),ISNUMBER(BA$1)),IF(OFFSET(CountryData!$A$1,'Quality check'!$A7-1,'Quality check'!BA$1-1)=0,"",OFFSET(CountryData!$A$1,'Quality check'!$A7-1,'Quality check'!BA$1-1)),"")</f>
        <v>0.3</v>
      </c>
      <c r="BB7" s="202">
        <f ca="1">IF(AND(ISNUMBER($A7),ISNUMBER(BB$1)),IF(OFFSET(CountryData!$A$1,'Quality check'!$A7-1,'Quality check'!BB$1-1)=0,"",OFFSET(CountryData!$A$1,'Quality check'!$A7-1,'Quality check'!BB$1-1)),"")</f>
        <v>0.65</v>
      </c>
      <c r="BC7" s="202">
        <f ca="1">IF(AND(ISNUMBER($A7),ISNUMBER(BC$1)),IF(OFFSET(CountryData!$A$1,'Quality check'!$A7-1,'Quality check'!BC$1-1)=0,"",OFFSET(CountryData!$A$1,'Quality check'!$A7-1,'Quality check'!BC$1-1)),"")</f>
        <v>0.35</v>
      </c>
      <c r="BD7" s="313">
        <f ca="1">IF(AND(ISNUMBER($A7),ISNUMBER(BD$1)),IF(OFFSET(CountryData!$A$1,'Quality check'!$A7-1,'Quality check'!BD$1-1)=0,"",OFFSET(CountryData!$A$1,'Quality check'!$A7-1,'Quality check'!BD$1-1)),"")</f>
        <v>0.18</v>
      </c>
      <c r="BE7" s="313">
        <f ca="1">IF(AND(ISNUMBER($A7),ISNUMBER(BE$1)),IF(OFFSET(CountryData!$A$1,'Quality check'!$A7-1,'Quality check'!BE$1-1)=0,"",OFFSET(CountryData!$A$1,'Quality check'!$A7-1,'Quality check'!BE$1-1)),"")</f>
        <v>0.35</v>
      </c>
      <c r="BF7" s="313">
        <f ca="1">IF(AND(ISNUMBER($A7),ISNUMBER(BF$1)),IF(OFFSET(CountryData!$A$1,'Quality check'!$A7-1,'Quality check'!BF$1-1)=0,"",OFFSET(CountryData!$A$1,'Quality check'!$A7-1,'Quality check'!BF$1-1)),"")</f>
        <v>5.8999999999999997E-2</v>
      </c>
      <c r="BG7" s="203">
        <f ca="1">IF(AND(ISNUMBER($A7),ISNUMBER(BG$1)),IF(OFFSET(CountryData!$A$1,'Quality check'!$A7-1,'Quality check'!BG$1-1)=0,"",OFFSET(CountryData!$A$1,'Quality check'!$A7-1,'Quality check'!BG$1-1)),"")</f>
        <v>1.5</v>
      </c>
      <c r="BH7" s="202" t="str">
        <f ca="1">IF(AND(ISNUMBER($A7),ISNUMBER(BH$1)),IF(OFFSET(CountryData!$A$1,'Quality check'!$A7-1,'Quality check'!BH$1-1)=0,"",OFFSET(CountryData!$A$1,'Quality check'!$A7-1,'Quality check'!BH$1-1)),"")</f>
        <v>CHW</v>
      </c>
      <c r="BI7" s="203">
        <f ca="1">IF(AND(ISNUMBER($A7),ISNUMBER(BI$1)),IF(OFFSET(CountryData!$A$1,'Quality check'!$A7-1,'Quality check'!BI$1-1)=0,"",OFFSET(CountryData!$A$1,'Quality check'!$A7-1,'Quality check'!BI$1-1)),"")</f>
        <v>100</v>
      </c>
      <c r="BJ7" s="202">
        <f ca="1">IF(AND(ISNUMBER($A7),ISNUMBER(BJ$1)),IF(OFFSET(CountryData!$A$1,'Quality check'!$A7-1,'Quality check'!BJ$1-1)=0,"",OFFSET(CountryData!$A$1,'Quality check'!$A7-1,'Quality check'!BJ$1-1)),"")</f>
        <v>3045</v>
      </c>
      <c r="BK7" s="202" t="str">
        <f ca="1">IF(AND(ISNUMBER($A7),ISNUMBER(BK$1)),IF(OFFSET(CountryData!$A$1,'Quality check'!$A7-1,'Quality check'!BK$1-1)=0,"",OFFSET(CountryData!$A$1,'Quality check'!$A7-1,'Quality check'!BK$1-1)),"")</f>
        <v xml:space="preserve"> </v>
      </c>
      <c r="BL7" s="308">
        <f ca="1">IF(AND(ISNUMBER($A7),ISNUMBER(BL$1)),IF(OFFSET(CountryData!$A$1,'Quality check'!$A7-1,'Quality check'!BL$1-1)=0,"",OFFSET(CountryData!$A$1,'Quality check'!$A7-1,'Quality check'!BL$1-1)),"")</f>
        <v>0.75</v>
      </c>
      <c r="BM7" s="308">
        <f ca="1">IF(AND(ISNUMBER($A7),ISNUMBER(BM$1)),IF(OFFSET(CountryData!$A$1,'Quality check'!$A7-1,'Quality check'!BM$1-1)=0,"",OFFSET(CountryData!$A$1,'Quality check'!$A7-1,'Quality check'!BM$1-1)),"")</f>
        <v>0.85</v>
      </c>
      <c r="BN7" s="308">
        <f ca="1">IF(AND(ISNUMBER($A7),ISNUMBER(BN$1)),IF(OFFSET(CountryData!$A$1,'Quality check'!$A7-1,'Quality check'!BN$1-1)=0,"",OFFSET(CountryData!$A$1,'Quality check'!$A7-1,'Quality check'!BN$1-1)),"")</f>
        <v>0.8</v>
      </c>
      <c r="BO7" s="308">
        <f ca="1">IF(AND(ISNUMBER($A7),ISNUMBER(BO$1)),IF(OFFSET(CountryData!$A$1,'Quality check'!$A7-1,'Quality check'!BO$1-1)=0,"",OFFSET(CountryData!$A$1,'Quality check'!$A7-1,'Quality check'!BO$1-1)),"")</f>
        <v>0.09</v>
      </c>
      <c r="BP7" s="308">
        <f ca="1">IF(AND(ISNUMBER($A7),ISNUMBER(BP$1)),IF(OFFSET(CountryData!$A$1,'Quality check'!$A7-1,'Quality check'!BP$1-1)=0,"",OFFSET(CountryData!$A$1,'Quality check'!$A7-1,'Quality check'!BP$1-1)),"")</f>
        <v>0.15</v>
      </c>
      <c r="BQ7" s="308">
        <f ca="1">IF(AND(ISNUMBER($A7),ISNUMBER(BQ$1)),IF(OFFSET(CountryData!$A$1,'Quality check'!$A7-1,'Quality check'!BQ$1-1)=0,"",OFFSET(CountryData!$A$1,'Quality check'!$A7-1,'Quality check'!BQ$1-1)),"")</f>
        <v>0.24</v>
      </c>
      <c r="BR7" s="308">
        <f ca="1">IF(AND(ISNUMBER($A7),ISNUMBER(BR$1)),IF(OFFSET(CountryData!$A$1,'Quality check'!$A7-1,'Quality check'!BR$1-1)=0,"",OFFSET(CountryData!$A$1,'Quality check'!$A7-1,'Quality check'!BR$1-1)),"")</f>
        <v>0.7</v>
      </c>
      <c r="BS7" s="308">
        <f ca="1">IF(AND(ISNUMBER($A7),ISNUMBER(BS$1)),IF(OFFSET(CountryData!$A$1,'Quality check'!$A7-1,'Quality check'!BS$1-1)=0,"",OFFSET(CountryData!$A$1,'Quality check'!$A7-1,'Quality check'!BS$1-1)),"")</f>
        <v>0.85</v>
      </c>
      <c r="BT7" s="308">
        <f ca="1">IF(AND(ISNUMBER($A7),ISNUMBER(BT$1)),IF(OFFSET(CountryData!$A$1,'Quality check'!$A7-1,'Quality check'!BT$1-1)=0,"",OFFSET(CountryData!$A$1,'Quality check'!$A7-1,'Quality check'!BT$1-1)),"")</f>
        <v>0.5</v>
      </c>
      <c r="BU7" s="308">
        <f ca="1">IF(AND(ISNUMBER($A7),ISNUMBER(BU$1)),IF(OFFSET(CountryData!$A$1,'Quality check'!$A7-1,'Quality check'!BU$1-1)=0,"",OFFSET(CountryData!$A$1,'Quality check'!$A7-1,'Quality check'!BU$1-1)),"")</f>
        <v>0.53</v>
      </c>
      <c r="BV7" s="308">
        <f ca="1">IF(AND(ISNUMBER($A7),ISNUMBER(BV$1)),IF(OFFSET(CountryData!$A$1,'Quality check'!$A7-1,'Quality check'!BV$1-1)=0,"",OFFSET(CountryData!$A$1,'Quality check'!$A7-1,'Quality check'!BV$1-1)),"")</f>
        <v>0.28299999999999997</v>
      </c>
      <c r="BW7" s="308">
        <f ca="1">IF(AND(ISNUMBER($A7),ISNUMBER(BW$1)),IF(OFFSET(CountryData!$A$1,'Quality check'!$A7-1,'Quality check'!BW$1-1)=0,"",OFFSET(CountryData!$A$1,'Quality check'!$A7-1,'Quality check'!BW$1-1)),"")</f>
        <v>0.217</v>
      </c>
      <c r="BX7" s="202">
        <f ca="1">IF(AND(ISNUMBER($A7),ISNUMBER(BX$1)),IF(OFFSET(CountryData!$A$1,'Quality check'!$A7-1,'Quality check'!BX$1-1)=0,"",OFFSET(CountryData!$A$1,'Quality check'!$A7-1,'Quality check'!BX$1-1)),"")</f>
        <v>0.5</v>
      </c>
      <c r="BY7" s="308">
        <f ca="1">IF(AND(ISNUMBER($A7),ISNUMBER(BY$1)),IF(OFFSET(CountryData!$A$1,'Quality check'!$A7-1,'Quality check'!BY$1-1)=0,"",OFFSET(CountryData!$A$1,'Quality check'!$A7-1,'Quality check'!BY$1-1)),"")</f>
        <v>0.8</v>
      </c>
      <c r="BZ7" s="308">
        <f ca="1">IF(AND(ISNUMBER($A7),ISNUMBER(BZ$1)),IF(OFFSET(CountryData!$A$1,'Quality check'!$A7-1,'Quality check'!BZ$1-1)=0,"",OFFSET(CountryData!$A$1,'Quality check'!$A7-1,'Quality check'!BZ$1-1)),"")</f>
        <v>0.5</v>
      </c>
      <c r="CA7" s="308">
        <f ca="1">IF(AND(ISNUMBER($A7),ISNUMBER(CA$1)),IF(OFFSET(CountryData!$A$1,'Quality check'!$A7-1,'Quality check'!CA$1-1)=0,"",OFFSET(CountryData!$A$1,'Quality check'!$A7-1,'Quality check'!CA$1-1)),"")</f>
        <v>0.7</v>
      </c>
      <c r="CB7" s="308">
        <f ca="1">IF(AND(ISNUMBER($A7),ISNUMBER(CB$1)),IF(OFFSET(CountryData!$A$1,'Quality check'!$A7-1,'Quality check'!CB$1-1)=0,"",OFFSET(CountryData!$A$1,'Quality check'!$A7-1,'Quality check'!CB$1-1)),"")</f>
        <v>0.4</v>
      </c>
      <c r="CC7" s="308">
        <f ca="1">IF(AND(ISNUMBER($A7),ISNUMBER(CC$1)),IF(OFFSET(CountryData!$A$1,'Quality check'!$A7-1,'Quality check'!CC$1-1)=0,"",OFFSET(CountryData!$A$1,'Quality check'!$A7-1,'Quality check'!CC$1-1)),"")</f>
        <v>0.77</v>
      </c>
      <c r="CD7" s="308">
        <f ca="1">IF(AND(ISNUMBER($A7),ISNUMBER(CD$1)),IF(OFFSET(CountryData!$A$1,'Quality check'!$A7-1,'Quality check'!CD$1-1)=0,"",OFFSET(CountryData!$A$1,'Quality check'!$A7-1,'Quality check'!CD$1-1)),"")</f>
        <v>0.5</v>
      </c>
      <c r="CE7" s="308">
        <f ca="1">IF(AND(ISNUMBER($A7),ISNUMBER(CE$1)),IF(OFFSET(CountryData!$A$1,'Quality check'!$A7-1,'Quality check'!CE$1-1)=0,"",OFFSET(CountryData!$A$1,'Quality check'!$A7-1,'Quality check'!CE$1-1)),"")</f>
        <v>0.75</v>
      </c>
      <c r="CF7" s="308">
        <f ca="1">IF(AND(ISNUMBER($A7),ISNUMBER(CF$1)),IF(OFFSET(CountryData!$A$1,'Quality check'!$A7-1,'Quality check'!CF$1-1)=0,"",OFFSET(CountryData!$A$1,'Quality check'!$A7-1,'Quality check'!CF$1-1)),"")</f>
        <v>0.36499999999999999</v>
      </c>
      <c r="CG7" s="308">
        <f ca="1">IF(AND(ISNUMBER($A7),ISNUMBER(CG$1)),IF(OFFSET(CountryData!$A$1,'Quality check'!$A7-1,'Quality check'!CG$1-1)=0,"",OFFSET(CountryData!$A$1,'Quality check'!$A7-1,'Quality check'!CG$1-1)),"")</f>
        <v>0.34499999999999997</v>
      </c>
      <c r="CH7" s="308">
        <f ca="1">IF(AND(ISNUMBER($A7),ISNUMBER(CH$1)),IF(OFFSET(CountryData!$A$1,'Quality check'!$A7-1,'Quality check'!CH$1-1)=0,"",OFFSET(CountryData!$A$1,'Quality check'!$A7-1,'Quality check'!CH$1-1)),"")</f>
        <v>0.25900000000000001</v>
      </c>
      <c r="CI7" s="308">
        <f ca="1">IF(AND(ISNUMBER($A7),ISNUMBER(CI$1)),IF(OFFSET(CountryData!$A$1,'Quality check'!$A7-1,'Quality check'!CI$1-1)=0,"",OFFSET(CountryData!$A$1,'Quality check'!$A7-1,'Quality check'!CI$1-1)),"")</f>
        <v>0.25600000000000001</v>
      </c>
      <c r="CJ7" s="308">
        <f ca="1">IF(AND(ISNUMBER($A7),ISNUMBER(CJ$1)),IF(OFFSET(CountryData!$A$1,'Quality check'!$A7-1,'Quality check'!CJ$1-1)=0,"",OFFSET(CountryData!$A$1,'Quality check'!$A7-1,'Quality check'!CJ$1-1)),"")</f>
        <v>0.8</v>
      </c>
      <c r="CK7" s="202">
        <f ca="1">IF(AND(ISNUMBER($A7),ISNUMBER(CK$1)),IF(OFFSET(CountryData!$A$1,'Quality check'!$A7-1,'Quality check'!CK$1-1)=0,"",OFFSET(CountryData!$A$1,'Quality check'!$A7-1,'Quality check'!CK$1-1)),"")</f>
        <v>0.33</v>
      </c>
      <c r="CL7" s="308">
        <f ca="1">IF(AND(ISNUMBER($A7),ISNUMBER(CL$1)),IF(OFFSET(CountryData!$A$1,'Quality check'!$A7-1,'Quality check'!CL$1-1)=0,"",OFFSET(CountryData!$A$1,'Quality check'!$A7-1,'Quality check'!CL$1-1)),"")</f>
        <v>0.6</v>
      </c>
      <c r="CM7" s="308">
        <f ca="1">IF(AND(ISNUMBER($A7),ISNUMBER(CM$1)),IF(OFFSET(CountryData!$A$1,'Quality check'!$A7-1,'Quality check'!CM$1-1)=0,"",OFFSET(CountryData!$A$1,'Quality check'!$A7-1,'Quality check'!CM$1-1)),"")</f>
        <v>0.1</v>
      </c>
      <c r="CN7" s="308">
        <f ca="1">IF(AND(ISNUMBER($A7),ISNUMBER(CN$1)),IF(OFFSET(CountryData!$A$1,'Quality check'!$A7-1,'Quality check'!CN$1-1)=0,"",OFFSET(CountryData!$A$1,'Quality check'!$A7-1,'Quality check'!CN$1-1)),"")</f>
        <v>0.8</v>
      </c>
      <c r="CO7" s="308">
        <f ca="1">IF(AND(ISNUMBER($A7),ISNUMBER(CO$1)),IF(OFFSET(CountryData!$A$1,'Quality check'!$A7-1,'Quality check'!CO$1-1)=0,"",OFFSET(CountryData!$A$1,'Quality check'!$A7-1,'Quality check'!CO$1-1)),"")</f>
        <v>0.8</v>
      </c>
      <c r="CP7" s="308">
        <f ca="1">IF(AND(ISNUMBER($A7),ISNUMBER(CP$1)),IF(OFFSET(CountryData!$A$1,'Quality check'!$A7-1,'Quality check'!CP$1-1)=0,"",OFFSET(CountryData!$A$1,'Quality check'!$A7-1,'Quality check'!CP$1-1)),"")</f>
        <v>0.3</v>
      </c>
      <c r="CQ7" s="308">
        <f ca="1">IF(AND(ISNUMBER($A7),ISNUMBER(CQ$1)),IF(OFFSET(CountryData!$A$1,'Quality check'!$A7-1,'Quality check'!CQ$1-1)=0,"",OFFSET(CountryData!$A$1,'Quality check'!$A7-1,'Quality check'!CQ$1-1)),"")</f>
        <v>0.3</v>
      </c>
      <c r="CR7" s="203">
        <f ca="1">IF(AND(ISNUMBER($A7),ISNUMBER(CR$1)),IF(OFFSET(CountryData!$A$1,'Quality check'!$A7-1,'Quality check'!CR$1-1)=0,"",OFFSET(CountryData!$A$1,'Quality check'!$A7-1,'Quality check'!CR$1-1)),"")</f>
        <v>1200</v>
      </c>
      <c r="CS7" s="203">
        <f ca="1">IF(AND(ISNUMBER($A7),ISNUMBER(CS$1)),IF(OFFSET(CountryData!$A$1,'Quality check'!$A7-1,'Quality check'!CS$1-1)=0,"",OFFSET(CountryData!$A$1,'Quality check'!$A7-1,'Quality check'!CS$1-1)),"")</f>
        <v>50</v>
      </c>
      <c r="CT7" s="203">
        <f ca="1">IF(AND(ISNUMBER($A7),ISNUMBER(CT$1)),IF(OFFSET(CountryData!$A$1,'Quality check'!$A7-1,'Quality check'!CT$1-1)=0,"",OFFSET(CountryData!$A$1,'Quality check'!$A7-1,'Quality check'!CT$1-1)),"")</f>
        <v>20</v>
      </c>
      <c r="CU7" s="203">
        <f ca="1">IF(AND(ISNUMBER($A7),ISNUMBER(CU$1)),IF(OFFSET(CountryData!$A$1,'Quality check'!$A7-1,'Quality check'!CU$1-1)=0,"",OFFSET(CountryData!$A$1,'Quality check'!$A7-1,'Quality check'!CU$1-1)),"")</f>
        <v>20</v>
      </c>
      <c r="CV7" s="203">
        <f ca="1">IF(AND(ISNUMBER($A7),ISNUMBER(CV$1)),IF(OFFSET(CountryData!$A$1,'Quality check'!$A7-1,'Quality check'!CV$1-1)=0,"",OFFSET(CountryData!$A$1,'Quality check'!$A7-1,'Quality check'!CV$1-1)),"")</f>
        <v>20</v>
      </c>
      <c r="CW7" s="203">
        <f ca="1">IF(AND(ISNUMBER($A7),ISNUMBER(CW$1)),IF(OFFSET(CountryData!$A$1,'Quality check'!$A7-1,'Quality check'!CW$1-1)=0,"",OFFSET(CountryData!$A$1,'Quality check'!$A7-1,'Quality check'!CW$1-1)),"")</f>
        <v>12000</v>
      </c>
      <c r="CX7" s="203">
        <f ca="1">IF(AND(ISNUMBER($A7),ISNUMBER(CX$1)),IF(OFFSET(CountryData!$A$1,'Quality check'!$A7-1,'Quality check'!CX$1-1)=0,"",OFFSET(CountryData!$A$1,'Quality check'!$A7-1,'Quality check'!CX$1-1)),"")</f>
        <v>6000</v>
      </c>
      <c r="CY7" s="203">
        <f ca="1">IF(AND(ISNUMBER($A7),ISNUMBER(CY$1)),IF(OFFSET(CountryData!$A$1,'Quality check'!$A7-1,'Quality check'!CY$1-1)=0,"",OFFSET(CountryData!$A$1,'Quality check'!$A7-1,'Quality check'!CY$1-1)),"")</f>
        <v>20000</v>
      </c>
      <c r="CZ7" s="308">
        <f ca="1">IF(AND(ISNUMBER($A7),ISNUMBER(CZ$1)),IF(OFFSET(CountryData!$A$1,'Quality check'!$A7-1,'Quality check'!CZ$1-1)=0,"",OFFSET(CountryData!$A$1,'Quality check'!$A7-1,'Quality check'!CZ$1-1)),"")</f>
        <v>7</v>
      </c>
      <c r="DA7" s="308">
        <f ca="1">IF(AND(ISNUMBER($A7),ISNUMBER(DA$1)),IF(OFFSET(CountryData!$A$1,'Quality check'!$A7-1,'Quality check'!DA$1-1)=0,"",OFFSET(CountryData!$A$1,'Quality check'!$A7-1,'Quality check'!DA$1-1)),"")</f>
        <v>0.5</v>
      </c>
      <c r="DB7" s="202">
        <f ca="1">IF(AND(ISNUMBER($A7),ISNUMBER(DB$1)),IF(OFFSET(CountryData!$A$1,'Quality check'!$A7-1,'Quality check'!DB$1-1)=0,"",OFFSET(CountryData!$A$1,'Quality check'!$A7-1,'Quality check'!DB$1-1)),"")</f>
        <v>1.77</v>
      </c>
      <c r="DC7" s="308">
        <f ca="1">IF(AND(ISNUMBER($A7),ISNUMBER(DC$1)),IF(OFFSET(CountryData!$A$1,'Quality check'!$A7-1,'Quality check'!DC$1-1)=0,"",OFFSET(CountryData!$A$1,'Quality check'!$A7-1,'Quality check'!DC$1-1)),"")</f>
        <v>3.55</v>
      </c>
      <c r="DD7" s="308">
        <f ca="1">IF(AND(ISNUMBER($A7),ISNUMBER(DD$1)),IF(OFFSET(CountryData!$A$1,'Quality check'!$A7-1,'Quality check'!DD$1-1)=0,"",OFFSET(CountryData!$A$1,'Quality check'!$A7-1,'Quality check'!DD$1-1)),"")</f>
        <v>2.37</v>
      </c>
      <c r="DE7" s="202">
        <f ca="1">IF(AND(ISNUMBER($A7),ISNUMBER(DE$1)),IF(OFFSET(CountryData!$A$1,'Quality check'!$A7-1,'Quality check'!DE$1-1)=0,"",OFFSET(CountryData!$A$1,'Quality check'!$A7-1,'Quality check'!DE$1-1)),"")</f>
        <v>2.2400000000000002</v>
      </c>
      <c r="DF7" s="203">
        <f ca="1">IF(AND(ISNUMBER($A7),ISNUMBER(DF$1)),IF(OFFSET(CountryData!$A$1,'Quality check'!$A7-1,'Quality check'!DF$1-1)=0,"",OFFSET(CountryData!$A$1,'Quality check'!$A7-1,'Quality check'!DF$1-1)),"")</f>
        <v>11.86</v>
      </c>
      <c r="DG7" s="308">
        <f ca="1">IF(AND(ISNUMBER($A7),ISNUMBER(DG$1)),IF(OFFSET(CountryData!$A$1,'Quality check'!$A7-1,'Quality check'!DG$1-1)=0,"",OFFSET(CountryData!$A$1,'Quality check'!$A7-1,'Quality check'!DG$1-1)),"")</f>
        <v>27.57</v>
      </c>
      <c r="DH7" s="203">
        <f ca="1">IF(AND(ISNUMBER($A7),ISNUMBER(DH$1)),IF(OFFSET(CountryData!$A$1,'Quality check'!$A7-1,'Quality check'!DH$1-1)=0,"",OFFSET(CountryData!$A$1,'Quality check'!$A7-1,'Quality check'!DH$1-1)),"")</f>
        <v>86.73</v>
      </c>
      <c r="DI7" s="308">
        <f ca="1">IF(AND(ISNUMBER($A7),ISNUMBER(DI$1)),IF(OFFSET(CountryData!$A$1,'Quality check'!$A7-1,'Quality check'!DI$1-1)=0,"",OFFSET(CountryData!$A$1,'Quality check'!$A7-1,'Quality check'!DI$1-1)),"")</f>
        <v>30.12</v>
      </c>
      <c r="DJ7" s="308">
        <f ca="1">IF(AND(ISNUMBER($A7),ISNUMBER(DJ$1)),IF(OFFSET(CountryData!$A$1,'Quality check'!$A7-1,'Quality check'!DJ$1-1)=0,"",OFFSET(CountryData!$A$1,'Quality check'!$A7-1,'Quality check'!DJ$1-1)),"")</f>
        <v>3.04</v>
      </c>
      <c r="DK7" s="203">
        <f ca="1">IF(AND(ISNUMBER($A7),ISNUMBER(DK$1)),IF(OFFSET(CountryData!$A$1,'Quality check'!$A7-1,'Quality check'!DK$1-1)=0,"",OFFSET(CountryData!$A$1,'Quality check'!$A7-1,'Quality check'!DK$1-1)),"")</f>
        <v>47005</v>
      </c>
      <c r="DL7" s="203">
        <f ca="1">IF(AND(ISNUMBER($A7),ISNUMBER(DL$1)),IF(OFFSET(CountryData!$A$1,'Quality check'!$A7-1,'Quality check'!DL$1-1)=0,"",OFFSET(CountryData!$A$1,'Quality check'!$A7-1,'Quality check'!DL$1-1)),"")</f>
        <v>433666.67</v>
      </c>
      <c r="DM7" s="203">
        <f ca="1">IF(AND(ISNUMBER($A7),ISNUMBER(DM$1)),IF(OFFSET(CountryData!$A$1,'Quality check'!$A7-1,'Quality check'!DM$1-1)=0,"",OFFSET(CountryData!$A$1,'Quality check'!$A7-1,'Quality check'!DM$1-1)),"")</f>
        <v>130000</v>
      </c>
      <c r="DN7" s="203">
        <f ca="1">IF(AND(ISNUMBER($A7),ISNUMBER(DN$1)),IF(OFFSET(CountryData!$A$1,'Quality check'!$A7-1,'Quality check'!DN$1-1)=0,"",OFFSET(CountryData!$A$1,'Quality check'!$A7-1,'Quality check'!DN$1-1)),"")</f>
        <v>219600</v>
      </c>
      <c r="DO7" t="str">
        <f ca="1">IF(AND(ISNUMBER($A7),ISNUMBER(DO$1)),IF(OFFSET(CountryData!$A$1,'Quality check'!$A7-1,'Quality check'!DO$1-1)=0,"",OFFSET(CountryData!$A$1,'Quality check'!$A7-1,'Quality check'!DO$1-1)),"")</f>
        <v/>
      </c>
      <c r="DP7" t="str">
        <f ca="1">IF(AND(ISNUMBER($A7),ISNUMBER(DP$1)),IF(OFFSET(CountryData!$A$1,'Quality check'!$A7-1,'Quality check'!DP$1-1)=0,"",OFFSET(CountryData!$A$1,'Quality check'!$A7-1,'Quality check'!DP$1-1)),"")</f>
        <v/>
      </c>
      <c r="EF7">
        <f t="shared" si="3"/>
        <v>1</v>
      </c>
      <c r="EG7" t="str">
        <f t="shared" si="4"/>
        <v/>
      </c>
      <c r="EH7" t="str">
        <f t="shared" si="0"/>
        <v/>
      </c>
    </row>
    <row r="8" spans="1:138" x14ac:dyDescent="0.25">
      <c r="A8" s="114">
        <f>IF(ISNUMBER(MATCH(C8,CountryData!$EM:$EM,0)),MATCH(C8,CountryData!$EM:$EM,0),"")</f>
        <v>94</v>
      </c>
      <c r="B8" t="s">
        <v>399</v>
      </c>
      <c r="C8" t="s">
        <v>716</v>
      </c>
      <c r="D8" t="str">
        <f t="shared" si="1"/>
        <v>Angola</v>
      </c>
      <c r="E8">
        <f t="shared" si="2"/>
        <v>2013</v>
      </c>
      <c r="F8" s="203" t="str">
        <f ca="1">IF(AND(ISNUMBER($A8),ISNUMBER(F$1)),IF(OFFSET(CountryData!$A$1,'Quality check'!$A8-1,'Quality check'!F$1-1)=0,"",OFFSET(CountryData!$A$1,'Quality check'!$A8-1,'Quality check'!F$1-1)),"")</f>
        <v/>
      </c>
      <c r="G8" s="203" t="str">
        <f ca="1">IF(AND(ISNUMBER($A8),ISNUMBER(G$1)),IF(OFFSET(CountryData!$A$1,'Quality check'!$A8-1,'Quality check'!G$1-1)=0,"",OFFSET(CountryData!$A$1,'Quality check'!$A8-1,'Quality check'!G$1-1)),"")</f>
        <v/>
      </c>
      <c r="H8" s="202" t="str">
        <f ca="1">IF(AND(ISNUMBER($A8),ISNUMBER(H$1)),IF(OFFSET(CountryData!$A$1,'Quality check'!$A8-1,'Quality check'!H$1-1)=0,"",OFFSET(CountryData!$A$1,'Quality check'!$A8-1,'Quality check'!H$1-1)),"")</f>
        <v/>
      </c>
      <c r="I8" s="202" t="str">
        <f ca="1">IF(AND(ISNUMBER($A8),ISNUMBER(I$1)),IF(OFFSET(CountryData!$A$1,'Quality check'!$A8-1,'Quality check'!I$1-1)=0,"",OFFSET(CountryData!$A$1,'Quality check'!$A8-1,'Quality check'!I$1-1)),"")</f>
        <v/>
      </c>
      <c r="J8" s="203" t="str">
        <f ca="1">IF(AND(ISNUMBER($A8),ISNUMBER(J$1)),IF(OFFSET(CountryData!$A$1,'Quality check'!$A8-1,'Quality check'!J$1-1)=0,"",OFFSET(CountryData!$A$1,'Quality check'!$A8-1,'Quality check'!J$1-1)),"")</f>
        <v/>
      </c>
      <c r="K8" s="203" t="str">
        <f ca="1">IF(AND(ISNUMBER($A8),ISNUMBER(K$1)),IF(OFFSET(CountryData!$A$1,'Quality check'!$A8-1,'Quality check'!K$1-1)=0,"",OFFSET(CountryData!$A$1,'Quality check'!$A8-1,'Quality check'!K$1-1)),"")</f>
        <v/>
      </c>
      <c r="L8" s="203" t="str">
        <f ca="1">IF(AND(ISNUMBER($A8),ISNUMBER(L$1)),IF(OFFSET(CountryData!$A$1,'Quality check'!$A8-1,'Quality check'!L$1-1)=0,"",OFFSET(CountryData!$A$1,'Quality check'!$A8-1,'Quality check'!L$1-1)),"")</f>
        <v/>
      </c>
      <c r="M8" s="203" t="str">
        <f ca="1">IF(AND(ISNUMBER($A8),ISNUMBER(M$1)),IF(OFFSET(CountryData!$A$1,'Quality check'!$A8-1,'Quality check'!M$1-1)=0,"",OFFSET(CountryData!$A$1,'Quality check'!$A8-1,'Quality check'!M$1-1)),"")</f>
        <v/>
      </c>
      <c r="N8" s="203" t="str">
        <f ca="1">IF(AND(ISNUMBER($A8),ISNUMBER(N$1)),IF(OFFSET(CountryData!$A$1,'Quality check'!$A8-1,'Quality check'!N$1-1)=0,"",OFFSET(CountryData!$A$1,'Quality check'!$A8-1,'Quality check'!N$1-1)),"")</f>
        <v/>
      </c>
      <c r="O8" s="203" t="str">
        <f ca="1">IF(AND(ISNUMBER($A8),ISNUMBER(O$1)),IF(OFFSET(CountryData!$A$1,'Quality check'!$A8-1,'Quality check'!O$1-1)=0,"",OFFSET(CountryData!$A$1,'Quality check'!$A8-1,'Quality check'!O$1-1)),"")</f>
        <v/>
      </c>
      <c r="P8" s="203" t="str">
        <f ca="1">IF(AND(ISNUMBER($A8),ISNUMBER(P$1)),IF(OFFSET(CountryData!$A$1,'Quality check'!$A8-1,'Quality check'!P$1-1)=0,"",OFFSET(CountryData!$A$1,'Quality check'!$A8-1,'Quality check'!P$1-1)),"")</f>
        <v/>
      </c>
      <c r="Q8" s="203" t="str">
        <f ca="1">IF(AND(ISNUMBER($A8),ISNUMBER(Q$1)),IF(OFFSET(CountryData!$A$1,'Quality check'!$A8-1,'Quality check'!Q$1-1)=0,"",OFFSET(CountryData!$A$1,'Quality check'!$A8-1,'Quality check'!Q$1-1)),"")</f>
        <v/>
      </c>
      <c r="R8" s="203" t="str">
        <f ca="1">IF(AND(ISNUMBER($A8),ISNUMBER(R$1)),IF(OFFSET(CountryData!$A$1,'Quality check'!$A8-1,'Quality check'!R$1-1)=0,"",OFFSET(CountryData!$A$1,'Quality check'!$A8-1,'Quality check'!R$1-1)),"")</f>
        <v/>
      </c>
      <c r="S8" s="203" t="str">
        <f ca="1">IF(AND(ISNUMBER($A8),ISNUMBER(S$1)),IF(OFFSET(CountryData!$A$1,'Quality check'!$A8-1,'Quality check'!S$1-1)=0,"",OFFSET(CountryData!$A$1,'Quality check'!$A8-1,'Quality check'!S$1-1)),"")</f>
        <v/>
      </c>
      <c r="T8" s="202" t="str">
        <f ca="1">IF(AND(ISNUMBER($A8),ISNUMBER(T$1)),IF(OFFSET(CountryData!$A$1,'Quality check'!$A8-1,'Quality check'!T$1-1)=0,"",OFFSET(CountryData!$A$1,'Quality check'!$A8-1,'Quality check'!T$1-1)),"")</f>
        <v/>
      </c>
      <c r="U8" s="203" t="str">
        <f ca="1">IF(AND(ISNUMBER($A8),ISNUMBER(U$1)),IF(OFFSET(CountryData!$A$1,'Quality check'!$A8-1,'Quality check'!U$1-1)=0,"",OFFSET(CountryData!$A$1,'Quality check'!$A8-1,'Quality check'!U$1-1)),"")</f>
        <v/>
      </c>
      <c r="V8" s="203" t="str">
        <f ca="1">IF(AND(ISNUMBER($A8),ISNUMBER(V$1)),IF(OFFSET(CountryData!$A$1,'Quality check'!$A8-1,'Quality check'!V$1-1)=0,"",OFFSET(CountryData!$A$1,'Quality check'!$A8-1,'Quality check'!V$1-1)),"")</f>
        <v/>
      </c>
      <c r="W8" s="202" t="str">
        <f ca="1">IF(AND(ISNUMBER($A8),ISNUMBER(W$1)),IF(OFFSET(CountryData!$A$1,'Quality check'!$A8-1,'Quality check'!W$1-1)=0,"",OFFSET(CountryData!$A$1,'Quality check'!$A8-1,'Quality check'!W$1-1)),"")</f>
        <v/>
      </c>
      <c r="X8" s="202" t="str">
        <f ca="1">IF(AND(ISNUMBER($A8),ISNUMBER(X$1)),IF(OFFSET(CountryData!$A$1,'Quality check'!$A8-1,'Quality check'!X$1-1)=0,"",OFFSET(CountryData!$A$1,'Quality check'!$A8-1,'Quality check'!X$1-1)),"")</f>
        <v/>
      </c>
      <c r="Y8" s="202" t="str">
        <f ca="1">IF(AND(ISNUMBER($A8),ISNUMBER(Y$1)),IF(OFFSET(CountryData!$A$1,'Quality check'!$A8-1,'Quality check'!Y$1-1)=0,"",OFFSET(CountryData!$A$1,'Quality check'!$A8-1,'Quality check'!Y$1-1)),"")</f>
        <v/>
      </c>
      <c r="Z8" s="202" t="str">
        <f ca="1">IF(AND(ISNUMBER($A8),ISNUMBER(Z$1)),IF(OFFSET(CountryData!$A$1,'Quality check'!$A8-1,'Quality check'!Z$1-1)=0,"",OFFSET(CountryData!$A$1,'Quality check'!$A8-1,'Quality check'!Z$1-1)),"")</f>
        <v/>
      </c>
      <c r="AA8" s="203" t="str">
        <f ca="1">IF(AND(ISNUMBER($A8),ISNUMBER(AA$1)),IF(OFFSET(CountryData!$A$1,'Quality check'!$A8-1,'Quality check'!AA$1-1)=0,"",OFFSET(CountryData!$A$1,'Quality check'!$A8-1,'Quality check'!AA$1-1)),"")</f>
        <v/>
      </c>
      <c r="AB8" s="203" t="str">
        <f ca="1">IF(AND(ISNUMBER($A8),ISNUMBER(AB$1)),IF(OFFSET(CountryData!$A$1,'Quality check'!$A8-1,'Quality check'!AB$1-1)=0,"",OFFSET(CountryData!$A$1,'Quality check'!$A8-1,'Quality check'!AB$1-1)),"")</f>
        <v/>
      </c>
      <c r="AC8" s="203" t="str">
        <f ca="1">IF(AND(ISNUMBER($A8),ISNUMBER(AC$1)),IF(OFFSET(CountryData!$A$1,'Quality check'!$A8-1,'Quality check'!AC$1-1)=0,"",OFFSET(CountryData!$A$1,'Quality check'!$A8-1,'Quality check'!AC$1-1)),"")</f>
        <v/>
      </c>
      <c r="AD8" s="203" t="str">
        <f ca="1">IF(AND(ISNUMBER($A8),ISNUMBER(AD$1)),IF(OFFSET(CountryData!$A$1,'Quality check'!$A8-1,'Quality check'!AD$1-1)=0,"",OFFSET(CountryData!$A$1,'Quality check'!$A8-1,'Quality check'!AD$1-1)),"")</f>
        <v/>
      </c>
      <c r="AE8" s="202" t="str">
        <f ca="1">IF(AND(ISNUMBER($A8),ISNUMBER(AE$1)),IF(OFFSET(CountryData!$A$1,'Quality check'!$A8-1,'Quality check'!AE$1-1)=0,"",OFFSET(CountryData!$A$1,'Quality check'!$A8-1,'Quality check'!AE$1-1)),"")</f>
        <v/>
      </c>
      <c r="AF8" s="308" t="str">
        <f ca="1">IF(AND(ISNUMBER($A8),ISNUMBER(AF$1)),IF(OFFSET(CountryData!$A$1,'Quality check'!$A8-1,'Quality check'!AF$1-1)=0,"",OFFSET(CountryData!$A$1,'Quality check'!$A8-1,'Quality check'!AF$1-1)),"")</f>
        <v/>
      </c>
      <c r="AG8" s="203" t="str">
        <f ca="1">IF(AND(ISNUMBER($A8),ISNUMBER(AG$1)),IF(OFFSET(CountryData!$A$1,'Quality check'!$A8-1,'Quality check'!AG$1-1)=0,"",OFFSET(CountryData!$A$1,'Quality check'!$A8-1,'Quality check'!AG$1-1)),"")</f>
        <v/>
      </c>
      <c r="AH8" s="203" t="str">
        <f ca="1">IF(AND(ISNUMBER($A8),ISNUMBER(AH$1)),IF(OFFSET(CountryData!$A$1,'Quality check'!$A8-1,'Quality check'!AH$1-1)=0,"",OFFSET(CountryData!$A$1,'Quality check'!$A8-1,'Quality check'!AH$1-1)),"")</f>
        <v/>
      </c>
      <c r="AI8" s="203" t="str">
        <f ca="1">IF(AND(ISNUMBER($A8),ISNUMBER(AI$1)),IF(OFFSET(CountryData!$A$1,'Quality check'!$A8-1,'Quality check'!AI$1-1)=0,"",OFFSET(CountryData!$A$1,'Quality check'!$A8-1,'Quality check'!AI$1-1)),"")</f>
        <v/>
      </c>
      <c r="AJ8" s="202" t="str">
        <f ca="1">IF(AND(ISNUMBER($A8),ISNUMBER(AJ$1)),IF(OFFSET(CountryData!$A$1,'Quality check'!$A8-1,'Quality check'!AJ$1-1)=0,"",OFFSET(CountryData!$A$1,'Quality check'!$A8-1,'Quality check'!AJ$1-1)),"")</f>
        <v/>
      </c>
      <c r="AK8" s="202" t="str">
        <f ca="1">IF(AND(ISNUMBER($A8),ISNUMBER(AK$1)),IF(OFFSET(CountryData!$A$1,'Quality check'!$A8-1,'Quality check'!AK$1-1)=0,"",OFFSET(CountryData!$A$1,'Quality check'!$A8-1,'Quality check'!AK$1-1)),"")</f>
        <v/>
      </c>
      <c r="AL8" s="202" t="str">
        <f ca="1">IF(AND(ISNUMBER($A8),ISNUMBER(AL$1)),IF(OFFSET(CountryData!$A$1,'Quality check'!$A8-1,'Quality check'!AL$1-1)=0,"",OFFSET(CountryData!$A$1,'Quality check'!$A8-1,'Quality check'!AL$1-1)),"")</f>
        <v/>
      </c>
      <c r="AM8" s="202" t="str">
        <f ca="1">IF(AND(ISNUMBER($A8),ISNUMBER(AM$1)),IF(OFFSET(CountryData!$A$1,'Quality check'!$A8-1,'Quality check'!AM$1-1)=0,"",OFFSET(CountryData!$A$1,'Quality check'!$A8-1,'Quality check'!AM$1-1)),"")</f>
        <v/>
      </c>
      <c r="AN8" s="202" t="str">
        <f ca="1">IF(AND(ISNUMBER($A8),ISNUMBER(AN$1)),IF(OFFSET(CountryData!$A$1,'Quality check'!$A8-1,'Quality check'!AN$1-1)=0,"",OFFSET(CountryData!$A$1,'Quality check'!$A8-1,'Quality check'!AN$1-1)),"")</f>
        <v/>
      </c>
      <c r="AO8" s="203" t="str">
        <f ca="1">IF(AND(ISNUMBER($A8),ISNUMBER(AO$1)),IF(OFFSET(CountryData!$A$1,'Quality check'!$A8-1,'Quality check'!AO$1-1)=0,"",OFFSET(CountryData!$A$1,'Quality check'!$A8-1,'Quality check'!AO$1-1)),"")</f>
        <v/>
      </c>
      <c r="AP8" s="203" t="str">
        <f ca="1">IF(AND(ISNUMBER($A8),ISNUMBER(AP$1)),IF(OFFSET(CountryData!$A$1,'Quality check'!$A8-1,'Quality check'!AP$1-1)=0,"",OFFSET(CountryData!$A$1,'Quality check'!$A8-1,'Quality check'!AP$1-1)),"")</f>
        <v/>
      </c>
      <c r="AQ8" s="202" t="str">
        <f ca="1">IF(AND(ISNUMBER($A8),ISNUMBER(AQ$1)),IF(OFFSET(CountryData!$A$1,'Quality check'!$A8-1,'Quality check'!AQ$1-1)=0,"",OFFSET(CountryData!$A$1,'Quality check'!$A8-1,'Quality check'!AQ$1-1)),"")</f>
        <v/>
      </c>
      <c r="AR8" s="202" t="str">
        <f ca="1">IF(AND(ISNUMBER($A8),ISNUMBER(AR$1)),IF(OFFSET(CountryData!$A$1,'Quality check'!$A8-1,'Quality check'!AR$1-1)=0,"",OFFSET(CountryData!$A$1,'Quality check'!$A8-1,'Quality check'!AR$1-1)),"")</f>
        <v/>
      </c>
      <c r="AS8" s="202" t="str">
        <f ca="1">IF(AND(ISNUMBER($A8),ISNUMBER(AS$1)),IF(OFFSET(CountryData!$A$1,'Quality check'!$A8-1,'Quality check'!AS$1-1)=0,"",OFFSET(CountryData!$A$1,'Quality check'!$A8-1,'Quality check'!AS$1-1)),"")</f>
        <v/>
      </c>
      <c r="AT8" s="202" t="str">
        <f ca="1">IF(AND(ISNUMBER($A8),ISNUMBER(AT$1)),IF(OFFSET(CountryData!$A$1,'Quality check'!$A8-1,'Quality check'!AT$1-1)=0,"",OFFSET(CountryData!$A$1,'Quality check'!$A8-1,'Quality check'!AT$1-1)),"")</f>
        <v/>
      </c>
      <c r="AU8" s="202" t="str">
        <f ca="1">IF(AND(ISNUMBER($A8),ISNUMBER(AU$1)),IF(OFFSET(CountryData!$A$1,'Quality check'!$A8-1,'Quality check'!AU$1-1)=0,"",OFFSET(CountryData!$A$1,'Quality check'!$A8-1,'Quality check'!AU$1-1)),"")</f>
        <v/>
      </c>
      <c r="AV8" s="202" t="str">
        <f ca="1">IF(AND(ISNUMBER($A8),ISNUMBER(AV$1)),IF(OFFSET(CountryData!$A$1,'Quality check'!$A8-1,'Quality check'!AV$1-1)=0,"",OFFSET(CountryData!$A$1,'Quality check'!$A8-1,'Quality check'!AV$1-1)),"")</f>
        <v/>
      </c>
      <c r="AW8" s="203" t="str">
        <f ca="1">IF(AND(ISNUMBER($A8),ISNUMBER(AW$1)),IF(OFFSET(CountryData!$A$1,'Quality check'!$A8-1,'Quality check'!AW$1-1)=0,"",OFFSET(CountryData!$A$1,'Quality check'!$A8-1,'Quality check'!AW$1-1)),"")</f>
        <v/>
      </c>
      <c r="AX8" s="203" t="str">
        <f ca="1">IF(AND(ISNUMBER($A8),ISNUMBER(AX$1)),IF(OFFSET(CountryData!$A$1,'Quality check'!$A8-1,'Quality check'!AX$1-1)=0,"",OFFSET(CountryData!$A$1,'Quality check'!$A8-1,'Quality check'!AX$1-1)),"")</f>
        <v/>
      </c>
      <c r="AY8" s="202" t="str">
        <f ca="1">IF(AND(ISNUMBER($A8),ISNUMBER(AY$1)),IF(OFFSET(CountryData!$A$1,'Quality check'!$A8-1,'Quality check'!AY$1-1)=0,"",OFFSET(CountryData!$A$1,'Quality check'!$A8-1,'Quality check'!AY$1-1)),"")</f>
        <v/>
      </c>
      <c r="AZ8" s="202" t="str">
        <f ca="1">IF(AND(ISNUMBER($A8),ISNUMBER(AZ$1)),IF(OFFSET(CountryData!$A$1,'Quality check'!$A8-1,'Quality check'!AZ$1-1)=0,"",OFFSET(CountryData!$A$1,'Quality check'!$A8-1,'Quality check'!AZ$1-1)),"")</f>
        <v/>
      </c>
      <c r="BA8" s="202" t="str">
        <f ca="1">IF(AND(ISNUMBER($A8),ISNUMBER(BA$1)),IF(OFFSET(CountryData!$A$1,'Quality check'!$A8-1,'Quality check'!BA$1-1)=0,"",OFFSET(CountryData!$A$1,'Quality check'!$A8-1,'Quality check'!BA$1-1)),"")</f>
        <v/>
      </c>
      <c r="BB8" s="202" t="str">
        <f ca="1">IF(AND(ISNUMBER($A8),ISNUMBER(BB$1)),IF(OFFSET(CountryData!$A$1,'Quality check'!$A8-1,'Quality check'!BB$1-1)=0,"",OFFSET(CountryData!$A$1,'Quality check'!$A8-1,'Quality check'!BB$1-1)),"")</f>
        <v/>
      </c>
      <c r="BC8" s="202" t="str">
        <f ca="1">IF(AND(ISNUMBER($A8),ISNUMBER(BC$1)),IF(OFFSET(CountryData!$A$1,'Quality check'!$A8-1,'Quality check'!BC$1-1)=0,"",OFFSET(CountryData!$A$1,'Quality check'!$A8-1,'Quality check'!BC$1-1)),"")</f>
        <v/>
      </c>
      <c r="BD8" s="313" t="str">
        <f ca="1">IF(AND(ISNUMBER($A8),ISNUMBER(BD$1)),IF(OFFSET(CountryData!$A$1,'Quality check'!$A8-1,'Quality check'!BD$1-1)=0,"",OFFSET(CountryData!$A$1,'Quality check'!$A8-1,'Quality check'!BD$1-1)),"")</f>
        <v/>
      </c>
      <c r="BE8" s="313" t="str">
        <f ca="1">IF(AND(ISNUMBER($A8),ISNUMBER(BE$1)),IF(OFFSET(CountryData!$A$1,'Quality check'!$A8-1,'Quality check'!BE$1-1)=0,"",OFFSET(CountryData!$A$1,'Quality check'!$A8-1,'Quality check'!BE$1-1)),"")</f>
        <v/>
      </c>
      <c r="BF8" s="313" t="str">
        <f ca="1">IF(AND(ISNUMBER($A8),ISNUMBER(BF$1)),IF(OFFSET(CountryData!$A$1,'Quality check'!$A8-1,'Quality check'!BF$1-1)=0,"",OFFSET(CountryData!$A$1,'Quality check'!$A8-1,'Quality check'!BF$1-1)),"")</f>
        <v/>
      </c>
      <c r="BG8" s="203" t="str">
        <f ca="1">IF(AND(ISNUMBER($A8),ISNUMBER(BG$1)),IF(OFFSET(CountryData!$A$1,'Quality check'!$A8-1,'Quality check'!BG$1-1)=0,"",OFFSET(CountryData!$A$1,'Quality check'!$A8-1,'Quality check'!BG$1-1)),"")</f>
        <v/>
      </c>
      <c r="BH8" s="202" t="str">
        <f ca="1">IF(AND(ISNUMBER($A8),ISNUMBER(BH$1)),IF(OFFSET(CountryData!$A$1,'Quality check'!$A8-1,'Quality check'!BH$1-1)=0,"",OFFSET(CountryData!$A$1,'Quality check'!$A8-1,'Quality check'!BH$1-1)),"")</f>
        <v/>
      </c>
      <c r="BI8" s="203" t="str">
        <f ca="1">IF(AND(ISNUMBER($A8),ISNUMBER(BI$1)),IF(OFFSET(CountryData!$A$1,'Quality check'!$A8-1,'Quality check'!BI$1-1)=0,"",OFFSET(CountryData!$A$1,'Quality check'!$A8-1,'Quality check'!BI$1-1)),"")</f>
        <v/>
      </c>
      <c r="BJ8" s="202" t="str">
        <f ca="1">IF(AND(ISNUMBER($A8),ISNUMBER(BJ$1)),IF(OFFSET(CountryData!$A$1,'Quality check'!$A8-1,'Quality check'!BJ$1-1)=0,"",OFFSET(CountryData!$A$1,'Quality check'!$A8-1,'Quality check'!BJ$1-1)),"")</f>
        <v/>
      </c>
      <c r="BK8" s="202" t="str">
        <f ca="1">IF(AND(ISNUMBER($A8),ISNUMBER(BK$1)),IF(OFFSET(CountryData!$A$1,'Quality check'!$A8-1,'Quality check'!BK$1-1)=0,"",OFFSET(CountryData!$A$1,'Quality check'!$A8-1,'Quality check'!BK$1-1)),"")</f>
        <v/>
      </c>
      <c r="BL8" s="308" t="str">
        <f ca="1">IF(AND(ISNUMBER($A8),ISNUMBER(BL$1)),IF(OFFSET(CountryData!$A$1,'Quality check'!$A8-1,'Quality check'!BL$1-1)=0,"",OFFSET(CountryData!$A$1,'Quality check'!$A8-1,'Quality check'!BL$1-1)),"")</f>
        <v/>
      </c>
      <c r="BM8" s="308" t="str">
        <f ca="1">IF(AND(ISNUMBER($A8),ISNUMBER(BM$1)),IF(OFFSET(CountryData!$A$1,'Quality check'!$A8-1,'Quality check'!BM$1-1)=0,"",OFFSET(CountryData!$A$1,'Quality check'!$A8-1,'Quality check'!BM$1-1)),"")</f>
        <v/>
      </c>
      <c r="BN8" s="308" t="str">
        <f ca="1">IF(AND(ISNUMBER($A8),ISNUMBER(BN$1)),IF(OFFSET(CountryData!$A$1,'Quality check'!$A8-1,'Quality check'!BN$1-1)=0,"",OFFSET(CountryData!$A$1,'Quality check'!$A8-1,'Quality check'!BN$1-1)),"")</f>
        <v/>
      </c>
      <c r="BO8" s="308" t="str">
        <f ca="1">IF(AND(ISNUMBER($A8),ISNUMBER(BO$1)),IF(OFFSET(CountryData!$A$1,'Quality check'!$A8-1,'Quality check'!BO$1-1)=0,"",OFFSET(CountryData!$A$1,'Quality check'!$A8-1,'Quality check'!BO$1-1)),"")</f>
        <v/>
      </c>
      <c r="BP8" s="308" t="str">
        <f ca="1">IF(AND(ISNUMBER($A8),ISNUMBER(BP$1)),IF(OFFSET(CountryData!$A$1,'Quality check'!$A8-1,'Quality check'!BP$1-1)=0,"",OFFSET(CountryData!$A$1,'Quality check'!$A8-1,'Quality check'!BP$1-1)),"")</f>
        <v/>
      </c>
      <c r="BQ8" s="308" t="str">
        <f ca="1">IF(AND(ISNUMBER($A8),ISNUMBER(BQ$1)),IF(OFFSET(CountryData!$A$1,'Quality check'!$A8-1,'Quality check'!BQ$1-1)=0,"",OFFSET(CountryData!$A$1,'Quality check'!$A8-1,'Quality check'!BQ$1-1)),"")</f>
        <v/>
      </c>
      <c r="BR8" s="308" t="str">
        <f ca="1">IF(AND(ISNUMBER($A8),ISNUMBER(BR$1)),IF(OFFSET(CountryData!$A$1,'Quality check'!$A8-1,'Quality check'!BR$1-1)=0,"",OFFSET(CountryData!$A$1,'Quality check'!$A8-1,'Quality check'!BR$1-1)),"")</f>
        <v/>
      </c>
      <c r="BS8" s="308" t="str">
        <f ca="1">IF(AND(ISNUMBER($A8),ISNUMBER(BS$1)),IF(OFFSET(CountryData!$A$1,'Quality check'!$A8-1,'Quality check'!BS$1-1)=0,"",OFFSET(CountryData!$A$1,'Quality check'!$A8-1,'Quality check'!BS$1-1)),"")</f>
        <v/>
      </c>
      <c r="BT8" s="308" t="str">
        <f ca="1">IF(AND(ISNUMBER($A8),ISNUMBER(BT$1)),IF(OFFSET(CountryData!$A$1,'Quality check'!$A8-1,'Quality check'!BT$1-1)=0,"",OFFSET(CountryData!$A$1,'Quality check'!$A8-1,'Quality check'!BT$1-1)),"")</f>
        <v/>
      </c>
      <c r="BU8" s="308" t="str">
        <f ca="1">IF(AND(ISNUMBER($A8),ISNUMBER(BU$1)),IF(OFFSET(CountryData!$A$1,'Quality check'!$A8-1,'Quality check'!BU$1-1)=0,"",OFFSET(CountryData!$A$1,'Quality check'!$A8-1,'Quality check'!BU$1-1)),"")</f>
        <v/>
      </c>
      <c r="BV8" s="308" t="str">
        <f ca="1">IF(AND(ISNUMBER($A8),ISNUMBER(BV$1)),IF(OFFSET(CountryData!$A$1,'Quality check'!$A8-1,'Quality check'!BV$1-1)=0,"",OFFSET(CountryData!$A$1,'Quality check'!$A8-1,'Quality check'!BV$1-1)),"")</f>
        <v/>
      </c>
      <c r="BW8" s="308" t="str">
        <f ca="1">IF(AND(ISNUMBER($A8),ISNUMBER(BW$1)),IF(OFFSET(CountryData!$A$1,'Quality check'!$A8-1,'Quality check'!BW$1-1)=0,"",OFFSET(CountryData!$A$1,'Quality check'!$A8-1,'Quality check'!BW$1-1)),"")</f>
        <v/>
      </c>
      <c r="BX8" s="202" t="str">
        <f ca="1">IF(AND(ISNUMBER($A8),ISNUMBER(BX$1)),IF(OFFSET(CountryData!$A$1,'Quality check'!$A8-1,'Quality check'!BX$1-1)=0,"",OFFSET(CountryData!$A$1,'Quality check'!$A8-1,'Quality check'!BX$1-1)),"")</f>
        <v/>
      </c>
      <c r="BY8" s="308" t="str">
        <f ca="1">IF(AND(ISNUMBER($A8),ISNUMBER(BY$1)),IF(OFFSET(CountryData!$A$1,'Quality check'!$A8-1,'Quality check'!BY$1-1)=0,"",OFFSET(CountryData!$A$1,'Quality check'!$A8-1,'Quality check'!BY$1-1)),"")</f>
        <v/>
      </c>
      <c r="BZ8" s="308" t="str">
        <f ca="1">IF(AND(ISNUMBER($A8),ISNUMBER(BZ$1)),IF(OFFSET(CountryData!$A$1,'Quality check'!$A8-1,'Quality check'!BZ$1-1)=0,"",OFFSET(CountryData!$A$1,'Quality check'!$A8-1,'Quality check'!BZ$1-1)),"")</f>
        <v/>
      </c>
      <c r="CA8" s="308" t="str">
        <f ca="1">IF(AND(ISNUMBER($A8),ISNUMBER(CA$1)),IF(OFFSET(CountryData!$A$1,'Quality check'!$A8-1,'Quality check'!CA$1-1)=0,"",OFFSET(CountryData!$A$1,'Quality check'!$A8-1,'Quality check'!CA$1-1)),"")</f>
        <v/>
      </c>
      <c r="CB8" s="308" t="str">
        <f ca="1">IF(AND(ISNUMBER($A8),ISNUMBER(CB$1)),IF(OFFSET(CountryData!$A$1,'Quality check'!$A8-1,'Quality check'!CB$1-1)=0,"",OFFSET(CountryData!$A$1,'Quality check'!$A8-1,'Quality check'!CB$1-1)),"")</f>
        <v/>
      </c>
      <c r="CC8" s="308" t="str">
        <f ca="1">IF(AND(ISNUMBER($A8),ISNUMBER(CC$1)),IF(OFFSET(CountryData!$A$1,'Quality check'!$A8-1,'Quality check'!CC$1-1)=0,"",OFFSET(CountryData!$A$1,'Quality check'!$A8-1,'Quality check'!CC$1-1)),"")</f>
        <v/>
      </c>
      <c r="CD8" s="308" t="str">
        <f ca="1">IF(AND(ISNUMBER($A8),ISNUMBER(CD$1)),IF(OFFSET(CountryData!$A$1,'Quality check'!$A8-1,'Quality check'!CD$1-1)=0,"",OFFSET(CountryData!$A$1,'Quality check'!$A8-1,'Quality check'!CD$1-1)),"")</f>
        <v/>
      </c>
      <c r="CE8" s="308" t="str">
        <f ca="1">IF(AND(ISNUMBER($A8),ISNUMBER(CE$1)),IF(OFFSET(CountryData!$A$1,'Quality check'!$A8-1,'Quality check'!CE$1-1)=0,"",OFFSET(CountryData!$A$1,'Quality check'!$A8-1,'Quality check'!CE$1-1)),"")</f>
        <v/>
      </c>
      <c r="CF8" s="308" t="str">
        <f ca="1">IF(AND(ISNUMBER($A8),ISNUMBER(CF$1)),IF(OFFSET(CountryData!$A$1,'Quality check'!$A8-1,'Quality check'!CF$1-1)=0,"",OFFSET(CountryData!$A$1,'Quality check'!$A8-1,'Quality check'!CF$1-1)),"")</f>
        <v/>
      </c>
      <c r="CG8" s="308" t="str">
        <f ca="1">IF(AND(ISNUMBER($A8),ISNUMBER(CG$1)),IF(OFFSET(CountryData!$A$1,'Quality check'!$A8-1,'Quality check'!CG$1-1)=0,"",OFFSET(CountryData!$A$1,'Quality check'!$A8-1,'Quality check'!CG$1-1)),"")</f>
        <v/>
      </c>
      <c r="CH8" s="308" t="str">
        <f ca="1">IF(AND(ISNUMBER($A8),ISNUMBER(CH$1)),IF(OFFSET(CountryData!$A$1,'Quality check'!$A8-1,'Quality check'!CH$1-1)=0,"",OFFSET(CountryData!$A$1,'Quality check'!$A8-1,'Quality check'!CH$1-1)),"")</f>
        <v/>
      </c>
      <c r="CI8" s="308" t="str">
        <f ca="1">IF(AND(ISNUMBER($A8),ISNUMBER(CI$1)),IF(OFFSET(CountryData!$A$1,'Quality check'!$A8-1,'Quality check'!CI$1-1)=0,"",OFFSET(CountryData!$A$1,'Quality check'!$A8-1,'Quality check'!CI$1-1)),"")</f>
        <v/>
      </c>
      <c r="CJ8" s="308" t="str">
        <f ca="1">IF(AND(ISNUMBER($A8),ISNUMBER(CJ$1)),IF(OFFSET(CountryData!$A$1,'Quality check'!$A8-1,'Quality check'!CJ$1-1)=0,"",OFFSET(CountryData!$A$1,'Quality check'!$A8-1,'Quality check'!CJ$1-1)),"")</f>
        <v/>
      </c>
      <c r="CK8" s="202" t="str">
        <f ca="1">IF(AND(ISNUMBER($A8),ISNUMBER(CK$1)),IF(OFFSET(CountryData!$A$1,'Quality check'!$A8-1,'Quality check'!CK$1-1)=0,"",OFFSET(CountryData!$A$1,'Quality check'!$A8-1,'Quality check'!CK$1-1)),"")</f>
        <v/>
      </c>
      <c r="CL8" s="308" t="str">
        <f ca="1">IF(AND(ISNUMBER($A8),ISNUMBER(CL$1)),IF(OFFSET(CountryData!$A$1,'Quality check'!$A8-1,'Quality check'!CL$1-1)=0,"",OFFSET(CountryData!$A$1,'Quality check'!$A8-1,'Quality check'!CL$1-1)),"")</f>
        <v/>
      </c>
      <c r="CM8" s="308" t="str">
        <f ca="1">IF(AND(ISNUMBER($A8),ISNUMBER(CM$1)),IF(OFFSET(CountryData!$A$1,'Quality check'!$A8-1,'Quality check'!CM$1-1)=0,"",OFFSET(CountryData!$A$1,'Quality check'!$A8-1,'Quality check'!CM$1-1)),"")</f>
        <v/>
      </c>
      <c r="CN8" s="308" t="str">
        <f ca="1">IF(AND(ISNUMBER($A8),ISNUMBER(CN$1)),IF(OFFSET(CountryData!$A$1,'Quality check'!$A8-1,'Quality check'!CN$1-1)=0,"",OFFSET(CountryData!$A$1,'Quality check'!$A8-1,'Quality check'!CN$1-1)),"")</f>
        <v/>
      </c>
      <c r="CO8" s="308" t="str">
        <f ca="1">IF(AND(ISNUMBER($A8),ISNUMBER(CO$1)),IF(OFFSET(CountryData!$A$1,'Quality check'!$A8-1,'Quality check'!CO$1-1)=0,"",OFFSET(CountryData!$A$1,'Quality check'!$A8-1,'Quality check'!CO$1-1)),"")</f>
        <v/>
      </c>
      <c r="CP8" s="308" t="str">
        <f ca="1">IF(AND(ISNUMBER($A8),ISNUMBER(CP$1)),IF(OFFSET(CountryData!$A$1,'Quality check'!$A8-1,'Quality check'!CP$1-1)=0,"",OFFSET(CountryData!$A$1,'Quality check'!$A8-1,'Quality check'!CP$1-1)),"")</f>
        <v/>
      </c>
      <c r="CQ8" s="308" t="str">
        <f ca="1">IF(AND(ISNUMBER($A8),ISNUMBER(CQ$1)),IF(OFFSET(CountryData!$A$1,'Quality check'!$A8-1,'Quality check'!CQ$1-1)=0,"",OFFSET(CountryData!$A$1,'Quality check'!$A8-1,'Quality check'!CQ$1-1)),"")</f>
        <v/>
      </c>
      <c r="CR8" s="203" t="str">
        <f ca="1">IF(AND(ISNUMBER($A8),ISNUMBER(CR$1)),IF(OFFSET(CountryData!$A$1,'Quality check'!$A8-1,'Quality check'!CR$1-1)=0,"",OFFSET(CountryData!$A$1,'Quality check'!$A8-1,'Quality check'!CR$1-1)),"")</f>
        <v/>
      </c>
      <c r="CS8" s="203" t="str">
        <f ca="1">IF(AND(ISNUMBER($A8),ISNUMBER(CS$1)),IF(OFFSET(CountryData!$A$1,'Quality check'!$A8-1,'Quality check'!CS$1-1)=0,"",OFFSET(CountryData!$A$1,'Quality check'!$A8-1,'Quality check'!CS$1-1)),"")</f>
        <v/>
      </c>
      <c r="CT8" s="203" t="str">
        <f ca="1">IF(AND(ISNUMBER($A8),ISNUMBER(CT$1)),IF(OFFSET(CountryData!$A$1,'Quality check'!$A8-1,'Quality check'!CT$1-1)=0,"",OFFSET(CountryData!$A$1,'Quality check'!$A8-1,'Quality check'!CT$1-1)),"")</f>
        <v/>
      </c>
      <c r="CU8" s="203" t="str">
        <f ca="1">IF(AND(ISNUMBER($A8),ISNUMBER(CU$1)),IF(OFFSET(CountryData!$A$1,'Quality check'!$A8-1,'Quality check'!CU$1-1)=0,"",OFFSET(CountryData!$A$1,'Quality check'!$A8-1,'Quality check'!CU$1-1)),"")</f>
        <v/>
      </c>
      <c r="CV8" s="203" t="str">
        <f ca="1">IF(AND(ISNUMBER($A8),ISNUMBER(CV$1)),IF(OFFSET(CountryData!$A$1,'Quality check'!$A8-1,'Quality check'!CV$1-1)=0,"",OFFSET(CountryData!$A$1,'Quality check'!$A8-1,'Quality check'!CV$1-1)),"")</f>
        <v/>
      </c>
      <c r="CW8" s="203" t="str">
        <f ca="1">IF(AND(ISNUMBER($A8),ISNUMBER(CW$1)),IF(OFFSET(CountryData!$A$1,'Quality check'!$A8-1,'Quality check'!CW$1-1)=0,"",OFFSET(CountryData!$A$1,'Quality check'!$A8-1,'Quality check'!CW$1-1)),"")</f>
        <v/>
      </c>
      <c r="CX8" s="203" t="str">
        <f ca="1">IF(AND(ISNUMBER($A8),ISNUMBER(CX$1)),IF(OFFSET(CountryData!$A$1,'Quality check'!$A8-1,'Quality check'!CX$1-1)=0,"",OFFSET(CountryData!$A$1,'Quality check'!$A8-1,'Quality check'!CX$1-1)),"")</f>
        <v/>
      </c>
      <c r="CY8" s="203" t="str">
        <f ca="1">IF(AND(ISNUMBER($A8),ISNUMBER(CY$1)),IF(OFFSET(CountryData!$A$1,'Quality check'!$A8-1,'Quality check'!CY$1-1)=0,"",OFFSET(CountryData!$A$1,'Quality check'!$A8-1,'Quality check'!CY$1-1)),"")</f>
        <v/>
      </c>
      <c r="CZ8" s="308" t="str">
        <f ca="1">IF(AND(ISNUMBER($A8),ISNUMBER(CZ$1)),IF(OFFSET(CountryData!$A$1,'Quality check'!$A8-1,'Quality check'!CZ$1-1)=0,"",OFFSET(CountryData!$A$1,'Quality check'!$A8-1,'Quality check'!CZ$1-1)),"")</f>
        <v/>
      </c>
      <c r="DA8" s="308" t="str">
        <f ca="1">IF(AND(ISNUMBER($A8),ISNUMBER(DA$1)),IF(OFFSET(CountryData!$A$1,'Quality check'!$A8-1,'Quality check'!DA$1-1)=0,"",OFFSET(CountryData!$A$1,'Quality check'!$A8-1,'Quality check'!DA$1-1)),"")</f>
        <v/>
      </c>
      <c r="DB8" s="202" t="str">
        <f ca="1">IF(AND(ISNUMBER($A8),ISNUMBER(DB$1)),IF(OFFSET(CountryData!$A$1,'Quality check'!$A8-1,'Quality check'!DB$1-1)=0,"",OFFSET(CountryData!$A$1,'Quality check'!$A8-1,'Quality check'!DB$1-1)),"")</f>
        <v/>
      </c>
      <c r="DC8" s="308" t="str">
        <f ca="1">IF(AND(ISNUMBER($A8),ISNUMBER(DC$1)),IF(OFFSET(CountryData!$A$1,'Quality check'!$A8-1,'Quality check'!DC$1-1)=0,"",OFFSET(CountryData!$A$1,'Quality check'!$A8-1,'Quality check'!DC$1-1)),"")</f>
        <v/>
      </c>
      <c r="DD8" s="308" t="str">
        <f ca="1">IF(AND(ISNUMBER($A8),ISNUMBER(DD$1)),IF(OFFSET(CountryData!$A$1,'Quality check'!$A8-1,'Quality check'!DD$1-1)=0,"",OFFSET(CountryData!$A$1,'Quality check'!$A8-1,'Quality check'!DD$1-1)),"")</f>
        <v/>
      </c>
      <c r="DE8" s="202" t="str">
        <f ca="1">IF(AND(ISNUMBER($A8),ISNUMBER(DE$1)),IF(OFFSET(CountryData!$A$1,'Quality check'!$A8-1,'Quality check'!DE$1-1)=0,"",OFFSET(CountryData!$A$1,'Quality check'!$A8-1,'Quality check'!DE$1-1)),"")</f>
        <v/>
      </c>
      <c r="DF8" s="203" t="str">
        <f ca="1">IF(AND(ISNUMBER($A8),ISNUMBER(DF$1)),IF(OFFSET(CountryData!$A$1,'Quality check'!$A8-1,'Quality check'!DF$1-1)=0,"",OFFSET(CountryData!$A$1,'Quality check'!$A8-1,'Quality check'!DF$1-1)),"")</f>
        <v/>
      </c>
      <c r="DG8" s="308" t="str">
        <f ca="1">IF(AND(ISNUMBER($A8),ISNUMBER(DG$1)),IF(OFFSET(CountryData!$A$1,'Quality check'!$A8-1,'Quality check'!DG$1-1)=0,"",OFFSET(CountryData!$A$1,'Quality check'!$A8-1,'Quality check'!DG$1-1)),"")</f>
        <v/>
      </c>
      <c r="DH8" s="203" t="str">
        <f ca="1">IF(AND(ISNUMBER($A8),ISNUMBER(DH$1)),IF(OFFSET(CountryData!$A$1,'Quality check'!$A8-1,'Quality check'!DH$1-1)=0,"",OFFSET(CountryData!$A$1,'Quality check'!$A8-1,'Quality check'!DH$1-1)),"")</f>
        <v/>
      </c>
      <c r="DI8" s="308" t="str">
        <f ca="1">IF(AND(ISNUMBER($A8),ISNUMBER(DI$1)),IF(OFFSET(CountryData!$A$1,'Quality check'!$A8-1,'Quality check'!DI$1-1)=0,"",OFFSET(CountryData!$A$1,'Quality check'!$A8-1,'Quality check'!DI$1-1)),"")</f>
        <v/>
      </c>
      <c r="DJ8" s="308" t="str">
        <f ca="1">IF(AND(ISNUMBER($A8),ISNUMBER(DJ$1)),IF(OFFSET(CountryData!$A$1,'Quality check'!$A8-1,'Quality check'!DJ$1-1)=0,"",OFFSET(CountryData!$A$1,'Quality check'!$A8-1,'Quality check'!DJ$1-1)),"")</f>
        <v/>
      </c>
      <c r="DK8" s="203" t="str">
        <f ca="1">IF(AND(ISNUMBER($A8),ISNUMBER(DK$1)),IF(OFFSET(CountryData!$A$1,'Quality check'!$A8-1,'Quality check'!DK$1-1)=0,"",OFFSET(CountryData!$A$1,'Quality check'!$A8-1,'Quality check'!DK$1-1)),"")</f>
        <v/>
      </c>
      <c r="DL8" s="203" t="str">
        <f ca="1">IF(AND(ISNUMBER($A8),ISNUMBER(DL$1)),IF(OFFSET(CountryData!$A$1,'Quality check'!$A8-1,'Quality check'!DL$1-1)=0,"",OFFSET(CountryData!$A$1,'Quality check'!$A8-1,'Quality check'!DL$1-1)),"")</f>
        <v/>
      </c>
      <c r="DM8" s="203" t="str">
        <f ca="1">IF(AND(ISNUMBER($A8),ISNUMBER(DM$1)),IF(OFFSET(CountryData!$A$1,'Quality check'!$A8-1,'Quality check'!DM$1-1)=0,"",OFFSET(CountryData!$A$1,'Quality check'!$A8-1,'Quality check'!DM$1-1)),"")</f>
        <v/>
      </c>
      <c r="DN8" s="203" t="str">
        <f ca="1">IF(AND(ISNUMBER($A8),ISNUMBER(DN$1)),IF(OFFSET(CountryData!$A$1,'Quality check'!$A8-1,'Quality check'!DN$1-1)=0,"",OFFSET(CountryData!$A$1,'Quality check'!$A8-1,'Quality check'!DN$1-1)),"")</f>
        <v/>
      </c>
      <c r="DO8" t="str">
        <f ca="1">IF(AND(ISNUMBER($A8),ISNUMBER(DO$1)),IF(OFFSET(CountryData!$A$1,'Quality check'!$A8-1,'Quality check'!DO$1-1)=0,"",OFFSET(CountryData!$A$1,'Quality check'!$A8-1,'Quality check'!DO$1-1)),"")</f>
        <v/>
      </c>
      <c r="DP8" t="str">
        <f ca="1">IF(AND(ISNUMBER($A8),ISNUMBER(DP$1)),IF(OFFSET(CountryData!$A$1,'Quality check'!$A8-1,'Quality check'!DP$1-1)=0,"",OFFSET(CountryData!$A$1,'Quality check'!$A8-1,'Quality check'!DP$1-1)),"")</f>
        <v/>
      </c>
      <c r="EF8">
        <f t="shared" si="3"/>
        <v>1</v>
      </c>
      <c r="EG8" t="str">
        <f t="shared" si="4"/>
        <v/>
      </c>
      <c r="EH8" t="str">
        <f t="shared" si="0"/>
        <v/>
      </c>
    </row>
    <row r="9" spans="1:138" x14ac:dyDescent="0.25">
      <c r="A9" s="114">
        <f>IF(ISNUMBER(MATCH(C9,CountryData!$EM:$EM,0)),MATCH(C9,CountryData!$EM:$EM,0),"")</f>
        <v>28</v>
      </c>
      <c r="B9" t="s">
        <v>400</v>
      </c>
      <c r="C9" t="s">
        <v>717</v>
      </c>
      <c r="D9" t="str">
        <f t="shared" si="1"/>
        <v>Botswana</v>
      </c>
      <c r="E9">
        <f t="shared" si="2"/>
        <v>2009</v>
      </c>
      <c r="F9" s="203">
        <f ca="1">IF(AND(ISNUMBER($A9),ISNUMBER(F$1)),IF(OFFSET(CountryData!$A$1,'Quality check'!$A9-1,'Quality check'!F$1-1)=0,"",OFFSET(CountryData!$A$1,'Quality check'!$A9-1,'Quality check'!F$1-1)),"")</f>
        <v>1950000</v>
      </c>
      <c r="G9" s="203">
        <f ca="1">IF(AND(ISNUMBER($A9),ISNUMBER(G$1)),IF(OFFSET(CountryData!$A$1,'Quality check'!$A9-1,'Quality check'!G$1-1)=0,"",OFFSET(CountryData!$A$1,'Quality check'!$A9-1,'Quality check'!G$1-1)),"")</f>
        <v>643500</v>
      </c>
      <c r="H9" s="202" t="str">
        <f ca="1">IF(AND(ISNUMBER($A9),ISNUMBER(H$1)),IF(OFFSET(CountryData!$A$1,'Quality check'!$A9-1,'Quality check'!H$1-1)=0,"",OFFSET(CountryData!$A$1,'Quality check'!$A9-1,'Quality check'!H$1-1)),"")</f>
        <v/>
      </c>
      <c r="I9" s="202" t="str">
        <f ca="1">IF(AND(ISNUMBER($A9),ISNUMBER(I$1)),IF(OFFSET(CountryData!$A$1,'Quality check'!$A9-1,'Quality check'!I$1-1)=0,"",OFFSET(CountryData!$A$1,'Quality check'!$A9-1,'Quality check'!I$1-1)),"")</f>
        <v/>
      </c>
      <c r="J9" s="203">
        <f ca="1">IF(AND(ISNUMBER($A9),ISNUMBER(J$1)),IF(OFFSET(CountryData!$A$1,'Quality check'!$A9-1,'Quality check'!J$1-1)=0,"",OFFSET(CountryData!$A$1,'Quality check'!$A9-1,'Quality check'!J$1-1)),"")</f>
        <v>966857.28806718672</v>
      </c>
      <c r="K9" s="203">
        <f ca="1">IF(AND(ISNUMBER($A9),ISNUMBER(K$1)),IF(OFFSET(CountryData!$A$1,'Quality check'!$A9-1,'Quality check'!K$1-1)=0,"",OFFSET(CountryData!$A$1,'Quality check'!$A9-1,'Quality check'!K$1-1)),"")</f>
        <v>159000</v>
      </c>
      <c r="L9" s="203" t="str">
        <f ca="1">IF(AND(ISNUMBER($A9),ISNUMBER(L$1)),IF(OFFSET(CountryData!$A$1,'Quality check'!$A9-1,'Quality check'!L$1-1)=0,"",OFFSET(CountryData!$A$1,'Quality check'!$A9-1,'Quality check'!L$1-1)),"")</f>
        <v/>
      </c>
      <c r="M9" s="203">
        <f ca="1">IF(AND(ISNUMBER($A9),ISNUMBER(M$1)),IF(OFFSET(CountryData!$A$1,'Quality check'!$A9-1,'Quality check'!M$1-1)=0,"",OFFSET(CountryData!$A$1,'Quality check'!$A9-1,'Quality check'!M$1-1)),"")</f>
        <v>224000</v>
      </c>
      <c r="N9" s="203">
        <f ca="1">IF(AND(ISNUMBER($A9),ISNUMBER(N$1)),IF(OFFSET(CountryData!$A$1,'Quality check'!$A9-1,'Quality check'!N$1-1)=0,"",OFFSET(CountryData!$A$1,'Quality check'!$A9-1,'Quality check'!N$1-1)),"")</f>
        <v>204242.19897007829</v>
      </c>
      <c r="O9" s="203">
        <f ca="1">IF(AND(ISNUMBER($A9),ISNUMBER(O$1)),IF(OFFSET(CountryData!$A$1,'Quality check'!$A9-1,'Quality check'!O$1-1)=0,"",OFFSET(CountryData!$A$1,'Quality check'!$A9-1,'Quality check'!O$1-1)),"")</f>
        <v>50742.211541618381</v>
      </c>
      <c r="P9" s="203">
        <f ca="1">IF(AND(ISNUMBER($A9),ISNUMBER(P$1)),IF(OFFSET(CountryData!$A$1,'Quality check'!$A9-1,'Quality check'!P$1-1)=0,"",OFFSET(CountryData!$A$1,'Quality check'!$A9-1,'Quality check'!P$1-1)),"")</f>
        <v>88113.11982520092</v>
      </c>
      <c r="Q9" s="203">
        <f ca="1">IF(AND(ISNUMBER($A9),ISNUMBER(Q$1)),IF(OFFSET(CountryData!$A$1,'Quality check'!$A9-1,'Quality check'!Q$1-1)=0,"",OFFSET(CountryData!$A$1,'Quality check'!$A9-1,'Quality check'!Q$1-1)),"")</f>
        <v>47000</v>
      </c>
      <c r="R9" s="203">
        <f ca="1">IF(AND(ISNUMBER($A9),ISNUMBER(R$1)),IF(OFFSET(CountryData!$A$1,'Quality check'!$A9-1,'Quality check'!R$1-1)=0,"",OFFSET(CountryData!$A$1,'Quality check'!$A9-1,'Quality check'!R$1-1)),"")</f>
        <v>28719.005965436572</v>
      </c>
      <c r="S9" s="203">
        <f ca="1">IF(AND(ISNUMBER($A9),ISNUMBER(S$1)),IF(OFFSET(CountryData!$A$1,'Quality check'!$A9-1,'Quality check'!S$1-1)=0,"",OFFSET(CountryData!$A$1,'Quality check'!$A9-1,'Quality check'!S$1-1)),"")</f>
        <v>25217.282086017472</v>
      </c>
      <c r="T9" s="202">
        <f ca="1">IF(AND(ISNUMBER($A9),ISNUMBER(T$1)),IF(OFFSET(CountryData!$A$1,'Quality check'!$A9-1,'Quality check'!T$1-1)=0,"",OFFSET(CountryData!$A$1,'Quality check'!$A9-1,'Quality check'!T$1-1)),"")</f>
        <v>0.40400000000000003</v>
      </c>
      <c r="U9" s="203">
        <f ca="1">IF(AND(ISNUMBER($A9),ISNUMBER(U$1)),IF(OFFSET(CountryData!$A$1,'Quality check'!$A9-1,'Quality check'!U$1-1)=0,"",OFFSET(CountryData!$A$1,'Quality check'!$A9-1,'Quality check'!U$1-1)),"")</f>
        <v>312000</v>
      </c>
      <c r="V9" s="203">
        <f ca="1">IF(AND(ISNUMBER($A9),ISNUMBER(V$1)),IF(OFFSET(CountryData!$A$1,'Quality check'!$A9-1,'Quality check'!V$1-1)=0,"",OFFSET(CountryData!$A$1,'Quality check'!$A9-1,'Quality check'!V$1-1)),"")</f>
        <v>280800</v>
      </c>
      <c r="W9" s="202">
        <f ca="1">IF(AND(ISNUMBER($A9),ISNUMBER(W$1)),IF(OFFSET(CountryData!$A$1,'Quality check'!$A9-1,'Quality check'!W$1-1)=0,"",OFFSET(CountryData!$A$1,'Quality check'!$A9-1,'Quality check'!W$1-1)),"")</f>
        <v>0.23400000000000001</v>
      </c>
      <c r="X9" s="202">
        <f ca="1">IF(AND(ISNUMBER($A9),ISNUMBER(X$1)),IF(OFFSET(CountryData!$A$1,'Quality check'!$A9-1,'Quality check'!X$1-1)=0,"",OFFSET(CountryData!$A$1,'Quality check'!$A9-1,'Quality check'!X$1-1)),"")</f>
        <v>4.2</v>
      </c>
      <c r="Y9" s="202">
        <f ca="1">IF(AND(ISNUMBER($A9),ISNUMBER(Y$1)),IF(OFFSET(CountryData!$A$1,'Quality check'!$A9-1,'Quality check'!Y$1-1)=0,"",OFFSET(CountryData!$A$1,'Quality check'!$A9-1,'Quality check'!Y$1-1)),"")</f>
        <v>0.84</v>
      </c>
      <c r="Z9" s="202">
        <f ca="1">IF(AND(ISNUMBER($A9),ISNUMBER(Z$1)),IF(OFFSET(CountryData!$A$1,'Quality check'!$A9-1,'Quality check'!Z$1-1)=0,"",OFFSET(CountryData!$A$1,'Quality check'!$A9-1,'Quality check'!Z$1-1)),"")</f>
        <v>0.16</v>
      </c>
      <c r="AA9" s="203">
        <f ca="1">IF(AND(ISNUMBER($A9),ISNUMBER(AA$1)),IF(OFFSET(CountryData!$A$1,'Quality check'!$A9-1,'Quality check'!AA$1-1)=0,"",OFFSET(CountryData!$A$1,'Quality check'!$A9-1,'Quality check'!AA$1-1)),"")</f>
        <v>741</v>
      </c>
      <c r="AB9" s="203">
        <f ca="1">IF(AND(ISNUMBER($A9),ISNUMBER(AB$1)),IF(OFFSET(CountryData!$A$1,'Quality check'!$A9-1,'Quality check'!AB$1-1)=0,"",OFFSET(CountryData!$A$1,'Quality check'!$A9-1,'Quality check'!AB$1-1)),"")</f>
        <v>839</v>
      </c>
      <c r="AC9" s="203">
        <f ca="1">IF(AND(ISNUMBER($A9),ISNUMBER(AC$1)),IF(OFFSET(CountryData!$A$1,'Quality check'!$A9-1,'Quality check'!AC$1-1)=0,"",OFFSET(CountryData!$A$1,'Quality check'!$A9-1,'Quality check'!AC$1-1)),"")</f>
        <v>1448</v>
      </c>
      <c r="AD9" s="203">
        <f ca="1">IF(AND(ISNUMBER($A9),ISNUMBER(AD$1)),IF(OFFSET(CountryData!$A$1,'Quality check'!$A9-1,'Quality check'!AD$1-1)=0,"",OFFSET(CountryData!$A$1,'Quality check'!$A9-1,'Quality check'!AD$1-1)),"")</f>
        <v>99</v>
      </c>
      <c r="AE9" s="202">
        <f ca="1">IF(AND(ISNUMBER($A9),ISNUMBER(AE$1)),IF(OFFSET(CountryData!$A$1,'Quality check'!$A9-1,'Quality check'!AE$1-1)=0,"",OFFSET(CountryData!$A$1,'Quality check'!$A9-1,'Quality check'!AE$1-1)),"")</f>
        <v>6.5000000000000002E-2</v>
      </c>
      <c r="AF9" s="308">
        <f ca="1">IF(AND(ISNUMBER($A9),ISNUMBER(AF$1)),IF(OFFSET(CountryData!$A$1,'Quality check'!$A9-1,'Quality check'!AF$1-1)=0,"",OFFSET(CountryData!$A$1,'Quality check'!$A9-1,'Quality check'!AF$1-1)),"")</f>
        <v>9.8000000000000007</v>
      </c>
      <c r="AG9" s="203" t="str">
        <f ca="1">IF(AND(ISNUMBER($A9),ISNUMBER(AG$1)),IF(OFFSET(CountryData!$A$1,'Quality check'!$A9-1,'Quality check'!AG$1-1)=0,"",OFFSET(CountryData!$A$1,'Quality check'!$A9-1,'Quality check'!AG$1-1)),"")</f>
        <v/>
      </c>
      <c r="AH9" s="203" t="str">
        <f ca="1">IF(AND(ISNUMBER($A9),ISNUMBER(AH$1)),IF(OFFSET(CountryData!$A$1,'Quality check'!$A9-1,'Quality check'!AH$1-1)=0,"",OFFSET(CountryData!$A$1,'Quality check'!$A9-1,'Quality check'!AH$1-1)),"")</f>
        <v/>
      </c>
      <c r="AI9" s="203" t="str">
        <f ca="1">IF(AND(ISNUMBER($A9),ISNUMBER(AI$1)),IF(OFFSET(CountryData!$A$1,'Quality check'!$A9-1,'Quality check'!AI$1-1)=0,"",OFFSET(CountryData!$A$1,'Quality check'!$A9-1,'Quality check'!AI$1-1)),"")</f>
        <v/>
      </c>
      <c r="AJ9" s="202" t="str">
        <f ca="1">IF(AND(ISNUMBER($A9),ISNUMBER(AJ$1)),IF(OFFSET(CountryData!$A$1,'Quality check'!$A9-1,'Quality check'!AJ$1-1)=0,"",OFFSET(CountryData!$A$1,'Quality check'!$A9-1,'Quality check'!AJ$1-1)),"")</f>
        <v/>
      </c>
      <c r="AK9" s="202" t="str">
        <f ca="1">IF(AND(ISNUMBER($A9),ISNUMBER(AK$1)),IF(OFFSET(CountryData!$A$1,'Quality check'!$A9-1,'Quality check'!AK$1-1)=0,"",OFFSET(CountryData!$A$1,'Quality check'!$A9-1,'Quality check'!AK$1-1)),"")</f>
        <v/>
      </c>
      <c r="AL9" s="202">
        <f ca="1">IF(AND(ISNUMBER($A9),ISNUMBER(AL$1)),IF(OFFSET(CountryData!$A$1,'Quality check'!$A9-1,'Quality check'!AL$1-1)=0,"",OFFSET(CountryData!$A$1,'Quality check'!$A9-1,'Quality check'!AL$1-1)),"")</f>
        <v>0.38500000000000001</v>
      </c>
      <c r="AM9" s="202">
        <f ca="1">IF(AND(ISNUMBER($A9),ISNUMBER(AM$1)),IF(OFFSET(CountryData!$A$1,'Quality check'!$A9-1,'Quality check'!AM$1-1)=0,"",OFFSET(CountryData!$A$1,'Quality check'!$A9-1,'Quality check'!AM$1-1)),"")</f>
        <v>3</v>
      </c>
      <c r="AN9" s="202" t="str">
        <f ca="1">IF(AND(ISNUMBER($A9),ISNUMBER(AN$1)),IF(OFFSET(CountryData!$A$1,'Quality check'!$A9-1,'Quality check'!AN$1-1)=0,"",OFFSET(CountryData!$A$1,'Quality check'!$A9-1,'Quality check'!AN$1-1)),"")</f>
        <v/>
      </c>
      <c r="AO9" s="203" t="str">
        <f ca="1">IF(AND(ISNUMBER($A9),ISNUMBER(AO$1)),IF(OFFSET(CountryData!$A$1,'Quality check'!$A9-1,'Quality check'!AO$1-1)=0,"",OFFSET(CountryData!$A$1,'Quality check'!$A9-1,'Quality check'!AO$1-1)),"")</f>
        <v/>
      </c>
      <c r="AP9" s="203" t="str">
        <f ca="1">IF(AND(ISNUMBER($A9),ISNUMBER(AP$1)),IF(OFFSET(CountryData!$A$1,'Quality check'!$A9-1,'Quality check'!AP$1-1)=0,"",OFFSET(CountryData!$A$1,'Quality check'!$A9-1,'Quality check'!AP$1-1)),"")</f>
        <v/>
      </c>
      <c r="AQ9" s="202" t="str">
        <f ca="1">IF(AND(ISNUMBER($A9),ISNUMBER(AQ$1)),IF(OFFSET(CountryData!$A$1,'Quality check'!$A9-1,'Quality check'!AQ$1-1)=0,"",OFFSET(CountryData!$A$1,'Quality check'!$A9-1,'Quality check'!AQ$1-1)),"")</f>
        <v/>
      </c>
      <c r="AR9" s="202" t="str">
        <f ca="1">IF(AND(ISNUMBER($A9),ISNUMBER(AR$1)),IF(OFFSET(CountryData!$A$1,'Quality check'!$A9-1,'Quality check'!AR$1-1)=0,"",OFFSET(CountryData!$A$1,'Quality check'!$A9-1,'Quality check'!AR$1-1)),"")</f>
        <v/>
      </c>
      <c r="AS9" s="202" t="str">
        <f ca="1">IF(AND(ISNUMBER($A9),ISNUMBER(AS$1)),IF(OFFSET(CountryData!$A$1,'Quality check'!$A9-1,'Quality check'!AS$1-1)=0,"",OFFSET(CountryData!$A$1,'Quality check'!$A9-1,'Quality check'!AS$1-1)),"")</f>
        <v/>
      </c>
      <c r="AT9" s="202">
        <f ca="1">IF(AND(ISNUMBER($A9),ISNUMBER(AT$1)),IF(OFFSET(CountryData!$A$1,'Quality check'!$A9-1,'Quality check'!AT$1-1)=0,"",OFFSET(CountryData!$A$1,'Quality check'!$A9-1,'Quality check'!AT$1-1)),"")</f>
        <v>0.185</v>
      </c>
      <c r="AU9" s="202">
        <f ca="1">IF(AND(ISNUMBER($A9),ISNUMBER(AU$1)),IF(OFFSET(CountryData!$A$1,'Quality check'!$A9-1,'Quality check'!AU$1-1)=0,"",OFFSET(CountryData!$A$1,'Quality check'!$A9-1,'Quality check'!AU$1-1)),"")</f>
        <v>3.2066666666666666</v>
      </c>
      <c r="AV9" s="202" t="str">
        <f ca="1">IF(AND(ISNUMBER($A9),ISNUMBER(AV$1)),IF(OFFSET(CountryData!$A$1,'Quality check'!$A9-1,'Quality check'!AV$1-1)=0,"",OFFSET(CountryData!$A$1,'Quality check'!$A9-1,'Quality check'!AV$1-1)),"")</f>
        <v/>
      </c>
      <c r="AW9" s="203" t="str">
        <f ca="1">IF(AND(ISNUMBER($A9),ISNUMBER(AW$1)),IF(OFFSET(CountryData!$A$1,'Quality check'!$A9-1,'Quality check'!AW$1-1)=0,"",OFFSET(CountryData!$A$1,'Quality check'!$A9-1,'Quality check'!AW$1-1)),"")</f>
        <v/>
      </c>
      <c r="AX9" s="203" t="str">
        <f ca="1">IF(AND(ISNUMBER($A9),ISNUMBER(AX$1)),IF(OFFSET(CountryData!$A$1,'Quality check'!$A9-1,'Quality check'!AX$1-1)=0,"",OFFSET(CountryData!$A$1,'Quality check'!$A9-1,'Quality check'!AX$1-1)),"")</f>
        <v/>
      </c>
      <c r="AY9" s="202" t="str">
        <f ca="1">IF(AND(ISNUMBER($A9),ISNUMBER(AY$1)),IF(OFFSET(CountryData!$A$1,'Quality check'!$A9-1,'Quality check'!AY$1-1)=0,"",OFFSET(CountryData!$A$1,'Quality check'!$A9-1,'Quality check'!AY$1-1)),"")</f>
        <v/>
      </c>
      <c r="AZ9" s="202" t="str">
        <f ca="1">IF(AND(ISNUMBER($A9),ISNUMBER(AZ$1)),IF(OFFSET(CountryData!$A$1,'Quality check'!$A9-1,'Quality check'!AZ$1-1)=0,"",OFFSET(CountryData!$A$1,'Quality check'!$A9-1,'Quality check'!AZ$1-1)),"")</f>
        <v/>
      </c>
      <c r="BA9" s="202" t="str">
        <f ca="1">IF(AND(ISNUMBER($A9),ISNUMBER(BA$1)),IF(OFFSET(CountryData!$A$1,'Quality check'!$A9-1,'Quality check'!BA$1-1)=0,"",OFFSET(CountryData!$A$1,'Quality check'!$A9-1,'Quality check'!BA$1-1)),"")</f>
        <v/>
      </c>
      <c r="BB9" s="202" t="str">
        <f ca="1">IF(AND(ISNUMBER($A9),ISNUMBER(BB$1)),IF(OFFSET(CountryData!$A$1,'Quality check'!$A9-1,'Quality check'!BB$1-1)=0,"",OFFSET(CountryData!$A$1,'Quality check'!$A9-1,'Quality check'!BB$1-1)),"")</f>
        <v/>
      </c>
      <c r="BC9" s="202" t="str">
        <f ca="1">IF(AND(ISNUMBER($A9),ISNUMBER(BC$1)),IF(OFFSET(CountryData!$A$1,'Quality check'!$A9-1,'Quality check'!BC$1-1)=0,"",OFFSET(CountryData!$A$1,'Quality check'!$A9-1,'Quality check'!BC$1-1)),"")</f>
        <v/>
      </c>
      <c r="BD9" s="313" t="str">
        <f ca="1">IF(AND(ISNUMBER($A9),ISNUMBER(BD$1)),IF(OFFSET(CountryData!$A$1,'Quality check'!$A9-1,'Quality check'!BD$1-1)=0,"",OFFSET(CountryData!$A$1,'Quality check'!$A9-1,'Quality check'!BD$1-1)),"")</f>
        <v/>
      </c>
      <c r="BE9" s="313" t="str">
        <f ca="1">IF(AND(ISNUMBER($A9),ISNUMBER(BE$1)),IF(OFFSET(CountryData!$A$1,'Quality check'!$A9-1,'Quality check'!BE$1-1)=0,"",OFFSET(CountryData!$A$1,'Quality check'!$A9-1,'Quality check'!BE$1-1)),"")</f>
        <v/>
      </c>
      <c r="BF9" s="313" t="str">
        <f ca="1">IF(AND(ISNUMBER($A9),ISNUMBER(BF$1)),IF(OFFSET(CountryData!$A$1,'Quality check'!$A9-1,'Quality check'!BF$1-1)=0,"",OFFSET(CountryData!$A$1,'Quality check'!$A9-1,'Quality check'!BF$1-1)),"")</f>
        <v/>
      </c>
      <c r="BG9" s="203" t="str">
        <f ca="1">IF(AND(ISNUMBER($A9),ISNUMBER(BG$1)),IF(OFFSET(CountryData!$A$1,'Quality check'!$A9-1,'Quality check'!BG$1-1)=0,"",OFFSET(CountryData!$A$1,'Quality check'!$A9-1,'Quality check'!BG$1-1)),"")</f>
        <v/>
      </c>
      <c r="BH9" s="202" t="str">
        <f ca="1">IF(AND(ISNUMBER($A9),ISNUMBER(BH$1)),IF(OFFSET(CountryData!$A$1,'Quality check'!$A9-1,'Quality check'!BH$1-1)=0,"",OFFSET(CountryData!$A$1,'Quality check'!$A9-1,'Quality check'!BH$1-1)),"")</f>
        <v/>
      </c>
      <c r="BI9" s="203" t="str">
        <f ca="1">IF(AND(ISNUMBER($A9),ISNUMBER(BI$1)),IF(OFFSET(CountryData!$A$1,'Quality check'!$A9-1,'Quality check'!BI$1-1)=0,"",OFFSET(CountryData!$A$1,'Quality check'!$A9-1,'Quality check'!BI$1-1)),"")</f>
        <v/>
      </c>
      <c r="BJ9" s="202" t="str">
        <f ca="1">IF(AND(ISNUMBER($A9),ISNUMBER(BJ$1)),IF(OFFSET(CountryData!$A$1,'Quality check'!$A9-1,'Quality check'!BJ$1-1)=0,"",OFFSET(CountryData!$A$1,'Quality check'!$A9-1,'Quality check'!BJ$1-1)),"")</f>
        <v/>
      </c>
      <c r="BK9" s="202" t="str">
        <f ca="1">IF(AND(ISNUMBER($A9),ISNUMBER(BK$1)),IF(OFFSET(CountryData!$A$1,'Quality check'!$A9-1,'Quality check'!BK$1-1)=0,"",OFFSET(CountryData!$A$1,'Quality check'!$A9-1,'Quality check'!BK$1-1)),"")</f>
        <v/>
      </c>
      <c r="BL9" s="308" t="str">
        <f ca="1">IF(AND(ISNUMBER($A9),ISNUMBER(BL$1)),IF(OFFSET(CountryData!$A$1,'Quality check'!$A9-1,'Quality check'!BL$1-1)=0,"",OFFSET(CountryData!$A$1,'Quality check'!$A9-1,'Quality check'!BL$1-1)),"")</f>
        <v/>
      </c>
      <c r="BM9" s="308" t="str">
        <f ca="1">IF(AND(ISNUMBER($A9),ISNUMBER(BM$1)),IF(OFFSET(CountryData!$A$1,'Quality check'!$A9-1,'Quality check'!BM$1-1)=0,"",OFFSET(CountryData!$A$1,'Quality check'!$A9-1,'Quality check'!BM$1-1)),"")</f>
        <v/>
      </c>
      <c r="BN9" s="308" t="str">
        <f ca="1">IF(AND(ISNUMBER($A9),ISNUMBER(BN$1)),IF(OFFSET(CountryData!$A$1,'Quality check'!$A9-1,'Quality check'!BN$1-1)=0,"",OFFSET(CountryData!$A$1,'Quality check'!$A9-1,'Quality check'!BN$1-1)),"")</f>
        <v/>
      </c>
      <c r="BO9" s="308" t="str">
        <f ca="1">IF(AND(ISNUMBER($A9),ISNUMBER(BO$1)),IF(OFFSET(CountryData!$A$1,'Quality check'!$A9-1,'Quality check'!BO$1-1)=0,"",OFFSET(CountryData!$A$1,'Quality check'!$A9-1,'Quality check'!BO$1-1)),"")</f>
        <v/>
      </c>
      <c r="BP9" s="308" t="str">
        <f ca="1">IF(AND(ISNUMBER($A9),ISNUMBER(BP$1)),IF(OFFSET(CountryData!$A$1,'Quality check'!$A9-1,'Quality check'!BP$1-1)=0,"",OFFSET(CountryData!$A$1,'Quality check'!$A9-1,'Quality check'!BP$1-1)),"")</f>
        <v/>
      </c>
      <c r="BQ9" s="308">
        <f ca="1">IF(AND(ISNUMBER($A9),ISNUMBER(BQ$1)),IF(OFFSET(CountryData!$A$1,'Quality check'!$A9-1,'Quality check'!BQ$1-1)=0,"",OFFSET(CountryData!$A$1,'Quality check'!$A9-1,'Quality check'!BQ$1-1)),"")</f>
        <v>7.0000000000000007E-2</v>
      </c>
      <c r="BR9" s="308" t="str">
        <f ca="1">IF(AND(ISNUMBER($A9),ISNUMBER(BR$1)),IF(OFFSET(CountryData!$A$1,'Quality check'!$A9-1,'Quality check'!BR$1-1)=0,"",OFFSET(CountryData!$A$1,'Quality check'!$A9-1,'Quality check'!BR$1-1)),"")</f>
        <v/>
      </c>
      <c r="BS9" s="308" t="str">
        <f ca="1">IF(AND(ISNUMBER($A9),ISNUMBER(BS$1)),IF(OFFSET(CountryData!$A$1,'Quality check'!$A9-1,'Quality check'!BS$1-1)=0,"",OFFSET(CountryData!$A$1,'Quality check'!$A9-1,'Quality check'!BS$1-1)),"")</f>
        <v/>
      </c>
      <c r="BT9" s="308" t="str">
        <f ca="1">IF(AND(ISNUMBER($A9),ISNUMBER(BT$1)),IF(OFFSET(CountryData!$A$1,'Quality check'!$A9-1,'Quality check'!BT$1-1)=0,"",OFFSET(CountryData!$A$1,'Quality check'!$A9-1,'Quality check'!BT$1-1)),"")</f>
        <v/>
      </c>
      <c r="BU9" s="308" t="str">
        <f ca="1">IF(AND(ISNUMBER($A9),ISNUMBER(BU$1)),IF(OFFSET(CountryData!$A$1,'Quality check'!$A9-1,'Quality check'!BU$1-1)=0,"",OFFSET(CountryData!$A$1,'Quality check'!$A9-1,'Quality check'!BU$1-1)),"")</f>
        <v/>
      </c>
      <c r="BV9" s="308" t="str">
        <f ca="1">IF(AND(ISNUMBER($A9),ISNUMBER(BV$1)),IF(OFFSET(CountryData!$A$1,'Quality check'!$A9-1,'Quality check'!BV$1-1)=0,"",OFFSET(CountryData!$A$1,'Quality check'!$A9-1,'Quality check'!BV$1-1)),"")</f>
        <v/>
      </c>
      <c r="BW9" s="308" t="str">
        <f ca="1">IF(AND(ISNUMBER($A9),ISNUMBER(BW$1)),IF(OFFSET(CountryData!$A$1,'Quality check'!$A9-1,'Quality check'!BW$1-1)=0,"",OFFSET(CountryData!$A$1,'Quality check'!$A9-1,'Quality check'!BW$1-1)),"")</f>
        <v/>
      </c>
      <c r="BX9" s="202" t="str">
        <f ca="1">IF(AND(ISNUMBER($A9),ISNUMBER(BX$1)),IF(OFFSET(CountryData!$A$1,'Quality check'!$A9-1,'Quality check'!BX$1-1)=0,"",OFFSET(CountryData!$A$1,'Quality check'!$A9-1,'Quality check'!BX$1-1)),"")</f>
        <v/>
      </c>
      <c r="BY9" s="308" t="str">
        <f ca="1">IF(AND(ISNUMBER($A9),ISNUMBER(BY$1)),IF(OFFSET(CountryData!$A$1,'Quality check'!$A9-1,'Quality check'!BY$1-1)=0,"",OFFSET(CountryData!$A$1,'Quality check'!$A9-1,'Quality check'!BY$1-1)),"")</f>
        <v/>
      </c>
      <c r="BZ9" s="308" t="str">
        <f ca="1">IF(AND(ISNUMBER($A9),ISNUMBER(BZ$1)),IF(OFFSET(CountryData!$A$1,'Quality check'!$A9-1,'Quality check'!BZ$1-1)=0,"",OFFSET(CountryData!$A$1,'Quality check'!$A9-1,'Quality check'!BZ$1-1)),"")</f>
        <v/>
      </c>
      <c r="CA9" s="308">
        <f ca="1">IF(AND(ISNUMBER($A9),ISNUMBER(CA$1)),IF(OFFSET(CountryData!$A$1,'Quality check'!$A9-1,'Quality check'!CA$1-1)=0,"",OFFSET(CountryData!$A$1,'Quality check'!$A9-1,'Quality check'!CA$1-1)),"")</f>
        <v>0.14000000000000001</v>
      </c>
      <c r="CB9" s="308" t="str">
        <f ca="1">IF(AND(ISNUMBER($A9),ISNUMBER(CB$1)),IF(OFFSET(CountryData!$A$1,'Quality check'!$A9-1,'Quality check'!CB$1-1)=0,"",OFFSET(CountryData!$A$1,'Quality check'!$A9-1,'Quality check'!CB$1-1)),"")</f>
        <v/>
      </c>
      <c r="CC9" s="308" t="str">
        <f ca="1">IF(AND(ISNUMBER($A9),ISNUMBER(CC$1)),IF(OFFSET(CountryData!$A$1,'Quality check'!$A9-1,'Quality check'!CC$1-1)=0,"",OFFSET(CountryData!$A$1,'Quality check'!$A9-1,'Quality check'!CC$1-1)),"")</f>
        <v/>
      </c>
      <c r="CD9" s="308" t="str">
        <f ca="1">IF(AND(ISNUMBER($A9),ISNUMBER(CD$1)),IF(OFFSET(CountryData!$A$1,'Quality check'!$A9-1,'Quality check'!CD$1-1)=0,"",OFFSET(CountryData!$A$1,'Quality check'!$A9-1,'Quality check'!CD$1-1)),"")</f>
        <v/>
      </c>
      <c r="CE9" s="308" t="str">
        <f ca="1">IF(AND(ISNUMBER($A9),ISNUMBER(CE$1)),IF(OFFSET(CountryData!$A$1,'Quality check'!$A9-1,'Quality check'!CE$1-1)=0,"",OFFSET(CountryData!$A$1,'Quality check'!$A9-1,'Quality check'!CE$1-1)),"")</f>
        <v/>
      </c>
      <c r="CF9" s="308" t="str">
        <f ca="1">IF(AND(ISNUMBER($A9),ISNUMBER(CF$1)),IF(OFFSET(CountryData!$A$1,'Quality check'!$A9-1,'Quality check'!CF$1-1)=0,"",OFFSET(CountryData!$A$1,'Quality check'!$A9-1,'Quality check'!CF$1-1)),"")</f>
        <v/>
      </c>
      <c r="CG9" s="308" t="str">
        <f ca="1">IF(AND(ISNUMBER($A9),ISNUMBER(CG$1)),IF(OFFSET(CountryData!$A$1,'Quality check'!$A9-1,'Quality check'!CG$1-1)=0,"",OFFSET(CountryData!$A$1,'Quality check'!$A9-1,'Quality check'!CG$1-1)),"")</f>
        <v/>
      </c>
      <c r="CH9" s="308" t="str">
        <f ca="1">IF(AND(ISNUMBER($A9),ISNUMBER(CH$1)),IF(OFFSET(CountryData!$A$1,'Quality check'!$A9-1,'Quality check'!CH$1-1)=0,"",OFFSET(CountryData!$A$1,'Quality check'!$A9-1,'Quality check'!CH$1-1)),"")</f>
        <v/>
      </c>
      <c r="CI9" s="308" t="str">
        <f ca="1">IF(AND(ISNUMBER($A9),ISNUMBER(CI$1)),IF(OFFSET(CountryData!$A$1,'Quality check'!$A9-1,'Quality check'!CI$1-1)=0,"",OFFSET(CountryData!$A$1,'Quality check'!$A9-1,'Quality check'!CI$1-1)),"")</f>
        <v/>
      </c>
      <c r="CJ9" s="308" t="str">
        <f ca="1">IF(AND(ISNUMBER($A9),ISNUMBER(CJ$1)),IF(OFFSET(CountryData!$A$1,'Quality check'!$A9-1,'Quality check'!CJ$1-1)=0,"",OFFSET(CountryData!$A$1,'Quality check'!$A9-1,'Quality check'!CJ$1-1)),"")</f>
        <v/>
      </c>
      <c r="CK9" s="202" t="str">
        <f ca="1">IF(AND(ISNUMBER($A9),ISNUMBER(CK$1)),IF(OFFSET(CountryData!$A$1,'Quality check'!$A9-1,'Quality check'!CK$1-1)=0,"",OFFSET(CountryData!$A$1,'Quality check'!$A9-1,'Quality check'!CK$1-1)),"")</f>
        <v/>
      </c>
      <c r="CL9" s="308" t="str">
        <f ca="1">IF(AND(ISNUMBER($A9),ISNUMBER(CL$1)),IF(OFFSET(CountryData!$A$1,'Quality check'!$A9-1,'Quality check'!CL$1-1)=0,"",OFFSET(CountryData!$A$1,'Quality check'!$A9-1,'Quality check'!CL$1-1)),"")</f>
        <v/>
      </c>
      <c r="CM9" s="308" t="str">
        <f ca="1">IF(AND(ISNUMBER($A9),ISNUMBER(CM$1)),IF(OFFSET(CountryData!$A$1,'Quality check'!$A9-1,'Quality check'!CM$1-1)=0,"",OFFSET(CountryData!$A$1,'Quality check'!$A9-1,'Quality check'!CM$1-1)),"")</f>
        <v/>
      </c>
      <c r="CN9" s="308" t="str">
        <f ca="1">IF(AND(ISNUMBER($A9),ISNUMBER(CN$1)),IF(OFFSET(CountryData!$A$1,'Quality check'!$A9-1,'Quality check'!CN$1-1)=0,"",OFFSET(CountryData!$A$1,'Quality check'!$A9-1,'Quality check'!CN$1-1)),"")</f>
        <v/>
      </c>
      <c r="CO9" s="308" t="str">
        <f ca="1">IF(AND(ISNUMBER($A9),ISNUMBER(CO$1)),IF(OFFSET(CountryData!$A$1,'Quality check'!$A9-1,'Quality check'!CO$1-1)=0,"",OFFSET(CountryData!$A$1,'Quality check'!$A9-1,'Quality check'!CO$1-1)),"")</f>
        <v/>
      </c>
      <c r="CP9" s="308" t="str">
        <f ca="1">IF(AND(ISNUMBER($A9),ISNUMBER(CP$1)),IF(OFFSET(CountryData!$A$1,'Quality check'!$A9-1,'Quality check'!CP$1-1)=0,"",OFFSET(CountryData!$A$1,'Quality check'!$A9-1,'Quality check'!CP$1-1)),"")</f>
        <v/>
      </c>
      <c r="CQ9" s="308" t="str">
        <f ca="1">IF(AND(ISNUMBER($A9),ISNUMBER(CQ$1)),IF(OFFSET(CountryData!$A$1,'Quality check'!$A9-1,'Quality check'!CQ$1-1)=0,"",OFFSET(CountryData!$A$1,'Quality check'!$A9-1,'Quality check'!CQ$1-1)),"")</f>
        <v/>
      </c>
      <c r="CR9" s="203" t="str">
        <f ca="1">IF(AND(ISNUMBER($A9),ISNUMBER(CR$1)),IF(OFFSET(CountryData!$A$1,'Quality check'!$A9-1,'Quality check'!CR$1-1)=0,"",OFFSET(CountryData!$A$1,'Quality check'!$A9-1,'Quality check'!CR$1-1)),"")</f>
        <v/>
      </c>
      <c r="CS9" s="203" t="str">
        <f ca="1">IF(AND(ISNUMBER($A9),ISNUMBER(CS$1)),IF(OFFSET(CountryData!$A$1,'Quality check'!$A9-1,'Quality check'!CS$1-1)=0,"",OFFSET(CountryData!$A$1,'Quality check'!$A9-1,'Quality check'!CS$1-1)),"")</f>
        <v/>
      </c>
      <c r="CT9" s="203" t="str">
        <f ca="1">IF(AND(ISNUMBER($A9),ISNUMBER(CT$1)),IF(OFFSET(CountryData!$A$1,'Quality check'!$A9-1,'Quality check'!CT$1-1)=0,"",OFFSET(CountryData!$A$1,'Quality check'!$A9-1,'Quality check'!CT$1-1)),"")</f>
        <v/>
      </c>
      <c r="CU9" s="203" t="str">
        <f ca="1">IF(AND(ISNUMBER($A9),ISNUMBER(CU$1)),IF(OFFSET(CountryData!$A$1,'Quality check'!$A9-1,'Quality check'!CU$1-1)=0,"",OFFSET(CountryData!$A$1,'Quality check'!$A9-1,'Quality check'!CU$1-1)),"")</f>
        <v/>
      </c>
      <c r="CV9" s="203" t="str">
        <f ca="1">IF(AND(ISNUMBER($A9),ISNUMBER(CV$1)),IF(OFFSET(CountryData!$A$1,'Quality check'!$A9-1,'Quality check'!CV$1-1)=0,"",OFFSET(CountryData!$A$1,'Quality check'!$A9-1,'Quality check'!CV$1-1)),"")</f>
        <v/>
      </c>
      <c r="CW9" s="203" t="str">
        <f ca="1">IF(AND(ISNUMBER($A9),ISNUMBER(CW$1)),IF(OFFSET(CountryData!$A$1,'Quality check'!$A9-1,'Quality check'!CW$1-1)=0,"",OFFSET(CountryData!$A$1,'Quality check'!$A9-1,'Quality check'!CW$1-1)),"")</f>
        <v/>
      </c>
      <c r="CX9" s="203" t="str">
        <f ca="1">IF(AND(ISNUMBER($A9),ISNUMBER(CX$1)),IF(OFFSET(CountryData!$A$1,'Quality check'!$A9-1,'Quality check'!CX$1-1)=0,"",OFFSET(CountryData!$A$1,'Quality check'!$A9-1,'Quality check'!CX$1-1)),"")</f>
        <v/>
      </c>
      <c r="CY9" s="203" t="str">
        <f ca="1">IF(AND(ISNUMBER($A9),ISNUMBER(CY$1)),IF(OFFSET(CountryData!$A$1,'Quality check'!$A9-1,'Quality check'!CY$1-1)=0,"",OFFSET(CountryData!$A$1,'Quality check'!$A9-1,'Quality check'!CY$1-1)),"")</f>
        <v/>
      </c>
      <c r="CZ9" s="308" t="str">
        <f ca="1">IF(AND(ISNUMBER($A9),ISNUMBER(CZ$1)),IF(OFFSET(CountryData!$A$1,'Quality check'!$A9-1,'Quality check'!CZ$1-1)=0,"",OFFSET(CountryData!$A$1,'Quality check'!$A9-1,'Quality check'!CZ$1-1)),"")</f>
        <v/>
      </c>
      <c r="DA9" s="308" t="str">
        <f ca="1">IF(AND(ISNUMBER($A9),ISNUMBER(DA$1)),IF(OFFSET(CountryData!$A$1,'Quality check'!$A9-1,'Quality check'!DA$1-1)=0,"",OFFSET(CountryData!$A$1,'Quality check'!$A9-1,'Quality check'!DA$1-1)),"")</f>
        <v/>
      </c>
      <c r="DB9" s="202" t="str">
        <f ca="1">IF(AND(ISNUMBER($A9),ISNUMBER(DB$1)),IF(OFFSET(CountryData!$A$1,'Quality check'!$A9-1,'Quality check'!DB$1-1)=0,"",OFFSET(CountryData!$A$1,'Quality check'!$A9-1,'Quality check'!DB$1-1)),"")</f>
        <v/>
      </c>
      <c r="DC9" s="308" t="str">
        <f ca="1">IF(AND(ISNUMBER($A9),ISNUMBER(DC$1)),IF(OFFSET(CountryData!$A$1,'Quality check'!$A9-1,'Quality check'!DC$1-1)=0,"",OFFSET(CountryData!$A$1,'Quality check'!$A9-1,'Quality check'!DC$1-1)),"")</f>
        <v/>
      </c>
      <c r="DD9" s="308" t="str">
        <f ca="1">IF(AND(ISNUMBER($A9),ISNUMBER(DD$1)),IF(OFFSET(CountryData!$A$1,'Quality check'!$A9-1,'Quality check'!DD$1-1)=0,"",OFFSET(CountryData!$A$1,'Quality check'!$A9-1,'Quality check'!DD$1-1)),"")</f>
        <v/>
      </c>
      <c r="DE9" s="202" t="str">
        <f ca="1">IF(AND(ISNUMBER($A9),ISNUMBER(DE$1)),IF(OFFSET(CountryData!$A$1,'Quality check'!$A9-1,'Quality check'!DE$1-1)=0,"",OFFSET(CountryData!$A$1,'Quality check'!$A9-1,'Quality check'!DE$1-1)),"")</f>
        <v/>
      </c>
      <c r="DF9" s="203" t="str">
        <f ca="1">IF(AND(ISNUMBER($A9),ISNUMBER(DF$1)),IF(OFFSET(CountryData!$A$1,'Quality check'!$A9-1,'Quality check'!DF$1-1)=0,"",OFFSET(CountryData!$A$1,'Quality check'!$A9-1,'Quality check'!DF$1-1)),"")</f>
        <v/>
      </c>
      <c r="DG9" s="308" t="str">
        <f ca="1">IF(AND(ISNUMBER($A9),ISNUMBER(DG$1)),IF(OFFSET(CountryData!$A$1,'Quality check'!$A9-1,'Quality check'!DG$1-1)=0,"",OFFSET(CountryData!$A$1,'Quality check'!$A9-1,'Quality check'!DG$1-1)),"")</f>
        <v/>
      </c>
      <c r="DH9" s="203" t="str">
        <f ca="1">IF(AND(ISNUMBER($A9),ISNUMBER(DH$1)),IF(OFFSET(CountryData!$A$1,'Quality check'!$A9-1,'Quality check'!DH$1-1)=0,"",OFFSET(CountryData!$A$1,'Quality check'!$A9-1,'Quality check'!DH$1-1)),"")</f>
        <v/>
      </c>
      <c r="DI9" s="308" t="str">
        <f ca="1">IF(AND(ISNUMBER($A9),ISNUMBER(DI$1)),IF(OFFSET(CountryData!$A$1,'Quality check'!$A9-1,'Quality check'!DI$1-1)=0,"",OFFSET(CountryData!$A$1,'Quality check'!$A9-1,'Quality check'!DI$1-1)),"")</f>
        <v/>
      </c>
      <c r="DJ9" s="308" t="str">
        <f ca="1">IF(AND(ISNUMBER($A9),ISNUMBER(DJ$1)),IF(OFFSET(CountryData!$A$1,'Quality check'!$A9-1,'Quality check'!DJ$1-1)=0,"",OFFSET(CountryData!$A$1,'Quality check'!$A9-1,'Quality check'!DJ$1-1)),"")</f>
        <v/>
      </c>
      <c r="DK9" s="203" t="str">
        <f ca="1">IF(AND(ISNUMBER($A9),ISNUMBER(DK$1)),IF(OFFSET(CountryData!$A$1,'Quality check'!$A9-1,'Quality check'!DK$1-1)=0,"",OFFSET(CountryData!$A$1,'Quality check'!$A9-1,'Quality check'!DK$1-1)),"")</f>
        <v/>
      </c>
      <c r="DL9" s="203" t="str">
        <f ca="1">IF(AND(ISNUMBER($A9),ISNUMBER(DL$1)),IF(OFFSET(CountryData!$A$1,'Quality check'!$A9-1,'Quality check'!DL$1-1)=0,"",OFFSET(CountryData!$A$1,'Quality check'!$A9-1,'Quality check'!DL$1-1)),"")</f>
        <v/>
      </c>
      <c r="DM9" s="203" t="str">
        <f ca="1">IF(AND(ISNUMBER($A9),ISNUMBER(DM$1)),IF(OFFSET(CountryData!$A$1,'Quality check'!$A9-1,'Quality check'!DM$1-1)=0,"",OFFSET(CountryData!$A$1,'Quality check'!$A9-1,'Quality check'!DM$1-1)),"")</f>
        <v/>
      </c>
      <c r="DN9" s="203" t="str">
        <f ca="1">IF(AND(ISNUMBER($A9),ISNUMBER(DN$1)),IF(OFFSET(CountryData!$A$1,'Quality check'!$A9-1,'Quality check'!DN$1-1)=0,"",OFFSET(CountryData!$A$1,'Quality check'!$A9-1,'Quality check'!DN$1-1)),"")</f>
        <v/>
      </c>
      <c r="DO9" t="str">
        <f ca="1">IF(AND(ISNUMBER($A9),ISNUMBER(DO$1)),IF(OFFSET(CountryData!$A$1,'Quality check'!$A9-1,'Quality check'!DO$1-1)=0,"",OFFSET(CountryData!$A$1,'Quality check'!$A9-1,'Quality check'!DO$1-1)),"")</f>
        <v/>
      </c>
      <c r="DP9" t="str">
        <f ca="1">IF(AND(ISNUMBER($A9),ISNUMBER(DP$1)),IF(OFFSET(CountryData!$A$1,'Quality check'!$A9-1,'Quality check'!DP$1-1)=0,"",OFFSET(CountryData!$A$1,'Quality check'!$A9-1,'Quality check'!DP$1-1)),"")</f>
        <v/>
      </c>
      <c r="EF9">
        <f t="shared" si="3"/>
        <v>2</v>
      </c>
      <c r="EG9">
        <f t="shared" si="4"/>
        <v>2</v>
      </c>
      <c r="EH9" t="str">
        <f t="shared" si="0"/>
        <v/>
      </c>
    </row>
    <row r="10" spans="1:138" x14ac:dyDescent="0.25">
      <c r="A10" s="114">
        <f>IF(ISNUMBER(MATCH(C10,CountryData!$EM:$EM,0)),MATCH(C10,CountryData!$EM:$EM,0),"")</f>
        <v>6</v>
      </c>
      <c r="B10" t="s">
        <v>401</v>
      </c>
      <c r="C10" t="s">
        <v>718</v>
      </c>
      <c r="D10" t="str">
        <f t="shared" si="1"/>
        <v>Botswana</v>
      </c>
      <c r="E10">
        <f t="shared" si="2"/>
        <v>2010</v>
      </c>
      <c r="F10" s="203">
        <f ca="1">IF(AND(ISNUMBER($A10),ISNUMBER(F$1)),IF(OFFSET(CountryData!$A$1,'Quality check'!$A10-1,'Quality check'!F$1-1)=0,"",OFFSET(CountryData!$A$1,'Quality check'!$A10-1,'Quality check'!F$1-1)),"")</f>
        <v>2006945</v>
      </c>
      <c r="G10" s="203">
        <f ca="1">IF(AND(ISNUMBER($A10),ISNUMBER(G$1)),IF(OFFSET(CountryData!$A$1,'Quality check'!$A10-1,'Quality check'!G$1-1)=0,"",OFFSET(CountryData!$A$1,'Quality check'!$A10-1,'Quality check'!G$1-1)),"")</f>
        <v>662291.85</v>
      </c>
      <c r="H10" s="202" t="str">
        <f ca="1">IF(AND(ISNUMBER($A10),ISNUMBER(H$1)),IF(OFFSET(CountryData!$A$1,'Quality check'!$A10-1,'Quality check'!H$1-1)=0,"",OFFSET(CountryData!$A$1,'Quality check'!$A10-1,'Quality check'!H$1-1)),"")</f>
        <v/>
      </c>
      <c r="I10" s="202" t="str">
        <f ca="1">IF(AND(ISNUMBER($A10),ISNUMBER(I$1)),IF(OFFSET(CountryData!$A$1,'Quality check'!$A10-1,'Quality check'!I$1-1)=0,"",OFFSET(CountryData!$A$1,'Quality check'!$A10-1,'Quality check'!I$1-1)),"")</f>
        <v/>
      </c>
      <c r="J10" s="203">
        <f ca="1">IF(AND(ISNUMBER($A10),ISNUMBER(J$1)),IF(OFFSET(CountryData!$A$1,'Quality check'!$A10-1,'Quality check'!J$1-1)=0,"",OFFSET(CountryData!$A$1,'Quality check'!$A10-1,'Quality check'!J$1-1)),"")</f>
        <v>995092</v>
      </c>
      <c r="K10" s="203">
        <f ca="1">IF(AND(ISNUMBER($A10),ISNUMBER(K$1)),IF(OFFSET(CountryData!$A$1,'Quality check'!$A10-1,'Quality check'!K$1-1)=0,"",OFFSET(CountryData!$A$1,'Quality check'!$A10-1,'Quality check'!K$1-1)),"")</f>
        <v>163643.20769230768</v>
      </c>
      <c r="L10" s="203" t="str">
        <f ca="1">IF(AND(ISNUMBER($A10),ISNUMBER(L$1)),IF(OFFSET(CountryData!$A$1,'Quality check'!$A10-1,'Quality check'!L$1-1)=0,"",OFFSET(CountryData!$A$1,'Quality check'!$A10-1,'Quality check'!L$1-1)),"")</f>
        <v/>
      </c>
      <c r="M10" s="203">
        <f ca="1">IF(AND(ISNUMBER($A10),ISNUMBER(M$1)),IF(OFFSET(CountryData!$A$1,'Quality check'!$A10-1,'Quality check'!M$1-1)=0,"",OFFSET(CountryData!$A$1,'Quality check'!$A10-1,'Quality check'!M$1-1)),"")</f>
        <v>230541.37435897437</v>
      </c>
      <c r="N10" s="203">
        <f ca="1">IF(AND(ISNUMBER($A10),ISNUMBER(N$1)),IF(OFFSET(CountryData!$A$1,'Quality check'!$A10-1,'Quality check'!N$1-1)=0,"",OFFSET(CountryData!$A$1,'Quality check'!$A10-1,'Quality check'!N$1-1)),"")</f>
        <v>210206.59487795067</v>
      </c>
      <c r="O10" s="203">
        <f ca="1">IF(AND(ISNUMBER($A10),ISNUMBER(O$1)),IF(OFFSET(CountryData!$A$1,'Quality check'!$A10-1,'Quality check'!O$1-1)=0,"",OFFSET(CountryData!$A$1,'Quality check'!$A10-1,'Quality check'!O$1-1)),"")</f>
        <v>52224.014226868363</v>
      </c>
      <c r="P10" s="203">
        <f ca="1">IF(AND(ISNUMBER($A10),ISNUMBER(P$1)),IF(OFFSET(CountryData!$A$1,'Quality check'!$A10-1,'Quality check'!P$1-1)=0,"",OFFSET(CountryData!$A$1,'Quality check'!$A10-1,'Quality check'!P$1-1)),"")</f>
        <v>90686.248855173268</v>
      </c>
      <c r="Q10" s="203">
        <f ca="1">IF(AND(ISNUMBER($A10),ISNUMBER(Q$1)),IF(OFFSET(CountryData!$A$1,'Quality check'!$A10-1,'Quality check'!Q$1-1)=0,"",OFFSET(CountryData!$A$1,'Quality check'!$A10-1,'Quality check'!Q$1-1)),"")</f>
        <v>48372.520512820513</v>
      </c>
      <c r="R10" s="203">
        <f ca="1">IF(AND(ISNUMBER($A10),ISNUMBER(R$1)),IF(OFFSET(CountryData!$A$1,'Quality check'!$A10-1,'Quality check'!R$1-1)=0,"",OFFSET(CountryData!$A$1,'Quality check'!$A10-1,'Quality check'!R$1-1)),"")</f>
        <v>29557.674578104154</v>
      </c>
      <c r="S10" s="203">
        <f ca="1">IF(AND(ISNUMBER($A10),ISNUMBER(S$1)),IF(OFFSET(CountryData!$A$1,'Quality check'!$A10-1,'Quality check'!S$1-1)=0,"",OFFSET(CountryData!$A$1,'Quality check'!$A10-1,'Quality check'!S$1-1)),"")</f>
        <v>25953.691382626839</v>
      </c>
      <c r="T10" s="202">
        <f ca="1">IF(AND(ISNUMBER($A10),ISNUMBER(T$1)),IF(OFFSET(CountryData!$A$1,'Quality check'!$A10-1,'Quality check'!T$1-1)=0,"",OFFSET(CountryData!$A$1,'Quality check'!$A10-1,'Quality check'!T$1-1)),"")</f>
        <v>0.40400000000000003</v>
      </c>
      <c r="U10" s="203">
        <f ca="1">IF(AND(ISNUMBER($A10),ISNUMBER(U$1)),IF(OFFSET(CountryData!$A$1,'Quality check'!$A10-1,'Quality check'!U$1-1)=0,"",OFFSET(CountryData!$A$1,'Quality check'!$A10-1,'Quality check'!U$1-1)),"")</f>
        <v>321111.2</v>
      </c>
      <c r="V10" s="203">
        <f ca="1">IF(AND(ISNUMBER($A10),ISNUMBER(V$1)),IF(OFFSET(CountryData!$A$1,'Quality check'!$A10-1,'Quality check'!V$1-1)=0,"",OFFSET(CountryData!$A$1,'Quality check'!$A10-1,'Quality check'!V$1-1)),"")</f>
        <v>289000.07999999996</v>
      </c>
      <c r="W10" s="202">
        <f ca="1">IF(AND(ISNUMBER($A10),ISNUMBER(W$1)),IF(OFFSET(CountryData!$A$1,'Quality check'!$A10-1,'Quality check'!W$1-1)=0,"",OFFSET(CountryData!$A$1,'Quality check'!$A10-1,'Quality check'!W$1-1)),"")</f>
        <v>0.23400000000000001</v>
      </c>
      <c r="X10" s="202">
        <f ca="1">IF(AND(ISNUMBER($A10),ISNUMBER(X$1)),IF(OFFSET(CountryData!$A$1,'Quality check'!$A10-1,'Quality check'!X$1-1)=0,"",OFFSET(CountryData!$A$1,'Quality check'!$A10-1,'Quality check'!X$1-1)),"")</f>
        <v>4.2</v>
      </c>
      <c r="Y10" s="202">
        <f ca="1">IF(AND(ISNUMBER($A10),ISNUMBER(Y$1)),IF(OFFSET(CountryData!$A$1,'Quality check'!$A10-1,'Quality check'!Y$1-1)=0,"",OFFSET(CountryData!$A$1,'Quality check'!$A10-1,'Quality check'!Y$1-1)),"")</f>
        <v>0.84</v>
      </c>
      <c r="Z10" s="202">
        <f ca="1">IF(AND(ISNUMBER($A10),ISNUMBER(Z$1)),IF(OFFSET(CountryData!$A$1,'Quality check'!$A10-1,'Quality check'!Z$1-1)=0,"",OFFSET(CountryData!$A$1,'Quality check'!$A10-1,'Quality check'!Z$1-1)),"")</f>
        <v>0.16</v>
      </c>
      <c r="AA10" s="203" t="str">
        <f ca="1">IF(AND(ISNUMBER($A10),ISNUMBER(AA$1)),IF(OFFSET(CountryData!$A$1,'Quality check'!$A10-1,'Quality check'!AA$1-1)=0,"",OFFSET(CountryData!$A$1,'Quality check'!$A10-1,'Quality check'!AA$1-1)),"")</f>
        <v/>
      </c>
      <c r="AB10" s="203" t="str">
        <f ca="1">IF(AND(ISNUMBER($A10),ISNUMBER(AB$1)),IF(OFFSET(CountryData!$A$1,'Quality check'!$A10-1,'Quality check'!AB$1-1)=0,"",OFFSET(CountryData!$A$1,'Quality check'!$A10-1,'Quality check'!AB$1-1)),"")</f>
        <v/>
      </c>
      <c r="AC10" s="203" t="str">
        <f ca="1">IF(AND(ISNUMBER($A10),ISNUMBER(AC$1)),IF(OFFSET(CountryData!$A$1,'Quality check'!$A10-1,'Quality check'!AC$1-1)=0,"",OFFSET(CountryData!$A$1,'Quality check'!$A10-1,'Quality check'!AC$1-1)),"")</f>
        <v/>
      </c>
      <c r="AD10" s="203" t="str">
        <f ca="1">IF(AND(ISNUMBER($A10),ISNUMBER(AD$1)),IF(OFFSET(CountryData!$A$1,'Quality check'!$A10-1,'Quality check'!AD$1-1)=0,"",OFFSET(CountryData!$A$1,'Quality check'!$A10-1,'Quality check'!AD$1-1)),"")</f>
        <v/>
      </c>
      <c r="AE10" s="202" t="str">
        <f ca="1">IF(AND(ISNUMBER($A10),ISNUMBER(AE$1)),IF(OFFSET(CountryData!$A$1,'Quality check'!$A10-1,'Quality check'!AE$1-1)=0,"",OFFSET(CountryData!$A$1,'Quality check'!$A10-1,'Quality check'!AE$1-1)),"")</f>
        <v/>
      </c>
      <c r="AF10" s="308" t="str">
        <f ca="1">IF(AND(ISNUMBER($A10),ISNUMBER(AF$1)),IF(OFFSET(CountryData!$A$1,'Quality check'!$A10-1,'Quality check'!AF$1-1)=0,"",OFFSET(CountryData!$A$1,'Quality check'!$A10-1,'Quality check'!AF$1-1)),"")</f>
        <v/>
      </c>
      <c r="AG10" s="203" t="str">
        <f ca="1">IF(AND(ISNUMBER($A10),ISNUMBER(AG$1)),IF(OFFSET(CountryData!$A$1,'Quality check'!$A10-1,'Quality check'!AG$1-1)=0,"",OFFSET(CountryData!$A$1,'Quality check'!$A10-1,'Quality check'!AG$1-1)),"")</f>
        <v/>
      </c>
      <c r="AH10" s="203" t="str">
        <f ca="1">IF(AND(ISNUMBER($A10),ISNUMBER(AH$1)),IF(OFFSET(CountryData!$A$1,'Quality check'!$A10-1,'Quality check'!AH$1-1)=0,"",OFFSET(CountryData!$A$1,'Quality check'!$A10-1,'Quality check'!AH$1-1)),"")</f>
        <v/>
      </c>
      <c r="AI10" s="203" t="str">
        <f ca="1">IF(AND(ISNUMBER($A10),ISNUMBER(AI$1)),IF(OFFSET(CountryData!$A$1,'Quality check'!$A10-1,'Quality check'!AI$1-1)=0,"",OFFSET(CountryData!$A$1,'Quality check'!$A10-1,'Quality check'!AI$1-1)),"")</f>
        <v/>
      </c>
      <c r="AJ10" s="202" t="str">
        <f ca="1">IF(AND(ISNUMBER($A10),ISNUMBER(AJ$1)),IF(OFFSET(CountryData!$A$1,'Quality check'!$A10-1,'Quality check'!AJ$1-1)=0,"",OFFSET(CountryData!$A$1,'Quality check'!$A10-1,'Quality check'!AJ$1-1)),"")</f>
        <v/>
      </c>
      <c r="AK10" s="202" t="str">
        <f ca="1">IF(AND(ISNUMBER($A10),ISNUMBER(AK$1)),IF(OFFSET(CountryData!$A$1,'Quality check'!$A10-1,'Quality check'!AK$1-1)=0,"",OFFSET(CountryData!$A$1,'Quality check'!$A10-1,'Quality check'!AK$1-1)),"")</f>
        <v/>
      </c>
      <c r="AL10" s="202" t="str">
        <f ca="1">IF(AND(ISNUMBER($A10),ISNUMBER(AL$1)),IF(OFFSET(CountryData!$A$1,'Quality check'!$A10-1,'Quality check'!AL$1-1)=0,"",OFFSET(CountryData!$A$1,'Quality check'!$A10-1,'Quality check'!AL$1-1)),"")</f>
        <v/>
      </c>
      <c r="AM10" s="202" t="str">
        <f ca="1">IF(AND(ISNUMBER($A10),ISNUMBER(AM$1)),IF(OFFSET(CountryData!$A$1,'Quality check'!$A10-1,'Quality check'!AM$1-1)=0,"",OFFSET(CountryData!$A$1,'Quality check'!$A10-1,'Quality check'!AM$1-1)),"")</f>
        <v/>
      </c>
      <c r="AN10" s="202" t="str">
        <f ca="1">IF(AND(ISNUMBER($A10),ISNUMBER(AN$1)),IF(OFFSET(CountryData!$A$1,'Quality check'!$A10-1,'Quality check'!AN$1-1)=0,"",OFFSET(CountryData!$A$1,'Quality check'!$A10-1,'Quality check'!AN$1-1)),"")</f>
        <v/>
      </c>
      <c r="AO10" s="203" t="str">
        <f ca="1">IF(AND(ISNUMBER($A10),ISNUMBER(AO$1)),IF(OFFSET(CountryData!$A$1,'Quality check'!$A10-1,'Quality check'!AO$1-1)=0,"",OFFSET(CountryData!$A$1,'Quality check'!$A10-1,'Quality check'!AO$1-1)),"")</f>
        <v/>
      </c>
      <c r="AP10" s="203" t="str">
        <f ca="1">IF(AND(ISNUMBER($A10),ISNUMBER(AP$1)),IF(OFFSET(CountryData!$A$1,'Quality check'!$A10-1,'Quality check'!AP$1-1)=0,"",OFFSET(CountryData!$A$1,'Quality check'!$A10-1,'Quality check'!AP$1-1)),"")</f>
        <v/>
      </c>
      <c r="AQ10" s="202" t="str">
        <f ca="1">IF(AND(ISNUMBER($A10),ISNUMBER(AQ$1)),IF(OFFSET(CountryData!$A$1,'Quality check'!$A10-1,'Quality check'!AQ$1-1)=0,"",OFFSET(CountryData!$A$1,'Quality check'!$A10-1,'Quality check'!AQ$1-1)),"")</f>
        <v/>
      </c>
      <c r="AR10" s="202" t="str">
        <f ca="1">IF(AND(ISNUMBER($A10),ISNUMBER(AR$1)),IF(OFFSET(CountryData!$A$1,'Quality check'!$A10-1,'Quality check'!AR$1-1)=0,"",OFFSET(CountryData!$A$1,'Quality check'!$A10-1,'Quality check'!AR$1-1)),"")</f>
        <v/>
      </c>
      <c r="AS10" s="202" t="str">
        <f ca="1">IF(AND(ISNUMBER($A10),ISNUMBER(AS$1)),IF(OFFSET(CountryData!$A$1,'Quality check'!$A10-1,'Quality check'!AS$1-1)=0,"",OFFSET(CountryData!$A$1,'Quality check'!$A10-1,'Quality check'!AS$1-1)),"")</f>
        <v/>
      </c>
      <c r="AT10" s="202" t="str">
        <f ca="1">IF(AND(ISNUMBER($A10),ISNUMBER(AT$1)),IF(OFFSET(CountryData!$A$1,'Quality check'!$A10-1,'Quality check'!AT$1-1)=0,"",OFFSET(CountryData!$A$1,'Quality check'!$A10-1,'Quality check'!AT$1-1)),"")</f>
        <v/>
      </c>
      <c r="AU10" s="202" t="str">
        <f ca="1">IF(AND(ISNUMBER($A10),ISNUMBER(AU$1)),IF(OFFSET(CountryData!$A$1,'Quality check'!$A10-1,'Quality check'!AU$1-1)=0,"",OFFSET(CountryData!$A$1,'Quality check'!$A10-1,'Quality check'!AU$1-1)),"")</f>
        <v/>
      </c>
      <c r="AV10" s="202" t="str">
        <f ca="1">IF(AND(ISNUMBER($A10),ISNUMBER(AV$1)),IF(OFFSET(CountryData!$A$1,'Quality check'!$A10-1,'Quality check'!AV$1-1)=0,"",OFFSET(CountryData!$A$1,'Quality check'!$A10-1,'Quality check'!AV$1-1)),"")</f>
        <v/>
      </c>
      <c r="AW10" s="203" t="str">
        <f ca="1">IF(AND(ISNUMBER($A10),ISNUMBER(AW$1)),IF(OFFSET(CountryData!$A$1,'Quality check'!$A10-1,'Quality check'!AW$1-1)=0,"",OFFSET(CountryData!$A$1,'Quality check'!$A10-1,'Quality check'!AW$1-1)),"")</f>
        <v/>
      </c>
      <c r="AX10" s="203" t="str">
        <f ca="1">IF(AND(ISNUMBER($A10),ISNUMBER(AX$1)),IF(OFFSET(CountryData!$A$1,'Quality check'!$A10-1,'Quality check'!AX$1-1)=0,"",OFFSET(CountryData!$A$1,'Quality check'!$A10-1,'Quality check'!AX$1-1)),"")</f>
        <v/>
      </c>
      <c r="AY10" s="202" t="str">
        <f ca="1">IF(AND(ISNUMBER($A10),ISNUMBER(AY$1)),IF(OFFSET(CountryData!$A$1,'Quality check'!$A10-1,'Quality check'!AY$1-1)=0,"",OFFSET(CountryData!$A$1,'Quality check'!$A10-1,'Quality check'!AY$1-1)),"")</f>
        <v/>
      </c>
      <c r="AZ10" s="202" t="str">
        <f ca="1">IF(AND(ISNUMBER($A10),ISNUMBER(AZ$1)),IF(OFFSET(CountryData!$A$1,'Quality check'!$A10-1,'Quality check'!AZ$1-1)=0,"",OFFSET(CountryData!$A$1,'Quality check'!$A10-1,'Quality check'!AZ$1-1)),"")</f>
        <v/>
      </c>
      <c r="BA10" s="202" t="str">
        <f ca="1">IF(AND(ISNUMBER($A10),ISNUMBER(BA$1)),IF(OFFSET(CountryData!$A$1,'Quality check'!$A10-1,'Quality check'!BA$1-1)=0,"",OFFSET(CountryData!$A$1,'Quality check'!$A10-1,'Quality check'!BA$1-1)),"")</f>
        <v/>
      </c>
      <c r="BB10" s="202" t="str">
        <f ca="1">IF(AND(ISNUMBER($A10),ISNUMBER(BB$1)),IF(OFFSET(CountryData!$A$1,'Quality check'!$A10-1,'Quality check'!BB$1-1)=0,"",OFFSET(CountryData!$A$1,'Quality check'!$A10-1,'Quality check'!BB$1-1)),"")</f>
        <v/>
      </c>
      <c r="BC10" s="202" t="str">
        <f ca="1">IF(AND(ISNUMBER($A10),ISNUMBER(BC$1)),IF(OFFSET(CountryData!$A$1,'Quality check'!$A10-1,'Quality check'!BC$1-1)=0,"",OFFSET(CountryData!$A$1,'Quality check'!$A10-1,'Quality check'!BC$1-1)),"")</f>
        <v/>
      </c>
      <c r="BD10" s="313" t="str">
        <f ca="1">IF(AND(ISNUMBER($A10),ISNUMBER(BD$1)),IF(OFFSET(CountryData!$A$1,'Quality check'!$A10-1,'Quality check'!BD$1-1)=0,"",OFFSET(CountryData!$A$1,'Quality check'!$A10-1,'Quality check'!BD$1-1)),"")</f>
        <v/>
      </c>
      <c r="BE10" s="313" t="str">
        <f ca="1">IF(AND(ISNUMBER($A10),ISNUMBER(BE$1)),IF(OFFSET(CountryData!$A$1,'Quality check'!$A10-1,'Quality check'!BE$1-1)=0,"",OFFSET(CountryData!$A$1,'Quality check'!$A10-1,'Quality check'!BE$1-1)),"")</f>
        <v/>
      </c>
      <c r="BF10" s="313" t="str">
        <f ca="1">IF(AND(ISNUMBER($A10),ISNUMBER(BF$1)),IF(OFFSET(CountryData!$A$1,'Quality check'!$A10-1,'Quality check'!BF$1-1)=0,"",OFFSET(CountryData!$A$1,'Quality check'!$A10-1,'Quality check'!BF$1-1)),"")</f>
        <v/>
      </c>
      <c r="BG10" s="203" t="str">
        <f ca="1">IF(AND(ISNUMBER($A10),ISNUMBER(BG$1)),IF(OFFSET(CountryData!$A$1,'Quality check'!$A10-1,'Quality check'!BG$1-1)=0,"",OFFSET(CountryData!$A$1,'Quality check'!$A10-1,'Quality check'!BG$1-1)),"")</f>
        <v/>
      </c>
      <c r="BH10" s="202" t="str">
        <f ca="1">IF(AND(ISNUMBER($A10),ISNUMBER(BH$1)),IF(OFFSET(CountryData!$A$1,'Quality check'!$A10-1,'Quality check'!BH$1-1)=0,"",OFFSET(CountryData!$A$1,'Quality check'!$A10-1,'Quality check'!BH$1-1)),"")</f>
        <v/>
      </c>
      <c r="BI10" s="203" t="str">
        <f ca="1">IF(AND(ISNUMBER($A10),ISNUMBER(BI$1)),IF(OFFSET(CountryData!$A$1,'Quality check'!$A10-1,'Quality check'!BI$1-1)=0,"",OFFSET(CountryData!$A$1,'Quality check'!$A10-1,'Quality check'!BI$1-1)),"")</f>
        <v/>
      </c>
      <c r="BJ10" s="202" t="str">
        <f ca="1">IF(AND(ISNUMBER($A10),ISNUMBER(BJ$1)),IF(OFFSET(CountryData!$A$1,'Quality check'!$A10-1,'Quality check'!BJ$1-1)=0,"",OFFSET(CountryData!$A$1,'Quality check'!$A10-1,'Quality check'!BJ$1-1)),"")</f>
        <v/>
      </c>
      <c r="BK10" s="202" t="str">
        <f ca="1">IF(AND(ISNUMBER($A10),ISNUMBER(BK$1)),IF(OFFSET(CountryData!$A$1,'Quality check'!$A10-1,'Quality check'!BK$1-1)=0,"",OFFSET(CountryData!$A$1,'Quality check'!$A10-1,'Quality check'!BK$1-1)),"")</f>
        <v/>
      </c>
      <c r="BL10" s="308" t="str">
        <f ca="1">IF(AND(ISNUMBER($A10),ISNUMBER(BL$1)),IF(OFFSET(CountryData!$A$1,'Quality check'!$A10-1,'Quality check'!BL$1-1)=0,"",OFFSET(CountryData!$A$1,'Quality check'!$A10-1,'Quality check'!BL$1-1)),"")</f>
        <v/>
      </c>
      <c r="BM10" s="308" t="str">
        <f ca="1">IF(AND(ISNUMBER($A10),ISNUMBER(BM$1)),IF(OFFSET(CountryData!$A$1,'Quality check'!$A10-1,'Quality check'!BM$1-1)=0,"",OFFSET(CountryData!$A$1,'Quality check'!$A10-1,'Quality check'!BM$1-1)),"")</f>
        <v/>
      </c>
      <c r="BN10" s="308" t="str">
        <f ca="1">IF(AND(ISNUMBER($A10),ISNUMBER(BN$1)),IF(OFFSET(CountryData!$A$1,'Quality check'!$A10-1,'Quality check'!BN$1-1)=0,"",OFFSET(CountryData!$A$1,'Quality check'!$A10-1,'Quality check'!BN$1-1)),"")</f>
        <v/>
      </c>
      <c r="BO10" s="308" t="str">
        <f ca="1">IF(AND(ISNUMBER($A10),ISNUMBER(BO$1)),IF(OFFSET(CountryData!$A$1,'Quality check'!$A10-1,'Quality check'!BO$1-1)=0,"",OFFSET(CountryData!$A$1,'Quality check'!$A10-1,'Quality check'!BO$1-1)),"")</f>
        <v/>
      </c>
      <c r="BP10" s="308" t="str">
        <f ca="1">IF(AND(ISNUMBER($A10),ISNUMBER(BP$1)),IF(OFFSET(CountryData!$A$1,'Quality check'!$A10-1,'Quality check'!BP$1-1)=0,"",OFFSET(CountryData!$A$1,'Quality check'!$A10-1,'Quality check'!BP$1-1)),"")</f>
        <v/>
      </c>
      <c r="BQ10" s="308" t="str">
        <f ca="1">IF(AND(ISNUMBER($A10),ISNUMBER(BQ$1)),IF(OFFSET(CountryData!$A$1,'Quality check'!$A10-1,'Quality check'!BQ$1-1)=0,"",OFFSET(CountryData!$A$1,'Quality check'!$A10-1,'Quality check'!BQ$1-1)),"")</f>
        <v/>
      </c>
      <c r="BR10" s="308" t="str">
        <f ca="1">IF(AND(ISNUMBER($A10),ISNUMBER(BR$1)),IF(OFFSET(CountryData!$A$1,'Quality check'!$A10-1,'Quality check'!BR$1-1)=0,"",OFFSET(CountryData!$A$1,'Quality check'!$A10-1,'Quality check'!BR$1-1)),"")</f>
        <v/>
      </c>
      <c r="BS10" s="308" t="str">
        <f ca="1">IF(AND(ISNUMBER($A10),ISNUMBER(BS$1)),IF(OFFSET(CountryData!$A$1,'Quality check'!$A10-1,'Quality check'!BS$1-1)=0,"",OFFSET(CountryData!$A$1,'Quality check'!$A10-1,'Quality check'!BS$1-1)),"")</f>
        <v/>
      </c>
      <c r="BT10" s="308" t="str">
        <f ca="1">IF(AND(ISNUMBER($A10),ISNUMBER(BT$1)),IF(OFFSET(CountryData!$A$1,'Quality check'!$A10-1,'Quality check'!BT$1-1)=0,"",OFFSET(CountryData!$A$1,'Quality check'!$A10-1,'Quality check'!BT$1-1)),"")</f>
        <v/>
      </c>
      <c r="BU10" s="308" t="str">
        <f ca="1">IF(AND(ISNUMBER($A10),ISNUMBER(BU$1)),IF(OFFSET(CountryData!$A$1,'Quality check'!$A10-1,'Quality check'!BU$1-1)=0,"",OFFSET(CountryData!$A$1,'Quality check'!$A10-1,'Quality check'!BU$1-1)),"")</f>
        <v/>
      </c>
      <c r="BV10" s="308" t="str">
        <f ca="1">IF(AND(ISNUMBER($A10),ISNUMBER(BV$1)),IF(OFFSET(CountryData!$A$1,'Quality check'!$A10-1,'Quality check'!BV$1-1)=0,"",OFFSET(CountryData!$A$1,'Quality check'!$A10-1,'Quality check'!BV$1-1)),"")</f>
        <v/>
      </c>
      <c r="BW10" s="308" t="str">
        <f ca="1">IF(AND(ISNUMBER($A10),ISNUMBER(BW$1)),IF(OFFSET(CountryData!$A$1,'Quality check'!$A10-1,'Quality check'!BW$1-1)=0,"",OFFSET(CountryData!$A$1,'Quality check'!$A10-1,'Quality check'!BW$1-1)),"")</f>
        <v/>
      </c>
      <c r="BX10" s="202" t="str">
        <f ca="1">IF(AND(ISNUMBER($A10),ISNUMBER(BX$1)),IF(OFFSET(CountryData!$A$1,'Quality check'!$A10-1,'Quality check'!BX$1-1)=0,"",OFFSET(CountryData!$A$1,'Quality check'!$A10-1,'Quality check'!BX$1-1)),"")</f>
        <v/>
      </c>
      <c r="BY10" s="308" t="str">
        <f ca="1">IF(AND(ISNUMBER($A10),ISNUMBER(BY$1)),IF(OFFSET(CountryData!$A$1,'Quality check'!$A10-1,'Quality check'!BY$1-1)=0,"",OFFSET(CountryData!$A$1,'Quality check'!$A10-1,'Quality check'!BY$1-1)),"")</f>
        <v/>
      </c>
      <c r="BZ10" s="308" t="str">
        <f ca="1">IF(AND(ISNUMBER($A10),ISNUMBER(BZ$1)),IF(OFFSET(CountryData!$A$1,'Quality check'!$A10-1,'Quality check'!BZ$1-1)=0,"",OFFSET(CountryData!$A$1,'Quality check'!$A10-1,'Quality check'!BZ$1-1)),"")</f>
        <v/>
      </c>
      <c r="CA10" s="308" t="str">
        <f ca="1">IF(AND(ISNUMBER($A10),ISNUMBER(CA$1)),IF(OFFSET(CountryData!$A$1,'Quality check'!$A10-1,'Quality check'!CA$1-1)=0,"",OFFSET(CountryData!$A$1,'Quality check'!$A10-1,'Quality check'!CA$1-1)),"")</f>
        <v/>
      </c>
      <c r="CB10" s="308" t="str">
        <f ca="1">IF(AND(ISNUMBER($A10),ISNUMBER(CB$1)),IF(OFFSET(CountryData!$A$1,'Quality check'!$A10-1,'Quality check'!CB$1-1)=0,"",OFFSET(CountryData!$A$1,'Quality check'!$A10-1,'Quality check'!CB$1-1)),"")</f>
        <v/>
      </c>
      <c r="CC10" s="308" t="str">
        <f ca="1">IF(AND(ISNUMBER($A10),ISNUMBER(CC$1)),IF(OFFSET(CountryData!$A$1,'Quality check'!$A10-1,'Quality check'!CC$1-1)=0,"",OFFSET(CountryData!$A$1,'Quality check'!$A10-1,'Quality check'!CC$1-1)),"")</f>
        <v/>
      </c>
      <c r="CD10" s="308" t="str">
        <f ca="1">IF(AND(ISNUMBER($A10),ISNUMBER(CD$1)),IF(OFFSET(CountryData!$A$1,'Quality check'!$A10-1,'Quality check'!CD$1-1)=0,"",OFFSET(CountryData!$A$1,'Quality check'!$A10-1,'Quality check'!CD$1-1)),"")</f>
        <v/>
      </c>
      <c r="CE10" s="308" t="str">
        <f ca="1">IF(AND(ISNUMBER($A10),ISNUMBER(CE$1)),IF(OFFSET(CountryData!$A$1,'Quality check'!$A10-1,'Quality check'!CE$1-1)=0,"",OFFSET(CountryData!$A$1,'Quality check'!$A10-1,'Quality check'!CE$1-1)),"")</f>
        <v/>
      </c>
      <c r="CF10" s="308" t="str">
        <f ca="1">IF(AND(ISNUMBER($A10),ISNUMBER(CF$1)),IF(OFFSET(CountryData!$A$1,'Quality check'!$A10-1,'Quality check'!CF$1-1)=0,"",OFFSET(CountryData!$A$1,'Quality check'!$A10-1,'Quality check'!CF$1-1)),"")</f>
        <v/>
      </c>
      <c r="CG10" s="308" t="str">
        <f ca="1">IF(AND(ISNUMBER($A10),ISNUMBER(CG$1)),IF(OFFSET(CountryData!$A$1,'Quality check'!$A10-1,'Quality check'!CG$1-1)=0,"",OFFSET(CountryData!$A$1,'Quality check'!$A10-1,'Quality check'!CG$1-1)),"")</f>
        <v/>
      </c>
      <c r="CH10" s="308" t="str">
        <f ca="1">IF(AND(ISNUMBER($A10),ISNUMBER(CH$1)),IF(OFFSET(CountryData!$A$1,'Quality check'!$A10-1,'Quality check'!CH$1-1)=0,"",OFFSET(CountryData!$A$1,'Quality check'!$A10-1,'Quality check'!CH$1-1)),"")</f>
        <v/>
      </c>
      <c r="CI10" s="308" t="str">
        <f ca="1">IF(AND(ISNUMBER($A10),ISNUMBER(CI$1)),IF(OFFSET(CountryData!$A$1,'Quality check'!$A10-1,'Quality check'!CI$1-1)=0,"",OFFSET(CountryData!$A$1,'Quality check'!$A10-1,'Quality check'!CI$1-1)),"")</f>
        <v/>
      </c>
      <c r="CJ10" s="308" t="str">
        <f ca="1">IF(AND(ISNUMBER($A10),ISNUMBER(CJ$1)),IF(OFFSET(CountryData!$A$1,'Quality check'!$A10-1,'Quality check'!CJ$1-1)=0,"",OFFSET(CountryData!$A$1,'Quality check'!$A10-1,'Quality check'!CJ$1-1)),"")</f>
        <v/>
      </c>
      <c r="CK10" s="202" t="str">
        <f ca="1">IF(AND(ISNUMBER($A10),ISNUMBER(CK$1)),IF(OFFSET(CountryData!$A$1,'Quality check'!$A10-1,'Quality check'!CK$1-1)=0,"",OFFSET(CountryData!$A$1,'Quality check'!$A10-1,'Quality check'!CK$1-1)),"")</f>
        <v/>
      </c>
      <c r="CL10" s="308" t="str">
        <f ca="1">IF(AND(ISNUMBER($A10),ISNUMBER(CL$1)),IF(OFFSET(CountryData!$A$1,'Quality check'!$A10-1,'Quality check'!CL$1-1)=0,"",OFFSET(CountryData!$A$1,'Quality check'!$A10-1,'Quality check'!CL$1-1)),"")</f>
        <v/>
      </c>
      <c r="CM10" s="308" t="str">
        <f ca="1">IF(AND(ISNUMBER($A10),ISNUMBER(CM$1)),IF(OFFSET(CountryData!$A$1,'Quality check'!$A10-1,'Quality check'!CM$1-1)=0,"",OFFSET(CountryData!$A$1,'Quality check'!$A10-1,'Quality check'!CM$1-1)),"")</f>
        <v/>
      </c>
      <c r="CN10" s="308" t="str">
        <f ca="1">IF(AND(ISNUMBER($A10),ISNUMBER(CN$1)),IF(OFFSET(CountryData!$A$1,'Quality check'!$A10-1,'Quality check'!CN$1-1)=0,"",OFFSET(CountryData!$A$1,'Quality check'!$A10-1,'Quality check'!CN$1-1)),"")</f>
        <v/>
      </c>
      <c r="CO10" s="308" t="str">
        <f ca="1">IF(AND(ISNUMBER($A10),ISNUMBER(CO$1)),IF(OFFSET(CountryData!$A$1,'Quality check'!$A10-1,'Quality check'!CO$1-1)=0,"",OFFSET(CountryData!$A$1,'Quality check'!$A10-1,'Quality check'!CO$1-1)),"")</f>
        <v/>
      </c>
      <c r="CP10" s="308" t="str">
        <f ca="1">IF(AND(ISNUMBER($A10),ISNUMBER(CP$1)),IF(OFFSET(CountryData!$A$1,'Quality check'!$A10-1,'Quality check'!CP$1-1)=0,"",OFFSET(CountryData!$A$1,'Quality check'!$A10-1,'Quality check'!CP$1-1)),"")</f>
        <v/>
      </c>
      <c r="CQ10" s="308" t="str">
        <f ca="1">IF(AND(ISNUMBER($A10),ISNUMBER(CQ$1)),IF(OFFSET(CountryData!$A$1,'Quality check'!$A10-1,'Quality check'!CQ$1-1)=0,"",OFFSET(CountryData!$A$1,'Quality check'!$A10-1,'Quality check'!CQ$1-1)),"")</f>
        <v/>
      </c>
      <c r="CR10" s="203" t="str">
        <f ca="1">IF(AND(ISNUMBER($A10),ISNUMBER(CR$1)),IF(OFFSET(CountryData!$A$1,'Quality check'!$A10-1,'Quality check'!CR$1-1)=0,"",OFFSET(CountryData!$A$1,'Quality check'!$A10-1,'Quality check'!CR$1-1)),"")</f>
        <v/>
      </c>
      <c r="CS10" s="203" t="str">
        <f ca="1">IF(AND(ISNUMBER($A10),ISNUMBER(CS$1)),IF(OFFSET(CountryData!$A$1,'Quality check'!$A10-1,'Quality check'!CS$1-1)=0,"",OFFSET(CountryData!$A$1,'Quality check'!$A10-1,'Quality check'!CS$1-1)),"")</f>
        <v/>
      </c>
      <c r="CT10" s="203" t="str">
        <f ca="1">IF(AND(ISNUMBER($A10),ISNUMBER(CT$1)),IF(OFFSET(CountryData!$A$1,'Quality check'!$A10-1,'Quality check'!CT$1-1)=0,"",OFFSET(CountryData!$A$1,'Quality check'!$A10-1,'Quality check'!CT$1-1)),"")</f>
        <v/>
      </c>
      <c r="CU10" s="203" t="str">
        <f ca="1">IF(AND(ISNUMBER($A10),ISNUMBER(CU$1)),IF(OFFSET(CountryData!$A$1,'Quality check'!$A10-1,'Quality check'!CU$1-1)=0,"",OFFSET(CountryData!$A$1,'Quality check'!$A10-1,'Quality check'!CU$1-1)),"")</f>
        <v/>
      </c>
      <c r="CV10" s="203" t="str">
        <f ca="1">IF(AND(ISNUMBER($A10),ISNUMBER(CV$1)),IF(OFFSET(CountryData!$A$1,'Quality check'!$A10-1,'Quality check'!CV$1-1)=0,"",OFFSET(CountryData!$A$1,'Quality check'!$A10-1,'Quality check'!CV$1-1)),"")</f>
        <v/>
      </c>
      <c r="CW10" s="203" t="str">
        <f ca="1">IF(AND(ISNUMBER($A10),ISNUMBER(CW$1)),IF(OFFSET(CountryData!$A$1,'Quality check'!$A10-1,'Quality check'!CW$1-1)=0,"",OFFSET(CountryData!$A$1,'Quality check'!$A10-1,'Quality check'!CW$1-1)),"")</f>
        <v/>
      </c>
      <c r="CX10" s="203" t="str">
        <f ca="1">IF(AND(ISNUMBER($A10),ISNUMBER(CX$1)),IF(OFFSET(CountryData!$A$1,'Quality check'!$A10-1,'Quality check'!CX$1-1)=0,"",OFFSET(CountryData!$A$1,'Quality check'!$A10-1,'Quality check'!CX$1-1)),"")</f>
        <v/>
      </c>
      <c r="CY10" s="203" t="str">
        <f ca="1">IF(AND(ISNUMBER($A10),ISNUMBER(CY$1)),IF(OFFSET(CountryData!$A$1,'Quality check'!$A10-1,'Quality check'!CY$1-1)=0,"",OFFSET(CountryData!$A$1,'Quality check'!$A10-1,'Quality check'!CY$1-1)),"")</f>
        <v/>
      </c>
      <c r="CZ10" s="308" t="str">
        <f ca="1">IF(AND(ISNUMBER($A10),ISNUMBER(CZ$1)),IF(OFFSET(CountryData!$A$1,'Quality check'!$A10-1,'Quality check'!CZ$1-1)=0,"",OFFSET(CountryData!$A$1,'Quality check'!$A10-1,'Quality check'!CZ$1-1)),"")</f>
        <v/>
      </c>
      <c r="DA10" s="308" t="str">
        <f ca="1">IF(AND(ISNUMBER($A10),ISNUMBER(DA$1)),IF(OFFSET(CountryData!$A$1,'Quality check'!$A10-1,'Quality check'!DA$1-1)=0,"",OFFSET(CountryData!$A$1,'Quality check'!$A10-1,'Quality check'!DA$1-1)),"")</f>
        <v/>
      </c>
      <c r="DB10" s="202" t="str">
        <f ca="1">IF(AND(ISNUMBER($A10),ISNUMBER(DB$1)),IF(OFFSET(CountryData!$A$1,'Quality check'!$A10-1,'Quality check'!DB$1-1)=0,"",OFFSET(CountryData!$A$1,'Quality check'!$A10-1,'Quality check'!DB$1-1)),"")</f>
        <v/>
      </c>
      <c r="DC10" s="308" t="str">
        <f ca="1">IF(AND(ISNUMBER($A10),ISNUMBER(DC$1)),IF(OFFSET(CountryData!$A$1,'Quality check'!$A10-1,'Quality check'!DC$1-1)=0,"",OFFSET(CountryData!$A$1,'Quality check'!$A10-1,'Quality check'!DC$1-1)),"")</f>
        <v/>
      </c>
      <c r="DD10" s="308" t="str">
        <f ca="1">IF(AND(ISNUMBER($A10),ISNUMBER(DD$1)),IF(OFFSET(CountryData!$A$1,'Quality check'!$A10-1,'Quality check'!DD$1-1)=0,"",OFFSET(CountryData!$A$1,'Quality check'!$A10-1,'Quality check'!DD$1-1)),"")</f>
        <v/>
      </c>
      <c r="DE10" s="202" t="str">
        <f ca="1">IF(AND(ISNUMBER($A10),ISNUMBER(DE$1)),IF(OFFSET(CountryData!$A$1,'Quality check'!$A10-1,'Quality check'!DE$1-1)=0,"",OFFSET(CountryData!$A$1,'Quality check'!$A10-1,'Quality check'!DE$1-1)),"")</f>
        <v/>
      </c>
      <c r="DF10" s="203" t="str">
        <f ca="1">IF(AND(ISNUMBER($A10),ISNUMBER(DF$1)),IF(OFFSET(CountryData!$A$1,'Quality check'!$A10-1,'Quality check'!DF$1-1)=0,"",OFFSET(CountryData!$A$1,'Quality check'!$A10-1,'Quality check'!DF$1-1)),"")</f>
        <v/>
      </c>
      <c r="DG10" s="308" t="str">
        <f ca="1">IF(AND(ISNUMBER($A10),ISNUMBER(DG$1)),IF(OFFSET(CountryData!$A$1,'Quality check'!$A10-1,'Quality check'!DG$1-1)=0,"",OFFSET(CountryData!$A$1,'Quality check'!$A10-1,'Quality check'!DG$1-1)),"")</f>
        <v/>
      </c>
      <c r="DH10" s="203" t="str">
        <f ca="1">IF(AND(ISNUMBER($A10),ISNUMBER(DH$1)),IF(OFFSET(CountryData!$A$1,'Quality check'!$A10-1,'Quality check'!DH$1-1)=0,"",OFFSET(CountryData!$A$1,'Quality check'!$A10-1,'Quality check'!DH$1-1)),"")</f>
        <v/>
      </c>
      <c r="DI10" s="308" t="str">
        <f ca="1">IF(AND(ISNUMBER($A10),ISNUMBER(DI$1)),IF(OFFSET(CountryData!$A$1,'Quality check'!$A10-1,'Quality check'!DI$1-1)=0,"",OFFSET(CountryData!$A$1,'Quality check'!$A10-1,'Quality check'!DI$1-1)),"")</f>
        <v/>
      </c>
      <c r="DJ10" s="308" t="str">
        <f ca="1">IF(AND(ISNUMBER($A10),ISNUMBER(DJ$1)),IF(OFFSET(CountryData!$A$1,'Quality check'!$A10-1,'Quality check'!DJ$1-1)=0,"",OFFSET(CountryData!$A$1,'Quality check'!$A10-1,'Quality check'!DJ$1-1)),"")</f>
        <v/>
      </c>
      <c r="DK10" s="203" t="str">
        <f ca="1">IF(AND(ISNUMBER($A10),ISNUMBER(DK$1)),IF(OFFSET(CountryData!$A$1,'Quality check'!$A10-1,'Quality check'!DK$1-1)=0,"",OFFSET(CountryData!$A$1,'Quality check'!$A10-1,'Quality check'!DK$1-1)),"")</f>
        <v/>
      </c>
      <c r="DL10" s="203" t="str">
        <f ca="1">IF(AND(ISNUMBER($A10),ISNUMBER(DL$1)),IF(OFFSET(CountryData!$A$1,'Quality check'!$A10-1,'Quality check'!DL$1-1)=0,"",OFFSET(CountryData!$A$1,'Quality check'!$A10-1,'Quality check'!DL$1-1)),"")</f>
        <v/>
      </c>
      <c r="DM10" s="203" t="str">
        <f ca="1">IF(AND(ISNUMBER($A10),ISNUMBER(DM$1)),IF(OFFSET(CountryData!$A$1,'Quality check'!$A10-1,'Quality check'!DM$1-1)=0,"",OFFSET(CountryData!$A$1,'Quality check'!$A10-1,'Quality check'!DM$1-1)),"")</f>
        <v/>
      </c>
      <c r="DN10" s="203" t="str">
        <f ca="1">IF(AND(ISNUMBER($A10),ISNUMBER(DN$1)),IF(OFFSET(CountryData!$A$1,'Quality check'!$A10-1,'Quality check'!DN$1-1)=0,"",OFFSET(CountryData!$A$1,'Quality check'!$A10-1,'Quality check'!DN$1-1)),"")</f>
        <v/>
      </c>
      <c r="DO10" t="str">
        <f ca="1">IF(AND(ISNUMBER($A10),ISNUMBER(DO$1)),IF(OFFSET(CountryData!$A$1,'Quality check'!$A10-1,'Quality check'!DO$1-1)=0,"",OFFSET(CountryData!$A$1,'Quality check'!$A10-1,'Quality check'!DO$1-1)),"")</f>
        <v/>
      </c>
      <c r="DP10" t="str">
        <f ca="1">IF(AND(ISNUMBER($A10),ISNUMBER(DP$1)),IF(OFFSET(CountryData!$A$1,'Quality check'!$A10-1,'Quality check'!DP$1-1)=0,"",OFFSET(CountryData!$A$1,'Quality check'!$A10-1,'Quality check'!DP$1-1)),"")</f>
        <v/>
      </c>
      <c r="EF10">
        <f t="shared" si="3"/>
        <v>2</v>
      </c>
      <c r="EG10" t="str">
        <f t="shared" si="4"/>
        <v/>
      </c>
      <c r="EH10" t="str">
        <f t="shared" si="0"/>
        <v/>
      </c>
    </row>
    <row r="11" spans="1:138" x14ac:dyDescent="0.25">
      <c r="A11" s="114">
        <f>IF(ISNUMBER(MATCH(C11,CountryData!$EM:$EM,0)),MATCH(C11,CountryData!$EM:$EM,0),"")</f>
        <v>51</v>
      </c>
      <c r="B11" t="s">
        <v>402</v>
      </c>
      <c r="C11" t="s">
        <v>719</v>
      </c>
      <c r="D11" t="str">
        <f t="shared" si="1"/>
        <v>Botswana</v>
      </c>
      <c r="E11">
        <f t="shared" si="2"/>
        <v>2011</v>
      </c>
      <c r="F11" s="203">
        <f ca="1">IF(AND(ISNUMBER($A11),ISNUMBER(F$1)),IF(OFFSET(CountryData!$A$1,'Quality check'!$A11-1,'Quality check'!F$1-1)=0,"",OFFSET(CountryData!$A$1,'Quality check'!$A11-1,'Quality check'!F$1-1)),"")</f>
        <v>2031000</v>
      </c>
      <c r="G11" s="203" t="str">
        <f ca="1">IF(AND(ISNUMBER($A11),ISNUMBER(G$1)),IF(OFFSET(CountryData!$A$1,'Quality check'!$A11-1,'Quality check'!G$1-1)=0,"",OFFSET(CountryData!$A$1,'Quality check'!$A11-1,'Quality check'!G$1-1)),"")</f>
        <v/>
      </c>
      <c r="H11" s="202" t="str">
        <f ca="1">IF(AND(ISNUMBER($A11),ISNUMBER(H$1)),IF(OFFSET(CountryData!$A$1,'Quality check'!$A11-1,'Quality check'!H$1-1)=0,"",OFFSET(CountryData!$A$1,'Quality check'!$A11-1,'Quality check'!H$1-1)),"")</f>
        <v/>
      </c>
      <c r="I11" s="202">
        <f ca="1">IF(AND(ISNUMBER($A11),ISNUMBER(I$1)),IF(OFFSET(CountryData!$A$1,'Quality check'!$A11-1,'Quality check'!I$1-1)=0,"",OFFSET(CountryData!$A$1,'Quality check'!$A11-1,'Quality check'!I$1-1)),"")</f>
        <v>1.8000000000000002E-2</v>
      </c>
      <c r="J11" s="203" t="str">
        <f ca="1">IF(AND(ISNUMBER($A11),ISNUMBER(J$1)),IF(OFFSET(CountryData!$A$1,'Quality check'!$A11-1,'Quality check'!J$1-1)=0,"",OFFSET(CountryData!$A$1,'Quality check'!$A11-1,'Quality check'!J$1-1)),"")</f>
        <v/>
      </c>
      <c r="K11" s="203" t="str">
        <f ca="1">IF(AND(ISNUMBER($A11),ISNUMBER(K$1)),IF(OFFSET(CountryData!$A$1,'Quality check'!$A11-1,'Quality check'!K$1-1)=0,"",OFFSET(CountryData!$A$1,'Quality check'!$A11-1,'Quality check'!K$1-1)),"")</f>
        <v/>
      </c>
      <c r="L11" s="203" t="str">
        <f ca="1">IF(AND(ISNUMBER($A11),ISNUMBER(L$1)),IF(OFFSET(CountryData!$A$1,'Quality check'!$A11-1,'Quality check'!L$1-1)=0,"",OFFSET(CountryData!$A$1,'Quality check'!$A11-1,'Quality check'!L$1-1)),"")</f>
        <v/>
      </c>
      <c r="M11" s="203" t="str">
        <f ca="1">IF(AND(ISNUMBER($A11),ISNUMBER(M$1)),IF(OFFSET(CountryData!$A$1,'Quality check'!$A11-1,'Quality check'!M$1-1)=0,"",OFFSET(CountryData!$A$1,'Quality check'!$A11-1,'Quality check'!M$1-1)),"")</f>
        <v/>
      </c>
      <c r="N11" s="203" t="str">
        <f ca="1">IF(AND(ISNUMBER($A11),ISNUMBER(N$1)),IF(OFFSET(CountryData!$A$1,'Quality check'!$A11-1,'Quality check'!N$1-1)=0,"",OFFSET(CountryData!$A$1,'Quality check'!$A11-1,'Quality check'!N$1-1)),"")</f>
        <v/>
      </c>
      <c r="O11" s="203" t="str">
        <f ca="1">IF(AND(ISNUMBER($A11),ISNUMBER(O$1)),IF(OFFSET(CountryData!$A$1,'Quality check'!$A11-1,'Quality check'!O$1-1)=0,"",OFFSET(CountryData!$A$1,'Quality check'!$A11-1,'Quality check'!O$1-1)),"")</f>
        <v/>
      </c>
      <c r="P11" s="203" t="str">
        <f ca="1">IF(AND(ISNUMBER($A11),ISNUMBER(P$1)),IF(OFFSET(CountryData!$A$1,'Quality check'!$A11-1,'Quality check'!P$1-1)=0,"",OFFSET(CountryData!$A$1,'Quality check'!$A11-1,'Quality check'!P$1-1)),"")</f>
        <v/>
      </c>
      <c r="Q11" s="203" t="str">
        <f ca="1">IF(AND(ISNUMBER($A11),ISNUMBER(Q$1)),IF(OFFSET(CountryData!$A$1,'Quality check'!$A11-1,'Quality check'!Q$1-1)=0,"",OFFSET(CountryData!$A$1,'Quality check'!$A11-1,'Quality check'!Q$1-1)),"")</f>
        <v/>
      </c>
      <c r="R11" s="203" t="str">
        <f ca="1">IF(AND(ISNUMBER($A11),ISNUMBER(R$1)),IF(OFFSET(CountryData!$A$1,'Quality check'!$A11-1,'Quality check'!R$1-1)=0,"",OFFSET(CountryData!$A$1,'Quality check'!$A11-1,'Quality check'!R$1-1)),"")</f>
        <v/>
      </c>
      <c r="S11" s="203" t="str">
        <f ca="1">IF(AND(ISNUMBER($A11),ISNUMBER(S$1)),IF(OFFSET(CountryData!$A$1,'Quality check'!$A11-1,'Quality check'!S$1-1)=0,"",OFFSET(CountryData!$A$1,'Quality check'!$A11-1,'Quality check'!S$1-1)),"")</f>
        <v/>
      </c>
      <c r="T11" s="202" t="str">
        <f ca="1">IF(AND(ISNUMBER($A11),ISNUMBER(T$1)),IF(OFFSET(CountryData!$A$1,'Quality check'!$A11-1,'Quality check'!T$1-1)=0,"",OFFSET(CountryData!$A$1,'Quality check'!$A11-1,'Quality check'!T$1-1)),"")</f>
        <v/>
      </c>
      <c r="U11" s="203" t="str">
        <f ca="1">IF(AND(ISNUMBER($A11),ISNUMBER(U$1)),IF(OFFSET(CountryData!$A$1,'Quality check'!$A11-1,'Quality check'!U$1-1)=0,"",OFFSET(CountryData!$A$1,'Quality check'!$A11-1,'Quality check'!U$1-1)),"")</f>
        <v/>
      </c>
      <c r="V11" s="203" t="str">
        <f ca="1">IF(AND(ISNUMBER($A11),ISNUMBER(V$1)),IF(OFFSET(CountryData!$A$1,'Quality check'!$A11-1,'Quality check'!V$1-1)=0,"",OFFSET(CountryData!$A$1,'Quality check'!$A11-1,'Quality check'!V$1-1)),"")</f>
        <v/>
      </c>
      <c r="W11" s="202" t="str">
        <f ca="1">IF(AND(ISNUMBER($A11),ISNUMBER(W$1)),IF(OFFSET(CountryData!$A$1,'Quality check'!$A11-1,'Quality check'!W$1-1)=0,"",OFFSET(CountryData!$A$1,'Quality check'!$A11-1,'Quality check'!W$1-1)),"")</f>
        <v/>
      </c>
      <c r="X11" s="202" t="str">
        <f ca="1">IF(AND(ISNUMBER($A11),ISNUMBER(X$1)),IF(OFFSET(CountryData!$A$1,'Quality check'!$A11-1,'Quality check'!X$1-1)=0,"",OFFSET(CountryData!$A$1,'Quality check'!$A11-1,'Quality check'!X$1-1)),"")</f>
        <v/>
      </c>
      <c r="Y11" s="202" t="str">
        <f ca="1">IF(AND(ISNUMBER($A11),ISNUMBER(Y$1)),IF(OFFSET(CountryData!$A$1,'Quality check'!$A11-1,'Quality check'!Y$1-1)=0,"",OFFSET(CountryData!$A$1,'Quality check'!$A11-1,'Quality check'!Y$1-1)),"")</f>
        <v/>
      </c>
      <c r="Z11" s="202" t="str">
        <f ca="1">IF(AND(ISNUMBER($A11),ISNUMBER(Z$1)),IF(OFFSET(CountryData!$A$1,'Quality check'!$A11-1,'Quality check'!Z$1-1)=0,"",OFFSET(CountryData!$A$1,'Quality check'!$A11-1,'Quality check'!Z$1-1)),"")</f>
        <v/>
      </c>
      <c r="AA11" s="203" t="str">
        <f ca="1">IF(AND(ISNUMBER($A11),ISNUMBER(AA$1)),IF(OFFSET(CountryData!$A$1,'Quality check'!$A11-1,'Quality check'!AA$1-1)=0,"",OFFSET(CountryData!$A$1,'Quality check'!$A11-1,'Quality check'!AA$1-1)),"")</f>
        <v/>
      </c>
      <c r="AB11" s="203" t="str">
        <f ca="1">IF(AND(ISNUMBER($A11),ISNUMBER(AB$1)),IF(OFFSET(CountryData!$A$1,'Quality check'!$A11-1,'Quality check'!AB$1-1)=0,"",OFFSET(CountryData!$A$1,'Quality check'!$A11-1,'Quality check'!AB$1-1)),"")</f>
        <v/>
      </c>
      <c r="AC11" s="203">
        <f ca="1">IF(AND(ISNUMBER($A11),ISNUMBER(AC$1)),IF(OFFSET(CountryData!$A$1,'Quality check'!$A11-1,'Quality check'!AC$1-1)=0,"",OFFSET(CountryData!$A$1,'Quality check'!$A11-1,'Quality check'!AC$1-1)),"")</f>
        <v>1000</v>
      </c>
      <c r="AD11" s="203" t="str">
        <f ca="1">IF(AND(ISNUMBER($A11),ISNUMBER(AD$1)),IF(OFFSET(CountryData!$A$1,'Quality check'!$A11-1,'Quality check'!AD$1-1)=0,"",OFFSET(CountryData!$A$1,'Quality check'!$A11-1,'Quality check'!AD$1-1)),"")</f>
        <v/>
      </c>
      <c r="AE11" s="202" t="str">
        <f ca="1">IF(AND(ISNUMBER($A11),ISNUMBER(AE$1)),IF(OFFSET(CountryData!$A$1,'Quality check'!$A11-1,'Quality check'!AE$1-1)=0,"",OFFSET(CountryData!$A$1,'Quality check'!$A11-1,'Quality check'!AE$1-1)),"")</f>
        <v/>
      </c>
      <c r="AF11" s="308" t="str">
        <f ca="1">IF(AND(ISNUMBER($A11),ISNUMBER(AF$1)),IF(OFFSET(CountryData!$A$1,'Quality check'!$A11-1,'Quality check'!AF$1-1)=0,"",OFFSET(CountryData!$A$1,'Quality check'!$A11-1,'Quality check'!AF$1-1)),"")</f>
        <v/>
      </c>
      <c r="AG11" s="203" t="str">
        <f ca="1">IF(AND(ISNUMBER($A11),ISNUMBER(AG$1)),IF(OFFSET(CountryData!$A$1,'Quality check'!$A11-1,'Quality check'!AG$1-1)=0,"",OFFSET(CountryData!$A$1,'Quality check'!$A11-1,'Quality check'!AG$1-1)),"")</f>
        <v/>
      </c>
      <c r="AH11" s="203" t="str">
        <f ca="1">IF(AND(ISNUMBER($A11),ISNUMBER(AH$1)),IF(OFFSET(CountryData!$A$1,'Quality check'!$A11-1,'Quality check'!AH$1-1)=0,"",OFFSET(CountryData!$A$1,'Quality check'!$A11-1,'Quality check'!AH$1-1)),"")</f>
        <v/>
      </c>
      <c r="AI11" s="203" t="str">
        <f ca="1">IF(AND(ISNUMBER($A11),ISNUMBER(AI$1)),IF(OFFSET(CountryData!$A$1,'Quality check'!$A11-1,'Quality check'!AI$1-1)=0,"",OFFSET(CountryData!$A$1,'Quality check'!$A11-1,'Quality check'!AI$1-1)),"")</f>
        <v/>
      </c>
      <c r="AJ11" s="202" t="str">
        <f ca="1">IF(AND(ISNUMBER($A11),ISNUMBER(AJ$1)),IF(OFFSET(CountryData!$A$1,'Quality check'!$A11-1,'Quality check'!AJ$1-1)=0,"",OFFSET(CountryData!$A$1,'Quality check'!$A11-1,'Quality check'!AJ$1-1)),"")</f>
        <v/>
      </c>
      <c r="AK11" s="202" t="str">
        <f ca="1">IF(AND(ISNUMBER($A11),ISNUMBER(AK$1)),IF(OFFSET(CountryData!$A$1,'Quality check'!$A11-1,'Quality check'!AK$1-1)=0,"",OFFSET(CountryData!$A$1,'Quality check'!$A11-1,'Quality check'!AK$1-1)),"")</f>
        <v/>
      </c>
      <c r="AL11" s="202" t="str">
        <f ca="1">IF(AND(ISNUMBER($A11),ISNUMBER(AL$1)),IF(OFFSET(CountryData!$A$1,'Quality check'!$A11-1,'Quality check'!AL$1-1)=0,"",OFFSET(CountryData!$A$1,'Quality check'!$A11-1,'Quality check'!AL$1-1)),"")</f>
        <v/>
      </c>
      <c r="AM11" s="202" t="str">
        <f ca="1">IF(AND(ISNUMBER($A11),ISNUMBER(AM$1)),IF(OFFSET(CountryData!$A$1,'Quality check'!$A11-1,'Quality check'!AM$1-1)=0,"",OFFSET(CountryData!$A$1,'Quality check'!$A11-1,'Quality check'!AM$1-1)),"")</f>
        <v/>
      </c>
      <c r="AN11" s="202" t="str">
        <f ca="1">IF(AND(ISNUMBER($A11),ISNUMBER(AN$1)),IF(OFFSET(CountryData!$A$1,'Quality check'!$A11-1,'Quality check'!AN$1-1)=0,"",OFFSET(CountryData!$A$1,'Quality check'!$A11-1,'Quality check'!AN$1-1)),"")</f>
        <v/>
      </c>
      <c r="AO11" s="203" t="str">
        <f ca="1">IF(AND(ISNUMBER($A11),ISNUMBER(AO$1)),IF(OFFSET(CountryData!$A$1,'Quality check'!$A11-1,'Quality check'!AO$1-1)=0,"",OFFSET(CountryData!$A$1,'Quality check'!$A11-1,'Quality check'!AO$1-1)),"")</f>
        <v/>
      </c>
      <c r="AP11" s="203" t="str">
        <f ca="1">IF(AND(ISNUMBER($A11),ISNUMBER(AP$1)),IF(OFFSET(CountryData!$A$1,'Quality check'!$A11-1,'Quality check'!AP$1-1)=0,"",OFFSET(CountryData!$A$1,'Quality check'!$A11-1,'Quality check'!AP$1-1)),"")</f>
        <v/>
      </c>
      <c r="AQ11" s="202" t="str">
        <f ca="1">IF(AND(ISNUMBER($A11),ISNUMBER(AQ$1)),IF(OFFSET(CountryData!$A$1,'Quality check'!$A11-1,'Quality check'!AQ$1-1)=0,"",OFFSET(CountryData!$A$1,'Quality check'!$A11-1,'Quality check'!AQ$1-1)),"")</f>
        <v/>
      </c>
      <c r="AR11" s="202" t="str">
        <f ca="1">IF(AND(ISNUMBER($A11),ISNUMBER(AR$1)),IF(OFFSET(CountryData!$A$1,'Quality check'!$A11-1,'Quality check'!AR$1-1)=0,"",OFFSET(CountryData!$A$1,'Quality check'!$A11-1,'Quality check'!AR$1-1)),"")</f>
        <v/>
      </c>
      <c r="AS11" s="202" t="str">
        <f ca="1">IF(AND(ISNUMBER($A11),ISNUMBER(AS$1)),IF(OFFSET(CountryData!$A$1,'Quality check'!$A11-1,'Quality check'!AS$1-1)=0,"",OFFSET(CountryData!$A$1,'Quality check'!$A11-1,'Quality check'!AS$1-1)),"")</f>
        <v/>
      </c>
      <c r="AT11" s="202" t="str">
        <f ca="1">IF(AND(ISNUMBER($A11),ISNUMBER(AT$1)),IF(OFFSET(CountryData!$A$1,'Quality check'!$A11-1,'Quality check'!AT$1-1)=0,"",OFFSET(CountryData!$A$1,'Quality check'!$A11-1,'Quality check'!AT$1-1)),"")</f>
        <v/>
      </c>
      <c r="AU11" s="202" t="str">
        <f ca="1">IF(AND(ISNUMBER($A11),ISNUMBER(AU$1)),IF(OFFSET(CountryData!$A$1,'Quality check'!$A11-1,'Quality check'!AU$1-1)=0,"",OFFSET(CountryData!$A$1,'Quality check'!$A11-1,'Quality check'!AU$1-1)),"")</f>
        <v/>
      </c>
      <c r="AV11" s="202" t="str">
        <f ca="1">IF(AND(ISNUMBER($A11),ISNUMBER(AV$1)),IF(OFFSET(CountryData!$A$1,'Quality check'!$A11-1,'Quality check'!AV$1-1)=0,"",OFFSET(CountryData!$A$1,'Quality check'!$A11-1,'Quality check'!AV$1-1)),"")</f>
        <v/>
      </c>
      <c r="AW11" s="203" t="str">
        <f ca="1">IF(AND(ISNUMBER($A11),ISNUMBER(AW$1)),IF(OFFSET(CountryData!$A$1,'Quality check'!$A11-1,'Quality check'!AW$1-1)=0,"",OFFSET(CountryData!$A$1,'Quality check'!$A11-1,'Quality check'!AW$1-1)),"")</f>
        <v/>
      </c>
      <c r="AX11" s="203" t="str">
        <f ca="1">IF(AND(ISNUMBER($A11),ISNUMBER(AX$1)),IF(OFFSET(CountryData!$A$1,'Quality check'!$A11-1,'Quality check'!AX$1-1)=0,"",OFFSET(CountryData!$A$1,'Quality check'!$A11-1,'Quality check'!AX$1-1)),"")</f>
        <v/>
      </c>
      <c r="AY11" s="202" t="str">
        <f ca="1">IF(AND(ISNUMBER($A11),ISNUMBER(AY$1)),IF(OFFSET(CountryData!$A$1,'Quality check'!$A11-1,'Quality check'!AY$1-1)=0,"",OFFSET(CountryData!$A$1,'Quality check'!$A11-1,'Quality check'!AY$1-1)),"")</f>
        <v/>
      </c>
      <c r="AZ11" s="202" t="str">
        <f ca="1">IF(AND(ISNUMBER($A11),ISNUMBER(AZ$1)),IF(OFFSET(CountryData!$A$1,'Quality check'!$A11-1,'Quality check'!AZ$1-1)=0,"",OFFSET(CountryData!$A$1,'Quality check'!$A11-1,'Quality check'!AZ$1-1)),"")</f>
        <v/>
      </c>
      <c r="BA11" s="202" t="str">
        <f ca="1">IF(AND(ISNUMBER($A11),ISNUMBER(BA$1)),IF(OFFSET(CountryData!$A$1,'Quality check'!$A11-1,'Quality check'!BA$1-1)=0,"",OFFSET(CountryData!$A$1,'Quality check'!$A11-1,'Quality check'!BA$1-1)),"")</f>
        <v/>
      </c>
      <c r="BB11" s="202" t="str">
        <f ca="1">IF(AND(ISNUMBER($A11),ISNUMBER(BB$1)),IF(OFFSET(CountryData!$A$1,'Quality check'!$A11-1,'Quality check'!BB$1-1)=0,"",OFFSET(CountryData!$A$1,'Quality check'!$A11-1,'Quality check'!BB$1-1)),"")</f>
        <v/>
      </c>
      <c r="BC11" s="202" t="str">
        <f ca="1">IF(AND(ISNUMBER($A11),ISNUMBER(BC$1)),IF(OFFSET(CountryData!$A$1,'Quality check'!$A11-1,'Quality check'!BC$1-1)=0,"",OFFSET(CountryData!$A$1,'Quality check'!$A11-1,'Quality check'!BC$1-1)),"")</f>
        <v/>
      </c>
      <c r="BD11" s="313" t="str">
        <f ca="1">IF(AND(ISNUMBER($A11),ISNUMBER(BD$1)),IF(OFFSET(CountryData!$A$1,'Quality check'!$A11-1,'Quality check'!BD$1-1)=0,"",OFFSET(CountryData!$A$1,'Quality check'!$A11-1,'Quality check'!BD$1-1)),"")</f>
        <v/>
      </c>
      <c r="BE11" s="313" t="str">
        <f ca="1">IF(AND(ISNUMBER($A11),ISNUMBER(BE$1)),IF(OFFSET(CountryData!$A$1,'Quality check'!$A11-1,'Quality check'!BE$1-1)=0,"",OFFSET(CountryData!$A$1,'Quality check'!$A11-1,'Quality check'!BE$1-1)),"")</f>
        <v/>
      </c>
      <c r="BF11" s="313" t="str">
        <f ca="1">IF(AND(ISNUMBER($A11),ISNUMBER(BF$1)),IF(OFFSET(CountryData!$A$1,'Quality check'!$A11-1,'Quality check'!BF$1-1)=0,"",OFFSET(CountryData!$A$1,'Quality check'!$A11-1,'Quality check'!BF$1-1)),"")</f>
        <v/>
      </c>
      <c r="BG11" s="203" t="str">
        <f ca="1">IF(AND(ISNUMBER($A11),ISNUMBER(BG$1)),IF(OFFSET(CountryData!$A$1,'Quality check'!$A11-1,'Quality check'!BG$1-1)=0,"",OFFSET(CountryData!$A$1,'Quality check'!$A11-1,'Quality check'!BG$1-1)),"")</f>
        <v/>
      </c>
      <c r="BH11" s="202" t="str">
        <f ca="1">IF(AND(ISNUMBER($A11),ISNUMBER(BH$1)),IF(OFFSET(CountryData!$A$1,'Quality check'!$A11-1,'Quality check'!BH$1-1)=0,"",OFFSET(CountryData!$A$1,'Quality check'!$A11-1,'Quality check'!BH$1-1)),"")</f>
        <v/>
      </c>
      <c r="BI11" s="203" t="str">
        <f ca="1">IF(AND(ISNUMBER($A11),ISNUMBER(BI$1)),IF(OFFSET(CountryData!$A$1,'Quality check'!$A11-1,'Quality check'!BI$1-1)=0,"",OFFSET(CountryData!$A$1,'Quality check'!$A11-1,'Quality check'!BI$1-1)),"")</f>
        <v/>
      </c>
      <c r="BJ11" s="202" t="str">
        <f ca="1">IF(AND(ISNUMBER($A11),ISNUMBER(BJ$1)),IF(OFFSET(CountryData!$A$1,'Quality check'!$A11-1,'Quality check'!BJ$1-1)=0,"",OFFSET(CountryData!$A$1,'Quality check'!$A11-1,'Quality check'!BJ$1-1)),"")</f>
        <v/>
      </c>
      <c r="BK11" s="202" t="str">
        <f ca="1">IF(AND(ISNUMBER($A11),ISNUMBER(BK$1)),IF(OFFSET(CountryData!$A$1,'Quality check'!$A11-1,'Quality check'!BK$1-1)=0,"",OFFSET(CountryData!$A$1,'Quality check'!$A11-1,'Quality check'!BK$1-1)),"")</f>
        <v/>
      </c>
      <c r="BL11" s="308" t="str">
        <f ca="1">IF(AND(ISNUMBER($A11),ISNUMBER(BL$1)),IF(OFFSET(CountryData!$A$1,'Quality check'!$A11-1,'Quality check'!BL$1-1)=0,"",OFFSET(CountryData!$A$1,'Quality check'!$A11-1,'Quality check'!BL$1-1)),"")</f>
        <v/>
      </c>
      <c r="BM11" s="308" t="str">
        <f ca="1">IF(AND(ISNUMBER($A11),ISNUMBER(BM$1)),IF(OFFSET(CountryData!$A$1,'Quality check'!$A11-1,'Quality check'!BM$1-1)=0,"",OFFSET(CountryData!$A$1,'Quality check'!$A11-1,'Quality check'!BM$1-1)),"")</f>
        <v/>
      </c>
      <c r="BN11" s="308" t="str">
        <f ca="1">IF(AND(ISNUMBER($A11),ISNUMBER(BN$1)),IF(OFFSET(CountryData!$A$1,'Quality check'!$A11-1,'Quality check'!BN$1-1)=0,"",OFFSET(CountryData!$A$1,'Quality check'!$A11-1,'Quality check'!BN$1-1)),"")</f>
        <v/>
      </c>
      <c r="BO11" s="308" t="str">
        <f ca="1">IF(AND(ISNUMBER($A11),ISNUMBER(BO$1)),IF(OFFSET(CountryData!$A$1,'Quality check'!$A11-1,'Quality check'!BO$1-1)=0,"",OFFSET(CountryData!$A$1,'Quality check'!$A11-1,'Quality check'!BO$1-1)),"")</f>
        <v/>
      </c>
      <c r="BP11" s="308" t="str">
        <f ca="1">IF(AND(ISNUMBER($A11),ISNUMBER(BP$1)),IF(OFFSET(CountryData!$A$1,'Quality check'!$A11-1,'Quality check'!BP$1-1)=0,"",OFFSET(CountryData!$A$1,'Quality check'!$A11-1,'Quality check'!BP$1-1)),"")</f>
        <v/>
      </c>
      <c r="BQ11" s="308" t="str">
        <f ca="1">IF(AND(ISNUMBER($A11),ISNUMBER(BQ$1)),IF(OFFSET(CountryData!$A$1,'Quality check'!$A11-1,'Quality check'!BQ$1-1)=0,"",OFFSET(CountryData!$A$1,'Quality check'!$A11-1,'Quality check'!BQ$1-1)),"")</f>
        <v/>
      </c>
      <c r="BR11" s="308" t="str">
        <f ca="1">IF(AND(ISNUMBER($A11),ISNUMBER(BR$1)),IF(OFFSET(CountryData!$A$1,'Quality check'!$A11-1,'Quality check'!BR$1-1)=0,"",OFFSET(CountryData!$A$1,'Quality check'!$A11-1,'Quality check'!BR$1-1)),"")</f>
        <v/>
      </c>
      <c r="BS11" s="308" t="str">
        <f ca="1">IF(AND(ISNUMBER($A11),ISNUMBER(BS$1)),IF(OFFSET(CountryData!$A$1,'Quality check'!$A11-1,'Quality check'!BS$1-1)=0,"",OFFSET(CountryData!$A$1,'Quality check'!$A11-1,'Quality check'!BS$1-1)),"")</f>
        <v/>
      </c>
      <c r="BT11" s="308" t="str">
        <f ca="1">IF(AND(ISNUMBER($A11),ISNUMBER(BT$1)),IF(OFFSET(CountryData!$A$1,'Quality check'!$A11-1,'Quality check'!BT$1-1)=0,"",OFFSET(CountryData!$A$1,'Quality check'!$A11-1,'Quality check'!BT$1-1)),"")</f>
        <v/>
      </c>
      <c r="BU11" s="308" t="str">
        <f ca="1">IF(AND(ISNUMBER($A11),ISNUMBER(BU$1)),IF(OFFSET(CountryData!$A$1,'Quality check'!$A11-1,'Quality check'!BU$1-1)=0,"",OFFSET(CountryData!$A$1,'Quality check'!$A11-1,'Quality check'!BU$1-1)),"")</f>
        <v/>
      </c>
      <c r="BV11" s="308" t="str">
        <f ca="1">IF(AND(ISNUMBER($A11),ISNUMBER(BV$1)),IF(OFFSET(CountryData!$A$1,'Quality check'!$A11-1,'Quality check'!BV$1-1)=0,"",OFFSET(CountryData!$A$1,'Quality check'!$A11-1,'Quality check'!BV$1-1)),"")</f>
        <v/>
      </c>
      <c r="BW11" s="308" t="str">
        <f ca="1">IF(AND(ISNUMBER($A11),ISNUMBER(BW$1)),IF(OFFSET(CountryData!$A$1,'Quality check'!$A11-1,'Quality check'!BW$1-1)=0,"",OFFSET(CountryData!$A$1,'Quality check'!$A11-1,'Quality check'!BW$1-1)),"")</f>
        <v/>
      </c>
      <c r="BX11" s="202" t="str">
        <f ca="1">IF(AND(ISNUMBER($A11),ISNUMBER(BX$1)),IF(OFFSET(CountryData!$A$1,'Quality check'!$A11-1,'Quality check'!BX$1-1)=0,"",OFFSET(CountryData!$A$1,'Quality check'!$A11-1,'Quality check'!BX$1-1)),"")</f>
        <v/>
      </c>
      <c r="BY11" s="308" t="str">
        <f ca="1">IF(AND(ISNUMBER($A11),ISNUMBER(BY$1)),IF(OFFSET(CountryData!$A$1,'Quality check'!$A11-1,'Quality check'!BY$1-1)=0,"",OFFSET(CountryData!$A$1,'Quality check'!$A11-1,'Quality check'!BY$1-1)),"")</f>
        <v/>
      </c>
      <c r="BZ11" s="308" t="str">
        <f ca="1">IF(AND(ISNUMBER($A11),ISNUMBER(BZ$1)),IF(OFFSET(CountryData!$A$1,'Quality check'!$A11-1,'Quality check'!BZ$1-1)=0,"",OFFSET(CountryData!$A$1,'Quality check'!$A11-1,'Quality check'!BZ$1-1)),"")</f>
        <v/>
      </c>
      <c r="CA11" s="308" t="str">
        <f ca="1">IF(AND(ISNUMBER($A11),ISNUMBER(CA$1)),IF(OFFSET(CountryData!$A$1,'Quality check'!$A11-1,'Quality check'!CA$1-1)=0,"",OFFSET(CountryData!$A$1,'Quality check'!$A11-1,'Quality check'!CA$1-1)),"")</f>
        <v/>
      </c>
      <c r="CB11" s="308" t="str">
        <f ca="1">IF(AND(ISNUMBER($A11),ISNUMBER(CB$1)),IF(OFFSET(CountryData!$A$1,'Quality check'!$A11-1,'Quality check'!CB$1-1)=0,"",OFFSET(CountryData!$A$1,'Quality check'!$A11-1,'Quality check'!CB$1-1)),"")</f>
        <v/>
      </c>
      <c r="CC11" s="308" t="str">
        <f ca="1">IF(AND(ISNUMBER($A11),ISNUMBER(CC$1)),IF(OFFSET(CountryData!$A$1,'Quality check'!$A11-1,'Quality check'!CC$1-1)=0,"",OFFSET(CountryData!$A$1,'Quality check'!$A11-1,'Quality check'!CC$1-1)),"")</f>
        <v/>
      </c>
      <c r="CD11" s="308" t="str">
        <f ca="1">IF(AND(ISNUMBER($A11),ISNUMBER(CD$1)),IF(OFFSET(CountryData!$A$1,'Quality check'!$A11-1,'Quality check'!CD$1-1)=0,"",OFFSET(CountryData!$A$1,'Quality check'!$A11-1,'Quality check'!CD$1-1)),"")</f>
        <v/>
      </c>
      <c r="CE11" s="308" t="str">
        <f ca="1">IF(AND(ISNUMBER($A11),ISNUMBER(CE$1)),IF(OFFSET(CountryData!$A$1,'Quality check'!$A11-1,'Quality check'!CE$1-1)=0,"",OFFSET(CountryData!$A$1,'Quality check'!$A11-1,'Quality check'!CE$1-1)),"")</f>
        <v/>
      </c>
      <c r="CF11" s="308" t="str">
        <f ca="1">IF(AND(ISNUMBER($A11),ISNUMBER(CF$1)),IF(OFFSET(CountryData!$A$1,'Quality check'!$A11-1,'Quality check'!CF$1-1)=0,"",OFFSET(CountryData!$A$1,'Quality check'!$A11-1,'Quality check'!CF$1-1)),"")</f>
        <v/>
      </c>
      <c r="CG11" s="308" t="str">
        <f ca="1">IF(AND(ISNUMBER($A11),ISNUMBER(CG$1)),IF(OFFSET(CountryData!$A$1,'Quality check'!$A11-1,'Quality check'!CG$1-1)=0,"",OFFSET(CountryData!$A$1,'Quality check'!$A11-1,'Quality check'!CG$1-1)),"")</f>
        <v/>
      </c>
      <c r="CH11" s="308" t="str">
        <f ca="1">IF(AND(ISNUMBER($A11),ISNUMBER(CH$1)),IF(OFFSET(CountryData!$A$1,'Quality check'!$A11-1,'Quality check'!CH$1-1)=0,"",OFFSET(CountryData!$A$1,'Quality check'!$A11-1,'Quality check'!CH$1-1)),"")</f>
        <v/>
      </c>
      <c r="CI11" s="308" t="str">
        <f ca="1">IF(AND(ISNUMBER($A11),ISNUMBER(CI$1)),IF(OFFSET(CountryData!$A$1,'Quality check'!$A11-1,'Quality check'!CI$1-1)=0,"",OFFSET(CountryData!$A$1,'Quality check'!$A11-1,'Quality check'!CI$1-1)),"")</f>
        <v/>
      </c>
      <c r="CJ11" s="308" t="str">
        <f ca="1">IF(AND(ISNUMBER($A11),ISNUMBER(CJ$1)),IF(OFFSET(CountryData!$A$1,'Quality check'!$A11-1,'Quality check'!CJ$1-1)=0,"",OFFSET(CountryData!$A$1,'Quality check'!$A11-1,'Quality check'!CJ$1-1)),"")</f>
        <v/>
      </c>
      <c r="CK11" s="202" t="str">
        <f ca="1">IF(AND(ISNUMBER($A11),ISNUMBER(CK$1)),IF(OFFSET(CountryData!$A$1,'Quality check'!$A11-1,'Quality check'!CK$1-1)=0,"",OFFSET(CountryData!$A$1,'Quality check'!$A11-1,'Quality check'!CK$1-1)),"")</f>
        <v/>
      </c>
      <c r="CL11" s="308" t="str">
        <f ca="1">IF(AND(ISNUMBER($A11),ISNUMBER(CL$1)),IF(OFFSET(CountryData!$A$1,'Quality check'!$A11-1,'Quality check'!CL$1-1)=0,"",OFFSET(CountryData!$A$1,'Quality check'!$A11-1,'Quality check'!CL$1-1)),"")</f>
        <v/>
      </c>
      <c r="CM11" s="308" t="str">
        <f ca="1">IF(AND(ISNUMBER($A11),ISNUMBER(CM$1)),IF(OFFSET(CountryData!$A$1,'Quality check'!$A11-1,'Quality check'!CM$1-1)=0,"",OFFSET(CountryData!$A$1,'Quality check'!$A11-1,'Quality check'!CM$1-1)),"")</f>
        <v/>
      </c>
      <c r="CN11" s="308" t="str">
        <f ca="1">IF(AND(ISNUMBER($A11),ISNUMBER(CN$1)),IF(OFFSET(CountryData!$A$1,'Quality check'!$A11-1,'Quality check'!CN$1-1)=0,"",OFFSET(CountryData!$A$1,'Quality check'!$A11-1,'Quality check'!CN$1-1)),"")</f>
        <v/>
      </c>
      <c r="CO11" s="308" t="str">
        <f ca="1">IF(AND(ISNUMBER($A11),ISNUMBER(CO$1)),IF(OFFSET(CountryData!$A$1,'Quality check'!$A11-1,'Quality check'!CO$1-1)=0,"",OFFSET(CountryData!$A$1,'Quality check'!$A11-1,'Quality check'!CO$1-1)),"")</f>
        <v/>
      </c>
      <c r="CP11" s="308" t="str">
        <f ca="1">IF(AND(ISNUMBER($A11),ISNUMBER(CP$1)),IF(OFFSET(CountryData!$A$1,'Quality check'!$A11-1,'Quality check'!CP$1-1)=0,"",OFFSET(CountryData!$A$1,'Quality check'!$A11-1,'Quality check'!CP$1-1)),"")</f>
        <v/>
      </c>
      <c r="CQ11" s="308" t="str">
        <f ca="1">IF(AND(ISNUMBER($A11),ISNUMBER(CQ$1)),IF(OFFSET(CountryData!$A$1,'Quality check'!$A11-1,'Quality check'!CQ$1-1)=0,"",OFFSET(CountryData!$A$1,'Quality check'!$A11-1,'Quality check'!CQ$1-1)),"")</f>
        <v/>
      </c>
      <c r="CR11" s="203" t="str">
        <f ca="1">IF(AND(ISNUMBER($A11),ISNUMBER(CR$1)),IF(OFFSET(CountryData!$A$1,'Quality check'!$A11-1,'Quality check'!CR$1-1)=0,"",OFFSET(CountryData!$A$1,'Quality check'!$A11-1,'Quality check'!CR$1-1)),"")</f>
        <v/>
      </c>
      <c r="CS11" s="203" t="str">
        <f ca="1">IF(AND(ISNUMBER($A11),ISNUMBER(CS$1)),IF(OFFSET(CountryData!$A$1,'Quality check'!$A11-1,'Quality check'!CS$1-1)=0,"",OFFSET(CountryData!$A$1,'Quality check'!$A11-1,'Quality check'!CS$1-1)),"")</f>
        <v/>
      </c>
      <c r="CT11" s="203" t="str">
        <f ca="1">IF(AND(ISNUMBER($A11),ISNUMBER(CT$1)),IF(OFFSET(CountryData!$A$1,'Quality check'!$A11-1,'Quality check'!CT$1-1)=0,"",OFFSET(CountryData!$A$1,'Quality check'!$A11-1,'Quality check'!CT$1-1)),"")</f>
        <v/>
      </c>
      <c r="CU11" s="203" t="str">
        <f ca="1">IF(AND(ISNUMBER($A11),ISNUMBER(CU$1)),IF(OFFSET(CountryData!$A$1,'Quality check'!$A11-1,'Quality check'!CU$1-1)=0,"",OFFSET(CountryData!$A$1,'Quality check'!$A11-1,'Quality check'!CU$1-1)),"")</f>
        <v/>
      </c>
      <c r="CV11" s="203" t="str">
        <f ca="1">IF(AND(ISNUMBER($A11),ISNUMBER(CV$1)),IF(OFFSET(CountryData!$A$1,'Quality check'!$A11-1,'Quality check'!CV$1-1)=0,"",OFFSET(CountryData!$A$1,'Quality check'!$A11-1,'Quality check'!CV$1-1)),"")</f>
        <v/>
      </c>
      <c r="CW11" s="203" t="str">
        <f ca="1">IF(AND(ISNUMBER($A11),ISNUMBER(CW$1)),IF(OFFSET(CountryData!$A$1,'Quality check'!$A11-1,'Quality check'!CW$1-1)=0,"",OFFSET(CountryData!$A$1,'Quality check'!$A11-1,'Quality check'!CW$1-1)),"")</f>
        <v/>
      </c>
      <c r="CX11" s="203" t="str">
        <f ca="1">IF(AND(ISNUMBER($A11),ISNUMBER(CX$1)),IF(OFFSET(CountryData!$A$1,'Quality check'!$A11-1,'Quality check'!CX$1-1)=0,"",OFFSET(CountryData!$A$1,'Quality check'!$A11-1,'Quality check'!CX$1-1)),"")</f>
        <v/>
      </c>
      <c r="CY11" s="203" t="str">
        <f ca="1">IF(AND(ISNUMBER($A11),ISNUMBER(CY$1)),IF(OFFSET(CountryData!$A$1,'Quality check'!$A11-1,'Quality check'!CY$1-1)=0,"",OFFSET(CountryData!$A$1,'Quality check'!$A11-1,'Quality check'!CY$1-1)),"")</f>
        <v/>
      </c>
      <c r="CZ11" s="308" t="str">
        <f ca="1">IF(AND(ISNUMBER($A11),ISNUMBER(CZ$1)),IF(OFFSET(CountryData!$A$1,'Quality check'!$A11-1,'Quality check'!CZ$1-1)=0,"",OFFSET(CountryData!$A$1,'Quality check'!$A11-1,'Quality check'!CZ$1-1)),"")</f>
        <v/>
      </c>
      <c r="DA11" s="308" t="str">
        <f ca="1">IF(AND(ISNUMBER($A11),ISNUMBER(DA$1)),IF(OFFSET(CountryData!$A$1,'Quality check'!$A11-1,'Quality check'!DA$1-1)=0,"",OFFSET(CountryData!$A$1,'Quality check'!$A11-1,'Quality check'!DA$1-1)),"")</f>
        <v/>
      </c>
      <c r="DB11" s="202" t="str">
        <f ca="1">IF(AND(ISNUMBER($A11),ISNUMBER(DB$1)),IF(OFFSET(CountryData!$A$1,'Quality check'!$A11-1,'Quality check'!DB$1-1)=0,"",OFFSET(CountryData!$A$1,'Quality check'!$A11-1,'Quality check'!DB$1-1)),"")</f>
        <v/>
      </c>
      <c r="DC11" s="308" t="str">
        <f ca="1">IF(AND(ISNUMBER($A11),ISNUMBER(DC$1)),IF(OFFSET(CountryData!$A$1,'Quality check'!$A11-1,'Quality check'!DC$1-1)=0,"",OFFSET(CountryData!$A$1,'Quality check'!$A11-1,'Quality check'!DC$1-1)),"")</f>
        <v/>
      </c>
      <c r="DD11" s="308" t="str">
        <f ca="1">IF(AND(ISNUMBER($A11),ISNUMBER(DD$1)),IF(OFFSET(CountryData!$A$1,'Quality check'!$A11-1,'Quality check'!DD$1-1)=0,"",OFFSET(CountryData!$A$1,'Quality check'!$A11-1,'Quality check'!DD$1-1)),"")</f>
        <v/>
      </c>
      <c r="DE11" s="202" t="str">
        <f ca="1">IF(AND(ISNUMBER($A11),ISNUMBER(DE$1)),IF(OFFSET(CountryData!$A$1,'Quality check'!$A11-1,'Quality check'!DE$1-1)=0,"",OFFSET(CountryData!$A$1,'Quality check'!$A11-1,'Quality check'!DE$1-1)),"")</f>
        <v/>
      </c>
      <c r="DF11" s="203" t="str">
        <f ca="1">IF(AND(ISNUMBER($A11),ISNUMBER(DF$1)),IF(OFFSET(CountryData!$A$1,'Quality check'!$A11-1,'Quality check'!DF$1-1)=0,"",OFFSET(CountryData!$A$1,'Quality check'!$A11-1,'Quality check'!DF$1-1)),"")</f>
        <v/>
      </c>
      <c r="DG11" s="308" t="str">
        <f ca="1">IF(AND(ISNUMBER($A11),ISNUMBER(DG$1)),IF(OFFSET(CountryData!$A$1,'Quality check'!$A11-1,'Quality check'!DG$1-1)=0,"",OFFSET(CountryData!$A$1,'Quality check'!$A11-1,'Quality check'!DG$1-1)),"")</f>
        <v/>
      </c>
      <c r="DH11" s="203" t="str">
        <f ca="1">IF(AND(ISNUMBER($A11),ISNUMBER(DH$1)),IF(OFFSET(CountryData!$A$1,'Quality check'!$A11-1,'Quality check'!DH$1-1)=0,"",OFFSET(CountryData!$A$1,'Quality check'!$A11-1,'Quality check'!DH$1-1)),"")</f>
        <v/>
      </c>
      <c r="DI11" s="308" t="str">
        <f ca="1">IF(AND(ISNUMBER($A11),ISNUMBER(DI$1)),IF(OFFSET(CountryData!$A$1,'Quality check'!$A11-1,'Quality check'!DI$1-1)=0,"",OFFSET(CountryData!$A$1,'Quality check'!$A11-1,'Quality check'!DI$1-1)),"")</f>
        <v/>
      </c>
      <c r="DJ11" s="308" t="str">
        <f ca="1">IF(AND(ISNUMBER($A11),ISNUMBER(DJ$1)),IF(OFFSET(CountryData!$A$1,'Quality check'!$A11-1,'Quality check'!DJ$1-1)=0,"",OFFSET(CountryData!$A$1,'Quality check'!$A11-1,'Quality check'!DJ$1-1)),"")</f>
        <v/>
      </c>
      <c r="DK11" s="203" t="str">
        <f ca="1">IF(AND(ISNUMBER($A11),ISNUMBER(DK$1)),IF(OFFSET(CountryData!$A$1,'Quality check'!$A11-1,'Quality check'!DK$1-1)=0,"",OFFSET(CountryData!$A$1,'Quality check'!$A11-1,'Quality check'!DK$1-1)),"")</f>
        <v/>
      </c>
      <c r="DL11" s="203" t="str">
        <f ca="1">IF(AND(ISNUMBER($A11),ISNUMBER(DL$1)),IF(OFFSET(CountryData!$A$1,'Quality check'!$A11-1,'Quality check'!DL$1-1)=0,"",OFFSET(CountryData!$A$1,'Quality check'!$A11-1,'Quality check'!DL$1-1)),"")</f>
        <v/>
      </c>
      <c r="DM11" s="203" t="str">
        <f ca="1">IF(AND(ISNUMBER($A11),ISNUMBER(DM$1)),IF(OFFSET(CountryData!$A$1,'Quality check'!$A11-1,'Quality check'!DM$1-1)=0,"",OFFSET(CountryData!$A$1,'Quality check'!$A11-1,'Quality check'!DM$1-1)),"")</f>
        <v/>
      </c>
      <c r="DN11" s="203" t="str">
        <f ca="1">IF(AND(ISNUMBER($A11),ISNUMBER(DN$1)),IF(OFFSET(CountryData!$A$1,'Quality check'!$A11-1,'Quality check'!DN$1-1)=0,"",OFFSET(CountryData!$A$1,'Quality check'!$A11-1,'Quality check'!DN$1-1)),"")</f>
        <v/>
      </c>
      <c r="DO11" t="str">
        <f ca="1">IF(AND(ISNUMBER($A11),ISNUMBER(DO$1)),IF(OFFSET(CountryData!$A$1,'Quality check'!$A11-1,'Quality check'!DO$1-1)=0,"",OFFSET(CountryData!$A$1,'Quality check'!$A11-1,'Quality check'!DO$1-1)),"")</f>
        <v/>
      </c>
      <c r="DP11" t="str">
        <f ca="1">IF(AND(ISNUMBER($A11),ISNUMBER(DP$1)),IF(OFFSET(CountryData!$A$1,'Quality check'!$A11-1,'Quality check'!DP$1-1)=0,"",OFFSET(CountryData!$A$1,'Quality check'!$A11-1,'Quality check'!DP$1-1)),"")</f>
        <v/>
      </c>
      <c r="EF11">
        <f t="shared" si="3"/>
        <v>2</v>
      </c>
      <c r="EG11" t="str">
        <f t="shared" si="4"/>
        <v/>
      </c>
      <c r="EH11" t="str">
        <f t="shared" si="0"/>
        <v/>
      </c>
    </row>
    <row r="12" spans="1:138" x14ac:dyDescent="0.25">
      <c r="A12" s="114">
        <f>IF(ISNUMBER(MATCH(C12,CountryData!$EM:$EM,0)),MATCH(C12,CountryData!$EM:$EM,0),"")</f>
        <v>73</v>
      </c>
      <c r="B12" t="s">
        <v>403</v>
      </c>
      <c r="C12" t="s">
        <v>720</v>
      </c>
      <c r="D12" t="str">
        <f t="shared" si="1"/>
        <v>Botswana</v>
      </c>
      <c r="E12">
        <f t="shared" si="2"/>
        <v>2012</v>
      </c>
      <c r="F12" s="203">
        <f ca="1">IF(AND(ISNUMBER($A12),ISNUMBER(F$1)),IF(OFFSET(CountryData!$A$1,'Quality check'!$A12-1,'Quality check'!F$1-1)=0,"",OFFSET(CountryData!$A$1,'Quality check'!$A12-1,'Quality check'!F$1-1)),"")</f>
        <v>2005071.9804616342</v>
      </c>
      <c r="G12" s="203">
        <f ca="1">IF(AND(ISNUMBER($A12),ISNUMBER(G$1)),IF(OFFSET(CountryData!$A$1,'Quality check'!$A12-1,'Quality check'!G$1-1)=0,"",OFFSET(CountryData!$A$1,'Quality check'!$A12-1,'Quality check'!G$1-1)),"")</f>
        <v>661673.75355233927</v>
      </c>
      <c r="H12" s="202" t="str">
        <f ca="1">IF(AND(ISNUMBER($A12),ISNUMBER(H$1)),IF(OFFSET(CountryData!$A$1,'Quality check'!$A12-1,'Quality check'!H$1-1)=0,"",OFFSET(CountryData!$A$1,'Quality check'!$A12-1,'Quality check'!H$1-1)),"")</f>
        <v/>
      </c>
      <c r="I12" s="202">
        <f ca="1">IF(AND(ISNUMBER($A12),ISNUMBER(I$1)),IF(OFFSET(CountryData!$A$1,'Quality check'!$A12-1,'Quality check'!I$1-1)=0,"",OFFSET(CountryData!$A$1,'Quality check'!$A12-1,'Quality check'!I$1-1)),"")</f>
        <v>9.0310316823921412E-3</v>
      </c>
      <c r="J12" s="203">
        <f ca="1">IF(AND(ISNUMBER($A12),ISNUMBER(J$1)),IF(OFFSET(CountryData!$A$1,'Quality check'!$A12-1,'Quality check'!J$1-1)=0,"",OFFSET(CountryData!$A$1,'Quality check'!$A12-1,'Quality check'!J$1-1)),"")</f>
        <v>994163.31149160967</v>
      </c>
      <c r="K12" s="203">
        <f ca="1">IF(AND(ISNUMBER($A12),ISNUMBER(K$1)),IF(OFFSET(CountryData!$A$1,'Quality check'!$A12-1,'Quality check'!K$1-1)=0,"",OFFSET(CountryData!$A$1,'Quality check'!$A12-1,'Quality check'!K$1-1)),"")</f>
        <v>163490.48456071786</v>
      </c>
      <c r="L12" s="203" t="str">
        <f ca="1">IF(AND(ISNUMBER($A12),ISNUMBER(L$1)),IF(OFFSET(CountryData!$A$1,'Quality check'!$A12-1,'Quality check'!L$1-1)=0,"",OFFSET(CountryData!$A$1,'Quality check'!$A12-1,'Quality check'!L$1-1)),"")</f>
        <v/>
      </c>
      <c r="M12" s="203">
        <f ca="1">IF(AND(ISNUMBER($A12),ISNUMBER(M$1)),IF(OFFSET(CountryData!$A$1,'Quality check'!$A12-1,'Quality check'!M$1-1)=0,"",OFFSET(CountryData!$A$1,'Quality check'!$A12-1,'Quality check'!M$1-1)),"")</f>
        <v>230326.21724277234</v>
      </c>
      <c r="N12" s="203">
        <f ca="1">IF(AND(ISNUMBER($A12),ISNUMBER(N$1)),IF(OFFSET(CountryData!$A$1,'Quality check'!$A12-1,'Quality check'!N$1-1)=0,"",OFFSET(CountryData!$A$1,'Quality check'!$A12-1,'Quality check'!N$1-1)),"")</f>
        <v>210010.41558090976</v>
      </c>
      <c r="O12" s="203">
        <f ca="1">IF(AND(ISNUMBER($A12),ISNUMBER(O$1)),IF(OFFSET(CountryData!$A$1,'Quality check'!$A12-1,'Quality check'!O$1-1)=0,"",OFFSET(CountryData!$A$1,'Quality check'!$A12-1,'Quality check'!O$1-1)),"")</f>
        <v>52175.275173721006</v>
      </c>
      <c r="P12" s="203">
        <f ca="1">IF(AND(ISNUMBER($A12),ISNUMBER(P$1)),IF(OFFSET(CountryData!$A$1,'Quality check'!$A12-1,'Quality check'!P$1-1)=0,"",OFFSET(CountryData!$A$1,'Quality check'!$A12-1,'Quality check'!P$1-1)),"")</f>
        <v>90601.614191060973</v>
      </c>
      <c r="Q12" s="203">
        <f ca="1">IF(AND(ISNUMBER($A12),ISNUMBER(Q$1)),IF(OFFSET(CountryData!$A$1,'Quality check'!$A12-1,'Quality check'!Q$1-1)=0,"",OFFSET(CountryData!$A$1,'Quality check'!$A12-1,'Quality check'!Q$1-1)),"")</f>
        <v>48327.375939331694</v>
      </c>
      <c r="R12" s="203">
        <f ca="1">IF(AND(ISNUMBER($A12),ISNUMBER(R$1)),IF(OFFSET(CountryData!$A$1,'Quality check'!$A12-1,'Quality check'!R$1-1)=0,"",OFFSET(CountryData!$A$1,'Quality check'!$A12-1,'Quality check'!R$1-1)),"")</f>
        <v>29530.089316926871</v>
      </c>
      <c r="S12" s="203">
        <f ca="1">IF(AND(ISNUMBER($A12),ISNUMBER(S$1)),IF(OFFSET(CountryData!$A$1,'Quality check'!$A12-1,'Quality check'!S$1-1)=0,"",OFFSET(CountryData!$A$1,'Quality check'!$A12-1,'Quality check'!S$1-1)),"")</f>
        <v>25929.469607215764</v>
      </c>
      <c r="T12" s="202">
        <f ca="1">IF(AND(ISNUMBER($A12),ISNUMBER(T$1)),IF(OFFSET(CountryData!$A$1,'Quality check'!$A12-1,'Quality check'!T$1-1)=0,"",OFFSET(CountryData!$A$1,'Quality check'!$A12-1,'Quality check'!T$1-1)),"")</f>
        <v>0.38</v>
      </c>
      <c r="U12" s="203">
        <f ca="1">IF(AND(ISNUMBER($A12),ISNUMBER(U$1)),IF(OFFSET(CountryData!$A$1,'Quality check'!$A12-1,'Quality check'!U$1-1)=0,"",OFFSET(CountryData!$A$1,'Quality check'!$A12-1,'Quality check'!U$1-1)),"")</f>
        <v>761927.35257542098</v>
      </c>
      <c r="V12" s="203">
        <f ca="1">IF(AND(ISNUMBER($A12),ISNUMBER(V$1)),IF(OFFSET(CountryData!$A$1,'Quality check'!$A12-1,'Quality check'!V$1-1)=0,"",OFFSET(CountryData!$A$1,'Quality check'!$A12-1,'Quality check'!V$1-1)),"")</f>
        <v>761927.35257542098</v>
      </c>
      <c r="W12" s="202">
        <f ca="1">IF(AND(ISNUMBER($A12),ISNUMBER(W$1)),IF(OFFSET(CountryData!$A$1,'Quality check'!$A12-1,'Quality check'!W$1-1)=0,"",OFFSET(CountryData!$A$1,'Quality check'!$A12-1,'Quality check'!W$1-1)),"")</f>
        <v>0.20699999999999999</v>
      </c>
      <c r="X12" s="202">
        <f ca="1">IF(AND(ISNUMBER($A12),ISNUMBER(X$1)),IF(OFFSET(CountryData!$A$1,'Quality check'!$A12-1,'Quality check'!X$1-1)=0,"",OFFSET(CountryData!$A$1,'Quality check'!$A12-1,'Quality check'!X$1-1)),"")</f>
        <v>4.2</v>
      </c>
      <c r="Y12" s="202" t="str">
        <f ca="1">IF(AND(ISNUMBER($A12),ISNUMBER(Y$1)),IF(OFFSET(CountryData!$A$1,'Quality check'!$A12-1,'Quality check'!Y$1-1)=0,"",OFFSET(CountryData!$A$1,'Quality check'!$A12-1,'Quality check'!Y$1-1)),"")</f>
        <v/>
      </c>
      <c r="Z12" s="202">
        <f ca="1">IF(AND(ISNUMBER($A12),ISNUMBER(Z$1)),IF(OFFSET(CountryData!$A$1,'Quality check'!$A12-1,'Quality check'!Z$1-1)=0,"",OFFSET(CountryData!$A$1,'Quality check'!$A12-1,'Quality check'!Z$1-1)),"")</f>
        <v>0.16</v>
      </c>
      <c r="AA12" s="203">
        <f ca="1">IF(AND(ISNUMBER($A12),ISNUMBER(AA$1)),IF(OFFSET(CountryData!$A$1,'Quality check'!$A12-1,'Quality check'!AA$1-1)=0,"",OFFSET(CountryData!$A$1,'Quality check'!$A12-1,'Quality check'!AA$1-1)),"")</f>
        <v>1000</v>
      </c>
      <c r="AB12" s="203">
        <f ca="1">IF(AND(ISNUMBER($A12),ISNUMBER(AB$1)),IF(OFFSET(CountryData!$A$1,'Quality check'!$A12-1,'Quality check'!AB$1-1)=0,"",OFFSET(CountryData!$A$1,'Quality check'!$A12-1,'Quality check'!AB$1-1)),"")</f>
        <v>200</v>
      </c>
      <c r="AC12" s="203">
        <f ca="1">IF(AND(ISNUMBER($A12),ISNUMBER(AC$1)),IF(OFFSET(CountryData!$A$1,'Quality check'!$A12-1,'Quality check'!AC$1-1)=0,"",OFFSET(CountryData!$A$1,'Quality check'!$A12-1,'Quality check'!AC$1-1)),"")</f>
        <v>3000</v>
      </c>
      <c r="AD12" s="203" t="str">
        <f ca="1">IF(AND(ISNUMBER($A12),ISNUMBER(AD$1)),IF(OFFSET(CountryData!$A$1,'Quality check'!$A12-1,'Quality check'!AD$1-1)=0,"",OFFSET(CountryData!$A$1,'Quality check'!$A12-1,'Quality check'!AD$1-1)),"")</f>
        <v/>
      </c>
      <c r="AE12" s="202">
        <f ca="1">IF(AND(ISNUMBER($A12),ISNUMBER(AE$1)),IF(OFFSET(CountryData!$A$1,'Quality check'!$A12-1,'Quality check'!AE$1-1)=0,"",OFFSET(CountryData!$A$1,'Quality check'!$A12-1,'Quality check'!AE$1-1)),"")</f>
        <v>6.5000000000000002E-2</v>
      </c>
      <c r="AF12" s="308">
        <f ca="1">IF(AND(ISNUMBER($A12),ISNUMBER(AF$1)),IF(OFFSET(CountryData!$A$1,'Quality check'!$A12-1,'Quality check'!AF$1-1)=0,"",OFFSET(CountryData!$A$1,'Quality check'!$A12-1,'Quality check'!AF$1-1)),"")</f>
        <v>1.4083333333333332</v>
      </c>
      <c r="AG12" s="203" t="str">
        <f ca="1">IF(AND(ISNUMBER($A12),ISNUMBER(AG$1)),IF(OFFSET(CountryData!$A$1,'Quality check'!$A12-1,'Quality check'!AG$1-1)=0,"",OFFSET(CountryData!$A$1,'Quality check'!$A12-1,'Quality check'!AG$1-1)),"")</f>
        <v>Health Education Assisstant</v>
      </c>
      <c r="AH12" s="203">
        <f ca="1">IF(AND(ISNUMBER($A12),ISNUMBER(AH$1)),IF(OFFSET(CountryData!$A$1,'Quality check'!$A12-1,'Quality check'!AH$1-1)=0,"",OFFSET(CountryData!$A$1,'Quality check'!$A12-1,'Quality check'!AH$1-1)),"")</f>
        <v>2874</v>
      </c>
      <c r="AI12" s="203">
        <f ca="1">IF(AND(ISNUMBER($A12),ISNUMBER(AI$1)),IF(OFFSET(CountryData!$A$1,'Quality check'!$A12-1,'Quality check'!AI$1-1)=0,"",OFFSET(CountryData!$A$1,'Quality check'!$A12-1,'Quality check'!AI$1-1)),"")</f>
        <v>696</v>
      </c>
      <c r="AJ12" s="202" t="str">
        <f ca="1">IF(AND(ISNUMBER($A12),ISNUMBER(AJ$1)),IF(OFFSET(CountryData!$A$1,'Quality check'!$A12-1,'Quality check'!AJ$1-1)=0,"",OFFSET(CountryData!$A$1,'Quality check'!$A12-1,'Quality check'!AJ$1-1)),"")</f>
        <v/>
      </c>
      <c r="AK12" s="202" t="str">
        <f ca="1">IF(AND(ISNUMBER($A12),ISNUMBER(AK$1)),IF(OFFSET(CountryData!$A$1,'Quality check'!$A12-1,'Quality check'!AK$1-1)=0,"",OFFSET(CountryData!$A$1,'Quality check'!$A12-1,'Quality check'!AK$1-1)),"")</f>
        <v/>
      </c>
      <c r="AL12" s="202" t="str">
        <f ca="1">IF(AND(ISNUMBER($A12),ISNUMBER(AL$1)),IF(OFFSET(CountryData!$A$1,'Quality check'!$A12-1,'Quality check'!AL$1-1)=0,"",OFFSET(CountryData!$A$1,'Quality check'!$A12-1,'Quality check'!AL$1-1)),"")</f>
        <v/>
      </c>
      <c r="AM12" s="202" t="str">
        <f ca="1">IF(AND(ISNUMBER($A12),ISNUMBER(AM$1)),IF(OFFSET(CountryData!$A$1,'Quality check'!$A12-1,'Quality check'!AM$1-1)=0,"",OFFSET(CountryData!$A$1,'Quality check'!$A12-1,'Quality check'!AM$1-1)),"")</f>
        <v/>
      </c>
      <c r="AN12" s="202" t="str">
        <f ca="1">IF(AND(ISNUMBER($A12),ISNUMBER(AN$1)),IF(OFFSET(CountryData!$A$1,'Quality check'!$A12-1,'Quality check'!AN$1-1)=0,"",OFFSET(CountryData!$A$1,'Quality check'!$A12-1,'Quality check'!AN$1-1)),"")</f>
        <v/>
      </c>
      <c r="AO12" s="203" t="str">
        <f ca="1">IF(AND(ISNUMBER($A12),ISNUMBER(AO$1)),IF(OFFSET(CountryData!$A$1,'Quality check'!$A12-1,'Quality check'!AO$1-1)=0,"",OFFSET(CountryData!$A$1,'Quality check'!$A12-1,'Quality check'!AO$1-1)),"")</f>
        <v/>
      </c>
      <c r="AP12" s="203" t="str">
        <f ca="1">IF(AND(ISNUMBER($A12),ISNUMBER(AP$1)),IF(OFFSET(CountryData!$A$1,'Quality check'!$A12-1,'Quality check'!AP$1-1)=0,"",OFFSET(CountryData!$A$1,'Quality check'!$A12-1,'Quality check'!AP$1-1)),"")</f>
        <v/>
      </c>
      <c r="AQ12" s="202" t="str">
        <f ca="1">IF(AND(ISNUMBER($A12),ISNUMBER(AQ$1)),IF(OFFSET(CountryData!$A$1,'Quality check'!$A12-1,'Quality check'!AQ$1-1)=0,"",OFFSET(CountryData!$A$1,'Quality check'!$A12-1,'Quality check'!AQ$1-1)),"")</f>
        <v/>
      </c>
      <c r="AR12" s="202" t="str">
        <f ca="1">IF(AND(ISNUMBER($A12),ISNUMBER(AR$1)),IF(OFFSET(CountryData!$A$1,'Quality check'!$A12-1,'Quality check'!AR$1-1)=0,"",OFFSET(CountryData!$A$1,'Quality check'!$A12-1,'Quality check'!AR$1-1)),"")</f>
        <v/>
      </c>
      <c r="AS12" s="202" t="str">
        <f ca="1">IF(AND(ISNUMBER($A12),ISNUMBER(AS$1)),IF(OFFSET(CountryData!$A$1,'Quality check'!$A12-1,'Quality check'!AS$1-1)=0,"",OFFSET(CountryData!$A$1,'Quality check'!$A12-1,'Quality check'!AS$1-1)),"")</f>
        <v/>
      </c>
      <c r="AT12" s="202" t="str">
        <f ca="1">IF(AND(ISNUMBER($A12),ISNUMBER(AT$1)),IF(OFFSET(CountryData!$A$1,'Quality check'!$A12-1,'Quality check'!AT$1-1)=0,"",OFFSET(CountryData!$A$1,'Quality check'!$A12-1,'Quality check'!AT$1-1)),"")</f>
        <v/>
      </c>
      <c r="AU12" s="202" t="str">
        <f ca="1">IF(AND(ISNUMBER($A12),ISNUMBER(AU$1)),IF(OFFSET(CountryData!$A$1,'Quality check'!$A12-1,'Quality check'!AU$1-1)=0,"",OFFSET(CountryData!$A$1,'Quality check'!$A12-1,'Quality check'!AU$1-1)),"")</f>
        <v/>
      </c>
      <c r="AV12" s="202" t="str">
        <f ca="1">IF(AND(ISNUMBER($A12),ISNUMBER(AV$1)),IF(OFFSET(CountryData!$A$1,'Quality check'!$A12-1,'Quality check'!AV$1-1)=0,"",OFFSET(CountryData!$A$1,'Quality check'!$A12-1,'Quality check'!AV$1-1)),"")</f>
        <v>Health Education Assisstant</v>
      </c>
      <c r="AW12" s="203">
        <f ca="1">IF(AND(ISNUMBER($A12),ISNUMBER(AW$1)),IF(OFFSET(CountryData!$A$1,'Quality check'!$A12-1,'Quality check'!AW$1-1)=0,"",OFFSET(CountryData!$A$1,'Quality check'!$A12-1,'Quality check'!AW$1-1)),"")</f>
        <v>2874</v>
      </c>
      <c r="AX12" s="203">
        <f ca="1">IF(AND(ISNUMBER($A12),ISNUMBER(AX$1)),IF(OFFSET(CountryData!$A$1,'Quality check'!$A12-1,'Quality check'!AX$1-1)=0,"",OFFSET(CountryData!$A$1,'Quality check'!$A12-1,'Quality check'!AX$1-1)),"")</f>
        <v>696</v>
      </c>
      <c r="AY12" s="202" t="str">
        <f ca="1">IF(AND(ISNUMBER($A12),ISNUMBER(AY$1)),IF(OFFSET(CountryData!$A$1,'Quality check'!$A12-1,'Quality check'!AY$1-1)=0,"",OFFSET(CountryData!$A$1,'Quality check'!$A12-1,'Quality check'!AY$1-1)),"")</f>
        <v/>
      </c>
      <c r="AZ12" s="202" t="str">
        <f ca="1">IF(AND(ISNUMBER($A12),ISNUMBER(AZ$1)),IF(OFFSET(CountryData!$A$1,'Quality check'!$A12-1,'Quality check'!AZ$1-1)=0,"",OFFSET(CountryData!$A$1,'Quality check'!$A12-1,'Quality check'!AZ$1-1)),"")</f>
        <v/>
      </c>
      <c r="BA12" s="202" t="str">
        <f ca="1">IF(AND(ISNUMBER($A12),ISNUMBER(BA$1)),IF(OFFSET(CountryData!$A$1,'Quality check'!$A12-1,'Quality check'!BA$1-1)=0,"",OFFSET(CountryData!$A$1,'Quality check'!$A12-1,'Quality check'!BA$1-1)),"")</f>
        <v/>
      </c>
      <c r="BB12" s="202" t="str">
        <f ca="1">IF(AND(ISNUMBER($A12),ISNUMBER(BB$1)),IF(OFFSET(CountryData!$A$1,'Quality check'!$A12-1,'Quality check'!BB$1-1)=0,"",OFFSET(CountryData!$A$1,'Quality check'!$A12-1,'Quality check'!BB$1-1)),"")</f>
        <v/>
      </c>
      <c r="BC12" s="202" t="str">
        <f ca="1">IF(AND(ISNUMBER($A12),ISNUMBER(BC$1)),IF(OFFSET(CountryData!$A$1,'Quality check'!$A12-1,'Quality check'!BC$1-1)=0,"",OFFSET(CountryData!$A$1,'Quality check'!$A12-1,'Quality check'!BC$1-1)),"")</f>
        <v/>
      </c>
      <c r="BD12" s="313" t="str">
        <f ca="1">IF(AND(ISNUMBER($A12),ISNUMBER(BD$1)),IF(OFFSET(CountryData!$A$1,'Quality check'!$A12-1,'Quality check'!BD$1-1)=0,"",OFFSET(CountryData!$A$1,'Quality check'!$A12-1,'Quality check'!BD$1-1)),"")</f>
        <v/>
      </c>
      <c r="BE12" s="313" t="str">
        <f ca="1">IF(AND(ISNUMBER($A12),ISNUMBER(BE$1)),IF(OFFSET(CountryData!$A$1,'Quality check'!$A12-1,'Quality check'!BE$1-1)=0,"",OFFSET(CountryData!$A$1,'Quality check'!$A12-1,'Quality check'!BE$1-1)),"")</f>
        <v/>
      </c>
      <c r="BF12" s="313" t="str">
        <f ca="1">IF(AND(ISNUMBER($A12),ISNUMBER(BF$1)),IF(OFFSET(CountryData!$A$1,'Quality check'!$A12-1,'Quality check'!BF$1-1)=0,"",OFFSET(CountryData!$A$1,'Quality check'!$A12-1,'Quality check'!BF$1-1)),"")</f>
        <v/>
      </c>
      <c r="BG12" s="203" t="str">
        <f ca="1">IF(AND(ISNUMBER($A12),ISNUMBER(BG$1)),IF(OFFSET(CountryData!$A$1,'Quality check'!$A12-1,'Quality check'!BG$1-1)=0,"",OFFSET(CountryData!$A$1,'Quality check'!$A12-1,'Quality check'!BG$1-1)),"")</f>
        <v/>
      </c>
      <c r="BH12" s="202" t="str">
        <f ca="1">IF(AND(ISNUMBER($A12),ISNUMBER(BH$1)),IF(OFFSET(CountryData!$A$1,'Quality check'!$A12-1,'Quality check'!BH$1-1)=0,"",OFFSET(CountryData!$A$1,'Quality check'!$A12-1,'Quality check'!BH$1-1)),"")</f>
        <v>Health Education Assisstant</v>
      </c>
      <c r="BI12" s="203">
        <f ca="1">IF(AND(ISNUMBER($A12),ISNUMBER(BI$1)),IF(OFFSET(CountryData!$A$1,'Quality check'!$A12-1,'Quality check'!BI$1-1)=0,"",OFFSET(CountryData!$A$1,'Quality check'!$A12-1,'Quality check'!BI$1-1)),"")</f>
        <v>2874</v>
      </c>
      <c r="BJ12" s="202">
        <f ca="1">IF(AND(ISNUMBER($A12),ISNUMBER(BJ$1)),IF(OFFSET(CountryData!$A$1,'Quality check'!$A12-1,'Quality check'!BJ$1-1)=0,"",OFFSET(CountryData!$A$1,'Quality check'!$A12-1,'Quality check'!BJ$1-1)),"")</f>
        <v>696</v>
      </c>
      <c r="BK12" s="202" t="str">
        <f ca="1">IF(AND(ISNUMBER($A12),ISNUMBER(BK$1)),IF(OFFSET(CountryData!$A$1,'Quality check'!$A12-1,'Quality check'!BK$1-1)=0,"",OFFSET(CountryData!$A$1,'Quality check'!$A12-1,'Quality check'!BK$1-1)),"")</f>
        <v/>
      </c>
      <c r="BL12" s="308" t="str">
        <f ca="1">IF(AND(ISNUMBER($A12),ISNUMBER(BL$1)),IF(OFFSET(CountryData!$A$1,'Quality check'!$A12-1,'Quality check'!BL$1-1)=0,"",OFFSET(CountryData!$A$1,'Quality check'!$A12-1,'Quality check'!BL$1-1)),"")</f>
        <v/>
      </c>
      <c r="BM12" s="308" t="str">
        <f ca="1">IF(AND(ISNUMBER($A12),ISNUMBER(BM$1)),IF(OFFSET(CountryData!$A$1,'Quality check'!$A12-1,'Quality check'!BM$1-1)=0,"",OFFSET(CountryData!$A$1,'Quality check'!$A12-1,'Quality check'!BM$1-1)),"")</f>
        <v/>
      </c>
      <c r="BN12" s="308" t="str">
        <f ca="1">IF(AND(ISNUMBER($A12),ISNUMBER(BN$1)),IF(OFFSET(CountryData!$A$1,'Quality check'!$A12-1,'Quality check'!BN$1-1)=0,"",OFFSET(CountryData!$A$1,'Quality check'!$A12-1,'Quality check'!BN$1-1)),"")</f>
        <v/>
      </c>
      <c r="BO12" s="308" t="str">
        <f ca="1">IF(AND(ISNUMBER($A12),ISNUMBER(BO$1)),IF(OFFSET(CountryData!$A$1,'Quality check'!$A12-1,'Quality check'!BO$1-1)=0,"",OFFSET(CountryData!$A$1,'Quality check'!$A12-1,'Quality check'!BO$1-1)),"")</f>
        <v/>
      </c>
      <c r="BP12" s="308" t="str">
        <f ca="1">IF(AND(ISNUMBER($A12),ISNUMBER(BP$1)),IF(OFFSET(CountryData!$A$1,'Quality check'!$A12-1,'Quality check'!BP$1-1)=0,"",OFFSET(CountryData!$A$1,'Quality check'!$A12-1,'Quality check'!BP$1-1)),"")</f>
        <v/>
      </c>
      <c r="BQ12" s="308" t="str">
        <f ca="1">IF(AND(ISNUMBER($A12),ISNUMBER(BQ$1)),IF(OFFSET(CountryData!$A$1,'Quality check'!$A12-1,'Quality check'!BQ$1-1)=0,"",OFFSET(CountryData!$A$1,'Quality check'!$A12-1,'Quality check'!BQ$1-1)),"")</f>
        <v/>
      </c>
      <c r="BR12" s="308" t="str">
        <f ca="1">IF(AND(ISNUMBER($A12),ISNUMBER(BR$1)),IF(OFFSET(CountryData!$A$1,'Quality check'!$A12-1,'Quality check'!BR$1-1)=0,"",OFFSET(CountryData!$A$1,'Quality check'!$A12-1,'Quality check'!BR$1-1)),"")</f>
        <v/>
      </c>
      <c r="BS12" s="308" t="str">
        <f ca="1">IF(AND(ISNUMBER($A12),ISNUMBER(BS$1)),IF(OFFSET(CountryData!$A$1,'Quality check'!$A12-1,'Quality check'!BS$1-1)=0,"",OFFSET(CountryData!$A$1,'Quality check'!$A12-1,'Quality check'!BS$1-1)),"")</f>
        <v/>
      </c>
      <c r="BT12" s="308" t="str">
        <f ca="1">IF(AND(ISNUMBER($A12),ISNUMBER(BT$1)),IF(OFFSET(CountryData!$A$1,'Quality check'!$A12-1,'Quality check'!BT$1-1)=0,"",OFFSET(CountryData!$A$1,'Quality check'!$A12-1,'Quality check'!BT$1-1)),"")</f>
        <v/>
      </c>
      <c r="BU12" s="308" t="str">
        <f ca="1">IF(AND(ISNUMBER($A12),ISNUMBER(BU$1)),IF(OFFSET(CountryData!$A$1,'Quality check'!$A12-1,'Quality check'!BU$1-1)=0,"",OFFSET(CountryData!$A$1,'Quality check'!$A12-1,'Quality check'!BU$1-1)),"")</f>
        <v/>
      </c>
      <c r="BV12" s="308" t="str">
        <f ca="1">IF(AND(ISNUMBER($A12),ISNUMBER(BV$1)),IF(OFFSET(CountryData!$A$1,'Quality check'!$A12-1,'Quality check'!BV$1-1)=0,"",OFFSET(CountryData!$A$1,'Quality check'!$A12-1,'Quality check'!BV$1-1)),"")</f>
        <v/>
      </c>
      <c r="BW12" s="308" t="str">
        <f ca="1">IF(AND(ISNUMBER($A12),ISNUMBER(BW$1)),IF(OFFSET(CountryData!$A$1,'Quality check'!$A12-1,'Quality check'!BW$1-1)=0,"",OFFSET(CountryData!$A$1,'Quality check'!$A12-1,'Quality check'!BW$1-1)),"")</f>
        <v/>
      </c>
      <c r="BX12" s="202" t="str">
        <f ca="1">IF(AND(ISNUMBER($A12),ISNUMBER(BX$1)),IF(OFFSET(CountryData!$A$1,'Quality check'!$A12-1,'Quality check'!BX$1-1)=0,"",OFFSET(CountryData!$A$1,'Quality check'!$A12-1,'Quality check'!BX$1-1)),"")</f>
        <v/>
      </c>
      <c r="BY12" s="308" t="str">
        <f ca="1">IF(AND(ISNUMBER($A12),ISNUMBER(BY$1)),IF(OFFSET(CountryData!$A$1,'Quality check'!$A12-1,'Quality check'!BY$1-1)=0,"",OFFSET(CountryData!$A$1,'Quality check'!$A12-1,'Quality check'!BY$1-1)),"")</f>
        <v/>
      </c>
      <c r="BZ12" s="308" t="str">
        <f ca="1">IF(AND(ISNUMBER($A12),ISNUMBER(BZ$1)),IF(OFFSET(CountryData!$A$1,'Quality check'!$A12-1,'Quality check'!BZ$1-1)=0,"",OFFSET(CountryData!$A$1,'Quality check'!$A12-1,'Quality check'!BZ$1-1)),"")</f>
        <v/>
      </c>
      <c r="CA12" s="308" t="str">
        <f ca="1">IF(AND(ISNUMBER($A12),ISNUMBER(CA$1)),IF(OFFSET(CountryData!$A$1,'Quality check'!$A12-1,'Quality check'!CA$1-1)=0,"",OFFSET(CountryData!$A$1,'Quality check'!$A12-1,'Quality check'!CA$1-1)),"")</f>
        <v/>
      </c>
      <c r="CB12" s="308" t="str">
        <f ca="1">IF(AND(ISNUMBER($A12),ISNUMBER(CB$1)),IF(OFFSET(CountryData!$A$1,'Quality check'!$A12-1,'Quality check'!CB$1-1)=0,"",OFFSET(CountryData!$A$1,'Quality check'!$A12-1,'Quality check'!CB$1-1)),"")</f>
        <v/>
      </c>
      <c r="CC12" s="308" t="str">
        <f ca="1">IF(AND(ISNUMBER($A12),ISNUMBER(CC$1)),IF(OFFSET(CountryData!$A$1,'Quality check'!$A12-1,'Quality check'!CC$1-1)=0,"",OFFSET(CountryData!$A$1,'Quality check'!$A12-1,'Quality check'!CC$1-1)),"")</f>
        <v/>
      </c>
      <c r="CD12" s="308" t="str">
        <f ca="1">IF(AND(ISNUMBER($A12),ISNUMBER(CD$1)),IF(OFFSET(CountryData!$A$1,'Quality check'!$A12-1,'Quality check'!CD$1-1)=0,"",OFFSET(CountryData!$A$1,'Quality check'!$A12-1,'Quality check'!CD$1-1)),"")</f>
        <v/>
      </c>
      <c r="CE12" s="308" t="str">
        <f ca="1">IF(AND(ISNUMBER($A12),ISNUMBER(CE$1)),IF(OFFSET(CountryData!$A$1,'Quality check'!$A12-1,'Quality check'!CE$1-1)=0,"",OFFSET(CountryData!$A$1,'Quality check'!$A12-1,'Quality check'!CE$1-1)),"")</f>
        <v/>
      </c>
      <c r="CF12" s="308" t="str">
        <f ca="1">IF(AND(ISNUMBER($A12),ISNUMBER(CF$1)),IF(OFFSET(CountryData!$A$1,'Quality check'!$A12-1,'Quality check'!CF$1-1)=0,"",OFFSET(CountryData!$A$1,'Quality check'!$A12-1,'Quality check'!CF$1-1)),"")</f>
        <v/>
      </c>
      <c r="CG12" s="308" t="str">
        <f ca="1">IF(AND(ISNUMBER($A12),ISNUMBER(CG$1)),IF(OFFSET(CountryData!$A$1,'Quality check'!$A12-1,'Quality check'!CG$1-1)=0,"",OFFSET(CountryData!$A$1,'Quality check'!$A12-1,'Quality check'!CG$1-1)),"")</f>
        <v/>
      </c>
      <c r="CH12" s="308" t="str">
        <f ca="1">IF(AND(ISNUMBER($A12),ISNUMBER(CH$1)),IF(OFFSET(CountryData!$A$1,'Quality check'!$A12-1,'Quality check'!CH$1-1)=0,"",OFFSET(CountryData!$A$1,'Quality check'!$A12-1,'Quality check'!CH$1-1)),"")</f>
        <v/>
      </c>
      <c r="CI12" s="308" t="str">
        <f ca="1">IF(AND(ISNUMBER($A12),ISNUMBER(CI$1)),IF(OFFSET(CountryData!$A$1,'Quality check'!$A12-1,'Quality check'!CI$1-1)=0,"",OFFSET(CountryData!$A$1,'Quality check'!$A12-1,'Quality check'!CI$1-1)),"")</f>
        <v/>
      </c>
      <c r="CJ12" s="308" t="str">
        <f ca="1">IF(AND(ISNUMBER($A12),ISNUMBER(CJ$1)),IF(OFFSET(CountryData!$A$1,'Quality check'!$A12-1,'Quality check'!CJ$1-1)=0,"",OFFSET(CountryData!$A$1,'Quality check'!$A12-1,'Quality check'!CJ$1-1)),"")</f>
        <v/>
      </c>
      <c r="CK12" s="202" t="str">
        <f ca="1">IF(AND(ISNUMBER($A12),ISNUMBER(CK$1)),IF(OFFSET(CountryData!$A$1,'Quality check'!$A12-1,'Quality check'!CK$1-1)=0,"",OFFSET(CountryData!$A$1,'Quality check'!$A12-1,'Quality check'!CK$1-1)),"")</f>
        <v/>
      </c>
      <c r="CL12" s="308" t="str">
        <f ca="1">IF(AND(ISNUMBER($A12),ISNUMBER(CL$1)),IF(OFFSET(CountryData!$A$1,'Quality check'!$A12-1,'Quality check'!CL$1-1)=0,"",OFFSET(CountryData!$A$1,'Quality check'!$A12-1,'Quality check'!CL$1-1)),"")</f>
        <v/>
      </c>
      <c r="CM12" s="308" t="str">
        <f ca="1">IF(AND(ISNUMBER($A12),ISNUMBER(CM$1)),IF(OFFSET(CountryData!$A$1,'Quality check'!$A12-1,'Quality check'!CM$1-1)=0,"",OFFSET(CountryData!$A$1,'Quality check'!$A12-1,'Quality check'!CM$1-1)),"")</f>
        <v/>
      </c>
      <c r="CN12" s="308" t="str">
        <f ca="1">IF(AND(ISNUMBER($A12),ISNUMBER(CN$1)),IF(OFFSET(CountryData!$A$1,'Quality check'!$A12-1,'Quality check'!CN$1-1)=0,"",OFFSET(CountryData!$A$1,'Quality check'!$A12-1,'Quality check'!CN$1-1)),"")</f>
        <v/>
      </c>
      <c r="CO12" s="308" t="str">
        <f ca="1">IF(AND(ISNUMBER($A12),ISNUMBER(CO$1)),IF(OFFSET(CountryData!$A$1,'Quality check'!$A12-1,'Quality check'!CO$1-1)=0,"",OFFSET(CountryData!$A$1,'Quality check'!$A12-1,'Quality check'!CO$1-1)),"")</f>
        <v/>
      </c>
      <c r="CP12" s="308" t="str">
        <f ca="1">IF(AND(ISNUMBER($A12),ISNUMBER(CP$1)),IF(OFFSET(CountryData!$A$1,'Quality check'!$A12-1,'Quality check'!CP$1-1)=0,"",OFFSET(CountryData!$A$1,'Quality check'!$A12-1,'Quality check'!CP$1-1)),"")</f>
        <v/>
      </c>
      <c r="CQ12" s="308" t="str">
        <f ca="1">IF(AND(ISNUMBER($A12),ISNUMBER(CQ$1)),IF(OFFSET(CountryData!$A$1,'Quality check'!$A12-1,'Quality check'!CQ$1-1)=0,"",OFFSET(CountryData!$A$1,'Quality check'!$A12-1,'Quality check'!CQ$1-1)),"")</f>
        <v/>
      </c>
      <c r="CR12" s="203" t="str">
        <f ca="1">IF(AND(ISNUMBER($A12),ISNUMBER(CR$1)),IF(OFFSET(CountryData!$A$1,'Quality check'!$A12-1,'Quality check'!CR$1-1)=0,"",OFFSET(CountryData!$A$1,'Quality check'!$A12-1,'Quality check'!CR$1-1)),"")</f>
        <v/>
      </c>
      <c r="CS12" s="203" t="str">
        <f ca="1">IF(AND(ISNUMBER($A12),ISNUMBER(CS$1)),IF(OFFSET(CountryData!$A$1,'Quality check'!$A12-1,'Quality check'!CS$1-1)=0,"",OFFSET(CountryData!$A$1,'Quality check'!$A12-1,'Quality check'!CS$1-1)),"")</f>
        <v/>
      </c>
      <c r="CT12" s="203" t="str">
        <f ca="1">IF(AND(ISNUMBER($A12),ISNUMBER(CT$1)),IF(OFFSET(CountryData!$A$1,'Quality check'!$A12-1,'Quality check'!CT$1-1)=0,"",OFFSET(CountryData!$A$1,'Quality check'!$A12-1,'Quality check'!CT$1-1)),"")</f>
        <v/>
      </c>
      <c r="CU12" s="203" t="str">
        <f ca="1">IF(AND(ISNUMBER($A12),ISNUMBER(CU$1)),IF(OFFSET(CountryData!$A$1,'Quality check'!$A12-1,'Quality check'!CU$1-1)=0,"",OFFSET(CountryData!$A$1,'Quality check'!$A12-1,'Quality check'!CU$1-1)),"")</f>
        <v/>
      </c>
      <c r="CV12" s="203" t="str">
        <f ca="1">IF(AND(ISNUMBER($A12),ISNUMBER(CV$1)),IF(OFFSET(CountryData!$A$1,'Quality check'!$A12-1,'Quality check'!CV$1-1)=0,"",OFFSET(CountryData!$A$1,'Quality check'!$A12-1,'Quality check'!CV$1-1)),"")</f>
        <v/>
      </c>
      <c r="CW12" s="203" t="str">
        <f ca="1">IF(AND(ISNUMBER($A12),ISNUMBER(CW$1)),IF(OFFSET(CountryData!$A$1,'Quality check'!$A12-1,'Quality check'!CW$1-1)=0,"",OFFSET(CountryData!$A$1,'Quality check'!$A12-1,'Quality check'!CW$1-1)),"")</f>
        <v/>
      </c>
      <c r="CX12" s="203" t="str">
        <f ca="1">IF(AND(ISNUMBER($A12),ISNUMBER(CX$1)),IF(OFFSET(CountryData!$A$1,'Quality check'!$A12-1,'Quality check'!CX$1-1)=0,"",OFFSET(CountryData!$A$1,'Quality check'!$A12-1,'Quality check'!CX$1-1)),"")</f>
        <v/>
      </c>
      <c r="CY12" s="203" t="str">
        <f ca="1">IF(AND(ISNUMBER($A12),ISNUMBER(CY$1)),IF(OFFSET(CountryData!$A$1,'Quality check'!$A12-1,'Quality check'!CY$1-1)=0,"",OFFSET(CountryData!$A$1,'Quality check'!$A12-1,'Quality check'!CY$1-1)),"")</f>
        <v/>
      </c>
      <c r="CZ12" s="308" t="str">
        <f ca="1">IF(AND(ISNUMBER($A12),ISNUMBER(CZ$1)),IF(OFFSET(CountryData!$A$1,'Quality check'!$A12-1,'Quality check'!CZ$1-1)=0,"",OFFSET(CountryData!$A$1,'Quality check'!$A12-1,'Quality check'!CZ$1-1)),"")</f>
        <v/>
      </c>
      <c r="DA12" s="308" t="str">
        <f ca="1">IF(AND(ISNUMBER($A12),ISNUMBER(DA$1)),IF(OFFSET(CountryData!$A$1,'Quality check'!$A12-1,'Quality check'!DA$1-1)=0,"",OFFSET(CountryData!$A$1,'Quality check'!$A12-1,'Quality check'!DA$1-1)),"")</f>
        <v/>
      </c>
      <c r="DB12" s="202" t="str">
        <f ca="1">IF(AND(ISNUMBER($A12),ISNUMBER(DB$1)),IF(OFFSET(CountryData!$A$1,'Quality check'!$A12-1,'Quality check'!DB$1-1)=0,"",OFFSET(CountryData!$A$1,'Quality check'!$A12-1,'Quality check'!DB$1-1)),"")</f>
        <v/>
      </c>
      <c r="DC12" s="308" t="str">
        <f ca="1">IF(AND(ISNUMBER($A12),ISNUMBER(DC$1)),IF(OFFSET(CountryData!$A$1,'Quality check'!$A12-1,'Quality check'!DC$1-1)=0,"",OFFSET(CountryData!$A$1,'Quality check'!$A12-1,'Quality check'!DC$1-1)),"")</f>
        <v/>
      </c>
      <c r="DD12" s="308" t="str">
        <f ca="1">IF(AND(ISNUMBER($A12),ISNUMBER(DD$1)),IF(OFFSET(CountryData!$A$1,'Quality check'!$A12-1,'Quality check'!DD$1-1)=0,"",OFFSET(CountryData!$A$1,'Quality check'!$A12-1,'Quality check'!DD$1-1)),"")</f>
        <v/>
      </c>
      <c r="DE12" s="202" t="str">
        <f ca="1">IF(AND(ISNUMBER($A12),ISNUMBER(DE$1)),IF(OFFSET(CountryData!$A$1,'Quality check'!$A12-1,'Quality check'!DE$1-1)=0,"",OFFSET(CountryData!$A$1,'Quality check'!$A12-1,'Quality check'!DE$1-1)),"")</f>
        <v/>
      </c>
      <c r="DF12" s="203" t="str">
        <f ca="1">IF(AND(ISNUMBER($A12),ISNUMBER(DF$1)),IF(OFFSET(CountryData!$A$1,'Quality check'!$A12-1,'Quality check'!DF$1-1)=0,"",OFFSET(CountryData!$A$1,'Quality check'!$A12-1,'Quality check'!DF$1-1)),"")</f>
        <v/>
      </c>
      <c r="DG12" s="308" t="str">
        <f ca="1">IF(AND(ISNUMBER($A12),ISNUMBER(DG$1)),IF(OFFSET(CountryData!$A$1,'Quality check'!$A12-1,'Quality check'!DG$1-1)=0,"",OFFSET(CountryData!$A$1,'Quality check'!$A12-1,'Quality check'!DG$1-1)),"")</f>
        <v/>
      </c>
      <c r="DH12" s="203" t="str">
        <f ca="1">IF(AND(ISNUMBER($A12),ISNUMBER(DH$1)),IF(OFFSET(CountryData!$A$1,'Quality check'!$A12-1,'Quality check'!DH$1-1)=0,"",OFFSET(CountryData!$A$1,'Quality check'!$A12-1,'Quality check'!DH$1-1)),"")</f>
        <v/>
      </c>
      <c r="DI12" s="308" t="str">
        <f ca="1">IF(AND(ISNUMBER($A12),ISNUMBER(DI$1)),IF(OFFSET(CountryData!$A$1,'Quality check'!$A12-1,'Quality check'!DI$1-1)=0,"",OFFSET(CountryData!$A$1,'Quality check'!$A12-1,'Quality check'!DI$1-1)),"")</f>
        <v/>
      </c>
      <c r="DJ12" s="308" t="str">
        <f ca="1">IF(AND(ISNUMBER($A12),ISNUMBER(DJ$1)),IF(OFFSET(CountryData!$A$1,'Quality check'!$A12-1,'Quality check'!DJ$1-1)=0,"",OFFSET(CountryData!$A$1,'Quality check'!$A12-1,'Quality check'!DJ$1-1)),"")</f>
        <v/>
      </c>
      <c r="DK12" s="203" t="str">
        <f ca="1">IF(AND(ISNUMBER($A12),ISNUMBER(DK$1)),IF(OFFSET(CountryData!$A$1,'Quality check'!$A12-1,'Quality check'!DK$1-1)=0,"",OFFSET(CountryData!$A$1,'Quality check'!$A12-1,'Quality check'!DK$1-1)),"")</f>
        <v/>
      </c>
      <c r="DL12" s="203" t="str">
        <f ca="1">IF(AND(ISNUMBER($A12),ISNUMBER(DL$1)),IF(OFFSET(CountryData!$A$1,'Quality check'!$A12-1,'Quality check'!DL$1-1)=0,"",OFFSET(CountryData!$A$1,'Quality check'!$A12-1,'Quality check'!DL$1-1)),"")</f>
        <v/>
      </c>
      <c r="DM12" s="203" t="str">
        <f ca="1">IF(AND(ISNUMBER($A12),ISNUMBER(DM$1)),IF(OFFSET(CountryData!$A$1,'Quality check'!$A12-1,'Quality check'!DM$1-1)=0,"",OFFSET(CountryData!$A$1,'Quality check'!$A12-1,'Quality check'!DM$1-1)),"")</f>
        <v/>
      </c>
      <c r="DN12" s="203" t="str">
        <f ca="1">IF(AND(ISNUMBER($A12),ISNUMBER(DN$1)),IF(OFFSET(CountryData!$A$1,'Quality check'!$A12-1,'Quality check'!DN$1-1)=0,"",OFFSET(CountryData!$A$1,'Quality check'!$A12-1,'Quality check'!DN$1-1)),"")</f>
        <v/>
      </c>
      <c r="DO12" t="str">
        <f ca="1">IF(AND(ISNUMBER($A12),ISNUMBER(DO$1)),IF(OFFSET(CountryData!$A$1,'Quality check'!$A12-1,'Quality check'!DO$1-1)=0,"",OFFSET(CountryData!$A$1,'Quality check'!$A12-1,'Quality check'!DO$1-1)),"")</f>
        <v/>
      </c>
      <c r="DP12" t="str">
        <f ca="1">IF(AND(ISNUMBER($A12),ISNUMBER(DP$1)),IF(OFFSET(CountryData!$A$1,'Quality check'!$A12-1,'Quality check'!DP$1-1)=0,"",OFFSET(CountryData!$A$1,'Quality check'!$A12-1,'Quality check'!DP$1-1)),"")</f>
        <v/>
      </c>
      <c r="EF12">
        <f t="shared" si="3"/>
        <v>2</v>
      </c>
      <c r="EG12" t="str">
        <f t="shared" si="4"/>
        <v/>
      </c>
      <c r="EH12" t="str">
        <f t="shared" si="0"/>
        <v/>
      </c>
    </row>
    <row r="13" spans="1:138" x14ac:dyDescent="0.25">
      <c r="A13" s="114">
        <f>IF(ISNUMBER(MATCH(C13,CountryData!$EM:$EM,0)),MATCH(C13,CountryData!$EM:$EM,0),"")</f>
        <v>95</v>
      </c>
      <c r="B13" t="s">
        <v>404</v>
      </c>
      <c r="C13" t="s">
        <v>721</v>
      </c>
      <c r="D13" t="str">
        <f t="shared" si="1"/>
        <v>Botswana</v>
      </c>
      <c r="E13">
        <f t="shared" si="2"/>
        <v>2013</v>
      </c>
      <c r="F13" s="203" t="str">
        <f ca="1">IF(AND(ISNUMBER($A13),ISNUMBER(F$1)),IF(OFFSET(CountryData!$A$1,'Quality check'!$A13-1,'Quality check'!F$1-1)=0,"",OFFSET(CountryData!$A$1,'Quality check'!$A13-1,'Quality check'!F$1-1)),"")</f>
        <v/>
      </c>
      <c r="G13" s="203" t="str">
        <f ca="1">IF(AND(ISNUMBER($A13),ISNUMBER(G$1)),IF(OFFSET(CountryData!$A$1,'Quality check'!$A13-1,'Quality check'!G$1-1)=0,"",OFFSET(CountryData!$A$1,'Quality check'!$A13-1,'Quality check'!G$1-1)),"")</f>
        <v/>
      </c>
      <c r="H13" s="202" t="str">
        <f ca="1">IF(AND(ISNUMBER($A13),ISNUMBER(H$1)),IF(OFFSET(CountryData!$A$1,'Quality check'!$A13-1,'Quality check'!H$1-1)=0,"",OFFSET(CountryData!$A$1,'Quality check'!$A13-1,'Quality check'!H$1-1)),"")</f>
        <v/>
      </c>
      <c r="I13" s="202" t="str">
        <f ca="1">IF(AND(ISNUMBER($A13),ISNUMBER(I$1)),IF(OFFSET(CountryData!$A$1,'Quality check'!$A13-1,'Quality check'!I$1-1)=0,"",OFFSET(CountryData!$A$1,'Quality check'!$A13-1,'Quality check'!I$1-1)),"")</f>
        <v/>
      </c>
      <c r="J13" s="203" t="str">
        <f ca="1">IF(AND(ISNUMBER($A13),ISNUMBER(J$1)),IF(OFFSET(CountryData!$A$1,'Quality check'!$A13-1,'Quality check'!J$1-1)=0,"",OFFSET(CountryData!$A$1,'Quality check'!$A13-1,'Quality check'!J$1-1)),"")</f>
        <v/>
      </c>
      <c r="K13" s="203" t="str">
        <f ca="1">IF(AND(ISNUMBER($A13),ISNUMBER(K$1)),IF(OFFSET(CountryData!$A$1,'Quality check'!$A13-1,'Quality check'!K$1-1)=0,"",OFFSET(CountryData!$A$1,'Quality check'!$A13-1,'Quality check'!K$1-1)),"")</f>
        <v/>
      </c>
      <c r="L13" s="203" t="str">
        <f ca="1">IF(AND(ISNUMBER($A13),ISNUMBER(L$1)),IF(OFFSET(CountryData!$A$1,'Quality check'!$A13-1,'Quality check'!L$1-1)=0,"",OFFSET(CountryData!$A$1,'Quality check'!$A13-1,'Quality check'!L$1-1)),"")</f>
        <v/>
      </c>
      <c r="M13" s="203" t="str">
        <f ca="1">IF(AND(ISNUMBER($A13),ISNUMBER(M$1)),IF(OFFSET(CountryData!$A$1,'Quality check'!$A13-1,'Quality check'!M$1-1)=0,"",OFFSET(CountryData!$A$1,'Quality check'!$A13-1,'Quality check'!M$1-1)),"")</f>
        <v/>
      </c>
      <c r="N13" s="203" t="str">
        <f ca="1">IF(AND(ISNUMBER($A13),ISNUMBER(N$1)),IF(OFFSET(CountryData!$A$1,'Quality check'!$A13-1,'Quality check'!N$1-1)=0,"",OFFSET(CountryData!$A$1,'Quality check'!$A13-1,'Quality check'!N$1-1)),"")</f>
        <v/>
      </c>
      <c r="O13" s="203" t="str">
        <f ca="1">IF(AND(ISNUMBER($A13),ISNUMBER(O$1)),IF(OFFSET(CountryData!$A$1,'Quality check'!$A13-1,'Quality check'!O$1-1)=0,"",OFFSET(CountryData!$A$1,'Quality check'!$A13-1,'Quality check'!O$1-1)),"")</f>
        <v/>
      </c>
      <c r="P13" s="203" t="str">
        <f ca="1">IF(AND(ISNUMBER($A13),ISNUMBER(P$1)),IF(OFFSET(CountryData!$A$1,'Quality check'!$A13-1,'Quality check'!P$1-1)=0,"",OFFSET(CountryData!$A$1,'Quality check'!$A13-1,'Quality check'!P$1-1)),"")</f>
        <v/>
      </c>
      <c r="Q13" s="203" t="str">
        <f ca="1">IF(AND(ISNUMBER($A13),ISNUMBER(Q$1)),IF(OFFSET(CountryData!$A$1,'Quality check'!$A13-1,'Quality check'!Q$1-1)=0,"",OFFSET(CountryData!$A$1,'Quality check'!$A13-1,'Quality check'!Q$1-1)),"")</f>
        <v/>
      </c>
      <c r="R13" s="203" t="str">
        <f ca="1">IF(AND(ISNUMBER($A13),ISNUMBER(R$1)),IF(OFFSET(CountryData!$A$1,'Quality check'!$A13-1,'Quality check'!R$1-1)=0,"",OFFSET(CountryData!$A$1,'Quality check'!$A13-1,'Quality check'!R$1-1)),"")</f>
        <v/>
      </c>
      <c r="S13" s="203" t="str">
        <f ca="1">IF(AND(ISNUMBER($A13),ISNUMBER(S$1)),IF(OFFSET(CountryData!$A$1,'Quality check'!$A13-1,'Quality check'!S$1-1)=0,"",OFFSET(CountryData!$A$1,'Quality check'!$A13-1,'Quality check'!S$1-1)),"")</f>
        <v/>
      </c>
      <c r="T13" s="202" t="str">
        <f ca="1">IF(AND(ISNUMBER($A13),ISNUMBER(T$1)),IF(OFFSET(CountryData!$A$1,'Quality check'!$A13-1,'Quality check'!T$1-1)=0,"",OFFSET(CountryData!$A$1,'Quality check'!$A13-1,'Quality check'!T$1-1)),"")</f>
        <v/>
      </c>
      <c r="U13" s="203" t="str">
        <f ca="1">IF(AND(ISNUMBER($A13),ISNUMBER(U$1)),IF(OFFSET(CountryData!$A$1,'Quality check'!$A13-1,'Quality check'!U$1-1)=0,"",OFFSET(CountryData!$A$1,'Quality check'!$A13-1,'Quality check'!U$1-1)),"")</f>
        <v/>
      </c>
      <c r="V13" s="203" t="str">
        <f ca="1">IF(AND(ISNUMBER($A13),ISNUMBER(V$1)),IF(OFFSET(CountryData!$A$1,'Quality check'!$A13-1,'Quality check'!V$1-1)=0,"",OFFSET(CountryData!$A$1,'Quality check'!$A13-1,'Quality check'!V$1-1)),"")</f>
        <v/>
      </c>
      <c r="W13" s="202" t="str">
        <f ca="1">IF(AND(ISNUMBER($A13),ISNUMBER(W$1)),IF(OFFSET(CountryData!$A$1,'Quality check'!$A13-1,'Quality check'!W$1-1)=0,"",OFFSET(CountryData!$A$1,'Quality check'!$A13-1,'Quality check'!W$1-1)),"")</f>
        <v/>
      </c>
      <c r="X13" s="202" t="str">
        <f ca="1">IF(AND(ISNUMBER($A13),ISNUMBER(X$1)),IF(OFFSET(CountryData!$A$1,'Quality check'!$A13-1,'Quality check'!X$1-1)=0,"",OFFSET(CountryData!$A$1,'Quality check'!$A13-1,'Quality check'!X$1-1)),"")</f>
        <v/>
      </c>
      <c r="Y13" s="202" t="str">
        <f ca="1">IF(AND(ISNUMBER($A13),ISNUMBER(Y$1)),IF(OFFSET(CountryData!$A$1,'Quality check'!$A13-1,'Quality check'!Y$1-1)=0,"",OFFSET(CountryData!$A$1,'Quality check'!$A13-1,'Quality check'!Y$1-1)),"")</f>
        <v/>
      </c>
      <c r="Z13" s="202" t="str">
        <f ca="1">IF(AND(ISNUMBER($A13),ISNUMBER(Z$1)),IF(OFFSET(CountryData!$A$1,'Quality check'!$A13-1,'Quality check'!Z$1-1)=0,"",OFFSET(CountryData!$A$1,'Quality check'!$A13-1,'Quality check'!Z$1-1)),"")</f>
        <v/>
      </c>
      <c r="AA13" s="203" t="str">
        <f ca="1">IF(AND(ISNUMBER($A13),ISNUMBER(AA$1)),IF(OFFSET(CountryData!$A$1,'Quality check'!$A13-1,'Quality check'!AA$1-1)=0,"",OFFSET(CountryData!$A$1,'Quality check'!$A13-1,'Quality check'!AA$1-1)),"")</f>
        <v/>
      </c>
      <c r="AB13" s="203" t="str">
        <f ca="1">IF(AND(ISNUMBER($A13),ISNUMBER(AB$1)),IF(OFFSET(CountryData!$A$1,'Quality check'!$A13-1,'Quality check'!AB$1-1)=0,"",OFFSET(CountryData!$A$1,'Quality check'!$A13-1,'Quality check'!AB$1-1)),"")</f>
        <v/>
      </c>
      <c r="AC13" s="203" t="str">
        <f ca="1">IF(AND(ISNUMBER($A13),ISNUMBER(AC$1)),IF(OFFSET(CountryData!$A$1,'Quality check'!$A13-1,'Quality check'!AC$1-1)=0,"",OFFSET(CountryData!$A$1,'Quality check'!$A13-1,'Quality check'!AC$1-1)),"")</f>
        <v/>
      </c>
      <c r="AD13" s="203" t="str">
        <f ca="1">IF(AND(ISNUMBER($A13),ISNUMBER(AD$1)),IF(OFFSET(CountryData!$A$1,'Quality check'!$A13-1,'Quality check'!AD$1-1)=0,"",OFFSET(CountryData!$A$1,'Quality check'!$A13-1,'Quality check'!AD$1-1)),"")</f>
        <v/>
      </c>
      <c r="AE13" s="202" t="str">
        <f ca="1">IF(AND(ISNUMBER($A13),ISNUMBER(AE$1)),IF(OFFSET(CountryData!$A$1,'Quality check'!$A13-1,'Quality check'!AE$1-1)=0,"",OFFSET(CountryData!$A$1,'Quality check'!$A13-1,'Quality check'!AE$1-1)),"")</f>
        <v/>
      </c>
      <c r="AF13" s="308" t="str">
        <f ca="1">IF(AND(ISNUMBER($A13),ISNUMBER(AF$1)),IF(OFFSET(CountryData!$A$1,'Quality check'!$A13-1,'Quality check'!AF$1-1)=0,"",OFFSET(CountryData!$A$1,'Quality check'!$A13-1,'Quality check'!AF$1-1)),"")</f>
        <v/>
      </c>
      <c r="AG13" s="203" t="str">
        <f ca="1">IF(AND(ISNUMBER($A13),ISNUMBER(AG$1)),IF(OFFSET(CountryData!$A$1,'Quality check'!$A13-1,'Quality check'!AG$1-1)=0,"",OFFSET(CountryData!$A$1,'Quality check'!$A13-1,'Quality check'!AG$1-1)),"")</f>
        <v/>
      </c>
      <c r="AH13" s="203" t="str">
        <f ca="1">IF(AND(ISNUMBER($A13),ISNUMBER(AH$1)),IF(OFFSET(CountryData!$A$1,'Quality check'!$A13-1,'Quality check'!AH$1-1)=0,"",OFFSET(CountryData!$A$1,'Quality check'!$A13-1,'Quality check'!AH$1-1)),"")</f>
        <v/>
      </c>
      <c r="AI13" s="203" t="str">
        <f ca="1">IF(AND(ISNUMBER($A13),ISNUMBER(AI$1)),IF(OFFSET(CountryData!$A$1,'Quality check'!$A13-1,'Quality check'!AI$1-1)=0,"",OFFSET(CountryData!$A$1,'Quality check'!$A13-1,'Quality check'!AI$1-1)),"")</f>
        <v/>
      </c>
      <c r="AJ13" s="202" t="str">
        <f ca="1">IF(AND(ISNUMBER($A13),ISNUMBER(AJ$1)),IF(OFFSET(CountryData!$A$1,'Quality check'!$A13-1,'Quality check'!AJ$1-1)=0,"",OFFSET(CountryData!$A$1,'Quality check'!$A13-1,'Quality check'!AJ$1-1)),"")</f>
        <v/>
      </c>
      <c r="AK13" s="202" t="str">
        <f ca="1">IF(AND(ISNUMBER($A13),ISNUMBER(AK$1)),IF(OFFSET(CountryData!$A$1,'Quality check'!$A13-1,'Quality check'!AK$1-1)=0,"",OFFSET(CountryData!$A$1,'Quality check'!$A13-1,'Quality check'!AK$1-1)),"")</f>
        <v/>
      </c>
      <c r="AL13" s="202" t="str">
        <f ca="1">IF(AND(ISNUMBER($A13),ISNUMBER(AL$1)),IF(OFFSET(CountryData!$A$1,'Quality check'!$A13-1,'Quality check'!AL$1-1)=0,"",OFFSET(CountryData!$A$1,'Quality check'!$A13-1,'Quality check'!AL$1-1)),"")</f>
        <v/>
      </c>
      <c r="AM13" s="202" t="str">
        <f ca="1">IF(AND(ISNUMBER($A13),ISNUMBER(AM$1)),IF(OFFSET(CountryData!$A$1,'Quality check'!$A13-1,'Quality check'!AM$1-1)=0,"",OFFSET(CountryData!$A$1,'Quality check'!$A13-1,'Quality check'!AM$1-1)),"")</f>
        <v/>
      </c>
      <c r="AN13" s="202" t="str">
        <f ca="1">IF(AND(ISNUMBER($A13),ISNUMBER(AN$1)),IF(OFFSET(CountryData!$A$1,'Quality check'!$A13-1,'Quality check'!AN$1-1)=0,"",OFFSET(CountryData!$A$1,'Quality check'!$A13-1,'Quality check'!AN$1-1)),"")</f>
        <v/>
      </c>
      <c r="AO13" s="203" t="str">
        <f ca="1">IF(AND(ISNUMBER($A13),ISNUMBER(AO$1)),IF(OFFSET(CountryData!$A$1,'Quality check'!$A13-1,'Quality check'!AO$1-1)=0,"",OFFSET(CountryData!$A$1,'Quality check'!$A13-1,'Quality check'!AO$1-1)),"")</f>
        <v/>
      </c>
      <c r="AP13" s="203" t="str">
        <f ca="1">IF(AND(ISNUMBER($A13),ISNUMBER(AP$1)),IF(OFFSET(CountryData!$A$1,'Quality check'!$A13-1,'Quality check'!AP$1-1)=0,"",OFFSET(CountryData!$A$1,'Quality check'!$A13-1,'Quality check'!AP$1-1)),"")</f>
        <v/>
      </c>
      <c r="AQ13" s="202" t="str">
        <f ca="1">IF(AND(ISNUMBER($A13),ISNUMBER(AQ$1)),IF(OFFSET(CountryData!$A$1,'Quality check'!$A13-1,'Quality check'!AQ$1-1)=0,"",OFFSET(CountryData!$A$1,'Quality check'!$A13-1,'Quality check'!AQ$1-1)),"")</f>
        <v/>
      </c>
      <c r="AR13" s="202" t="str">
        <f ca="1">IF(AND(ISNUMBER($A13),ISNUMBER(AR$1)),IF(OFFSET(CountryData!$A$1,'Quality check'!$A13-1,'Quality check'!AR$1-1)=0,"",OFFSET(CountryData!$A$1,'Quality check'!$A13-1,'Quality check'!AR$1-1)),"")</f>
        <v/>
      </c>
      <c r="AS13" s="202" t="str">
        <f ca="1">IF(AND(ISNUMBER($A13),ISNUMBER(AS$1)),IF(OFFSET(CountryData!$A$1,'Quality check'!$A13-1,'Quality check'!AS$1-1)=0,"",OFFSET(CountryData!$A$1,'Quality check'!$A13-1,'Quality check'!AS$1-1)),"")</f>
        <v/>
      </c>
      <c r="AT13" s="202" t="str">
        <f ca="1">IF(AND(ISNUMBER($A13),ISNUMBER(AT$1)),IF(OFFSET(CountryData!$A$1,'Quality check'!$A13-1,'Quality check'!AT$1-1)=0,"",OFFSET(CountryData!$A$1,'Quality check'!$A13-1,'Quality check'!AT$1-1)),"")</f>
        <v/>
      </c>
      <c r="AU13" s="202" t="str">
        <f ca="1">IF(AND(ISNUMBER($A13),ISNUMBER(AU$1)),IF(OFFSET(CountryData!$A$1,'Quality check'!$A13-1,'Quality check'!AU$1-1)=0,"",OFFSET(CountryData!$A$1,'Quality check'!$A13-1,'Quality check'!AU$1-1)),"")</f>
        <v/>
      </c>
      <c r="AV13" s="202" t="str">
        <f ca="1">IF(AND(ISNUMBER($A13),ISNUMBER(AV$1)),IF(OFFSET(CountryData!$A$1,'Quality check'!$A13-1,'Quality check'!AV$1-1)=0,"",OFFSET(CountryData!$A$1,'Quality check'!$A13-1,'Quality check'!AV$1-1)),"")</f>
        <v/>
      </c>
      <c r="AW13" s="203" t="str">
        <f ca="1">IF(AND(ISNUMBER($A13),ISNUMBER(AW$1)),IF(OFFSET(CountryData!$A$1,'Quality check'!$A13-1,'Quality check'!AW$1-1)=0,"",OFFSET(CountryData!$A$1,'Quality check'!$A13-1,'Quality check'!AW$1-1)),"")</f>
        <v/>
      </c>
      <c r="AX13" s="203" t="str">
        <f ca="1">IF(AND(ISNUMBER($A13),ISNUMBER(AX$1)),IF(OFFSET(CountryData!$A$1,'Quality check'!$A13-1,'Quality check'!AX$1-1)=0,"",OFFSET(CountryData!$A$1,'Quality check'!$A13-1,'Quality check'!AX$1-1)),"")</f>
        <v/>
      </c>
      <c r="AY13" s="202" t="str">
        <f ca="1">IF(AND(ISNUMBER($A13),ISNUMBER(AY$1)),IF(OFFSET(CountryData!$A$1,'Quality check'!$A13-1,'Quality check'!AY$1-1)=0,"",OFFSET(CountryData!$A$1,'Quality check'!$A13-1,'Quality check'!AY$1-1)),"")</f>
        <v/>
      </c>
      <c r="AZ13" s="202" t="str">
        <f ca="1">IF(AND(ISNUMBER($A13),ISNUMBER(AZ$1)),IF(OFFSET(CountryData!$A$1,'Quality check'!$A13-1,'Quality check'!AZ$1-1)=0,"",OFFSET(CountryData!$A$1,'Quality check'!$A13-1,'Quality check'!AZ$1-1)),"")</f>
        <v/>
      </c>
      <c r="BA13" s="202" t="str">
        <f ca="1">IF(AND(ISNUMBER($A13),ISNUMBER(BA$1)),IF(OFFSET(CountryData!$A$1,'Quality check'!$A13-1,'Quality check'!BA$1-1)=0,"",OFFSET(CountryData!$A$1,'Quality check'!$A13-1,'Quality check'!BA$1-1)),"")</f>
        <v/>
      </c>
      <c r="BB13" s="202" t="str">
        <f ca="1">IF(AND(ISNUMBER($A13),ISNUMBER(BB$1)),IF(OFFSET(CountryData!$A$1,'Quality check'!$A13-1,'Quality check'!BB$1-1)=0,"",OFFSET(CountryData!$A$1,'Quality check'!$A13-1,'Quality check'!BB$1-1)),"")</f>
        <v/>
      </c>
      <c r="BC13" s="202" t="str">
        <f ca="1">IF(AND(ISNUMBER($A13),ISNUMBER(BC$1)),IF(OFFSET(CountryData!$A$1,'Quality check'!$A13-1,'Quality check'!BC$1-1)=0,"",OFFSET(CountryData!$A$1,'Quality check'!$A13-1,'Quality check'!BC$1-1)),"")</f>
        <v/>
      </c>
      <c r="BD13" s="313" t="str">
        <f ca="1">IF(AND(ISNUMBER($A13),ISNUMBER(BD$1)),IF(OFFSET(CountryData!$A$1,'Quality check'!$A13-1,'Quality check'!BD$1-1)=0,"",OFFSET(CountryData!$A$1,'Quality check'!$A13-1,'Quality check'!BD$1-1)),"")</f>
        <v/>
      </c>
      <c r="BE13" s="313" t="str">
        <f ca="1">IF(AND(ISNUMBER($A13),ISNUMBER(BE$1)),IF(OFFSET(CountryData!$A$1,'Quality check'!$A13-1,'Quality check'!BE$1-1)=0,"",OFFSET(CountryData!$A$1,'Quality check'!$A13-1,'Quality check'!BE$1-1)),"")</f>
        <v/>
      </c>
      <c r="BF13" s="313" t="str">
        <f ca="1">IF(AND(ISNUMBER($A13),ISNUMBER(BF$1)),IF(OFFSET(CountryData!$A$1,'Quality check'!$A13-1,'Quality check'!BF$1-1)=0,"",OFFSET(CountryData!$A$1,'Quality check'!$A13-1,'Quality check'!BF$1-1)),"")</f>
        <v/>
      </c>
      <c r="BG13" s="203" t="str">
        <f ca="1">IF(AND(ISNUMBER($A13),ISNUMBER(BG$1)),IF(OFFSET(CountryData!$A$1,'Quality check'!$A13-1,'Quality check'!BG$1-1)=0,"",OFFSET(CountryData!$A$1,'Quality check'!$A13-1,'Quality check'!BG$1-1)),"")</f>
        <v/>
      </c>
      <c r="BH13" s="202" t="str">
        <f ca="1">IF(AND(ISNUMBER($A13),ISNUMBER(BH$1)),IF(OFFSET(CountryData!$A$1,'Quality check'!$A13-1,'Quality check'!BH$1-1)=0,"",OFFSET(CountryData!$A$1,'Quality check'!$A13-1,'Quality check'!BH$1-1)),"")</f>
        <v/>
      </c>
      <c r="BI13" s="203" t="str">
        <f ca="1">IF(AND(ISNUMBER($A13),ISNUMBER(BI$1)),IF(OFFSET(CountryData!$A$1,'Quality check'!$A13-1,'Quality check'!BI$1-1)=0,"",OFFSET(CountryData!$A$1,'Quality check'!$A13-1,'Quality check'!BI$1-1)),"")</f>
        <v/>
      </c>
      <c r="BJ13" s="202" t="str">
        <f ca="1">IF(AND(ISNUMBER($A13),ISNUMBER(BJ$1)),IF(OFFSET(CountryData!$A$1,'Quality check'!$A13-1,'Quality check'!BJ$1-1)=0,"",OFFSET(CountryData!$A$1,'Quality check'!$A13-1,'Quality check'!BJ$1-1)),"")</f>
        <v/>
      </c>
      <c r="BK13" s="202" t="str">
        <f ca="1">IF(AND(ISNUMBER($A13),ISNUMBER(BK$1)),IF(OFFSET(CountryData!$A$1,'Quality check'!$A13-1,'Quality check'!BK$1-1)=0,"",OFFSET(CountryData!$A$1,'Quality check'!$A13-1,'Quality check'!BK$1-1)),"")</f>
        <v/>
      </c>
      <c r="BL13" s="308" t="str">
        <f ca="1">IF(AND(ISNUMBER($A13),ISNUMBER(BL$1)),IF(OFFSET(CountryData!$A$1,'Quality check'!$A13-1,'Quality check'!BL$1-1)=0,"",OFFSET(CountryData!$A$1,'Quality check'!$A13-1,'Quality check'!BL$1-1)),"")</f>
        <v/>
      </c>
      <c r="BM13" s="308" t="str">
        <f ca="1">IF(AND(ISNUMBER($A13),ISNUMBER(BM$1)),IF(OFFSET(CountryData!$A$1,'Quality check'!$A13-1,'Quality check'!BM$1-1)=0,"",OFFSET(CountryData!$A$1,'Quality check'!$A13-1,'Quality check'!BM$1-1)),"")</f>
        <v/>
      </c>
      <c r="BN13" s="308" t="str">
        <f ca="1">IF(AND(ISNUMBER($A13),ISNUMBER(BN$1)),IF(OFFSET(CountryData!$A$1,'Quality check'!$A13-1,'Quality check'!BN$1-1)=0,"",OFFSET(CountryData!$A$1,'Quality check'!$A13-1,'Quality check'!BN$1-1)),"")</f>
        <v/>
      </c>
      <c r="BO13" s="308" t="str">
        <f ca="1">IF(AND(ISNUMBER($A13),ISNUMBER(BO$1)),IF(OFFSET(CountryData!$A$1,'Quality check'!$A13-1,'Quality check'!BO$1-1)=0,"",OFFSET(CountryData!$A$1,'Quality check'!$A13-1,'Quality check'!BO$1-1)),"")</f>
        <v/>
      </c>
      <c r="BP13" s="308" t="str">
        <f ca="1">IF(AND(ISNUMBER($A13),ISNUMBER(BP$1)),IF(OFFSET(CountryData!$A$1,'Quality check'!$A13-1,'Quality check'!BP$1-1)=0,"",OFFSET(CountryData!$A$1,'Quality check'!$A13-1,'Quality check'!BP$1-1)),"")</f>
        <v/>
      </c>
      <c r="BQ13" s="308" t="str">
        <f ca="1">IF(AND(ISNUMBER($A13),ISNUMBER(BQ$1)),IF(OFFSET(CountryData!$A$1,'Quality check'!$A13-1,'Quality check'!BQ$1-1)=0,"",OFFSET(CountryData!$A$1,'Quality check'!$A13-1,'Quality check'!BQ$1-1)),"")</f>
        <v/>
      </c>
      <c r="BR13" s="308" t="str">
        <f ca="1">IF(AND(ISNUMBER($A13),ISNUMBER(BR$1)),IF(OFFSET(CountryData!$A$1,'Quality check'!$A13-1,'Quality check'!BR$1-1)=0,"",OFFSET(CountryData!$A$1,'Quality check'!$A13-1,'Quality check'!BR$1-1)),"")</f>
        <v/>
      </c>
      <c r="BS13" s="308" t="str">
        <f ca="1">IF(AND(ISNUMBER($A13),ISNUMBER(BS$1)),IF(OFFSET(CountryData!$A$1,'Quality check'!$A13-1,'Quality check'!BS$1-1)=0,"",OFFSET(CountryData!$A$1,'Quality check'!$A13-1,'Quality check'!BS$1-1)),"")</f>
        <v/>
      </c>
      <c r="BT13" s="308" t="str">
        <f ca="1">IF(AND(ISNUMBER($A13),ISNUMBER(BT$1)),IF(OFFSET(CountryData!$A$1,'Quality check'!$A13-1,'Quality check'!BT$1-1)=0,"",OFFSET(CountryData!$A$1,'Quality check'!$A13-1,'Quality check'!BT$1-1)),"")</f>
        <v/>
      </c>
      <c r="BU13" s="308" t="str">
        <f ca="1">IF(AND(ISNUMBER($A13),ISNUMBER(BU$1)),IF(OFFSET(CountryData!$A$1,'Quality check'!$A13-1,'Quality check'!BU$1-1)=0,"",OFFSET(CountryData!$A$1,'Quality check'!$A13-1,'Quality check'!BU$1-1)),"")</f>
        <v/>
      </c>
      <c r="BV13" s="308" t="str">
        <f ca="1">IF(AND(ISNUMBER($A13),ISNUMBER(BV$1)),IF(OFFSET(CountryData!$A$1,'Quality check'!$A13-1,'Quality check'!BV$1-1)=0,"",OFFSET(CountryData!$A$1,'Quality check'!$A13-1,'Quality check'!BV$1-1)),"")</f>
        <v/>
      </c>
      <c r="BW13" s="308" t="str">
        <f ca="1">IF(AND(ISNUMBER($A13),ISNUMBER(BW$1)),IF(OFFSET(CountryData!$A$1,'Quality check'!$A13-1,'Quality check'!BW$1-1)=0,"",OFFSET(CountryData!$A$1,'Quality check'!$A13-1,'Quality check'!BW$1-1)),"")</f>
        <v/>
      </c>
      <c r="BX13" s="202" t="str">
        <f ca="1">IF(AND(ISNUMBER($A13),ISNUMBER(BX$1)),IF(OFFSET(CountryData!$A$1,'Quality check'!$A13-1,'Quality check'!BX$1-1)=0,"",OFFSET(CountryData!$A$1,'Quality check'!$A13-1,'Quality check'!BX$1-1)),"")</f>
        <v/>
      </c>
      <c r="BY13" s="308" t="str">
        <f ca="1">IF(AND(ISNUMBER($A13),ISNUMBER(BY$1)),IF(OFFSET(CountryData!$A$1,'Quality check'!$A13-1,'Quality check'!BY$1-1)=0,"",OFFSET(CountryData!$A$1,'Quality check'!$A13-1,'Quality check'!BY$1-1)),"")</f>
        <v/>
      </c>
      <c r="BZ13" s="308" t="str">
        <f ca="1">IF(AND(ISNUMBER($A13),ISNUMBER(BZ$1)),IF(OFFSET(CountryData!$A$1,'Quality check'!$A13-1,'Quality check'!BZ$1-1)=0,"",OFFSET(CountryData!$A$1,'Quality check'!$A13-1,'Quality check'!BZ$1-1)),"")</f>
        <v/>
      </c>
      <c r="CA13" s="308" t="str">
        <f ca="1">IF(AND(ISNUMBER($A13),ISNUMBER(CA$1)),IF(OFFSET(CountryData!$A$1,'Quality check'!$A13-1,'Quality check'!CA$1-1)=0,"",OFFSET(CountryData!$A$1,'Quality check'!$A13-1,'Quality check'!CA$1-1)),"")</f>
        <v/>
      </c>
      <c r="CB13" s="308" t="str">
        <f ca="1">IF(AND(ISNUMBER($A13),ISNUMBER(CB$1)),IF(OFFSET(CountryData!$A$1,'Quality check'!$A13-1,'Quality check'!CB$1-1)=0,"",OFFSET(CountryData!$A$1,'Quality check'!$A13-1,'Quality check'!CB$1-1)),"")</f>
        <v/>
      </c>
      <c r="CC13" s="308" t="str">
        <f ca="1">IF(AND(ISNUMBER($A13),ISNUMBER(CC$1)),IF(OFFSET(CountryData!$A$1,'Quality check'!$A13-1,'Quality check'!CC$1-1)=0,"",OFFSET(CountryData!$A$1,'Quality check'!$A13-1,'Quality check'!CC$1-1)),"")</f>
        <v/>
      </c>
      <c r="CD13" s="308" t="str">
        <f ca="1">IF(AND(ISNUMBER($A13),ISNUMBER(CD$1)),IF(OFFSET(CountryData!$A$1,'Quality check'!$A13-1,'Quality check'!CD$1-1)=0,"",OFFSET(CountryData!$A$1,'Quality check'!$A13-1,'Quality check'!CD$1-1)),"")</f>
        <v/>
      </c>
      <c r="CE13" s="308" t="str">
        <f ca="1">IF(AND(ISNUMBER($A13),ISNUMBER(CE$1)),IF(OFFSET(CountryData!$A$1,'Quality check'!$A13-1,'Quality check'!CE$1-1)=0,"",OFFSET(CountryData!$A$1,'Quality check'!$A13-1,'Quality check'!CE$1-1)),"")</f>
        <v/>
      </c>
      <c r="CF13" s="308" t="str">
        <f ca="1">IF(AND(ISNUMBER($A13),ISNUMBER(CF$1)),IF(OFFSET(CountryData!$A$1,'Quality check'!$A13-1,'Quality check'!CF$1-1)=0,"",OFFSET(CountryData!$A$1,'Quality check'!$A13-1,'Quality check'!CF$1-1)),"")</f>
        <v/>
      </c>
      <c r="CG13" s="308" t="str">
        <f ca="1">IF(AND(ISNUMBER($A13),ISNUMBER(CG$1)),IF(OFFSET(CountryData!$A$1,'Quality check'!$A13-1,'Quality check'!CG$1-1)=0,"",OFFSET(CountryData!$A$1,'Quality check'!$A13-1,'Quality check'!CG$1-1)),"")</f>
        <v/>
      </c>
      <c r="CH13" s="308" t="str">
        <f ca="1">IF(AND(ISNUMBER($A13),ISNUMBER(CH$1)),IF(OFFSET(CountryData!$A$1,'Quality check'!$A13-1,'Quality check'!CH$1-1)=0,"",OFFSET(CountryData!$A$1,'Quality check'!$A13-1,'Quality check'!CH$1-1)),"")</f>
        <v/>
      </c>
      <c r="CI13" s="308" t="str">
        <f ca="1">IF(AND(ISNUMBER($A13),ISNUMBER(CI$1)),IF(OFFSET(CountryData!$A$1,'Quality check'!$A13-1,'Quality check'!CI$1-1)=0,"",OFFSET(CountryData!$A$1,'Quality check'!$A13-1,'Quality check'!CI$1-1)),"")</f>
        <v/>
      </c>
      <c r="CJ13" s="308" t="str">
        <f ca="1">IF(AND(ISNUMBER($A13),ISNUMBER(CJ$1)),IF(OFFSET(CountryData!$A$1,'Quality check'!$A13-1,'Quality check'!CJ$1-1)=0,"",OFFSET(CountryData!$A$1,'Quality check'!$A13-1,'Quality check'!CJ$1-1)),"")</f>
        <v/>
      </c>
      <c r="CK13" s="202" t="str">
        <f ca="1">IF(AND(ISNUMBER($A13),ISNUMBER(CK$1)),IF(OFFSET(CountryData!$A$1,'Quality check'!$A13-1,'Quality check'!CK$1-1)=0,"",OFFSET(CountryData!$A$1,'Quality check'!$A13-1,'Quality check'!CK$1-1)),"")</f>
        <v/>
      </c>
      <c r="CL13" s="308" t="str">
        <f ca="1">IF(AND(ISNUMBER($A13),ISNUMBER(CL$1)),IF(OFFSET(CountryData!$A$1,'Quality check'!$A13-1,'Quality check'!CL$1-1)=0,"",OFFSET(CountryData!$A$1,'Quality check'!$A13-1,'Quality check'!CL$1-1)),"")</f>
        <v/>
      </c>
      <c r="CM13" s="308" t="str">
        <f ca="1">IF(AND(ISNUMBER($A13),ISNUMBER(CM$1)),IF(OFFSET(CountryData!$A$1,'Quality check'!$A13-1,'Quality check'!CM$1-1)=0,"",OFFSET(CountryData!$A$1,'Quality check'!$A13-1,'Quality check'!CM$1-1)),"")</f>
        <v/>
      </c>
      <c r="CN13" s="308" t="str">
        <f ca="1">IF(AND(ISNUMBER($A13),ISNUMBER(CN$1)),IF(OFFSET(CountryData!$A$1,'Quality check'!$A13-1,'Quality check'!CN$1-1)=0,"",OFFSET(CountryData!$A$1,'Quality check'!$A13-1,'Quality check'!CN$1-1)),"")</f>
        <v/>
      </c>
      <c r="CO13" s="308" t="str">
        <f ca="1">IF(AND(ISNUMBER($A13),ISNUMBER(CO$1)),IF(OFFSET(CountryData!$A$1,'Quality check'!$A13-1,'Quality check'!CO$1-1)=0,"",OFFSET(CountryData!$A$1,'Quality check'!$A13-1,'Quality check'!CO$1-1)),"")</f>
        <v/>
      </c>
      <c r="CP13" s="308" t="str">
        <f ca="1">IF(AND(ISNUMBER($A13),ISNUMBER(CP$1)),IF(OFFSET(CountryData!$A$1,'Quality check'!$A13-1,'Quality check'!CP$1-1)=0,"",OFFSET(CountryData!$A$1,'Quality check'!$A13-1,'Quality check'!CP$1-1)),"")</f>
        <v/>
      </c>
      <c r="CQ13" s="308" t="str">
        <f ca="1">IF(AND(ISNUMBER($A13),ISNUMBER(CQ$1)),IF(OFFSET(CountryData!$A$1,'Quality check'!$A13-1,'Quality check'!CQ$1-1)=0,"",OFFSET(CountryData!$A$1,'Quality check'!$A13-1,'Quality check'!CQ$1-1)),"")</f>
        <v/>
      </c>
      <c r="CR13" s="203" t="str">
        <f ca="1">IF(AND(ISNUMBER($A13),ISNUMBER(CR$1)),IF(OFFSET(CountryData!$A$1,'Quality check'!$A13-1,'Quality check'!CR$1-1)=0,"",OFFSET(CountryData!$A$1,'Quality check'!$A13-1,'Quality check'!CR$1-1)),"")</f>
        <v/>
      </c>
      <c r="CS13" s="203" t="str">
        <f ca="1">IF(AND(ISNUMBER($A13),ISNUMBER(CS$1)),IF(OFFSET(CountryData!$A$1,'Quality check'!$A13-1,'Quality check'!CS$1-1)=0,"",OFFSET(CountryData!$A$1,'Quality check'!$A13-1,'Quality check'!CS$1-1)),"")</f>
        <v/>
      </c>
      <c r="CT13" s="203" t="str">
        <f ca="1">IF(AND(ISNUMBER($A13),ISNUMBER(CT$1)),IF(OFFSET(CountryData!$A$1,'Quality check'!$A13-1,'Quality check'!CT$1-1)=0,"",OFFSET(CountryData!$A$1,'Quality check'!$A13-1,'Quality check'!CT$1-1)),"")</f>
        <v/>
      </c>
      <c r="CU13" s="203" t="str">
        <f ca="1">IF(AND(ISNUMBER($A13),ISNUMBER(CU$1)),IF(OFFSET(CountryData!$A$1,'Quality check'!$A13-1,'Quality check'!CU$1-1)=0,"",OFFSET(CountryData!$A$1,'Quality check'!$A13-1,'Quality check'!CU$1-1)),"")</f>
        <v/>
      </c>
      <c r="CV13" s="203" t="str">
        <f ca="1">IF(AND(ISNUMBER($A13),ISNUMBER(CV$1)),IF(OFFSET(CountryData!$A$1,'Quality check'!$A13-1,'Quality check'!CV$1-1)=0,"",OFFSET(CountryData!$A$1,'Quality check'!$A13-1,'Quality check'!CV$1-1)),"")</f>
        <v/>
      </c>
      <c r="CW13" s="203" t="str">
        <f ca="1">IF(AND(ISNUMBER($A13),ISNUMBER(CW$1)),IF(OFFSET(CountryData!$A$1,'Quality check'!$A13-1,'Quality check'!CW$1-1)=0,"",OFFSET(CountryData!$A$1,'Quality check'!$A13-1,'Quality check'!CW$1-1)),"")</f>
        <v/>
      </c>
      <c r="CX13" s="203" t="str">
        <f ca="1">IF(AND(ISNUMBER($A13),ISNUMBER(CX$1)),IF(OFFSET(CountryData!$A$1,'Quality check'!$A13-1,'Quality check'!CX$1-1)=0,"",OFFSET(CountryData!$A$1,'Quality check'!$A13-1,'Quality check'!CX$1-1)),"")</f>
        <v/>
      </c>
      <c r="CY13" s="203" t="str">
        <f ca="1">IF(AND(ISNUMBER($A13),ISNUMBER(CY$1)),IF(OFFSET(CountryData!$A$1,'Quality check'!$A13-1,'Quality check'!CY$1-1)=0,"",OFFSET(CountryData!$A$1,'Quality check'!$A13-1,'Quality check'!CY$1-1)),"")</f>
        <v/>
      </c>
      <c r="CZ13" s="308" t="str">
        <f ca="1">IF(AND(ISNUMBER($A13),ISNUMBER(CZ$1)),IF(OFFSET(CountryData!$A$1,'Quality check'!$A13-1,'Quality check'!CZ$1-1)=0,"",OFFSET(CountryData!$A$1,'Quality check'!$A13-1,'Quality check'!CZ$1-1)),"")</f>
        <v/>
      </c>
      <c r="DA13" s="308" t="str">
        <f ca="1">IF(AND(ISNUMBER($A13),ISNUMBER(DA$1)),IF(OFFSET(CountryData!$A$1,'Quality check'!$A13-1,'Quality check'!DA$1-1)=0,"",OFFSET(CountryData!$A$1,'Quality check'!$A13-1,'Quality check'!DA$1-1)),"")</f>
        <v/>
      </c>
      <c r="DB13" s="202" t="str">
        <f ca="1">IF(AND(ISNUMBER($A13),ISNUMBER(DB$1)),IF(OFFSET(CountryData!$A$1,'Quality check'!$A13-1,'Quality check'!DB$1-1)=0,"",OFFSET(CountryData!$A$1,'Quality check'!$A13-1,'Quality check'!DB$1-1)),"")</f>
        <v/>
      </c>
      <c r="DC13" s="308" t="str">
        <f ca="1">IF(AND(ISNUMBER($A13),ISNUMBER(DC$1)),IF(OFFSET(CountryData!$A$1,'Quality check'!$A13-1,'Quality check'!DC$1-1)=0,"",OFFSET(CountryData!$A$1,'Quality check'!$A13-1,'Quality check'!DC$1-1)),"")</f>
        <v/>
      </c>
      <c r="DD13" s="308" t="str">
        <f ca="1">IF(AND(ISNUMBER($A13),ISNUMBER(DD$1)),IF(OFFSET(CountryData!$A$1,'Quality check'!$A13-1,'Quality check'!DD$1-1)=0,"",OFFSET(CountryData!$A$1,'Quality check'!$A13-1,'Quality check'!DD$1-1)),"")</f>
        <v/>
      </c>
      <c r="DE13" s="202" t="str">
        <f ca="1">IF(AND(ISNUMBER($A13),ISNUMBER(DE$1)),IF(OFFSET(CountryData!$A$1,'Quality check'!$A13-1,'Quality check'!DE$1-1)=0,"",OFFSET(CountryData!$A$1,'Quality check'!$A13-1,'Quality check'!DE$1-1)),"")</f>
        <v/>
      </c>
      <c r="DF13" s="203" t="str">
        <f ca="1">IF(AND(ISNUMBER($A13),ISNUMBER(DF$1)),IF(OFFSET(CountryData!$A$1,'Quality check'!$A13-1,'Quality check'!DF$1-1)=0,"",OFFSET(CountryData!$A$1,'Quality check'!$A13-1,'Quality check'!DF$1-1)),"")</f>
        <v/>
      </c>
      <c r="DG13" s="308" t="str">
        <f ca="1">IF(AND(ISNUMBER($A13),ISNUMBER(DG$1)),IF(OFFSET(CountryData!$A$1,'Quality check'!$A13-1,'Quality check'!DG$1-1)=0,"",OFFSET(CountryData!$A$1,'Quality check'!$A13-1,'Quality check'!DG$1-1)),"")</f>
        <v/>
      </c>
      <c r="DH13" s="203" t="str">
        <f ca="1">IF(AND(ISNUMBER($A13),ISNUMBER(DH$1)),IF(OFFSET(CountryData!$A$1,'Quality check'!$A13-1,'Quality check'!DH$1-1)=0,"",OFFSET(CountryData!$A$1,'Quality check'!$A13-1,'Quality check'!DH$1-1)),"")</f>
        <v/>
      </c>
      <c r="DI13" s="308" t="str">
        <f ca="1">IF(AND(ISNUMBER($A13),ISNUMBER(DI$1)),IF(OFFSET(CountryData!$A$1,'Quality check'!$A13-1,'Quality check'!DI$1-1)=0,"",OFFSET(CountryData!$A$1,'Quality check'!$A13-1,'Quality check'!DI$1-1)),"")</f>
        <v/>
      </c>
      <c r="DJ13" s="308" t="str">
        <f ca="1">IF(AND(ISNUMBER($A13),ISNUMBER(DJ$1)),IF(OFFSET(CountryData!$A$1,'Quality check'!$A13-1,'Quality check'!DJ$1-1)=0,"",OFFSET(CountryData!$A$1,'Quality check'!$A13-1,'Quality check'!DJ$1-1)),"")</f>
        <v/>
      </c>
      <c r="DK13" s="203" t="str">
        <f ca="1">IF(AND(ISNUMBER($A13),ISNUMBER(DK$1)),IF(OFFSET(CountryData!$A$1,'Quality check'!$A13-1,'Quality check'!DK$1-1)=0,"",OFFSET(CountryData!$A$1,'Quality check'!$A13-1,'Quality check'!DK$1-1)),"")</f>
        <v/>
      </c>
      <c r="DL13" s="203" t="str">
        <f ca="1">IF(AND(ISNUMBER($A13),ISNUMBER(DL$1)),IF(OFFSET(CountryData!$A$1,'Quality check'!$A13-1,'Quality check'!DL$1-1)=0,"",OFFSET(CountryData!$A$1,'Quality check'!$A13-1,'Quality check'!DL$1-1)),"")</f>
        <v/>
      </c>
      <c r="DM13" s="203" t="str">
        <f ca="1">IF(AND(ISNUMBER($A13),ISNUMBER(DM$1)),IF(OFFSET(CountryData!$A$1,'Quality check'!$A13-1,'Quality check'!DM$1-1)=0,"",OFFSET(CountryData!$A$1,'Quality check'!$A13-1,'Quality check'!DM$1-1)),"")</f>
        <v/>
      </c>
      <c r="DN13" s="203" t="str">
        <f ca="1">IF(AND(ISNUMBER($A13),ISNUMBER(DN$1)),IF(OFFSET(CountryData!$A$1,'Quality check'!$A13-1,'Quality check'!DN$1-1)=0,"",OFFSET(CountryData!$A$1,'Quality check'!$A13-1,'Quality check'!DN$1-1)),"")</f>
        <v/>
      </c>
      <c r="DO13" t="str">
        <f ca="1">IF(AND(ISNUMBER($A13),ISNUMBER(DO$1)),IF(OFFSET(CountryData!$A$1,'Quality check'!$A13-1,'Quality check'!DO$1-1)=0,"",OFFSET(CountryData!$A$1,'Quality check'!$A13-1,'Quality check'!DO$1-1)),"")</f>
        <v/>
      </c>
      <c r="DP13" t="str">
        <f ca="1">IF(AND(ISNUMBER($A13),ISNUMBER(DP$1)),IF(OFFSET(CountryData!$A$1,'Quality check'!$A13-1,'Quality check'!DP$1-1)=0,"",OFFSET(CountryData!$A$1,'Quality check'!$A13-1,'Quality check'!DP$1-1)),"")</f>
        <v/>
      </c>
      <c r="EF13">
        <f t="shared" si="3"/>
        <v>2</v>
      </c>
      <c r="EG13" t="str">
        <f t="shared" si="4"/>
        <v/>
      </c>
      <c r="EH13" t="str">
        <f t="shared" si="0"/>
        <v/>
      </c>
    </row>
    <row r="14" spans="1:138" x14ac:dyDescent="0.25">
      <c r="A14" s="114">
        <f>IF(ISNUMBER(MATCH(C14,CountryData!$EM:$EM,0)),MATCH(C14,CountryData!$EM:$EM,0),"")</f>
        <v>29</v>
      </c>
      <c r="B14" t="s">
        <v>405</v>
      </c>
      <c r="C14" t="s">
        <v>722</v>
      </c>
      <c r="D14" t="str">
        <f t="shared" si="1"/>
        <v>Burundi</v>
      </c>
      <c r="E14">
        <f t="shared" si="2"/>
        <v>2009</v>
      </c>
      <c r="F14" s="203">
        <f ca="1">IF(AND(ISNUMBER($A14),ISNUMBER(F$1)),IF(OFFSET(CountryData!$A$1,'Quality check'!$A14-1,'Quality check'!F$1-1)=0,"",OFFSET(CountryData!$A$1,'Quality check'!$A14-1,'Quality check'!F$1-1)),"")</f>
        <v>8303000</v>
      </c>
      <c r="G14" s="203">
        <f ca="1">IF(AND(ISNUMBER($A14),ISNUMBER(G$1)),IF(OFFSET(CountryData!$A$1,'Quality check'!$A14-1,'Quality check'!G$1-1)=0,"",OFFSET(CountryData!$A$1,'Quality check'!$A14-1,'Quality check'!G$1-1)),"")</f>
        <v>3155140</v>
      </c>
      <c r="H14" s="202" t="str">
        <f ca="1">IF(AND(ISNUMBER($A14),ISNUMBER(H$1)),IF(OFFSET(CountryData!$A$1,'Quality check'!$A14-1,'Quality check'!H$1-1)=0,"",OFFSET(CountryData!$A$1,'Quality check'!$A14-1,'Quality check'!H$1-1)),"")</f>
        <v/>
      </c>
      <c r="I14" s="202" t="str">
        <f ca="1">IF(AND(ISNUMBER($A14),ISNUMBER(I$1)),IF(OFFSET(CountryData!$A$1,'Quality check'!$A14-1,'Quality check'!I$1-1)=0,"",OFFSET(CountryData!$A$1,'Quality check'!$A14-1,'Quality check'!I$1-1)),"")</f>
        <v/>
      </c>
      <c r="J14" s="203">
        <f ca="1">IF(AND(ISNUMBER($A14),ISNUMBER(J$1)),IF(OFFSET(CountryData!$A$1,'Quality check'!$A14-1,'Quality check'!J$1-1)=0,"",OFFSET(CountryData!$A$1,'Quality check'!$A14-1,'Quality check'!J$1-1)),"")</f>
        <v>4228799.1231859233</v>
      </c>
      <c r="K14" s="203">
        <f ca="1">IF(AND(ISNUMBER($A14),ISNUMBER(K$1)),IF(OFFSET(CountryData!$A$1,'Quality check'!$A14-1,'Quality check'!K$1-1)=0,"",OFFSET(CountryData!$A$1,'Quality check'!$A14-1,'Quality check'!K$1-1)),"")</f>
        <v>827000</v>
      </c>
      <c r="L14" s="203" t="str">
        <f ca="1">IF(AND(ISNUMBER($A14),ISNUMBER(L$1)),IF(OFFSET(CountryData!$A$1,'Quality check'!$A14-1,'Quality check'!L$1-1)=0,"",OFFSET(CountryData!$A$1,'Quality check'!$A14-1,'Quality check'!L$1-1)),"")</f>
        <v/>
      </c>
      <c r="M14" s="203">
        <f ca="1">IF(AND(ISNUMBER($A14),ISNUMBER(M$1)),IF(OFFSET(CountryData!$A$1,'Quality check'!$A14-1,'Quality check'!M$1-1)=0,"",OFFSET(CountryData!$A$1,'Quality check'!$A14-1,'Quality check'!M$1-1)),"")</f>
        <v>1184000</v>
      </c>
      <c r="N14" s="203">
        <f ca="1">IF(AND(ISNUMBER($A14),ISNUMBER(N$1)),IF(OFFSET(CountryData!$A$1,'Quality check'!$A14-1,'Quality check'!N$1-1)=0,"",OFFSET(CountryData!$A$1,'Quality check'!$A14-1,'Quality check'!N$1-1)),"")</f>
        <v>1025158.675918445</v>
      </c>
      <c r="O14" s="203">
        <f ca="1">IF(AND(ISNUMBER($A14),ISNUMBER(O$1)),IF(OFFSET(CountryData!$A$1,'Quality check'!$A14-1,'Quality check'!O$1-1)=0,"",OFFSET(CountryData!$A$1,'Quality check'!$A14-1,'Quality check'!O$1-1)),"")</f>
        <v>283014.66660329833</v>
      </c>
      <c r="P14" s="203">
        <f ca="1">IF(AND(ISNUMBER($A14),ISNUMBER(P$1)),IF(OFFSET(CountryData!$A$1,'Quality check'!$A14-1,'Quality check'!P$1-1)=0,"",OFFSET(CountryData!$A$1,'Quality check'!$A14-1,'Quality check'!P$1-1)),"")</f>
        <v>455972.45853333967</v>
      </c>
      <c r="Q14" s="203">
        <f ca="1">IF(AND(ISNUMBER($A14),ISNUMBER(Q$1)),IF(OFFSET(CountryData!$A$1,'Quality check'!$A14-1,'Quality check'!Q$1-1)=0,"",OFFSET(CountryData!$A$1,'Quality check'!$A14-1,'Quality check'!Q$1-1)),"")</f>
        <v>278000</v>
      </c>
      <c r="R14" s="203">
        <f ca="1">IF(AND(ISNUMBER($A14),ISNUMBER(R$1)),IF(OFFSET(CountryData!$A$1,'Quality check'!$A14-1,'Quality check'!R$1-1)=0,"",OFFSET(CountryData!$A$1,'Quality check'!$A14-1,'Quality check'!R$1-1)),"")</f>
        <v>172957.79193004139</v>
      </c>
      <c r="S14" s="203">
        <f ca="1">IF(AND(ISNUMBER($A14),ISNUMBER(S$1)),IF(OFFSET(CountryData!$A$1,'Quality check'!$A14-1,'Quality check'!S$1-1)=0,"",OFFSET(CountryData!$A$1,'Quality check'!$A14-1,'Quality check'!S$1-1)),"")</f>
        <v>165262.88674492654</v>
      </c>
      <c r="T14" s="202">
        <f ca="1">IF(AND(ISNUMBER($A14),ISNUMBER(T$1)),IF(OFFSET(CountryData!$A$1,'Quality check'!$A14-1,'Quality check'!T$1-1)=0,"",OFFSET(CountryData!$A$1,'Quality check'!$A14-1,'Quality check'!T$1-1)),"")</f>
        <v>0.89914999999999989</v>
      </c>
      <c r="U14" s="203">
        <f ca="1">IF(AND(ISNUMBER($A14),ISNUMBER(U$1)),IF(OFFSET(CountryData!$A$1,'Quality check'!$A14-1,'Quality check'!U$1-1)=0,"",OFFSET(CountryData!$A$1,'Quality check'!$A14-1,'Quality check'!U$1-1)),"")</f>
        <v>1660600</v>
      </c>
      <c r="V14" s="203">
        <f ca="1">IF(AND(ISNUMBER($A14),ISNUMBER(V$1)),IF(OFFSET(CountryData!$A$1,'Quality check'!$A14-1,'Quality check'!V$1-1)=0,"",OFFSET(CountryData!$A$1,'Quality check'!$A14-1,'Quality check'!V$1-1)),"")</f>
        <v>1494540</v>
      </c>
      <c r="W14" s="202">
        <f ca="1">IF(AND(ISNUMBER($A14),ISNUMBER(W$1)),IF(OFFSET(CountryData!$A$1,'Quality check'!$A14-1,'Quality check'!W$1-1)=0,"",OFFSET(CountryData!$A$1,'Quality check'!$A14-1,'Quality check'!W$1-1)),"")</f>
        <v>0.81299999999999994</v>
      </c>
      <c r="X14" s="202">
        <f ca="1">IF(AND(ISNUMBER($A14),ISNUMBER(X$1)),IF(OFFSET(CountryData!$A$1,'Quality check'!$A14-1,'Quality check'!X$1-1)=0,"",OFFSET(CountryData!$A$1,'Quality check'!$A14-1,'Quality check'!X$1-1)),"")</f>
        <v>5.6</v>
      </c>
      <c r="Y14" s="202">
        <f ca="1">IF(AND(ISNUMBER($A14),ISNUMBER(Y$1)),IF(OFFSET(CountryData!$A$1,'Quality check'!$A14-1,'Quality check'!Y$1-1)=0,"",OFFSET(CountryData!$A$1,'Quality check'!$A14-1,'Quality check'!Y$1-1)),"")</f>
        <v>0.8</v>
      </c>
      <c r="Z14" s="202">
        <f ca="1">IF(AND(ISNUMBER($A14),ISNUMBER(Z$1)),IF(OFFSET(CountryData!$A$1,'Quality check'!$A14-1,'Quality check'!Z$1-1)=0,"",OFFSET(CountryData!$A$1,'Quality check'!$A14-1,'Quality check'!Z$1-1)),"")</f>
        <v>0.2</v>
      </c>
      <c r="AA14" s="203">
        <f ca="1">IF(AND(ISNUMBER($A14),ISNUMBER(AA$1)),IF(OFFSET(CountryData!$A$1,'Quality check'!$A14-1,'Quality check'!AA$1-1)=0,"",OFFSET(CountryData!$A$1,'Quality check'!$A14-1,'Quality check'!AA$1-1)),"")</f>
        <v>11661</v>
      </c>
      <c r="AB14" s="203">
        <f ca="1">IF(AND(ISNUMBER($A14),ISNUMBER(AB$1)),IF(OFFSET(CountryData!$A$1,'Quality check'!$A14-1,'Quality check'!AB$1-1)=0,"",OFFSET(CountryData!$A$1,'Quality check'!$A14-1,'Quality check'!AB$1-1)),"")</f>
        <v>27321</v>
      </c>
      <c r="AC14" s="203">
        <f ca="1">IF(AND(ISNUMBER($A14),ISNUMBER(AC$1)),IF(OFFSET(CountryData!$A$1,'Quality check'!$A14-1,'Quality check'!AC$1-1)=0,"",OFFSET(CountryData!$A$1,'Quality check'!$A14-1,'Quality check'!AC$1-1)),"")</f>
        <v>44786</v>
      </c>
      <c r="AD14" s="203">
        <f ca="1">IF(AND(ISNUMBER($A14),ISNUMBER(AD$1)),IF(OFFSET(CountryData!$A$1,'Quality check'!$A14-1,'Quality check'!AD$1-1)=0,"",OFFSET(CountryData!$A$1,'Quality check'!$A14-1,'Quality check'!AD$1-1)),"")</f>
        <v>2920</v>
      </c>
      <c r="AE14" s="202">
        <f ca="1">IF(AND(ISNUMBER($A14),ISNUMBER(AE$1)),IF(OFFSET(CountryData!$A$1,'Quality check'!$A14-1,'Quality check'!AE$1-1)=0,"",OFFSET(CountryData!$A$1,'Quality check'!$A14-1,'Quality check'!AE$1-1)),"")</f>
        <v>0.20599999999999999</v>
      </c>
      <c r="AF14" s="308">
        <f ca="1">IF(AND(ISNUMBER($A14),ISNUMBER(AF$1)),IF(OFFSET(CountryData!$A$1,'Quality check'!$A14-1,'Quality check'!AF$1-1)=0,"",OFFSET(CountryData!$A$1,'Quality check'!$A14-1,'Quality check'!AF$1-1)),"")</f>
        <v>3.5706666666666664</v>
      </c>
      <c r="AG14" s="203" t="str">
        <f ca="1">IF(AND(ISNUMBER($A14),ISNUMBER(AG$1)),IF(OFFSET(CountryData!$A$1,'Quality check'!$A14-1,'Quality check'!AG$1-1)=0,"",OFFSET(CountryData!$A$1,'Quality check'!$A14-1,'Quality check'!AG$1-1)),"")</f>
        <v/>
      </c>
      <c r="AH14" s="203" t="str">
        <f ca="1">IF(AND(ISNUMBER($A14),ISNUMBER(AH$1)),IF(OFFSET(CountryData!$A$1,'Quality check'!$A14-1,'Quality check'!AH$1-1)=0,"",OFFSET(CountryData!$A$1,'Quality check'!$A14-1,'Quality check'!AH$1-1)),"")</f>
        <v/>
      </c>
      <c r="AI14" s="203" t="str">
        <f ca="1">IF(AND(ISNUMBER($A14),ISNUMBER(AI$1)),IF(OFFSET(CountryData!$A$1,'Quality check'!$A14-1,'Quality check'!AI$1-1)=0,"",OFFSET(CountryData!$A$1,'Quality check'!$A14-1,'Quality check'!AI$1-1)),"")</f>
        <v/>
      </c>
      <c r="AJ14" s="202" t="str">
        <f ca="1">IF(AND(ISNUMBER($A14),ISNUMBER(AJ$1)),IF(OFFSET(CountryData!$A$1,'Quality check'!$A14-1,'Quality check'!AJ$1-1)=0,"",OFFSET(CountryData!$A$1,'Quality check'!$A14-1,'Quality check'!AJ$1-1)),"")</f>
        <v/>
      </c>
      <c r="AK14" s="202" t="str">
        <f ca="1">IF(AND(ISNUMBER($A14),ISNUMBER(AK$1)),IF(OFFSET(CountryData!$A$1,'Quality check'!$A14-1,'Quality check'!AK$1-1)=0,"",OFFSET(CountryData!$A$1,'Quality check'!$A14-1,'Quality check'!AK$1-1)),"")</f>
        <v/>
      </c>
      <c r="AL14" s="202">
        <f ca="1">IF(AND(ISNUMBER($A14),ISNUMBER(AL$1)),IF(OFFSET(CountryData!$A$1,'Quality check'!$A14-1,'Quality check'!AL$1-1)=0,"",OFFSET(CountryData!$A$1,'Quality check'!$A14-1,'Quality check'!AL$1-1)),"")</f>
        <v>0.17899999999999999</v>
      </c>
      <c r="AM14" s="202">
        <f ca="1">IF(AND(ISNUMBER($A14),ISNUMBER(AM$1)),IF(OFFSET(CountryData!$A$1,'Quality check'!$A14-1,'Quality check'!AM$1-1)=0,"",OFFSET(CountryData!$A$1,'Quality check'!$A14-1,'Quality check'!AM$1-1)),"")</f>
        <v>3.1026666666666665</v>
      </c>
      <c r="AN14" s="202" t="str">
        <f ca="1">IF(AND(ISNUMBER($A14),ISNUMBER(AN$1)),IF(OFFSET(CountryData!$A$1,'Quality check'!$A14-1,'Quality check'!AN$1-1)=0,"",OFFSET(CountryData!$A$1,'Quality check'!$A14-1,'Quality check'!AN$1-1)),"")</f>
        <v/>
      </c>
      <c r="AO14" s="203" t="str">
        <f ca="1">IF(AND(ISNUMBER($A14),ISNUMBER(AO$1)),IF(OFFSET(CountryData!$A$1,'Quality check'!$A14-1,'Quality check'!AO$1-1)=0,"",OFFSET(CountryData!$A$1,'Quality check'!$A14-1,'Quality check'!AO$1-1)),"")</f>
        <v/>
      </c>
      <c r="AP14" s="203" t="str">
        <f ca="1">IF(AND(ISNUMBER($A14),ISNUMBER(AP$1)),IF(OFFSET(CountryData!$A$1,'Quality check'!$A14-1,'Quality check'!AP$1-1)=0,"",OFFSET(CountryData!$A$1,'Quality check'!$A14-1,'Quality check'!AP$1-1)),"")</f>
        <v/>
      </c>
      <c r="AQ14" s="202" t="str">
        <f ca="1">IF(AND(ISNUMBER($A14),ISNUMBER(AQ$1)),IF(OFFSET(CountryData!$A$1,'Quality check'!$A14-1,'Quality check'!AQ$1-1)=0,"",OFFSET(CountryData!$A$1,'Quality check'!$A14-1,'Quality check'!AQ$1-1)),"")</f>
        <v/>
      </c>
      <c r="AR14" s="202" t="str">
        <f ca="1">IF(AND(ISNUMBER($A14),ISNUMBER(AR$1)),IF(OFFSET(CountryData!$A$1,'Quality check'!$A14-1,'Quality check'!AR$1-1)=0,"",OFFSET(CountryData!$A$1,'Quality check'!$A14-1,'Quality check'!AR$1-1)),"")</f>
        <v/>
      </c>
      <c r="AS14" s="202" t="str">
        <f ca="1">IF(AND(ISNUMBER($A14),ISNUMBER(AS$1)),IF(OFFSET(CountryData!$A$1,'Quality check'!$A14-1,'Quality check'!AS$1-1)=0,"",OFFSET(CountryData!$A$1,'Quality check'!$A14-1,'Quality check'!AS$1-1)),"")</f>
        <v/>
      </c>
      <c r="AT14" s="202">
        <f ca="1">IF(AND(ISNUMBER($A14),ISNUMBER(AT$1)),IF(OFFSET(CountryData!$A$1,'Quality check'!$A14-1,'Quality check'!AT$1-1)=0,"",OFFSET(CountryData!$A$1,'Quality check'!$A14-1,'Quality check'!AT$1-1)),"")</f>
        <v>0.30499999999999999</v>
      </c>
      <c r="AU14" s="202">
        <f ca="1">IF(AND(ISNUMBER($A14),ISNUMBER(AU$1)),IF(OFFSET(CountryData!$A$1,'Quality check'!$A14-1,'Quality check'!AU$1-1)=0,"",OFFSET(CountryData!$A$1,'Quality check'!$A14-1,'Quality check'!AU$1-1)),"")</f>
        <v>4</v>
      </c>
      <c r="AV14" s="202" t="str">
        <f ca="1">IF(AND(ISNUMBER($A14),ISNUMBER(AV$1)),IF(OFFSET(CountryData!$A$1,'Quality check'!$A14-1,'Quality check'!AV$1-1)=0,"",OFFSET(CountryData!$A$1,'Quality check'!$A14-1,'Quality check'!AV$1-1)),"")</f>
        <v/>
      </c>
      <c r="AW14" s="203" t="str">
        <f ca="1">IF(AND(ISNUMBER($A14),ISNUMBER(AW$1)),IF(OFFSET(CountryData!$A$1,'Quality check'!$A14-1,'Quality check'!AW$1-1)=0,"",OFFSET(CountryData!$A$1,'Quality check'!$A14-1,'Quality check'!AW$1-1)),"")</f>
        <v/>
      </c>
      <c r="AX14" s="203" t="str">
        <f ca="1">IF(AND(ISNUMBER($A14),ISNUMBER(AX$1)),IF(OFFSET(CountryData!$A$1,'Quality check'!$A14-1,'Quality check'!AX$1-1)=0,"",OFFSET(CountryData!$A$1,'Quality check'!$A14-1,'Quality check'!AX$1-1)),"")</f>
        <v/>
      </c>
      <c r="AY14" s="202" t="str">
        <f ca="1">IF(AND(ISNUMBER($A14),ISNUMBER(AY$1)),IF(OFFSET(CountryData!$A$1,'Quality check'!$A14-1,'Quality check'!AY$1-1)=0,"",OFFSET(CountryData!$A$1,'Quality check'!$A14-1,'Quality check'!AY$1-1)),"")</f>
        <v/>
      </c>
      <c r="AZ14" s="202" t="str">
        <f ca="1">IF(AND(ISNUMBER($A14),ISNUMBER(AZ$1)),IF(OFFSET(CountryData!$A$1,'Quality check'!$A14-1,'Quality check'!AZ$1-1)=0,"",OFFSET(CountryData!$A$1,'Quality check'!$A14-1,'Quality check'!AZ$1-1)),"")</f>
        <v/>
      </c>
      <c r="BA14" s="202" t="str">
        <f ca="1">IF(AND(ISNUMBER($A14),ISNUMBER(BA$1)),IF(OFFSET(CountryData!$A$1,'Quality check'!$A14-1,'Quality check'!BA$1-1)=0,"",OFFSET(CountryData!$A$1,'Quality check'!$A14-1,'Quality check'!BA$1-1)),"")</f>
        <v/>
      </c>
      <c r="BB14" s="202" t="str">
        <f ca="1">IF(AND(ISNUMBER($A14),ISNUMBER(BB$1)),IF(OFFSET(CountryData!$A$1,'Quality check'!$A14-1,'Quality check'!BB$1-1)=0,"",OFFSET(CountryData!$A$1,'Quality check'!$A14-1,'Quality check'!BB$1-1)),"")</f>
        <v/>
      </c>
      <c r="BC14" s="202" t="str">
        <f ca="1">IF(AND(ISNUMBER($A14),ISNUMBER(BC$1)),IF(OFFSET(CountryData!$A$1,'Quality check'!$A14-1,'Quality check'!BC$1-1)=0,"",OFFSET(CountryData!$A$1,'Quality check'!$A14-1,'Quality check'!BC$1-1)),"")</f>
        <v/>
      </c>
      <c r="BD14" s="313" t="str">
        <f ca="1">IF(AND(ISNUMBER($A14),ISNUMBER(BD$1)),IF(OFFSET(CountryData!$A$1,'Quality check'!$A14-1,'Quality check'!BD$1-1)=0,"",OFFSET(CountryData!$A$1,'Quality check'!$A14-1,'Quality check'!BD$1-1)),"")</f>
        <v/>
      </c>
      <c r="BE14" s="313" t="str">
        <f ca="1">IF(AND(ISNUMBER($A14),ISNUMBER(BE$1)),IF(OFFSET(CountryData!$A$1,'Quality check'!$A14-1,'Quality check'!BE$1-1)=0,"",OFFSET(CountryData!$A$1,'Quality check'!$A14-1,'Quality check'!BE$1-1)),"")</f>
        <v/>
      </c>
      <c r="BF14" s="313" t="str">
        <f ca="1">IF(AND(ISNUMBER($A14),ISNUMBER(BF$1)),IF(OFFSET(CountryData!$A$1,'Quality check'!$A14-1,'Quality check'!BF$1-1)=0,"",OFFSET(CountryData!$A$1,'Quality check'!$A14-1,'Quality check'!BF$1-1)),"")</f>
        <v/>
      </c>
      <c r="BG14" s="203" t="str">
        <f ca="1">IF(AND(ISNUMBER($A14),ISNUMBER(BG$1)),IF(OFFSET(CountryData!$A$1,'Quality check'!$A14-1,'Quality check'!BG$1-1)=0,"",OFFSET(CountryData!$A$1,'Quality check'!$A14-1,'Quality check'!BG$1-1)),"")</f>
        <v/>
      </c>
      <c r="BH14" s="202" t="str">
        <f ca="1">IF(AND(ISNUMBER($A14),ISNUMBER(BH$1)),IF(OFFSET(CountryData!$A$1,'Quality check'!$A14-1,'Quality check'!BH$1-1)=0,"",OFFSET(CountryData!$A$1,'Quality check'!$A14-1,'Quality check'!BH$1-1)),"")</f>
        <v/>
      </c>
      <c r="BI14" s="203" t="str">
        <f ca="1">IF(AND(ISNUMBER($A14),ISNUMBER(BI$1)),IF(OFFSET(CountryData!$A$1,'Quality check'!$A14-1,'Quality check'!BI$1-1)=0,"",OFFSET(CountryData!$A$1,'Quality check'!$A14-1,'Quality check'!BI$1-1)),"")</f>
        <v/>
      </c>
      <c r="BJ14" s="202" t="str">
        <f ca="1">IF(AND(ISNUMBER($A14),ISNUMBER(BJ$1)),IF(OFFSET(CountryData!$A$1,'Quality check'!$A14-1,'Quality check'!BJ$1-1)=0,"",OFFSET(CountryData!$A$1,'Quality check'!$A14-1,'Quality check'!BJ$1-1)),"")</f>
        <v/>
      </c>
      <c r="BK14" s="202" t="str">
        <f ca="1">IF(AND(ISNUMBER($A14),ISNUMBER(BK$1)),IF(OFFSET(CountryData!$A$1,'Quality check'!$A14-1,'Quality check'!BK$1-1)=0,"",OFFSET(CountryData!$A$1,'Quality check'!$A14-1,'Quality check'!BK$1-1)),"")</f>
        <v/>
      </c>
      <c r="BL14" s="308" t="str">
        <f ca="1">IF(AND(ISNUMBER($A14),ISNUMBER(BL$1)),IF(OFFSET(CountryData!$A$1,'Quality check'!$A14-1,'Quality check'!BL$1-1)=0,"",OFFSET(CountryData!$A$1,'Quality check'!$A14-1,'Quality check'!BL$1-1)),"")</f>
        <v/>
      </c>
      <c r="BM14" s="308" t="str">
        <f ca="1">IF(AND(ISNUMBER($A14),ISNUMBER(BM$1)),IF(OFFSET(CountryData!$A$1,'Quality check'!$A14-1,'Quality check'!BM$1-1)=0,"",OFFSET(CountryData!$A$1,'Quality check'!$A14-1,'Quality check'!BM$1-1)),"")</f>
        <v/>
      </c>
      <c r="BN14" s="308" t="str">
        <f ca="1">IF(AND(ISNUMBER($A14),ISNUMBER(BN$1)),IF(OFFSET(CountryData!$A$1,'Quality check'!$A14-1,'Quality check'!BN$1-1)=0,"",OFFSET(CountryData!$A$1,'Quality check'!$A14-1,'Quality check'!BN$1-1)),"")</f>
        <v/>
      </c>
      <c r="BO14" s="308" t="str">
        <f ca="1">IF(AND(ISNUMBER($A14),ISNUMBER(BO$1)),IF(OFFSET(CountryData!$A$1,'Quality check'!$A14-1,'Quality check'!BO$1-1)=0,"",OFFSET(CountryData!$A$1,'Quality check'!$A14-1,'Quality check'!BO$1-1)),"")</f>
        <v/>
      </c>
      <c r="BP14" s="308" t="str">
        <f ca="1">IF(AND(ISNUMBER($A14),ISNUMBER(BP$1)),IF(OFFSET(CountryData!$A$1,'Quality check'!$A14-1,'Quality check'!BP$1-1)=0,"",OFFSET(CountryData!$A$1,'Quality check'!$A14-1,'Quality check'!BP$1-1)),"")</f>
        <v/>
      </c>
      <c r="BQ14" s="308">
        <f ca="1">IF(AND(ISNUMBER($A14),ISNUMBER(BQ$1)),IF(OFFSET(CountryData!$A$1,'Quality check'!$A14-1,'Quality check'!BQ$1-1)=0,"",OFFSET(CountryData!$A$1,'Quality check'!$A14-1,'Quality check'!BQ$1-1)),"")</f>
        <v>0.23</v>
      </c>
      <c r="BR14" s="308" t="str">
        <f ca="1">IF(AND(ISNUMBER($A14),ISNUMBER(BR$1)),IF(OFFSET(CountryData!$A$1,'Quality check'!$A14-1,'Quality check'!BR$1-1)=0,"",OFFSET(CountryData!$A$1,'Quality check'!$A14-1,'Quality check'!BR$1-1)),"")</f>
        <v/>
      </c>
      <c r="BS14" s="308" t="str">
        <f ca="1">IF(AND(ISNUMBER($A14),ISNUMBER(BS$1)),IF(OFFSET(CountryData!$A$1,'Quality check'!$A14-1,'Quality check'!BS$1-1)=0,"",OFFSET(CountryData!$A$1,'Quality check'!$A14-1,'Quality check'!BS$1-1)),"")</f>
        <v/>
      </c>
      <c r="BT14" s="308" t="str">
        <f ca="1">IF(AND(ISNUMBER($A14),ISNUMBER(BT$1)),IF(OFFSET(CountryData!$A$1,'Quality check'!$A14-1,'Quality check'!BT$1-1)=0,"",OFFSET(CountryData!$A$1,'Quality check'!$A14-1,'Quality check'!BT$1-1)),"")</f>
        <v/>
      </c>
      <c r="BU14" s="308" t="str">
        <f ca="1">IF(AND(ISNUMBER($A14),ISNUMBER(BU$1)),IF(OFFSET(CountryData!$A$1,'Quality check'!$A14-1,'Quality check'!BU$1-1)=0,"",OFFSET(CountryData!$A$1,'Quality check'!$A14-1,'Quality check'!BU$1-1)),"")</f>
        <v/>
      </c>
      <c r="BV14" s="308" t="str">
        <f ca="1">IF(AND(ISNUMBER($A14),ISNUMBER(BV$1)),IF(OFFSET(CountryData!$A$1,'Quality check'!$A14-1,'Quality check'!BV$1-1)=0,"",OFFSET(CountryData!$A$1,'Quality check'!$A14-1,'Quality check'!BV$1-1)),"")</f>
        <v/>
      </c>
      <c r="BW14" s="308">
        <f ca="1">IF(AND(ISNUMBER($A14),ISNUMBER(BW$1)),IF(OFFSET(CountryData!$A$1,'Quality check'!$A14-1,'Quality check'!BW$1-1)=0,"",OFFSET(CountryData!$A$1,'Quality check'!$A14-1,'Quality check'!BW$1-1)),"")</f>
        <v>0.3</v>
      </c>
      <c r="BX14" s="202" t="str">
        <f ca="1">IF(AND(ISNUMBER($A14),ISNUMBER(BX$1)),IF(OFFSET(CountryData!$A$1,'Quality check'!$A14-1,'Quality check'!BX$1-1)=0,"",OFFSET(CountryData!$A$1,'Quality check'!$A14-1,'Quality check'!BX$1-1)),"")</f>
        <v/>
      </c>
      <c r="BY14" s="308" t="str">
        <f ca="1">IF(AND(ISNUMBER($A14),ISNUMBER(BY$1)),IF(OFFSET(CountryData!$A$1,'Quality check'!$A14-1,'Quality check'!BY$1-1)=0,"",OFFSET(CountryData!$A$1,'Quality check'!$A14-1,'Quality check'!BY$1-1)),"")</f>
        <v/>
      </c>
      <c r="BZ14" s="308" t="str">
        <f ca="1">IF(AND(ISNUMBER($A14),ISNUMBER(BZ$1)),IF(OFFSET(CountryData!$A$1,'Quality check'!$A14-1,'Quality check'!BZ$1-1)=0,"",OFFSET(CountryData!$A$1,'Quality check'!$A14-1,'Quality check'!BZ$1-1)),"")</f>
        <v/>
      </c>
      <c r="CA14" s="308">
        <f ca="1">IF(AND(ISNUMBER($A14),ISNUMBER(CA$1)),IF(OFFSET(CountryData!$A$1,'Quality check'!$A14-1,'Quality check'!CA$1-1)=0,"",OFFSET(CountryData!$A$1,'Quality check'!$A14-1,'Quality check'!CA$1-1)),"")</f>
        <v>0.38</v>
      </c>
      <c r="CB14" s="308" t="str">
        <f ca="1">IF(AND(ISNUMBER($A14),ISNUMBER(CB$1)),IF(OFFSET(CountryData!$A$1,'Quality check'!$A14-1,'Quality check'!CB$1-1)=0,"",OFFSET(CountryData!$A$1,'Quality check'!$A14-1,'Quality check'!CB$1-1)),"")</f>
        <v/>
      </c>
      <c r="CC14" s="308" t="str">
        <f ca="1">IF(AND(ISNUMBER($A14),ISNUMBER(CC$1)),IF(OFFSET(CountryData!$A$1,'Quality check'!$A14-1,'Quality check'!CC$1-1)=0,"",OFFSET(CountryData!$A$1,'Quality check'!$A14-1,'Quality check'!CC$1-1)),"")</f>
        <v/>
      </c>
      <c r="CD14" s="308" t="str">
        <f ca="1">IF(AND(ISNUMBER($A14),ISNUMBER(CD$1)),IF(OFFSET(CountryData!$A$1,'Quality check'!$A14-1,'Quality check'!CD$1-1)=0,"",OFFSET(CountryData!$A$1,'Quality check'!$A14-1,'Quality check'!CD$1-1)),"")</f>
        <v/>
      </c>
      <c r="CE14" s="308" t="str">
        <f ca="1">IF(AND(ISNUMBER($A14),ISNUMBER(CE$1)),IF(OFFSET(CountryData!$A$1,'Quality check'!$A14-1,'Quality check'!CE$1-1)=0,"",OFFSET(CountryData!$A$1,'Quality check'!$A14-1,'Quality check'!CE$1-1)),"")</f>
        <v/>
      </c>
      <c r="CF14" s="308" t="str">
        <f ca="1">IF(AND(ISNUMBER($A14),ISNUMBER(CF$1)),IF(OFFSET(CountryData!$A$1,'Quality check'!$A14-1,'Quality check'!CF$1-1)=0,"",OFFSET(CountryData!$A$1,'Quality check'!$A14-1,'Quality check'!CF$1-1)),"")</f>
        <v/>
      </c>
      <c r="CG14" s="308" t="str">
        <f ca="1">IF(AND(ISNUMBER($A14),ISNUMBER(CG$1)),IF(OFFSET(CountryData!$A$1,'Quality check'!$A14-1,'Quality check'!CG$1-1)=0,"",OFFSET(CountryData!$A$1,'Quality check'!$A14-1,'Quality check'!CG$1-1)),"")</f>
        <v/>
      </c>
      <c r="CH14" s="308">
        <f ca="1">IF(AND(ISNUMBER($A14),ISNUMBER(CH$1)),IF(OFFSET(CountryData!$A$1,'Quality check'!$A14-1,'Quality check'!CH$1-1)=0,"",OFFSET(CountryData!$A$1,'Quality check'!$A14-1,'Quality check'!CH$1-1)),"")</f>
        <v>0.08</v>
      </c>
      <c r="CI14" s="308" t="str">
        <f ca="1">IF(AND(ISNUMBER($A14),ISNUMBER(CI$1)),IF(OFFSET(CountryData!$A$1,'Quality check'!$A14-1,'Quality check'!CI$1-1)=0,"",OFFSET(CountryData!$A$1,'Quality check'!$A14-1,'Quality check'!CI$1-1)),"")</f>
        <v/>
      </c>
      <c r="CJ14" s="308" t="str">
        <f ca="1">IF(AND(ISNUMBER($A14),ISNUMBER(CJ$1)),IF(OFFSET(CountryData!$A$1,'Quality check'!$A14-1,'Quality check'!CJ$1-1)=0,"",OFFSET(CountryData!$A$1,'Quality check'!$A14-1,'Quality check'!CJ$1-1)),"")</f>
        <v/>
      </c>
      <c r="CK14" s="202" t="str">
        <f ca="1">IF(AND(ISNUMBER($A14),ISNUMBER(CK$1)),IF(OFFSET(CountryData!$A$1,'Quality check'!$A14-1,'Quality check'!CK$1-1)=0,"",OFFSET(CountryData!$A$1,'Quality check'!$A14-1,'Quality check'!CK$1-1)),"")</f>
        <v/>
      </c>
      <c r="CL14" s="308" t="str">
        <f ca="1">IF(AND(ISNUMBER($A14),ISNUMBER(CL$1)),IF(OFFSET(CountryData!$A$1,'Quality check'!$A14-1,'Quality check'!CL$1-1)=0,"",OFFSET(CountryData!$A$1,'Quality check'!$A14-1,'Quality check'!CL$1-1)),"")</f>
        <v/>
      </c>
      <c r="CM14" s="308" t="str">
        <f ca="1">IF(AND(ISNUMBER($A14),ISNUMBER(CM$1)),IF(OFFSET(CountryData!$A$1,'Quality check'!$A14-1,'Quality check'!CM$1-1)=0,"",OFFSET(CountryData!$A$1,'Quality check'!$A14-1,'Quality check'!CM$1-1)),"")</f>
        <v/>
      </c>
      <c r="CN14" s="308" t="str">
        <f ca="1">IF(AND(ISNUMBER($A14),ISNUMBER(CN$1)),IF(OFFSET(CountryData!$A$1,'Quality check'!$A14-1,'Quality check'!CN$1-1)=0,"",OFFSET(CountryData!$A$1,'Quality check'!$A14-1,'Quality check'!CN$1-1)),"")</f>
        <v/>
      </c>
      <c r="CO14" s="308" t="str">
        <f ca="1">IF(AND(ISNUMBER($A14),ISNUMBER(CO$1)),IF(OFFSET(CountryData!$A$1,'Quality check'!$A14-1,'Quality check'!CO$1-1)=0,"",OFFSET(CountryData!$A$1,'Quality check'!$A14-1,'Quality check'!CO$1-1)),"")</f>
        <v/>
      </c>
      <c r="CP14" s="308" t="str">
        <f ca="1">IF(AND(ISNUMBER($A14),ISNUMBER(CP$1)),IF(OFFSET(CountryData!$A$1,'Quality check'!$A14-1,'Quality check'!CP$1-1)=0,"",OFFSET(CountryData!$A$1,'Quality check'!$A14-1,'Quality check'!CP$1-1)),"")</f>
        <v/>
      </c>
      <c r="CQ14" s="308">
        <f ca="1">IF(AND(ISNUMBER($A14),ISNUMBER(CQ$1)),IF(OFFSET(CountryData!$A$1,'Quality check'!$A14-1,'Quality check'!CQ$1-1)=0,"",OFFSET(CountryData!$A$1,'Quality check'!$A14-1,'Quality check'!CQ$1-1)),"")</f>
        <v>0.26</v>
      </c>
      <c r="CR14" s="203" t="str">
        <f ca="1">IF(AND(ISNUMBER($A14),ISNUMBER(CR$1)),IF(OFFSET(CountryData!$A$1,'Quality check'!$A14-1,'Quality check'!CR$1-1)=0,"",OFFSET(CountryData!$A$1,'Quality check'!$A14-1,'Quality check'!CR$1-1)),"")</f>
        <v/>
      </c>
      <c r="CS14" s="203" t="str">
        <f ca="1">IF(AND(ISNUMBER($A14),ISNUMBER(CS$1)),IF(OFFSET(CountryData!$A$1,'Quality check'!$A14-1,'Quality check'!CS$1-1)=0,"",OFFSET(CountryData!$A$1,'Quality check'!$A14-1,'Quality check'!CS$1-1)),"")</f>
        <v/>
      </c>
      <c r="CT14" s="203" t="str">
        <f ca="1">IF(AND(ISNUMBER($A14),ISNUMBER(CT$1)),IF(OFFSET(CountryData!$A$1,'Quality check'!$A14-1,'Quality check'!CT$1-1)=0,"",OFFSET(CountryData!$A$1,'Quality check'!$A14-1,'Quality check'!CT$1-1)),"")</f>
        <v/>
      </c>
      <c r="CU14" s="203" t="str">
        <f ca="1">IF(AND(ISNUMBER($A14),ISNUMBER(CU$1)),IF(OFFSET(CountryData!$A$1,'Quality check'!$A14-1,'Quality check'!CU$1-1)=0,"",OFFSET(CountryData!$A$1,'Quality check'!$A14-1,'Quality check'!CU$1-1)),"")</f>
        <v/>
      </c>
      <c r="CV14" s="203" t="str">
        <f ca="1">IF(AND(ISNUMBER($A14),ISNUMBER(CV$1)),IF(OFFSET(CountryData!$A$1,'Quality check'!$A14-1,'Quality check'!CV$1-1)=0,"",OFFSET(CountryData!$A$1,'Quality check'!$A14-1,'Quality check'!CV$1-1)),"")</f>
        <v/>
      </c>
      <c r="CW14" s="203" t="str">
        <f ca="1">IF(AND(ISNUMBER($A14),ISNUMBER(CW$1)),IF(OFFSET(CountryData!$A$1,'Quality check'!$A14-1,'Quality check'!CW$1-1)=0,"",OFFSET(CountryData!$A$1,'Quality check'!$A14-1,'Quality check'!CW$1-1)),"")</f>
        <v/>
      </c>
      <c r="CX14" s="203" t="str">
        <f ca="1">IF(AND(ISNUMBER($A14),ISNUMBER(CX$1)),IF(OFFSET(CountryData!$A$1,'Quality check'!$A14-1,'Quality check'!CX$1-1)=0,"",OFFSET(CountryData!$A$1,'Quality check'!$A14-1,'Quality check'!CX$1-1)),"")</f>
        <v/>
      </c>
      <c r="CY14" s="203" t="str">
        <f ca="1">IF(AND(ISNUMBER($A14),ISNUMBER(CY$1)),IF(OFFSET(CountryData!$A$1,'Quality check'!$A14-1,'Quality check'!CY$1-1)=0,"",OFFSET(CountryData!$A$1,'Quality check'!$A14-1,'Quality check'!CY$1-1)),"")</f>
        <v/>
      </c>
      <c r="CZ14" s="308" t="str">
        <f ca="1">IF(AND(ISNUMBER($A14),ISNUMBER(CZ$1)),IF(OFFSET(CountryData!$A$1,'Quality check'!$A14-1,'Quality check'!CZ$1-1)=0,"",OFFSET(CountryData!$A$1,'Quality check'!$A14-1,'Quality check'!CZ$1-1)),"")</f>
        <v/>
      </c>
      <c r="DA14" s="308" t="str">
        <f ca="1">IF(AND(ISNUMBER($A14),ISNUMBER(DA$1)),IF(OFFSET(CountryData!$A$1,'Quality check'!$A14-1,'Quality check'!DA$1-1)=0,"",OFFSET(CountryData!$A$1,'Quality check'!$A14-1,'Quality check'!DA$1-1)),"")</f>
        <v/>
      </c>
      <c r="DB14" s="202" t="str">
        <f ca="1">IF(AND(ISNUMBER($A14),ISNUMBER(DB$1)),IF(OFFSET(CountryData!$A$1,'Quality check'!$A14-1,'Quality check'!DB$1-1)=0,"",OFFSET(CountryData!$A$1,'Quality check'!$A14-1,'Quality check'!DB$1-1)),"")</f>
        <v/>
      </c>
      <c r="DC14" s="308" t="str">
        <f ca="1">IF(AND(ISNUMBER($A14),ISNUMBER(DC$1)),IF(OFFSET(CountryData!$A$1,'Quality check'!$A14-1,'Quality check'!DC$1-1)=0,"",OFFSET(CountryData!$A$1,'Quality check'!$A14-1,'Quality check'!DC$1-1)),"")</f>
        <v/>
      </c>
      <c r="DD14" s="308" t="str">
        <f ca="1">IF(AND(ISNUMBER($A14),ISNUMBER(DD$1)),IF(OFFSET(CountryData!$A$1,'Quality check'!$A14-1,'Quality check'!DD$1-1)=0,"",OFFSET(CountryData!$A$1,'Quality check'!$A14-1,'Quality check'!DD$1-1)),"")</f>
        <v/>
      </c>
      <c r="DE14" s="202" t="str">
        <f ca="1">IF(AND(ISNUMBER($A14),ISNUMBER(DE$1)),IF(OFFSET(CountryData!$A$1,'Quality check'!$A14-1,'Quality check'!DE$1-1)=0,"",OFFSET(CountryData!$A$1,'Quality check'!$A14-1,'Quality check'!DE$1-1)),"")</f>
        <v/>
      </c>
      <c r="DF14" s="203" t="str">
        <f ca="1">IF(AND(ISNUMBER($A14),ISNUMBER(DF$1)),IF(OFFSET(CountryData!$A$1,'Quality check'!$A14-1,'Quality check'!DF$1-1)=0,"",OFFSET(CountryData!$A$1,'Quality check'!$A14-1,'Quality check'!DF$1-1)),"")</f>
        <v/>
      </c>
      <c r="DG14" s="308" t="str">
        <f ca="1">IF(AND(ISNUMBER($A14),ISNUMBER(DG$1)),IF(OFFSET(CountryData!$A$1,'Quality check'!$A14-1,'Quality check'!DG$1-1)=0,"",OFFSET(CountryData!$A$1,'Quality check'!$A14-1,'Quality check'!DG$1-1)),"")</f>
        <v/>
      </c>
      <c r="DH14" s="203" t="str">
        <f ca="1">IF(AND(ISNUMBER($A14),ISNUMBER(DH$1)),IF(OFFSET(CountryData!$A$1,'Quality check'!$A14-1,'Quality check'!DH$1-1)=0,"",OFFSET(CountryData!$A$1,'Quality check'!$A14-1,'Quality check'!DH$1-1)),"")</f>
        <v/>
      </c>
      <c r="DI14" s="308" t="str">
        <f ca="1">IF(AND(ISNUMBER($A14),ISNUMBER(DI$1)),IF(OFFSET(CountryData!$A$1,'Quality check'!$A14-1,'Quality check'!DI$1-1)=0,"",OFFSET(CountryData!$A$1,'Quality check'!$A14-1,'Quality check'!DI$1-1)),"")</f>
        <v/>
      </c>
      <c r="DJ14" s="308" t="str">
        <f ca="1">IF(AND(ISNUMBER($A14),ISNUMBER(DJ$1)),IF(OFFSET(CountryData!$A$1,'Quality check'!$A14-1,'Quality check'!DJ$1-1)=0,"",OFFSET(CountryData!$A$1,'Quality check'!$A14-1,'Quality check'!DJ$1-1)),"")</f>
        <v/>
      </c>
      <c r="DK14" s="203" t="str">
        <f ca="1">IF(AND(ISNUMBER($A14),ISNUMBER(DK$1)),IF(OFFSET(CountryData!$A$1,'Quality check'!$A14-1,'Quality check'!DK$1-1)=0,"",OFFSET(CountryData!$A$1,'Quality check'!$A14-1,'Quality check'!DK$1-1)),"")</f>
        <v/>
      </c>
      <c r="DL14" s="203" t="str">
        <f ca="1">IF(AND(ISNUMBER($A14),ISNUMBER(DL$1)),IF(OFFSET(CountryData!$A$1,'Quality check'!$A14-1,'Quality check'!DL$1-1)=0,"",OFFSET(CountryData!$A$1,'Quality check'!$A14-1,'Quality check'!DL$1-1)),"")</f>
        <v/>
      </c>
      <c r="DM14" s="203" t="str">
        <f ca="1">IF(AND(ISNUMBER($A14),ISNUMBER(DM$1)),IF(OFFSET(CountryData!$A$1,'Quality check'!$A14-1,'Quality check'!DM$1-1)=0,"",OFFSET(CountryData!$A$1,'Quality check'!$A14-1,'Quality check'!DM$1-1)),"")</f>
        <v/>
      </c>
      <c r="DN14" s="203" t="str">
        <f ca="1">IF(AND(ISNUMBER($A14),ISNUMBER(DN$1)),IF(OFFSET(CountryData!$A$1,'Quality check'!$A14-1,'Quality check'!DN$1-1)=0,"",OFFSET(CountryData!$A$1,'Quality check'!$A14-1,'Quality check'!DN$1-1)),"")</f>
        <v/>
      </c>
      <c r="DO14" t="str">
        <f ca="1">IF(AND(ISNUMBER($A14),ISNUMBER(DO$1)),IF(OFFSET(CountryData!$A$1,'Quality check'!$A14-1,'Quality check'!DO$1-1)=0,"",OFFSET(CountryData!$A$1,'Quality check'!$A14-1,'Quality check'!DO$1-1)),"")</f>
        <v/>
      </c>
      <c r="DP14" t="str">
        <f ca="1">IF(AND(ISNUMBER($A14),ISNUMBER(DP$1)),IF(OFFSET(CountryData!$A$1,'Quality check'!$A14-1,'Quality check'!DP$1-1)=0,"",OFFSET(CountryData!$A$1,'Quality check'!$A14-1,'Quality check'!DP$1-1)),"")</f>
        <v/>
      </c>
      <c r="EF14">
        <f t="shared" si="3"/>
        <v>3</v>
      </c>
      <c r="EG14">
        <f t="shared" si="4"/>
        <v>3</v>
      </c>
      <c r="EH14" t="str">
        <f t="shared" si="0"/>
        <v/>
      </c>
    </row>
    <row r="15" spans="1:138" x14ac:dyDescent="0.25">
      <c r="A15" s="114">
        <f>IF(ISNUMBER(MATCH(C15,CountryData!$EM:$EM,0)),MATCH(C15,CountryData!$EM:$EM,0),"")</f>
        <v>7</v>
      </c>
      <c r="B15" t="s">
        <v>406</v>
      </c>
      <c r="C15" t="s">
        <v>723</v>
      </c>
      <c r="D15" t="str">
        <f t="shared" si="1"/>
        <v>Burundi</v>
      </c>
      <c r="E15">
        <f t="shared" si="2"/>
        <v>2010</v>
      </c>
      <c r="F15" s="203">
        <f ca="1">IF(AND(ISNUMBER($A15),ISNUMBER(F$1)),IF(OFFSET(CountryData!$A$1,'Quality check'!$A15-1,'Quality check'!F$1-1)=0,"",OFFSET(CountryData!$A$1,'Quality check'!$A15-1,'Quality check'!F$1-1)),"")</f>
        <v>8382849</v>
      </c>
      <c r="G15" s="203">
        <f ca="1">IF(AND(ISNUMBER($A15),ISNUMBER(G$1)),IF(OFFSET(CountryData!$A$1,'Quality check'!$A15-1,'Quality check'!G$1-1)=0,"",OFFSET(CountryData!$A$1,'Quality check'!$A15-1,'Quality check'!G$1-1)),"")</f>
        <v>3185482.62</v>
      </c>
      <c r="H15" s="202" t="str">
        <f ca="1">IF(AND(ISNUMBER($A15),ISNUMBER(H$1)),IF(OFFSET(CountryData!$A$1,'Quality check'!$A15-1,'Quality check'!H$1-1)=0,"",OFFSET(CountryData!$A$1,'Quality check'!$A15-1,'Quality check'!H$1-1)),"")</f>
        <v/>
      </c>
      <c r="I15" s="202" t="str">
        <f ca="1">IF(AND(ISNUMBER($A15),ISNUMBER(I$1)),IF(OFFSET(CountryData!$A$1,'Quality check'!$A15-1,'Quality check'!I$1-1)=0,"",OFFSET(CountryData!$A$1,'Quality check'!$A15-1,'Quality check'!I$1-1)),"")</f>
        <v/>
      </c>
      <c r="J15" s="203">
        <f ca="1">IF(AND(ISNUMBER($A15),ISNUMBER(J$1)),IF(OFFSET(CountryData!$A$1,'Quality check'!$A15-1,'Quality check'!J$1-1)=0,"",OFFSET(CountryData!$A$1,'Quality check'!$A15-1,'Quality check'!J$1-1)),"")</f>
        <v>4269466.9999999991</v>
      </c>
      <c r="K15" s="203">
        <f ca="1">IF(AND(ISNUMBER($A15),ISNUMBER(K$1)),IF(OFFSET(CountryData!$A$1,'Quality check'!$A15-1,'Quality check'!K$1-1)=0,"",OFFSET(CountryData!$A$1,'Quality check'!$A15-1,'Quality check'!K$1-1)),"")</f>
        <v>834953.16427797184</v>
      </c>
      <c r="L15" s="203" t="str">
        <f ca="1">IF(AND(ISNUMBER($A15),ISNUMBER(L$1)),IF(OFFSET(CountryData!$A$1,'Quality check'!$A15-1,'Quality check'!L$1-1)=0,"",OFFSET(CountryData!$A$1,'Quality check'!$A15-1,'Quality check'!L$1-1)),"")</f>
        <v/>
      </c>
      <c r="M15" s="203">
        <f ca="1">IF(AND(ISNUMBER($A15),ISNUMBER(M$1)),IF(OFFSET(CountryData!$A$1,'Quality check'!$A15-1,'Quality check'!M$1-1)=0,"",OFFSET(CountryData!$A$1,'Quality check'!$A15-1,'Quality check'!M$1-1)),"")</f>
        <v>1195386.3923882933</v>
      </c>
      <c r="N15" s="203">
        <f ca="1">IF(AND(ISNUMBER($A15),ISNUMBER(N$1)),IF(OFFSET(CountryData!$A$1,'Quality check'!$A15-1,'Quality check'!N$1-1)=0,"",OFFSET(CountryData!$A$1,'Quality check'!$A15-1,'Quality check'!N$1-1)),"")</f>
        <v>1035017.5094862413</v>
      </c>
      <c r="O15" s="203">
        <f ca="1">IF(AND(ISNUMBER($A15),ISNUMBER(O$1)),IF(OFFSET(CountryData!$A$1,'Quality check'!$A15-1,'Quality check'!O$1-1)=0,"",OFFSET(CountryData!$A$1,'Quality check'!$A15-1,'Quality check'!O$1-1)),"")</f>
        <v>285736.38623639563</v>
      </c>
      <c r="P15" s="203">
        <f ca="1">IF(AND(ISNUMBER($A15),ISNUMBER(P$1)),IF(OFFSET(CountryData!$A$1,'Quality check'!$A15-1,'Quality check'!P$1-1)=0,"",OFFSET(CountryData!$A$1,'Quality check'!$A15-1,'Quality check'!P$1-1)),"")</f>
        <v>460357.49344137637</v>
      </c>
      <c r="Q15" s="203">
        <f ca="1">IF(AND(ISNUMBER($A15),ISNUMBER(Q$1)),IF(OFFSET(CountryData!$A$1,'Quality check'!$A15-1,'Quality check'!Q$1-1)=0,"",OFFSET(CountryData!$A$1,'Quality check'!$A15-1,'Quality check'!Q$1-1)),"")</f>
        <v>280673.49415873783</v>
      </c>
      <c r="R15" s="203">
        <f ca="1">IF(AND(ISNUMBER($A15),ISNUMBER(R$1)),IF(OFFSET(CountryData!$A$1,'Quality check'!$A15-1,'Quality check'!R$1-1)=0,"",OFFSET(CountryData!$A$1,'Quality check'!$A15-1,'Quality check'!R$1-1)),"")</f>
        <v>174621.10720498077</v>
      </c>
      <c r="S15" s="203">
        <f ca="1">IF(AND(ISNUMBER($A15),ISNUMBER(S$1)),IF(OFFSET(CountryData!$A$1,'Quality check'!$A15-1,'Quality check'!S$1-1)=0,"",OFFSET(CountryData!$A$1,'Quality check'!$A15-1,'Quality check'!S$1-1)),"")</f>
        <v>166852.20099805141</v>
      </c>
      <c r="T15" s="202">
        <f ca="1">IF(AND(ISNUMBER($A15),ISNUMBER(T$1)),IF(OFFSET(CountryData!$A$1,'Quality check'!$A15-1,'Quality check'!T$1-1)=0,"",OFFSET(CountryData!$A$1,'Quality check'!$A15-1,'Quality check'!T$1-1)),"")</f>
        <v>0.89914999999999989</v>
      </c>
      <c r="U15" s="203">
        <f ca="1">IF(AND(ISNUMBER($A15),ISNUMBER(U$1)),IF(OFFSET(CountryData!$A$1,'Quality check'!$A15-1,'Quality check'!U$1-1)=0,"",OFFSET(CountryData!$A$1,'Quality check'!$A15-1,'Quality check'!U$1-1)),"")</f>
        <v>1676569.8</v>
      </c>
      <c r="V15" s="203">
        <f ca="1">IF(AND(ISNUMBER($A15),ISNUMBER(V$1)),IF(OFFSET(CountryData!$A$1,'Quality check'!$A15-1,'Quality check'!V$1-1)=0,"",OFFSET(CountryData!$A$1,'Quality check'!$A15-1,'Quality check'!V$1-1)),"")</f>
        <v>1508912.8199999998</v>
      </c>
      <c r="W15" s="202">
        <f ca="1">IF(AND(ISNUMBER($A15),ISNUMBER(W$1)),IF(OFFSET(CountryData!$A$1,'Quality check'!$A15-1,'Quality check'!W$1-1)=0,"",OFFSET(CountryData!$A$1,'Quality check'!$A15-1,'Quality check'!W$1-1)),"")</f>
        <v>0.81299999999999994</v>
      </c>
      <c r="X15" s="202">
        <f ca="1">IF(AND(ISNUMBER($A15),ISNUMBER(X$1)),IF(OFFSET(CountryData!$A$1,'Quality check'!$A15-1,'Quality check'!X$1-1)=0,"",OFFSET(CountryData!$A$1,'Quality check'!$A15-1,'Quality check'!X$1-1)),"")</f>
        <v>5.6</v>
      </c>
      <c r="Y15" s="202">
        <f ca="1">IF(AND(ISNUMBER($A15),ISNUMBER(Y$1)),IF(OFFSET(CountryData!$A$1,'Quality check'!$A15-1,'Quality check'!Y$1-1)=0,"",OFFSET(CountryData!$A$1,'Quality check'!$A15-1,'Quality check'!Y$1-1)),"")</f>
        <v>0.8</v>
      </c>
      <c r="Z15" s="202">
        <f ca="1">IF(AND(ISNUMBER($A15),ISNUMBER(Z$1)),IF(OFFSET(CountryData!$A$1,'Quality check'!$A15-1,'Quality check'!Z$1-1)=0,"",OFFSET(CountryData!$A$1,'Quality check'!$A15-1,'Quality check'!Z$1-1)),"")</f>
        <v>0.2</v>
      </c>
      <c r="AA15" s="203" t="str">
        <f ca="1">IF(AND(ISNUMBER($A15),ISNUMBER(AA$1)),IF(OFFSET(CountryData!$A$1,'Quality check'!$A15-1,'Quality check'!AA$1-1)=0,"",OFFSET(CountryData!$A$1,'Quality check'!$A15-1,'Quality check'!AA$1-1)),"")</f>
        <v/>
      </c>
      <c r="AB15" s="203" t="str">
        <f ca="1">IF(AND(ISNUMBER($A15),ISNUMBER(AB$1)),IF(OFFSET(CountryData!$A$1,'Quality check'!$A15-1,'Quality check'!AB$1-1)=0,"",OFFSET(CountryData!$A$1,'Quality check'!$A15-1,'Quality check'!AB$1-1)),"")</f>
        <v/>
      </c>
      <c r="AC15" s="203" t="str">
        <f ca="1">IF(AND(ISNUMBER($A15),ISNUMBER(AC$1)),IF(OFFSET(CountryData!$A$1,'Quality check'!$A15-1,'Quality check'!AC$1-1)=0,"",OFFSET(CountryData!$A$1,'Quality check'!$A15-1,'Quality check'!AC$1-1)),"")</f>
        <v/>
      </c>
      <c r="AD15" s="203" t="str">
        <f ca="1">IF(AND(ISNUMBER($A15),ISNUMBER(AD$1)),IF(OFFSET(CountryData!$A$1,'Quality check'!$A15-1,'Quality check'!AD$1-1)=0,"",OFFSET(CountryData!$A$1,'Quality check'!$A15-1,'Quality check'!AD$1-1)),"")</f>
        <v/>
      </c>
      <c r="AE15" s="202" t="str">
        <f ca="1">IF(AND(ISNUMBER($A15),ISNUMBER(AE$1)),IF(OFFSET(CountryData!$A$1,'Quality check'!$A15-1,'Quality check'!AE$1-1)=0,"",OFFSET(CountryData!$A$1,'Quality check'!$A15-1,'Quality check'!AE$1-1)),"")</f>
        <v/>
      </c>
      <c r="AF15" s="308" t="str">
        <f ca="1">IF(AND(ISNUMBER($A15),ISNUMBER(AF$1)),IF(OFFSET(CountryData!$A$1,'Quality check'!$A15-1,'Quality check'!AF$1-1)=0,"",OFFSET(CountryData!$A$1,'Quality check'!$A15-1,'Quality check'!AF$1-1)),"")</f>
        <v/>
      </c>
      <c r="AG15" s="203" t="str">
        <f ca="1">IF(AND(ISNUMBER($A15),ISNUMBER(AG$1)),IF(OFFSET(CountryData!$A$1,'Quality check'!$A15-1,'Quality check'!AG$1-1)=0,"",OFFSET(CountryData!$A$1,'Quality check'!$A15-1,'Quality check'!AG$1-1)),"")</f>
        <v/>
      </c>
      <c r="AH15" s="203" t="str">
        <f ca="1">IF(AND(ISNUMBER($A15),ISNUMBER(AH$1)),IF(OFFSET(CountryData!$A$1,'Quality check'!$A15-1,'Quality check'!AH$1-1)=0,"",OFFSET(CountryData!$A$1,'Quality check'!$A15-1,'Quality check'!AH$1-1)),"")</f>
        <v/>
      </c>
      <c r="AI15" s="203" t="str">
        <f ca="1">IF(AND(ISNUMBER($A15),ISNUMBER(AI$1)),IF(OFFSET(CountryData!$A$1,'Quality check'!$A15-1,'Quality check'!AI$1-1)=0,"",OFFSET(CountryData!$A$1,'Quality check'!$A15-1,'Quality check'!AI$1-1)),"")</f>
        <v/>
      </c>
      <c r="AJ15" s="202" t="str">
        <f ca="1">IF(AND(ISNUMBER($A15),ISNUMBER(AJ$1)),IF(OFFSET(CountryData!$A$1,'Quality check'!$A15-1,'Quality check'!AJ$1-1)=0,"",OFFSET(CountryData!$A$1,'Quality check'!$A15-1,'Quality check'!AJ$1-1)),"")</f>
        <v/>
      </c>
      <c r="AK15" s="202" t="str">
        <f ca="1">IF(AND(ISNUMBER($A15),ISNUMBER(AK$1)),IF(OFFSET(CountryData!$A$1,'Quality check'!$A15-1,'Quality check'!AK$1-1)=0,"",OFFSET(CountryData!$A$1,'Quality check'!$A15-1,'Quality check'!AK$1-1)),"")</f>
        <v/>
      </c>
      <c r="AL15" s="202" t="str">
        <f ca="1">IF(AND(ISNUMBER($A15),ISNUMBER(AL$1)),IF(OFFSET(CountryData!$A$1,'Quality check'!$A15-1,'Quality check'!AL$1-1)=0,"",OFFSET(CountryData!$A$1,'Quality check'!$A15-1,'Quality check'!AL$1-1)),"")</f>
        <v/>
      </c>
      <c r="AM15" s="202" t="str">
        <f ca="1">IF(AND(ISNUMBER($A15),ISNUMBER(AM$1)),IF(OFFSET(CountryData!$A$1,'Quality check'!$A15-1,'Quality check'!AM$1-1)=0,"",OFFSET(CountryData!$A$1,'Quality check'!$A15-1,'Quality check'!AM$1-1)),"")</f>
        <v/>
      </c>
      <c r="AN15" s="202" t="str">
        <f ca="1">IF(AND(ISNUMBER($A15),ISNUMBER(AN$1)),IF(OFFSET(CountryData!$A$1,'Quality check'!$A15-1,'Quality check'!AN$1-1)=0,"",OFFSET(CountryData!$A$1,'Quality check'!$A15-1,'Quality check'!AN$1-1)),"")</f>
        <v/>
      </c>
      <c r="AO15" s="203" t="str">
        <f ca="1">IF(AND(ISNUMBER($A15),ISNUMBER(AO$1)),IF(OFFSET(CountryData!$A$1,'Quality check'!$A15-1,'Quality check'!AO$1-1)=0,"",OFFSET(CountryData!$A$1,'Quality check'!$A15-1,'Quality check'!AO$1-1)),"")</f>
        <v/>
      </c>
      <c r="AP15" s="203" t="str">
        <f ca="1">IF(AND(ISNUMBER($A15),ISNUMBER(AP$1)),IF(OFFSET(CountryData!$A$1,'Quality check'!$A15-1,'Quality check'!AP$1-1)=0,"",OFFSET(CountryData!$A$1,'Quality check'!$A15-1,'Quality check'!AP$1-1)),"")</f>
        <v/>
      </c>
      <c r="AQ15" s="202" t="str">
        <f ca="1">IF(AND(ISNUMBER($A15),ISNUMBER(AQ$1)),IF(OFFSET(CountryData!$A$1,'Quality check'!$A15-1,'Quality check'!AQ$1-1)=0,"",OFFSET(CountryData!$A$1,'Quality check'!$A15-1,'Quality check'!AQ$1-1)),"")</f>
        <v/>
      </c>
      <c r="AR15" s="202" t="str">
        <f ca="1">IF(AND(ISNUMBER($A15),ISNUMBER(AR$1)),IF(OFFSET(CountryData!$A$1,'Quality check'!$A15-1,'Quality check'!AR$1-1)=0,"",OFFSET(CountryData!$A$1,'Quality check'!$A15-1,'Quality check'!AR$1-1)),"")</f>
        <v/>
      </c>
      <c r="AS15" s="202" t="str">
        <f ca="1">IF(AND(ISNUMBER($A15),ISNUMBER(AS$1)),IF(OFFSET(CountryData!$A$1,'Quality check'!$A15-1,'Quality check'!AS$1-1)=0,"",OFFSET(CountryData!$A$1,'Quality check'!$A15-1,'Quality check'!AS$1-1)),"")</f>
        <v/>
      </c>
      <c r="AT15" s="202" t="str">
        <f ca="1">IF(AND(ISNUMBER($A15),ISNUMBER(AT$1)),IF(OFFSET(CountryData!$A$1,'Quality check'!$A15-1,'Quality check'!AT$1-1)=0,"",OFFSET(CountryData!$A$1,'Quality check'!$A15-1,'Quality check'!AT$1-1)),"")</f>
        <v/>
      </c>
      <c r="AU15" s="202" t="str">
        <f ca="1">IF(AND(ISNUMBER($A15),ISNUMBER(AU$1)),IF(OFFSET(CountryData!$A$1,'Quality check'!$A15-1,'Quality check'!AU$1-1)=0,"",OFFSET(CountryData!$A$1,'Quality check'!$A15-1,'Quality check'!AU$1-1)),"")</f>
        <v/>
      </c>
      <c r="AV15" s="202" t="str">
        <f ca="1">IF(AND(ISNUMBER($A15),ISNUMBER(AV$1)),IF(OFFSET(CountryData!$A$1,'Quality check'!$A15-1,'Quality check'!AV$1-1)=0,"",OFFSET(CountryData!$A$1,'Quality check'!$A15-1,'Quality check'!AV$1-1)),"")</f>
        <v/>
      </c>
      <c r="AW15" s="203" t="str">
        <f ca="1">IF(AND(ISNUMBER($A15),ISNUMBER(AW$1)),IF(OFFSET(CountryData!$A$1,'Quality check'!$A15-1,'Quality check'!AW$1-1)=0,"",OFFSET(CountryData!$A$1,'Quality check'!$A15-1,'Quality check'!AW$1-1)),"")</f>
        <v/>
      </c>
      <c r="AX15" s="203" t="str">
        <f ca="1">IF(AND(ISNUMBER($A15),ISNUMBER(AX$1)),IF(OFFSET(CountryData!$A$1,'Quality check'!$A15-1,'Quality check'!AX$1-1)=0,"",OFFSET(CountryData!$A$1,'Quality check'!$A15-1,'Quality check'!AX$1-1)),"")</f>
        <v/>
      </c>
      <c r="AY15" s="202" t="str">
        <f ca="1">IF(AND(ISNUMBER($A15),ISNUMBER(AY$1)),IF(OFFSET(CountryData!$A$1,'Quality check'!$A15-1,'Quality check'!AY$1-1)=0,"",OFFSET(CountryData!$A$1,'Quality check'!$A15-1,'Quality check'!AY$1-1)),"")</f>
        <v/>
      </c>
      <c r="AZ15" s="202" t="str">
        <f ca="1">IF(AND(ISNUMBER($A15),ISNUMBER(AZ$1)),IF(OFFSET(CountryData!$A$1,'Quality check'!$A15-1,'Quality check'!AZ$1-1)=0,"",OFFSET(CountryData!$A$1,'Quality check'!$A15-1,'Quality check'!AZ$1-1)),"")</f>
        <v/>
      </c>
      <c r="BA15" s="202" t="str">
        <f ca="1">IF(AND(ISNUMBER($A15),ISNUMBER(BA$1)),IF(OFFSET(CountryData!$A$1,'Quality check'!$A15-1,'Quality check'!BA$1-1)=0,"",OFFSET(CountryData!$A$1,'Quality check'!$A15-1,'Quality check'!BA$1-1)),"")</f>
        <v/>
      </c>
      <c r="BB15" s="202" t="str">
        <f ca="1">IF(AND(ISNUMBER($A15),ISNUMBER(BB$1)),IF(OFFSET(CountryData!$A$1,'Quality check'!$A15-1,'Quality check'!BB$1-1)=0,"",OFFSET(CountryData!$A$1,'Quality check'!$A15-1,'Quality check'!BB$1-1)),"")</f>
        <v/>
      </c>
      <c r="BC15" s="202" t="str">
        <f ca="1">IF(AND(ISNUMBER($A15),ISNUMBER(BC$1)),IF(OFFSET(CountryData!$A$1,'Quality check'!$A15-1,'Quality check'!BC$1-1)=0,"",OFFSET(CountryData!$A$1,'Quality check'!$A15-1,'Quality check'!BC$1-1)),"")</f>
        <v/>
      </c>
      <c r="BD15" s="313" t="str">
        <f ca="1">IF(AND(ISNUMBER($A15),ISNUMBER(BD$1)),IF(OFFSET(CountryData!$A$1,'Quality check'!$A15-1,'Quality check'!BD$1-1)=0,"",OFFSET(CountryData!$A$1,'Quality check'!$A15-1,'Quality check'!BD$1-1)),"")</f>
        <v/>
      </c>
      <c r="BE15" s="313" t="str">
        <f ca="1">IF(AND(ISNUMBER($A15),ISNUMBER(BE$1)),IF(OFFSET(CountryData!$A$1,'Quality check'!$A15-1,'Quality check'!BE$1-1)=0,"",OFFSET(CountryData!$A$1,'Quality check'!$A15-1,'Quality check'!BE$1-1)),"")</f>
        <v/>
      </c>
      <c r="BF15" s="313" t="str">
        <f ca="1">IF(AND(ISNUMBER($A15),ISNUMBER(BF$1)),IF(OFFSET(CountryData!$A$1,'Quality check'!$A15-1,'Quality check'!BF$1-1)=0,"",OFFSET(CountryData!$A$1,'Quality check'!$A15-1,'Quality check'!BF$1-1)),"")</f>
        <v/>
      </c>
      <c r="BG15" s="203" t="str">
        <f ca="1">IF(AND(ISNUMBER($A15),ISNUMBER(BG$1)),IF(OFFSET(CountryData!$A$1,'Quality check'!$A15-1,'Quality check'!BG$1-1)=0,"",OFFSET(CountryData!$A$1,'Quality check'!$A15-1,'Quality check'!BG$1-1)),"")</f>
        <v/>
      </c>
      <c r="BH15" s="202" t="str">
        <f ca="1">IF(AND(ISNUMBER($A15),ISNUMBER(BH$1)),IF(OFFSET(CountryData!$A$1,'Quality check'!$A15-1,'Quality check'!BH$1-1)=0,"",OFFSET(CountryData!$A$1,'Quality check'!$A15-1,'Quality check'!BH$1-1)),"")</f>
        <v/>
      </c>
      <c r="BI15" s="203" t="str">
        <f ca="1">IF(AND(ISNUMBER($A15),ISNUMBER(BI$1)),IF(OFFSET(CountryData!$A$1,'Quality check'!$A15-1,'Quality check'!BI$1-1)=0,"",OFFSET(CountryData!$A$1,'Quality check'!$A15-1,'Quality check'!BI$1-1)),"")</f>
        <v/>
      </c>
      <c r="BJ15" s="202" t="str">
        <f ca="1">IF(AND(ISNUMBER($A15),ISNUMBER(BJ$1)),IF(OFFSET(CountryData!$A$1,'Quality check'!$A15-1,'Quality check'!BJ$1-1)=0,"",OFFSET(CountryData!$A$1,'Quality check'!$A15-1,'Quality check'!BJ$1-1)),"")</f>
        <v/>
      </c>
      <c r="BK15" s="202" t="str">
        <f ca="1">IF(AND(ISNUMBER($A15),ISNUMBER(BK$1)),IF(OFFSET(CountryData!$A$1,'Quality check'!$A15-1,'Quality check'!BK$1-1)=0,"",OFFSET(CountryData!$A$1,'Quality check'!$A15-1,'Quality check'!BK$1-1)),"")</f>
        <v/>
      </c>
      <c r="BL15" s="308" t="str">
        <f ca="1">IF(AND(ISNUMBER($A15),ISNUMBER(BL$1)),IF(OFFSET(CountryData!$A$1,'Quality check'!$A15-1,'Quality check'!BL$1-1)=0,"",OFFSET(CountryData!$A$1,'Quality check'!$A15-1,'Quality check'!BL$1-1)),"")</f>
        <v/>
      </c>
      <c r="BM15" s="308" t="str">
        <f ca="1">IF(AND(ISNUMBER($A15),ISNUMBER(BM$1)),IF(OFFSET(CountryData!$A$1,'Quality check'!$A15-1,'Quality check'!BM$1-1)=0,"",OFFSET(CountryData!$A$1,'Quality check'!$A15-1,'Quality check'!BM$1-1)),"")</f>
        <v/>
      </c>
      <c r="BN15" s="308" t="str">
        <f ca="1">IF(AND(ISNUMBER($A15),ISNUMBER(BN$1)),IF(OFFSET(CountryData!$A$1,'Quality check'!$A15-1,'Quality check'!BN$1-1)=0,"",OFFSET(CountryData!$A$1,'Quality check'!$A15-1,'Quality check'!BN$1-1)),"")</f>
        <v/>
      </c>
      <c r="BO15" s="308" t="str">
        <f ca="1">IF(AND(ISNUMBER($A15),ISNUMBER(BO$1)),IF(OFFSET(CountryData!$A$1,'Quality check'!$A15-1,'Quality check'!BO$1-1)=0,"",OFFSET(CountryData!$A$1,'Quality check'!$A15-1,'Quality check'!BO$1-1)),"")</f>
        <v/>
      </c>
      <c r="BP15" s="308" t="str">
        <f ca="1">IF(AND(ISNUMBER($A15),ISNUMBER(BP$1)),IF(OFFSET(CountryData!$A$1,'Quality check'!$A15-1,'Quality check'!BP$1-1)=0,"",OFFSET(CountryData!$A$1,'Quality check'!$A15-1,'Quality check'!BP$1-1)),"")</f>
        <v/>
      </c>
      <c r="BQ15" s="308" t="str">
        <f ca="1">IF(AND(ISNUMBER($A15),ISNUMBER(BQ$1)),IF(OFFSET(CountryData!$A$1,'Quality check'!$A15-1,'Quality check'!BQ$1-1)=0,"",OFFSET(CountryData!$A$1,'Quality check'!$A15-1,'Quality check'!BQ$1-1)),"")</f>
        <v/>
      </c>
      <c r="BR15" s="308" t="str">
        <f ca="1">IF(AND(ISNUMBER($A15),ISNUMBER(BR$1)),IF(OFFSET(CountryData!$A$1,'Quality check'!$A15-1,'Quality check'!BR$1-1)=0,"",OFFSET(CountryData!$A$1,'Quality check'!$A15-1,'Quality check'!BR$1-1)),"")</f>
        <v/>
      </c>
      <c r="BS15" s="308" t="str">
        <f ca="1">IF(AND(ISNUMBER($A15),ISNUMBER(BS$1)),IF(OFFSET(CountryData!$A$1,'Quality check'!$A15-1,'Quality check'!BS$1-1)=0,"",OFFSET(CountryData!$A$1,'Quality check'!$A15-1,'Quality check'!BS$1-1)),"")</f>
        <v/>
      </c>
      <c r="BT15" s="308" t="str">
        <f ca="1">IF(AND(ISNUMBER($A15),ISNUMBER(BT$1)),IF(OFFSET(CountryData!$A$1,'Quality check'!$A15-1,'Quality check'!BT$1-1)=0,"",OFFSET(CountryData!$A$1,'Quality check'!$A15-1,'Quality check'!BT$1-1)),"")</f>
        <v/>
      </c>
      <c r="BU15" s="308" t="str">
        <f ca="1">IF(AND(ISNUMBER($A15),ISNUMBER(BU$1)),IF(OFFSET(CountryData!$A$1,'Quality check'!$A15-1,'Quality check'!BU$1-1)=0,"",OFFSET(CountryData!$A$1,'Quality check'!$A15-1,'Quality check'!BU$1-1)),"")</f>
        <v/>
      </c>
      <c r="BV15" s="308" t="str">
        <f ca="1">IF(AND(ISNUMBER($A15),ISNUMBER(BV$1)),IF(OFFSET(CountryData!$A$1,'Quality check'!$A15-1,'Quality check'!BV$1-1)=0,"",OFFSET(CountryData!$A$1,'Quality check'!$A15-1,'Quality check'!BV$1-1)),"")</f>
        <v/>
      </c>
      <c r="BW15" s="308" t="str">
        <f ca="1">IF(AND(ISNUMBER($A15),ISNUMBER(BW$1)),IF(OFFSET(CountryData!$A$1,'Quality check'!$A15-1,'Quality check'!BW$1-1)=0,"",OFFSET(CountryData!$A$1,'Quality check'!$A15-1,'Quality check'!BW$1-1)),"")</f>
        <v/>
      </c>
      <c r="BX15" s="202" t="str">
        <f ca="1">IF(AND(ISNUMBER($A15),ISNUMBER(BX$1)),IF(OFFSET(CountryData!$A$1,'Quality check'!$A15-1,'Quality check'!BX$1-1)=0,"",OFFSET(CountryData!$A$1,'Quality check'!$A15-1,'Quality check'!BX$1-1)),"")</f>
        <v/>
      </c>
      <c r="BY15" s="308" t="str">
        <f ca="1">IF(AND(ISNUMBER($A15),ISNUMBER(BY$1)),IF(OFFSET(CountryData!$A$1,'Quality check'!$A15-1,'Quality check'!BY$1-1)=0,"",OFFSET(CountryData!$A$1,'Quality check'!$A15-1,'Quality check'!BY$1-1)),"")</f>
        <v/>
      </c>
      <c r="BZ15" s="308" t="str">
        <f ca="1">IF(AND(ISNUMBER($A15),ISNUMBER(BZ$1)),IF(OFFSET(CountryData!$A$1,'Quality check'!$A15-1,'Quality check'!BZ$1-1)=0,"",OFFSET(CountryData!$A$1,'Quality check'!$A15-1,'Quality check'!BZ$1-1)),"")</f>
        <v/>
      </c>
      <c r="CA15" s="308" t="str">
        <f ca="1">IF(AND(ISNUMBER($A15),ISNUMBER(CA$1)),IF(OFFSET(CountryData!$A$1,'Quality check'!$A15-1,'Quality check'!CA$1-1)=0,"",OFFSET(CountryData!$A$1,'Quality check'!$A15-1,'Quality check'!CA$1-1)),"")</f>
        <v/>
      </c>
      <c r="CB15" s="308" t="str">
        <f ca="1">IF(AND(ISNUMBER($A15),ISNUMBER(CB$1)),IF(OFFSET(CountryData!$A$1,'Quality check'!$A15-1,'Quality check'!CB$1-1)=0,"",OFFSET(CountryData!$A$1,'Quality check'!$A15-1,'Quality check'!CB$1-1)),"")</f>
        <v/>
      </c>
      <c r="CC15" s="308" t="str">
        <f ca="1">IF(AND(ISNUMBER($A15),ISNUMBER(CC$1)),IF(OFFSET(CountryData!$A$1,'Quality check'!$A15-1,'Quality check'!CC$1-1)=0,"",OFFSET(CountryData!$A$1,'Quality check'!$A15-1,'Quality check'!CC$1-1)),"")</f>
        <v/>
      </c>
      <c r="CD15" s="308" t="str">
        <f ca="1">IF(AND(ISNUMBER($A15),ISNUMBER(CD$1)),IF(OFFSET(CountryData!$A$1,'Quality check'!$A15-1,'Quality check'!CD$1-1)=0,"",OFFSET(CountryData!$A$1,'Quality check'!$A15-1,'Quality check'!CD$1-1)),"")</f>
        <v/>
      </c>
      <c r="CE15" s="308" t="str">
        <f ca="1">IF(AND(ISNUMBER($A15),ISNUMBER(CE$1)),IF(OFFSET(CountryData!$A$1,'Quality check'!$A15-1,'Quality check'!CE$1-1)=0,"",OFFSET(CountryData!$A$1,'Quality check'!$A15-1,'Quality check'!CE$1-1)),"")</f>
        <v/>
      </c>
      <c r="CF15" s="308" t="str">
        <f ca="1">IF(AND(ISNUMBER($A15),ISNUMBER(CF$1)),IF(OFFSET(CountryData!$A$1,'Quality check'!$A15-1,'Quality check'!CF$1-1)=0,"",OFFSET(CountryData!$A$1,'Quality check'!$A15-1,'Quality check'!CF$1-1)),"")</f>
        <v/>
      </c>
      <c r="CG15" s="308" t="str">
        <f ca="1">IF(AND(ISNUMBER($A15),ISNUMBER(CG$1)),IF(OFFSET(CountryData!$A$1,'Quality check'!$A15-1,'Quality check'!CG$1-1)=0,"",OFFSET(CountryData!$A$1,'Quality check'!$A15-1,'Quality check'!CG$1-1)),"")</f>
        <v/>
      </c>
      <c r="CH15" s="308" t="str">
        <f ca="1">IF(AND(ISNUMBER($A15),ISNUMBER(CH$1)),IF(OFFSET(CountryData!$A$1,'Quality check'!$A15-1,'Quality check'!CH$1-1)=0,"",OFFSET(CountryData!$A$1,'Quality check'!$A15-1,'Quality check'!CH$1-1)),"")</f>
        <v/>
      </c>
      <c r="CI15" s="308" t="str">
        <f ca="1">IF(AND(ISNUMBER($A15),ISNUMBER(CI$1)),IF(OFFSET(CountryData!$A$1,'Quality check'!$A15-1,'Quality check'!CI$1-1)=0,"",OFFSET(CountryData!$A$1,'Quality check'!$A15-1,'Quality check'!CI$1-1)),"")</f>
        <v/>
      </c>
      <c r="CJ15" s="308" t="str">
        <f ca="1">IF(AND(ISNUMBER($A15),ISNUMBER(CJ$1)),IF(OFFSET(CountryData!$A$1,'Quality check'!$A15-1,'Quality check'!CJ$1-1)=0,"",OFFSET(CountryData!$A$1,'Quality check'!$A15-1,'Quality check'!CJ$1-1)),"")</f>
        <v/>
      </c>
      <c r="CK15" s="202" t="str">
        <f ca="1">IF(AND(ISNUMBER($A15),ISNUMBER(CK$1)),IF(OFFSET(CountryData!$A$1,'Quality check'!$A15-1,'Quality check'!CK$1-1)=0,"",OFFSET(CountryData!$A$1,'Quality check'!$A15-1,'Quality check'!CK$1-1)),"")</f>
        <v/>
      </c>
      <c r="CL15" s="308" t="str">
        <f ca="1">IF(AND(ISNUMBER($A15),ISNUMBER(CL$1)),IF(OFFSET(CountryData!$A$1,'Quality check'!$A15-1,'Quality check'!CL$1-1)=0,"",OFFSET(CountryData!$A$1,'Quality check'!$A15-1,'Quality check'!CL$1-1)),"")</f>
        <v/>
      </c>
      <c r="CM15" s="308" t="str">
        <f ca="1">IF(AND(ISNUMBER($A15),ISNUMBER(CM$1)),IF(OFFSET(CountryData!$A$1,'Quality check'!$A15-1,'Quality check'!CM$1-1)=0,"",OFFSET(CountryData!$A$1,'Quality check'!$A15-1,'Quality check'!CM$1-1)),"")</f>
        <v/>
      </c>
      <c r="CN15" s="308" t="str">
        <f ca="1">IF(AND(ISNUMBER($A15),ISNUMBER(CN$1)),IF(OFFSET(CountryData!$A$1,'Quality check'!$A15-1,'Quality check'!CN$1-1)=0,"",OFFSET(CountryData!$A$1,'Quality check'!$A15-1,'Quality check'!CN$1-1)),"")</f>
        <v/>
      </c>
      <c r="CO15" s="308" t="str">
        <f ca="1">IF(AND(ISNUMBER($A15),ISNUMBER(CO$1)),IF(OFFSET(CountryData!$A$1,'Quality check'!$A15-1,'Quality check'!CO$1-1)=0,"",OFFSET(CountryData!$A$1,'Quality check'!$A15-1,'Quality check'!CO$1-1)),"")</f>
        <v/>
      </c>
      <c r="CP15" s="308" t="str">
        <f ca="1">IF(AND(ISNUMBER($A15),ISNUMBER(CP$1)),IF(OFFSET(CountryData!$A$1,'Quality check'!$A15-1,'Quality check'!CP$1-1)=0,"",OFFSET(CountryData!$A$1,'Quality check'!$A15-1,'Quality check'!CP$1-1)),"")</f>
        <v/>
      </c>
      <c r="CQ15" s="308" t="str">
        <f ca="1">IF(AND(ISNUMBER($A15),ISNUMBER(CQ$1)),IF(OFFSET(CountryData!$A$1,'Quality check'!$A15-1,'Quality check'!CQ$1-1)=0,"",OFFSET(CountryData!$A$1,'Quality check'!$A15-1,'Quality check'!CQ$1-1)),"")</f>
        <v/>
      </c>
      <c r="CR15" s="203" t="str">
        <f ca="1">IF(AND(ISNUMBER($A15),ISNUMBER(CR$1)),IF(OFFSET(CountryData!$A$1,'Quality check'!$A15-1,'Quality check'!CR$1-1)=0,"",OFFSET(CountryData!$A$1,'Quality check'!$A15-1,'Quality check'!CR$1-1)),"")</f>
        <v/>
      </c>
      <c r="CS15" s="203" t="str">
        <f ca="1">IF(AND(ISNUMBER($A15),ISNUMBER(CS$1)),IF(OFFSET(CountryData!$A$1,'Quality check'!$A15-1,'Quality check'!CS$1-1)=0,"",OFFSET(CountryData!$A$1,'Quality check'!$A15-1,'Quality check'!CS$1-1)),"")</f>
        <v/>
      </c>
      <c r="CT15" s="203" t="str">
        <f ca="1">IF(AND(ISNUMBER($A15),ISNUMBER(CT$1)),IF(OFFSET(CountryData!$A$1,'Quality check'!$A15-1,'Quality check'!CT$1-1)=0,"",OFFSET(CountryData!$A$1,'Quality check'!$A15-1,'Quality check'!CT$1-1)),"")</f>
        <v/>
      </c>
      <c r="CU15" s="203" t="str">
        <f ca="1">IF(AND(ISNUMBER($A15),ISNUMBER(CU$1)),IF(OFFSET(CountryData!$A$1,'Quality check'!$A15-1,'Quality check'!CU$1-1)=0,"",OFFSET(CountryData!$A$1,'Quality check'!$A15-1,'Quality check'!CU$1-1)),"")</f>
        <v/>
      </c>
      <c r="CV15" s="203" t="str">
        <f ca="1">IF(AND(ISNUMBER($A15),ISNUMBER(CV$1)),IF(OFFSET(CountryData!$A$1,'Quality check'!$A15-1,'Quality check'!CV$1-1)=0,"",OFFSET(CountryData!$A$1,'Quality check'!$A15-1,'Quality check'!CV$1-1)),"")</f>
        <v/>
      </c>
      <c r="CW15" s="203" t="str">
        <f ca="1">IF(AND(ISNUMBER($A15),ISNUMBER(CW$1)),IF(OFFSET(CountryData!$A$1,'Quality check'!$A15-1,'Quality check'!CW$1-1)=0,"",OFFSET(CountryData!$A$1,'Quality check'!$A15-1,'Quality check'!CW$1-1)),"")</f>
        <v/>
      </c>
      <c r="CX15" s="203" t="str">
        <f ca="1">IF(AND(ISNUMBER($A15),ISNUMBER(CX$1)),IF(OFFSET(CountryData!$A$1,'Quality check'!$A15-1,'Quality check'!CX$1-1)=0,"",OFFSET(CountryData!$A$1,'Quality check'!$A15-1,'Quality check'!CX$1-1)),"")</f>
        <v/>
      </c>
      <c r="CY15" s="203" t="str">
        <f ca="1">IF(AND(ISNUMBER($A15),ISNUMBER(CY$1)),IF(OFFSET(CountryData!$A$1,'Quality check'!$A15-1,'Quality check'!CY$1-1)=0,"",OFFSET(CountryData!$A$1,'Quality check'!$A15-1,'Quality check'!CY$1-1)),"")</f>
        <v/>
      </c>
      <c r="CZ15" s="308" t="str">
        <f ca="1">IF(AND(ISNUMBER($A15),ISNUMBER(CZ$1)),IF(OFFSET(CountryData!$A$1,'Quality check'!$A15-1,'Quality check'!CZ$1-1)=0,"",OFFSET(CountryData!$A$1,'Quality check'!$A15-1,'Quality check'!CZ$1-1)),"")</f>
        <v/>
      </c>
      <c r="DA15" s="308" t="str">
        <f ca="1">IF(AND(ISNUMBER($A15),ISNUMBER(DA$1)),IF(OFFSET(CountryData!$A$1,'Quality check'!$A15-1,'Quality check'!DA$1-1)=0,"",OFFSET(CountryData!$A$1,'Quality check'!$A15-1,'Quality check'!DA$1-1)),"")</f>
        <v/>
      </c>
      <c r="DB15" s="202" t="str">
        <f ca="1">IF(AND(ISNUMBER($A15),ISNUMBER(DB$1)),IF(OFFSET(CountryData!$A$1,'Quality check'!$A15-1,'Quality check'!DB$1-1)=0,"",OFFSET(CountryData!$A$1,'Quality check'!$A15-1,'Quality check'!DB$1-1)),"")</f>
        <v/>
      </c>
      <c r="DC15" s="308" t="str">
        <f ca="1">IF(AND(ISNUMBER($A15),ISNUMBER(DC$1)),IF(OFFSET(CountryData!$A$1,'Quality check'!$A15-1,'Quality check'!DC$1-1)=0,"",OFFSET(CountryData!$A$1,'Quality check'!$A15-1,'Quality check'!DC$1-1)),"")</f>
        <v/>
      </c>
      <c r="DD15" s="308" t="str">
        <f ca="1">IF(AND(ISNUMBER($A15),ISNUMBER(DD$1)),IF(OFFSET(CountryData!$A$1,'Quality check'!$A15-1,'Quality check'!DD$1-1)=0,"",OFFSET(CountryData!$A$1,'Quality check'!$A15-1,'Quality check'!DD$1-1)),"")</f>
        <v/>
      </c>
      <c r="DE15" s="202" t="str">
        <f ca="1">IF(AND(ISNUMBER($A15),ISNUMBER(DE$1)),IF(OFFSET(CountryData!$A$1,'Quality check'!$A15-1,'Quality check'!DE$1-1)=0,"",OFFSET(CountryData!$A$1,'Quality check'!$A15-1,'Quality check'!DE$1-1)),"")</f>
        <v/>
      </c>
      <c r="DF15" s="203" t="str">
        <f ca="1">IF(AND(ISNUMBER($A15),ISNUMBER(DF$1)),IF(OFFSET(CountryData!$A$1,'Quality check'!$A15-1,'Quality check'!DF$1-1)=0,"",OFFSET(CountryData!$A$1,'Quality check'!$A15-1,'Quality check'!DF$1-1)),"")</f>
        <v/>
      </c>
      <c r="DG15" s="308" t="str">
        <f ca="1">IF(AND(ISNUMBER($A15),ISNUMBER(DG$1)),IF(OFFSET(CountryData!$A$1,'Quality check'!$A15-1,'Quality check'!DG$1-1)=0,"",OFFSET(CountryData!$A$1,'Quality check'!$A15-1,'Quality check'!DG$1-1)),"")</f>
        <v/>
      </c>
      <c r="DH15" s="203" t="str">
        <f ca="1">IF(AND(ISNUMBER($A15),ISNUMBER(DH$1)),IF(OFFSET(CountryData!$A$1,'Quality check'!$A15-1,'Quality check'!DH$1-1)=0,"",OFFSET(CountryData!$A$1,'Quality check'!$A15-1,'Quality check'!DH$1-1)),"")</f>
        <v/>
      </c>
      <c r="DI15" s="308" t="str">
        <f ca="1">IF(AND(ISNUMBER($A15),ISNUMBER(DI$1)),IF(OFFSET(CountryData!$A$1,'Quality check'!$A15-1,'Quality check'!DI$1-1)=0,"",OFFSET(CountryData!$A$1,'Quality check'!$A15-1,'Quality check'!DI$1-1)),"")</f>
        <v/>
      </c>
      <c r="DJ15" s="308" t="str">
        <f ca="1">IF(AND(ISNUMBER($A15),ISNUMBER(DJ$1)),IF(OFFSET(CountryData!$A$1,'Quality check'!$A15-1,'Quality check'!DJ$1-1)=0,"",OFFSET(CountryData!$A$1,'Quality check'!$A15-1,'Quality check'!DJ$1-1)),"")</f>
        <v/>
      </c>
      <c r="DK15" s="203" t="str">
        <f ca="1">IF(AND(ISNUMBER($A15),ISNUMBER(DK$1)),IF(OFFSET(CountryData!$A$1,'Quality check'!$A15-1,'Quality check'!DK$1-1)=0,"",OFFSET(CountryData!$A$1,'Quality check'!$A15-1,'Quality check'!DK$1-1)),"")</f>
        <v/>
      </c>
      <c r="DL15" s="203" t="str">
        <f ca="1">IF(AND(ISNUMBER($A15),ISNUMBER(DL$1)),IF(OFFSET(CountryData!$A$1,'Quality check'!$A15-1,'Quality check'!DL$1-1)=0,"",OFFSET(CountryData!$A$1,'Quality check'!$A15-1,'Quality check'!DL$1-1)),"")</f>
        <v/>
      </c>
      <c r="DM15" s="203" t="str">
        <f ca="1">IF(AND(ISNUMBER($A15),ISNUMBER(DM$1)),IF(OFFSET(CountryData!$A$1,'Quality check'!$A15-1,'Quality check'!DM$1-1)=0,"",OFFSET(CountryData!$A$1,'Quality check'!$A15-1,'Quality check'!DM$1-1)),"")</f>
        <v/>
      </c>
      <c r="DN15" s="203" t="str">
        <f ca="1">IF(AND(ISNUMBER($A15),ISNUMBER(DN$1)),IF(OFFSET(CountryData!$A$1,'Quality check'!$A15-1,'Quality check'!DN$1-1)=0,"",OFFSET(CountryData!$A$1,'Quality check'!$A15-1,'Quality check'!DN$1-1)),"")</f>
        <v/>
      </c>
      <c r="DO15" t="str">
        <f ca="1">IF(AND(ISNUMBER($A15),ISNUMBER(DO$1)),IF(OFFSET(CountryData!$A$1,'Quality check'!$A15-1,'Quality check'!DO$1-1)=0,"",OFFSET(CountryData!$A$1,'Quality check'!$A15-1,'Quality check'!DO$1-1)),"")</f>
        <v/>
      </c>
      <c r="DP15" t="str">
        <f ca="1">IF(AND(ISNUMBER($A15),ISNUMBER(DP$1)),IF(OFFSET(CountryData!$A$1,'Quality check'!$A15-1,'Quality check'!DP$1-1)=0,"",OFFSET(CountryData!$A$1,'Quality check'!$A15-1,'Quality check'!DP$1-1)),"")</f>
        <v/>
      </c>
      <c r="EF15">
        <f t="shared" si="3"/>
        <v>3</v>
      </c>
      <c r="EG15" t="str">
        <f t="shared" si="4"/>
        <v/>
      </c>
      <c r="EH15" t="str">
        <f t="shared" si="0"/>
        <v/>
      </c>
    </row>
    <row r="16" spans="1:138" x14ac:dyDescent="0.25">
      <c r="A16" s="114">
        <f>IF(ISNUMBER(MATCH(C16,CountryData!$EM:$EM,0)),MATCH(C16,CountryData!$EM:$EM,0),"")</f>
        <v>52</v>
      </c>
      <c r="B16" t="s">
        <v>407</v>
      </c>
      <c r="C16" t="s">
        <v>724</v>
      </c>
      <c r="D16" t="str">
        <f t="shared" si="1"/>
        <v>Burundi</v>
      </c>
      <c r="E16">
        <f t="shared" si="2"/>
        <v>2011</v>
      </c>
      <c r="F16" s="203">
        <f ca="1">IF(AND(ISNUMBER($A16),ISNUMBER(F$1)),IF(OFFSET(CountryData!$A$1,'Quality check'!$A16-1,'Quality check'!F$1-1)=0,"",OFFSET(CountryData!$A$1,'Quality check'!$A16-1,'Quality check'!F$1-1)),"")</f>
        <v>8575000</v>
      </c>
      <c r="G16" s="203" t="str">
        <f ca="1">IF(AND(ISNUMBER($A16),ISNUMBER(G$1)),IF(OFFSET(CountryData!$A$1,'Quality check'!$A16-1,'Quality check'!G$1-1)=0,"",OFFSET(CountryData!$A$1,'Quality check'!$A16-1,'Quality check'!G$1-1)),"")</f>
        <v/>
      </c>
      <c r="H16" s="202" t="str">
        <f ca="1">IF(AND(ISNUMBER($A16),ISNUMBER(H$1)),IF(OFFSET(CountryData!$A$1,'Quality check'!$A16-1,'Quality check'!H$1-1)=0,"",OFFSET(CountryData!$A$1,'Quality check'!$A16-1,'Quality check'!H$1-1)),"")</f>
        <v/>
      </c>
      <c r="I16" s="202">
        <f ca="1">IF(AND(ISNUMBER($A16),ISNUMBER(I$1)),IF(OFFSET(CountryData!$A$1,'Quality check'!$A16-1,'Quality check'!I$1-1)=0,"",OFFSET(CountryData!$A$1,'Quality check'!$A16-1,'Quality check'!I$1-1)),"")</f>
        <v>0.02</v>
      </c>
      <c r="J16" s="203" t="str">
        <f ca="1">IF(AND(ISNUMBER($A16),ISNUMBER(J$1)),IF(OFFSET(CountryData!$A$1,'Quality check'!$A16-1,'Quality check'!J$1-1)=0,"",OFFSET(CountryData!$A$1,'Quality check'!$A16-1,'Quality check'!J$1-1)),"")</f>
        <v/>
      </c>
      <c r="K16" s="203" t="str">
        <f ca="1">IF(AND(ISNUMBER($A16),ISNUMBER(K$1)),IF(OFFSET(CountryData!$A$1,'Quality check'!$A16-1,'Quality check'!K$1-1)=0,"",OFFSET(CountryData!$A$1,'Quality check'!$A16-1,'Quality check'!K$1-1)),"")</f>
        <v/>
      </c>
      <c r="L16" s="203" t="str">
        <f ca="1">IF(AND(ISNUMBER($A16),ISNUMBER(L$1)),IF(OFFSET(CountryData!$A$1,'Quality check'!$A16-1,'Quality check'!L$1-1)=0,"",OFFSET(CountryData!$A$1,'Quality check'!$A16-1,'Quality check'!L$1-1)),"")</f>
        <v/>
      </c>
      <c r="M16" s="203" t="str">
        <f ca="1">IF(AND(ISNUMBER($A16),ISNUMBER(M$1)),IF(OFFSET(CountryData!$A$1,'Quality check'!$A16-1,'Quality check'!M$1-1)=0,"",OFFSET(CountryData!$A$1,'Quality check'!$A16-1,'Quality check'!M$1-1)),"")</f>
        <v/>
      </c>
      <c r="N16" s="203" t="str">
        <f ca="1">IF(AND(ISNUMBER($A16),ISNUMBER(N$1)),IF(OFFSET(CountryData!$A$1,'Quality check'!$A16-1,'Quality check'!N$1-1)=0,"",OFFSET(CountryData!$A$1,'Quality check'!$A16-1,'Quality check'!N$1-1)),"")</f>
        <v/>
      </c>
      <c r="O16" s="203" t="str">
        <f ca="1">IF(AND(ISNUMBER($A16),ISNUMBER(O$1)),IF(OFFSET(CountryData!$A$1,'Quality check'!$A16-1,'Quality check'!O$1-1)=0,"",OFFSET(CountryData!$A$1,'Quality check'!$A16-1,'Quality check'!O$1-1)),"")</f>
        <v/>
      </c>
      <c r="P16" s="203" t="str">
        <f ca="1">IF(AND(ISNUMBER($A16),ISNUMBER(P$1)),IF(OFFSET(CountryData!$A$1,'Quality check'!$A16-1,'Quality check'!P$1-1)=0,"",OFFSET(CountryData!$A$1,'Quality check'!$A16-1,'Quality check'!P$1-1)),"")</f>
        <v/>
      </c>
      <c r="Q16" s="203" t="str">
        <f ca="1">IF(AND(ISNUMBER($A16),ISNUMBER(Q$1)),IF(OFFSET(CountryData!$A$1,'Quality check'!$A16-1,'Quality check'!Q$1-1)=0,"",OFFSET(CountryData!$A$1,'Quality check'!$A16-1,'Quality check'!Q$1-1)),"")</f>
        <v/>
      </c>
      <c r="R16" s="203" t="str">
        <f ca="1">IF(AND(ISNUMBER($A16),ISNUMBER(R$1)),IF(OFFSET(CountryData!$A$1,'Quality check'!$A16-1,'Quality check'!R$1-1)=0,"",OFFSET(CountryData!$A$1,'Quality check'!$A16-1,'Quality check'!R$1-1)),"")</f>
        <v/>
      </c>
      <c r="S16" s="203" t="str">
        <f ca="1">IF(AND(ISNUMBER($A16),ISNUMBER(S$1)),IF(OFFSET(CountryData!$A$1,'Quality check'!$A16-1,'Quality check'!S$1-1)=0,"",OFFSET(CountryData!$A$1,'Quality check'!$A16-1,'Quality check'!S$1-1)),"")</f>
        <v/>
      </c>
      <c r="T16" s="202" t="str">
        <f ca="1">IF(AND(ISNUMBER($A16),ISNUMBER(T$1)),IF(OFFSET(CountryData!$A$1,'Quality check'!$A16-1,'Quality check'!T$1-1)=0,"",OFFSET(CountryData!$A$1,'Quality check'!$A16-1,'Quality check'!T$1-1)),"")</f>
        <v/>
      </c>
      <c r="U16" s="203" t="str">
        <f ca="1">IF(AND(ISNUMBER($A16),ISNUMBER(U$1)),IF(OFFSET(CountryData!$A$1,'Quality check'!$A16-1,'Quality check'!U$1-1)=0,"",OFFSET(CountryData!$A$1,'Quality check'!$A16-1,'Quality check'!U$1-1)),"")</f>
        <v/>
      </c>
      <c r="V16" s="203" t="str">
        <f ca="1">IF(AND(ISNUMBER($A16),ISNUMBER(V$1)),IF(OFFSET(CountryData!$A$1,'Quality check'!$A16-1,'Quality check'!V$1-1)=0,"",OFFSET(CountryData!$A$1,'Quality check'!$A16-1,'Quality check'!V$1-1)),"")</f>
        <v/>
      </c>
      <c r="W16" s="202" t="str">
        <f ca="1">IF(AND(ISNUMBER($A16),ISNUMBER(W$1)),IF(OFFSET(CountryData!$A$1,'Quality check'!$A16-1,'Quality check'!W$1-1)=0,"",OFFSET(CountryData!$A$1,'Quality check'!$A16-1,'Quality check'!W$1-1)),"")</f>
        <v/>
      </c>
      <c r="X16" s="202" t="str">
        <f ca="1">IF(AND(ISNUMBER($A16),ISNUMBER(X$1)),IF(OFFSET(CountryData!$A$1,'Quality check'!$A16-1,'Quality check'!X$1-1)=0,"",OFFSET(CountryData!$A$1,'Quality check'!$A16-1,'Quality check'!X$1-1)),"")</f>
        <v/>
      </c>
      <c r="Y16" s="202" t="str">
        <f ca="1">IF(AND(ISNUMBER($A16),ISNUMBER(Y$1)),IF(OFFSET(CountryData!$A$1,'Quality check'!$A16-1,'Quality check'!Y$1-1)=0,"",OFFSET(CountryData!$A$1,'Quality check'!$A16-1,'Quality check'!Y$1-1)),"")</f>
        <v/>
      </c>
      <c r="Z16" s="202" t="str">
        <f ca="1">IF(AND(ISNUMBER($A16),ISNUMBER(Z$1)),IF(OFFSET(CountryData!$A$1,'Quality check'!$A16-1,'Quality check'!Z$1-1)=0,"",OFFSET(CountryData!$A$1,'Quality check'!$A16-1,'Quality check'!Z$1-1)),"")</f>
        <v/>
      </c>
      <c r="AA16" s="203" t="str">
        <f ca="1">IF(AND(ISNUMBER($A16),ISNUMBER(AA$1)),IF(OFFSET(CountryData!$A$1,'Quality check'!$A16-1,'Quality check'!AA$1-1)=0,"",OFFSET(CountryData!$A$1,'Quality check'!$A16-1,'Quality check'!AA$1-1)),"")</f>
        <v/>
      </c>
      <c r="AB16" s="203" t="str">
        <f ca="1">IF(AND(ISNUMBER($A16),ISNUMBER(AB$1)),IF(OFFSET(CountryData!$A$1,'Quality check'!$A16-1,'Quality check'!AB$1-1)=0,"",OFFSET(CountryData!$A$1,'Quality check'!$A16-1,'Quality check'!AB$1-1)),"")</f>
        <v/>
      </c>
      <c r="AC16" s="203">
        <f ca="1">IF(AND(ISNUMBER($A16),ISNUMBER(AC$1)),IF(OFFSET(CountryData!$A$1,'Quality check'!$A16-1,'Quality check'!AC$1-1)=0,"",OFFSET(CountryData!$A$1,'Quality check'!$A16-1,'Quality check'!AC$1-1)),"")</f>
        <v>39000</v>
      </c>
      <c r="AD16" s="203" t="str">
        <f ca="1">IF(AND(ISNUMBER($A16),ISNUMBER(AD$1)),IF(OFFSET(CountryData!$A$1,'Quality check'!$A16-1,'Quality check'!AD$1-1)=0,"",OFFSET(CountryData!$A$1,'Quality check'!$A16-1,'Quality check'!AD$1-1)),"")</f>
        <v/>
      </c>
      <c r="AE16" s="202" t="str">
        <f ca="1">IF(AND(ISNUMBER($A16),ISNUMBER(AE$1)),IF(OFFSET(CountryData!$A$1,'Quality check'!$A16-1,'Quality check'!AE$1-1)=0,"",OFFSET(CountryData!$A$1,'Quality check'!$A16-1,'Quality check'!AE$1-1)),"")</f>
        <v/>
      </c>
      <c r="AF16" s="308" t="str">
        <f ca="1">IF(AND(ISNUMBER($A16),ISNUMBER(AF$1)),IF(OFFSET(CountryData!$A$1,'Quality check'!$A16-1,'Quality check'!AF$1-1)=0,"",OFFSET(CountryData!$A$1,'Quality check'!$A16-1,'Quality check'!AF$1-1)),"")</f>
        <v/>
      </c>
      <c r="AG16" s="203" t="str">
        <f ca="1">IF(AND(ISNUMBER($A16),ISNUMBER(AG$1)),IF(OFFSET(CountryData!$A$1,'Quality check'!$A16-1,'Quality check'!AG$1-1)=0,"",OFFSET(CountryData!$A$1,'Quality check'!$A16-1,'Quality check'!AG$1-1)),"")</f>
        <v/>
      </c>
      <c r="AH16" s="203" t="str">
        <f ca="1">IF(AND(ISNUMBER($A16),ISNUMBER(AH$1)),IF(OFFSET(CountryData!$A$1,'Quality check'!$A16-1,'Quality check'!AH$1-1)=0,"",OFFSET(CountryData!$A$1,'Quality check'!$A16-1,'Quality check'!AH$1-1)),"")</f>
        <v/>
      </c>
      <c r="AI16" s="203" t="str">
        <f ca="1">IF(AND(ISNUMBER($A16),ISNUMBER(AI$1)),IF(OFFSET(CountryData!$A$1,'Quality check'!$A16-1,'Quality check'!AI$1-1)=0,"",OFFSET(CountryData!$A$1,'Quality check'!$A16-1,'Quality check'!AI$1-1)),"")</f>
        <v/>
      </c>
      <c r="AJ16" s="202" t="str">
        <f ca="1">IF(AND(ISNUMBER($A16),ISNUMBER(AJ$1)),IF(OFFSET(CountryData!$A$1,'Quality check'!$A16-1,'Quality check'!AJ$1-1)=0,"",OFFSET(CountryData!$A$1,'Quality check'!$A16-1,'Quality check'!AJ$1-1)),"")</f>
        <v/>
      </c>
      <c r="AK16" s="202" t="str">
        <f ca="1">IF(AND(ISNUMBER($A16),ISNUMBER(AK$1)),IF(OFFSET(CountryData!$A$1,'Quality check'!$A16-1,'Quality check'!AK$1-1)=0,"",OFFSET(CountryData!$A$1,'Quality check'!$A16-1,'Quality check'!AK$1-1)),"")</f>
        <v/>
      </c>
      <c r="AL16" s="202" t="str">
        <f ca="1">IF(AND(ISNUMBER($A16),ISNUMBER(AL$1)),IF(OFFSET(CountryData!$A$1,'Quality check'!$A16-1,'Quality check'!AL$1-1)=0,"",OFFSET(CountryData!$A$1,'Quality check'!$A16-1,'Quality check'!AL$1-1)),"")</f>
        <v/>
      </c>
      <c r="AM16" s="202" t="str">
        <f ca="1">IF(AND(ISNUMBER($A16),ISNUMBER(AM$1)),IF(OFFSET(CountryData!$A$1,'Quality check'!$A16-1,'Quality check'!AM$1-1)=0,"",OFFSET(CountryData!$A$1,'Quality check'!$A16-1,'Quality check'!AM$1-1)),"")</f>
        <v/>
      </c>
      <c r="AN16" s="202" t="str">
        <f ca="1">IF(AND(ISNUMBER($A16),ISNUMBER(AN$1)),IF(OFFSET(CountryData!$A$1,'Quality check'!$A16-1,'Quality check'!AN$1-1)=0,"",OFFSET(CountryData!$A$1,'Quality check'!$A16-1,'Quality check'!AN$1-1)),"")</f>
        <v/>
      </c>
      <c r="AO16" s="203" t="str">
        <f ca="1">IF(AND(ISNUMBER($A16),ISNUMBER(AO$1)),IF(OFFSET(CountryData!$A$1,'Quality check'!$A16-1,'Quality check'!AO$1-1)=0,"",OFFSET(CountryData!$A$1,'Quality check'!$A16-1,'Quality check'!AO$1-1)),"")</f>
        <v/>
      </c>
      <c r="AP16" s="203" t="str">
        <f ca="1">IF(AND(ISNUMBER($A16),ISNUMBER(AP$1)),IF(OFFSET(CountryData!$A$1,'Quality check'!$A16-1,'Quality check'!AP$1-1)=0,"",OFFSET(CountryData!$A$1,'Quality check'!$A16-1,'Quality check'!AP$1-1)),"")</f>
        <v/>
      </c>
      <c r="AQ16" s="202" t="str">
        <f ca="1">IF(AND(ISNUMBER($A16),ISNUMBER(AQ$1)),IF(OFFSET(CountryData!$A$1,'Quality check'!$A16-1,'Quality check'!AQ$1-1)=0,"",OFFSET(CountryData!$A$1,'Quality check'!$A16-1,'Quality check'!AQ$1-1)),"")</f>
        <v/>
      </c>
      <c r="AR16" s="202" t="str">
        <f ca="1">IF(AND(ISNUMBER($A16),ISNUMBER(AR$1)),IF(OFFSET(CountryData!$A$1,'Quality check'!$A16-1,'Quality check'!AR$1-1)=0,"",OFFSET(CountryData!$A$1,'Quality check'!$A16-1,'Quality check'!AR$1-1)),"")</f>
        <v/>
      </c>
      <c r="AS16" s="202" t="str">
        <f ca="1">IF(AND(ISNUMBER($A16),ISNUMBER(AS$1)),IF(OFFSET(CountryData!$A$1,'Quality check'!$A16-1,'Quality check'!AS$1-1)=0,"",OFFSET(CountryData!$A$1,'Quality check'!$A16-1,'Quality check'!AS$1-1)),"")</f>
        <v/>
      </c>
      <c r="AT16" s="202" t="str">
        <f ca="1">IF(AND(ISNUMBER($A16),ISNUMBER(AT$1)),IF(OFFSET(CountryData!$A$1,'Quality check'!$A16-1,'Quality check'!AT$1-1)=0,"",OFFSET(CountryData!$A$1,'Quality check'!$A16-1,'Quality check'!AT$1-1)),"")</f>
        <v/>
      </c>
      <c r="AU16" s="202" t="str">
        <f ca="1">IF(AND(ISNUMBER($A16),ISNUMBER(AU$1)),IF(OFFSET(CountryData!$A$1,'Quality check'!$A16-1,'Quality check'!AU$1-1)=0,"",OFFSET(CountryData!$A$1,'Quality check'!$A16-1,'Quality check'!AU$1-1)),"")</f>
        <v/>
      </c>
      <c r="AV16" s="202" t="str">
        <f ca="1">IF(AND(ISNUMBER($A16),ISNUMBER(AV$1)),IF(OFFSET(CountryData!$A$1,'Quality check'!$A16-1,'Quality check'!AV$1-1)=0,"",OFFSET(CountryData!$A$1,'Quality check'!$A16-1,'Quality check'!AV$1-1)),"")</f>
        <v/>
      </c>
      <c r="AW16" s="203" t="str">
        <f ca="1">IF(AND(ISNUMBER($A16),ISNUMBER(AW$1)),IF(OFFSET(CountryData!$A$1,'Quality check'!$A16-1,'Quality check'!AW$1-1)=0,"",OFFSET(CountryData!$A$1,'Quality check'!$A16-1,'Quality check'!AW$1-1)),"")</f>
        <v/>
      </c>
      <c r="AX16" s="203" t="str">
        <f ca="1">IF(AND(ISNUMBER($A16),ISNUMBER(AX$1)),IF(OFFSET(CountryData!$A$1,'Quality check'!$A16-1,'Quality check'!AX$1-1)=0,"",OFFSET(CountryData!$A$1,'Quality check'!$A16-1,'Quality check'!AX$1-1)),"")</f>
        <v/>
      </c>
      <c r="AY16" s="202" t="str">
        <f ca="1">IF(AND(ISNUMBER($A16),ISNUMBER(AY$1)),IF(OFFSET(CountryData!$A$1,'Quality check'!$A16-1,'Quality check'!AY$1-1)=0,"",OFFSET(CountryData!$A$1,'Quality check'!$A16-1,'Quality check'!AY$1-1)),"")</f>
        <v/>
      </c>
      <c r="AZ16" s="202" t="str">
        <f ca="1">IF(AND(ISNUMBER($A16),ISNUMBER(AZ$1)),IF(OFFSET(CountryData!$A$1,'Quality check'!$A16-1,'Quality check'!AZ$1-1)=0,"",OFFSET(CountryData!$A$1,'Quality check'!$A16-1,'Quality check'!AZ$1-1)),"")</f>
        <v/>
      </c>
      <c r="BA16" s="202" t="str">
        <f ca="1">IF(AND(ISNUMBER($A16),ISNUMBER(BA$1)),IF(OFFSET(CountryData!$A$1,'Quality check'!$A16-1,'Quality check'!BA$1-1)=0,"",OFFSET(CountryData!$A$1,'Quality check'!$A16-1,'Quality check'!BA$1-1)),"")</f>
        <v/>
      </c>
      <c r="BB16" s="202" t="str">
        <f ca="1">IF(AND(ISNUMBER($A16),ISNUMBER(BB$1)),IF(OFFSET(CountryData!$A$1,'Quality check'!$A16-1,'Quality check'!BB$1-1)=0,"",OFFSET(CountryData!$A$1,'Quality check'!$A16-1,'Quality check'!BB$1-1)),"")</f>
        <v/>
      </c>
      <c r="BC16" s="202" t="str">
        <f ca="1">IF(AND(ISNUMBER($A16),ISNUMBER(BC$1)),IF(OFFSET(CountryData!$A$1,'Quality check'!$A16-1,'Quality check'!BC$1-1)=0,"",OFFSET(CountryData!$A$1,'Quality check'!$A16-1,'Quality check'!BC$1-1)),"")</f>
        <v/>
      </c>
      <c r="BD16" s="313" t="str">
        <f ca="1">IF(AND(ISNUMBER($A16),ISNUMBER(BD$1)),IF(OFFSET(CountryData!$A$1,'Quality check'!$A16-1,'Quality check'!BD$1-1)=0,"",OFFSET(CountryData!$A$1,'Quality check'!$A16-1,'Quality check'!BD$1-1)),"")</f>
        <v/>
      </c>
      <c r="BE16" s="313" t="str">
        <f ca="1">IF(AND(ISNUMBER($A16),ISNUMBER(BE$1)),IF(OFFSET(CountryData!$A$1,'Quality check'!$A16-1,'Quality check'!BE$1-1)=0,"",OFFSET(CountryData!$A$1,'Quality check'!$A16-1,'Quality check'!BE$1-1)),"")</f>
        <v/>
      </c>
      <c r="BF16" s="313" t="str">
        <f ca="1">IF(AND(ISNUMBER($A16),ISNUMBER(BF$1)),IF(OFFSET(CountryData!$A$1,'Quality check'!$A16-1,'Quality check'!BF$1-1)=0,"",OFFSET(CountryData!$A$1,'Quality check'!$A16-1,'Quality check'!BF$1-1)),"")</f>
        <v/>
      </c>
      <c r="BG16" s="203" t="str">
        <f ca="1">IF(AND(ISNUMBER($A16),ISNUMBER(BG$1)),IF(OFFSET(CountryData!$A$1,'Quality check'!$A16-1,'Quality check'!BG$1-1)=0,"",OFFSET(CountryData!$A$1,'Quality check'!$A16-1,'Quality check'!BG$1-1)),"")</f>
        <v/>
      </c>
      <c r="BH16" s="202" t="str">
        <f ca="1">IF(AND(ISNUMBER($A16),ISNUMBER(BH$1)),IF(OFFSET(CountryData!$A$1,'Quality check'!$A16-1,'Quality check'!BH$1-1)=0,"",OFFSET(CountryData!$A$1,'Quality check'!$A16-1,'Quality check'!BH$1-1)),"")</f>
        <v/>
      </c>
      <c r="BI16" s="203" t="str">
        <f ca="1">IF(AND(ISNUMBER($A16),ISNUMBER(BI$1)),IF(OFFSET(CountryData!$A$1,'Quality check'!$A16-1,'Quality check'!BI$1-1)=0,"",OFFSET(CountryData!$A$1,'Quality check'!$A16-1,'Quality check'!BI$1-1)),"")</f>
        <v/>
      </c>
      <c r="BJ16" s="202" t="str">
        <f ca="1">IF(AND(ISNUMBER($A16),ISNUMBER(BJ$1)),IF(OFFSET(CountryData!$A$1,'Quality check'!$A16-1,'Quality check'!BJ$1-1)=0,"",OFFSET(CountryData!$A$1,'Quality check'!$A16-1,'Quality check'!BJ$1-1)),"")</f>
        <v/>
      </c>
      <c r="BK16" s="202" t="str">
        <f ca="1">IF(AND(ISNUMBER($A16),ISNUMBER(BK$1)),IF(OFFSET(CountryData!$A$1,'Quality check'!$A16-1,'Quality check'!BK$1-1)=0,"",OFFSET(CountryData!$A$1,'Quality check'!$A16-1,'Quality check'!BK$1-1)),"")</f>
        <v/>
      </c>
      <c r="BL16" s="308" t="str">
        <f ca="1">IF(AND(ISNUMBER($A16),ISNUMBER(BL$1)),IF(OFFSET(CountryData!$A$1,'Quality check'!$A16-1,'Quality check'!BL$1-1)=0,"",OFFSET(CountryData!$A$1,'Quality check'!$A16-1,'Quality check'!BL$1-1)),"")</f>
        <v/>
      </c>
      <c r="BM16" s="308" t="str">
        <f ca="1">IF(AND(ISNUMBER($A16),ISNUMBER(BM$1)),IF(OFFSET(CountryData!$A$1,'Quality check'!$A16-1,'Quality check'!BM$1-1)=0,"",OFFSET(CountryData!$A$1,'Quality check'!$A16-1,'Quality check'!BM$1-1)),"")</f>
        <v/>
      </c>
      <c r="BN16" s="308" t="str">
        <f ca="1">IF(AND(ISNUMBER($A16),ISNUMBER(BN$1)),IF(OFFSET(CountryData!$A$1,'Quality check'!$A16-1,'Quality check'!BN$1-1)=0,"",OFFSET(CountryData!$A$1,'Quality check'!$A16-1,'Quality check'!BN$1-1)),"")</f>
        <v/>
      </c>
      <c r="BO16" s="308" t="str">
        <f ca="1">IF(AND(ISNUMBER($A16),ISNUMBER(BO$1)),IF(OFFSET(CountryData!$A$1,'Quality check'!$A16-1,'Quality check'!BO$1-1)=0,"",OFFSET(CountryData!$A$1,'Quality check'!$A16-1,'Quality check'!BO$1-1)),"")</f>
        <v/>
      </c>
      <c r="BP16" s="308" t="str">
        <f ca="1">IF(AND(ISNUMBER($A16),ISNUMBER(BP$1)),IF(OFFSET(CountryData!$A$1,'Quality check'!$A16-1,'Quality check'!BP$1-1)=0,"",OFFSET(CountryData!$A$1,'Quality check'!$A16-1,'Quality check'!BP$1-1)),"")</f>
        <v/>
      </c>
      <c r="BQ16" s="308" t="str">
        <f ca="1">IF(AND(ISNUMBER($A16),ISNUMBER(BQ$1)),IF(OFFSET(CountryData!$A$1,'Quality check'!$A16-1,'Quality check'!BQ$1-1)=0,"",OFFSET(CountryData!$A$1,'Quality check'!$A16-1,'Quality check'!BQ$1-1)),"")</f>
        <v/>
      </c>
      <c r="BR16" s="308" t="str">
        <f ca="1">IF(AND(ISNUMBER($A16),ISNUMBER(BR$1)),IF(OFFSET(CountryData!$A$1,'Quality check'!$A16-1,'Quality check'!BR$1-1)=0,"",OFFSET(CountryData!$A$1,'Quality check'!$A16-1,'Quality check'!BR$1-1)),"")</f>
        <v/>
      </c>
      <c r="BS16" s="308" t="str">
        <f ca="1">IF(AND(ISNUMBER($A16),ISNUMBER(BS$1)),IF(OFFSET(CountryData!$A$1,'Quality check'!$A16-1,'Quality check'!BS$1-1)=0,"",OFFSET(CountryData!$A$1,'Quality check'!$A16-1,'Quality check'!BS$1-1)),"")</f>
        <v/>
      </c>
      <c r="BT16" s="308" t="str">
        <f ca="1">IF(AND(ISNUMBER($A16),ISNUMBER(BT$1)),IF(OFFSET(CountryData!$A$1,'Quality check'!$A16-1,'Quality check'!BT$1-1)=0,"",OFFSET(CountryData!$A$1,'Quality check'!$A16-1,'Quality check'!BT$1-1)),"")</f>
        <v/>
      </c>
      <c r="BU16" s="308" t="str">
        <f ca="1">IF(AND(ISNUMBER($A16),ISNUMBER(BU$1)),IF(OFFSET(CountryData!$A$1,'Quality check'!$A16-1,'Quality check'!BU$1-1)=0,"",OFFSET(CountryData!$A$1,'Quality check'!$A16-1,'Quality check'!BU$1-1)),"")</f>
        <v/>
      </c>
      <c r="BV16" s="308" t="str">
        <f ca="1">IF(AND(ISNUMBER($A16),ISNUMBER(BV$1)),IF(OFFSET(CountryData!$A$1,'Quality check'!$A16-1,'Quality check'!BV$1-1)=0,"",OFFSET(CountryData!$A$1,'Quality check'!$A16-1,'Quality check'!BV$1-1)),"")</f>
        <v/>
      </c>
      <c r="BW16" s="308" t="str">
        <f ca="1">IF(AND(ISNUMBER($A16),ISNUMBER(BW$1)),IF(OFFSET(CountryData!$A$1,'Quality check'!$A16-1,'Quality check'!BW$1-1)=0,"",OFFSET(CountryData!$A$1,'Quality check'!$A16-1,'Quality check'!BW$1-1)),"")</f>
        <v/>
      </c>
      <c r="BX16" s="202" t="str">
        <f ca="1">IF(AND(ISNUMBER($A16),ISNUMBER(BX$1)),IF(OFFSET(CountryData!$A$1,'Quality check'!$A16-1,'Quality check'!BX$1-1)=0,"",OFFSET(CountryData!$A$1,'Quality check'!$A16-1,'Quality check'!BX$1-1)),"")</f>
        <v/>
      </c>
      <c r="BY16" s="308" t="str">
        <f ca="1">IF(AND(ISNUMBER($A16),ISNUMBER(BY$1)),IF(OFFSET(CountryData!$A$1,'Quality check'!$A16-1,'Quality check'!BY$1-1)=0,"",OFFSET(CountryData!$A$1,'Quality check'!$A16-1,'Quality check'!BY$1-1)),"")</f>
        <v/>
      </c>
      <c r="BZ16" s="308" t="str">
        <f ca="1">IF(AND(ISNUMBER($A16),ISNUMBER(BZ$1)),IF(OFFSET(CountryData!$A$1,'Quality check'!$A16-1,'Quality check'!BZ$1-1)=0,"",OFFSET(CountryData!$A$1,'Quality check'!$A16-1,'Quality check'!BZ$1-1)),"")</f>
        <v/>
      </c>
      <c r="CA16" s="308" t="str">
        <f ca="1">IF(AND(ISNUMBER($A16),ISNUMBER(CA$1)),IF(OFFSET(CountryData!$A$1,'Quality check'!$A16-1,'Quality check'!CA$1-1)=0,"",OFFSET(CountryData!$A$1,'Quality check'!$A16-1,'Quality check'!CA$1-1)),"")</f>
        <v/>
      </c>
      <c r="CB16" s="308" t="str">
        <f ca="1">IF(AND(ISNUMBER($A16),ISNUMBER(CB$1)),IF(OFFSET(CountryData!$A$1,'Quality check'!$A16-1,'Quality check'!CB$1-1)=0,"",OFFSET(CountryData!$A$1,'Quality check'!$A16-1,'Quality check'!CB$1-1)),"")</f>
        <v/>
      </c>
      <c r="CC16" s="308" t="str">
        <f ca="1">IF(AND(ISNUMBER($A16),ISNUMBER(CC$1)),IF(OFFSET(CountryData!$A$1,'Quality check'!$A16-1,'Quality check'!CC$1-1)=0,"",OFFSET(CountryData!$A$1,'Quality check'!$A16-1,'Quality check'!CC$1-1)),"")</f>
        <v/>
      </c>
      <c r="CD16" s="308" t="str">
        <f ca="1">IF(AND(ISNUMBER($A16),ISNUMBER(CD$1)),IF(OFFSET(CountryData!$A$1,'Quality check'!$A16-1,'Quality check'!CD$1-1)=0,"",OFFSET(CountryData!$A$1,'Quality check'!$A16-1,'Quality check'!CD$1-1)),"")</f>
        <v/>
      </c>
      <c r="CE16" s="308" t="str">
        <f ca="1">IF(AND(ISNUMBER($A16),ISNUMBER(CE$1)),IF(OFFSET(CountryData!$A$1,'Quality check'!$A16-1,'Quality check'!CE$1-1)=0,"",OFFSET(CountryData!$A$1,'Quality check'!$A16-1,'Quality check'!CE$1-1)),"")</f>
        <v/>
      </c>
      <c r="CF16" s="308" t="str">
        <f ca="1">IF(AND(ISNUMBER($A16),ISNUMBER(CF$1)),IF(OFFSET(CountryData!$A$1,'Quality check'!$A16-1,'Quality check'!CF$1-1)=0,"",OFFSET(CountryData!$A$1,'Quality check'!$A16-1,'Quality check'!CF$1-1)),"")</f>
        <v/>
      </c>
      <c r="CG16" s="308" t="str">
        <f ca="1">IF(AND(ISNUMBER($A16),ISNUMBER(CG$1)),IF(OFFSET(CountryData!$A$1,'Quality check'!$A16-1,'Quality check'!CG$1-1)=0,"",OFFSET(CountryData!$A$1,'Quality check'!$A16-1,'Quality check'!CG$1-1)),"")</f>
        <v/>
      </c>
      <c r="CH16" s="308" t="str">
        <f ca="1">IF(AND(ISNUMBER($A16),ISNUMBER(CH$1)),IF(OFFSET(CountryData!$A$1,'Quality check'!$A16-1,'Quality check'!CH$1-1)=0,"",OFFSET(CountryData!$A$1,'Quality check'!$A16-1,'Quality check'!CH$1-1)),"")</f>
        <v/>
      </c>
      <c r="CI16" s="308" t="str">
        <f ca="1">IF(AND(ISNUMBER($A16),ISNUMBER(CI$1)),IF(OFFSET(CountryData!$A$1,'Quality check'!$A16-1,'Quality check'!CI$1-1)=0,"",OFFSET(CountryData!$A$1,'Quality check'!$A16-1,'Quality check'!CI$1-1)),"")</f>
        <v/>
      </c>
      <c r="CJ16" s="308" t="str">
        <f ca="1">IF(AND(ISNUMBER($A16),ISNUMBER(CJ$1)),IF(OFFSET(CountryData!$A$1,'Quality check'!$A16-1,'Quality check'!CJ$1-1)=0,"",OFFSET(CountryData!$A$1,'Quality check'!$A16-1,'Quality check'!CJ$1-1)),"")</f>
        <v/>
      </c>
      <c r="CK16" s="202" t="str">
        <f ca="1">IF(AND(ISNUMBER($A16),ISNUMBER(CK$1)),IF(OFFSET(CountryData!$A$1,'Quality check'!$A16-1,'Quality check'!CK$1-1)=0,"",OFFSET(CountryData!$A$1,'Quality check'!$A16-1,'Quality check'!CK$1-1)),"")</f>
        <v/>
      </c>
      <c r="CL16" s="308" t="str">
        <f ca="1">IF(AND(ISNUMBER($A16),ISNUMBER(CL$1)),IF(OFFSET(CountryData!$A$1,'Quality check'!$A16-1,'Quality check'!CL$1-1)=0,"",OFFSET(CountryData!$A$1,'Quality check'!$A16-1,'Quality check'!CL$1-1)),"")</f>
        <v/>
      </c>
      <c r="CM16" s="308" t="str">
        <f ca="1">IF(AND(ISNUMBER($A16),ISNUMBER(CM$1)),IF(OFFSET(CountryData!$A$1,'Quality check'!$A16-1,'Quality check'!CM$1-1)=0,"",OFFSET(CountryData!$A$1,'Quality check'!$A16-1,'Quality check'!CM$1-1)),"")</f>
        <v/>
      </c>
      <c r="CN16" s="308" t="str">
        <f ca="1">IF(AND(ISNUMBER($A16),ISNUMBER(CN$1)),IF(OFFSET(CountryData!$A$1,'Quality check'!$A16-1,'Quality check'!CN$1-1)=0,"",OFFSET(CountryData!$A$1,'Quality check'!$A16-1,'Quality check'!CN$1-1)),"")</f>
        <v/>
      </c>
      <c r="CO16" s="308" t="str">
        <f ca="1">IF(AND(ISNUMBER($A16),ISNUMBER(CO$1)),IF(OFFSET(CountryData!$A$1,'Quality check'!$A16-1,'Quality check'!CO$1-1)=0,"",OFFSET(CountryData!$A$1,'Quality check'!$A16-1,'Quality check'!CO$1-1)),"")</f>
        <v/>
      </c>
      <c r="CP16" s="308" t="str">
        <f ca="1">IF(AND(ISNUMBER($A16),ISNUMBER(CP$1)),IF(OFFSET(CountryData!$A$1,'Quality check'!$A16-1,'Quality check'!CP$1-1)=0,"",OFFSET(CountryData!$A$1,'Quality check'!$A16-1,'Quality check'!CP$1-1)),"")</f>
        <v/>
      </c>
      <c r="CQ16" s="308" t="str">
        <f ca="1">IF(AND(ISNUMBER($A16),ISNUMBER(CQ$1)),IF(OFFSET(CountryData!$A$1,'Quality check'!$A16-1,'Quality check'!CQ$1-1)=0,"",OFFSET(CountryData!$A$1,'Quality check'!$A16-1,'Quality check'!CQ$1-1)),"")</f>
        <v/>
      </c>
      <c r="CR16" s="203" t="str">
        <f ca="1">IF(AND(ISNUMBER($A16),ISNUMBER(CR$1)),IF(OFFSET(CountryData!$A$1,'Quality check'!$A16-1,'Quality check'!CR$1-1)=0,"",OFFSET(CountryData!$A$1,'Quality check'!$A16-1,'Quality check'!CR$1-1)),"")</f>
        <v/>
      </c>
      <c r="CS16" s="203" t="str">
        <f ca="1">IF(AND(ISNUMBER($A16),ISNUMBER(CS$1)),IF(OFFSET(CountryData!$A$1,'Quality check'!$A16-1,'Quality check'!CS$1-1)=0,"",OFFSET(CountryData!$A$1,'Quality check'!$A16-1,'Quality check'!CS$1-1)),"")</f>
        <v/>
      </c>
      <c r="CT16" s="203" t="str">
        <f ca="1">IF(AND(ISNUMBER($A16),ISNUMBER(CT$1)),IF(OFFSET(CountryData!$A$1,'Quality check'!$A16-1,'Quality check'!CT$1-1)=0,"",OFFSET(CountryData!$A$1,'Quality check'!$A16-1,'Quality check'!CT$1-1)),"")</f>
        <v/>
      </c>
      <c r="CU16" s="203" t="str">
        <f ca="1">IF(AND(ISNUMBER($A16),ISNUMBER(CU$1)),IF(OFFSET(CountryData!$A$1,'Quality check'!$A16-1,'Quality check'!CU$1-1)=0,"",OFFSET(CountryData!$A$1,'Quality check'!$A16-1,'Quality check'!CU$1-1)),"")</f>
        <v/>
      </c>
      <c r="CV16" s="203" t="str">
        <f ca="1">IF(AND(ISNUMBER($A16),ISNUMBER(CV$1)),IF(OFFSET(CountryData!$A$1,'Quality check'!$A16-1,'Quality check'!CV$1-1)=0,"",OFFSET(CountryData!$A$1,'Quality check'!$A16-1,'Quality check'!CV$1-1)),"")</f>
        <v/>
      </c>
      <c r="CW16" s="203" t="str">
        <f ca="1">IF(AND(ISNUMBER($A16),ISNUMBER(CW$1)),IF(OFFSET(CountryData!$A$1,'Quality check'!$A16-1,'Quality check'!CW$1-1)=0,"",OFFSET(CountryData!$A$1,'Quality check'!$A16-1,'Quality check'!CW$1-1)),"")</f>
        <v/>
      </c>
      <c r="CX16" s="203" t="str">
        <f ca="1">IF(AND(ISNUMBER($A16),ISNUMBER(CX$1)),IF(OFFSET(CountryData!$A$1,'Quality check'!$A16-1,'Quality check'!CX$1-1)=0,"",OFFSET(CountryData!$A$1,'Quality check'!$A16-1,'Quality check'!CX$1-1)),"")</f>
        <v/>
      </c>
      <c r="CY16" s="203" t="str">
        <f ca="1">IF(AND(ISNUMBER($A16),ISNUMBER(CY$1)),IF(OFFSET(CountryData!$A$1,'Quality check'!$A16-1,'Quality check'!CY$1-1)=0,"",OFFSET(CountryData!$A$1,'Quality check'!$A16-1,'Quality check'!CY$1-1)),"")</f>
        <v/>
      </c>
      <c r="CZ16" s="308" t="str">
        <f ca="1">IF(AND(ISNUMBER($A16),ISNUMBER(CZ$1)),IF(OFFSET(CountryData!$A$1,'Quality check'!$A16-1,'Quality check'!CZ$1-1)=0,"",OFFSET(CountryData!$A$1,'Quality check'!$A16-1,'Quality check'!CZ$1-1)),"")</f>
        <v/>
      </c>
      <c r="DA16" s="308" t="str">
        <f ca="1">IF(AND(ISNUMBER($A16),ISNUMBER(DA$1)),IF(OFFSET(CountryData!$A$1,'Quality check'!$A16-1,'Quality check'!DA$1-1)=0,"",OFFSET(CountryData!$A$1,'Quality check'!$A16-1,'Quality check'!DA$1-1)),"")</f>
        <v/>
      </c>
      <c r="DB16" s="202" t="str">
        <f ca="1">IF(AND(ISNUMBER($A16),ISNUMBER(DB$1)),IF(OFFSET(CountryData!$A$1,'Quality check'!$A16-1,'Quality check'!DB$1-1)=0,"",OFFSET(CountryData!$A$1,'Quality check'!$A16-1,'Quality check'!DB$1-1)),"")</f>
        <v/>
      </c>
      <c r="DC16" s="308" t="str">
        <f ca="1">IF(AND(ISNUMBER($A16),ISNUMBER(DC$1)),IF(OFFSET(CountryData!$A$1,'Quality check'!$A16-1,'Quality check'!DC$1-1)=0,"",OFFSET(CountryData!$A$1,'Quality check'!$A16-1,'Quality check'!DC$1-1)),"")</f>
        <v/>
      </c>
      <c r="DD16" s="308" t="str">
        <f ca="1">IF(AND(ISNUMBER($A16),ISNUMBER(DD$1)),IF(OFFSET(CountryData!$A$1,'Quality check'!$A16-1,'Quality check'!DD$1-1)=0,"",OFFSET(CountryData!$A$1,'Quality check'!$A16-1,'Quality check'!DD$1-1)),"")</f>
        <v/>
      </c>
      <c r="DE16" s="202" t="str">
        <f ca="1">IF(AND(ISNUMBER($A16),ISNUMBER(DE$1)),IF(OFFSET(CountryData!$A$1,'Quality check'!$A16-1,'Quality check'!DE$1-1)=0,"",OFFSET(CountryData!$A$1,'Quality check'!$A16-1,'Quality check'!DE$1-1)),"")</f>
        <v/>
      </c>
      <c r="DF16" s="203" t="str">
        <f ca="1">IF(AND(ISNUMBER($A16),ISNUMBER(DF$1)),IF(OFFSET(CountryData!$A$1,'Quality check'!$A16-1,'Quality check'!DF$1-1)=0,"",OFFSET(CountryData!$A$1,'Quality check'!$A16-1,'Quality check'!DF$1-1)),"")</f>
        <v/>
      </c>
      <c r="DG16" s="308" t="str">
        <f ca="1">IF(AND(ISNUMBER($A16),ISNUMBER(DG$1)),IF(OFFSET(CountryData!$A$1,'Quality check'!$A16-1,'Quality check'!DG$1-1)=0,"",OFFSET(CountryData!$A$1,'Quality check'!$A16-1,'Quality check'!DG$1-1)),"")</f>
        <v/>
      </c>
      <c r="DH16" s="203" t="str">
        <f ca="1">IF(AND(ISNUMBER($A16),ISNUMBER(DH$1)),IF(OFFSET(CountryData!$A$1,'Quality check'!$A16-1,'Quality check'!DH$1-1)=0,"",OFFSET(CountryData!$A$1,'Quality check'!$A16-1,'Quality check'!DH$1-1)),"")</f>
        <v/>
      </c>
      <c r="DI16" s="308" t="str">
        <f ca="1">IF(AND(ISNUMBER($A16),ISNUMBER(DI$1)),IF(OFFSET(CountryData!$A$1,'Quality check'!$A16-1,'Quality check'!DI$1-1)=0,"",OFFSET(CountryData!$A$1,'Quality check'!$A16-1,'Quality check'!DI$1-1)),"")</f>
        <v/>
      </c>
      <c r="DJ16" s="308" t="str">
        <f ca="1">IF(AND(ISNUMBER($A16),ISNUMBER(DJ$1)),IF(OFFSET(CountryData!$A$1,'Quality check'!$A16-1,'Quality check'!DJ$1-1)=0,"",OFFSET(CountryData!$A$1,'Quality check'!$A16-1,'Quality check'!DJ$1-1)),"")</f>
        <v/>
      </c>
      <c r="DK16" s="203" t="str">
        <f ca="1">IF(AND(ISNUMBER($A16),ISNUMBER(DK$1)),IF(OFFSET(CountryData!$A$1,'Quality check'!$A16-1,'Quality check'!DK$1-1)=0,"",OFFSET(CountryData!$A$1,'Quality check'!$A16-1,'Quality check'!DK$1-1)),"")</f>
        <v/>
      </c>
      <c r="DL16" s="203" t="str">
        <f ca="1">IF(AND(ISNUMBER($A16),ISNUMBER(DL$1)),IF(OFFSET(CountryData!$A$1,'Quality check'!$A16-1,'Quality check'!DL$1-1)=0,"",OFFSET(CountryData!$A$1,'Quality check'!$A16-1,'Quality check'!DL$1-1)),"")</f>
        <v/>
      </c>
      <c r="DM16" s="203" t="str">
        <f ca="1">IF(AND(ISNUMBER($A16),ISNUMBER(DM$1)),IF(OFFSET(CountryData!$A$1,'Quality check'!$A16-1,'Quality check'!DM$1-1)=0,"",OFFSET(CountryData!$A$1,'Quality check'!$A16-1,'Quality check'!DM$1-1)),"")</f>
        <v/>
      </c>
      <c r="DN16" s="203" t="str">
        <f ca="1">IF(AND(ISNUMBER($A16),ISNUMBER(DN$1)),IF(OFFSET(CountryData!$A$1,'Quality check'!$A16-1,'Quality check'!DN$1-1)=0,"",OFFSET(CountryData!$A$1,'Quality check'!$A16-1,'Quality check'!DN$1-1)),"")</f>
        <v/>
      </c>
      <c r="DO16" t="str">
        <f ca="1">IF(AND(ISNUMBER($A16),ISNUMBER(DO$1)),IF(OFFSET(CountryData!$A$1,'Quality check'!$A16-1,'Quality check'!DO$1-1)=0,"",OFFSET(CountryData!$A$1,'Quality check'!$A16-1,'Quality check'!DO$1-1)),"")</f>
        <v/>
      </c>
      <c r="DP16" t="str">
        <f ca="1">IF(AND(ISNUMBER($A16),ISNUMBER(DP$1)),IF(OFFSET(CountryData!$A$1,'Quality check'!$A16-1,'Quality check'!DP$1-1)=0,"",OFFSET(CountryData!$A$1,'Quality check'!$A16-1,'Quality check'!DP$1-1)),"")</f>
        <v/>
      </c>
      <c r="EF16">
        <f t="shared" si="3"/>
        <v>3</v>
      </c>
      <c r="EG16" t="str">
        <f t="shared" si="4"/>
        <v/>
      </c>
      <c r="EH16" t="str">
        <f t="shared" si="0"/>
        <v/>
      </c>
    </row>
    <row r="17" spans="1:138" x14ac:dyDescent="0.25">
      <c r="A17" s="114">
        <f>IF(ISNUMBER(MATCH(C17,CountryData!$EM:$EM,0)),MATCH(C17,CountryData!$EM:$EM,0),"")</f>
        <v>74</v>
      </c>
      <c r="B17" t="s">
        <v>408</v>
      </c>
      <c r="C17" t="s">
        <v>725</v>
      </c>
      <c r="D17" t="str">
        <f t="shared" si="1"/>
        <v>Burundi</v>
      </c>
      <c r="E17">
        <f t="shared" si="2"/>
        <v>2012</v>
      </c>
      <c r="F17" s="203">
        <f ca="1">IF(AND(ISNUMBER($A17),ISNUMBER(F$1)),IF(OFFSET(CountryData!$A$1,'Quality check'!$A17-1,'Quality check'!F$1-1)=0,"",OFFSET(CountryData!$A$1,'Quality check'!$A17-1,'Quality check'!F$1-1)),"")</f>
        <v>9876726.7165135965</v>
      </c>
      <c r="G17" s="203">
        <f ca="1">IF(AND(ISNUMBER($A17),ISNUMBER(G$1)),IF(OFFSET(CountryData!$A$1,'Quality check'!$A17-1,'Quality check'!G$1-1)=0,"",OFFSET(CountryData!$A$1,'Quality check'!$A17-1,'Quality check'!G$1-1)),"")</f>
        <v>3753156.1522751665</v>
      </c>
      <c r="H17" s="202" t="str">
        <f ca="1">IF(AND(ISNUMBER($A17),ISNUMBER(H$1)),IF(OFFSET(CountryData!$A$1,'Quality check'!$A17-1,'Quality check'!H$1-1)=0,"",OFFSET(CountryData!$A$1,'Quality check'!$A17-1,'Quality check'!H$1-1)),"")</f>
        <v/>
      </c>
      <c r="I17" s="202">
        <f ca="1">IF(AND(ISNUMBER($A17),ISNUMBER(I$1)),IF(OFFSET(CountryData!$A$1,'Quality check'!$A17-1,'Quality check'!I$1-1)=0,"",OFFSET(CountryData!$A$1,'Quality check'!$A17-1,'Quality check'!I$1-1)),"")</f>
        <v>3.4286628398643382E-2</v>
      </c>
      <c r="J17" s="203">
        <f ca="1">IF(AND(ISNUMBER($A17),ISNUMBER(J$1)),IF(OFFSET(CountryData!$A$1,'Quality check'!$A17-1,'Quality check'!J$1-1)=0,"",OFFSET(CountryData!$A$1,'Quality check'!$A17-1,'Quality check'!J$1-1)),"")</f>
        <v>5030313.5347151244</v>
      </c>
      <c r="K17" s="203">
        <f ca="1">IF(AND(ISNUMBER($A17),ISNUMBER(K$1)),IF(OFFSET(CountryData!$A$1,'Quality check'!$A17-1,'Quality check'!K$1-1)=0,"",OFFSET(CountryData!$A$1,'Quality check'!$A17-1,'Quality check'!K$1-1)),"")</f>
        <v>983747.19915172155</v>
      </c>
      <c r="L17" s="203" t="str">
        <f ca="1">IF(AND(ISNUMBER($A17),ISNUMBER(L$1)),IF(OFFSET(CountryData!$A$1,'Quality check'!$A17-1,'Quality check'!L$1-1)=0,"",OFFSET(CountryData!$A$1,'Quality check'!$A17-1,'Quality check'!L$1-1)),"")</f>
        <v/>
      </c>
      <c r="M17" s="203">
        <f ca="1">IF(AND(ISNUMBER($A17),ISNUMBER(M$1)),IF(OFFSET(CountryData!$A$1,'Quality check'!$A17-1,'Quality check'!M$1-1)=0,"",OFFSET(CountryData!$A$1,'Quality check'!$A17-1,'Quality check'!M$1-1)),"")</f>
        <v>1408411.9513852941</v>
      </c>
      <c r="N17" s="203">
        <f ca="1">IF(AND(ISNUMBER($A17),ISNUMBER(N$1)),IF(OFFSET(CountryData!$A$1,'Quality check'!$A17-1,'Quality check'!N$1-1)=0,"",OFFSET(CountryData!$A$1,'Quality check'!$A17-1,'Quality check'!N$1-1)),"")</f>
        <v>1219464.300025221</v>
      </c>
      <c r="O17" s="203">
        <f ca="1">IF(AND(ISNUMBER($A17),ISNUMBER(O$1)),IF(OFFSET(CountryData!$A$1,'Quality check'!$A17-1,'Quality check'!O$1-1)=0,"",OFFSET(CountryData!$A$1,'Quality check'!$A17-1,'Quality check'!O$1-1)),"")</f>
        <v>336656.45174105564</v>
      </c>
      <c r="P17" s="203">
        <f ca="1">IF(AND(ISNUMBER($A17),ISNUMBER(P$1)),IF(OFFSET(CountryData!$A$1,'Quality check'!$A17-1,'Quality check'!P$1-1)=0,"",OFFSET(CountryData!$A$1,'Quality check'!$A17-1,'Quality check'!P$1-1)),"")</f>
        <v>542396.16562575265</v>
      </c>
      <c r="Q17" s="203">
        <f ca="1">IF(AND(ISNUMBER($A17),ISNUMBER(Q$1)),IF(OFFSET(CountryData!$A$1,'Quality check'!$A17-1,'Quality check'!Q$1-1)=0,"",OFFSET(CountryData!$A$1,'Quality check'!$A17-1,'Quality check'!Q$1-1)),"")</f>
        <v>330691.31966647954</v>
      </c>
      <c r="R17" s="203">
        <f ca="1">IF(AND(ISNUMBER($A17),ISNUMBER(R$1)),IF(OFFSET(CountryData!$A$1,'Quality check'!$A17-1,'Quality check'!R$1-1)=0,"",OFFSET(CountryData!$A$1,'Quality check'!$A17-1,'Quality check'!R$1-1)),"")</f>
        <v>205739.71388469703</v>
      </c>
      <c r="S17" s="203">
        <f ca="1">IF(AND(ISNUMBER($A17),ISNUMBER(S$1)),IF(OFFSET(CountryData!$A$1,'Quality check'!$A17-1,'Quality check'!S$1-1)=0,"",OFFSET(CountryData!$A$1,'Quality check'!$A17-1,'Quality check'!S$1-1)),"")</f>
        <v>196586.33852363925</v>
      </c>
      <c r="T17" s="202">
        <f ca="1">IF(AND(ISNUMBER($A17),ISNUMBER(T$1)),IF(OFFSET(CountryData!$A$1,'Quality check'!$A17-1,'Quality check'!T$1-1)=0,"",OFFSET(CountryData!$A$1,'Quality check'!$A17-1,'Quality check'!T$1-1)),"")</f>
        <v>0.89</v>
      </c>
      <c r="U17" s="203">
        <f ca="1">IF(AND(ISNUMBER($A17),ISNUMBER(U$1)),IF(OFFSET(CountryData!$A$1,'Quality check'!$A17-1,'Quality check'!U$1-1)=0,"",OFFSET(CountryData!$A$1,'Quality check'!$A17-1,'Quality check'!U$1-1)),"")</f>
        <v>8790286.7776971012</v>
      </c>
      <c r="V17" s="203">
        <f ca="1">IF(AND(ISNUMBER($A17),ISNUMBER(V$1)),IF(OFFSET(CountryData!$A$1,'Quality check'!$A17-1,'Quality check'!V$1-1)=0,"",OFFSET(CountryData!$A$1,'Quality check'!$A17-1,'Quality check'!V$1-1)),"")</f>
        <v>8790286.7776971012</v>
      </c>
      <c r="W17" s="202">
        <f ca="1">IF(AND(ISNUMBER($A17),ISNUMBER(W$1)),IF(OFFSET(CountryData!$A$1,'Quality check'!$A17-1,'Quality check'!W$1-1)=0,"",OFFSET(CountryData!$A$1,'Quality check'!$A17-1,'Quality check'!W$1-1)),"")</f>
        <v>0.81299999999999994</v>
      </c>
      <c r="X17" s="202">
        <f ca="1">IF(AND(ISNUMBER($A17),ISNUMBER(X$1)),IF(OFFSET(CountryData!$A$1,'Quality check'!$A17-1,'Quality check'!X$1-1)=0,"",OFFSET(CountryData!$A$1,'Quality check'!$A17-1,'Quality check'!X$1-1)),"")</f>
        <v>5.6</v>
      </c>
      <c r="Y17" s="202" t="str">
        <f ca="1">IF(AND(ISNUMBER($A17),ISNUMBER(Y$1)),IF(OFFSET(CountryData!$A$1,'Quality check'!$A17-1,'Quality check'!Y$1-1)=0,"",OFFSET(CountryData!$A$1,'Quality check'!$A17-1,'Quality check'!Y$1-1)),"")</f>
        <v/>
      </c>
      <c r="Z17" s="202">
        <f ca="1">IF(AND(ISNUMBER($A17),ISNUMBER(Z$1)),IF(OFFSET(CountryData!$A$1,'Quality check'!$A17-1,'Quality check'!Z$1-1)=0,"",OFFSET(CountryData!$A$1,'Quality check'!$A17-1,'Quality check'!Z$1-1)),"")</f>
        <v>0.2</v>
      </c>
      <c r="AA17" s="203">
        <f ca="1">IF(AND(ISNUMBER($A17),ISNUMBER(AA$1)),IF(OFFSET(CountryData!$A$1,'Quality check'!$A17-1,'Quality check'!AA$1-1)=0,"",OFFSET(CountryData!$A$1,'Quality check'!$A17-1,'Quality check'!AA$1-1)),"")</f>
        <v>15000</v>
      </c>
      <c r="AB17" s="203">
        <f ca="1">IF(AND(ISNUMBER($A17),ISNUMBER(AB$1)),IF(OFFSET(CountryData!$A$1,'Quality check'!$A17-1,'Quality check'!AB$1-1)=0,"",OFFSET(CountryData!$A$1,'Quality check'!$A17-1,'Quality check'!AB$1-1)),"")</f>
        <v>2900</v>
      </c>
      <c r="AC17" s="203">
        <f ca="1">IF(AND(ISNUMBER($A17),ISNUMBER(AC$1)),IF(OFFSET(CountryData!$A$1,'Quality check'!$A17-1,'Quality check'!AC$1-1)=0,"",OFFSET(CountryData!$A$1,'Quality check'!$A17-1,'Quality check'!AC$1-1)),"")</f>
        <v>43000</v>
      </c>
      <c r="AD17" s="203" t="str">
        <f ca="1">IF(AND(ISNUMBER($A17),ISNUMBER(AD$1)),IF(OFFSET(CountryData!$A$1,'Quality check'!$A17-1,'Quality check'!AD$1-1)=0,"",OFFSET(CountryData!$A$1,'Quality check'!$A17-1,'Quality check'!AD$1-1)),"")</f>
        <v/>
      </c>
      <c r="AE17" s="202">
        <f ca="1">IF(AND(ISNUMBER($A17),ISNUMBER(AE$1)),IF(OFFSET(CountryData!$A$1,'Quality check'!$A17-1,'Quality check'!AE$1-1)=0,"",OFFSET(CountryData!$A$1,'Quality check'!$A17-1,'Quality check'!AE$1-1)),"")</f>
        <v>0.20599999999999999</v>
      </c>
      <c r="AF17" s="308">
        <f ca="1">IF(AND(ISNUMBER($A17),ISNUMBER(AF$1)),IF(OFFSET(CountryData!$A$1,'Quality check'!$A17-1,'Quality check'!AF$1-1)=0,"",OFFSET(CountryData!$A$1,'Quality check'!$A17-1,'Quality check'!AF$1-1)),"")</f>
        <v>4.4633333333333338</v>
      </c>
      <c r="AG17" s="203" t="str">
        <f ca="1">IF(AND(ISNUMBER($A17),ISNUMBER(AG$1)),IF(OFFSET(CountryData!$A$1,'Quality check'!$A17-1,'Quality check'!AG$1-1)=0,"",OFFSET(CountryData!$A$1,'Quality check'!$A17-1,'Quality check'!AG$1-1)),"")</f>
        <v>ASCs, Kibuye</v>
      </c>
      <c r="AH17" s="203" t="str">
        <f ca="1">IF(AND(ISNUMBER($A17),ISNUMBER(AH$1)),IF(OFFSET(CountryData!$A$1,'Quality check'!$A17-1,'Quality check'!AH$1-1)=0,"",OFFSET(CountryData!$A$1,'Quality check'!$A17-1,'Quality check'!AH$1-1)),"")</f>
        <v/>
      </c>
      <c r="AI17" s="203">
        <f ca="1">IF(AND(ISNUMBER($A17),ISNUMBER(AI$1)),IF(OFFSET(CountryData!$A$1,'Quality check'!$A17-1,'Quality check'!AI$1-1)=0,"",OFFSET(CountryData!$A$1,'Quality check'!$A17-1,'Quality check'!AI$1-1)),"")</f>
        <v>273</v>
      </c>
      <c r="AJ17" s="202" t="str">
        <f ca="1">IF(AND(ISNUMBER($A17),ISNUMBER(AJ$1)),IF(OFFSET(CountryData!$A$1,'Quality check'!$A17-1,'Quality check'!AJ$1-1)=0,"",OFFSET(CountryData!$A$1,'Quality check'!$A17-1,'Quality check'!AJ$1-1)),"")</f>
        <v/>
      </c>
      <c r="AK17" s="202" t="str">
        <f ca="1">IF(AND(ISNUMBER($A17),ISNUMBER(AK$1)),IF(OFFSET(CountryData!$A$1,'Quality check'!$A17-1,'Quality check'!AK$1-1)=0,"",OFFSET(CountryData!$A$1,'Quality check'!$A17-1,'Quality check'!AK$1-1)),"")</f>
        <v/>
      </c>
      <c r="AL17" s="202" t="str">
        <f ca="1">IF(AND(ISNUMBER($A17),ISNUMBER(AL$1)),IF(OFFSET(CountryData!$A$1,'Quality check'!$A17-1,'Quality check'!AL$1-1)=0,"",OFFSET(CountryData!$A$1,'Quality check'!$A17-1,'Quality check'!AL$1-1)),"")</f>
        <v/>
      </c>
      <c r="AM17" s="202" t="str">
        <f ca="1">IF(AND(ISNUMBER($A17),ISNUMBER(AM$1)),IF(OFFSET(CountryData!$A$1,'Quality check'!$A17-1,'Quality check'!AM$1-1)=0,"",OFFSET(CountryData!$A$1,'Quality check'!$A17-1,'Quality check'!AM$1-1)),"")</f>
        <v/>
      </c>
      <c r="AN17" s="202" t="str">
        <f ca="1">IF(AND(ISNUMBER($A17),ISNUMBER(AN$1)),IF(OFFSET(CountryData!$A$1,'Quality check'!$A17-1,'Quality check'!AN$1-1)=0,"",OFFSET(CountryData!$A$1,'Quality check'!$A17-1,'Quality check'!AN$1-1)),"")</f>
        <v/>
      </c>
      <c r="AO17" s="203" t="str">
        <f ca="1">IF(AND(ISNUMBER($A17),ISNUMBER(AO$1)),IF(OFFSET(CountryData!$A$1,'Quality check'!$A17-1,'Quality check'!AO$1-1)=0,"",OFFSET(CountryData!$A$1,'Quality check'!$A17-1,'Quality check'!AO$1-1)),"")</f>
        <v/>
      </c>
      <c r="AP17" s="203">
        <f ca="1">IF(AND(ISNUMBER($A17),ISNUMBER(AP$1)),IF(OFFSET(CountryData!$A$1,'Quality check'!$A17-1,'Quality check'!AP$1-1)=0,"",OFFSET(CountryData!$A$1,'Quality check'!$A17-1,'Quality check'!AP$1-1)),"")</f>
        <v>273</v>
      </c>
      <c r="AQ17" s="202" t="str">
        <f ca="1">IF(AND(ISNUMBER($A17),ISNUMBER(AQ$1)),IF(OFFSET(CountryData!$A$1,'Quality check'!$A17-1,'Quality check'!AQ$1-1)=0,"",OFFSET(CountryData!$A$1,'Quality check'!$A17-1,'Quality check'!AQ$1-1)),"")</f>
        <v/>
      </c>
      <c r="AR17" s="202" t="str">
        <f ca="1">IF(AND(ISNUMBER($A17),ISNUMBER(AR$1)),IF(OFFSET(CountryData!$A$1,'Quality check'!$A17-1,'Quality check'!AR$1-1)=0,"",OFFSET(CountryData!$A$1,'Quality check'!$A17-1,'Quality check'!AR$1-1)),"")</f>
        <v/>
      </c>
      <c r="AS17" s="202" t="str">
        <f ca="1">IF(AND(ISNUMBER($A17),ISNUMBER(AS$1)),IF(OFFSET(CountryData!$A$1,'Quality check'!$A17-1,'Quality check'!AS$1-1)=0,"",OFFSET(CountryData!$A$1,'Quality check'!$A17-1,'Quality check'!AS$1-1)),"")</f>
        <v/>
      </c>
      <c r="AT17" s="202" t="str">
        <f ca="1">IF(AND(ISNUMBER($A17),ISNUMBER(AT$1)),IF(OFFSET(CountryData!$A$1,'Quality check'!$A17-1,'Quality check'!AT$1-1)=0,"",OFFSET(CountryData!$A$1,'Quality check'!$A17-1,'Quality check'!AT$1-1)),"")</f>
        <v/>
      </c>
      <c r="AU17" s="202" t="str">
        <f ca="1">IF(AND(ISNUMBER($A17),ISNUMBER(AU$1)),IF(OFFSET(CountryData!$A$1,'Quality check'!$A17-1,'Quality check'!AU$1-1)=0,"",OFFSET(CountryData!$A$1,'Quality check'!$A17-1,'Quality check'!AU$1-1)),"")</f>
        <v/>
      </c>
      <c r="AV17" s="202" t="str">
        <f ca="1">IF(AND(ISNUMBER($A17),ISNUMBER(AV$1)),IF(OFFSET(CountryData!$A$1,'Quality check'!$A17-1,'Quality check'!AV$1-1)=0,"",OFFSET(CountryData!$A$1,'Quality check'!$A17-1,'Quality check'!AV$1-1)),"")</f>
        <v>ASCs, Kibuye</v>
      </c>
      <c r="AW17" s="203" t="str">
        <f ca="1">IF(AND(ISNUMBER($A17),ISNUMBER(AW$1)),IF(OFFSET(CountryData!$A$1,'Quality check'!$A17-1,'Quality check'!AW$1-1)=0,"",OFFSET(CountryData!$A$1,'Quality check'!$A17-1,'Quality check'!AW$1-1)),"")</f>
        <v/>
      </c>
      <c r="AX17" s="203">
        <f ca="1">IF(AND(ISNUMBER($A17),ISNUMBER(AX$1)),IF(OFFSET(CountryData!$A$1,'Quality check'!$A17-1,'Quality check'!AX$1-1)=0,"",OFFSET(CountryData!$A$1,'Quality check'!$A17-1,'Quality check'!AX$1-1)),"")</f>
        <v>273</v>
      </c>
      <c r="AY17" s="202" t="str">
        <f ca="1">IF(AND(ISNUMBER($A17),ISNUMBER(AY$1)),IF(OFFSET(CountryData!$A$1,'Quality check'!$A17-1,'Quality check'!AY$1-1)=0,"",OFFSET(CountryData!$A$1,'Quality check'!$A17-1,'Quality check'!AY$1-1)),"")</f>
        <v/>
      </c>
      <c r="AZ17" s="202" t="str">
        <f ca="1">IF(AND(ISNUMBER($A17),ISNUMBER(AZ$1)),IF(OFFSET(CountryData!$A$1,'Quality check'!$A17-1,'Quality check'!AZ$1-1)=0,"",OFFSET(CountryData!$A$1,'Quality check'!$A17-1,'Quality check'!AZ$1-1)),"")</f>
        <v/>
      </c>
      <c r="BA17" s="202" t="str">
        <f ca="1">IF(AND(ISNUMBER($A17),ISNUMBER(BA$1)),IF(OFFSET(CountryData!$A$1,'Quality check'!$A17-1,'Quality check'!BA$1-1)=0,"",OFFSET(CountryData!$A$1,'Quality check'!$A17-1,'Quality check'!BA$1-1)),"")</f>
        <v/>
      </c>
      <c r="BB17" s="202" t="str">
        <f ca="1">IF(AND(ISNUMBER($A17),ISNUMBER(BB$1)),IF(OFFSET(CountryData!$A$1,'Quality check'!$A17-1,'Quality check'!BB$1-1)=0,"",OFFSET(CountryData!$A$1,'Quality check'!$A17-1,'Quality check'!BB$1-1)),"")</f>
        <v/>
      </c>
      <c r="BC17" s="202" t="str">
        <f ca="1">IF(AND(ISNUMBER($A17),ISNUMBER(BC$1)),IF(OFFSET(CountryData!$A$1,'Quality check'!$A17-1,'Quality check'!BC$1-1)=0,"",OFFSET(CountryData!$A$1,'Quality check'!$A17-1,'Quality check'!BC$1-1)),"")</f>
        <v/>
      </c>
      <c r="BD17" s="313" t="str">
        <f ca="1">IF(AND(ISNUMBER($A17),ISNUMBER(BD$1)),IF(OFFSET(CountryData!$A$1,'Quality check'!$A17-1,'Quality check'!BD$1-1)=0,"",OFFSET(CountryData!$A$1,'Quality check'!$A17-1,'Quality check'!BD$1-1)),"")</f>
        <v/>
      </c>
      <c r="BE17" s="313" t="str">
        <f ca="1">IF(AND(ISNUMBER($A17),ISNUMBER(BE$1)),IF(OFFSET(CountryData!$A$1,'Quality check'!$A17-1,'Quality check'!BE$1-1)=0,"",OFFSET(CountryData!$A$1,'Quality check'!$A17-1,'Quality check'!BE$1-1)),"")</f>
        <v/>
      </c>
      <c r="BF17" s="313" t="str">
        <f ca="1">IF(AND(ISNUMBER($A17),ISNUMBER(BF$1)),IF(OFFSET(CountryData!$A$1,'Quality check'!$A17-1,'Quality check'!BF$1-1)=0,"",OFFSET(CountryData!$A$1,'Quality check'!$A17-1,'Quality check'!BF$1-1)),"")</f>
        <v/>
      </c>
      <c r="BG17" s="203" t="str">
        <f ca="1">IF(AND(ISNUMBER($A17),ISNUMBER(BG$1)),IF(OFFSET(CountryData!$A$1,'Quality check'!$A17-1,'Quality check'!BG$1-1)=0,"",OFFSET(CountryData!$A$1,'Quality check'!$A17-1,'Quality check'!BG$1-1)),"")</f>
        <v/>
      </c>
      <c r="BH17" s="202" t="str">
        <f ca="1">IF(AND(ISNUMBER($A17),ISNUMBER(BH$1)),IF(OFFSET(CountryData!$A$1,'Quality check'!$A17-1,'Quality check'!BH$1-1)=0,"",OFFSET(CountryData!$A$1,'Quality check'!$A17-1,'Quality check'!BH$1-1)),"")</f>
        <v>ASCs, Kibuye</v>
      </c>
      <c r="BI17" s="203" t="str">
        <f ca="1">IF(AND(ISNUMBER($A17),ISNUMBER(BI$1)),IF(OFFSET(CountryData!$A$1,'Quality check'!$A17-1,'Quality check'!BI$1-1)=0,"",OFFSET(CountryData!$A$1,'Quality check'!$A17-1,'Quality check'!BI$1-1)),"")</f>
        <v/>
      </c>
      <c r="BJ17" s="202">
        <f ca="1">IF(AND(ISNUMBER($A17),ISNUMBER(BJ$1)),IF(OFFSET(CountryData!$A$1,'Quality check'!$A17-1,'Quality check'!BJ$1-1)=0,"",OFFSET(CountryData!$A$1,'Quality check'!$A17-1,'Quality check'!BJ$1-1)),"")</f>
        <v>273</v>
      </c>
      <c r="BK17" s="202" t="str">
        <f ca="1">IF(AND(ISNUMBER($A17),ISNUMBER(BK$1)),IF(OFFSET(CountryData!$A$1,'Quality check'!$A17-1,'Quality check'!BK$1-1)=0,"",OFFSET(CountryData!$A$1,'Quality check'!$A17-1,'Quality check'!BK$1-1)),"")</f>
        <v/>
      </c>
      <c r="BL17" s="308" t="str">
        <f ca="1">IF(AND(ISNUMBER($A17),ISNUMBER(BL$1)),IF(OFFSET(CountryData!$A$1,'Quality check'!$A17-1,'Quality check'!BL$1-1)=0,"",OFFSET(CountryData!$A$1,'Quality check'!$A17-1,'Quality check'!BL$1-1)),"")</f>
        <v/>
      </c>
      <c r="BM17" s="308" t="str">
        <f ca="1">IF(AND(ISNUMBER($A17),ISNUMBER(BM$1)),IF(OFFSET(CountryData!$A$1,'Quality check'!$A17-1,'Quality check'!BM$1-1)=0,"",OFFSET(CountryData!$A$1,'Quality check'!$A17-1,'Quality check'!BM$1-1)),"")</f>
        <v/>
      </c>
      <c r="BN17" s="308" t="str">
        <f ca="1">IF(AND(ISNUMBER($A17),ISNUMBER(BN$1)),IF(OFFSET(CountryData!$A$1,'Quality check'!$A17-1,'Quality check'!BN$1-1)=0,"",OFFSET(CountryData!$A$1,'Quality check'!$A17-1,'Quality check'!BN$1-1)),"")</f>
        <v/>
      </c>
      <c r="BO17" s="308" t="str">
        <f ca="1">IF(AND(ISNUMBER($A17),ISNUMBER(BO$1)),IF(OFFSET(CountryData!$A$1,'Quality check'!$A17-1,'Quality check'!BO$1-1)=0,"",OFFSET(CountryData!$A$1,'Quality check'!$A17-1,'Quality check'!BO$1-1)),"")</f>
        <v/>
      </c>
      <c r="BP17" s="308" t="str">
        <f ca="1">IF(AND(ISNUMBER($A17),ISNUMBER(BP$1)),IF(OFFSET(CountryData!$A$1,'Quality check'!$A17-1,'Quality check'!BP$1-1)=0,"",OFFSET(CountryData!$A$1,'Quality check'!$A17-1,'Quality check'!BP$1-1)),"")</f>
        <v/>
      </c>
      <c r="BQ17" s="308" t="str">
        <f ca="1">IF(AND(ISNUMBER($A17),ISNUMBER(BQ$1)),IF(OFFSET(CountryData!$A$1,'Quality check'!$A17-1,'Quality check'!BQ$1-1)=0,"",OFFSET(CountryData!$A$1,'Quality check'!$A17-1,'Quality check'!BQ$1-1)),"")</f>
        <v/>
      </c>
      <c r="BR17" s="308" t="str">
        <f ca="1">IF(AND(ISNUMBER($A17),ISNUMBER(BR$1)),IF(OFFSET(CountryData!$A$1,'Quality check'!$A17-1,'Quality check'!BR$1-1)=0,"",OFFSET(CountryData!$A$1,'Quality check'!$A17-1,'Quality check'!BR$1-1)),"")</f>
        <v/>
      </c>
      <c r="BS17" s="308" t="str">
        <f ca="1">IF(AND(ISNUMBER($A17),ISNUMBER(BS$1)),IF(OFFSET(CountryData!$A$1,'Quality check'!$A17-1,'Quality check'!BS$1-1)=0,"",OFFSET(CountryData!$A$1,'Quality check'!$A17-1,'Quality check'!BS$1-1)),"")</f>
        <v/>
      </c>
      <c r="BT17" s="308" t="str">
        <f ca="1">IF(AND(ISNUMBER($A17),ISNUMBER(BT$1)),IF(OFFSET(CountryData!$A$1,'Quality check'!$A17-1,'Quality check'!BT$1-1)=0,"",OFFSET(CountryData!$A$1,'Quality check'!$A17-1,'Quality check'!BT$1-1)),"")</f>
        <v/>
      </c>
      <c r="BU17" s="308" t="str">
        <f ca="1">IF(AND(ISNUMBER($A17),ISNUMBER(BU$1)),IF(OFFSET(CountryData!$A$1,'Quality check'!$A17-1,'Quality check'!BU$1-1)=0,"",OFFSET(CountryData!$A$1,'Quality check'!$A17-1,'Quality check'!BU$1-1)),"")</f>
        <v/>
      </c>
      <c r="BV17" s="308" t="str">
        <f ca="1">IF(AND(ISNUMBER($A17),ISNUMBER(BV$1)),IF(OFFSET(CountryData!$A$1,'Quality check'!$A17-1,'Quality check'!BV$1-1)=0,"",OFFSET(CountryData!$A$1,'Quality check'!$A17-1,'Quality check'!BV$1-1)),"")</f>
        <v/>
      </c>
      <c r="BW17" s="308" t="str">
        <f ca="1">IF(AND(ISNUMBER($A17),ISNUMBER(BW$1)),IF(OFFSET(CountryData!$A$1,'Quality check'!$A17-1,'Quality check'!BW$1-1)=0,"",OFFSET(CountryData!$A$1,'Quality check'!$A17-1,'Quality check'!BW$1-1)),"")</f>
        <v/>
      </c>
      <c r="BX17" s="202" t="str">
        <f ca="1">IF(AND(ISNUMBER($A17),ISNUMBER(BX$1)),IF(OFFSET(CountryData!$A$1,'Quality check'!$A17-1,'Quality check'!BX$1-1)=0,"",OFFSET(CountryData!$A$1,'Quality check'!$A17-1,'Quality check'!BX$1-1)),"")</f>
        <v/>
      </c>
      <c r="BY17" s="308" t="str">
        <f ca="1">IF(AND(ISNUMBER($A17),ISNUMBER(BY$1)),IF(OFFSET(CountryData!$A$1,'Quality check'!$A17-1,'Quality check'!BY$1-1)=0,"",OFFSET(CountryData!$A$1,'Quality check'!$A17-1,'Quality check'!BY$1-1)),"")</f>
        <v/>
      </c>
      <c r="BZ17" s="308" t="str">
        <f ca="1">IF(AND(ISNUMBER($A17),ISNUMBER(BZ$1)),IF(OFFSET(CountryData!$A$1,'Quality check'!$A17-1,'Quality check'!BZ$1-1)=0,"",OFFSET(CountryData!$A$1,'Quality check'!$A17-1,'Quality check'!BZ$1-1)),"")</f>
        <v/>
      </c>
      <c r="CA17" s="308" t="str">
        <f ca="1">IF(AND(ISNUMBER($A17),ISNUMBER(CA$1)),IF(OFFSET(CountryData!$A$1,'Quality check'!$A17-1,'Quality check'!CA$1-1)=0,"",OFFSET(CountryData!$A$1,'Quality check'!$A17-1,'Quality check'!CA$1-1)),"")</f>
        <v/>
      </c>
      <c r="CB17" s="308" t="str">
        <f ca="1">IF(AND(ISNUMBER($A17),ISNUMBER(CB$1)),IF(OFFSET(CountryData!$A$1,'Quality check'!$A17-1,'Quality check'!CB$1-1)=0,"",OFFSET(CountryData!$A$1,'Quality check'!$A17-1,'Quality check'!CB$1-1)),"")</f>
        <v/>
      </c>
      <c r="CC17" s="308" t="str">
        <f ca="1">IF(AND(ISNUMBER($A17),ISNUMBER(CC$1)),IF(OFFSET(CountryData!$A$1,'Quality check'!$A17-1,'Quality check'!CC$1-1)=0,"",OFFSET(CountryData!$A$1,'Quality check'!$A17-1,'Quality check'!CC$1-1)),"")</f>
        <v/>
      </c>
      <c r="CD17" s="308" t="str">
        <f ca="1">IF(AND(ISNUMBER($A17),ISNUMBER(CD$1)),IF(OFFSET(CountryData!$A$1,'Quality check'!$A17-1,'Quality check'!CD$1-1)=0,"",OFFSET(CountryData!$A$1,'Quality check'!$A17-1,'Quality check'!CD$1-1)),"")</f>
        <v/>
      </c>
      <c r="CE17" s="308" t="str">
        <f ca="1">IF(AND(ISNUMBER($A17),ISNUMBER(CE$1)),IF(OFFSET(CountryData!$A$1,'Quality check'!$A17-1,'Quality check'!CE$1-1)=0,"",OFFSET(CountryData!$A$1,'Quality check'!$A17-1,'Quality check'!CE$1-1)),"")</f>
        <v/>
      </c>
      <c r="CF17" s="308" t="str">
        <f ca="1">IF(AND(ISNUMBER($A17),ISNUMBER(CF$1)),IF(OFFSET(CountryData!$A$1,'Quality check'!$A17-1,'Quality check'!CF$1-1)=0,"",OFFSET(CountryData!$A$1,'Quality check'!$A17-1,'Quality check'!CF$1-1)),"")</f>
        <v/>
      </c>
      <c r="CG17" s="308" t="str">
        <f ca="1">IF(AND(ISNUMBER($A17),ISNUMBER(CG$1)),IF(OFFSET(CountryData!$A$1,'Quality check'!$A17-1,'Quality check'!CG$1-1)=0,"",OFFSET(CountryData!$A$1,'Quality check'!$A17-1,'Quality check'!CG$1-1)),"")</f>
        <v/>
      </c>
      <c r="CH17" s="308" t="str">
        <f ca="1">IF(AND(ISNUMBER($A17),ISNUMBER(CH$1)),IF(OFFSET(CountryData!$A$1,'Quality check'!$A17-1,'Quality check'!CH$1-1)=0,"",OFFSET(CountryData!$A$1,'Quality check'!$A17-1,'Quality check'!CH$1-1)),"")</f>
        <v/>
      </c>
      <c r="CI17" s="308" t="str">
        <f ca="1">IF(AND(ISNUMBER($A17),ISNUMBER(CI$1)),IF(OFFSET(CountryData!$A$1,'Quality check'!$A17-1,'Quality check'!CI$1-1)=0,"",OFFSET(CountryData!$A$1,'Quality check'!$A17-1,'Quality check'!CI$1-1)),"")</f>
        <v/>
      </c>
      <c r="CJ17" s="308" t="str">
        <f ca="1">IF(AND(ISNUMBER($A17),ISNUMBER(CJ$1)),IF(OFFSET(CountryData!$A$1,'Quality check'!$A17-1,'Quality check'!CJ$1-1)=0,"",OFFSET(CountryData!$A$1,'Quality check'!$A17-1,'Quality check'!CJ$1-1)),"")</f>
        <v/>
      </c>
      <c r="CK17" s="202" t="str">
        <f ca="1">IF(AND(ISNUMBER($A17),ISNUMBER(CK$1)),IF(OFFSET(CountryData!$A$1,'Quality check'!$A17-1,'Quality check'!CK$1-1)=0,"",OFFSET(CountryData!$A$1,'Quality check'!$A17-1,'Quality check'!CK$1-1)),"")</f>
        <v/>
      </c>
      <c r="CL17" s="308" t="str">
        <f ca="1">IF(AND(ISNUMBER($A17),ISNUMBER(CL$1)),IF(OFFSET(CountryData!$A$1,'Quality check'!$A17-1,'Quality check'!CL$1-1)=0,"",OFFSET(CountryData!$A$1,'Quality check'!$A17-1,'Quality check'!CL$1-1)),"")</f>
        <v/>
      </c>
      <c r="CM17" s="308" t="str">
        <f ca="1">IF(AND(ISNUMBER($A17),ISNUMBER(CM$1)),IF(OFFSET(CountryData!$A$1,'Quality check'!$A17-1,'Quality check'!CM$1-1)=0,"",OFFSET(CountryData!$A$1,'Quality check'!$A17-1,'Quality check'!CM$1-1)),"")</f>
        <v/>
      </c>
      <c r="CN17" s="308" t="str">
        <f ca="1">IF(AND(ISNUMBER($A17),ISNUMBER(CN$1)),IF(OFFSET(CountryData!$A$1,'Quality check'!$A17-1,'Quality check'!CN$1-1)=0,"",OFFSET(CountryData!$A$1,'Quality check'!$A17-1,'Quality check'!CN$1-1)),"")</f>
        <v/>
      </c>
      <c r="CO17" s="308" t="str">
        <f ca="1">IF(AND(ISNUMBER($A17),ISNUMBER(CO$1)),IF(OFFSET(CountryData!$A$1,'Quality check'!$A17-1,'Quality check'!CO$1-1)=0,"",OFFSET(CountryData!$A$1,'Quality check'!$A17-1,'Quality check'!CO$1-1)),"")</f>
        <v/>
      </c>
      <c r="CP17" s="308" t="str">
        <f ca="1">IF(AND(ISNUMBER($A17),ISNUMBER(CP$1)),IF(OFFSET(CountryData!$A$1,'Quality check'!$A17-1,'Quality check'!CP$1-1)=0,"",OFFSET(CountryData!$A$1,'Quality check'!$A17-1,'Quality check'!CP$1-1)),"")</f>
        <v/>
      </c>
      <c r="CQ17" s="308" t="str">
        <f ca="1">IF(AND(ISNUMBER($A17),ISNUMBER(CQ$1)),IF(OFFSET(CountryData!$A$1,'Quality check'!$A17-1,'Quality check'!CQ$1-1)=0,"",OFFSET(CountryData!$A$1,'Quality check'!$A17-1,'Quality check'!CQ$1-1)),"")</f>
        <v/>
      </c>
      <c r="CR17" s="203" t="str">
        <f ca="1">IF(AND(ISNUMBER($A17),ISNUMBER(CR$1)),IF(OFFSET(CountryData!$A$1,'Quality check'!$A17-1,'Quality check'!CR$1-1)=0,"",OFFSET(CountryData!$A$1,'Quality check'!$A17-1,'Quality check'!CR$1-1)),"")</f>
        <v/>
      </c>
      <c r="CS17" s="203" t="str">
        <f ca="1">IF(AND(ISNUMBER($A17),ISNUMBER(CS$1)),IF(OFFSET(CountryData!$A$1,'Quality check'!$A17-1,'Quality check'!CS$1-1)=0,"",OFFSET(CountryData!$A$1,'Quality check'!$A17-1,'Quality check'!CS$1-1)),"")</f>
        <v/>
      </c>
      <c r="CT17" s="203" t="str">
        <f ca="1">IF(AND(ISNUMBER($A17),ISNUMBER(CT$1)),IF(OFFSET(CountryData!$A$1,'Quality check'!$A17-1,'Quality check'!CT$1-1)=0,"",OFFSET(CountryData!$A$1,'Quality check'!$A17-1,'Quality check'!CT$1-1)),"")</f>
        <v/>
      </c>
      <c r="CU17" s="203" t="str">
        <f ca="1">IF(AND(ISNUMBER($A17),ISNUMBER(CU$1)),IF(OFFSET(CountryData!$A$1,'Quality check'!$A17-1,'Quality check'!CU$1-1)=0,"",OFFSET(CountryData!$A$1,'Quality check'!$A17-1,'Quality check'!CU$1-1)),"")</f>
        <v/>
      </c>
      <c r="CV17" s="203" t="str">
        <f ca="1">IF(AND(ISNUMBER($A17),ISNUMBER(CV$1)),IF(OFFSET(CountryData!$A$1,'Quality check'!$A17-1,'Quality check'!CV$1-1)=0,"",OFFSET(CountryData!$A$1,'Quality check'!$A17-1,'Quality check'!CV$1-1)),"")</f>
        <v/>
      </c>
      <c r="CW17" s="203" t="str">
        <f ca="1">IF(AND(ISNUMBER($A17),ISNUMBER(CW$1)),IF(OFFSET(CountryData!$A$1,'Quality check'!$A17-1,'Quality check'!CW$1-1)=0,"",OFFSET(CountryData!$A$1,'Quality check'!$A17-1,'Quality check'!CW$1-1)),"")</f>
        <v/>
      </c>
      <c r="CX17" s="203" t="str">
        <f ca="1">IF(AND(ISNUMBER($A17),ISNUMBER(CX$1)),IF(OFFSET(CountryData!$A$1,'Quality check'!$A17-1,'Quality check'!CX$1-1)=0,"",OFFSET(CountryData!$A$1,'Quality check'!$A17-1,'Quality check'!CX$1-1)),"")</f>
        <v/>
      </c>
      <c r="CY17" s="203" t="str">
        <f ca="1">IF(AND(ISNUMBER($A17),ISNUMBER(CY$1)),IF(OFFSET(CountryData!$A$1,'Quality check'!$A17-1,'Quality check'!CY$1-1)=0,"",OFFSET(CountryData!$A$1,'Quality check'!$A17-1,'Quality check'!CY$1-1)),"")</f>
        <v/>
      </c>
      <c r="CZ17" s="308" t="str">
        <f ca="1">IF(AND(ISNUMBER($A17),ISNUMBER(CZ$1)),IF(OFFSET(CountryData!$A$1,'Quality check'!$A17-1,'Quality check'!CZ$1-1)=0,"",OFFSET(CountryData!$A$1,'Quality check'!$A17-1,'Quality check'!CZ$1-1)),"")</f>
        <v/>
      </c>
      <c r="DA17" s="308" t="str">
        <f ca="1">IF(AND(ISNUMBER($A17),ISNUMBER(DA$1)),IF(OFFSET(CountryData!$A$1,'Quality check'!$A17-1,'Quality check'!DA$1-1)=0,"",OFFSET(CountryData!$A$1,'Quality check'!$A17-1,'Quality check'!DA$1-1)),"")</f>
        <v/>
      </c>
      <c r="DB17" s="202" t="str">
        <f ca="1">IF(AND(ISNUMBER($A17),ISNUMBER(DB$1)),IF(OFFSET(CountryData!$A$1,'Quality check'!$A17-1,'Quality check'!DB$1-1)=0,"",OFFSET(CountryData!$A$1,'Quality check'!$A17-1,'Quality check'!DB$1-1)),"")</f>
        <v/>
      </c>
      <c r="DC17" s="308" t="str">
        <f ca="1">IF(AND(ISNUMBER($A17),ISNUMBER(DC$1)),IF(OFFSET(CountryData!$A$1,'Quality check'!$A17-1,'Quality check'!DC$1-1)=0,"",OFFSET(CountryData!$A$1,'Quality check'!$A17-1,'Quality check'!DC$1-1)),"")</f>
        <v/>
      </c>
      <c r="DD17" s="308" t="str">
        <f ca="1">IF(AND(ISNUMBER($A17),ISNUMBER(DD$1)),IF(OFFSET(CountryData!$A$1,'Quality check'!$A17-1,'Quality check'!DD$1-1)=0,"",OFFSET(CountryData!$A$1,'Quality check'!$A17-1,'Quality check'!DD$1-1)),"")</f>
        <v/>
      </c>
      <c r="DE17" s="202" t="str">
        <f ca="1">IF(AND(ISNUMBER($A17),ISNUMBER(DE$1)),IF(OFFSET(CountryData!$A$1,'Quality check'!$A17-1,'Quality check'!DE$1-1)=0,"",OFFSET(CountryData!$A$1,'Quality check'!$A17-1,'Quality check'!DE$1-1)),"")</f>
        <v/>
      </c>
      <c r="DF17" s="203" t="str">
        <f ca="1">IF(AND(ISNUMBER($A17),ISNUMBER(DF$1)),IF(OFFSET(CountryData!$A$1,'Quality check'!$A17-1,'Quality check'!DF$1-1)=0,"",OFFSET(CountryData!$A$1,'Quality check'!$A17-1,'Quality check'!DF$1-1)),"")</f>
        <v/>
      </c>
      <c r="DG17" s="308" t="str">
        <f ca="1">IF(AND(ISNUMBER($A17),ISNUMBER(DG$1)),IF(OFFSET(CountryData!$A$1,'Quality check'!$A17-1,'Quality check'!DG$1-1)=0,"",OFFSET(CountryData!$A$1,'Quality check'!$A17-1,'Quality check'!DG$1-1)),"")</f>
        <v/>
      </c>
      <c r="DH17" s="203" t="str">
        <f ca="1">IF(AND(ISNUMBER($A17),ISNUMBER(DH$1)),IF(OFFSET(CountryData!$A$1,'Quality check'!$A17-1,'Quality check'!DH$1-1)=0,"",OFFSET(CountryData!$A$1,'Quality check'!$A17-1,'Quality check'!DH$1-1)),"")</f>
        <v/>
      </c>
      <c r="DI17" s="308" t="str">
        <f ca="1">IF(AND(ISNUMBER($A17),ISNUMBER(DI$1)),IF(OFFSET(CountryData!$A$1,'Quality check'!$A17-1,'Quality check'!DI$1-1)=0,"",OFFSET(CountryData!$A$1,'Quality check'!$A17-1,'Quality check'!DI$1-1)),"")</f>
        <v/>
      </c>
      <c r="DJ17" s="308" t="str">
        <f ca="1">IF(AND(ISNUMBER($A17),ISNUMBER(DJ$1)),IF(OFFSET(CountryData!$A$1,'Quality check'!$A17-1,'Quality check'!DJ$1-1)=0,"",OFFSET(CountryData!$A$1,'Quality check'!$A17-1,'Quality check'!DJ$1-1)),"")</f>
        <v/>
      </c>
      <c r="DK17" s="203" t="str">
        <f ca="1">IF(AND(ISNUMBER($A17),ISNUMBER(DK$1)),IF(OFFSET(CountryData!$A$1,'Quality check'!$A17-1,'Quality check'!DK$1-1)=0,"",OFFSET(CountryData!$A$1,'Quality check'!$A17-1,'Quality check'!DK$1-1)),"")</f>
        <v/>
      </c>
      <c r="DL17" s="203" t="str">
        <f ca="1">IF(AND(ISNUMBER($A17),ISNUMBER(DL$1)),IF(OFFSET(CountryData!$A$1,'Quality check'!$A17-1,'Quality check'!DL$1-1)=0,"",OFFSET(CountryData!$A$1,'Quality check'!$A17-1,'Quality check'!DL$1-1)),"")</f>
        <v/>
      </c>
      <c r="DM17" s="203" t="str">
        <f ca="1">IF(AND(ISNUMBER($A17),ISNUMBER(DM$1)),IF(OFFSET(CountryData!$A$1,'Quality check'!$A17-1,'Quality check'!DM$1-1)=0,"",OFFSET(CountryData!$A$1,'Quality check'!$A17-1,'Quality check'!DM$1-1)),"")</f>
        <v/>
      </c>
      <c r="DN17" s="203" t="str">
        <f ca="1">IF(AND(ISNUMBER($A17),ISNUMBER(DN$1)),IF(OFFSET(CountryData!$A$1,'Quality check'!$A17-1,'Quality check'!DN$1-1)=0,"",OFFSET(CountryData!$A$1,'Quality check'!$A17-1,'Quality check'!DN$1-1)),"")</f>
        <v/>
      </c>
      <c r="DO17" t="str">
        <f ca="1">IF(AND(ISNUMBER($A17),ISNUMBER(DO$1)),IF(OFFSET(CountryData!$A$1,'Quality check'!$A17-1,'Quality check'!DO$1-1)=0,"",OFFSET(CountryData!$A$1,'Quality check'!$A17-1,'Quality check'!DO$1-1)),"")</f>
        <v/>
      </c>
      <c r="DP17" t="str">
        <f ca="1">IF(AND(ISNUMBER($A17),ISNUMBER(DP$1)),IF(OFFSET(CountryData!$A$1,'Quality check'!$A17-1,'Quality check'!DP$1-1)=0,"",OFFSET(CountryData!$A$1,'Quality check'!$A17-1,'Quality check'!DP$1-1)),"")</f>
        <v/>
      </c>
      <c r="EF17">
        <f t="shared" si="3"/>
        <v>3</v>
      </c>
      <c r="EG17" t="str">
        <f t="shared" si="4"/>
        <v/>
      </c>
      <c r="EH17" t="str">
        <f t="shared" si="0"/>
        <v/>
      </c>
    </row>
    <row r="18" spans="1:138" x14ac:dyDescent="0.25">
      <c r="A18" s="114">
        <f>IF(ISNUMBER(MATCH(C18,CountryData!$EM:$EM,0)),MATCH(C18,CountryData!$EM:$EM,0),"")</f>
        <v>96</v>
      </c>
      <c r="B18" t="s">
        <v>409</v>
      </c>
      <c r="C18" t="s">
        <v>726</v>
      </c>
      <c r="D18" t="str">
        <f t="shared" si="1"/>
        <v>Burundi</v>
      </c>
      <c r="E18">
        <f t="shared" si="2"/>
        <v>2013</v>
      </c>
      <c r="F18" s="203" t="str">
        <f ca="1">IF(AND(ISNUMBER($A18),ISNUMBER(F$1)),IF(OFFSET(CountryData!$A$1,'Quality check'!$A18-1,'Quality check'!F$1-1)=0,"",OFFSET(CountryData!$A$1,'Quality check'!$A18-1,'Quality check'!F$1-1)),"")</f>
        <v/>
      </c>
      <c r="G18" s="203" t="str">
        <f ca="1">IF(AND(ISNUMBER($A18),ISNUMBER(G$1)),IF(OFFSET(CountryData!$A$1,'Quality check'!$A18-1,'Quality check'!G$1-1)=0,"",OFFSET(CountryData!$A$1,'Quality check'!$A18-1,'Quality check'!G$1-1)),"")</f>
        <v/>
      </c>
      <c r="H18" s="202" t="str">
        <f ca="1">IF(AND(ISNUMBER($A18),ISNUMBER(H$1)),IF(OFFSET(CountryData!$A$1,'Quality check'!$A18-1,'Quality check'!H$1-1)=0,"",OFFSET(CountryData!$A$1,'Quality check'!$A18-1,'Quality check'!H$1-1)),"")</f>
        <v/>
      </c>
      <c r="I18" s="202" t="str">
        <f ca="1">IF(AND(ISNUMBER($A18),ISNUMBER(I$1)),IF(OFFSET(CountryData!$A$1,'Quality check'!$A18-1,'Quality check'!I$1-1)=0,"",OFFSET(CountryData!$A$1,'Quality check'!$A18-1,'Quality check'!I$1-1)),"")</f>
        <v/>
      </c>
      <c r="J18" s="203" t="str">
        <f ca="1">IF(AND(ISNUMBER($A18),ISNUMBER(J$1)),IF(OFFSET(CountryData!$A$1,'Quality check'!$A18-1,'Quality check'!J$1-1)=0,"",OFFSET(CountryData!$A$1,'Quality check'!$A18-1,'Quality check'!J$1-1)),"")</f>
        <v/>
      </c>
      <c r="K18" s="203" t="str">
        <f ca="1">IF(AND(ISNUMBER($A18),ISNUMBER(K$1)),IF(OFFSET(CountryData!$A$1,'Quality check'!$A18-1,'Quality check'!K$1-1)=0,"",OFFSET(CountryData!$A$1,'Quality check'!$A18-1,'Quality check'!K$1-1)),"")</f>
        <v/>
      </c>
      <c r="L18" s="203" t="str">
        <f ca="1">IF(AND(ISNUMBER($A18),ISNUMBER(L$1)),IF(OFFSET(CountryData!$A$1,'Quality check'!$A18-1,'Quality check'!L$1-1)=0,"",OFFSET(CountryData!$A$1,'Quality check'!$A18-1,'Quality check'!L$1-1)),"")</f>
        <v/>
      </c>
      <c r="M18" s="203" t="str">
        <f ca="1">IF(AND(ISNUMBER($A18),ISNUMBER(M$1)),IF(OFFSET(CountryData!$A$1,'Quality check'!$A18-1,'Quality check'!M$1-1)=0,"",OFFSET(CountryData!$A$1,'Quality check'!$A18-1,'Quality check'!M$1-1)),"")</f>
        <v/>
      </c>
      <c r="N18" s="203" t="str">
        <f ca="1">IF(AND(ISNUMBER($A18),ISNUMBER(N$1)),IF(OFFSET(CountryData!$A$1,'Quality check'!$A18-1,'Quality check'!N$1-1)=0,"",OFFSET(CountryData!$A$1,'Quality check'!$A18-1,'Quality check'!N$1-1)),"")</f>
        <v/>
      </c>
      <c r="O18" s="203" t="str">
        <f ca="1">IF(AND(ISNUMBER($A18),ISNUMBER(O$1)),IF(OFFSET(CountryData!$A$1,'Quality check'!$A18-1,'Quality check'!O$1-1)=0,"",OFFSET(CountryData!$A$1,'Quality check'!$A18-1,'Quality check'!O$1-1)),"")</f>
        <v/>
      </c>
      <c r="P18" s="203" t="str">
        <f ca="1">IF(AND(ISNUMBER($A18),ISNUMBER(P$1)),IF(OFFSET(CountryData!$A$1,'Quality check'!$A18-1,'Quality check'!P$1-1)=0,"",OFFSET(CountryData!$A$1,'Quality check'!$A18-1,'Quality check'!P$1-1)),"")</f>
        <v/>
      </c>
      <c r="Q18" s="203" t="str">
        <f ca="1">IF(AND(ISNUMBER($A18),ISNUMBER(Q$1)),IF(OFFSET(CountryData!$A$1,'Quality check'!$A18-1,'Quality check'!Q$1-1)=0,"",OFFSET(CountryData!$A$1,'Quality check'!$A18-1,'Quality check'!Q$1-1)),"")</f>
        <v/>
      </c>
      <c r="R18" s="203" t="str">
        <f ca="1">IF(AND(ISNUMBER($A18),ISNUMBER(R$1)),IF(OFFSET(CountryData!$A$1,'Quality check'!$A18-1,'Quality check'!R$1-1)=0,"",OFFSET(CountryData!$A$1,'Quality check'!$A18-1,'Quality check'!R$1-1)),"")</f>
        <v/>
      </c>
      <c r="S18" s="203" t="str">
        <f ca="1">IF(AND(ISNUMBER($A18),ISNUMBER(S$1)),IF(OFFSET(CountryData!$A$1,'Quality check'!$A18-1,'Quality check'!S$1-1)=0,"",OFFSET(CountryData!$A$1,'Quality check'!$A18-1,'Quality check'!S$1-1)),"")</f>
        <v/>
      </c>
      <c r="T18" s="202" t="str">
        <f ca="1">IF(AND(ISNUMBER($A18),ISNUMBER(T$1)),IF(OFFSET(CountryData!$A$1,'Quality check'!$A18-1,'Quality check'!T$1-1)=0,"",OFFSET(CountryData!$A$1,'Quality check'!$A18-1,'Quality check'!T$1-1)),"")</f>
        <v/>
      </c>
      <c r="U18" s="203" t="str">
        <f ca="1">IF(AND(ISNUMBER($A18),ISNUMBER(U$1)),IF(OFFSET(CountryData!$A$1,'Quality check'!$A18-1,'Quality check'!U$1-1)=0,"",OFFSET(CountryData!$A$1,'Quality check'!$A18-1,'Quality check'!U$1-1)),"")</f>
        <v/>
      </c>
      <c r="V18" s="203" t="str">
        <f ca="1">IF(AND(ISNUMBER($A18),ISNUMBER(V$1)),IF(OFFSET(CountryData!$A$1,'Quality check'!$A18-1,'Quality check'!V$1-1)=0,"",OFFSET(CountryData!$A$1,'Quality check'!$A18-1,'Quality check'!V$1-1)),"")</f>
        <v/>
      </c>
      <c r="W18" s="202" t="str">
        <f ca="1">IF(AND(ISNUMBER($A18),ISNUMBER(W$1)),IF(OFFSET(CountryData!$A$1,'Quality check'!$A18-1,'Quality check'!W$1-1)=0,"",OFFSET(CountryData!$A$1,'Quality check'!$A18-1,'Quality check'!W$1-1)),"")</f>
        <v/>
      </c>
      <c r="X18" s="202" t="str">
        <f ca="1">IF(AND(ISNUMBER($A18),ISNUMBER(X$1)),IF(OFFSET(CountryData!$A$1,'Quality check'!$A18-1,'Quality check'!X$1-1)=0,"",OFFSET(CountryData!$A$1,'Quality check'!$A18-1,'Quality check'!X$1-1)),"")</f>
        <v/>
      </c>
      <c r="Y18" s="202" t="str">
        <f ca="1">IF(AND(ISNUMBER($A18),ISNUMBER(Y$1)),IF(OFFSET(CountryData!$A$1,'Quality check'!$A18-1,'Quality check'!Y$1-1)=0,"",OFFSET(CountryData!$A$1,'Quality check'!$A18-1,'Quality check'!Y$1-1)),"")</f>
        <v/>
      </c>
      <c r="Z18" s="202" t="str">
        <f ca="1">IF(AND(ISNUMBER($A18),ISNUMBER(Z$1)),IF(OFFSET(CountryData!$A$1,'Quality check'!$A18-1,'Quality check'!Z$1-1)=0,"",OFFSET(CountryData!$A$1,'Quality check'!$A18-1,'Quality check'!Z$1-1)),"")</f>
        <v/>
      </c>
      <c r="AA18" s="203" t="str">
        <f ca="1">IF(AND(ISNUMBER($A18),ISNUMBER(AA$1)),IF(OFFSET(CountryData!$A$1,'Quality check'!$A18-1,'Quality check'!AA$1-1)=0,"",OFFSET(CountryData!$A$1,'Quality check'!$A18-1,'Quality check'!AA$1-1)),"")</f>
        <v/>
      </c>
      <c r="AB18" s="203" t="str">
        <f ca="1">IF(AND(ISNUMBER($A18),ISNUMBER(AB$1)),IF(OFFSET(CountryData!$A$1,'Quality check'!$A18-1,'Quality check'!AB$1-1)=0,"",OFFSET(CountryData!$A$1,'Quality check'!$A18-1,'Quality check'!AB$1-1)),"")</f>
        <v/>
      </c>
      <c r="AC18" s="203" t="str">
        <f ca="1">IF(AND(ISNUMBER($A18),ISNUMBER(AC$1)),IF(OFFSET(CountryData!$A$1,'Quality check'!$A18-1,'Quality check'!AC$1-1)=0,"",OFFSET(CountryData!$A$1,'Quality check'!$A18-1,'Quality check'!AC$1-1)),"")</f>
        <v/>
      </c>
      <c r="AD18" s="203" t="str">
        <f ca="1">IF(AND(ISNUMBER($A18),ISNUMBER(AD$1)),IF(OFFSET(CountryData!$A$1,'Quality check'!$A18-1,'Quality check'!AD$1-1)=0,"",OFFSET(CountryData!$A$1,'Quality check'!$A18-1,'Quality check'!AD$1-1)),"")</f>
        <v/>
      </c>
      <c r="AE18" s="202" t="str">
        <f ca="1">IF(AND(ISNUMBER($A18),ISNUMBER(AE$1)),IF(OFFSET(CountryData!$A$1,'Quality check'!$A18-1,'Quality check'!AE$1-1)=0,"",OFFSET(CountryData!$A$1,'Quality check'!$A18-1,'Quality check'!AE$1-1)),"")</f>
        <v/>
      </c>
      <c r="AF18" s="308" t="str">
        <f ca="1">IF(AND(ISNUMBER($A18),ISNUMBER(AF$1)),IF(OFFSET(CountryData!$A$1,'Quality check'!$A18-1,'Quality check'!AF$1-1)=0,"",OFFSET(CountryData!$A$1,'Quality check'!$A18-1,'Quality check'!AF$1-1)),"")</f>
        <v/>
      </c>
      <c r="AG18" s="203" t="str">
        <f ca="1">IF(AND(ISNUMBER($A18),ISNUMBER(AG$1)),IF(OFFSET(CountryData!$A$1,'Quality check'!$A18-1,'Quality check'!AG$1-1)=0,"",OFFSET(CountryData!$A$1,'Quality check'!$A18-1,'Quality check'!AG$1-1)),"")</f>
        <v/>
      </c>
      <c r="AH18" s="203" t="str">
        <f ca="1">IF(AND(ISNUMBER($A18),ISNUMBER(AH$1)),IF(OFFSET(CountryData!$A$1,'Quality check'!$A18-1,'Quality check'!AH$1-1)=0,"",OFFSET(CountryData!$A$1,'Quality check'!$A18-1,'Quality check'!AH$1-1)),"")</f>
        <v/>
      </c>
      <c r="AI18" s="203" t="str">
        <f ca="1">IF(AND(ISNUMBER($A18),ISNUMBER(AI$1)),IF(OFFSET(CountryData!$A$1,'Quality check'!$A18-1,'Quality check'!AI$1-1)=0,"",OFFSET(CountryData!$A$1,'Quality check'!$A18-1,'Quality check'!AI$1-1)),"")</f>
        <v/>
      </c>
      <c r="AJ18" s="202" t="str">
        <f ca="1">IF(AND(ISNUMBER($A18),ISNUMBER(AJ$1)),IF(OFFSET(CountryData!$A$1,'Quality check'!$A18-1,'Quality check'!AJ$1-1)=0,"",OFFSET(CountryData!$A$1,'Quality check'!$A18-1,'Quality check'!AJ$1-1)),"")</f>
        <v/>
      </c>
      <c r="AK18" s="202" t="str">
        <f ca="1">IF(AND(ISNUMBER($A18),ISNUMBER(AK$1)),IF(OFFSET(CountryData!$A$1,'Quality check'!$A18-1,'Quality check'!AK$1-1)=0,"",OFFSET(CountryData!$A$1,'Quality check'!$A18-1,'Quality check'!AK$1-1)),"")</f>
        <v/>
      </c>
      <c r="AL18" s="202" t="str">
        <f ca="1">IF(AND(ISNUMBER($A18),ISNUMBER(AL$1)),IF(OFFSET(CountryData!$A$1,'Quality check'!$A18-1,'Quality check'!AL$1-1)=0,"",OFFSET(CountryData!$A$1,'Quality check'!$A18-1,'Quality check'!AL$1-1)),"")</f>
        <v/>
      </c>
      <c r="AM18" s="202" t="str">
        <f ca="1">IF(AND(ISNUMBER($A18),ISNUMBER(AM$1)),IF(OFFSET(CountryData!$A$1,'Quality check'!$A18-1,'Quality check'!AM$1-1)=0,"",OFFSET(CountryData!$A$1,'Quality check'!$A18-1,'Quality check'!AM$1-1)),"")</f>
        <v/>
      </c>
      <c r="AN18" s="202" t="str">
        <f ca="1">IF(AND(ISNUMBER($A18),ISNUMBER(AN$1)),IF(OFFSET(CountryData!$A$1,'Quality check'!$A18-1,'Quality check'!AN$1-1)=0,"",OFFSET(CountryData!$A$1,'Quality check'!$A18-1,'Quality check'!AN$1-1)),"")</f>
        <v/>
      </c>
      <c r="AO18" s="203" t="str">
        <f ca="1">IF(AND(ISNUMBER($A18),ISNUMBER(AO$1)),IF(OFFSET(CountryData!$A$1,'Quality check'!$A18-1,'Quality check'!AO$1-1)=0,"",OFFSET(CountryData!$A$1,'Quality check'!$A18-1,'Quality check'!AO$1-1)),"")</f>
        <v/>
      </c>
      <c r="AP18" s="203" t="str">
        <f ca="1">IF(AND(ISNUMBER($A18),ISNUMBER(AP$1)),IF(OFFSET(CountryData!$A$1,'Quality check'!$A18-1,'Quality check'!AP$1-1)=0,"",OFFSET(CountryData!$A$1,'Quality check'!$A18-1,'Quality check'!AP$1-1)),"")</f>
        <v/>
      </c>
      <c r="AQ18" s="202" t="str">
        <f ca="1">IF(AND(ISNUMBER($A18),ISNUMBER(AQ$1)),IF(OFFSET(CountryData!$A$1,'Quality check'!$A18-1,'Quality check'!AQ$1-1)=0,"",OFFSET(CountryData!$A$1,'Quality check'!$A18-1,'Quality check'!AQ$1-1)),"")</f>
        <v/>
      </c>
      <c r="AR18" s="202" t="str">
        <f ca="1">IF(AND(ISNUMBER($A18),ISNUMBER(AR$1)),IF(OFFSET(CountryData!$A$1,'Quality check'!$A18-1,'Quality check'!AR$1-1)=0,"",OFFSET(CountryData!$A$1,'Quality check'!$A18-1,'Quality check'!AR$1-1)),"")</f>
        <v/>
      </c>
      <c r="AS18" s="202" t="str">
        <f ca="1">IF(AND(ISNUMBER($A18),ISNUMBER(AS$1)),IF(OFFSET(CountryData!$A$1,'Quality check'!$A18-1,'Quality check'!AS$1-1)=0,"",OFFSET(CountryData!$A$1,'Quality check'!$A18-1,'Quality check'!AS$1-1)),"")</f>
        <v/>
      </c>
      <c r="AT18" s="202" t="str">
        <f ca="1">IF(AND(ISNUMBER($A18),ISNUMBER(AT$1)),IF(OFFSET(CountryData!$A$1,'Quality check'!$A18-1,'Quality check'!AT$1-1)=0,"",OFFSET(CountryData!$A$1,'Quality check'!$A18-1,'Quality check'!AT$1-1)),"")</f>
        <v/>
      </c>
      <c r="AU18" s="202" t="str">
        <f ca="1">IF(AND(ISNUMBER($A18),ISNUMBER(AU$1)),IF(OFFSET(CountryData!$A$1,'Quality check'!$A18-1,'Quality check'!AU$1-1)=0,"",OFFSET(CountryData!$A$1,'Quality check'!$A18-1,'Quality check'!AU$1-1)),"")</f>
        <v/>
      </c>
      <c r="AV18" s="202" t="str">
        <f ca="1">IF(AND(ISNUMBER($A18),ISNUMBER(AV$1)),IF(OFFSET(CountryData!$A$1,'Quality check'!$A18-1,'Quality check'!AV$1-1)=0,"",OFFSET(CountryData!$A$1,'Quality check'!$A18-1,'Quality check'!AV$1-1)),"")</f>
        <v/>
      </c>
      <c r="AW18" s="203" t="str">
        <f ca="1">IF(AND(ISNUMBER($A18),ISNUMBER(AW$1)),IF(OFFSET(CountryData!$A$1,'Quality check'!$A18-1,'Quality check'!AW$1-1)=0,"",OFFSET(CountryData!$A$1,'Quality check'!$A18-1,'Quality check'!AW$1-1)),"")</f>
        <v/>
      </c>
      <c r="AX18" s="203" t="str">
        <f ca="1">IF(AND(ISNUMBER($A18),ISNUMBER(AX$1)),IF(OFFSET(CountryData!$A$1,'Quality check'!$A18-1,'Quality check'!AX$1-1)=0,"",OFFSET(CountryData!$A$1,'Quality check'!$A18-1,'Quality check'!AX$1-1)),"")</f>
        <v/>
      </c>
      <c r="AY18" s="202" t="str">
        <f ca="1">IF(AND(ISNUMBER($A18),ISNUMBER(AY$1)),IF(OFFSET(CountryData!$A$1,'Quality check'!$A18-1,'Quality check'!AY$1-1)=0,"",OFFSET(CountryData!$A$1,'Quality check'!$A18-1,'Quality check'!AY$1-1)),"")</f>
        <v/>
      </c>
      <c r="AZ18" s="202" t="str">
        <f ca="1">IF(AND(ISNUMBER($A18),ISNUMBER(AZ$1)),IF(OFFSET(CountryData!$A$1,'Quality check'!$A18-1,'Quality check'!AZ$1-1)=0,"",OFFSET(CountryData!$A$1,'Quality check'!$A18-1,'Quality check'!AZ$1-1)),"")</f>
        <v/>
      </c>
      <c r="BA18" s="202" t="str">
        <f ca="1">IF(AND(ISNUMBER($A18),ISNUMBER(BA$1)),IF(OFFSET(CountryData!$A$1,'Quality check'!$A18-1,'Quality check'!BA$1-1)=0,"",OFFSET(CountryData!$A$1,'Quality check'!$A18-1,'Quality check'!BA$1-1)),"")</f>
        <v/>
      </c>
      <c r="BB18" s="202" t="str">
        <f ca="1">IF(AND(ISNUMBER($A18),ISNUMBER(BB$1)),IF(OFFSET(CountryData!$A$1,'Quality check'!$A18-1,'Quality check'!BB$1-1)=0,"",OFFSET(CountryData!$A$1,'Quality check'!$A18-1,'Quality check'!BB$1-1)),"")</f>
        <v/>
      </c>
      <c r="BC18" s="202" t="str">
        <f ca="1">IF(AND(ISNUMBER($A18),ISNUMBER(BC$1)),IF(OFFSET(CountryData!$A$1,'Quality check'!$A18-1,'Quality check'!BC$1-1)=0,"",OFFSET(CountryData!$A$1,'Quality check'!$A18-1,'Quality check'!BC$1-1)),"")</f>
        <v/>
      </c>
      <c r="BD18" s="313" t="str">
        <f ca="1">IF(AND(ISNUMBER($A18),ISNUMBER(BD$1)),IF(OFFSET(CountryData!$A$1,'Quality check'!$A18-1,'Quality check'!BD$1-1)=0,"",OFFSET(CountryData!$A$1,'Quality check'!$A18-1,'Quality check'!BD$1-1)),"")</f>
        <v/>
      </c>
      <c r="BE18" s="313" t="str">
        <f ca="1">IF(AND(ISNUMBER($A18),ISNUMBER(BE$1)),IF(OFFSET(CountryData!$A$1,'Quality check'!$A18-1,'Quality check'!BE$1-1)=0,"",OFFSET(CountryData!$A$1,'Quality check'!$A18-1,'Quality check'!BE$1-1)),"")</f>
        <v/>
      </c>
      <c r="BF18" s="313" t="str">
        <f ca="1">IF(AND(ISNUMBER($A18),ISNUMBER(BF$1)),IF(OFFSET(CountryData!$A$1,'Quality check'!$A18-1,'Quality check'!BF$1-1)=0,"",OFFSET(CountryData!$A$1,'Quality check'!$A18-1,'Quality check'!BF$1-1)),"")</f>
        <v/>
      </c>
      <c r="BG18" s="203" t="str">
        <f ca="1">IF(AND(ISNUMBER($A18),ISNUMBER(BG$1)),IF(OFFSET(CountryData!$A$1,'Quality check'!$A18-1,'Quality check'!BG$1-1)=0,"",OFFSET(CountryData!$A$1,'Quality check'!$A18-1,'Quality check'!BG$1-1)),"")</f>
        <v/>
      </c>
      <c r="BH18" s="202" t="str">
        <f ca="1">IF(AND(ISNUMBER($A18),ISNUMBER(BH$1)),IF(OFFSET(CountryData!$A$1,'Quality check'!$A18-1,'Quality check'!BH$1-1)=0,"",OFFSET(CountryData!$A$1,'Quality check'!$A18-1,'Quality check'!BH$1-1)),"")</f>
        <v/>
      </c>
      <c r="BI18" s="203" t="str">
        <f ca="1">IF(AND(ISNUMBER($A18),ISNUMBER(BI$1)),IF(OFFSET(CountryData!$A$1,'Quality check'!$A18-1,'Quality check'!BI$1-1)=0,"",OFFSET(CountryData!$A$1,'Quality check'!$A18-1,'Quality check'!BI$1-1)),"")</f>
        <v/>
      </c>
      <c r="BJ18" s="202" t="str">
        <f ca="1">IF(AND(ISNUMBER($A18),ISNUMBER(BJ$1)),IF(OFFSET(CountryData!$A$1,'Quality check'!$A18-1,'Quality check'!BJ$1-1)=0,"",OFFSET(CountryData!$A$1,'Quality check'!$A18-1,'Quality check'!BJ$1-1)),"")</f>
        <v/>
      </c>
      <c r="BK18" s="202" t="str">
        <f ca="1">IF(AND(ISNUMBER($A18),ISNUMBER(BK$1)),IF(OFFSET(CountryData!$A$1,'Quality check'!$A18-1,'Quality check'!BK$1-1)=0,"",OFFSET(CountryData!$A$1,'Quality check'!$A18-1,'Quality check'!BK$1-1)),"")</f>
        <v/>
      </c>
      <c r="BL18" s="308" t="str">
        <f ca="1">IF(AND(ISNUMBER($A18),ISNUMBER(BL$1)),IF(OFFSET(CountryData!$A$1,'Quality check'!$A18-1,'Quality check'!BL$1-1)=0,"",OFFSET(CountryData!$A$1,'Quality check'!$A18-1,'Quality check'!BL$1-1)),"")</f>
        <v/>
      </c>
      <c r="BM18" s="308" t="str">
        <f ca="1">IF(AND(ISNUMBER($A18),ISNUMBER(BM$1)),IF(OFFSET(CountryData!$A$1,'Quality check'!$A18-1,'Quality check'!BM$1-1)=0,"",OFFSET(CountryData!$A$1,'Quality check'!$A18-1,'Quality check'!BM$1-1)),"")</f>
        <v/>
      </c>
      <c r="BN18" s="308" t="str">
        <f ca="1">IF(AND(ISNUMBER($A18),ISNUMBER(BN$1)),IF(OFFSET(CountryData!$A$1,'Quality check'!$A18-1,'Quality check'!BN$1-1)=0,"",OFFSET(CountryData!$A$1,'Quality check'!$A18-1,'Quality check'!BN$1-1)),"")</f>
        <v/>
      </c>
      <c r="BO18" s="308" t="str">
        <f ca="1">IF(AND(ISNUMBER($A18),ISNUMBER(BO$1)),IF(OFFSET(CountryData!$A$1,'Quality check'!$A18-1,'Quality check'!BO$1-1)=0,"",OFFSET(CountryData!$A$1,'Quality check'!$A18-1,'Quality check'!BO$1-1)),"")</f>
        <v/>
      </c>
      <c r="BP18" s="308" t="str">
        <f ca="1">IF(AND(ISNUMBER($A18),ISNUMBER(BP$1)),IF(OFFSET(CountryData!$A$1,'Quality check'!$A18-1,'Quality check'!BP$1-1)=0,"",OFFSET(CountryData!$A$1,'Quality check'!$A18-1,'Quality check'!BP$1-1)),"")</f>
        <v/>
      </c>
      <c r="BQ18" s="308" t="str">
        <f ca="1">IF(AND(ISNUMBER($A18),ISNUMBER(BQ$1)),IF(OFFSET(CountryData!$A$1,'Quality check'!$A18-1,'Quality check'!BQ$1-1)=0,"",OFFSET(CountryData!$A$1,'Quality check'!$A18-1,'Quality check'!BQ$1-1)),"")</f>
        <v/>
      </c>
      <c r="BR18" s="308" t="str">
        <f ca="1">IF(AND(ISNUMBER($A18),ISNUMBER(BR$1)),IF(OFFSET(CountryData!$A$1,'Quality check'!$A18-1,'Quality check'!BR$1-1)=0,"",OFFSET(CountryData!$A$1,'Quality check'!$A18-1,'Quality check'!BR$1-1)),"")</f>
        <v/>
      </c>
      <c r="BS18" s="308" t="str">
        <f ca="1">IF(AND(ISNUMBER($A18),ISNUMBER(BS$1)),IF(OFFSET(CountryData!$A$1,'Quality check'!$A18-1,'Quality check'!BS$1-1)=0,"",OFFSET(CountryData!$A$1,'Quality check'!$A18-1,'Quality check'!BS$1-1)),"")</f>
        <v/>
      </c>
      <c r="BT18" s="308" t="str">
        <f ca="1">IF(AND(ISNUMBER($A18),ISNUMBER(BT$1)),IF(OFFSET(CountryData!$A$1,'Quality check'!$A18-1,'Quality check'!BT$1-1)=0,"",OFFSET(CountryData!$A$1,'Quality check'!$A18-1,'Quality check'!BT$1-1)),"")</f>
        <v/>
      </c>
      <c r="BU18" s="308" t="str">
        <f ca="1">IF(AND(ISNUMBER($A18),ISNUMBER(BU$1)),IF(OFFSET(CountryData!$A$1,'Quality check'!$A18-1,'Quality check'!BU$1-1)=0,"",OFFSET(CountryData!$A$1,'Quality check'!$A18-1,'Quality check'!BU$1-1)),"")</f>
        <v/>
      </c>
      <c r="BV18" s="308" t="str">
        <f ca="1">IF(AND(ISNUMBER($A18),ISNUMBER(BV$1)),IF(OFFSET(CountryData!$A$1,'Quality check'!$A18-1,'Quality check'!BV$1-1)=0,"",OFFSET(CountryData!$A$1,'Quality check'!$A18-1,'Quality check'!BV$1-1)),"")</f>
        <v/>
      </c>
      <c r="BW18" s="308" t="str">
        <f ca="1">IF(AND(ISNUMBER($A18),ISNUMBER(BW$1)),IF(OFFSET(CountryData!$A$1,'Quality check'!$A18-1,'Quality check'!BW$1-1)=0,"",OFFSET(CountryData!$A$1,'Quality check'!$A18-1,'Quality check'!BW$1-1)),"")</f>
        <v/>
      </c>
      <c r="BX18" s="202" t="str">
        <f ca="1">IF(AND(ISNUMBER($A18),ISNUMBER(BX$1)),IF(OFFSET(CountryData!$A$1,'Quality check'!$A18-1,'Quality check'!BX$1-1)=0,"",OFFSET(CountryData!$A$1,'Quality check'!$A18-1,'Quality check'!BX$1-1)),"")</f>
        <v/>
      </c>
      <c r="BY18" s="308" t="str">
        <f ca="1">IF(AND(ISNUMBER($A18),ISNUMBER(BY$1)),IF(OFFSET(CountryData!$A$1,'Quality check'!$A18-1,'Quality check'!BY$1-1)=0,"",OFFSET(CountryData!$A$1,'Quality check'!$A18-1,'Quality check'!BY$1-1)),"")</f>
        <v/>
      </c>
      <c r="BZ18" s="308" t="str">
        <f ca="1">IF(AND(ISNUMBER($A18),ISNUMBER(BZ$1)),IF(OFFSET(CountryData!$A$1,'Quality check'!$A18-1,'Quality check'!BZ$1-1)=0,"",OFFSET(CountryData!$A$1,'Quality check'!$A18-1,'Quality check'!BZ$1-1)),"")</f>
        <v/>
      </c>
      <c r="CA18" s="308" t="str">
        <f ca="1">IF(AND(ISNUMBER($A18),ISNUMBER(CA$1)),IF(OFFSET(CountryData!$A$1,'Quality check'!$A18-1,'Quality check'!CA$1-1)=0,"",OFFSET(CountryData!$A$1,'Quality check'!$A18-1,'Quality check'!CA$1-1)),"")</f>
        <v/>
      </c>
      <c r="CB18" s="308" t="str">
        <f ca="1">IF(AND(ISNUMBER($A18),ISNUMBER(CB$1)),IF(OFFSET(CountryData!$A$1,'Quality check'!$A18-1,'Quality check'!CB$1-1)=0,"",OFFSET(CountryData!$A$1,'Quality check'!$A18-1,'Quality check'!CB$1-1)),"")</f>
        <v/>
      </c>
      <c r="CC18" s="308" t="str">
        <f ca="1">IF(AND(ISNUMBER($A18),ISNUMBER(CC$1)),IF(OFFSET(CountryData!$A$1,'Quality check'!$A18-1,'Quality check'!CC$1-1)=0,"",OFFSET(CountryData!$A$1,'Quality check'!$A18-1,'Quality check'!CC$1-1)),"")</f>
        <v/>
      </c>
      <c r="CD18" s="308" t="str">
        <f ca="1">IF(AND(ISNUMBER($A18),ISNUMBER(CD$1)),IF(OFFSET(CountryData!$A$1,'Quality check'!$A18-1,'Quality check'!CD$1-1)=0,"",OFFSET(CountryData!$A$1,'Quality check'!$A18-1,'Quality check'!CD$1-1)),"")</f>
        <v/>
      </c>
      <c r="CE18" s="308" t="str">
        <f ca="1">IF(AND(ISNUMBER($A18),ISNUMBER(CE$1)),IF(OFFSET(CountryData!$A$1,'Quality check'!$A18-1,'Quality check'!CE$1-1)=0,"",OFFSET(CountryData!$A$1,'Quality check'!$A18-1,'Quality check'!CE$1-1)),"")</f>
        <v/>
      </c>
      <c r="CF18" s="308" t="str">
        <f ca="1">IF(AND(ISNUMBER($A18),ISNUMBER(CF$1)),IF(OFFSET(CountryData!$A$1,'Quality check'!$A18-1,'Quality check'!CF$1-1)=0,"",OFFSET(CountryData!$A$1,'Quality check'!$A18-1,'Quality check'!CF$1-1)),"")</f>
        <v/>
      </c>
      <c r="CG18" s="308" t="str">
        <f ca="1">IF(AND(ISNUMBER($A18),ISNUMBER(CG$1)),IF(OFFSET(CountryData!$A$1,'Quality check'!$A18-1,'Quality check'!CG$1-1)=0,"",OFFSET(CountryData!$A$1,'Quality check'!$A18-1,'Quality check'!CG$1-1)),"")</f>
        <v/>
      </c>
      <c r="CH18" s="308" t="str">
        <f ca="1">IF(AND(ISNUMBER($A18),ISNUMBER(CH$1)),IF(OFFSET(CountryData!$A$1,'Quality check'!$A18-1,'Quality check'!CH$1-1)=0,"",OFFSET(CountryData!$A$1,'Quality check'!$A18-1,'Quality check'!CH$1-1)),"")</f>
        <v/>
      </c>
      <c r="CI18" s="308" t="str">
        <f ca="1">IF(AND(ISNUMBER($A18),ISNUMBER(CI$1)),IF(OFFSET(CountryData!$A$1,'Quality check'!$A18-1,'Quality check'!CI$1-1)=0,"",OFFSET(CountryData!$A$1,'Quality check'!$A18-1,'Quality check'!CI$1-1)),"")</f>
        <v/>
      </c>
      <c r="CJ18" s="308" t="str">
        <f ca="1">IF(AND(ISNUMBER($A18),ISNUMBER(CJ$1)),IF(OFFSET(CountryData!$A$1,'Quality check'!$A18-1,'Quality check'!CJ$1-1)=0,"",OFFSET(CountryData!$A$1,'Quality check'!$A18-1,'Quality check'!CJ$1-1)),"")</f>
        <v/>
      </c>
      <c r="CK18" s="202" t="str">
        <f ca="1">IF(AND(ISNUMBER($A18),ISNUMBER(CK$1)),IF(OFFSET(CountryData!$A$1,'Quality check'!$A18-1,'Quality check'!CK$1-1)=0,"",OFFSET(CountryData!$A$1,'Quality check'!$A18-1,'Quality check'!CK$1-1)),"")</f>
        <v/>
      </c>
      <c r="CL18" s="308" t="str">
        <f ca="1">IF(AND(ISNUMBER($A18),ISNUMBER(CL$1)),IF(OFFSET(CountryData!$A$1,'Quality check'!$A18-1,'Quality check'!CL$1-1)=0,"",OFFSET(CountryData!$A$1,'Quality check'!$A18-1,'Quality check'!CL$1-1)),"")</f>
        <v/>
      </c>
      <c r="CM18" s="308" t="str">
        <f ca="1">IF(AND(ISNUMBER($A18),ISNUMBER(CM$1)),IF(OFFSET(CountryData!$A$1,'Quality check'!$A18-1,'Quality check'!CM$1-1)=0,"",OFFSET(CountryData!$A$1,'Quality check'!$A18-1,'Quality check'!CM$1-1)),"")</f>
        <v/>
      </c>
      <c r="CN18" s="308" t="str">
        <f ca="1">IF(AND(ISNUMBER($A18),ISNUMBER(CN$1)),IF(OFFSET(CountryData!$A$1,'Quality check'!$A18-1,'Quality check'!CN$1-1)=0,"",OFFSET(CountryData!$A$1,'Quality check'!$A18-1,'Quality check'!CN$1-1)),"")</f>
        <v/>
      </c>
      <c r="CO18" s="308" t="str">
        <f ca="1">IF(AND(ISNUMBER($A18),ISNUMBER(CO$1)),IF(OFFSET(CountryData!$A$1,'Quality check'!$A18-1,'Quality check'!CO$1-1)=0,"",OFFSET(CountryData!$A$1,'Quality check'!$A18-1,'Quality check'!CO$1-1)),"")</f>
        <v/>
      </c>
      <c r="CP18" s="308" t="str">
        <f ca="1">IF(AND(ISNUMBER($A18),ISNUMBER(CP$1)),IF(OFFSET(CountryData!$A$1,'Quality check'!$A18-1,'Quality check'!CP$1-1)=0,"",OFFSET(CountryData!$A$1,'Quality check'!$A18-1,'Quality check'!CP$1-1)),"")</f>
        <v/>
      </c>
      <c r="CQ18" s="308" t="str">
        <f ca="1">IF(AND(ISNUMBER($A18),ISNUMBER(CQ$1)),IF(OFFSET(CountryData!$A$1,'Quality check'!$A18-1,'Quality check'!CQ$1-1)=0,"",OFFSET(CountryData!$A$1,'Quality check'!$A18-1,'Quality check'!CQ$1-1)),"")</f>
        <v/>
      </c>
      <c r="CR18" s="203" t="str">
        <f ca="1">IF(AND(ISNUMBER($A18),ISNUMBER(CR$1)),IF(OFFSET(CountryData!$A$1,'Quality check'!$A18-1,'Quality check'!CR$1-1)=0,"",OFFSET(CountryData!$A$1,'Quality check'!$A18-1,'Quality check'!CR$1-1)),"")</f>
        <v/>
      </c>
      <c r="CS18" s="203" t="str">
        <f ca="1">IF(AND(ISNUMBER($A18),ISNUMBER(CS$1)),IF(OFFSET(CountryData!$A$1,'Quality check'!$A18-1,'Quality check'!CS$1-1)=0,"",OFFSET(CountryData!$A$1,'Quality check'!$A18-1,'Quality check'!CS$1-1)),"")</f>
        <v/>
      </c>
      <c r="CT18" s="203" t="str">
        <f ca="1">IF(AND(ISNUMBER($A18),ISNUMBER(CT$1)),IF(OFFSET(CountryData!$A$1,'Quality check'!$A18-1,'Quality check'!CT$1-1)=0,"",OFFSET(CountryData!$A$1,'Quality check'!$A18-1,'Quality check'!CT$1-1)),"")</f>
        <v/>
      </c>
      <c r="CU18" s="203" t="str">
        <f ca="1">IF(AND(ISNUMBER($A18),ISNUMBER(CU$1)),IF(OFFSET(CountryData!$A$1,'Quality check'!$A18-1,'Quality check'!CU$1-1)=0,"",OFFSET(CountryData!$A$1,'Quality check'!$A18-1,'Quality check'!CU$1-1)),"")</f>
        <v/>
      </c>
      <c r="CV18" s="203" t="str">
        <f ca="1">IF(AND(ISNUMBER($A18),ISNUMBER(CV$1)),IF(OFFSET(CountryData!$A$1,'Quality check'!$A18-1,'Quality check'!CV$1-1)=0,"",OFFSET(CountryData!$A$1,'Quality check'!$A18-1,'Quality check'!CV$1-1)),"")</f>
        <v/>
      </c>
      <c r="CW18" s="203" t="str">
        <f ca="1">IF(AND(ISNUMBER($A18),ISNUMBER(CW$1)),IF(OFFSET(CountryData!$A$1,'Quality check'!$A18-1,'Quality check'!CW$1-1)=0,"",OFFSET(CountryData!$A$1,'Quality check'!$A18-1,'Quality check'!CW$1-1)),"")</f>
        <v/>
      </c>
      <c r="CX18" s="203" t="str">
        <f ca="1">IF(AND(ISNUMBER($A18),ISNUMBER(CX$1)),IF(OFFSET(CountryData!$A$1,'Quality check'!$A18-1,'Quality check'!CX$1-1)=0,"",OFFSET(CountryData!$A$1,'Quality check'!$A18-1,'Quality check'!CX$1-1)),"")</f>
        <v/>
      </c>
      <c r="CY18" s="203" t="str">
        <f ca="1">IF(AND(ISNUMBER($A18),ISNUMBER(CY$1)),IF(OFFSET(CountryData!$A$1,'Quality check'!$A18-1,'Quality check'!CY$1-1)=0,"",OFFSET(CountryData!$A$1,'Quality check'!$A18-1,'Quality check'!CY$1-1)),"")</f>
        <v/>
      </c>
      <c r="CZ18" s="308" t="str">
        <f ca="1">IF(AND(ISNUMBER($A18),ISNUMBER(CZ$1)),IF(OFFSET(CountryData!$A$1,'Quality check'!$A18-1,'Quality check'!CZ$1-1)=0,"",OFFSET(CountryData!$A$1,'Quality check'!$A18-1,'Quality check'!CZ$1-1)),"")</f>
        <v/>
      </c>
      <c r="DA18" s="308" t="str">
        <f ca="1">IF(AND(ISNUMBER($A18),ISNUMBER(DA$1)),IF(OFFSET(CountryData!$A$1,'Quality check'!$A18-1,'Quality check'!DA$1-1)=0,"",OFFSET(CountryData!$A$1,'Quality check'!$A18-1,'Quality check'!DA$1-1)),"")</f>
        <v/>
      </c>
      <c r="DB18" s="202" t="str">
        <f ca="1">IF(AND(ISNUMBER($A18),ISNUMBER(DB$1)),IF(OFFSET(CountryData!$A$1,'Quality check'!$A18-1,'Quality check'!DB$1-1)=0,"",OFFSET(CountryData!$A$1,'Quality check'!$A18-1,'Quality check'!DB$1-1)),"")</f>
        <v/>
      </c>
      <c r="DC18" s="308" t="str">
        <f ca="1">IF(AND(ISNUMBER($A18),ISNUMBER(DC$1)),IF(OFFSET(CountryData!$A$1,'Quality check'!$A18-1,'Quality check'!DC$1-1)=0,"",OFFSET(CountryData!$A$1,'Quality check'!$A18-1,'Quality check'!DC$1-1)),"")</f>
        <v/>
      </c>
      <c r="DD18" s="308" t="str">
        <f ca="1">IF(AND(ISNUMBER($A18),ISNUMBER(DD$1)),IF(OFFSET(CountryData!$A$1,'Quality check'!$A18-1,'Quality check'!DD$1-1)=0,"",OFFSET(CountryData!$A$1,'Quality check'!$A18-1,'Quality check'!DD$1-1)),"")</f>
        <v/>
      </c>
      <c r="DE18" s="202" t="str">
        <f ca="1">IF(AND(ISNUMBER($A18),ISNUMBER(DE$1)),IF(OFFSET(CountryData!$A$1,'Quality check'!$A18-1,'Quality check'!DE$1-1)=0,"",OFFSET(CountryData!$A$1,'Quality check'!$A18-1,'Quality check'!DE$1-1)),"")</f>
        <v/>
      </c>
      <c r="DF18" s="203" t="str">
        <f ca="1">IF(AND(ISNUMBER($A18),ISNUMBER(DF$1)),IF(OFFSET(CountryData!$A$1,'Quality check'!$A18-1,'Quality check'!DF$1-1)=0,"",OFFSET(CountryData!$A$1,'Quality check'!$A18-1,'Quality check'!DF$1-1)),"")</f>
        <v/>
      </c>
      <c r="DG18" s="308" t="str">
        <f ca="1">IF(AND(ISNUMBER($A18),ISNUMBER(DG$1)),IF(OFFSET(CountryData!$A$1,'Quality check'!$A18-1,'Quality check'!DG$1-1)=0,"",OFFSET(CountryData!$A$1,'Quality check'!$A18-1,'Quality check'!DG$1-1)),"")</f>
        <v/>
      </c>
      <c r="DH18" s="203" t="str">
        <f ca="1">IF(AND(ISNUMBER($A18),ISNUMBER(DH$1)),IF(OFFSET(CountryData!$A$1,'Quality check'!$A18-1,'Quality check'!DH$1-1)=0,"",OFFSET(CountryData!$A$1,'Quality check'!$A18-1,'Quality check'!DH$1-1)),"")</f>
        <v/>
      </c>
      <c r="DI18" s="308" t="str">
        <f ca="1">IF(AND(ISNUMBER($A18),ISNUMBER(DI$1)),IF(OFFSET(CountryData!$A$1,'Quality check'!$A18-1,'Quality check'!DI$1-1)=0,"",OFFSET(CountryData!$A$1,'Quality check'!$A18-1,'Quality check'!DI$1-1)),"")</f>
        <v/>
      </c>
      <c r="DJ18" s="308" t="str">
        <f ca="1">IF(AND(ISNUMBER($A18),ISNUMBER(DJ$1)),IF(OFFSET(CountryData!$A$1,'Quality check'!$A18-1,'Quality check'!DJ$1-1)=0,"",OFFSET(CountryData!$A$1,'Quality check'!$A18-1,'Quality check'!DJ$1-1)),"")</f>
        <v/>
      </c>
      <c r="DK18" s="203" t="str">
        <f ca="1">IF(AND(ISNUMBER($A18),ISNUMBER(DK$1)),IF(OFFSET(CountryData!$A$1,'Quality check'!$A18-1,'Quality check'!DK$1-1)=0,"",OFFSET(CountryData!$A$1,'Quality check'!$A18-1,'Quality check'!DK$1-1)),"")</f>
        <v/>
      </c>
      <c r="DL18" s="203" t="str">
        <f ca="1">IF(AND(ISNUMBER($A18),ISNUMBER(DL$1)),IF(OFFSET(CountryData!$A$1,'Quality check'!$A18-1,'Quality check'!DL$1-1)=0,"",OFFSET(CountryData!$A$1,'Quality check'!$A18-1,'Quality check'!DL$1-1)),"")</f>
        <v/>
      </c>
      <c r="DM18" s="203" t="str">
        <f ca="1">IF(AND(ISNUMBER($A18),ISNUMBER(DM$1)),IF(OFFSET(CountryData!$A$1,'Quality check'!$A18-1,'Quality check'!DM$1-1)=0,"",OFFSET(CountryData!$A$1,'Quality check'!$A18-1,'Quality check'!DM$1-1)),"")</f>
        <v/>
      </c>
      <c r="DN18" s="203" t="str">
        <f ca="1">IF(AND(ISNUMBER($A18),ISNUMBER(DN$1)),IF(OFFSET(CountryData!$A$1,'Quality check'!$A18-1,'Quality check'!DN$1-1)=0,"",OFFSET(CountryData!$A$1,'Quality check'!$A18-1,'Quality check'!DN$1-1)),"")</f>
        <v/>
      </c>
      <c r="DO18" t="str">
        <f ca="1">IF(AND(ISNUMBER($A18),ISNUMBER(DO$1)),IF(OFFSET(CountryData!$A$1,'Quality check'!$A18-1,'Quality check'!DO$1-1)=0,"",OFFSET(CountryData!$A$1,'Quality check'!$A18-1,'Quality check'!DO$1-1)),"")</f>
        <v/>
      </c>
      <c r="DP18" t="str">
        <f ca="1">IF(AND(ISNUMBER($A18),ISNUMBER(DP$1)),IF(OFFSET(CountryData!$A$1,'Quality check'!$A18-1,'Quality check'!DP$1-1)=0,"",OFFSET(CountryData!$A$1,'Quality check'!$A18-1,'Quality check'!DP$1-1)),"")</f>
        <v/>
      </c>
      <c r="EF18">
        <f t="shared" si="3"/>
        <v>3</v>
      </c>
      <c r="EG18" t="str">
        <f t="shared" si="4"/>
        <v/>
      </c>
      <c r="EH18" t="str">
        <f t="shared" si="0"/>
        <v/>
      </c>
    </row>
    <row r="19" spans="1:138" x14ac:dyDescent="0.25">
      <c r="A19" s="114">
        <f>IF(ISNUMBER(MATCH(C19,CountryData!$EM:$EM,0)),MATCH(C19,CountryData!$EM:$EM,0),"")</f>
        <v>30</v>
      </c>
      <c r="B19" t="s">
        <v>410</v>
      </c>
      <c r="C19" t="s">
        <v>727</v>
      </c>
      <c r="D19" t="str">
        <f t="shared" si="1"/>
        <v>Comoros</v>
      </c>
      <c r="E19">
        <f t="shared" si="2"/>
        <v>2009</v>
      </c>
      <c r="F19" s="203">
        <f ca="1">IF(AND(ISNUMBER($A19),ISNUMBER(F$1)),IF(OFFSET(CountryData!$A$1,'Quality check'!$A19-1,'Quality check'!F$1-1)=0,"",OFFSET(CountryData!$A$1,'Quality check'!$A19-1,'Quality check'!F$1-1)),"")</f>
        <v>676000</v>
      </c>
      <c r="G19" s="203">
        <f ca="1">IF(AND(ISNUMBER($A19),ISNUMBER(G$1)),IF(OFFSET(CountryData!$A$1,'Quality check'!$A19-1,'Quality check'!G$1-1)=0,"",OFFSET(CountryData!$A$1,'Quality check'!$A19-1,'Quality check'!G$1-1)),"")</f>
        <v>256880</v>
      </c>
      <c r="H19" s="202" t="str">
        <f ca="1">IF(AND(ISNUMBER($A19),ISNUMBER(H$1)),IF(OFFSET(CountryData!$A$1,'Quality check'!$A19-1,'Quality check'!H$1-1)=0,"",OFFSET(CountryData!$A$1,'Quality check'!$A19-1,'Quality check'!H$1-1)),"")</f>
        <v/>
      </c>
      <c r="I19" s="202" t="str">
        <f ca="1">IF(AND(ISNUMBER($A19),ISNUMBER(I$1)),IF(OFFSET(CountryData!$A$1,'Quality check'!$A19-1,'Quality check'!I$1-1)=0,"",OFFSET(CountryData!$A$1,'Quality check'!$A19-1,'Quality check'!I$1-1)),"")</f>
        <v/>
      </c>
      <c r="J19" s="203">
        <f ca="1">IF(AND(ISNUMBER($A19),ISNUMBER(J$1)),IF(OFFSET(CountryData!$A$1,'Quality check'!$A19-1,'Quality check'!J$1-1)=0,"",OFFSET(CountryData!$A$1,'Quality check'!$A19-1,'Quality check'!J$1-1)),"")</f>
        <v>335612.49404559372</v>
      </c>
      <c r="K19" s="203">
        <f ca="1">IF(AND(ISNUMBER($A19),ISNUMBER(K$1)),IF(OFFSET(CountryData!$A$1,'Quality check'!$A19-1,'Quality check'!K$1-1)=0,"",OFFSET(CountryData!$A$1,'Quality check'!$A19-1,'Quality check'!K$1-1)),"")</f>
        <v>78000</v>
      </c>
      <c r="L19" s="203" t="str">
        <f ca="1">IF(AND(ISNUMBER($A19),ISNUMBER(L$1)),IF(OFFSET(CountryData!$A$1,'Quality check'!$A19-1,'Quality check'!L$1-1)=0,"",OFFSET(CountryData!$A$1,'Quality check'!$A19-1,'Quality check'!L$1-1)),"")</f>
        <v/>
      </c>
      <c r="M19" s="203">
        <f ca="1">IF(AND(ISNUMBER($A19),ISNUMBER(M$1)),IF(OFFSET(CountryData!$A$1,'Quality check'!$A19-1,'Quality check'!M$1-1)=0,"",OFFSET(CountryData!$A$1,'Quality check'!$A19-1,'Quality check'!M$1-1)),"")</f>
        <v>99000</v>
      </c>
      <c r="N19" s="203">
        <f ca="1">IF(AND(ISNUMBER($A19),ISNUMBER(N$1)),IF(OFFSET(CountryData!$A$1,'Quality check'!$A19-1,'Quality check'!N$1-1)=0,"",OFFSET(CountryData!$A$1,'Quality check'!$A19-1,'Quality check'!N$1-1)),"")</f>
        <v>79079.703681971529</v>
      </c>
      <c r="O19" s="203">
        <f ca="1">IF(AND(ISNUMBER($A19),ISNUMBER(O$1)),IF(OFFSET(CountryData!$A$1,'Quality check'!$A19-1,'Quality check'!O$1-1)=0,"",OFFSET(CountryData!$A$1,'Quality check'!$A19-1,'Quality check'!O$1-1)),"")</f>
        <v>18295.731260085082</v>
      </c>
      <c r="P19" s="203">
        <f ca="1">IF(AND(ISNUMBER($A19),ISNUMBER(P$1)),IF(OFFSET(CountryData!$A$1,'Quality check'!$A19-1,'Quality check'!P$1-1)=0,"",OFFSET(CountryData!$A$1,'Quality check'!$A19-1,'Quality check'!P$1-1)),"")</f>
        <v>27815.461346633416</v>
      </c>
      <c r="Q19" s="203">
        <f ca="1">IF(AND(ISNUMBER($A19),ISNUMBER(Q$1)),IF(OFFSET(CountryData!$A$1,'Quality check'!$A19-1,'Quality check'!Q$1-1)=0,"",OFFSET(CountryData!$A$1,'Quality check'!$A19-1,'Quality check'!Q$1-1)),"")</f>
        <v>21000</v>
      </c>
      <c r="R19" s="203">
        <f ca="1">IF(AND(ISNUMBER($A19),ISNUMBER(R$1)),IF(OFFSET(CountryData!$A$1,'Quality check'!$A19-1,'Quality check'!R$1-1)=0,"",OFFSET(CountryData!$A$1,'Quality check'!$A19-1,'Quality check'!R$1-1)),"")</f>
        <v>9519.7300865483357</v>
      </c>
      <c r="S19" s="203">
        <f ca="1">IF(AND(ISNUMBER($A19),ISNUMBER(S$1)),IF(OFFSET(CountryData!$A$1,'Quality check'!$A19-1,'Quality check'!S$1-1)=0,"",OFFSET(CountryData!$A$1,'Quality check'!$A19-1,'Quality check'!S$1-1)),"")</f>
        <v>10660.114419832771</v>
      </c>
      <c r="T19" s="202">
        <f ca="1">IF(AND(ISNUMBER($A19),ISNUMBER(T$1)),IF(OFFSET(CountryData!$A$1,'Quality check'!$A19-1,'Quality check'!T$1-1)=0,"",OFFSET(CountryData!$A$1,'Quality check'!$A19-1,'Quality check'!T$1-1)),"")</f>
        <v>0.72071000000000096</v>
      </c>
      <c r="U19" s="203">
        <f ca="1">IF(AND(ISNUMBER($A19),ISNUMBER(U$1)),IF(OFFSET(CountryData!$A$1,'Quality check'!$A19-1,'Quality check'!U$1-1)=0,"",OFFSET(CountryData!$A$1,'Quality check'!$A19-1,'Quality check'!U$1-1)),"")</f>
        <v>277160</v>
      </c>
      <c r="V19" s="203">
        <f ca="1">IF(AND(ISNUMBER($A19),ISNUMBER(V$1)),IF(OFFSET(CountryData!$A$1,'Quality check'!$A19-1,'Quality check'!V$1-1)=0,"",OFFSET(CountryData!$A$1,'Quality check'!$A19-1,'Quality check'!V$1-1)),"")</f>
        <v>249444</v>
      </c>
      <c r="W19" s="202">
        <f ca="1">IF(AND(ISNUMBER($A19),ISNUMBER(W$1)),IF(OFFSET(CountryData!$A$1,'Quality check'!$A19-1,'Quality check'!W$1-1)=0,"",OFFSET(CountryData!$A$1,'Quality check'!$A19-1,'Quality check'!W$1-1)),"")</f>
        <v>0.46100000000000002</v>
      </c>
      <c r="X19" s="202">
        <f ca="1">IF(AND(ISNUMBER($A19),ISNUMBER(X$1)),IF(OFFSET(CountryData!$A$1,'Quality check'!$A19-1,'Quality check'!X$1-1)=0,"",OFFSET(CountryData!$A$1,'Quality check'!$A19-1,'Quality check'!X$1-1)),"")</f>
        <v>5.9</v>
      </c>
      <c r="Y19" s="202">
        <f ca="1">IF(AND(ISNUMBER($A19),ISNUMBER(Y$1)),IF(OFFSET(CountryData!$A$1,'Quality check'!$A19-1,'Quality check'!Y$1-1)=0,"",OFFSET(CountryData!$A$1,'Quality check'!$A19-1,'Quality check'!Y$1-1)),"")</f>
        <v>0.59000000000000008</v>
      </c>
      <c r="Z19" s="202">
        <f ca="1">IF(AND(ISNUMBER($A19),ISNUMBER(Z$1)),IF(OFFSET(CountryData!$A$1,'Quality check'!$A19-1,'Quality check'!Z$1-1)=0,"",OFFSET(CountryData!$A$1,'Quality check'!$A19-1,'Quality check'!Z$1-1)),"")</f>
        <v>0.41</v>
      </c>
      <c r="AA19" s="203">
        <f ca="1">IF(AND(ISNUMBER($A19),ISNUMBER(AA$1)),IF(OFFSET(CountryData!$A$1,'Quality check'!$A19-1,'Quality check'!AA$1-1)=0,"",OFFSET(CountryData!$A$1,'Quality check'!$A19-1,'Quality check'!AA$1-1)),"")</f>
        <v>898</v>
      </c>
      <c r="AB19" s="203">
        <f ca="1">IF(AND(ISNUMBER($A19),ISNUMBER(AB$1)),IF(OFFSET(CountryData!$A$1,'Quality check'!$A19-1,'Quality check'!AB$1-1)=0,"",OFFSET(CountryData!$A$1,'Quality check'!$A19-1,'Quality check'!AB$1-1)),"")</f>
        <v>1429</v>
      </c>
      <c r="AC19" s="203">
        <f ca="1">IF(AND(ISNUMBER($A19),ISNUMBER(AC$1)),IF(OFFSET(CountryData!$A$1,'Quality check'!$A19-1,'Quality check'!AC$1-1)=0,"",OFFSET(CountryData!$A$1,'Quality check'!$A19-1,'Quality check'!AC$1-1)),"")</f>
        <v>2274</v>
      </c>
      <c r="AD19" s="203">
        <f ca="1">IF(AND(ISNUMBER($A19),ISNUMBER(AD$1)),IF(OFFSET(CountryData!$A$1,'Quality check'!$A19-1,'Quality check'!AD$1-1)=0,"",OFFSET(CountryData!$A$1,'Quality check'!$A19-1,'Quality check'!AD$1-1)),"")</f>
        <v>2457</v>
      </c>
      <c r="AE19" s="202">
        <f ca="1">IF(AND(ISNUMBER($A19),ISNUMBER(AE$1)),IF(OFFSET(CountryData!$A$1,'Quality check'!$A19-1,'Quality check'!AE$1-1)=0,"",OFFSET(CountryData!$A$1,'Quality check'!$A19-1,'Quality check'!AE$1-1)),"")</f>
        <v>0.183</v>
      </c>
      <c r="AF19" s="308">
        <f ca="1">IF(AND(ISNUMBER($A19),ISNUMBER(AF$1)),IF(OFFSET(CountryData!$A$1,'Quality check'!$A19-1,'Quality check'!AF$1-1)=0,"",OFFSET(CountryData!$A$1,'Quality check'!$A19-1,'Quality check'!AF$1-1)),"")</f>
        <v>3.1720000000000002</v>
      </c>
      <c r="AG19" s="203" t="str">
        <f ca="1">IF(AND(ISNUMBER($A19),ISNUMBER(AG$1)),IF(OFFSET(CountryData!$A$1,'Quality check'!$A19-1,'Quality check'!AG$1-1)=0,"",OFFSET(CountryData!$A$1,'Quality check'!$A19-1,'Quality check'!AG$1-1)),"")</f>
        <v/>
      </c>
      <c r="AH19" s="203" t="str">
        <f ca="1">IF(AND(ISNUMBER($A19),ISNUMBER(AH$1)),IF(OFFSET(CountryData!$A$1,'Quality check'!$A19-1,'Quality check'!AH$1-1)=0,"",OFFSET(CountryData!$A$1,'Quality check'!$A19-1,'Quality check'!AH$1-1)),"")</f>
        <v/>
      </c>
      <c r="AI19" s="203" t="str">
        <f ca="1">IF(AND(ISNUMBER($A19),ISNUMBER(AI$1)),IF(OFFSET(CountryData!$A$1,'Quality check'!$A19-1,'Quality check'!AI$1-1)=0,"",OFFSET(CountryData!$A$1,'Quality check'!$A19-1,'Quality check'!AI$1-1)),"")</f>
        <v/>
      </c>
      <c r="AJ19" s="202" t="str">
        <f ca="1">IF(AND(ISNUMBER($A19),ISNUMBER(AJ$1)),IF(OFFSET(CountryData!$A$1,'Quality check'!$A19-1,'Quality check'!AJ$1-1)=0,"",OFFSET(CountryData!$A$1,'Quality check'!$A19-1,'Quality check'!AJ$1-1)),"")</f>
        <v/>
      </c>
      <c r="AK19" s="202" t="str">
        <f ca="1">IF(AND(ISNUMBER($A19),ISNUMBER(AK$1)),IF(OFFSET(CountryData!$A$1,'Quality check'!$A19-1,'Quality check'!AK$1-1)=0,"",OFFSET(CountryData!$A$1,'Quality check'!$A19-1,'Quality check'!AK$1-1)),"")</f>
        <v/>
      </c>
      <c r="AL19" s="202">
        <f ca="1">IF(AND(ISNUMBER($A19),ISNUMBER(AL$1)),IF(OFFSET(CountryData!$A$1,'Quality check'!$A19-1,'Quality check'!AL$1-1)=0,"",OFFSET(CountryData!$A$1,'Quality check'!$A19-1,'Quality check'!AL$1-1)),"")</f>
        <v>0.1</v>
      </c>
      <c r="AM19" s="202">
        <f ca="1">IF(AND(ISNUMBER($A19),ISNUMBER(AM$1)),IF(OFFSET(CountryData!$A$1,'Quality check'!$A19-1,'Quality check'!AM$1-1)=0,"",OFFSET(CountryData!$A$1,'Quality check'!$A19-1,'Quality check'!AM$1-1)),"")</f>
        <v>1.7333333333333334</v>
      </c>
      <c r="AN19" s="202" t="str">
        <f ca="1">IF(AND(ISNUMBER($A19),ISNUMBER(AN$1)),IF(OFFSET(CountryData!$A$1,'Quality check'!$A19-1,'Quality check'!AN$1-1)=0,"",OFFSET(CountryData!$A$1,'Quality check'!$A19-1,'Quality check'!AN$1-1)),"")</f>
        <v/>
      </c>
      <c r="AO19" s="203" t="str">
        <f ca="1">IF(AND(ISNUMBER($A19),ISNUMBER(AO$1)),IF(OFFSET(CountryData!$A$1,'Quality check'!$A19-1,'Quality check'!AO$1-1)=0,"",OFFSET(CountryData!$A$1,'Quality check'!$A19-1,'Quality check'!AO$1-1)),"")</f>
        <v/>
      </c>
      <c r="AP19" s="203" t="str">
        <f ca="1">IF(AND(ISNUMBER($A19),ISNUMBER(AP$1)),IF(OFFSET(CountryData!$A$1,'Quality check'!$A19-1,'Quality check'!AP$1-1)=0,"",OFFSET(CountryData!$A$1,'Quality check'!$A19-1,'Quality check'!AP$1-1)),"")</f>
        <v/>
      </c>
      <c r="AQ19" s="202" t="str">
        <f ca="1">IF(AND(ISNUMBER($A19),ISNUMBER(AQ$1)),IF(OFFSET(CountryData!$A$1,'Quality check'!$A19-1,'Quality check'!AQ$1-1)=0,"",OFFSET(CountryData!$A$1,'Quality check'!$A19-1,'Quality check'!AQ$1-1)),"")</f>
        <v/>
      </c>
      <c r="AR19" s="202" t="str">
        <f ca="1">IF(AND(ISNUMBER($A19),ISNUMBER(AR$1)),IF(OFFSET(CountryData!$A$1,'Quality check'!$A19-1,'Quality check'!AR$1-1)=0,"",OFFSET(CountryData!$A$1,'Quality check'!$A19-1,'Quality check'!AR$1-1)),"")</f>
        <v/>
      </c>
      <c r="AS19" s="202" t="str">
        <f ca="1">IF(AND(ISNUMBER($A19),ISNUMBER(AS$1)),IF(OFFSET(CountryData!$A$1,'Quality check'!$A19-1,'Quality check'!AS$1-1)=0,"",OFFSET(CountryData!$A$1,'Quality check'!$A19-1,'Quality check'!AS$1-1)),"")</f>
        <v/>
      </c>
      <c r="AT19" s="202">
        <f ca="1">IF(AND(ISNUMBER($A19),ISNUMBER(AT$1)),IF(OFFSET(CountryData!$A$1,'Quality check'!$A19-1,'Quality check'!AT$1-1)=0,"",OFFSET(CountryData!$A$1,'Quality check'!$A19-1,'Quality check'!AT$1-1)),"")</f>
        <v>0.31</v>
      </c>
      <c r="AU19" s="202">
        <f ca="1">IF(AND(ISNUMBER($A19),ISNUMBER(AU$1)),IF(OFFSET(CountryData!$A$1,'Quality check'!$A19-1,'Quality check'!AU$1-1)=0,"",OFFSET(CountryData!$A$1,'Quality check'!$A19-1,'Quality check'!AU$1-1)),"")</f>
        <v>3.3177857142857201</v>
      </c>
      <c r="AV19" s="202" t="str">
        <f ca="1">IF(AND(ISNUMBER($A19),ISNUMBER(AV$1)),IF(OFFSET(CountryData!$A$1,'Quality check'!$A19-1,'Quality check'!AV$1-1)=0,"",OFFSET(CountryData!$A$1,'Quality check'!$A19-1,'Quality check'!AV$1-1)),"")</f>
        <v/>
      </c>
      <c r="AW19" s="203" t="str">
        <f ca="1">IF(AND(ISNUMBER($A19),ISNUMBER(AW$1)),IF(OFFSET(CountryData!$A$1,'Quality check'!$A19-1,'Quality check'!AW$1-1)=0,"",OFFSET(CountryData!$A$1,'Quality check'!$A19-1,'Quality check'!AW$1-1)),"")</f>
        <v/>
      </c>
      <c r="AX19" s="203" t="str">
        <f ca="1">IF(AND(ISNUMBER($A19),ISNUMBER(AX$1)),IF(OFFSET(CountryData!$A$1,'Quality check'!$A19-1,'Quality check'!AX$1-1)=0,"",OFFSET(CountryData!$A$1,'Quality check'!$A19-1,'Quality check'!AX$1-1)),"")</f>
        <v/>
      </c>
      <c r="AY19" s="202" t="str">
        <f ca="1">IF(AND(ISNUMBER($A19),ISNUMBER(AY$1)),IF(OFFSET(CountryData!$A$1,'Quality check'!$A19-1,'Quality check'!AY$1-1)=0,"",OFFSET(CountryData!$A$1,'Quality check'!$A19-1,'Quality check'!AY$1-1)),"")</f>
        <v/>
      </c>
      <c r="AZ19" s="202" t="str">
        <f ca="1">IF(AND(ISNUMBER($A19),ISNUMBER(AZ$1)),IF(OFFSET(CountryData!$A$1,'Quality check'!$A19-1,'Quality check'!AZ$1-1)=0,"",OFFSET(CountryData!$A$1,'Quality check'!$A19-1,'Quality check'!AZ$1-1)),"")</f>
        <v/>
      </c>
      <c r="BA19" s="202" t="str">
        <f ca="1">IF(AND(ISNUMBER($A19),ISNUMBER(BA$1)),IF(OFFSET(CountryData!$A$1,'Quality check'!$A19-1,'Quality check'!BA$1-1)=0,"",OFFSET(CountryData!$A$1,'Quality check'!$A19-1,'Quality check'!BA$1-1)),"")</f>
        <v/>
      </c>
      <c r="BB19" s="202" t="str">
        <f ca="1">IF(AND(ISNUMBER($A19),ISNUMBER(BB$1)),IF(OFFSET(CountryData!$A$1,'Quality check'!$A19-1,'Quality check'!BB$1-1)=0,"",OFFSET(CountryData!$A$1,'Quality check'!$A19-1,'Quality check'!BB$1-1)),"")</f>
        <v/>
      </c>
      <c r="BC19" s="202" t="str">
        <f ca="1">IF(AND(ISNUMBER($A19),ISNUMBER(BC$1)),IF(OFFSET(CountryData!$A$1,'Quality check'!$A19-1,'Quality check'!BC$1-1)=0,"",OFFSET(CountryData!$A$1,'Quality check'!$A19-1,'Quality check'!BC$1-1)),"")</f>
        <v/>
      </c>
      <c r="BD19" s="313" t="str">
        <f ca="1">IF(AND(ISNUMBER($A19),ISNUMBER(BD$1)),IF(OFFSET(CountryData!$A$1,'Quality check'!$A19-1,'Quality check'!BD$1-1)=0,"",OFFSET(CountryData!$A$1,'Quality check'!$A19-1,'Quality check'!BD$1-1)),"")</f>
        <v/>
      </c>
      <c r="BE19" s="313" t="str">
        <f ca="1">IF(AND(ISNUMBER($A19),ISNUMBER(BE$1)),IF(OFFSET(CountryData!$A$1,'Quality check'!$A19-1,'Quality check'!BE$1-1)=0,"",OFFSET(CountryData!$A$1,'Quality check'!$A19-1,'Quality check'!BE$1-1)),"")</f>
        <v/>
      </c>
      <c r="BF19" s="313" t="str">
        <f ca="1">IF(AND(ISNUMBER($A19),ISNUMBER(BF$1)),IF(OFFSET(CountryData!$A$1,'Quality check'!$A19-1,'Quality check'!BF$1-1)=0,"",OFFSET(CountryData!$A$1,'Quality check'!$A19-1,'Quality check'!BF$1-1)),"")</f>
        <v/>
      </c>
      <c r="BG19" s="203" t="str">
        <f ca="1">IF(AND(ISNUMBER($A19),ISNUMBER(BG$1)),IF(OFFSET(CountryData!$A$1,'Quality check'!$A19-1,'Quality check'!BG$1-1)=0,"",OFFSET(CountryData!$A$1,'Quality check'!$A19-1,'Quality check'!BG$1-1)),"")</f>
        <v/>
      </c>
      <c r="BH19" s="202" t="str">
        <f ca="1">IF(AND(ISNUMBER($A19),ISNUMBER(BH$1)),IF(OFFSET(CountryData!$A$1,'Quality check'!$A19-1,'Quality check'!BH$1-1)=0,"",OFFSET(CountryData!$A$1,'Quality check'!$A19-1,'Quality check'!BH$1-1)),"")</f>
        <v/>
      </c>
      <c r="BI19" s="203" t="str">
        <f ca="1">IF(AND(ISNUMBER($A19),ISNUMBER(BI$1)),IF(OFFSET(CountryData!$A$1,'Quality check'!$A19-1,'Quality check'!BI$1-1)=0,"",OFFSET(CountryData!$A$1,'Quality check'!$A19-1,'Quality check'!BI$1-1)),"")</f>
        <v/>
      </c>
      <c r="BJ19" s="202" t="str">
        <f ca="1">IF(AND(ISNUMBER($A19),ISNUMBER(BJ$1)),IF(OFFSET(CountryData!$A$1,'Quality check'!$A19-1,'Quality check'!BJ$1-1)=0,"",OFFSET(CountryData!$A$1,'Quality check'!$A19-1,'Quality check'!BJ$1-1)),"")</f>
        <v/>
      </c>
      <c r="BK19" s="202" t="str">
        <f ca="1">IF(AND(ISNUMBER($A19),ISNUMBER(BK$1)),IF(OFFSET(CountryData!$A$1,'Quality check'!$A19-1,'Quality check'!BK$1-1)=0,"",OFFSET(CountryData!$A$1,'Quality check'!$A19-1,'Quality check'!BK$1-1)),"")</f>
        <v/>
      </c>
      <c r="BL19" s="308" t="str">
        <f ca="1">IF(AND(ISNUMBER($A19),ISNUMBER(BL$1)),IF(OFFSET(CountryData!$A$1,'Quality check'!$A19-1,'Quality check'!BL$1-1)=0,"",OFFSET(CountryData!$A$1,'Quality check'!$A19-1,'Quality check'!BL$1-1)),"")</f>
        <v/>
      </c>
      <c r="BM19" s="308" t="str">
        <f ca="1">IF(AND(ISNUMBER($A19),ISNUMBER(BM$1)),IF(OFFSET(CountryData!$A$1,'Quality check'!$A19-1,'Quality check'!BM$1-1)=0,"",OFFSET(CountryData!$A$1,'Quality check'!$A19-1,'Quality check'!BM$1-1)),"")</f>
        <v/>
      </c>
      <c r="BN19" s="308" t="str">
        <f ca="1">IF(AND(ISNUMBER($A19),ISNUMBER(BN$1)),IF(OFFSET(CountryData!$A$1,'Quality check'!$A19-1,'Quality check'!BN$1-1)=0,"",OFFSET(CountryData!$A$1,'Quality check'!$A19-1,'Quality check'!BN$1-1)),"")</f>
        <v/>
      </c>
      <c r="BO19" s="308" t="str">
        <f ca="1">IF(AND(ISNUMBER($A19),ISNUMBER(BO$1)),IF(OFFSET(CountryData!$A$1,'Quality check'!$A19-1,'Quality check'!BO$1-1)=0,"",OFFSET(CountryData!$A$1,'Quality check'!$A19-1,'Quality check'!BO$1-1)),"")</f>
        <v/>
      </c>
      <c r="BP19" s="308" t="str">
        <f ca="1">IF(AND(ISNUMBER($A19),ISNUMBER(BP$1)),IF(OFFSET(CountryData!$A$1,'Quality check'!$A19-1,'Quality check'!BP$1-1)=0,"",OFFSET(CountryData!$A$1,'Quality check'!$A19-1,'Quality check'!BP$1-1)),"")</f>
        <v/>
      </c>
      <c r="BQ19" s="308">
        <f ca="1">IF(AND(ISNUMBER($A19),ISNUMBER(BQ$1)),IF(OFFSET(CountryData!$A$1,'Quality check'!$A19-1,'Quality check'!BQ$1-1)=0,"",OFFSET(CountryData!$A$1,'Quality check'!$A19-1,'Quality check'!BQ$1-1)),"")</f>
        <v>0.31</v>
      </c>
      <c r="BR19" s="308" t="str">
        <f ca="1">IF(AND(ISNUMBER($A19),ISNUMBER(BR$1)),IF(OFFSET(CountryData!$A$1,'Quality check'!$A19-1,'Quality check'!BR$1-1)=0,"",OFFSET(CountryData!$A$1,'Quality check'!$A19-1,'Quality check'!BR$1-1)),"")</f>
        <v/>
      </c>
      <c r="BS19" s="308" t="str">
        <f ca="1">IF(AND(ISNUMBER($A19),ISNUMBER(BS$1)),IF(OFFSET(CountryData!$A$1,'Quality check'!$A19-1,'Quality check'!BS$1-1)=0,"",OFFSET(CountryData!$A$1,'Quality check'!$A19-1,'Quality check'!BS$1-1)),"")</f>
        <v/>
      </c>
      <c r="BT19" s="308" t="str">
        <f ca="1">IF(AND(ISNUMBER($A19),ISNUMBER(BT$1)),IF(OFFSET(CountryData!$A$1,'Quality check'!$A19-1,'Quality check'!BT$1-1)=0,"",OFFSET(CountryData!$A$1,'Quality check'!$A19-1,'Quality check'!BT$1-1)),"")</f>
        <v/>
      </c>
      <c r="BU19" s="308" t="str">
        <f ca="1">IF(AND(ISNUMBER($A19),ISNUMBER(BU$1)),IF(OFFSET(CountryData!$A$1,'Quality check'!$A19-1,'Quality check'!BU$1-1)=0,"",OFFSET(CountryData!$A$1,'Quality check'!$A19-1,'Quality check'!BU$1-1)),"")</f>
        <v/>
      </c>
      <c r="BV19" s="308" t="str">
        <f ca="1">IF(AND(ISNUMBER($A19),ISNUMBER(BV$1)),IF(OFFSET(CountryData!$A$1,'Quality check'!$A19-1,'Quality check'!BV$1-1)=0,"",OFFSET(CountryData!$A$1,'Quality check'!$A19-1,'Quality check'!BV$1-1)),"")</f>
        <v/>
      </c>
      <c r="BW19" s="308">
        <f ca="1">IF(AND(ISNUMBER($A19),ISNUMBER(BW$1)),IF(OFFSET(CountryData!$A$1,'Quality check'!$A19-1,'Quality check'!BW$1-1)=0,"",OFFSET(CountryData!$A$1,'Quality check'!$A19-1,'Quality check'!BW$1-1)),"")</f>
        <v>0.63</v>
      </c>
      <c r="BX19" s="202" t="str">
        <f ca="1">IF(AND(ISNUMBER($A19),ISNUMBER(BX$1)),IF(OFFSET(CountryData!$A$1,'Quality check'!$A19-1,'Quality check'!BX$1-1)=0,"",OFFSET(CountryData!$A$1,'Quality check'!$A19-1,'Quality check'!BX$1-1)),"")</f>
        <v/>
      </c>
      <c r="BY19" s="308" t="str">
        <f ca="1">IF(AND(ISNUMBER($A19),ISNUMBER(BY$1)),IF(OFFSET(CountryData!$A$1,'Quality check'!$A19-1,'Quality check'!BY$1-1)=0,"",OFFSET(CountryData!$A$1,'Quality check'!$A19-1,'Quality check'!BY$1-1)),"")</f>
        <v/>
      </c>
      <c r="BZ19" s="308" t="str">
        <f ca="1">IF(AND(ISNUMBER($A19),ISNUMBER(BZ$1)),IF(OFFSET(CountryData!$A$1,'Quality check'!$A19-1,'Quality check'!BZ$1-1)=0,"",OFFSET(CountryData!$A$1,'Quality check'!$A19-1,'Quality check'!BZ$1-1)),"")</f>
        <v/>
      </c>
      <c r="CA19" s="308">
        <f ca="1">IF(AND(ISNUMBER($A19),ISNUMBER(CA$1)),IF(OFFSET(CountryData!$A$1,'Quality check'!$A19-1,'Quality check'!CA$1-1)=0,"",OFFSET(CountryData!$A$1,'Quality check'!$A19-1,'Quality check'!CA$1-1)),"")</f>
        <v>0.56000000000000005</v>
      </c>
      <c r="CB19" s="308" t="str">
        <f ca="1">IF(AND(ISNUMBER($A19),ISNUMBER(CB$1)),IF(OFFSET(CountryData!$A$1,'Quality check'!$A19-1,'Quality check'!CB$1-1)=0,"",OFFSET(CountryData!$A$1,'Quality check'!$A19-1,'Quality check'!CB$1-1)),"")</f>
        <v/>
      </c>
      <c r="CC19" s="308" t="str">
        <f ca="1">IF(AND(ISNUMBER($A19),ISNUMBER(CC$1)),IF(OFFSET(CountryData!$A$1,'Quality check'!$A19-1,'Quality check'!CC$1-1)=0,"",OFFSET(CountryData!$A$1,'Quality check'!$A19-1,'Quality check'!CC$1-1)),"")</f>
        <v/>
      </c>
      <c r="CD19" s="308" t="str">
        <f ca="1">IF(AND(ISNUMBER($A19),ISNUMBER(CD$1)),IF(OFFSET(CountryData!$A$1,'Quality check'!$A19-1,'Quality check'!CD$1-1)=0,"",OFFSET(CountryData!$A$1,'Quality check'!$A19-1,'Quality check'!CD$1-1)),"")</f>
        <v/>
      </c>
      <c r="CE19" s="308" t="str">
        <f ca="1">IF(AND(ISNUMBER($A19),ISNUMBER(CE$1)),IF(OFFSET(CountryData!$A$1,'Quality check'!$A19-1,'Quality check'!CE$1-1)=0,"",OFFSET(CountryData!$A$1,'Quality check'!$A19-1,'Quality check'!CE$1-1)),"")</f>
        <v/>
      </c>
      <c r="CF19" s="308" t="str">
        <f ca="1">IF(AND(ISNUMBER($A19),ISNUMBER(CF$1)),IF(OFFSET(CountryData!$A$1,'Quality check'!$A19-1,'Quality check'!CF$1-1)=0,"",OFFSET(CountryData!$A$1,'Quality check'!$A19-1,'Quality check'!CF$1-1)),"")</f>
        <v/>
      </c>
      <c r="CG19" s="308" t="str">
        <f ca="1">IF(AND(ISNUMBER($A19),ISNUMBER(CG$1)),IF(OFFSET(CountryData!$A$1,'Quality check'!$A19-1,'Quality check'!CG$1-1)=0,"",OFFSET(CountryData!$A$1,'Quality check'!$A19-1,'Quality check'!CG$1-1)),"")</f>
        <v/>
      </c>
      <c r="CH19" s="308">
        <f ca="1">IF(AND(ISNUMBER($A19),ISNUMBER(CH$1)),IF(OFFSET(CountryData!$A$1,'Quality check'!$A19-1,'Quality check'!CH$1-1)=0,"",OFFSET(CountryData!$A$1,'Quality check'!$A19-1,'Quality check'!CH$1-1)),"")</f>
        <v>0.09</v>
      </c>
      <c r="CI19" s="308" t="str">
        <f ca="1">IF(AND(ISNUMBER($A19),ISNUMBER(CI$1)),IF(OFFSET(CountryData!$A$1,'Quality check'!$A19-1,'Quality check'!CI$1-1)=0,"",OFFSET(CountryData!$A$1,'Quality check'!$A19-1,'Quality check'!CI$1-1)),"")</f>
        <v/>
      </c>
      <c r="CJ19" s="308" t="str">
        <f ca="1">IF(AND(ISNUMBER($A19),ISNUMBER(CJ$1)),IF(OFFSET(CountryData!$A$1,'Quality check'!$A19-1,'Quality check'!CJ$1-1)=0,"",OFFSET(CountryData!$A$1,'Quality check'!$A19-1,'Quality check'!CJ$1-1)),"")</f>
        <v/>
      </c>
      <c r="CK19" s="202" t="str">
        <f ca="1">IF(AND(ISNUMBER($A19),ISNUMBER(CK$1)),IF(OFFSET(CountryData!$A$1,'Quality check'!$A19-1,'Quality check'!CK$1-1)=0,"",OFFSET(CountryData!$A$1,'Quality check'!$A19-1,'Quality check'!CK$1-1)),"")</f>
        <v/>
      </c>
      <c r="CL19" s="308" t="str">
        <f ca="1">IF(AND(ISNUMBER($A19),ISNUMBER(CL$1)),IF(OFFSET(CountryData!$A$1,'Quality check'!$A19-1,'Quality check'!CL$1-1)=0,"",OFFSET(CountryData!$A$1,'Quality check'!$A19-1,'Quality check'!CL$1-1)),"")</f>
        <v/>
      </c>
      <c r="CM19" s="308" t="str">
        <f ca="1">IF(AND(ISNUMBER($A19),ISNUMBER(CM$1)),IF(OFFSET(CountryData!$A$1,'Quality check'!$A19-1,'Quality check'!CM$1-1)=0,"",OFFSET(CountryData!$A$1,'Quality check'!$A19-1,'Quality check'!CM$1-1)),"")</f>
        <v/>
      </c>
      <c r="CN19" s="308" t="str">
        <f ca="1">IF(AND(ISNUMBER($A19),ISNUMBER(CN$1)),IF(OFFSET(CountryData!$A$1,'Quality check'!$A19-1,'Quality check'!CN$1-1)=0,"",OFFSET(CountryData!$A$1,'Quality check'!$A19-1,'Quality check'!CN$1-1)),"")</f>
        <v/>
      </c>
      <c r="CO19" s="308" t="str">
        <f ca="1">IF(AND(ISNUMBER($A19),ISNUMBER(CO$1)),IF(OFFSET(CountryData!$A$1,'Quality check'!$A19-1,'Quality check'!CO$1-1)=0,"",OFFSET(CountryData!$A$1,'Quality check'!$A19-1,'Quality check'!CO$1-1)),"")</f>
        <v/>
      </c>
      <c r="CP19" s="308" t="str">
        <f ca="1">IF(AND(ISNUMBER($A19),ISNUMBER(CP$1)),IF(OFFSET(CountryData!$A$1,'Quality check'!$A19-1,'Quality check'!CP$1-1)=0,"",OFFSET(CountryData!$A$1,'Quality check'!$A19-1,'Quality check'!CP$1-1)),"")</f>
        <v/>
      </c>
      <c r="CQ19" s="308" t="str">
        <f ca="1">IF(AND(ISNUMBER($A19),ISNUMBER(CQ$1)),IF(OFFSET(CountryData!$A$1,'Quality check'!$A19-1,'Quality check'!CQ$1-1)=0,"",OFFSET(CountryData!$A$1,'Quality check'!$A19-1,'Quality check'!CQ$1-1)),"")</f>
        <v/>
      </c>
      <c r="CR19" s="203" t="str">
        <f ca="1">IF(AND(ISNUMBER($A19),ISNUMBER(CR$1)),IF(OFFSET(CountryData!$A$1,'Quality check'!$A19-1,'Quality check'!CR$1-1)=0,"",OFFSET(CountryData!$A$1,'Quality check'!$A19-1,'Quality check'!CR$1-1)),"")</f>
        <v/>
      </c>
      <c r="CS19" s="203" t="str">
        <f ca="1">IF(AND(ISNUMBER($A19),ISNUMBER(CS$1)),IF(OFFSET(CountryData!$A$1,'Quality check'!$A19-1,'Quality check'!CS$1-1)=0,"",OFFSET(CountryData!$A$1,'Quality check'!$A19-1,'Quality check'!CS$1-1)),"")</f>
        <v/>
      </c>
      <c r="CT19" s="203" t="str">
        <f ca="1">IF(AND(ISNUMBER($A19),ISNUMBER(CT$1)),IF(OFFSET(CountryData!$A$1,'Quality check'!$A19-1,'Quality check'!CT$1-1)=0,"",OFFSET(CountryData!$A$1,'Quality check'!$A19-1,'Quality check'!CT$1-1)),"")</f>
        <v/>
      </c>
      <c r="CU19" s="203" t="str">
        <f ca="1">IF(AND(ISNUMBER($A19),ISNUMBER(CU$1)),IF(OFFSET(CountryData!$A$1,'Quality check'!$A19-1,'Quality check'!CU$1-1)=0,"",OFFSET(CountryData!$A$1,'Quality check'!$A19-1,'Quality check'!CU$1-1)),"")</f>
        <v/>
      </c>
      <c r="CV19" s="203" t="str">
        <f ca="1">IF(AND(ISNUMBER($A19),ISNUMBER(CV$1)),IF(OFFSET(CountryData!$A$1,'Quality check'!$A19-1,'Quality check'!CV$1-1)=0,"",OFFSET(CountryData!$A$1,'Quality check'!$A19-1,'Quality check'!CV$1-1)),"")</f>
        <v/>
      </c>
      <c r="CW19" s="203" t="str">
        <f ca="1">IF(AND(ISNUMBER($A19),ISNUMBER(CW$1)),IF(OFFSET(CountryData!$A$1,'Quality check'!$A19-1,'Quality check'!CW$1-1)=0,"",OFFSET(CountryData!$A$1,'Quality check'!$A19-1,'Quality check'!CW$1-1)),"")</f>
        <v/>
      </c>
      <c r="CX19" s="203" t="str">
        <f ca="1">IF(AND(ISNUMBER($A19),ISNUMBER(CX$1)),IF(OFFSET(CountryData!$A$1,'Quality check'!$A19-1,'Quality check'!CX$1-1)=0,"",OFFSET(CountryData!$A$1,'Quality check'!$A19-1,'Quality check'!CX$1-1)),"")</f>
        <v/>
      </c>
      <c r="CY19" s="203" t="str">
        <f ca="1">IF(AND(ISNUMBER($A19),ISNUMBER(CY$1)),IF(OFFSET(CountryData!$A$1,'Quality check'!$A19-1,'Quality check'!CY$1-1)=0,"",OFFSET(CountryData!$A$1,'Quality check'!$A19-1,'Quality check'!CY$1-1)),"")</f>
        <v/>
      </c>
      <c r="CZ19" s="308" t="str">
        <f ca="1">IF(AND(ISNUMBER($A19),ISNUMBER(CZ$1)),IF(OFFSET(CountryData!$A$1,'Quality check'!$A19-1,'Quality check'!CZ$1-1)=0,"",OFFSET(CountryData!$A$1,'Quality check'!$A19-1,'Quality check'!CZ$1-1)),"")</f>
        <v/>
      </c>
      <c r="DA19" s="308" t="str">
        <f ca="1">IF(AND(ISNUMBER($A19),ISNUMBER(DA$1)),IF(OFFSET(CountryData!$A$1,'Quality check'!$A19-1,'Quality check'!DA$1-1)=0,"",OFFSET(CountryData!$A$1,'Quality check'!$A19-1,'Quality check'!DA$1-1)),"")</f>
        <v/>
      </c>
      <c r="DB19" s="202" t="str">
        <f ca="1">IF(AND(ISNUMBER($A19),ISNUMBER(DB$1)),IF(OFFSET(CountryData!$A$1,'Quality check'!$A19-1,'Quality check'!DB$1-1)=0,"",OFFSET(CountryData!$A$1,'Quality check'!$A19-1,'Quality check'!DB$1-1)),"")</f>
        <v/>
      </c>
      <c r="DC19" s="308" t="str">
        <f ca="1">IF(AND(ISNUMBER($A19),ISNUMBER(DC$1)),IF(OFFSET(CountryData!$A$1,'Quality check'!$A19-1,'Quality check'!DC$1-1)=0,"",OFFSET(CountryData!$A$1,'Quality check'!$A19-1,'Quality check'!DC$1-1)),"")</f>
        <v/>
      </c>
      <c r="DD19" s="308" t="str">
        <f ca="1">IF(AND(ISNUMBER($A19),ISNUMBER(DD$1)),IF(OFFSET(CountryData!$A$1,'Quality check'!$A19-1,'Quality check'!DD$1-1)=0,"",OFFSET(CountryData!$A$1,'Quality check'!$A19-1,'Quality check'!DD$1-1)),"")</f>
        <v/>
      </c>
      <c r="DE19" s="202" t="str">
        <f ca="1">IF(AND(ISNUMBER($A19),ISNUMBER(DE$1)),IF(OFFSET(CountryData!$A$1,'Quality check'!$A19-1,'Quality check'!DE$1-1)=0,"",OFFSET(CountryData!$A$1,'Quality check'!$A19-1,'Quality check'!DE$1-1)),"")</f>
        <v/>
      </c>
      <c r="DF19" s="203" t="str">
        <f ca="1">IF(AND(ISNUMBER($A19),ISNUMBER(DF$1)),IF(OFFSET(CountryData!$A$1,'Quality check'!$A19-1,'Quality check'!DF$1-1)=0,"",OFFSET(CountryData!$A$1,'Quality check'!$A19-1,'Quality check'!DF$1-1)),"")</f>
        <v/>
      </c>
      <c r="DG19" s="308" t="str">
        <f ca="1">IF(AND(ISNUMBER($A19),ISNUMBER(DG$1)),IF(OFFSET(CountryData!$A$1,'Quality check'!$A19-1,'Quality check'!DG$1-1)=0,"",OFFSET(CountryData!$A$1,'Quality check'!$A19-1,'Quality check'!DG$1-1)),"")</f>
        <v/>
      </c>
      <c r="DH19" s="203" t="str">
        <f ca="1">IF(AND(ISNUMBER($A19),ISNUMBER(DH$1)),IF(OFFSET(CountryData!$A$1,'Quality check'!$A19-1,'Quality check'!DH$1-1)=0,"",OFFSET(CountryData!$A$1,'Quality check'!$A19-1,'Quality check'!DH$1-1)),"")</f>
        <v/>
      </c>
      <c r="DI19" s="308" t="str">
        <f ca="1">IF(AND(ISNUMBER($A19),ISNUMBER(DI$1)),IF(OFFSET(CountryData!$A$1,'Quality check'!$A19-1,'Quality check'!DI$1-1)=0,"",OFFSET(CountryData!$A$1,'Quality check'!$A19-1,'Quality check'!DI$1-1)),"")</f>
        <v/>
      </c>
      <c r="DJ19" s="308" t="str">
        <f ca="1">IF(AND(ISNUMBER($A19),ISNUMBER(DJ$1)),IF(OFFSET(CountryData!$A$1,'Quality check'!$A19-1,'Quality check'!DJ$1-1)=0,"",OFFSET(CountryData!$A$1,'Quality check'!$A19-1,'Quality check'!DJ$1-1)),"")</f>
        <v/>
      </c>
      <c r="DK19" s="203" t="str">
        <f ca="1">IF(AND(ISNUMBER($A19),ISNUMBER(DK$1)),IF(OFFSET(CountryData!$A$1,'Quality check'!$A19-1,'Quality check'!DK$1-1)=0,"",OFFSET(CountryData!$A$1,'Quality check'!$A19-1,'Quality check'!DK$1-1)),"")</f>
        <v/>
      </c>
      <c r="DL19" s="203" t="str">
        <f ca="1">IF(AND(ISNUMBER($A19),ISNUMBER(DL$1)),IF(OFFSET(CountryData!$A$1,'Quality check'!$A19-1,'Quality check'!DL$1-1)=0,"",OFFSET(CountryData!$A$1,'Quality check'!$A19-1,'Quality check'!DL$1-1)),"")</f>
        <v/>
      </c>
      <c r="DM19" s="203" t="str">
        <f ca="1">IF(AND(ISNUMBER($A19),ISNUMBER(DM$1)),IF(OFFSET(CountryData!$A$1,'Quality check'!$A19-1,'Quality check'!DM$1-1)=0,"",OFFSET(CountryData!$A$1,'Quality check'!$A19-1,'Quality check'!DM$1-1)),"")</f>
        <v/>
      </c>
      <c r="DN19" s="203" t="str">
        <f ca="1">IF(AND(ISNUMBER($A19),ISNUMBER(DN$1)),IF(OFFSET(CountryData!$A$1,'Quality check'!$A19-1,'Quality check'!DN$1-1)=0,"",OFFSET(CountryData!$A$1,'Quality check'!$A19-1,'Quality check'!DN$1-1)),"")</f>
        <v/>
      </c>
      <c r="DO19" t="str">
        <f ca="1">IF(AND(ISNUMBER($A19),ISNUMBER(DO$1)),IF(OFFSET(CountryData!$A$1,'Quality check'!$A19-1,'Quality check'!DO$1-1)=0,"",OFFSET(CountryData!$A$1,'Quality check'!$A19-1,'Quality check'!DO$1-1)),"")</f>
        <v/>
      </c>
      <c r="DP19" t="str">
        <f ca="1">IF(AND(ISNUMBER($A19),ISNUMBER(DP$1)),IF(OFFSET(CountryData!$A$1,'Quality check'!$A19-1,'Quality check'!DP$1-1)=0,"",OFFSET(CountryData!$A$1,'Quality check'!$A19-1,'Quality check'!DP$1-1)),"")</f>
        <v/>
      </c>
      <c r="EF19">
        <f t="shared" si="3"/>
        <v>4</v>
      </c>
      <c r="EG19">
        <f t="shared" si="4"/>
        <v>4</v>
      </c>
      <c r="EH19" t="str">
        <f t="shared" si="0"/>
        <v/>
      </c>
    </row>
    <row r="20" spans="1:138" x14ac:dyDescent="0.25">
      <c r="A20" s="114">
        <f>IF(ISNUMBER(MATCH(C20,CountryData!$EM:$EM,0)),MATCH(C20,CountryData!$EM:$EM,0),"")</f>
        <v>8</v>
      </c>
      <c r="B20" t="s">
        <v>411</v>
      </c>
      <c r="C20" t="s">
        <v>728</v>
      </c>
      <c r="D20" t="str">
        <f t="shared" si="1"/>
        <v>Comoros</v>
      </c>
      <c r="E20">
        <f t="shared" si="2"/>
        <v>2010</v>
      </c>
      <c r="F20" s="203">
        <f ca="1">IF(AND(ISNUMBER($A20),ISNUMBER(F$1)),IF(OFFSET(CountryData!$A$1,'Quality check'!$A20-1,'Quality check'!F$1-1)=0,"",OFFSET(CountryData!$A$1,'Quality check'!$A20-1,'Quality check'!F$1-1)),"")</f>
        <v>734750</v>
      </c>
      <c r="G20" s="203">
        <f ca="1">IF(AND(ISNUMBER($A20),ISNUMBER(G$1)),IF(OFFSET(CountryData!$A$1,'Quality check'!$A20-1,'Quality check'!G$1-1)=0,"",OFFSET(CountryData!$A$1,'Quality check'!$A20-1,'Quality check'!G$1-1)),"")</f>
        <v>279205</v>
      </c>
      <c r="H20" s="202" t="str">
        <f ca="1">IF(AND(ISNUMBER($A20),ISNUMBER(H$1)),IF(OFFSET(CountryData!$A$1,'Quality check'!$A20-1,'Quality check'!H$1-1)=0,"",OFFSET(CountryData!$A$1,'Quality check'!$A20-1,'Quality check'!H$1-1)),"")</f>
        <v/>
      </c>
      <c r="I20" s="202" t="str">
        <f ca="1">IF(AND(ISNUMBER($A20),ISNUMBER(I$1)),IF(OFFSET(CountryData!$A$1,'Quality check'!$A20-1,'Quality check'!I$1-1)=0,"",OFFSET(CountryData!$A$1,'Quality check'!$A20-1,'Quality check'!I$1-1)),"")</f>
        <v/>
      </c>
      <c r="J20" s="203">
        <f ca="1">IF(AND(ISNUMBER($A20),ISNUMBER(J$1)),IF(OFFSET(CountryData!$A$1,'Quality check'!$A20-1,'Quality check'!J$1-1)=0,"",OFFSET(CountryData!$A$1,'Quality check'!$A20-1,'Quality check'!J$1-1)),"")</f>
        <v>364779.99999999994</v>
      </c>
      <c r="K20" s="203">
        <f ca="1">IF(AND(ISNUMBER($A20),ISNUMBER(K$1)),IF(OFFSET(CountryData!$A$1,'Quality check'!$A20-1,'Quality check'!K$1-1)=0,"",OFFSET(CountryData!$A$1,'Quality check'!$A20-1,'Quality check'!K$1-1)),"")</f>
        <v>84778.846153846156</v>
      </c>
      <c r="L20" s="203" t="str">
        <f ca="1">IF(AND(ISNUMBER($A20),ISNUMBER(L$1)),IF(OFFSET(CountryData!$A$1,'Quality check'!$A20-1,'Quality check'!L$1-1)=0,"",OFFSET(CountryData!$A$1,'Quality check'!$A20-1,'Quality check'!L$1-1)),"")</f>
        <v/>
      </c>
      <c r="M20" s="203">
        <f ca="1">IF(AND(ISNUMBER($A20),ISNUMBER(M$1)),IF(OFFSET(CountryData!$A$1,'Quality check'!$A20-1,'Quality check'!M$1-1)=0,"",OFFSET(CountryData!$A$1,'Quality check'!$A20-1,'Quality check'!M$1-1)),"")</f>
        <v>107603.92011834319</v>
      </c>
      <c r="N20" s="203">
        <f ca="1">IF(AND(ISNUMBER($A20),ISNUMBER(N$1)),IF(OFFSET(CountryData!$A$1,'Quality check'!$A20-1,'Quality check'!N$1-1)=0,"",OFFSET(CountryData!$A$1,'Quality check'!$A20-1,'Quality check'!N$1-1)),"")</f>
        <v>85952.385030071862</v>
      </c>
      <c r="O20" s="203">
        <f ca="1">IF(AND(ISNUMBER($A20),ISNUMBER(O$1)),IF(OFFSET(CountryData!$A$1,'Quality check'!$A20-1,'Quality check'!O$1-1)=0,"",OFFSET(CountryData!$A$1,'Quality check'!$A20-1,'Quality check'!O$1-1)),"")</f>
        <v>19885.78186885727</v>
      </c>
      <c r="P20" s="203">
        <f ca="1">IF(AND(ISNUMBER($A20),ISNUMBER(P$1)),IF(OFFSET(CountryData!$A$1,'Quality check'!$A20-1,'Quality check'!P$1-1)=0,"",OFFSET(CountryData!$A$1,'Quality check'!$A20-1,'Quality check'!P$1-1)),"")</f>
        <v>30232.855361596008</v>
      </c>
      <c r="Q20" s="203">
        <f ca="1">IF(AND(ISNUMBER($A20),ISNUMBER(Q$1)),IF(OFFSET(CountryData!$A$1,'Quality check'!$A20-1,'Quality check'!Q$1-1)=0,"",OFFSET(CountryData!$A$1,'Quality check'!$A20-1,'Quality check'!Q$1-1)),"")</f>
        <v>22825.073964497042</v>
      </c>
      <c r="R20" s="203">
        <f ca="1">IF(AND(ISNUMBER($A20),ISNUMBER(R$1)),IF(OFFSET(CountryData!$A$1,'Quality check'!$A20-1,'Quality check'!R$1-1)=0,"",OFFSET(CountryData!$A$1,'Quality check'!$A20-1,'Quality check'!R$1-1)),"")</f>
        <v>10347.073492738742</v>
      </c>
      <c r="S20" s="203">
        <f ca="1">IF(AND(ISNUMBER($A20),ISNUMBER(S$1)),IF(OFFSET(CountryData!$A$1,'Quality check'!$A20-1,'Quality check'!S$1-1)=0,"",OFFSET(CountryData!$A$1,'Quality check'!$A20-1,'Quality check'!S$1-1)),"")</f>
        <v>11586.566671556404</v>
      </c>
      <c r="T20" s="202">
        <f ca="1">IF(AND(ISNUMBER($A20),ISNUMBER(T$1)),IF(OFFSET(CountryData!$A$1,'Quality check'!$A20-1,'Quality check'!T$1-1)=0,"",OFFSET(CountryData!$A$1,'Quality check'!$A20-1,'Quality check'!T$1-1)),"")</f>
        <v>0.72071000000000096</v>
      </c>
      <c r="U20" s="203">
        <f ca="1">IF(AND(ISNUMBER($A20),ISNUMBER(U$1)),IF(OFFSET(CountryData!$A$1,'Quality check'!$A20-1,'Quality check'!U$1-1)=0,"",OFFSET(CountryData!$A$1,'Quality check'!$A20-1,'Quality check'!U$1-1)),"")</f>
        <v>301247.5</v>
      </c>
      <c r="V20" s="203">
        <f ca="1">IF(AND(ISNUMBER($A20),ISNUMBER(V$1)),IF(OFFSET(CountryData!$A$1,'Quality check'!$A20-1,'Quality check'!V$1-1)=0,"",OFFSET(CountryData!$A$1,'Quality check'!$A20-1,'Quality check'!V$1-1)),"")</f>
        <v>271122.75</v>
      </c>
      <c r="W20" s="202">
        <f ca="1">IF(AND(ISNUMBER($A20),ISNUMBER(W$1)),IF(OFFSET(CountryData!$A$1,'Quality check'!$A20-1,'Quality check'!W$1-1)=0,"",OFFSET(CountryData!$A$1,'Quality check'!$A20-1,'Quality check'!W$1-1)),"")</f>
        <v>0.46100000000000002</v>
      </c>
      <c r="X20" s="202">
        <f ca="1">IF(AND(ISNUMBER($A20),ISNUMBER(X$1)),IF(OFFSET(CountryData!$A$1,'Quality check'!$A20-1,'Quality check'!X$1-1)=0,"",OFFSET(CountryData!$A$1,'Quality check'!$A20-1,'Quality check'!X$1-1)),"")</f>
        <v>5.9</v>
      </c>
      <c r="Y20" s="202">
        <f ca="1">IF(AND(ISNUMBER($A20),ISNUMBER(Y$1)),IF(OFFSET(CountryData!$A$1,'Quality check'!$A20-1,'Quality check'!Y$1-1)=0,"",OFFSET(CountryData!$A$1,'Quality check'!$A20-1,'Quality check'!Y$1-1)),"")</f>
        <v>0.59000000000000008</v>
      </c>
      <c r="Z20" s="202">
        <f ca="1">IF(AND(ISNUMBER($A20),ISNUMBER(Z$1)),IF(OFFSET(CountryData!$A$1,'Quality check'!$A20-1,'Quality check'!Z$1-1)=0,"",OFFSET(CountryData!$A$1,'Quality check'!$A20-1,'Quality check'!Z$1-1)),"")</f>
        <v>0.41</v>
      </c>
      <c r="AA20" s="203" t="str">
        <f ca="1">IF(AND(ISNUMBER($A20),ISNUMBER(AA$1)),IF(OFFSET(CountryData!$A$1,'Quality check'!$A20-1,'Quality check'!AA$1-1)=0,"",OFFSET(CountryData!$A$1,'Quality check'!$A20-1,'Quality check'!AA$1-1)),"")</f>
        <v/>
      </c>
      <c r="AB20" s="203" t="str">
        <f ca="1">IF(AND(ISNUMBER($A20),ISNUMBER(AB$1)),IF(OFFSET(CountryData!$A$1,'Quality check'!$A20-1,'Quality check'!AB$1-1)=0,"",OFFSET(CountryData!$A$1,'Quality check'!$A20-1,'Quality check'!AB$1-1)),"")</f>
        <v/>
      </c>
      <c r="AC20" s="203" t="str">
        <f ca="1">IF(AND(ISNUMBER($A20),ISNUMBER(AC$1)),IF(OFFSET(CountryData!$A$1,'Quality check'!$A20-1,'Quality check'!AC$1-1)=0,"",OFFSET(CountryData!$A$1,'Quality check'!$A20-1,'Quality check'!AC$1-1)),"")</f>
        <v/>
      </c>
      <c r="AD20" s="203" t="str">
        <f ca="1">IF(AND(ISNUMBER($A20),ISNUMBER(AD$1)),IF(OFFSET(CountryData!$A$1,'Quality check'!$A20-1,'Quality check'!AD$1-1)=0,"",OFFSET(CountryData!$A$1,'Quality check'!$A20-1,'Quality check'!AD$1-1)),"")</f>
        <v/>
      </c>
      <c r="AE20" s="202" t="str">
        <f ca="1">IF(AND(ISNUMBER($A20),ISNUMBER(AE$1)),IF(OFFSET(CountryData!$A$1,'Quality check'!$A20-1,'Quality check'!AE$1-1)=0,"",OFFSET(CountryData!$A$1,'Quality check'!$A20-1,'Quality check'!AE$1-1)),"")</f>
        <v/>
      </c>
      <c r="AF20" s="308" t="str">
        <f ca="1">IF(AND(ISNUMBER($A20),ISNUMBER(AF$1)),IF(OFFSET(CountryData!$A$1,'Quality check'!$A20-1,'Quality check'!AF$1-1)=0,"",OFFSET(CountryData!$A$1,'Quality check'!$A20-1,'Quality check'!AF$1-1)),"")</f>
        <v/>
      </c>
      <c r="AG20" s="203" t="str">
        <f ca="1">IF(AND(ISNUMBER($A20),ISNUMBER(AG$1)),IF(OFFSET(CountryData!$A$1,'Quality check'!$A20-1,'Quality check'!AG$1-1)=0,"",OFFSET(CountryData!$A$1,'Quality check'!$A20-1,'Quality check'!AG$1-1)),"")</f>
        <v/>
      </c>
      <c r="AH20" s="203" t="str">
        <f ca="1">IF(AND(ISNUMBER($A20),ISNUMBER(AH$1)),IF(OFFSET(CountryData!$A$1,'Quality check'!$A20-1,'Quality check'!AH$1-1)=0,"",OFFSET(CountryData!$A$1,'Quality check'!$A20-1,'Quality check'!AH$1-1)),"")</f>
        <v/>
      </c>
      <c r="AI20" s="203" t="str">
        <f ca="1">IF(AND(ISNUMBER($A20),ISNUMBER(AI$1)),IF(OFFSET(CountryData!$A$1,'Quality check'!$A20-1,'Quality check'!AI$1-1)=0,"",OFFSET(CountryData!$A$1,'Quality check'!$A20-1,'Quality check'!AI$1-1)),"")</f>
        <v/>
      </c>
      <c r="AJ20" s="202" t="str">
        <f ca="1">IF(AND(ISNUMBER($A20),ISNUMBER(AJ$1)),IF(OFFSET(CountryData!$A$1,'Quality check'!$A20-1,'Quality check'!AJ$1-1)=0,"",OFFSET(CountryData!$A$1,'Quality check'!$A20-1,'Quality check'!AJ$1-1)),"")</f>
        <v/>
      </c>
      <c r="AK20" s="202" t="str">
        <f ca="1">IF(AND(ISNUMBER($A20),ISNUMBER(AK$1)),IF(OFFSET(CountryData!$A$1,'Quality check'!$A20-1,'Quality check'!AK$1-1)=0,"",OFFSET(CountryData!$A$1,'Quality check'!$A20-1,'Quality check'!AK$1-1)),"")</f>
        <v/>
      </c>
      <c r="AL20" s="202" t="str">
        <f ca="1">IF(AND(ISNUMBER($A20),ISNUMBER(AL$1)),IF(OFFSET(CountryData!$A$1,'Quality check'!$A20-1,'Quality check'!AL$1-1)=0,"",OFFSET(CountryData!$A$1,'Quality check'!$A20-1,'Quality check'!AL$1-1)),"")</f>
        <v/>
      </c>
      <c r="AM20" s="202" t="str">
        <f ca="1">IF(AND(ISNUMBER($A20),ISNUMBER(AM$1)),IF(OFFSET(CountryData!$A$1,'Quality check'!$A20-1,'Quality check'!AM$1-1)=0,"",OFFSET(CountryData!$A$1,'Quality check'!$A20-1,'Quality check'!AM$1-1)),"")</f>
        <v/>
      </c>
      <c r="AN20" s="202" t="str">
        <f ca="1">IF(AND(ISNUMBER($A20),ISNUMBER(AN$1)),IF(OFFSET(CountryData!$A$1,'Quality check'!$A20-1,'Quality check'!AN$1-1)=0,"",OFFSET(CountryData!$A$1,'Quality check'!$A20-1,'Quality check'!AN$1-1)),"")</f>
        <v/>
      </c>
      <c r="AO20" s="203" t="str">
        <f ca="1">IF(AND(ISNUMBER($A20),ISNUMBER(AO$1)),IF(OFFSET(CountryData!$A$1,'Quality check'!$A20-1,'Quality check'!AO$1-1)=0,"",OFFSET(CountryData!$A$1,'Quality check'!$A20-1,'Quality check'!AO$1-1)),"")</f>
        <v/>
      </c>
      <c r="AP20" s="203" t="str">
        <f ca="1">IF(AND(ISNUMBER($A20),ISNUMBER(AP$1)),IF(OFFSET(CountryData!$A$1,'Quality check'!$A20-1,'Quality check'!AP$1-1)=0,"",OFFSET(CountryData!$A$1,'Quality check'!$A20-1,'Quality check'!AP$1-1)),"")</f>
        <v/>
      </c>
      <c r="AQ20" s="202" t="str">
        <f ca="1">IF(AND(ISNUMBER($A20),ISNUMBER(AQ$1)),IF(OFFSET(CountryData!$A$1,'Quality check'!$A20-1,'Quality check'!AQ$1-1)=0,"",OFFSET(CountryData!$A$1,'Quality check'!$A20-1,'Quality check'!AQ$1-1)),"")</f>
        <v/>
      </c>
      <c r="AR20" s="202" t="str">
        <f ca="1">IF(AND(ISNUMBER($A20),ISNUMBER(AR$1)),IF(OFFSET(CountryData!$A$1,'Quality check'!$A20-1,'Quality check'!AR$1-1)=0,"",OFFSET(CountryData!$A$1,'Quality check'!$A20-1,'Quality check'!AR$1-1)),"")</f>
        <v/>
      </c>
      <c r="AS20" s="202" t="str">
        <f ca="1">IF(AND(ISNUMBER($A20),ISNUMBER(AS$1)),IF(OFFSET(CountryData!$A$1,'Quality check'!$A20-1,'Quality check'!AS$1-1)=0,"",OFFSET(CountryData!$A$1,'Quality check'!$A20-1,'Quality check'!AS$1-1)),"")</f>
        <v/>
      </c>
      <c r="AT20" s="202" t="str">
        <f ca="1">IF(AND(ISNUMBER($A20),ISNUMBER(AT$1)),IF(OFFSET(CountryData!$A$1,'Quality check'!$A20-1,'Quality check'!AT$1-1)=0,"",OFFSET(CountryData!$A$1,'Quality check'!$A20-1,'Quality check'!AT$1-1)),"")</f>
        <v/>
      </c>
      <c r="AU20" s="202" t="str">
        <f ca="1">IF(AND(ISNUMBER($A20),ISNUMBER(AU$1)),IF(OFFSET(CountryData!$A$1,'Quality check'!$A20-1,'Quality check'!AU$1-1)=0,"",OFFSET(CountryData!$A$1,'Quality check'!$A20-1,'Quality check'!AU$1-1)),"")</f>
        <v/>
      </c>
      <c r="AV20" s="202" t="str">
        <f ca="1">IF(AND(ISNUMBER($A20),ISNUMBER(AV$1)),IF(OFFSET(CountryData!$A$1,'Quality check'!$A20-1,'Quality check'!AV$1-1)=0,"",OFFSET(CountryData!$A$1,'Quality check'!$A20-1,'Quality check'!AV$1-1)),"")</f>
        <v/>
      </c>
      <c r="AW20" s="203" t="str">
        <f ca="1">IF(AND(ISNUMBER($A20),ISNUMBER(AW$1)),IF(OFFSET(CountryData!$A$1,'Quality check'!$A20-1,'Quality check'!AW$1-1)=0,"",OFFSET(CountryData!$A$1,'Quality check'!$A20-1,'Quality check'!AW$1-1)),"")</f>
        <v/>
      </c>
      <c r="AX20" s="203" t="str">
        <f ca="1">IF(AND(ISNUMBER($A20),ISNUMBER(AX$1)),IF(OFFSET(CountryData!$A$1,'Quality check'!$A20-1,'Quality check'!AX$1-1)=0,"",OFFSET(CountryData!$A$1,'Quality check'!$A20-1,'Quality check'!AX$1-1)),"")</f>
        <v/>
      </c>
      <c r="AY20" s="202" t="str">
        <f ca="1">IF(AND(ISNUMBER($A20),ISNUMBER(AY$1)),IF(OFFSET(CountryData!$A$1,'Quality check'!$A20-1,'Quality check'!AY$1-1)=0,"",OFFSET(CountryData!$A$1,'Quality check'!$A20-1,'Quality check'!AY$1-1)),"")</f>
        <v/>
      </c>
      <c r="AZ20" s="202" t="str">
        <f ca="1">IF(AND(ISNUMBER($A20),ISNUMBER(AZ$1)),IF(OFFSET(CountryData!$A$1,'Quality check'!$A20-1,'Quality check'!AZ$1-1)=0,"",OFFSET(CountryData!$A$1,'Quality check'!$A20-1,'Quality check'!AZ$1-1)),"")</f>
        <v/>
      </c>
      <c r="BA20" s="202" t="str">
        <f ca="1">IF(AND(ISNUMBER($A20),ISNUMBER(BA$1)),IF(OFFSET(CountryData!$A$1,'Quality check'!$A20-1,'Quality check'!BA$1-1)=0,"",OFFSET(CountryData!$A$1,'Quality check'!$A20-1,'Quality check'!BA$1-1)),"")</f>
        <v/>
      </c>
      <c r="BB20" s="202" t="str">
        <f ca="1">IF(AND(ISNUMBER($A20),ISNUMBER(BB$1)),IF(OFFSET(CountryData!$A$1,'Quality check'!$A20-1,'Quality check'!BB$1-1)=0,"",OFFSET(CountryData!$A$1,'Quality check'!$A20-1,'Quality check'!BB$1-1)),"")</f>
        <v/>
      </c>
      <c r="BC20" s="202" t="str">
        <f ca="1">IF(AND(ISNUMBER($A20),ISNUMBER(BC$1)),IF(OFFSET(CountryData!$A$1,'Quality check'!$A20-1,'Quality check'!BC$1-1)=0,"",OFFSET(CountryData!$A$1,'Quality check'!$A20-1,'Quality check'!BC$1-1)),"")</f>
        <v/>
      </c>
      <c r="BD20" s="313" t="str">
        <f ca="1">IF(AND(ISNUMBER($A20),ISNUMBER(BD$1)),IF(OFFSET(CountryData!$A$1,'Quality check'!$A20-1,'Quality check'!BD$1-1)=0,"",OFFSET(CountryData!$A$1,'Quality check'!$A20-1,'Quality check'!BD$1-1)),"")</f>
        <v/>
      </c>
      <c r="BE20" s="313" t="str">
        <f ca="1">IF(AND(ISNUMBER($A20),ISNUMBER(BE$1)),IF(OFFSET(CountryData!$A$1,'Quality check'!$A20-1,'Quality check'!BE$1-1)=0,"",OFFSET(CountryData!$A$1,'Quality check'!$A20-1,'Quality check'!BE$1-1)),"")</f>
        <v/>
      </c>
      <c r="BF20" s="313" t="str">
        <f ca="1">IF(AND(ISNUMBER($A20),ISNUMBER(BF$1)),IF(OFFSET(CountryData!$A$1,'Quality check'!$A20-1,'Quality check'!BF$1-1)=0,"",OFFSET(CountryData!$A$1,'Quality check'!$A20-1,'Quality check'!BF$1-1)),"")</f>
        <v/>
      </c>
      <c r="BG20" s="203" t="str">
        <f ca="1">IF(AND(ISNUMBER($A20),ISNUMBER(BG$1)),IF(OFFSET(CountryData!$A$1,'Quality check'!$A20-1,'Quality check'!BG$1-1)=0,"",OFFSET(CountryData!$A$1,'Quality check'!$A20-1,'Quality check'!BG$1-1)),"")</f>
        <v/>
      </c>
      <c r="BH20" s="202" t="str">
        <f ca="1">IF(AND(ISNUMBER($A20),ISNUMBER(BH$1)),IF(OFFSET(CountryData!$A$1,'Quality check'!$A20-1,'Quality check'!BH$1-1)=0,"",OFFSET(CountryData!$A$1,'Quality check'!$A20-1,'Quality check'!BH$1-1)),"")</f>
        <v/>
      </c>
      <c r="BI20" s="203" t="str">
        <f ca="1">IF(AND(ISNUMBER($A20),ISNUMBER(BI$1)),IF(OFFSET(CountryData!$A$1,'Quality check'!$A20-1,'Quality check'!BI$1-1)=0,"",OFFSET(CountryData!$A$1,'Quality check'!$A20-1,'Quality check'!BI$1-1)),"")</f>
        <v/>
      </c>
      <c r="BJ20" s="202" t="str">
        <f ca="1">IF(AND(ISNUMBER($A20),ISNUMBER(BJ$1)),IF(OFFSET(CountryData!$A$1,'Quality check'!$A20-1,'Quality check'!BJ$1-1)=0,"",OFFSET(CountryData!$A$1,'Quality check'!$A20-1,'Quality check'!BJ$1-1)),"")</f>
        <v/>
      </c>
      <c r="BK20" s="202" t="str">
        <f ca="1">IF(AND(ISNUMBER($A20),ISNUMBER(BK$1)),IF(OFFSET(CountryData!$A$1,'Quality check'!$A20-1,'Quality check'!BK$1-1)=0,"",OFFSET(CountryData!$A$1,'Quality check'!$A20-1,'Quality check'!BK$1-1)),"")</f>
        <v/>
      </c>
      <c r="BL20" s="308" t="str">
        <f ca="1">IF(AND(ISNUMBER($A20),ISNUMBER(BL$1)),IF(OFFSET(CountryData!$A$1,'Quality check'!$A20-1,'Quality check'!BL$1-1)=0,"",OFFSET(CountryData!$A$1,'Quality check'!$A20-1,'Quality check'!BL$1-1)),"")</f>
        <v/>
      </c>
      <c r="BM20" s="308" t="str">
        <f ca="1">IF(AND(ISNUMBER($A20),ISNUMBER(BM$1)),IF(OFFSET(CountryData!$A$1,'Quality check'!$A20-1,'Quality check'!BM$1-1)=0,"",OFFSET(CountryData!$A$1,'Quality check'!$A20-1,'Quality check'!BM$1-1)),"")</f>
        <v/>
      </c>
      <c r="BN20" s="308" t="str">
        <f ca="1">IF(AND(ISNUMBER($A20),ISNUMBER(BN$1)),IF(OFFSET(CountryData!$A$1,'Quality check'!$A20-1,'Quality check'!BN$1-1)=0,"",OFFSET(CountryData!$A$1,'Quality check'!$A20-1,'Quality check'!BN$1-1)),"")</f>
        <v/>
      </c>
      <c r="BO20" s="308" t="str">
        <f ca="1">IF(AND(ISNUMBER($A20),ISNUMBER(BO$1)),IF(OFFSET(CountryData!$A$1,'Quality check'!$A20-1,'Quality check'!BO$1-1)=0,"",OFFSET(CountryData!$A$1,'Quality check'!$A20-1,'Quality check'!BO$1-1)),"")</f>
        <v/>
      </c>
      <c r="BP20" s="308" t="str">
        <f ca="1">IF(AND(ISNUMBER($A20),ISNUMBER(BP$1)),IF(OFFSET(CountryData!$A$1,'Quality check'!$A20-1,'Quality check'!BP$1-1)=0,"",OFFSET(CountryData!$A$1,'Quality check'!$A20-1,'Quality check'!BP$1-1)),"")</f>
        <v/>
      </c>
      <c r="BQ20" s="308" t="str">
        <f ca="1">IF(AND(ISNUMBER($A20),ISNUMBER(BQ$1)),IF(OFFSET(CountryData!$A$1,'Quality check'!$A20-1,'Quality check'!BQ$1-1)=0,"",OFFSET(CountryData!$A$1,'Quality check'!$A20-1,'Quality check'!BQ$1-1)),"")</f>
        <v/>
      </c>
      <c r="BR20" s="308" t="str">
        <f ca="1">IF(AND(ISNUMBER($A20),ISNUMBER(BR$1)),IF(OFFSET(CountryData!$A$1,'Quality check'!$A20-1,'Quality check'!BR$1-1)=0,"",OFFSET(CountryData!$A$1,'Quality check'!$A20-1,'Quality check'!BR$1-1)),"")</f>
        <v/>
      </c>
      <c r="BS20" s="308" t="str">
        <f ca="1">IF(AND(ISNUMBER($A20),ISNUMBER(BS$1)),IF(OFFSET(CountryData!$A$1,'Quality check'!$A20-1,'Quality check'!BS$1-1)=0,"",OFFSET(CountryData!$A$1,'Quality check'!$A20-1,'Quality check'!BS$1-1)),"")</f>
        <v/>
      </c>
      <c r="BT20" s="308" t="str">
        <f ca="1">IF(AND(ISNUMBER($A20),ISNUMBER(BT$1)),IF(OFFSET(CountryData!$A$1,'Quality check'!$A20-1,'Quality check'!BT$1-1)=0,"",OFFSET(CountryData!$A$1,'Quality check'!$A20-1,'Quality check'!BT$1-1)),"")</f>
        <v/>
      </c>
      <c r="BU20" s="308" t="str">
        <f ca="1">IF(AND(ISNUMBER($A20),ISNUMBER(BU$1)),IF(OFFSET(CountryData!$A$1,'Quality check'!$A20-1,'Quality check'!BU$1-1)=0,"",OFFSET(CountryData!$A$1,'Quality check'!$A20-1,'Quality check'!BU$1-1)),"")</f>
        <v/>
      </c>
      <c r="BV20" s="308" t="str">
        <f ca="1">IF(AND(ISNUMBER($A20),ISNUMBER(BV$1)),IF(OFFSET(CountryData!$A$1,'Quality check'!$A20-1,'Quality check'!BV$1-1)=0,"",OFFSET(CountryData!$A$1,'Quality check'!$A20-1,'Quality check'!BV$1-1)),"")</f>
        <v/>
      </c>
      <c r="BW20" s="308" t="str">
        <f ca="1">IF(AND(ISNUMBER($A20),ISNUMBER(BW$1)),IF(OFFSET(CountryData!$A$1,'Quality check'!$A20-1,'Quality check'!BW$1-1)=0,"",OFFSET(CountryData!$A$1,'Quality check'!$A20-1,'Quality check'!BW$1-1)),"")</f>
        <v/>
      </c>
      <c r="BX20" s="202" t="str">
        <f ca="1">IF(AND(ISNUMBER($A20),ISNUMBER(BX$1)),IF(OFFSET(CountryData!$A$1,'Quality check'!$A20-1,'Quality check'!BX$1-1)=0,"",OFFSET(CountryData!$A$1,'Quality check'!$A20-1,'Quality check'!BX$1-1)),"")</f>
        <v/>
      </c>
      <c r="BY20" s="308" t="str">
        <f ca="1">IF(AND(ISNUMBER($A20),ISNUMBER(BY$1)),IF(OFFSET(CountryData!$A$1,'Quality check'!$A20-1,'Quality check'!BY$1-1)=0,"",OFFSET(CountryData!$A$1,'Quality check'!$A20-1,'Quality check'!BY$1-1)),"")</f>
        <v/>
      </c>
      <c r="BZ20" s="308" t="str">
        <f ca="1">IF(AND(ISNUMBER($A20),ISNUMBER(BZ$1)),IF(OFFSET(CountryData!$A$1,'Quality check'!$A20-1,'Quality check'!BZ$1-1)=0,"",OFFSET(CountryData!$A$1,'Quality check'!$A20-1,'Quality check'!BZ$1-1)),"")</f>
        <v/>
      </c>
      <c r="CA20" s="308" t="str">
        <f ca="1">IF(AND(ISNUMBER($A20),ISNUMBER(CA$1)),IF(OFFSET(CountryData!$A$1,'Quality check'!$A20-1,'Quality check'!CA$1-1)=0,"",OFFSET(CountryData!$A$1,'Quality check'!$A20-1,'Quality check'!CA$1-1)),"")</f>
        <v/>
      </c>
      <c r="CB20" s="308" t="str">
        <f ca="1">IF(AND(ISNUMBER($A20),ISNUMBER(CB$1)),IF(OFFSET(CountryData!$A$1,'Quality check'!$A20-1,'Quality check'!CB$1-1)=0,"",OFFSET(CountryData!$A$1,'Quality check'!$A20-1,'Quality check'!CB$1-1)),"")</f>
        <v/>
      </c>
      <c r="CC20" s="308" t="str">
        <f ca="1">IF(AND(ISNUMBER($A20),ISNUMBER(CC$1)),IF(OFFSET(CountryData!$A$1,'Quality check'!$A20-1,'Quality check'!CC$1-1)=0,"",OFFSET(CountryData!$A$1,'Quality check'!$A20-1,'Quality check'!CC$1-1)),"")</f>
        <v/>
      </c>
      <c r="CD20" s="308" t="str">
        <f ca="1">IF(AND(ISNUMBER($A20),ISNUMBER(CD$1)),IF(OFFSET(CountryData!$A$1,'Quality check'!$A20-1,'Quality check'!CD$1-1)=0,"",OFFSET(CountryData!$A$1,'Quality check'!$A20-1,'Quality check'!CD$1-1)),"")</f>
        <v/>
      </c>
      <c r="CE20" s="308" t="str">
        <f ca="1">IF(AND(ISNUMBER($A20),ISNUMBER(CE$1)),IF(OFFSET(CountryData!$A$1,'Quality check'!$A20-1,'Quality check'!CE$1-1)=0,"",OFFSET(CountryData!$A$1,'Quality check'!$A20-1,'Quality check'!CE$1-1)),"")</f>
        <v/>
      </c>
      <c r="CF20" s="308" t="str">
        <f ca="1">IF(AND(ISNUMBER($A20),ISNUMBER(CF$1)),IF(OFFSET(CountryData!$A$1,'Quality check'!$A20-1,'Quality check'!CF$1-1)=0,"",OFFSET(CountryData!$A$1,'Quality check'!$A20-1,'Quality check'!CF$1-1)),"")</f>
        <v/>
      </c>
      <c r="CG20" s="308" t="str">
        <f ca="1">IF(AND(ISNUMBER($A20),ISNUMBER(CG$1)),IF(OFFSET(CountryData!$A$1,'Quality check'!$A20-1,'Quality check'!CG$1-1)=0,"",OFFSET(CountryData!$A$1,'Quality check'!$A20-1,'Quality check'!CG$1-1)),"")</f>
        <v/>
      </c>
      <c r="CH20" s="308" t="str">
        <f ca="1">IF(AND(ISNUMBER($A20),ISNUMBER(CH$1)),IF(OFFSET(CountryData!$A$1,'Quality check'!$A20-1,'Quality check'!CH$1-1)=0,"",OFFSET(CountryData!$A$1,'Quality check'!$A20-1,'Quality check'!CH$1-1)),"")</f>
        <v/>
      </c>
      <c r="CI20" s="308" t="str">
        <f ca="1">IF(AND(ISNUMBER($A20),ISNUMBER(CI$1)),IF(OFFSET(CountryData!$A$1,'Quality check'!$A20-1,'Quality check'!CI$1-1)=0,"",OFFSET(CountryData!$A$1,'Quality check'!$A20-1,'Quality check'!CI$1-1)),"")</f>
        <v/>
      </c>
      <c r="CJ20" s="308" t="str">
        <f ca="1">IF(AND(ISNUMBER($A20),ISNUMBER(CJ$1)),IF(OFFSET(CountryData!$A$1,'Quality check'!$A20-1,'Quality check'!CJ$1-1)=0,"",OFFSET(CountryData!$A$1,'Quality check'!$A20-1,'Quality check'!CJ$1-1)),"")</f>
        <v/>
      </c>
      <c r="CK20" s="202" t="str">
        <f ca="1">IF(AND(ISNUMBER($A20),ISNUMBER(CK$1)),IF(OFFSET(CountryData!$A$1,'Quality check'!$A20-1,'Quality check'!CK$1-1)=0,"",OFFSET(CountryData!$A$1,'Quality check'!$A20-1,'Quality check'!CK$1-1)),"")</f>
        <v/>
      </c>
      <c r="CL20" s="308" t="str">
        <f ca="1">IF(AND(ISNUMBER($A20),ISNUMBER(CL$1)),IF(OFFSET(CountryData!$A$1,'Quality check'!$A20-1,'Quality check'!CL$1-1)=0,"",OFFSET(CountryData!$A$1,'Quality check'!$A20-1,'Quality check'!CL$1-1)),"")</f>
        <v/>
      </c>
      <c r="CM20" s="308" t="str">
        <f ca="1">IF(AND(ISNUMBER($A20),ISNUMBER(CM$1)),IF(OFFSET(CountryData!$A$1,'Quality check'!$A20-1,'Quality check'!CM$1-1)=0,"",OFFSET(CountryData!$A$1,'Quality check'!$A20-1,'Quality check'!CM$1-1)),"")</f>
        <v/>
      </c>
      <c r="CN20" s="308" t="str">
        <f ca="1">IF(AND(ISNUMBER($A20),ISNUMBER(CN$1)),IF(OFFSET(CountryData!$A$1,'Quality check'!$A20-1,'Quality check'!CN$1-1)=0,"",OFFSET(CountryData!$A$1,'Quality check'!$A20-1,'Quality check'!CN$1-1)),"")</f>
        <v/>
      </c>
      <c r="CO20" s="308" t="str">
        <f ca="1">IF(AND(ISNUMBER($A20),ISNUMBER(CO$1)),IF(OFFSET(CountryData!$A$1,'Quality check'!$A20-1,'Quality check'!CO$1-1)=0,"",OFFSET(CountryData!$A$1,'Quality check'!$A20-1,'Quality check'!CO$1-1)),"")</f>
        <v/>
      </c>
      <c r="CP20" s="308" t="str">
        <f ca="1">IF(AND(ISNUMBER($A20),ISNUMBER(CP$1)),IF(OFFSET(CountryData!$A$1,'Quality check'!$A20-1,'Quality check'!CP$1-1)=0,"",OFFSET(CountryData!$A$1,'Quality check'!$A20-1,'Quality check'!CP$1-1)),"")</f>
        <v/>
      </c>
      <c r="CQ20" s="308" t="str">
        <f ca="1">IF(AND(ISNUMBER($A20),ISNUMBER(CQ$1)),IF(OFFSET(CountryData!$A$1,'Quality check'!$A20-1,'Quality check'!CQ$1-1)=0,"",OFFSET(CountryData!$A$1,'Quality check'!$A20-1,'Quality check'!CQ$1-1)),"")</f>
        <v/>
      </c>
      <c r="CR20" s="203" t="str">
        <f ca="1">IF(AND(ISNUMBER($A20),ISNUMBER(CR$1)),IF(OFFSET(CountryData!$A$1,'Quality check'!$A20-1,'Quality check'!CR$1-1)=0,"",OFFSET(CountryData!$A$1,'Quality check'!$A20-1,'Quality check'!CR$1-1)),"")</f>
        <v/>
      </c>
      <c r="CS20" s="203" t="str">
        <f ca="1">IF(AND(ISNUMBER($A20),ISNUMBER(CS$1)),IF(OFFSET(CountryData!$A$1,'Quality check'!$A20-1,'Quality check'!CS$1-1)=0,"",OFFSET(CountryData!$A$1,'Quality check'!$A20-1,'Quality check'!CS$1-1)),"")</f>
        <v/>
      </c>
      <c r="CT20" s="203" t="str">
        <f ca="1">IF(AND(ISNUMBER($A20),ISNUMBER(CT$1)),IF(OFFSET(CountryData!$A$1,'Quality check'!$A20-1,'Quality check'!CT$1-1)=0,"",OFFSET(CountryData!$A$1,'Quality check'!$A20-1,'Quality check'!CT$1-1)),"")</f>
        <v/>
      </c>
      <c r="CU20" s="203" t="str">
        <f ca="1">IF(AND(ISNUMBER($A20),ISNUMBER(CU$1)),IF(OFFSET(CountryData!$A$1,'Quality check'!$A20-1,'Quality check'!CU$1-1)=0,"",OFFSET(CountryData!$A$1,'Quality check'!$A20-1,'Quality check'!CU$1-1)),"")</f>
        <v/>
      </c>
      <c r="CV20" s="203" t="str">
        <f ca="1">IF(AND(ISNUMBER($A20),ISNUMBER(CV$1)),IF(OFFSET(CountryData!$A$1,'Quality check'!$A20-1,'Quality check'!CV$1-1)=0,"",OFFSET(CountryData!$A$1,'Quality check'!$A20-1,'Quality check'!CV$1-1)),"")</f>
        <v/>
      </c>
      <c r="CW20" s="203" t="str">
        <f ca="1">IF(AND(ISNUMBER($A20),ISNUMBER(CW$1)),IF(OFFSET(CountryData!$A$1,'Quality check'!$A20-1,'Quality check'!CW$1-1)=0,"",OFFSET(CountryData!$A$1,'Quality check'!$A20-1,'Quality check'!CW$1-1)),"")</f>
        <v/>
      </c>
      <c r="CX20" s="203" t="str">
        <f ca="1">IF(AND(ISNUMBER($A20),ISNUMBER(CX$1)),IF(OFFSET(CountryData!$A$1,'Quality check'!$A20-1,'Quality check'!CX$1-1)=0,"",OFFSET(CountryData!$A$1,'Quality check'!$A20-1,'Quality check'!CX$1-1)),"")</f>
        <v/>
      </c>
      <c r="CY20" s="203" t="str">
        <f ca="1">IF(AND(ISNUMBER($A20),ISNUMBER(CY$1)),IF(OFFSET(CountryData!$A$1,'Quality check'!$A20-1,'Quality check'!CY$1-1)=0,"",OFFSET(CountryData!$A$1,'Quality check'!$A20-1,'Quality check'!CY$1-1)),"")</f>
        <v/>
      </c>
      <c r="CZ20" s="308" t="str">
        <f ca="1">IF(AND(ISNUMBER($A20),ISNUMBER(CZ$1)),IF(OFFSET(CountryData!$A$1,'Quality check'!$A20-1,'Quality check'!CZ$1-1)=0,"",OFFSET(CountryData!$A$1,'Quality check'!$A20-1,'Quality check'!CZ$1-1)),"")</f>
        <v/>
      </c>
      <c r="DA20" s="308" t="str">
        <f ca="1">IF(AND(ISNUMBER($A20),ISNUMBER(DA$1)),IF(OFFSET(CountryData!$A$1,'Quality check'!$A20-1,'Quality check'!DA$1-1)=0,"",OFFSET(CountryData!$A$1,'Quality check'!$A20-1,'Quality check'!DA$1-1)),"")</f>
        <v/>
      </c>
      <c r="DB20" s="202" t="str">
        <f ca="1">IF(AND(ISNUMBER($A20),ISNUMBER(DB$1)),IF(OFFSET(CountryData!$A$1,'Quality check'!$A20-1,'Quality check'!DB$1-1)=0,"",OFFSET(CountryData!$A$1,'Quality check'!$A20-1,'Quality check'!DB$1-1)),"")</f>
        <v/>
      </c>
      <c r="DC20" s="308" t="str">
        <f ca="1">IF(AND(ISNUMBER($A20),ISNUMBER(DC$1)),IF(OFFSET(CountryData!$A$1,'Quality check'!$A20-1,'Quality check'!DC$1-1)=0,"",OFFSET(CountryData!$A$1,'Quality check'!$A20-1,'Quality check'!DC$1-1)),"")</f>
        <v/>
      </c>
      <c r="DD20" s="308" t="str">
        <f ca="1">IF(AND(ISNUMBER($A20),ISNUMBER(DD$1)),IF(OFFSET(CountryData!$A$1,'Quality check'!$A20-1,'Quality check'!DD$1-1)=0,"",OFFSET(CountryData!$A$1,'Quality check'!$A20-1,'Quality check'!DD$1-1)),"")</f>
        <v/>
      </c>
      <c r="DE20" s="202" t="str">
        <f ca="1">IF(AND(ISNUMBER($A20),ISNUMBER(DE$1)),IF(OFFSET(CountryData!$A$1,'Quality check'!$A20-1,'Quality check'!DE$1-1)=0,"",OFFSET(CountryData!$A$1,'Quality check'!$A20-1,'Quality check'!DE$1-1)),"")</f>
        <v/>
      </c>
      <c r="DF20" s="203" t="str">
        <f ca="1">IF(AND(ISNUMBER($A20),ISNUMBER(DF$1)),IF(OFFSET(CountryData!$A$1,'Quality check'!$A20-1,'Quality check'!DF$1-1)=0,"",OFFSET(CountryData!$A$1,'Quality check'!$A20-1,'Quality check'!DF$1-1)),"")</f>
        <v/>
      </c>
      <c r="DG20" s="308" t="str">
        <f ca="1">IF(AND(ISNUMBER($A20),ISNUMBER(DG$1)),IF(OFFSET(CountryData!$A$1,'Quality check'!$A20-1,'Quality check'!DG$1-1)=0,"",OFFSET(CountryData!$A$1,'Quality check'!$A20-1,'Quality check'!DG$1-1)),"")</f>
        <v/>
      </c>
      <c r="DH20" s="203" t="str">
        <f ca="1">IF(AND(ISNUMBER($A20),ISNUMBER(DH$1)),IF(OFFSET(CountryData!$A$1,'Quality check'!$A20-1,'Quality check'!DH$1-1)=0,"",OFFSET(CountryData!$A$1,'Quality check'!$A20-1,'Quality check'!DH$1-1)),"")</f>
        <v/>
      </c>
      <c r="DI20" s="308" t="str">
        <f ca="1">IF(AND(ISNUMBER($A20),ISNUMBER(DI$1)),IF(OFFSET(CountryData!$A$1,'Quality check'!$A20-1,'Quality check'!DI$1-1)=0,"",OFFSET(CountryData!$A$1,'Quality check'!$A20-1,'Quality check'!DI$1-1)),"")</f>
        <v/>
      </c>
      <c r="DJ20" s="308" t="str">
        <f ca="1">IF(AND(ISNUMBER($A20),ISNUMBER(DJ$1)),IF(OFFSET(CountryData!$A$1,'Quality check'!$A20-1,'Quality check'!DJ$1-1)=0,"",OFFSET(CountryData!$A$1,'Quality check'!$A20-1,'Quality check'!DJ$1-1)),"")</f>
        <v/>
      </c>
      <c r="DK20" s="203" t="str">
        <f ca="1">IF(AND(ISNUMBER($A20),ISNUMBER(DK$1)),IF(OFFSET(CountryData!$A$1,'Quality check'!$A20-1,'Quality check'!DK$1-1)=0,"",OFFSET(CountryData!$A$1,'Quality check'!$A20-1,'Quality check'!DK$1-1)),"")</f>
        <v/>
      </c>
      <c r="DL20" s="203" t="str">
        <f ca="1">IF(AND(ISNUMBER($A20),ISNUMBER(DL$1)),IF(OFFSET(CountryData!$A$1,'Quality check'!$A20-1,'Quality check'!DL$1-1)=0,"",OFFSET(CountryData!$A$1,'Quality check'!$A20-1,'Quality check'!DL$1-1)),"")</f>
        <v/>
      </c>
      <c r="DM20" s="203" t="str">
        <f ca="1">IF(AND(ISNUMBER($A20),ISNUMBER(DM$1)),IF(OFFSET(CountryData!$A$1,'Quality check'!$A20-1,'Quality check'!DM$1-1)=0,"",OFFSET(CountryData!$A$1,'Quality check'!$A20-1,'Quality check'!DM$1-1)),"")</f>
        <v/>
      </c>
      <c r="DN20" s="203" t="str">
        <f ca="1">IF(AND(ISNUMBER($A20),ISNUMBER(DN$1)),IF(OFFSET(CountryData!$A$1,'Quality check'!$A20-1,'Quality check'!DN$1-1)=0,"",OFFSET(CountryData!$A$1,'Quality check'!$A20-1,'Quality check'!DN$1-1)),"")</f>
        <v/>
      </c>
      <c r="DO20" t="str">
        <f ca="1">IF(AND(ISNUMBER($A20),ISNUMBER(DO$1)),IF(OFFSET(CountryData!$A$1,'Quality check'!$A20-1,'Quality check'!DO$1-1)=0,"",OFFSET(CountryData!$A$1,'Quality check'!$A20-1,'Quality check'!DO$1-1)),"")</f>
        <v/>
      </c>
      <c r="DP20" t="str">
        <f ca="1">IF(AND(ISNUMBER($A20),ISNUMBER(DP$1)),IF(OFFSET(CountryData!$A$1,'Quality check'!$A20-1,'Quality check'!DP$1-1)=0,"",OFFSET(CountryData!$A$1,'Quality check'!$A20-1,'Quality check'!DP$1-1)),"")</f>
        <v/>
      </c>
      <c r="EF20">
        <f t="shared" si="3"/>
        <v>4</v>
      </c>
      <c r="EG20" t="str">
        <f t="shared" si="4"/>
        <v/>
      </c>
      <c r="EH20" t="str">
        <f t="shared" si="0"/>
        <v/>
      </c>
    </row>
    <row r="21" spans="1:138" x14ac:dyDescent="0.25">
      <c r="A21" s="114">
        <f>IF(ISNUMBER(MATCH(C21,CountryData!$EM:$EM,0)),MATCH(C21,CountryData!$EM:$EM,0),"")</f>
        <v>53</v>
      </c>
      <c r="B21" t="s">
        <v>412</v>
      </c>
      <c r="C21" t="s">
        <v>729</v>
      </c>
      <c r="D21" t="str">
        <f t="shared" si="1"/>
        <v>Comoros</v>
      </c>
      <c r="E21">
        <f t="shared" si="2"/>
        <v>2011</v>
      </c>
      <c r="F21" s="203">
        <f ca="1">IF(AND(ISNUMBER($A21),ISNUMBER(F$1)),IF(OFFSET(CountryData!$A$1,'Quality check'!$A21-1,'Quality check'!F$1-1)=0,"",OFFSET(CountryData!$A$1,'Quality check'!$A21-1,'Quality check'!F$1-1)),"")</f>
        <v>754000</v>
      </c>
      <c r="G21" s="203" t="str">
        <f ca="1">IF(AND(ISNUMBER($A21),ISNUMBER(G$1)),IF(OFFSET(CountryData!$A$1,'Quality check'!$A21-1,'Quality check'!G$1-1)=0,"",OFFSET(CountryData!$A$1,'Quality check'!$A21-1,'Quality check'!G$1-1)),"")</f>
        <v/>
      </c>
      <c r="H21" s="202" t="str">
        <f ca="1">IF(AND(ISNUMBER($A21),ISNUMBER(H$1)),IF(OFFSET(CountryData!$A$1,'Quality check'!$A21-1,'Quality check'!H$1-1)=0,"",OFFSET(CountryData!$A$1,'Quality check'!$A21-1,'Quality check'!H$1-1)),"")</f>
        <v/>
      </c>
      <c r="I21" s="202">
        <f ca="1">IF(AND(ISNUMBER($A21),ISNUMBER(I$1)),IF(OFFSET(CountryData!$A$1,'Quality check'!$A21-1,'Quality check'!I$1-1)=0,"",OFFSET(CountryData!$A$1,'Quality check'!$A21-1,'Quality check'!I$1-1)),"")</f>
        <v>2.6000000000000002E-2</v>
      </c>
      <c r="J21" s="203" t="str">
        <f ca="1">IF(AND(ISNUMBER($A21),ISNUMBER(J$1)),IF(OFFSET(CountryData!$A$1,'Quality check'!$A21-1,'Quality check'!J$1-1)=0,"",OFFSET(CountryData!$A$1,'Quality check'!$A21-1,'Quality check'!J$1-1)),"")</f>
        <v/>
      </c>
      <c r="K21" s="203" t="str">
        <f ca="1">IF(AND(ISNUMBER($A21),ISNUMBER(K$1)),IF(OFFSET(CountryData!$A$1,'Quality check'!$A21-1,'Quality check'!K$1-1)=0,"",OFFSET(CountryData!$A$1,'Quality check'!$A21-1,'Quality check'!K$1-1)),"")</f>
        <v/>
      </c>
      <c r="L21" s="203" t="str">
        <f ca="1">IF(AND(ISNUMBER($A21),ISNUMBER(L$1)),IF(OFFSET(CountryData!$A$1,'Quality check'!$A21-1,'Quality check'!L$1-1)=0,"",OFFSET(CountryData!$A$1,'Quality check'!$A21-1,'Quality check'!L$1-1)),"")</f>
        <v/>
      </c>
      <c r="M21" s="203" t="str">
        <f ca="1">IF(AND(ISNUMBER($A21),ISNUMBER(M$1)),IF(OFFSET(CountryData!$A$1,'Quality check'!$A21-1,'Quality check'!M$1-1)=0,"",OFFSET(CountryData!$A$1,'Quality check'!$A21-1,'Quality check'!M$1-1)),"")</f>
        <v/>
      </c>
      <c r="N21" s="203" t="str">
        <f ca="1">IF(AND(ISNUMBER($A21),ISNUMBER(N$1)),IF(OFFSET(CountryData!$A$1,'Quality check'!$A21-1,'Quality check'!N$1-1)=0,"",OFFSET(CountryData!$A$1,'Quality check'!$A21-1,'Quality check'!N$1-1)),"")</f>
        <v/>
      </c>
      <c r="O21" s="203" t="str">
        <f ca="1">IF(AND(ISNUMBER($A21),ISNUMBER(O$1)),IF(OFFSET(CountryData!$A$1,'Quality check'!$A21-1,'Quality check'!O$1-1)=0,"",OFFSET(CountryData!$A$1,'Quality check'!$A21-1,'Quality check'!O$1-1)),"")</f>
        <v/>
      </c>
      <c r="P21" s="203" t="str">
        <f ca="1">IF(AND(ISNUMBER($A21),ISNUMBER(P$1)),IF(OFFSET(CountryData!$A$1,'Quality check'!$A21-1,'Quality check'!P$1-1)=0,"",OFFSET(CountryData!$A$1,'Quality check'!$A21-1,'Quality check'!P$1-1)),"")</f>
        <v/>
      </c>
      <c r="Q21" s="203" t="str">
        <f ca="1">IF(AND(ISNUMBER($A21),ISNUMBER(Q$1)),IF(OFFSET(CountryData!$A$1,'Quality check'!$A21-1,'Quality check'!Q$1-1)=0,"",OFFSET(CountryData!$A$1,'Quality check'!$A21-1,'Quality check'!Q$1-1)),"")</f>
        <v/>
      </c>
      <c r="R21" s="203" t="str">
        <f ca="1">IF(AND(ISNUMBER($A21),ISNUMBER(R$1)),IF(OFFSET(CountryData!$A$1,'Quality check'!$A21-1,'Quality check'!R$1-1)=0,"",OFFSET(CountryData!$A$1,'Quality check'!$A21-1,'Quality check'!R$1-1)),"")</f>
        <v/>
      </c>
      <c r="S21" s="203" t="str">
        <f ca="1">IF(AND(ISNUMBER($A21),ISNUMBER(S$1)),IF(OFFSET(CountryData!$A$1,'Quality check'!$A21-1,'Quality check'!S$1-1)=0,"",OFFSET(CountryData!$A$1,'Quality check'!$A21-1,'Quality check'!S$1-1)),"")</f>
        <v/>
      </c>
      <c r="T21" s="202" t="str">
        <f ca="1">IF(AND(ISNUMBER($A21),ISNUMBER(T$1)),IF(OFFSET(CountryData!$A$1,'Quality check'!$A21-1,'Quality check'!T$1-1)=0,"",OFFSET(CountryData!$A$1,'Quality check'!$A21-1,'Quality check'!T$1-1)),"")</f>
        <v/>
      </c>
      <c r="U21" s="203" t="str">
        <f ca="1">IF(AND(ISNUMBER($A21),ISNUMBER(U$1)),IF(OFFSET(CountryData!$A$1,'Quality check'!$A21-1,'Quality check'!U$1-1)=0,"",OFFSET(CountryData!$A$1,'Quality check'!$A21-1,'Quality check'!U$1-1)),"")</f>
        <v/>
      </c>
      <c r="V21" s="203" t="str">
        <f ca="1">IF(AND(ISNUMBER($A21),ISNUMBER(V$1)),IF(OFFSET(CountryData!$A$1,'Quality check'!$A21-1,'Quality check'!V$1-1)=0,"",OFFSET(CountryData!$A$1,'Quality check'!$A21-1,'Quality check'!V$1-1)),"")</f>
        <v/>
      </c>
      <c r="W21" s="202" t="str">
        <f ca="1">IF(AND(ISNUMBER($A21),ISNUMBER(W$1)),IF(OFFSET(CountryData!$A$1,'Quality check'!$A21-1,'Quality check'!W$1-1)=0,"",OFFSET(CountryData!$A$1,'Quality check'!$A21-1,'Quality check'!W$1-1)),"")</f>
        <v/>
      </c>
      <c r="X21" s="202" t="str">
        <f ca="1">IF(AND(ISNUMBER($A21),ISNUMBER(X$1)),IF(OFFSET(CountryData!$A$1,'Quality check'!$A21-1,'Quality check'!X$1-1)=0,"",OFFSET(CountryData!$A$1,'Quality check'!$A21-1,'Quality check'!X$1-1)),"")</f>
        <v/>
      </c>
      <c r="Y21" s="202" t="str">
        <f ca="1">IF(AND(ISNUMBER($A21),ISNUMBER(Y$1)),IF(OFFSET(CountryData!$A$1,'Quality check'!$A21-1,'Quality check'!Y$1-1)=0,"",OFFSET(CountryData!$A$1,'Quality check'!$A21-1,'Quality check'!Y$1-1)),"")</f>
        <v/>
      </c>
      <c r="Z21" s="202" t="str">
        <f ca="1">IF(AND(ISNUMBER($A21),ISNUMBER(Z$1)),IF(OFFSET(CountryData!$A$1,'Quality check'!$A21-1,'Quality check'!Z$1-1)=0,"",OFFSET(CountryData!$A$1,'Quality check'!$A21-1,'Quality check'!Z$1-1)),"")</f>
        <v/>
      </c>
      <c r="AA21" s="203" t="str">
        <f ca="1">IF(AND(ISNUMBER($A21),ISNUMBER(AA$1)),IF(OFFSET(CountryData!$A$1,'Quality check'!$A21-1,'Quality check'!AA$1-1)=0,"",OFFSET(CountryData!$A$1,'Quality check'!$A21-1,'Quality check'!AA$1-1)),"")</f>
        <v/>
      </c>
      <c r="AB21" s="203" t="str">
        <f ca="1">IF(AND(ISNUMBER($A21),ISNUMBER(AB$1)),IF(OFFSET(CountryData!$A$1,'Quality check'!$A21-1,'Quality check'!AB$1-1)=0,"",OFFSET(CountryData!$A$1,'Quality check'!$A21-1,'Quality check'!AB$1-1)),"")</f>
        <v/>
      </c>
      <c r="AC21" s="203">
        <f ca="1">IF(AND(ISNUMBER($A21),ISNUMBER(AC$1)),IF(OFFSET(CountryData!$A$1,'Quality check'!$A21-1,'Quality check'!AC$1-1)=0,"",OFFSET(CountryData!$A$1,'Quality check'!$A21-1,'Quality check'!AC$1-1)),"")</f>
        <v>2000</v>
      </c>
      <c r="AD21" s="203" t="str">
        <f ca="1">IF(AND(ISNUMBER($A21),ISNUMBER(AD$1)),IF(OFFSET(CountryData!$A$1,'Quality check'!$A21-1,'Quality check'!AD$1-1)=0,"",OFFSET(CountryData!$A$1,'Quality check'!$A21-1,'Quality check'!AD$1-1)),"")</f>
        <v/>
      </c>
      <c r="AE21" s="202" t="str">
        <f ca="1">IF(AND(ISNUMBER($A21),ISNUMBER(AE$1)),IF(OFFSET(CountryData!$A$1,'Quality check'!$A21-1,'Quality check'!AE$1-1)=0,"",OFFSET(CountryData!$A$1,'Quality check'!$A21-1,'Quality check'!AE$1-1)),"")</f>
        <v/>
      </c>
      <c r="AF21" s="308" t="str">
        <f ca="1">IF(AND(ISNUMBER($A21),ISNUMBER(AF$1)),IF(OFFSET(CountryData!$A$1,'Quality check'!$A21-1,'Quality check'!AF$1-1)=0,"",OFFSET(CountryData!$A$1,'Quality check'!$A21-1,'Quality check'!AF$1-1)),"")</f>
        <v/>
      </c>
      <c r="AG21" s="203" t="str">
        <f ca="1">IF(AND(ISNUMBER($A21),ISNUMBER(AG$1)),IF(OFFSET(CountryData!$A$1,'Quality check'!$A21-1,'Quality check'!AG$1-1)=0,"",OFFSET(CountryData!$A$1,'Quality check'!$A21-1,'Quality check'!AG$1-1)),"")</f>
        <v/>
      </c>
      <c r="AH21" s="203" t="str">
        <f ca="1">IF(AND(ISNUMBER($A21),ISNUMBER(AH$1)),IF(OFFSET(CountryData!$A$1,'Quality check'!$A21-1,'Quality check'!AH$1-1)=0,"",OFFSET(CountryData!$A$1,'Quality check'!$A21-1,'Quality check'!AH$1-1)),"")</f>
        <v/>
      </c>
      <c r="AI21" s="203" t="str">
        <f ca="1">IF(AND(ISNUMBER($A21),ISNUMBER(AI$1)),IF(OFFSET(CountryData!$A$1,'Quality check'!$A21-1,'Quality check'!AI$1-1)=0,"",OFFSET(CountryData!$A$1,'Quality check'!$A21-1,'Quality check'!AI$1-1)),"")</f>
        <v/>
      </c>
      <c r="AJ21" s="202" t="str">
        <f ca="1">IF(AND(ISNUMBER($A21),ISNUMBER(AJ$1)),IF(OFFSET(CountryData!$A$1,'Quality check'!$A21-1,'Quality check'!AJ$1-1)=0,"",OFFSET(CountryData!$A$1,'Quality check'!$A21-1,'Quality check'!AJ$1-1)),"")</f>
        <v/>
      </c>
      <c r="AK21" s="202" t="str">
        <f ca="1">IF(AND(ISNUMBER($A21),ISNUMBER(AK$1)),IF(OFFSET(CountryData!$A$1,'Quality check'!$A21-1,'Quality check'!AK$1-1)=0,"",OFFSET(CountryData!$A$1,'Quality check'!$A21-1,'Quality check'!AK$1-1)),"")</f>
        <v/>
      </c>
      <c r="AL21" s="202" t="str">
        <f ca="1">IF(AND(ISNUMBER($A21),ISNUMBER(AL$1)),IF(OFFSET(CountryData!$A$1,'Quality check'!$A21-1,'Quality check'!AL$1-1)=0,"",OFFSET(CountryData!$A$1,'Quality check'!$A21-1,'Quality check'!AL$1-1)),"")</f>
        <v/>
      </c>
      <c r="AM21" s="202" t="str">
        <f ca="1">IF(AND(ISNUMBER($A21),ISNUMBER(AM$1)),IF(OFFSET(CountryData!$A$1,'Quality check'!$A21-1,'Quality check'!AM$1-1)=0,"",OFFSET(CountryData!$A$1,'Quality check'!$A21-1,'Quality check'!AM$1-1)),"")</f>
        <v/>
      </c>
      <c r="AN21" s="202" t="str">
        <f ca="1">IF(AND(ISNUMBER($A21),ISNUMBER(AN$1)),IF(OFFSET(CountryData!$A$1,'Quality check'!$A21-1,'Quality check'!AN$1-1)=0,"",OFFSET(CountryData!$A$1,'Quality check'!$A21-1,'Quality check'!AN$1-1)),"")</f>
        <v/>
      </c>
      <c r="AO21" s="203" t="str">
        <f ca="1">IF(AND(ISNUMBER($A21),ISNUMBER(AO$1)),IF(OFFSET(CountryData!$A$1,'Quality check'!$A21-1,'Quality check'!AO$1-1)=0,"",OFFSET(CountryData!$A$1,'Quality check'!$A21-1,'Quality check'!AO$1-1)),"")</f>
        <v/>
      </c>
      <c r="AP21" s="203" t="str">
        <f ca="1">IF(AND(ISNUMBER($A21),ISNUMBER(AP$1)),IF(OFFSET(CountryData!$A$1,'Quality check'!$A21-1,'Quality check'!AP$1-1)=0,"",OFFSET(CountryData!$A$1,'Quality check'!$A21-1,'Quality check'!AP$1-1)),"")</f>
        <v/>
      </c>
      <c r="AQ21" s="202" t="str">
        <f ca="1">IF(AND(ISNUMBER($A21),ISNUMBER(AQ$1)),IF(OFFSET(CountryData!$A$1,'Quality check'!$A21-1,'Quality check'!AQ$1-1)=0,"",OFFSET(CountryData!$A$1,'Quality check'!$A21-1,'Quality check'!AQ$1-1)),"")</f>
        <v/>
      </c>
      <c r="AR21" s="202" t="str">
        <f ca="1">IF(AND(ISNUMBER($A21),ISNUMBER(AR$1)),IF(OFFSET(CountryData!$A$1,'Quality check'!$A21-1,'Quality check'!AR$1-1)=0,"",OFFSET(CountryData!$A$1,'Quality check'!$A21-1,'Quality check'!AR$1-1)),"")</f>
        <v/>
      </c>
      <c r="AS21" s="202" t="str">
        <f ca="1">IF(AND(ISNUMBER($A21),ISNUMBER(AS$1)),IF(OFFSET(CountryData!$A$1,'Quality check'!$A21-1,'Quality check'!AS$1-1)=0,"",OFFSET(CountryData!$A$1,'Quality check'!$A21-1,'Quality check'!AS$1-1)),"")</f>
        <v/>
      </c>
      <c r="AT21" s="202" t="str">
        <f ca="1">IF(AND(ISNUMBER($A21),ISNUMBER(AT$1)),IF(OFFSET(CountryData!$A$1,'Quality check'!$A21-1,'Quality check'!AT$1-1)=0,"",OFFSET(CountryData!$A$1,'Quality check'!$A21-1,'Quality check'!AT$1-1)),"")</f>
        <v/>
      </c>
      <c r="AU21" s="202" t="str">
        <f ca="1">IF(AND(ISNUMBER($A21),ISNUMBER(AU$1)),IF(OFFSET(CountryData!$A$1,'Quality check'!$A21-1,'Quality check'!AU$1-1)=0,"",OFFSET(CountryData!$A$1,'Quality check'!$A21-1,'Quality check'!AU$1-1)),"")</f>
        <v/>
      </c>
      <c r="AV21" s="202" t="str">
        <f ca="1">IF(AND(ISNUMBER($A21),ISNUMBER(AV$1)),IF(OFFSET(CountryData!$A$1,'Quality check'!$A21-1,'Quality check'!AV$1-1)=0,"",OFFSET(CountryData!$A$1,'Quality check'!$A21-1,'Quality check'!AV$1-1)),"")</f>
        <v/>
      </c>
      <c r="AW21" s="203" t="str">
        <f ca="1">IF(AND(ISNUMBER($A21),ISNUMBER(AW$1)),IF(OFFSET(CountryData!$A$1,'Quality check'!$A21-1,'Quality check'!AW$1-1)=0,"",OFFSET(CountryData!$A$1,'Quality check'!$A21-1,'Quality check'!AW$1-1)),"")</f>
        <v/>
      </c>
      <c r="AX21" s="203" t="str">
        <f ca="1">IF(AND(ISNUMBER($A21),ISNUMBER(AX$1)),IF(OFFSET(CountryData!$A$1,'Quality check'!$A21-1,'Quality check'!AX$1-1)=0,"",OFFSET(CountryData!$A$1,'Quality check'!$A21-1,'Quality check'!AX$1-1)),"")</f>
        <v/>
      </c>
      <c r="AY21" s="202" t="str">
        <f ca="1">IF(AND(ISNUMBER($A21),ISNUMBER(AY$1)),IF(OFFSET(CountryData!$A$1,'Quality check'!$A21-1,'Quality check'!AY$1-1)=0,"",OFFSET(CountryData!$A$1,'Quality check'!$A21-1,'Quality check'!AY$1-1)),"")</f>
        <v/>
      </c>
      <c r="AZ21" s="202" t="str">
        <f ca="1">IF(AND(ISNUMBER($A21),ISNUMBER(AZ$1)),IF(OFFSET(CountryData!$A$1,'Quality check'!$A21-1,'Quality check'!AZ$1-1)=0,"",OFFSET(CountryData!$A$1,'Quality check'!$A21-1,'Quality check'!AZ$1-1)),"")</f>
        <v/>
      </c>
      <c r="BA21" s="202" t="str">
        <f ca="1">IF(AND(ISNUMBER($A21),ISNUMBER(BA$1)),IF(OFFSET(CountryData!$A$1,'Quality check'!$A21-1,'Quality check'!BA$1-1)=0,"",OFFSET(CountryData!$A$1,'Quality check'!$A21-1,'Quality check'!BA$1-1)),"")</f>
        <v/>
      </c>
      <c r="BB21" s="202" t="str">
        <f ca="1">IF(AND(ISNUMBER($A21),ISNUMBER(BB$1)),IF(OFFSET(CountryData!$A$1,'Quality check'!$A21-1,'Quality check'!BB$1-1)=0,"",OFFSET(CountryData!$A$1,'Quality check'!$A21-1,'Quality check'!BB$1-1)),"")</f>
        <v/>
      </c>
      <c r="BC21" s="202" t="str">
        <f ca="1">IF(AND(ISNUMBER($A21),ISNUMBER(BC$1)),IF(OFFSET(CountryData!$A$1,'Quality check'!$A21-1,'Quality check'!BC$1-1)=0,"",OFFSET(CountryData!$A$1,'Quality check'!$A21-1,'Quality check'!BC$1-1)),"")</f>
        <v/>
      </c>
      <c r="BD21" s="313" t="str">
        <f ca="1">IF(AND(ISNUMBER($A21),ISNUMBER(BD$1)),IF(OFFSET(CountryData!$A$1,'Quality check'!$A21-1,'Quality check'!BD$1-1)=0,"",OFFSET(CountryData!$A$1,'Quality check'!$A21-1,'Quality check'!BD$1-1)),"")</f>
        <v/>
      </c>
      <c r="BE21" s="313" t="str">
        <f ca="1">IF(AND(ISNUMBER($A21),ISNUMBER(BE$1)),IF(OFFSET(CountryData!$A$1,'Quality check'!$A21-1,'Quality check'!BE$1-1)=0,"",OFFSET(CountryData!$A$1,'Quality check'!$A21-1,'Quality check'!BE$1-1)),"")</f>
        <v/>
      </c>
      <c r="BF21" s="313" t="str">
        <f ca="1">IF(AND(ISNUMBER($A21),ISNUMBER(BF$1)),IF(OFFSET(CountryData!$A$1,'Quality check'!$A21-1,'Quality check'!BF$1-1)=0,"",OFFSET(CountryData!$A$1,'Quality check'!$A21-1,'Quality check'!BF$1-1)),"")</f>
        <v/>
      </c>
      <c r="BG21" s="203" t="str">
        <f ca="1">IF(AND(ISNUMBER($A21),ISNUMBER(BG$1)),IF(OFFSET(CountryData!$A$1,'Quality check'!$A21-1,'Quality check'!BG$1-1)=0,"",OFFSET(CountryData!$A$1,'Quality check'!$A21-1,'Quality check'!BG$1-1)),"")</f>
        <v/>
      </c>
      <c r="BH21" s="202" t="str">
        <f ca="1">IF(AND(ISNUMBER($A21),ISNUMBER(BH$1)),IF(OFFSET(CountryData!$A$1,'Quality check'!$A21-1,'Quality check'!BH$1-1)=0,"",OFFSET(CountryData!$A$1,'Quality check'!$A21-1,'Quality check'!BH$1-1)),"")</f>
        <v/>
      </c>
      <c r="BI21" s="203" t="str">
        <f ca="1">IF(AND(ISNUMBER($A21),ISNUMBER(BI$1)),IF(OFFSET(CountryData!$A$1,'Quality check'!$A21-1,'Quality check'!BI$1-1)=0,"",OFFSET(CountryData!$A$1,'Quality check'!$A21-1,'Quality check'!BI$1-1)),"")</f>
        <v/>
      </c>
      <c r="BJ21" s="202" t="str">
        <f ca="1">IF(AND(ISNUMBER($A21),ISNUMBER(BJ$1)),IF(OFFSET(CountryData!$A$1,'Quality check'!$A21-1,'Quality check'!BJ$1-1)=0,"",OFFSET(CountryData!$A$1,'Quality check'!$A21-1,'Quality check'!BJ$1-1)),"")</f>
        <v/>
      </c>
      <c r="BK21" s="202" t="str">
        <f ca="1">IF(AND(ISNUMBER($A21),ISNUMBER(BK$1)),IF(OFFSET(CountryData!$A$1,'Quality check'!$A21-1,'Quality check'!BK$1-1)=0,"",OFFSET(CountryData!$A$1,'Quality check'!$A21-1,'Quality check'!BK$1-1)),"")</f>
        <v/>
      </c>
      <c r="BL21" s="308" t="str">
        <f ca="1">IF(AND(ISNUMBER($A21),ISNUMBER(BL$1)),IF(OFFSET(CountryData!$A$1,'Quality check'!$A21-1,'Quality check'!BL$1-1)=0,"",OFFSET(CountryData!$A$1,'Quality check'!$A21-1,'Quality check'!BL$1-1)),"")</f>
        <v/>
      </c>
      <c r="BM21" s="308" t="str">
        <f ca="1">IF(AND(ISNUMBER($A21),ISNUMBER(BM$1)),IF(OFFSET(CountryData!$A$1,'Quality check'!$A21-1,'Quality check'!BM$1-1)=0,"",OFFSET(CountryData!$A$1,'Quality check'!$A21-1,'Quality check'!BM$1-1)),"")</f>
        <v/>
      </c>
      <c r="BN21" s="308" t="str">
        <f ca="1">IF(AND(ISNUMBER($A21),ISNUMBER(BN$1)),IF(OFFSET(CountryData!$A$1,'Quality check'!$A21-1,'Quality check'!BN$1-1)=0,"",OFFSET(CountryData!$A$1,'Quality check'!$A21-1,'Quality check'!BN$1-1)),"")</f>
        <v/>
      </c>
      <c r="BO21" s="308" t="str">
        <f ca="1">IF(AND(ISNUMBER($A21),ISNUMBER(BO$1)),IF(OFFSET(CountryData!$A$1,'Quality check'!$A21-1,'Quality check'!BO$1-1)=0,"",OFFSET(CountryData!$A$1,'Quality check'!$A21-1,'Quality check'!BO$1-1)),"")</f>
        <v/>
      </c>
      <c r="BP21" s="308" t="str">
        <f ca="1">IF(AND(ISNUMBER($A21),ISNUMBER(BP$1)),IF(OFFSET(CountryData!$A$1,'Quality check'!$A21-1,'Quality check'!BP$1-1)=0,"",OFFSET(CountryData!$A$1,'Quality check'!$A21-1,'Quality check'!BP$1-1)),"")</f>
        <v/>
      </c>
      <c r="BQ21" s="308" t="str">
        <f ca="1">IF(AND(ISNUMBER($A21),ISNUMBER(BQ$1)),IF(OFFSET(CountryData!$A$1,'Quality check'!$A21-1,'Quality check'!BQ$1-1)=0,"",OFFSET(CountryData!$A$1,'Quality check'!$A21-1,'Quality check'!BQ$1-1)),"")</f>
        <v/>
      </c>
      <c r="BR21" s="308" t="str">
        <f ca="1">IF(AND(ISNUMBER($A21),ISNUMBER(BR$1)),IF(OFFSET(CountryData!$A$1,'Quality check'!$A21-1,'Quality check'!BR$1-1)=0,"",OFFSET(CountryData!$A$1,'Quality check'!$A21-1,'Quality check'!BR$1-1)),"")</f>
        <v/>
      </c>
      <c r="BS21" s="308" t="str">
        <f ca="1">IF(AND(ISNUMBER($A21),ISNUMBER(BS$1)),IF(OFFSET(CountryData!$A$1,'Quality check'!$A21-1,'Quality check'!BS$1-1)=0,"",OFFSET(CountryData!$A$1,'Quality check'!$A21-1,'Quality check'!BS$1-1)),"")</f>
        <v/>
      </c>
      <c r="BT21" s="308" t="str">
        <f ca="1">IF(AND(ISNUMBER($A21),ISNUMBER(BT$1)),IF(OFFSET(CountryData!$A$1,'Quality check'!$A21-1,'Quality check'!BT$1-1)=0,"",OFFSET(CountryData!$A$1,'Quality check'!$A21-1,'Quality check'!BT$1-1)),"")</f>
        <v/>
      </c>
      <c r="BU21" s="308" t="str">
        <f ca="1">IF(AND(ISNUMBER($A21),ISNUMBER(BU$1)),IF(OFFSET(CountryData!$A$1,'Quality check'!$A21-1,'Quality check'!BU$1-1)=0,"",OFFSET(CountryData!$A$1,'Quality check'!$A21-1,'Quality check'!BU$1-1)),"")</f>
        <v/>
      </c>
      <c r="BV21" s="308" t="str">
        <f ca="1">IF(AND(ISNUMBER($A21),ISNUMBER(BV$1)),IF(OFFSET(CountryData!$A$1,'Quality check'!$A21-1,'Quality check'!BV$1-1)=0,"",OFFSET(CountryData!$A$1,'Quality check'!$A21-1,'Quality check'!BV$1-1)),"")</f>
        <v/>
      </c>
      <c r="BW21" s="308" t="str">
        <f ca="1">IF(AND(ISNUMBER($A21),ISNUMBER(BW$1)),IF(OFFSET(CountryData!$A$1,'Quality check'!$A21-1,'Quality check'!BW$1-1)=0,"",OFFSET(CountryData!$A$1,'Quality check'!$A21-1,'Quality check'!BW$1-1)),"")</f>
        <v/>
      </c>
      <c r="BX21" s="202" t="str">
        <f ca="1">IF(AND(ISNUMBER($A21),ISNUMBER(BX$1)),IF(OFFSET(CountryData!$A$1,'Quality check'!$A21-1,'Quality check'!BX$1-1)=0,"",OFFSET(CountryData!$A$1,'Quality check'!$A21-1,'Quality check'!BX$1-1)),"")</f>
        <v/>
      </c>
      <c r="BY21" s="308" t="str">
        <f ca="1">IF(AND(ISNUMBER($A21),ISNUMBER(BY$1)),IF(OFFSET(CountryData!$A$1,'Quality check'!$A21-1,'Quality check'!BY$1-1)=0,"",OFFSET(CountryData!$A$1,'Quality check'!$A21-1,'Quality check'!BY$1-1)),"")</f>
        <v/>
      </c>
      <c r="BZ21" s="308" t="str">
        <f ca="1">IF(AND(ISNUMBER($A21),ISNUMBER(BZ$1)),IF(OFFSET(CountryData!$A$1,'Quality check'!$A21-1,'Quality check'!BZ$1-1)=0,"",OFFSET(CountryData!$A$1,'Quality check'!$A21-1,'Quality check'!BZ$1-1)),"")</f>
        <v/>
      </c>
      <c r="CA21" s="308" t="str">
        <f ca="1">IF(AND(ISNUMBER($A21),ISNUMBER(CA$1)),IF(OFFSET(CountryData!$A$1,'Quality check'!$A21-1,'Quality check'!CA$1-1)=0,"",OFFSET(CountryData!$A$1,'Quality check'!$A21-1,'Quality check'!CA$1-1)),"")</f>
        <v/>
      </c>
      <c r="CB21" s="308" t="str">
        <f ca="1">IF(AND(ISNUMBER($A21),ISNUMBER(CB$1)),IF(OFFSET(CountryData!$A$1,'Quality check'!$A21-1,'Quality check'!CB$1-1)=0,"",OFFSET(CountryData!$A$1,'Quality check'!$A21-1,'Quality check'!CB$1-1)),"")</f>
        <v/>
      </c>
      <c r="CC21" s="308" t="str">
        <f ca="1">IF(AND(ISNUMBER($A21),ISNUMBER(CC$1)),IF(OFFSET(CountryData!$A$1,'Quality check'!$A21-1,'Quality check'!CC$1-1)=0,"",OFFSET(CountryData!$A$1,'Quality check'!$A21-1,'Quality check'!CC$1-1)),"")</f>
        <v/>
      </c>
      <c r="CD21" s="308" t="str">
        <f ca="1">IF(AND(ISNUMBER($A21),ISNUMBER(CD$1)),IF(OFFSET(CountryData!$A$1,'Quality check'!$A21-1,'Quality check'!CD$1-1)=0,"",OFFSET(CountryData!$A$1,'Quality check'!$A21-1,'Quality check'!CD$1-1)),"")</f>
        <v/>
      </c>
      <c r="CE21" s="308" t="str">
        <f ca="1">IF(AND(ISNUMBER($A21),ISNUMBER(CE$1)),IF(OFFSET(CountryData!$A$1,'Quality check'!$A21-1,'Quality check'!CE$1-1)=0,"",OFFSET(CountryData!$A$1,'Quality check'!$A21-1,'Quality check'!CE$1-1)),"")</f>
        <v/>
      </c>
      <c r="CF21" s="308" t="str">
        <f ca="1">IF(AND(ISNUMBER($A21),ISNUMBER(CF$1)),IF(OFFSET(CountryData!$A$1,'Quality check'!$A21-1,'Quality check'!CF$1-1)=0,"",OFFSET(CountryData!$A$1,'Quality check'!$A21-1,'Quality check'!CF$1-1)),"")</f>
        <v/>
      </c>
      <c r="CG21" s="308" t="str">
        <f ca="1">IF(AND(ISNUMBER($A21),ISNUMBER(CG$1)),IF(OFFSET(CountryData!$A$1,'Quality check'!$A21-1,'Quality check'!CG$1-1)=0,"",OFFSET(CountryData!$A$1,'Quality check'!$A21-1,'Quality check'!CG$1-1)),"")</f>
        <v/>
      </c>
      <c r="CH21" s="308" t="str">
        <f ca="1">IF(AND(ISNUMBER($A21),ISNUMBER(CH$1)),IF(OFFSET(CountryData!$A$1,'Quality check'!$A21-1,'Quality check'!CH$1-1)=0,"",OFFSET(CountryData!$A$1,'Quality check'!$A21-1,'Quality check'!CH$1-1)),"")</f>
        <v/>
      </c>
      <c r="CI21" s="308" t="str">
        <f ca="1">IF(AND(ISNUMBER($A21),ISNUMBER(CI$1)),IF(OFFSET(CountryData!$A$1,'Quality check'!$A21-1,'Quality check'!CI$1-1)=0,"",OFFSET(CountryData!$A$1,'Quality check'!$A21-1,'Quality check'!CI$1-1)),"")</f>
        <v/>
      </c>
      <c r="CJ21" s="308" t="str">
        <f ca="1">IF(AND(ISNUMBER($A21),ISNUMBER(CJ$1)),IF(OFFSET(CountryData!$A$1,'Quality check'!$A21-1,'Quality check'!CJ$1-1)=0,"",OFFSET(CountryData!$A$1,'Quality check'!$A21-1,'Quality check'!CJ$1-1)),"")</f>
        <v/>
      </c>
      <c r="CK21" s="202" t="str">
        <f ca="1">IF(AND(ISNUMBER($A21),ISNUMBER(CK$1)),IF(OFFSET(CountryData!$A$1,'Quality check'!$A21-1,'Quality check'!CK$1-1)=0,"",OFFSET(CountryData!$A$1,'Quality check'!$A21-1,'Quality check'!CK$1-1)),"")</f>
        <v/>
      </c>
      <c r="CL21" s="308" t="str">
        <f ca="1">IF(AND(ISNUMBER($A21),ISNUMBER(CL$1)),IF(OFFSET(CountryData!$A$1,'Quality check'!$A21-1,'Quality check'!CL$1-1)=0,"",OFFSET(CountryData!$A$1,'Quality check'!$A21-1,'Quality check'!CL$1-1)),"")</f>
        <v/>
      </c>
      <c r="CM21" s="308" t="str">
        <f ca="1">IF(AND(ISNUMBER($A21),ISNUMBER(CM$1)),IF(OFFSET(CountryData!$A$1,'Quality check'!$A21-1,'Quality check'!CM$1-1)=0,"",OFFSET(CountryData!$A$1,'Quality check'!$A21-1,'Quality check'!CM$1-1)),"")</f>
        <v/>
      </c>
      <c r="CN21" s="308" t="str">
        <f ca="1">IF(AND(ISNUMBER($A21),ISNUMBER(CN$1)),IF(OFFSET(CountryData!$A$1,'Quality check'!$A21-1,'Quality check'!CN$1-1)=0,"",OFFSET(CountryData!$A$1,'Quality check'!$A21-1,'Quality check'!CN$1-1)),"")</f>
        <v/>
      </c>
      <c r="CO21" s="308" t="str">
        <f ca="1">IF(AND(ISNUMBER($A21),ISNUMBER(CO$1)),IF(OFFSET(CountryData!$A$1,'Quality check'!$A21-1,'Quality check'!CO$1-1)=0,"",OFFSET(CountryData!$A$1,'Quality check'!$A21-1,'Quality check'!CO$1-1)),"")</f>
        <v/>
      </c>
      <c r="CP21" s="308" t="str">
        <f ca="1">IF(AND(ISNUMBER($A21),ISNUMBER(CP$1)),IF(OFFSET(CountryData!$A$1,'Quality check'!$A21-1,'Quality check'!CP$1-1)=0,"",OFFSET(CountryData!$A$1,'Quality check'!$A21-1,'Quality check'!CP$1-1)),"")</f>
        <v/>
      </c>
      <c r="CQ21" s="308" t="str">
        <f ca="1">IF(AND(ISNUMBER($A21),ISNUMBER(CQ$1)),IF(OFFSET(CountryData!$A$1,'Quality check'!$A21-1,'Quality check'!CQ$1-1)=0,"",OFFSET(CountryData!$A$1,'Quality check'!$A21-1,'Quality check'!CQ$1-1)),"")</f>
        <v/>
      </c>
      <c r="CR21" s="203" t="str">
        <f ca="1">IF(AND(ISNUMBER($A21),ISNUMBER(CR$1)),IF(OFFSET(CountryData!$A$1,'Quality check'!$A21-1,'Quality check'!CR$1-1)=0,"",OFFSET(CountryData!$A$1,'Quality check'!$A21-1,'Quality check'!CR$1-1)),"")</f>
        <v/>
      </c>
      <c r="CS21" s="203" t="str">
        <f ca="1">IF(AND(ISNUMBER($A21),ISNUMBER(CS$1)),IF(OFFSET(CountryData!$A$1,'Quality check'!$A21-1,'Quality check'!CS$1-1)=0,"",OFFSET(CountryData!$A$1,'Quality check'!$A21-1,'Quality check'!CS$1-1)),"")</f>
        <v/>
      </c>
      <c r="CT21" s="203" t="str">
        <f ca="1">IF(AND(ISNUMBER($A21),ISNUMBER(CT$1)),IF(OFFSET(CountryData!$A$1,'Quality check'!$A21-1,'Quality check'!CT$1-1)=0,"",OFFSET(CountryData!$A$1,'Quality check'!$A21-1,'Quality check'!CT$1-1)),"")</f>
        <v/>
      </c>
      <c r="CU21" s="203" t="str">
        <f ca="1">IF(AND(ISNUMBER($A21),ISNUMBER(CU$1)),IF(OFFSET(CountryData!$A$1,'Quality check'!$A21-1,'Quality check'!CU$1-1)=0,"",OFFSET(CountryData!$A$1,'Quality check'!$A21-1,'Quality check'!CU$1-1)),"")</f>
        <v/>
      </c>
      <c r="CV21" s="203" t="str">
        <f ca="1">IF(AND(ISNUMBER($A21),ISNUMBER(CV$1)),IF(OFFSET(CountryData!$A$1,'Quality check'!$A21-1,'Quality check'!CV$1-1)=0,"",OFFSET(CountryData!$A$1,'Quality check'!$A21-1,'Quality check'!CV$1-1)),"")</f>
        <v/>
      </c>
      <c r="CW21" s="203" t="str">
        <f ca="1">IF(AND(ISNUMBER($A21),ISNUMBER(CW$1)),IF(OFFSET(CountryData!$A$1,'Quality check'!$A21-1,'Quality check'!CW$1-1)=0,"",OFFSET(CountryData!$A$1,'Quality check'!$A21-1,'Quality check'!CW$1-1)),"")</f>
        <v/>
      </c>
      <c r="CX21" s="203" t="str">
        <f ca="1">IF(AND(ISNUMBER($A21),ISNUMBER(CX$1)),IF(OFFSET(CountryData!$A$1,'Quality check'!$A21-1,'Quality check'!CX$1-1)=0,"",OFFSET(CountryData!$A$1,'Quality check'!$A21-1,'Quality check'!CX$1-1)),"")</f>
        <v/>
      </c>
      <c r="CY21" s="203" t="str">
        <f ca="1">IF(AND(ISNUMBER($A21),ISNUMBER(CY$1)),IF(OFFSET(CountryData!$A$1,'Quality check'!$A21-1,'Quality check'!CY$1-1)=0,"",OFFSET(CountryData!$A$1,'Quality check'!$A21-1,'Quality check'!CY$1-1)),"")</f>
        <v/>
      </c>
      <c r="CZ21" s="308" t="str">
        <f ca="1">IF(AND(ISNUMBER($A21),ISNUMBER(CZ$1)),IF(OFFSET(CountryData!$A$1,'Quality check'!$A21-1,'Quality check'!CZ$1-1)=0,"",OFFSET(CountryData!$A$1,'Quality check'!$A21-1,'Quality check'!CZ$1-1)),"")</f>
        <v/>
      </c>
      <c r="DA21" s="308" t="str">
        <f ca="1">IF(AND(ISNUMBER($A21),ISNUMBER(DA$1)),IF(OFFSET(CountryData!$A$1,'Quality check'!$A21-1,'Quality check'!DA$1-1)=0,"",OFFSET(CountryData!$A$1,'Quality check'!$A21-1,'Quality check'!DA$1-1)),"")</f>
        <v/>
      </c>
      <c r="DB21" s="202" t="str">
        <f ca="1">IF(AND(ISNUMBER($A21),ISNUMBER(DB$1)),IF(OFFSET(CountryData!$A$1,'Quality check'!$A21-1,'Quality check'!DB$1-1)=0,"",OFFSET(CountryData!$A$1,'Quality check'!$A21-1,'Quality check'!DB$1-1)),"")</f>
        <v/>
      </c>
      <c r="DC21" s="308" t="str">
        <f ca="1">IF(AND(ISNUMBER($A21),ISNUMBER(DC$1)),IF(OFFSET(CountryData!$A$1,'Quality check'!$A21-1,'Quality check'!DC$1-1)=0,"",OFFSET(CountryData!$A$1,'Quality check'!$A21-1,'Quality check'!DC$1-1)),"")</f>
        <v/>
      </c>
      <c r="DD21" s="308" t="str">
        <f ca="1">IF(AND(ISNUMBER($A21),ISNUMBER(DD$1)),IF(OFFSET(CountryData!$A$1,'Quality check'!$A21-1,'Quality check'!DD$1-1)=0,"",OFFSET(CountryData!$A$1,'Quality check'!$A21-1,'Quality check'!DD$1-1)),"")</f>
        <v/>
      </c>
      <c r="DE21" s="202" t="str">
        <f ca="1">IF(AND(ISNUMBER($A21),ISNUMBER(DE$1)),IF(OFFSET(CountryData!$A$1,'Quality check'!$A21-1,'Quality check'!DE$1-1)=0,"",OFFSET(CountryData!$A$1,'Quality check'!$A21-1,'Quality check'!DE$1-1)),"")</f>
        <v/>
      </c>
      <c r="DF21" s="203" t="str">
        <f ca="1">IF(AND(ISNUMBER($A21),ISNUMBER(DF$1)),IF(OFFSET(CountryData!$A$1,'Quality check'!$A21-1,'Quality check'!DF$1-1)=0,"",OFFSET(CountryData!$A$1,'Quality check'!$A21-1,'Quality check'!DF$1-1)),"")</f>
        <v/>
      </c>
      <c r="DG21" s="308" t="str">
        <f ca="1">IF(AND(ISNUMBER($A21),ISNUMBER(DG$1)),IF(OFFSET(CountryData!$A$1,'Quality check'!$A21-1,'Quality check'!DG$1-1)=0,"",OFFSET(CountryData!$A$1,'Quality check'!$A21-1,'Quality check'!DG$1-1)),"")</f>
        <v/>
      </c>
      <c r="DH21" s="203" t="str">
        <f ca="1">IF(AND(ISNUMBER($A21),ISNUMBER(DH$1)),IF(OFFSET(CountryData!$A$1,'Quality check'!$A21-1,'Quality check'!DH$1-1)=0,"",OFFSET(CountryData!$A$1,'Quality check'!$A21-1,'Quality check'!DH$1-1)),"")</f>
        <v/>
      </c>
      <c r="DI21" s="308" t="str">
        <f ca="1">IF(AND(ISNUMBER($A21),ISNUMBER(DI$1)),IF(OFFSET(CountryData!$A$1,'Quality check'!$A21-1,'Quality check'!DI$1-1)=0,"",OFFSET(CountryData!$A$1,'Quality check'!$A21-1,'Quality check'!DI$1-1)),"")</f>
        <v/>
      </c>
      <c r="DJ21" s="308" t="str">
        <f ca="1">IF(AND(ISNUMBER($A21),ISNUMBER(DJ$1)),IF(OFFSET(CountryData!$A$1,'Quality check'!$A21-1,'Quality check'!DJ$1-1)=0,"",OFFSET(CountryData!$A$1,'Quality check'!$A21-1,'Quality check'!DJ$1-1)),"")</f>
        <v/>
      </c>
      <c r="DK21" s="203" t="str">
        <f ca="1">IF(AND(ISNUMBER($A21),ISNUMBER(DK$1)),IF(OFFSET(CountryData!$A$1,'Quality check'!$A21-1,'Quality check'!DK$1-1)=0,"",OFFSET(CountryData!$A$1,'Quality check'!$A21-1,'Quality check'!DK$1-1)),"")</f>
        <v/>
      </c>
      <c r="DL21" s="203" t="str">
        <f ca="1">IF(AND(ISNUMBER($A21),ISNUMBER(DL$1)),IF(OFFSET(CountryData!$A$1,'Quality check'!$A21-1,'Quality check'!DL$1-1)=0,"",OFFSET(CountryData!$A$1,'Quality check'!$A21-1,'Quality check'!DL$1-1)),"")</f>
        <v/>
      </c>
      <c r="DM21" s="203" t="str">
        <f ca="1">IF(AND(ISNUMBER($A21),ISNUMBER(DM$1)),IF(OFFSET(CountryData!$A$1,'Quality check'!$A21-1,'Quality check'!DM$1-1)=0,"",OFFSET(CountryData!$A$1,'Quality check'!$A21-1,'Quality check'!DM$1-1)),"")</f>
        <v/>
      </c>
      <c r="DN21" s="203" t="str">
        <f ca="1">IF(AND(ISNUMBER($A21),ISNUMBER(DN$1)),IF(OFFSET(CountryData!$A$1,'Quality check'!$A21-1,'Quality check'!DN$1-1)=0,"",OFFSET(CountryData!$A$1,'Quality check'!$A21-1,'Quality check'!DN$1-1)),"")</f>
        <v/>
      </c>
      <c r="DO21" t="str">
        <f ca="1">IF(AND(ISNUMBER($A21),ISNUMBER(DO$1)),IF(OFFSET(CountryData!$A$1,'Quality check'!$A21-1,'Quality check'!DO$1-1)=0,"",OFFSET(CountryData!$A$1,'Quality check'!$A21-1,'Quality check'!DO$1-1)),"")</f>
        <v/>
      </c>
      <c r="DP21" t="str">
        <f ca="1">IF(AND(ISNUMBER($A21),ISNUMBER(DP$1)),IF(OFFSET(CountryData!$A$1,'Quality check'!$A21-1,'Quality check'!DP$1-1)=0,"",OFFSET(CountryData!$A$1,'Quality check'!$A21-1,'Quality check'!DP$1-1)),"")</f>
        <v/>
      </c>
      <c r="EF21">
        <f t="shared" si="3"/>
        <v>4</v>
      </c>
      <c r="EG21" t="str">
        <f t="shared" si="4"/>
        <v/>
      </c>
      <c r="EH21" t="str">
        <f t="shared" si="0"/>
        <v/>
      </c>
    </row>
    <row r="22" spans="1:138" x14ac:dyDescent="0.25">
      <c r="A22" s="114">
        <f>IF(ISNUMBER(MATCH(C22,CountryData!$EM:$EM,0)),MATCH(C22,CountryData!$EM:$EM,0),"")</f>
        <v>75</v>
      </c>
      <c r="B22" t="s">
        <v>413</v>
      </c>
      <c r="C22" t="s">
        <v>730</v>
      </c>
      <c r="D22" t="str">
        <f t="shared" si="1"/>
        <v>Comoros</v>
      </c>
      <c r="E22">
        <f t="shared" si="2"/>
        <v>2012</v>
      </c>
      <c r="F22" s="203">
        <f ca="1">IF(AND(ISNUMBER($A22),ISNUMBER(F$1)),IF(OFFSET(CountryData!$A$1,'Quality check'!$A22-1,'Quality check'!F$1-1)=0,"",OFFSET(CountryData!$A$1,'Quality check'!$A22-1,'Quality check'!F$1-1)),"")</f>
        <v>718359.20521699148</v>
      </c>
      <c r="G22" s="203">
        <f ca="1">IF(AND(ISNUMBER($A22),ISNUMBER(G$1)),IF(OFFSET(CountryData!$A$1,'Quality check'!$A22-1,'Quality check'!G$1-1)=0,"",OFFSET(CountryData!$A$1,'Quality check'!$A22-1,'Quality check'!G$1-1)),"")</f>
        <v>272976.49798245676</v>
      </c>
      <c r="H22" s="202" t="str">
        <f ca="1">IF(AND(ISNUMBER($A22),ISNUMBER(H$1)),IF(OFFSET(CountryData!$A$1,'Quality check'!$A22-1,'Quality check'!H$1-1)=0,"",OFFSET(CountryData!$A$1,'Quality check'!$A22-1,'Quality check'!H$1-1)),"")</f>
        <v/>
      </c>
      <c r="I22" s="202">
        <f ca="1">IF(AND(ISNUMBER($A22),ISNUMBER(I$1)),IF(OFFSET(CountryData!$A$1,'Quality check'!$A22-1,'Quality check'!I$1-1)=0,"",OFFSET(CountryData!$A$1,'Quality check'!$A22-1,'Quality check'!I$1-1)),"")</f>
        <v>2.5497787859726194E-2</v>
      </c>
      <c r="J22" s="203">
        <f ca="1">IF(AND(ISNUMBER($A22),ISNUMBER(J$1)),IF(OFFSET(CountryData!$A$1,'Quality check'!$A22-1,'Quality check'!J$1-1)=0,"",OFFSET(CountryData!$A$1,'Quality check'!$A22-1,'Quality check'!J$1-1)),"")</f>
        <v>356642.49183947477</v>
      </c>
      <c r="K22" s="203">
        <f ca="1">IF(AND(ISNUMBER($A22),ISNUMBER(K$1)),IF(OFFSET(CountryData!$A$1,'Quality check'!$A22-1,'Quality check'!K$1-1)=0,"",OFFSET(CountryData!$A$1,'Quality check'!$A22-1,'Quality check'!K$1-1)),"")</f>
        <v>82887.600601960556</v>
      </c>
      <c r="L22" s="203">
        <f ca="1">IF(AND(ISNUMBER($A22),ISNUMBER(L$1)),IF(OFFSET(CountryData!$A$1,'Quality check'!$A22-1,'Quality check'!L$1-1)=0,"",OFFSET(CountryData!$A$1,'Quality check'!$A22-1,'Quality check'!L$1-1)),"")</f>
        <v>24352.37705685601</v>
      </c>
      <c r="M22" s="203">
        <f ca="1">IF(AND(ISNUMBER($A22),ISNUMBER(M$1)),IF(OFFSET(CountryData!$A$1,'Quality check'!$A22-1,'Quality check'!M$1-1)=0,"",OFFSET(CountryData!$A$1,'Quality check'!$A22-1,'Quality check'!M$1-1)),"")</f>
        <v>105203.49307171916</v>
      </c>
      <c r="N22" s="203">
        <f ca="1">IF(AND(ISNUMBER($A22),ISNUMBER(N$1)),IF(OFFSET(CountryData!$A$1,'Quality check'!$A22-1,'Quality check'!N$1-1)=0,"",OFFSET(CountryData!$A$1,'Quality check'!$A22-1,'Quality check'!N$1-1)),"")</f>
        <v>84034.960186059558</v>
      </c>
      <c r="O22" s="203">
        <f ca="1">IF(AND(ISNUMBER($A22),ISNUMBER(O$1)),IF(OFFSET(CountryData!$A$1,'Quality check'!$A22-1,'Quality check'!O$1-1)=0,"",OFFSET(CountryData!$A$1,'Quality check'!$A22-1,'Quality check'!O$1-1)),"")</f>
        <v>19442.170069317137</v>
      </c>
      <c r="P22" s="203">
        <f ca="1">IF(AND(ISNUMBER($A22),ISNUMBER(P$1)),IF(OFFSET(CountryData!$A$1,'Quality check'!$A22-1,'Quality check'!P$1-1)=0,"",OFFSET(CountryData!$A$1,'Quality check'!$A22-1,'Quality check'!P$1-1)),"")</f>
        <v>29558.421162295159</v>
      </c>
      <c r="Q22" s="203">
        <f ca="1">IF(AND(ISNUMBER($A22),ISNUMBER(Q$1)),IF(OFFSET(CountryData!$A$1,'Quality check'!$A22-1,'Quality check'!Q$1-1)=0,"",OFFSET(CountryData!$A$1,'Quality check'!$A22-1,'Quality check'!Q$1-1)),"")</f>
        <v>22315.892469758612</v>
      </c>
      <c r="R22" s="203">
        <f ca="1">IF(AND(ISNUMBER($A22),ISNUMBER(R$1)),IF(OFFSET(CountryData!$A$1,'Quality check'!$A22-1,'Quality check'!R$1-1)=0,"",OFFSET(CountryData!$A$1,'Quality check'!$A22-1,'Quality check'!R$1-1)),"")</f>
        <v>10116.251092978024</v>
      </c>
      <c r="S22" s="203">
        <f ca="1">IF(AND(ISNUMBER($A22),ISNUMBER(S$1)),IF(OFFSET(CountryData!$A$1,'Quality check'!$A22-1,'Quality check'!S$1-1)=0,"",OFFSET(CountryData!$A$1,'Quality check'!$A22-1,'Quality check'!S$1-1)),"")</f>
        <v>11328.09367182435</v>
      </c>
      <c r="T22" s="202">
        <f ca="1">IF(AND(ISNUMBER($A22),ISNUMBER(T$1)),IF(OFFSET(CountryData!$A$1,'Quality check'!$A22-1,'Quality check'!T$1-1)=0,"",OFFSET(CountryData!$A$1,'Quality check'!$A22-1,'Quality check'!T$1-1)),"")</f>
        <v>0.72</v>
      </c>
      <c r="U22" s="203">
        <f ca="1">IF(AND(ISNUMBER($A22),ISNUMBER(U$1)),IF(OFFSET(CountryData!$A$1,'Quality check'!$A22-1,'Quality check'!U$1-1)=0,"",OFFSET(CountryData!$A$1,'Quality check'!$A22-1,'Quality check'!U$1-1)),"")</f>
        <v>517218.62775623385</v>
      </c>
      <c r="V22" s="203">
        <f ca="1">IF(AND(ISNUMBER($A22),ISNUMBER(V$1)),IF(OFFSET(CountryData!$A$1,'Quality check'!$A22-1,'Quality check'!V$1-1)=0,"",OFFSET(CountryData!$A$1,'Quality check'!$A22-1,'Quality check'!V$1-1)),"")</f>
        <v>517218.62775623385</v>
      </c>
      <c r="W22" s="202">
        <f ca="1">IF(AND(ISNUMBER($A22),ISNUMBER(W$1)),IF(OFFSET(CountryData!$A$1,'Quality check'!$A22-1,'Quality check'!W$1-1)=0,"",OFFSET(CountryData!$A$1,'Quality check'!$A22-1,'Quality check'!W$1-1)),"")</f>
        <v>0.45600000000000002</v>
      </c>
      <c r="X22" s="202">
        <f ca="1">IF(AND(ISNUMBER($A22),ISNUMBER(X$1)),IF(OFFSET(CountryData!$A$1,'Quality check'!$A22-1,'Quality check'!X$1-1)=0,"",OFFSET(CountryData!$A$1,'Quality check'!$A22-1,'Quality check'!X$1-1)),"")</f>
        <v>5.8</v>
      </c>
      <c r="Y22" s="202">
        <f ca="1">IF(AND(ISNUMBER($A22),ISNUMBER(Y$1)),IF(OFFSET(CountryData!$A$1,'Quality check'!$A22-1,'Quality check'!Y$1-1)=0,"",OFFSET(CountryData!$A$1,'Quality check'!$A22-1,'Quality check'!Y$1-1)),"")</f>
        <v>0.05</v>
      </c>
      <c r="Z22" s="202">
        <f ca="1">IF(AND(ISNUMBER($A22),ISNUMBER(Z$1)),IF(OFFSET(CountryData!$A$1,'Quality check'!$A22-1,'Quality check'!Z$1-1)=0,"",OFFSET(CountryData!$A$1,'Quality check'!$A22-1,'Quality check'!Z$1-1)),"")</f>
        <v>0.41</v>
      </c>
      <c r="AA22" s="203">
        <f ca="1">IF(AND(ISNUMBER($A22),ISNUMBER(AA$1)),IF(OFFSET(CountryData!$A$1,'Quality check'!$A22-1,'Quality check'!AA$1-1)=0,"",OFFSET(CountryData!$A$1,'Quality check'!$A22-1,'Quality check'!AA$1-1)),"")</f>
        <v>1000</v>
      </c>
      <c r="AB22" s="203">
        <f ca="1">IF(AND(ISNUMBER($A22),ISNUMBER(AB$1)),IF(OFFSET(CountryData!$A$1,'Quality check'!$A22-1,'Quality check'!AB$1-1)=0,"",OFFSET(CountryData!$A$1,'Quality check'!$A22-1,'Quality check'!AB$1-1)),"")</f>
        <v>100</v>
      </c>
      <c r="AC22" s="203">
        <f ca="1">IF(AND(ISNUMBER($A22),ISNUMBER(AC$1)),IF(OFFSET(CountryData!$A$1,'Quality check'!$A22-1,'Quality check'!AC$1-1)=0,"",OFFSET(CountryData!$A$1,'Quality check'!$A22-1,'Quality check'!AC$1-1)),"")</f>
        <v>2000</v>
      </c>
      <c r="AD22" s="203">
        <f ca="1">IF(AND(ISNUMBER($A22),ISNUMBER(AD$1)),IF(OFFSET(CountryData!$A$1,'Quality check'!$A22-1,'Quality check'!AD$1-1)=0,"",OFFSET(CountryData!$A$1,'Quality check'!$A22-1,'Quality check'!AD$1-1)),"")</f>
        <v>25</v>
      </c>
      <c r="AE22" s="202">
        <f ca="1">IF(AND(ISNUMBER($A22),ISNUMBER(AE$1)),IF(OFFSET(CountryData!$A$1,'Quality check'!$A22-1,'Quality check'!AE$1-1)=0,"",OFFSET(CountryData!$A$1,'Quality check'!$A22-1,'Quality check'!AE$1-1)),"")</f>
        <v>0.183</v>
      </c>
      <c r="AF22" s="308">
        <f ca="1">IF(AND(ISNUMBER($A22),ISNUMBER(AF$1)),IF(OFFSET(CountryData!$A$1,'Quality check'!$A22-1,'Quality check'!AF$1-1)=0,"",OFFSET(CountryData!$A$1,'Quality check'!$A22-1,'Quality check'!AF$1-1)),"")</f>
        <v>3.9649999999999999</v>
      </c>
      <c r="AG22" s="203" t="str">
        <f ca="1">IF(AND(ISNUMBER($A22),ISNUMBER(AG$1)),IF(OFFSET(CountryData!$A$1,'Quality check'!$A22-1,'Quality check'!AG$1-1)=0,"",OFFSET(CountryData!$A$1,'Quality check'!$A22-1,'Quality check'!AG$1-1)),"")</f>
        <v>ASCs, Agents de Sante Communautaire</v>
      </c>
      <c r="AH22" s="203">
        <f ca="1">IF(AND(ISNUMBER($A22),ISNUMBER(AH$1)),IF(OFFSET(CountryData!$A$1,'Quality check'!$A22-1,'Quality check'!AH$1-1)=0,"",OFFSET(CountryData!$A$1,'Quality check'!$A22-1,'Quality check'!AH$1-1)),"")</f>
        <v>1137</v>
      </c>
      <c r="AI22" s="203">
        <f ca="1">IF(AND(ISNUMBER($A22),ISNUMBER(AI$1)),IF(OFFSET(CountryData!$A$1,'Quality check'!$A22-1,'Quality check'!AI$1-1)=0,"",OFFSET(CountryData!$A$1,'Quality check'!$A22-1,'Quality check'!AI$1-1)),"")</f>
        <v>434</v>
      </c>
      <c r="AJ22" s="202">
        <f ca="1">IF(AND(ISNUMBER($A22),ISNUMBER(AJ$1)),IF(OFFSET(CountryData!$A$1,'Quality check'!$A22-1,'Quality check'!AJ$1-1)=0,"",OFFSET(CountryData!$A$1,'Quality check'!$A22-1,'Quality check'!AJ$1-1)),"")</f>
        <v>0.4</v>
      </c>
      <c r="AK22" s="202">
        <f ca="1">IF(AND(ISNUMBER($A22),ISNUMBER(AK$1)),IF(OFFSET(CountryData!$A$1,'Quality check'!$A22-1,'Quality check'!AK$1-1)=0,"",OFFSET(CountryData!$A$1,'Quality check'!$A22-1,'Quality check'!AK$1-1)),"")</f>
        <v>0.05</v>
      </c>
      <c r="AL22" s="202">
        <f ca="1">IF(AND(ISNUMBER($A22),ISNUMBER(AL$1)),IF(OFFSET(CountryData!$A$1,'Quality check'!$A22-1,'Quality check'!AL$1-1)=0,"",OFFSET(CountryData!$A$1,'Quality check'!$A22-1,'Quality check'!AL$1-1)),"")</f>
        <v>2.8000000000000001E-2</v>
      </c>
      <c r="AM22" s="202">
        <f ca="1">IF(AND(ISNUMBER($A22),ISNUMBER(AM$1)),IF(OFFSET(CountryData!$A$1,'Quality check'!$A22-1,'Quality check'!AM$1-1)=0,"",OFFSET(CountryData!$A$1,'Quality check'!$A22-1,'Quality check'!AM$1-1)),"")</f>
        <v>0.48533333333333334</v>
      </c>
      <c r="AN22" s="202" t="str">
        <f ca="1">IF(AND(ISNUMBER($A22),ISNUMBER(AN$1)),IF(OFFSET(CountryData!$A$1,'Quality check'!$A22-1,'Quality check'!AN$1-1)=0,"",OFFSET(CountryData!$A$1,'Quality check'!$A22-1,'Quality check'!AN$1-1)),"")</f>
        <v>ASCs, Agents de Sante Communautaire</v>
      </c>
      <c r="AO22" s="203">
        <f ca="1">IF(AND(ISNUMBER($A22),ISNUMBER(AO$1)),IF(OFFSET(CountryData!$A$1,'Quality check'!$A22-1,'Quality check'!AO$1-1)=0,"",OFFSET(CountryData!$A$1,'Quality check'!$A22-1,'Quality check'!AO$1-1)),"")</f>
        <v>1137</v>
      </c>
      <c r="AP22" s="203">
        <f ca="1">IF(AND(ISNUMBER($A22),ISNUMBER(AP$1)),IF(OFFSET(CountryData!$A$1,'Quality check'!$A22-1,'Quality check'!AP$1-1)=0,"",OFFSET(CountryData!$A$1,'Quality check'!$A22-1,'Quality check'!AP$1-1)),"")</f>
        <v>434</v>
      </c>
      <c r="AQ22" s="202">
        <f ca="1">IF(AND(ISNUMBER($A22),ISNUMBER(AQ$1)),IF(OFFSET(CountryData!$A$1,'Quality check'!$A22-1,'Quality check'!AQ$1-1)=0,"",OFFSET(CountryData!$A$1,'Quality check'!$A22-1,'Quality check'!AQ$1-1)),"")</f>
        <v>0.38</v>
      </c>
      <c r="AR22" s="202">
        <f ca="1">IF(AND(ISNUMBER($A22),ISNUMBER(AR$1)),IF(OFFSET(CountryData!$A$1,'Quality check'!$A22-1,'Quality check'!AR$1-1)=0,"",OFFSET(CountryData!$A$1,'Quality check'!$A22-1,'Quality check'!AR$1-1)),"")</f>
        <v>0.01</v>
      </c>
      <c r="AS22" s="202">
        <f ca="1">IF(AND(ISNUMBER($A22),ISNUMBER(AS$1)),IF(OFFSET(CountryData!$A$1,'Quality check'!$A22-1,'Quality check'!AS$1-1)=0,"",OFFSET(CountryData!$A$1,'Quality check'!$A22-1,'Quality check'!AS$1-1)),"")</f>
        <v>0.21</v>
      </c>
      <c r="AT22" s="202">
        <f ca="1">IF(AND(ISNUMBER($A22),ISNUMBER(AT$1)),IF(OFFSET(CountryData!$A$1,'Quality check'!$A22-1,'Quality check'!AT$1-1)=0,"",OFFSET(CountryData!$A$1,'Quality check'!$A22-1,'Quality check'!AT$1-1)),"")</f>
        <v>0.08</v>
      </c>
      <c r="AU22" s="202">
        <f ca="1">IF(AND(ISNUMBER($A22),ISNUMBER(AU$1)),IF(OFFSET(CountryData!$A$1,'Quality check'!$A22-1,'Quality check'!AU$1-1)=0,"",OFFSET(CountryData!$A$1,'Quality check'!$A22-1,'Quality check'!AU$1-1)),"")</f>
        <v>2</v>
      </c>
      <c r="AV22" s="202" t="str">
        <f ca="1">IF(AND(ISNUMBER($A22),ISNUMBER(AV$1)),IF(OFFSET(CountryData!$A$1,'Quality check'!$A22-1,'Quality check'!AV$1-1)=0,"",OFFSET(CountryData!$A$1,'Quality check'!$A22-1,'Quality check'!AV$1-1)),"")</f>
        <v>ASCs, Agents de Sante Communautaire</v>
      </c>
      <c r="AW22" s="203">
        <f ca="1">IF(AND(ISNUMBER($A22),ISNUMBER(AW$1)),IF(OFFSET(CountryData!$A$1,'Quality check'!$A22-1,'Quality check'!AW$1-1)=0,"",OFFSET(CountryData!$A$1,'Quality check'!$A22-1,'Quality check'!AW$1-1)),"")</f>
        <v>1137</v>
      </c>
      <c r="AX22" s="203">
        <f ca="1">IF(AND(ISNUMBER($A22),ISNUMBER(AX$1)),IF(OFFSET(CountryData!$A$1,'Quality check'!$A22-1,'Quality check'!AX$1-1)=0,"",OFFSET(CountryData!$A$1,'Quality check'!$A22-1,'Quality check'!AX$1-1)),"")</f>
        <v>434</v>
      </c>
      <c r="AY22" s="202">
        <f ca="1">IF(AND(ISNUMBER($A22),ISNUMBER(AY$1)),IF(OFFSET(CountryData!$A$1,'Quality check'!$A22-1,'Quality check'!AY$1-1)=0,"",OFFSET(CountryData!$A$1,'Quality check'!$A22-1,'Quality check'!AY$1-1)),"")</f>
        <v>1.8</v>
      </c>
      <c r="AZ22" s="202">
        <f ca="1">IF(AND(ISNUMBER($A22),ISNUMBER(AZ$1)),IF(OFFSET(CountryData!$A$1,'Quality check'!$A22-1,'Quality check'!AZ$1-1)=0,"",OFFSET(CountryData!$A$1,'Quality check'!$A22-1,'Quality check'!AZ$1-1)),"")</f>
        <v>0.95</v>
      </c>
      <c r="BA22" s="202">
        <f ca="1">IF(AND(ISNUMBER($A22),ISNUMBER(BA$1)),IF(OFFSET(CountryData!$A$1,'Quality check'!$A22-1,'Quality check'!BA$1-1)=0,"",OFFSET(CountryData!$A$1,'Quality check'!$A22-1,'Quality check'!BA$1-1)),"")</f>
        <v>0.05</v>
      </c>
      <c r="BB22" s="202">
        <f ca="1">IF(AND(ISNUMBER($A22),ISNUMBER(BB$1)),IF(OFFSET(CountryData!$A$1,'Quality check'!$A22-1,'Quality check'!BB$1-1)=0,"",OFFSET(CountryData!$A$1,'Quality check'!$A22-1,'Quality check'!BB$1-1)),"")</f>
        <v>0.45</v>
      </c>
      <c r="BC22" s="202">
        <f ca="1">IF(AND(ISNUMBER($A22),ISNUMBER(BC$1)),IF(OFFSET(CountryData!$A$1,'Quality check'!$A22-1,'Quality check'!BC$1-1)=0,"",OFFSET(CountryData!$A$1,'Quality check'!$A22-1,'Quality check'!BC$1-1)),"")</f>
        <v>0.05</v>
      </c>
      <c r="BD22" s="313">
        <f ca="1">IF(AND(ISNUMBER($A22),ISNUMBER(BD$1)),IF(OFFSET(CountryData!$A$1,'Quality check'!$A22-1,'Quality check'!BD$1-1)=0,"",OFFSET(CountryData!$A$1,'Quality check'!$A22-1,'Quality check'!BD$1-1)),"")</f>
        <v>0.08</v>
      </c>
      <c r="BE22" s="313">
        <f ca="1">IF(AND(ISNUMBER($A22),ISNUMBER(BE$1)),IF(OFFSET(CountryData!$A$1,'Quality check'!$A22-1,'Quality check'!BE$1-1)=0,"",OFFSET(CountryData!$A$1,'Quality check'!$A22-1,'Quality check'!BE$1-1)),"")</f>
        <v>0.85</v>
      </c>
      <c r="BF22" s="313">
        <f ca="1">IF(AND(ISNUMBER($A22),ISNUMBER(BF$1)),IF(OFFSET(CountryData!$A$1,'Quality check'!$A22-1,'Quality check'!BF$1-1)=0,"",OFFSET(CountryData!$A$1,'Quality check'!$A22-1,'Quality check'!BF$1-1)),"")</f>
        <v>0.1</v>
      </c>
      <c r="BG22" s="203">
        <f ca="1">IF(AND(ISNUMBER($A22),ISNUMBER(BG$1)),IF(OFFSET(CountryData!$A$1,'Quality check'!$A22-1,'Quality check'!BG$1-1)=0,"",OFFSET(CountryData!$A$1,'Quality check'!$A22-1,'Quality check'!BG$1-1)),"")</f>
        <v>1</v>
      </c>
      <c r="BH22" s="202" t="str">
        <f ca="1">IF(AND(ISNUMBER($A22),ISNUMBER(BH$1)),IF(OFFSET(CountryData!$A$1,'Quality check'!$A22-1,'Quality check'!BH$1-1)=0,"",OFFSET(CountryData!$A$1,'Quality check'!$A22-1,'Quality check'!BH$1-1)),"")</f>
        <v>ASCs, Agents de Sante Communautaire</v>
      </c>
      <c r="BI22" s="203">
        <f ca="1">IF(AND(ISNUMBER($A22),ISNUMBER(BI$1)),IF(OFFSET(CountryData!$A$1,'Quality check'!$A22-1,'Quality check'!BI$1-1)=0,"",OFFSET(CountryData!$A$1,'Quality check'!$A22-1,'Quality check'!BI$1-1)),"")</f>
        <v>1137</v>
      </c>
      <c r="BJ22" s="202">
        <f ca="1">IF(AND(ISNUMBER($A22),ISNUMBER(BJ$1)),IF(OFFSET(CountryData!$A$1,'Quality check'!$A22-1,'Quality check'!BJ$1-1)=0,"",OFFSET(CountryData!$A$1,'Quality check'!$A22-1,'Quality check'!BJ$1-1)),"")</f>
        <v>434</v>
      </c>
      <c r="BK22" s="202">
        <f ca="1">IF(AND(ISNUMBER($A22),ISNUMBER(BK$1)),IF(OFFSET(CountryData!$A$1,'Quality check'!$A22-1,'Quality check'!BK$1-1)=0,"",OFFSET(CountryData!$A$1,'Quality check'!$A22-1,'Quality check'!BK$1-1)),"")</f>
        <v>3</v>
      </c>
      <c r="BL22" s="308">
        <f ca="1">IF(AND(ISNUMBER($A22),ISNUMBER(BL$1)),IF(OFFSET(CountryData!$A$1,'Quality check'!$A22-1,'Quality check'!BL$1-1)=0,"",OFFSET(CountryData!$A$1,'Quality check'!$A22-1,'Quality check'!BL$1-1)),"")</f>
        <v>0.38</v>
      </c>
      <c r="BM22" s="308" t="str">
        <f ca="1">IF(AND(ISNUMBER($A22),ISNUMBER(BM$1)),IF(OFFSET(CountryData!$A$1,'Quality check'!$A22-1,'Quality check'!BM$1-1)=0,"",OFFSET(CountryData!$A$1,'Quality check'!$A22-1,'Quality check'!BM$1-1)),"")</f>
        <v>NA</v>
      </c>
      <c r="BN22" s="308" t="str">
        <f ca="1">IF(AND(ISNUMBER($A22),ISNUMBER(BN$1)),IF(OFFSET(CountryData!$A$1,'Quality check'!$A22-1,'Quality check'!BN$1-1)=0,"",OFFSET(CountryData!$A$1,'Quality check'!$A22-1,'Quality check'!BN$1-1)),"")</f>
        <v>NA</v>
      </c>
      <c r="BO22" s="308">
        <f ca="1">IF(AND(ISNUMBER($A22),ISNUMBER(BO$1)),IF(OFFSET(CountryData!$A$1,'Quality check'!$A22-1,'Quality check'!BO$1-1)=0,"",OFFSET(CountryData!$A$1,'Quality check'!$A22-1,'Quality check'!BO$1-1)),"")</f>
        <v>0.38</v>
      </c>
      <c r="BP22" s="308">
        <f ca="1">IF(AND(ISNUMBER($A22),ISNUMBER(BP$1)),IF(OFFSET(CountryData!$A$1,'Quality check'!$A22-1,'Quality check'!BP$1-1)=0,"",OFFSET(CountryData!$A$1,'Quality check'!$A22-1,'Quality check'!BP$1-1)),"")</f>
        <v>0.6</v>
      </c>
      <c r="BQ22" s="308" t="str">
        <f ca="1">IF(AND(ISNUMBER($A22),ISNUMBER(BQ$1)),IF(OFFSET(CountryData!$A$1,'Quality check'!$A22-1,'Quality check'!BQ$1-1)=0,"",OFFSET(CountryData!$A$1,'Quality check'!$A22-1,'Quality check'!BQ$1-1)),"")</f>
        <v>NA</v>
      </c>
      <c r="BR22" s="308" t="str">
        <f ca="1">IF(AND(ISNUMBER($A22),ISNUMBER(BR$1)),IF(OFFSET(CountryData!$A$1,'Quality check'!$A22-1,'Quality check'!BR$1-1)=0,"",OFFSET(CountryData!$A$1,'Quality check'!$A22-1,'Quality check'!BR$1-1)),"")</f>
        <v>NA</v>
      </c>
      <c r="BS22" s="308" t="str">
        <f ca="1">IF(AND(ISNUMBER($A22),ISNUMBER(BS$1)),IF(OFFSET(CountryData!$A$1,'Quality check'!$A22-1,'Quality check'!BS$1-1)=0,"",OFFSET(CountryData!$A$1,'Quality check'!$A22-1,'Quality check'!BS$1-1)),"")</f>
        <v>NA</v>
      </c>
      <c r="BT22" s="308" t="str">
        <f ca="1">IF(AND(ISNUMBER($A22),ISNUMBER(BT$1)),IF(OFFSET(CountryData!$A$1,'Quality check'!$A22-1,'Quality check'!BT$1-1)=0,"",OFFSET(CountryData!$A$1,'Quality check'!$A22-1,'Quality check'!BT$1-1)),"")</f>
        <v>NA</v>
      </c>
      <c r="BU22" s="308" t="str">
        <f ca="1">IF(AND(ISNUMBER($A22),ISNUMBER(BU$1)),IF(OFFSET(CountryData!$A$1,'Quality check'!$A22-1,'Quality check'!BU$1-1)=0,"",OFFSET(CountryData!$A$1,'Quality check'!$A22-1,'Quality check'!BU$1-1)),"")</f>
        <v/>
      </c>
      <c r="BV22" s="308" t="str">
        <f ca="1">IF(AND(ISNUMBER($A22),ISNUMBER(BV$1)),IF(OFFSET(CountryData!$A$1,'Quality check'!$A22-1,'Quality check'!BV$1-1)=0,"",OFFSET(CountryData!$A$1,'Quality check'!$A22-1,'Quality check'!BV$1-1)),"")</f>
        <v/>
      </c>
      <c r="BW22" s="308" t="str">
        <f ca="1">IF(AND(ISNUMBER($A22),ISNUMBER(BW$1)),IF(OFFSET(CountryData!$A$1,'Quality check'!$A22-1,'Quality check'!BW$1-1)=0,"",OFFSET(CountryData!$A$1,'Quality check'!$A22-1,'Quality check'!BW$1-1)),"")</f>
        <v/>
      </c>
      <c r="BX22" s="202" t="str">
        <f ca="1">IF(AND(ISNUMBER($A22),ISNUMBER(BX$1)),IF(OFFSET(CountryData!$A$1,'Quality check'!$A22-1,'Quality check'!BX$1-1)=0,"",OFFSET(CountryData!$A$1,'Quality check'!$A22-1,'Quality check'!BX$1-1)),"")</f>
        <v>NA</v>
      </c>
      <c r="BY22" s="308" t="str">
        <f ca="1">IF(AND(ISNUMBER($A22),ISNUMBER(BY$1)),IF(OFFSET(CountryData!$A$1,'Quality check'!$A22-1,'Quality check'!BY$1-1)=0,"",OFFSET(CountryData!$A$1,'Quality check'!$A22-1,'Quality check'!BY$1-1)),"")</f>
        <v/>
      </c>
      <c r="BZ22" s="308" t="str">
        <f ca="1">IF(AND(ISNUMBER($A22),ISNUMBER(BZ$1)),IF(OFFSET(CountryData!$A$1,'Quality check'!$A22-1,'Quality check'!BZ$1-1)=0,"",OFFSET(CountryData!$A$1,'Quality check'!$A22-1,'Quality check'!BZ$1-1)),"")</f>
        <v/>
      </c>
      <c r="CA22" s="308">
        <f ca="1">IF(AND(ISNUMBER($A22),ISNUMBER(CA$1)),IF(OFFSET(CountryData!$A$1,'Quality check'!$A22-1,'Quality check'!CA$1-1)=0,"",OFFSET(CountryData!$A$1,'Quality check'!$A22-1,'Quality check'!CA$1-1)),"")</f>
        <v>0.38</v>
      </c>
      <c r="CB22" s="308" t="str">
        <f ca="1">IF(AND(ISNUMBER($A22),ISNUMBER(CB$1)),IF(OFFSET(CountryData!$A$1,'Quality check'!$A22-1,'Quality check'!CB$1-1)=0,"",OFFSET(CountryData!$A$1,'Quality check'!$A22-1,'Quality check'!CB$1-1)),"")</f>
        <v xml:space="preserve"> </v>
      </c>
      <c r="CC22" s="308">
        <f ca="1">IF(AND(ISNUMBER($A22),ISNUMBER(CC$1)),IF(OFFSET(CountryData!$A$1,'Quality check'!$A22-1,'Quality check'!CC$1-1)=0,"",OFFSET(CountryData!$A$1,'Quality check'!$A22-1,'Quality check'!CC$1-1)),"")</f>
        <v>1</v>
      </c>
      <c r="CD22" s="308" t="str">
        <f ca="1">IF(AND(ISNUMBER($A22),ISNUMBER(CD$1)),IF(OFFSET(CountryData!$A$1,'Quality check'!$A22-1,'Quality check'!CD$1-1)=0,"",OFFSET(CountryData!$A$1,'Quality check'!$A22-1,'Quality check'!CD$1-1)),"")</f>
        <v>NA</v>
      </c>
      <c r="CE22" s="308" t="str">
        <f ca="1">IF(AND(ISNUMBER($A22),ISNUMBER(CE$1)),IF(OFFSET(CountryData!$A$1,'Quality check'!$A22-1,'Quality check'!CE$1-1)=0,"",OFFSET(CountryData!$A$1,'Quality check'!$A22-1,'Quality check'!CE$1-1)),"")</f>
        <v>NA</v>
      </c>
      <c r="CF22" s="308">
        <f ca="1">IF(AND(ISNUMBER($A22),ISNUMBER(CF$1)),IF(OFFSET(CountryData!$A$1,'Quality check'!$A22-1,'Quality check'!CF$1-1)=0,"",OFFSET(CountryData!$A$1,'Quality check'!$A22-1,'Quality check'!CF$1-1)),"")</f>
        <v>0.78900000000000003</v>
      </c>
      <c r="CG22" s="308">
        <f ca="1">IF(AND(ISNUMBER($A22),ISNUMBER(CG$1)),IF(OFFSET(CountryData!$A$1,'Quality check'!$A22-1,'Quality check'!CG$1-1)=0,"",OFFSET(CountryData!$A$1,'Quality check'!$A22-1,'Quality check'!CG$1-1)),"")</f>
        <v>0.59099999999999997</v>
      </c>
      <c r="CH22" s="308">
        <f ca="1">IF(AND(ISNUMBER($A22),ISNUMBER(CH$1)),IF(OFFSET(CountryData!$A$1,'Quality check'!$A22-1,'Quality check'!CH$1-1)=0,"",OFFSET(CountryData!$A$1,'Quality check'!$A22-1,'Quality check'!CH$1-1)),"")</f>
        <v>0.41099999999999998</v>
      </c>
      <c r="CI22" s="308">
        <f ca="1">IF(AND(ISNUMBER($A22),ISNUMBER(CI$1)),IF(OFFSET(CountryData!$A$1,'Quality check'!$A22-1,'Quality check'!CI$1-1)=0,"",OFFSET(CountryData!$A$1,'Quality check'!$A22-1,'Quality check'!CI$1-1)),"")</f>
        <v>0.44400000000000001</v>
      </c>
      <c r="CJ22" s="308">
        <f ca="1">IF(AND(ISNUMBER($A22),ISNUMBER(CJ$1)),IF(OFFSET(CountryData!$A$1,'Quality check'!$A22-1,'Quality check'!CJ$1-1)=0,"",OFFSET(CountryData!$A$1,'Quality check'!$A22-1,'Quality check'!CJ$1-1)),"")</f>
        <v>0.49</v>
      </c>
      <c r="CK22" s="202">
        <f ca="1">IF(AND(ISNUMBER($A22),ISNUMBER(CK$1)),IF(OFFSET(CountryData!$A$1,'Quality check'!$A22-1,'Quality check'!CK$1-1)=0,"",OFFSET(CountryData!$A$1,'Quality check'!$A22-1,'Quality check'!CK$1-1)),"")</f>
        <v>0.7</v>
      </c>
      <c r="CL22" s="308">
        <f ca="1">IF(AND(ISNUMBER($A22),ISNUMBER(CL$1)),IF(OFFSET(CountryData!$A$1,'Quality check'!$A22-1,'Quality check'!CL$1-1)=0,"",OFFSET(CountryData!$A$1,'Quality check'!$A22-1,'Quality check'!CL$1-1)),"")</f>
        <v>0.65</v>
      </c>
      <c r="CM22" s="308">
        <f ca="1">IF(AND(ISNUMBER($A22),ISNUMBER(CM$1)),IF(OFFSET(CountryData!$A$1,'Quality check'!$A22-1,'Quality check'!CM$1-1)=0,"",OFFSET(CountryData!$A$1,'Quality check'!$A22-1,'Quality check'!CM$1-1)),"")</f>
        <v>0.11</v>
      </c>
      <c r="CN22" s="308" t="str">
        <f ca="1">IF(AND(ISNUMBER($A22),ISNUMBER(CN$1)),IF(OFFSET(CountryData!$A$1,'Quality check'!$A22-1,'Quality check'!CN$1-1)=0,"",OFFSET(CountryData!$A$1,'Quality check'!$A22-1,'Quality check'!CN$1-1)),"")</f>
        <v>NA</v>
      </c>
      <c r="CO22" s="308" t="str">
        <f ca="1">IF(AND(ISNUMBER($A22),ISNUMBER(CO$1)),IF(OFFSET(CountryData!$A$1,'Quality check'!$A22-1,'Quality check'!CO$1-1)=0,"",OFFSET(CountryData!$A$1,'Quality check'!$A22-1,'Quality check'!CO$1-1)),"")</f>
        <v>NA</v>
      </c>
      <c r="CP22" s="308" t="str">
        <f ca="1">IF(AND(ISNUMBER($A22),ISNUMBER(CP$1)),IF(OFFSET(CountryData!$A$1,'Quality check'!$A22-1,'Quality check'!CP$1-1)=0,"",OFFSET(CountryData!$A$1,'Quality check'!$A22-1,'Quality check'!CP$1-1)),"")</f>
        <v xml:space="preserve"> </v>
      </c>
      <c r="CQ22" s="308" t="str">
        <f ca="1">IF(AND(ISNUMBER($A22),ISNUMBER(CQ$1)),IF(OFFSET(CountryData!$A$1,'Quality check'!$A22-1,'Quality check'!CQ$1-1)=0,"",OFFSET(CountryData!$A$1,'Quality check'!$A22-1,'Quality check'!CQ$1-1)),"")</f>
        <v>NA</v>
      </c>
      <c r="CR22" s="203">
        <f ca="1">IF(AND(ISNUMBER($A22),ISNUMBER(CR$1)),IF(OFFSET(CountryData!$A$1,'Quality check'!$A22-1,'Quality check'!CR$1-1)=0,"",OFFSET(CountryData!$A$1,'Quality check'!$A22-1,'Quality check'!CR$1-1)),"")</f>
        <v>5</v>
      </c>
      <c r="CS22" s="203">
        <f ca="1">IF(AND(ISNUMBER($A22),ISNUMBER(CS$1)),IF(OFFSET(CountryData!$A$1,'Quality check'!$A22-1,'Quality check'!CS$1-1)=0,"",OFFSET(CountryData!$A$1,'Quality check'!$A22-1,'Quality check'!CS$1-1)),"")</f>
        <v>2000</v>
      </c>
      <c r="CT22" s="203">
        <f ca="1">IF(AND(ISNUMBER($A22),ISNUMBER(CT$1)),IF(OFFSET(CountryData!$A$1,'Quality check'!$A22-1,'Quality check'!CT$1-1)=0,"",OFFSET(CountryData!$A$1,'Quality check'!$A22-1,'Quality check'!CT$1-1)),"")</f>
        <v>3732</v>
      </c>
      <c r="CU22" s="203">
        <f ca="1">IF(AND(ISNUMBER($A22),ISNUMBER(CU$1)),IF(OFFSET(CountryData!$A$1,'Quality check'!$A22-1,'Quality check'!CU$1-1)=0,"",OFFSET(CountryData!$A$1,'Quality check'!$A22-1,'Quality check'!CU$1-1)),"")</f>
        <v>1500</v>
      </c>
      <c r="CV22" s="203">
        <f ca="1">IF(AND(ISNUMBER($A22),ISNUMBER(CV$1)),IF(OFFSET(CountryData!$A$1,'Quality check'!$A22-1,'Quality check'!CV$1-1)=0,"",OFFSET(CountryData!$A$1,'Quality check'!$A22-1,'Quality check'!CV$1-1)),"")</f>
        <v>25000</v>
      </c>
      <c r="CW22" s="203">
        <f ca="1">IF(AND(ISNUMBER($A22),ISNUMBER(CW$1)),IF(OFFSET(CountryData!$A$1,'Quality check'!$A22-1,'Quality check'!CW$1-1)=0,"",OFFSET(CountryData!$A$1,'Quality check'!$A22-1,'Quality check'!CW$1-1)),"")</f>
        <v>60</v>
      </c>
      <c r="CX22" s="203">
        <f ca="1">IF(AND(ISNUMBER($A22),ISNUMBER(CX$1)),IF(OFFSET(CountryData!$A$1,'Quality check'!$A22-1,'Quality check'!CX$1-1)=0,"",OFFSET(CountryData!$A$1,'Quality check'!$A22-1,'Quality check'!CX$1-1)),"")</f>
        <v>5000</v>
      </c>
      <c r="CY22" s="203">
        <f ca="1">IF(AND(ISNUMBER($A22),ISNUMBER(CY$1)),IF(OFFSET(CountryData!$A$1,'Quality check'!$A22-1,'Quality check'!CY$1-1)=0,"",OFFSET(CountryData!$A$1,'Quality check'!$A22-1,'Quality check'!CY$1-1)),"")</f>
        <v>30000</v>
      </c>
      <c r="CZ22" s="308">
        <f ca="1">IF(AND(ISNUMBER($A22),ISNUMBER(CZ$1)),IF(OFFSET(CountryData!$A$1,'Quality check'!$A22-1,'Quality check'!CZ$1-1)=0,"",OFFSET(CountryData!$A$1,'Quality check'!$A22-1,'Quality check'!CZ$1-1)),"")</f>
        <v>4.5</v>
      </c>
      <c r="DA22" s="308">
        <f ca="1">IF(AND(ISNUMBER($A22),ISNUMBER(DA$1)),IF(OFFSET(CountryData!$A$1,'Quality check'!$A22-1,'Quality check'!DA$1-1)=0,"",OFFSET(CountryData!$A$1,'Quality check'!$A22-1,'Quality check'!DA$1-1)),"")</f>
        <v>0.73</v>
      </c>
      <c r="DB22" s="202">
        <f ca="1">IF(AND(ISNUMBER($A22),ISNUMBER(DB$1)),IF(OFFSET(CountryData!$A$1,'Quality check'!$A22-1,'Quality check'!DB$1-1)=0,"",OFFSET(CountryData!$A$1,'Quality check'!$A22-1,'Quality check'!DB$1-1)),"")</f>
        <v>0.27</v>
      </c>
      <c r="DC22" s="308">
        <f ca="1">IF(AND(ISNUMBER($A22),ISNUMBER(DC$1)),IF(OFFSET(CountryData!$A$1,'Quality check'!$A22-1,'Quality check'!DC$1-1)=0,"",OFFSET(CountryData!$A$1,'Quality check'!$A22-1,'Quality check'!DC$1-1)),"")</f>
        <v>1.25</v>
      </c>
      <c r="DD22" s="308">
        <f ca="1">IF(AND(ISNUMBER($A22),ISNUMBER(DD$1)),IF(OFFSET(CountryData!$A$1,'Quality check'!$A22-1,'Quality check'!DD$1-1)=0,"",OFFSET(CountryData!$A$1,'Quality check'!$A22-1,'Quality check'!DD$1-1)),"")</f>
        <v>0.5</v>
      </c>
      <c r="DE22" s="202">
        <f ca="1">IF(AND(ISNUMBER($A22),ISNUMBER(DE$1)),IF(OFFSET(CountryData!$A$1,'Quality check'!$A22-1,'Quality check'!DE$1-1)=0,"",OFFSET(CountryData!$A$1,'Quality check'!$A22-1,'Quality check'!DE$1-1)),"")</f>
        <v>0.02</v>
      </c>
      <c r="DF22" s="203">
        <f ca="1">IF(AND(ISNUMBER($A22),ISNUMBER(DF$1)),IF(OFFSET(CountryData!$A$1,'Quality check'!$A22-1,'Quality check'!DF$1-1)=0,"",OFFSET(CountryData!$A$1,'Quality check'!$A22-1,'Quality check'!DF$1-1)),"")</f>
        <v>3.8</v>
      </c>
      <c r="DG22" s="308">
        <f ca="1">IF(AND(ISNUMBER($A22),ISNUMBER(DG$1)),IF(OFFSET(CountryData!$A$1,'Quality check'!$A22-1,'Quality check'!DG$1-1)=0,"",OFFSET(CountryData!$A$1,'Quality check'!$A22-1,'Quality check'!DG$1-1)),"")</f>
        <v>88.13</v>
      </c>
      <c r="DH22" s="203">
        <f ca="1">IF(AND(ISNUMBER($A22),ISNUMBER(DH$1)),IF(OFFSET(CountryData!$A$1,'Quality check'!$A22-1,'Quality check'!DH$1-1)=0,"",OFFSET(CountryData!$A$1,'Quality check'!$A22-1,'Quality check'!DH$1-1)),"")</f>
        <v>1.72</v>
      </c>
      <c r="DI22" s="308">
        <f ca="1">IF(AND(ISNUMBER($A22),ISNUMBER(DI$1)),IF(OFFSET(CountryData!$A$1,'Quality check'!$A22-1,'Quality check'!DI$1-1)=0,"",OFFSET(CountryData!$A$1,'Quality check'!$A22-1,'Quality check'!DI$1-1)),"")</f>
        <v>0.5</v>
      </c>
      <c r="DJ22" s="308">
        <f ca="1">IF(AND(ISNUMBER($A22),ISNUMBER(DJ$1)),IF(OFFSET(CountryData!$A$1,'Quality check'!$A22-1,'Quality check'!DJ$1-1)=0,"",OFFSET(CountryData!$A$1,'Quality check'!$A22-1,'Quality check'!DJ$1-1)),"")</f>
        <v>3.04</v>
      </c>
      <c r="DK22" s="203">
        <f ca="1">IF(AND(ISNUMBER($A22),ISNUMBER(DK$1)),IF(OFFSET(CountryData!$A$1,'Quality check'!$A22-1,'Quality check'!DK$1-1)=0,"",OFFSET(CountryData!$A$1,'Quality check'!$A22-1,'Quality check'!DK$1-1)),"")</f>
        <v>15000</v>
      </c>
      <c r="DL22" s="203">
        <f ca="1">IF(AND(ISNUMBER($A22),ISNUMBER(DL$1)),IF(OFFSET(CountryData!$A$1,'Quality check'!$A22-1,'Quality check'!DL$1-1)=0,"",OFFSET(CountryData!$A$1,'Quality check'!$A22-1,'Quality check'!DL$1-1)),"")</f>
        <v>11000</v>
      </c>
      <c r="DM22" s="203">
        <f ca="1">IF(AND(ISNUMBER($A22),ISNUMBER(DM$1)),IF(OFFSET(CountryData!$A$1,'Quality check'!$A22-1,'Quality check'!DM$1-1)=0,"",OFFSET(CountryData!$A$1,'Quality check'!$A22-1,'Quality check'!DM$1-1)),"")</f>
        <v>10000</v>
      </c>
      <c r="DN22" s="203">
        <f ca="1">IF(AND(ISNUMBER($A22),ISNUMBER(DN$1)),IF(OFFSET(CountryData!$A$1,'Quality check'!$A22-1,'Quality check'!DN$1-1)=0,"",OFFSET(CountryData!$A$1,'Quality check'!$A22-1,'Quality check'!DN$1-1)),"")</f>
        <v>15000</v>
      </c>
      <c r="DO22" t="str">
        <f ca="1">IF(AND(ISNUMBER($A22),ISNUMBER(DO$1)),IF(OFFSET(CountryData!$A$1,'Quality check'!$A22-1,'Quality check'!DO$1-1)=0,"",OFFSET(CountryData!$A$1,'Quality check'!$A22-1,'Quality check'!DO$1-1)),"")</f>
        <v/>
      </c>
      <c r="DP22" t="str">
        <f ca="1">IF(AND(ISNUMBER($A22),ISNUMBER(DP$1)),IF(OFFSET(CountryData!$A$1,'Quality check'!$A22-1,'Quality check'!DP$1-1)=0,"",OFFSET(CountryData!$A$1,'Quality check'!$A22-1,'Quality check'!DP$1-1)),"")</f>
        <v/>
      </c>
      <c r="EF22">
        <f t="shared" si="3"/>
        <v>4</v>
      </c>
      <c r="EG22" t="str">
        <f t="shared" si="4"/>
        <v/>
      </c>
      <c r="EH22" t="str">
        <f t="shared" si="0"/>
        <v/>
      </c>
    </row>
    <row r="23" spans="1:138" x14ac:dyDescent="0.25">
      <c r="A23" s="114">
        <f>IF(ISNUMBER(MATCH(C23,CountryData!$EM:$EM,0)),MATCH(C23,CountryData!$EM:$EM,0),"")</f>
        <v>97</v>
      </c>
      <c r="B23" t="s">
        <v>414</v>
      </c>
      <c r="C23" t="s">
        <v>731</v>
      </c>
      <c r="D23" t="str">
        <f t="shared" si="1"/>
        <v>Comoros</v>
      </c>
      <c r="E23">
        <f t="shared" si="2"/>
        <v>2013</v>
      </c>
      <c r="F23" s="203" t="str">
        <f ca="1">IF(AND(ISNUMBER($A23),ISNUMBER(F$1)),IF(OFFSET(CountryData!$A$1,'Quality check'!$A23-1,'Quality check'!F$1-1)=0,"",OFFSET(CountryData!$A$1,'Quality check'!$A23-1,'Quality check'!F$1-1)),"")</f>
        <v/>
      </c>
      <c r="G23" s="203" t="str">
        <f ca="1">IF(AND(ISNUMBER($A23),ISNUMBER(G$1)),IF(OFFSET(CountryData!$A$1,'Quality check'!$A23-1,'Quality check'!G$1-1)=0,"",OFFSET(CountryData!$A$1,'Quality check'!$A23-1,'Quality check'!G$1-1)),"")</f>
        <v/>
      </c>
      <c r="H23" s="202" t="str">
        <f ca="1">IF(AND(ISNUMBER($A23),ISNUMBER(H$1)),IF(OFFSET(CountryData!$A$1,'Quality check'!$A23-1,'Quality check'!H$1-1)=0,"",OFFSET(CountryData!$A$1,'Quality check'!$A23-1,'Quality check'!H$1-1)),"")</f>
        <v/>
      </c>
      <c r="I23" s="202" t="str">
        <f ca="1">IF(AND(ISNUMBER($A23),ISNUMBER(I$1)),IF(OFFSET(CountryData!$A$1,'Quality check'!$A23-1,'Quality check'!I$1-1)=0,"",OFFSET(CountryData!$A$1,'Quality check'!$A23-1,'Quality check'!I$1-1)),"")</f>
        <v/>
      </c>
      <c r="J23" s="203" t="str">
        <f ca="1">IF(AND(ISNUMBER($A23),ISNUMBER(J$1)),IF(OFFSET(CountryData!$A$1,'Quality check'!$A23-1,'Quality check'!J$1-1)=0,"",OFFSET(CountryData!$A$1,'Quality check'!$A23-1,'Quality check'!J$1-1)),"")</f>
        <v/>
      </c>
      <c r="K23" s="203" t="str">
        <f ca="1">IF(AND(ISNUMBER($A23),ISNUMBER(K$1)),IF(OFFSET(CountryData!$A$1,'Quality check'!$A23-1,'Quality check'!K$1-1)=0,"",OFFSET(CountryData!$A$1,'Quality check'!$A23-1,'Quality check'!K$1-1)),"")</f>
        <v/>
      </c>
      <c r="L23" s="203" t="str">
        <f ca="1">IF(AND(ISNUMBER($A23),ISNUMBER(L$1)),IF(OFFSET(CountryData!$A$1,'Quality check'!$A23-1,'Quality check'!L$1-1)=0,"",OFFSET(CountryData!$A$1,'Quality check'!$A23-1,'Quality check'!L$1-1)),"")</f>
        <v/>
      </c>
      <c r="M23" s="203" t="str">
        <f ca="1">IF(AND(ISNUMBER($A23),ISNUMBER(M$1)),IF(OFFSET(CountryData!$A$1,'Quality check'!$A23-1,'Quality check'!M$1-1)=0,"",OFFSET(CountryData!$A$1,'Quality check'!$A23-1,'Quality check'!M$1-1)),"")</f>
        <v/>
      </c>
      <c r="N23" s="203" t="str">
        <f ca="1">IF(AND(ISNUMBER($A23),ISNUMBER(N$1)),IF(OFFSET(CountryData!$A$1,'Quality check'!$A23-1,'Quality check'!N$1-1)=0,"",OFFSET(CountryData!$A$1,'Quality check'!$A23-1,'Quality check'!N$1-1)),"")</f>
        <v/>
      </c>
      <c r="O23" s="203" t="str">
        <f ca="1">IF(AND(ISNUMBER($A23),ISNUMBER(O$1)),IF(OFFSET(CountryData!$A$1,'Quality check'!$A23-1,'Quality check'!O$1-1)=0,"",OFFSET(CountryData!$A$1,'Quality check'!$A23-1,'Quality check'!O$1-1)),"")</f>
        <v/>
      </c>
      <c r="P23" s="203" t="str">
        <f ca="1">IF(AND(ISNUMBER($A23),ISNUMBER(P$1)),IF(OFFSET(CountryData!$A$1,'Quality check'!$A23-1,'Quality check'!P$1-1)=0,"",OFFSET(CountryData!$A$1,'Quality check'!$A23-1,'Quality check'!P$1-1)),"")</f>
        <v/>
      </c>
      <c r="Q23" s="203" t="str">
        <f ca="1">IF(AND(ISNUMBER($A23),ISNUMBER(Q$1)),IF(OFFSET(CountryData!$A$1,'Quality check'!$A23-1,'Quality check'!Q$1-1)=0,"",OFFSET(CountryData!$A$1,'Quality check'!$A23-1,'Quality check'!Q$1-1)),"")</f>
        <v/>
      </c>
      <c r="R23" s="203" t="str">
        <f ca="1">IF(AND(ISNUMBER($A23),ISNUMBER(R$1)),IF(OFFSET(CountryData!$A$1,'Quality check'!$A23-1,'Quality check'!R$1-1)=0,"",OFFSET(CountryData!$A$1,'Quality check'!$A23-1,'Quality check'!R$1-1)),"")</f>
        <v/>
      </c>
      <c r="S23" s="203" t="str">
        <f ca="1">IF(AND(ISNUMBER($A23),ISNUMBER(S$1)),IF(OFFSET(CountryData!$A$1,'Quality check'!$A23-1,'Quality check'!S$1-1)=0,"",OFFSET(CountryData!$A$1,'Quality check'!$A23-1,'Quality check'!S$1-1)),"")</f>
        <v/>
      </c>
      <c r="T23" s="202" t="str">
        <f ca="1">IF(AND(ISNUMBER($A23),ISNUMBER(T$1)),IF(OFFSET(CountryData!$A$1,'Quality check'!$A23-1,'Quality check'!T$1-1)=0,"",OFFSET(CountryData!$A$1,'Quality check'!$A23-1,'Quality check'!T$1-1)),"")</f>
        <v/>
      </c>
      <c r="U23" s="203" t="str">
        <f ca="1">IF(AND(ISNUMBER($A23),ISNUMBER(U$1)),IF(OFFSET(CountryData!$A$1,'Quality check'!$A23-1,'Quality check'!U$1-1)=0,"",OFFSET(CountryData!$A$1,'Quality check'!$A23-1,'Quality check'!U$1-1)),"")</f>
        <v/>
      </c>
      <c r="V23" s="203" t="str">
        <f ca="1">IF(AND(ISNUMBER($A23),ISNUMBER(V$1)),IF(OFFSET(CountryData!$A$1,'Quality check'!$A23-1,'Quality check'!V$1-1)=0,"",OFFSET(CountryData!$A$1,'Quality check'!$A23-1,'Quality check'!V$1-1)),"")</f>
        <v/>
      </c>
      <c r="W23" s="202" t="str">
        <f ca="1">IF(AND(ISNUMBER($A23),ISNUMBER(W$1)),IF(OFFSET(CountryData!$A$1,'Quality check'!$A23-1,'Quality check'!W$1-1)=0,"",OFFSET(CountryData!$A$1,'Quality check'!$A23-1,'Quality check'!W$1-1)),"")</f>
        <v/>
      </c>
      <c r="X23" s="202" t="str">
        <f ca="1">IF(AND(ISNUMBER($A23),ISNUMBER(X$1)),IF(OFFSET(CountryData!$A$1,'Quality check'!$A23-1,'Quality check'!X$1-1)=0,"",OFFSET(CountryData!$A$1,'Quality check'!$A23-1,'Quality check'!X$1-1)),"")</f>
        <v/>
      </c>
      <c r="Y23" s="202" t="str">
        <f ca="1">IF(AND(ISNUMBER($A23),ISNUMBER(Y$1)),IF(OFFSET(CountryData!$A$1,'Quality check'!$A23-1,'Quality check'!Y$1-1)=0,"",OFFSET(CountryData!$A$1,'Quality check'!$A23-1,'Quality check'!Y$1-1)),"")</f>
        <v/>
      </c>
      <c r="Z23" s="202" t="str">
        <f ca="1">IF(AND(ISNUMBER($A23),ISNUMBER(Z$1)),IF(OFFSET(CountryData!$A$1,'Quality check'!$A23-1,'Quality check'!Z$1-1)=0,"",OFFSET(CountryData!$A$1,'Quality check'!$A23-1,'Quality check'!Z$1-1)),"")</f>
        <v/>
      </c>
      <c r="AA23" s="203" t="str">
        <f ca="1">IF(AND(ISNUMBER($A23),ISNUMBER(AA$1)),IF(OFFSET(CountryData!$A$1,'Quality check'!$A23-1,'Quality check'!AA$1-1)=0,"",OFFSET(CountryData!$A$1,'Quality check'!$A23-1,'Quality check'!AA$1-1)),"")</f>
        <v/>
      </c>
      <c r="AB23" s="203" t="str">
        <f ca="1">IF(AND(ISNUMBER($A23),ISNUMBER(AB$1)),IF(OFFSET(CountryData!$A$1,'Quality check'!$A23-1,'Quality check'!AB$1-1)=0,"",OFFSET(CountryData!$A$1,'Quality check'!$A23-1,'Quality check'!AB$1-1)),"")</f>
        <v/>
      </c>
      <c r="AC23" s="203" t="str">
        <f ca="1">IF(AND(ISNUMBER($A23),ISNUMBER(AC$1)),IF(OFFSET(CountryData!$A$1,'Quality check'!$A23-1,'Quality check'!AC$1-1)=0,"",OFFSET(CountryData!$A$1,'Quality check'!$A23-1,'Quality check'!AC$1-1)),"")</f>
        <v/>
      </c>
      <c r="AD23" s="203" t="str">
        <f ca="1">IF(AND(ISNUMBER($A23),ISNUMBER(AD$1)),IF(OFFSET(CountryData!$A$1,'Quality check'!$A23-1,'Quality check'!AD$1-1)=0,"",OFFSET(CountryData!$A$1,'Quality check'!$A23-1,'Quality check'!AD$1-1)),"")</f>
        <v/>
      </c>
      <c r="AE23" s="202" t="str">
        <f ca="1">IF(AND(ISNUMBER($A23),ISNUMBER(AE$1)),IF(OFFSET(CountryData!$A$1,'Quality check'!$A23-1,'Quality check'!AE$1-1)=0,"",OFFSET(CountryData!$A$1,'Quality check'!$A23-1,'Quality check'!AE$1-1)),"")</f>
        <v/>
      </c>
      <c r="AF23" s="308" t="str">
        <f ca="1">IF(AND(ISNUMBER($A23),ISNUMBER(AF$1)),IF(OFFSET(CountryData!$A$1,'Quality check'!$A23-1,'Quality check'!AF$1-1)=0,"",OFFSET(CountryData!$A$1,'Quality check'!$A23-1,'Quality check'!AF$1-1)),"")</f>
        <v/>
      </c>
      <c r="AG23" s="203" t="str">
        <f ca="1">IF(AND(ISNUMBER($A23),ISNUMBER(AG$1)),IF(OFFSET(CountryData!$A$1,'Quality check'!$A23-1,'Quality check'!AG$1-1)=0,"",OFFSET(CountryData!$A$1,'Quality check'!$A23-1,'Quality check'!AG$1-1)),"")</f>
        <v/>
      </c>
      <c r="AH23" s="203" t="str">
        <f ca="1">IF(AND(ISNUMBER($A23),ISNUMBER(AH$1)),IF(OFFSET(CountryData!$A$1,'Quality check'!$A23-1,'Quality check'!AH$1-1)=0,"",OFFSET(CountryData!$A$1,'Quality check'!$A23-1,'Quality check'!AH$1-1)),"")</f>
        <v/>
      </c>
      <c r="AI23" s="203" t="str">
        <f ca="1">IF(AND(ISNUMBER($A23),ISNUMBER(AI$1)),IF(OFFSET(CountryData!$A$1,'Quality check'!$A23-1,'Quality check'!AI$1-1)=0,"",OFFSET(CountryData!$A$1,'Quality check'!$A23-1,'Quality check'!AI$1-1)),"")</f>
        <v/>
      </c>
      <c r="AJ23" s="202" t="str">
        <f ca="1">IF(AND(ISNUMBER($A23),ISNUMBER(AJ$1)),IF(OFFSET(CountryData!$A$1,'Quality check'!$A23-1,'Quality check'!AJ$1-1)=0,"",OFFSET(CountryData!$A$1,'Quality check'!$A23-1,'Quality check'!AJ$1-1)),"")</f>
        <v/>
      </c>
      <c r="AK23" s="202" t="str">
        <f ca="1">IF(AND(ISNUMBER($A23),ISNUMBER(AK$1)),IF(OFFSET(CountryData!$A$1,'Quality check'!$A23-1,'Quality check'!AK$1-1)=0,"",OFFSET(CountryData!$A$1,'Quality check'!$A23-1,'Quality check'!AK$1-1)),"")</f>
        <v/>
      </c>
      <c r="AL23" s="202" t="str">
        <f ca="1">IF(AND(ISNUMBER($A23),ISNUMBER(AL$1)),IF(OFFSET(CountryData!$A$1,'Quality check'!$A23-1,'Quality check'!AL$1-1)=0,"",OFFSET(CountryData!$A$1,'Quality check'!$A23-1,'Quality check'!AL$1-1)),"")</f>
        <v/>
      </c>
      <c r="AM23" s="202" t="str">
        <f ca="1">IF(AND(ISNUMBER($A23),ISNUMBER(AM$1)),IF(OFFSET(CountryData!$A$1,'Quality check'!$A23-1,'Quality check'!AM$1-1)=0,"",OFFSET(CountryData!$A$1,'Quality check'!$A23-1,'Quality check'!AM$1-1)),"")</f>
        <v/>
      </c>
      <c r="AN23" s="202" t="str">
        <f ca="1">IF(AND(ISNUMBER($A23),ISNUMBER(AN$1)),IF(OFFSET(CountryData!$A$1,'Quality check'!$A23-1,'Quality check'!AN$1-1)=0,"",OFFSET(CountryData!$A$1,'Quality check'!$A23-1,'Quality check'!AN$1-1)),"")</f>
        <v/>
      </c>
      <c r="AO23" s="203" t="str">
        <f ca="1">IF(AND(ISNUMBER($A23),ISNUMBER(AO$1)),IF(OFFSET(CountryData!$A$1,'Quality check'!$A23-1,'Quality check'!AO$1-1)=0,"",OFFSET(CountryData!$A$1,'Quality check'!$A23-1,'Quality check'!AO$1-1)),"")</f>
        <v/>
      </c>
      <c r="AP23" s="203" t="str">
        <f ca="1">IF(AND(ISNUMBER($A23),ISNUMBER(AP$1)),IF(OFFSET(CountryData!$A$1,'Quality check'!$A23-1,'Quality check'!AP$1-1)=0,"",OFFSET(CountryData!$A$1,'Quality check'!$A23-1,'Quality check'!AP$1-1)),"")</f>
        <v/>
      </c>
      <c r="AQ23" s="202" t="str">
        <f ca="1">IF(AND(ISNUMBER($A23),ISNUMBER(AQ$1)),IF(OFFSET(CountryData!$A$1,'Quality check'!$A23-1,'Quality check'!AQ$1-1)=0,"",OFFSET(CountryData!$A$1,'Quality check'!$A23-1,'Quality check'!AQ$1-1)),"")</f>
        <v/>
      </c>
      <c r="AR23" s="202" t="str">
        <f ca="1">IF(AND(ISNUMBER($A23),ISNUMBER(AR$1)),IF(OFFSET(CountryData!$A$1,'Quality check'!$A23-1,'Quality check'!AR$1-1)=0,"",OFFSET(CountryData!$A$1,'Quality check'!$A23-1,'Quality check'!AR$1-1)),"")</f>
        <v/>
      </c>
      <c r="AS23" s="202" t="str">
        <f ca="1">IF(AND(ISNUMBER($A23),ISNUMBER(AS$1)),IF(OFFSET(CountryData!$A$1,'Quality check'!$A23-1,'Quality check'!AS$1-1)=0,"",OFFSET(CountryData!$A$1,'Quality check'!$A23-1,'Quality check'!AS$1-1)),"")</f>
        <v/>
      </c>
      <c r="AT23" s="202" t="str">
        <f ca="1">IF(AND(ISNUMBER($A23),ISNUMBER(AT$1)),IF(OFFSET(CountryData!$A$1,'Quality check'!$A23-1,'Quality check'!AT$1-1)=0,"",OFFSET(CountryData!$A$1,'Quality check'!$A23-1,'Quality check'!AT$1-1)),"")</f>
        <v/>
      </c>
      <c r="AU23" s="202" t="str">
        <f ca="1">IF(AND(ISNUMBER($A23),ISNUMBER(AU$1)),IF(OFFSET(CountryData!$A$1,'Quality check'!$A23-1,'Quality check'!AU$1-1)=0,"",OFFSET(CountryData!$A$1,'Quality check'!$A23-1,'Quality check'!AU$1-1)),"")</f>
        <v/>
      </c>
      <c r="AV23" s="202" t="str">
        <f ca="1">IF(AND(ISNUMBER($A23),ISNUMBER(AV$1)),IF(OFFSET(CountryData!$A$1,'Quality check'!$A23-1,'Quality check'!AV$1-1)=0,"",OFFSET(CountryData!$A$1,'Quality check'!$A23-1,'Quality check'!AV$1-1)),"")</f>
        <v/>
      </c>
      <c r="AW23" s="203" t="str">
        <f ca="1">IF(AND(ISNUMBER($A23),ISNUMBER(AW$1)),IF(OFFSET(CountryData!$A$1,'Quality check'!$A23-1,'Quality check'!AW$1-1)=0,"",OFFSET(CountryData!$A$1,'Quality check'!$A23-1,'Quality check'!AW$1-1)),"")</f>
        <v/>
      </c>
      <c r="AX23" s="203" t="str">
        <f ca="1">IF(AND(ISNUMBER($A23),ISNUMBER(AX$1)),IF(OFFSET(CountryData!$A$1,'Quality check'!$A23-1,'Quality check'!AX$1-1)=0,"",OFFSET(CountryData!$A$1,'Quality check'!$A23-1,'Quality check'!AX$1-1)),"")</f>
        <v/>
      </c>
      <c r="AY23" s="202" t="str">
        <f ca="1">IF(AND(ISNUMBER($A23),ISNUMBER(AY$1)),IF(OFFSET(CountryData!$A$1,'Quality check'!$A23-1,'Quality check'!AY$1-1)=0,"",OFFSET(CountryData!$A$1,'Quality check'!$A23-1,'Quality check'!AY$1-1)),"")</f>
        <v/>
      </c>
      <c r="AZ23" s="202" t="str">
        <f ca="1">IF(AND(ISNUMBER($A23),ISNUMBER(AZ$1)),IF(OFFSET(CountryData!$A$1,'Quality check'!$A23-1,'Quality check'!AZ$1-1)=0,"",OFFSET(CountryData!$A$1,'Quality check'!$A23-1,'Quality check'!AZ$1-1)),"")</f>
        <v/>
      </c>
      <c r="BA23" s="202" t="str">
        <f ca="1">IF(AND(ISNUMBER($A23),ISNUMBER(BA$1)),IF(OFFSET(CountryData!$A$1,'Quality check'!$A23-1,'Quality check'!BA$1-1)=0,"",OFFSET(CountryData!$A$1,'Quality check'!$A23-1,'Quality check'!BA$1-1)),"")</f>
        <v/>
      </c>
      <c r="BB23" s="202" t="str">
        <f ca="1">IF(AND(ISNUMBER($A23),ISNUMBER(BB$1)),IF(OFFSET(CountryData!$A$1,'Quality check'!$A23-1,'Quality check'!BB$1-1)=0,"",OFFSET(CountryData!$A$1,'Quality check'!$A23-1,'Quality check'!BB$1-1)),"")</f>
        <v/>
      </c>
      <c r="BC23" s="202" t="str">
        <f ca="1">IF(AND(ISNUMBER($A23),ISNUMBER(BC$1)),IF(OFFSET(CountryData!$A$1,'Quality check'!$A23-1,'Quality check'!BC$1-1)=0,"",OFFSET(CountryData!$A$1,'Quality check'!$A23-1,'Quality check'!BC$1-1)),"")</f>
        <v/>
      </c>
      <c r="BD23" s="313" t="str">
        <f ca="1">IF(AND(ISNUMBER($A23),ISNUMBER(BD$1)),IF(OFFSET(CountryData!$A$1,'Quality check'!$A23-1,'Quality check'!BD$1-1)=0,"",OFFSET(CountryData!$A$1,'Quality check'!$A23-1,'Quality check'!BD$1-1)),"")</f>
        <v/>
      </c>
      <c r="BE23" s="313" t="str">
        <f ca="1">IF(AND(ISNUMBER($A23),ISNUMBER(BE$1)),IF(OFFSET(CountryData!$A$1,'Quality check'!$A23-1,'Quality check'!BE$1-1)=0,"",OFFSET(CountryData!$A$1,'Quality check'!$A23-1,'Quality check'!BE$1-1)),"")</f>
        <v/>
      </c>
      <c r="BF23" s="313" t="str">
        <f ca="1">IF(AND(ISNUMBER($A23),ISNUMBER(BF$1)),IF(OFFSET(CountryData!$A$1,'Quality check'!$A23-1,'Quality check'!BF$1-1)=0,"",OFFSET(CountryData!$A$1,'Quality check'!$A23-1,'Quality check'!BF$1-1)),"")</f>
        <v/>
      </c>
      <c r="BG23" s="203" t="str">
        <f ca="1">IF(AND(ISNUMBER($A23),ISNUMBER(BG$1)),IF(OFFSET(CountryData!$A$1,'Quality check'!$A23-1,'Quality check'!BG$1-1)=0,"",OFFSET(CountryData!$A$1,'Quality check'!$A23-1,'Quality check'!BG$1-1)),"")</f>
        <v/>
      </c>
      <c r="BH23" s="202" t="str">
        <f ca="1">IF(AND(ISNUMBER($A23),ISNUMBER(BH$1)),IF(OFFSET(CountryData!$A$1,'Quality check'!$A23-1,'Quality check'!BH$1-1)=0,"",OFFSET(CountryData!$A$1,'Quality check'!$A23-1,'Quality check'!BH$1-1)),"")</f>
        <v/>
      </c>
      <c r="BI23" s="203" t="str">
        <f ca="1">IF(AND(ISNUMBER($A23),ISNUMBER(BI$1)),IF(OFFSET(CountryData!$A$1,'Quality check'!$A23-1,'Quality check'!BI$1-1)=0,"",OFFSET(CountryData!$A$1,'Quality check'!$A23-1,'Quality check'!BI$1-1)),"")</f>
        <v/>
      </c>
      <c r="BJ23" s="202" t="str">
        <f ca="1">IF(AND(ISNUMBER($A23),ISNUMBER(BJ$1)),IF(OFFSET(CountryData!$A$1,'Quality check'!$A23-1,'Quality check'!BJ$1-1)=0,"",OFFSET(CountryData!$A$1,'Quality check'!$A23-1,'Quality check'!BJ$1-1)),"")</f>
        <v/>
      </c>
      <c r="BK23" s="202" t="str">
        <f ca="1">IF(AND(ISNUMBER($A23),ISNUMBER(BK$1)),IF(OFFSET(CountryData!$A$1,'Quality check'!$A23-1,'Quality check'!BK$1-1)=0,"",OFFSET(CountryData!$A$1,'Quality check'!$A23-1,'Quality check'!BK$1-1)),"")</f>
        <v/>
      </c>
      <c r="BL23" s="308" t="str">
        <f ca="1">IF(AND(ISNUMBER($A23),ISNUMBER(BL$1)),IF(OFFSET(CountryData!$A$1,'Quality check'!$A23-1,'Quality check'!BL$1-1)=0,"",OFFSET(CountryData!$A$1,'Quality check'!$A23-1,'Quality check'!BL$1-1)),"")</f>
        <v/>
      </c>
      <c r="BM23" s="308" t="str">
        <f ca="1">IF(AND(ISNUMBER($A23),ISNUMBER(BM$1)),IF(OFFSET(CountryData!$A$1,'Quality check'!$A23-1,'Quality check'!BM$1-1)=0,"",OFFSET(CountryData!$A$1,'Quality check'!$A23-1,'Quality check'!BM$1-1)),"")</f>
        <v/>
      </c>
      <c r="BN23" s="308" t="str">
        <f ca="1">IF(AND(ISNUMBER($A23),ISNUMBER(BN$1)),IF(OFFSET(CountryData!$A$1,'Quality check'!$A23-1,'Quality check'!BN$1-1)=0,"",OFFSET(CountryData!$A$1,'Quality check'!$A23-1,'Quality check'!BN$1-1)),"")</f>
        <v/>
      </c>
      <c r="BO23" s="308" t="str">
        <f ca="1">IF(AND(ISNUMBER($A23),ISNUMBER(BO$1)),IF(OFFSET(CountryData!$A$1,'Quality check'!$A23-1,'Quality check'!BO$1-1)=0,"",OFFSET(CountryData!$A$1,'Quality check'!$A23-1,'Quality check'!BO$1-1)),"")</f>
        <v/>
      </c>
      <c r="BP23" s="308" t="str">
        <f ca="1">IF(AND(ISNUMBER($A23),ISNUMBER(BP$1)),IF(OFFSET(CountryData!$A$1,'Quality check'!$A23-1,'Quality check'!BP$1-1)=0,"",OFFSET(CountryData!$A$1,'Quality check'!$A23-1,'Quality check'!BP$1-1)),"")</f>
        <v/>
      </c>
      <c r="BQ23" s="308" t="str">
        <f ca="1">IF(AND(ISNUMBER($A23),ISNUMBER(BQ$1)),IF(OFFSET(CountryData!$A$1,'Quality check'!$A23-1,'Quality check'!BQ$1-1)=0,"",OFFSET(CountryData!$A$1,'Quality check'!$A23-1,'Quality check'!BQ$1-1)),"")</f>
        <v/>
      </c>
      <c r="BR23" s="308" t="str">
        <f ca="1">IF(AND(ISNUMBER($A23),ISNUMBER(BR$1)),IF(OFFSET(CountryData!$A$1,'Quality check'!$A23-1,'Quality check'!BR$1-1)=0,"",OFFSET(CountryData!$A$1,'Quality check'!$A23-1,'Quality check'!BR$1-1)),"")</f>
        <v/>
      </c>
      <c r="BS23" s="308" t="str">
        <f ca="1">IF(AND(ISNUMBER($A23),ISNUMBER(BS$1)),IF(OFFSET(CountryData!$A$1,'Quality check'!$A23-1,'Quality check'!BS$1-1)=0,"",OFFSET(CountryData!$A$1,'Quality check'!$A23-1,'Quality check'!BS$1-1)),"")</f>
        <v/>
      </c>
      <c r="BT23" s="308" t="str">
        <f ca="1">IF(AND(ISNUMBER($A23),ISNUMBER(BT$1)),IF(OFFSET(CountryData!$A$1,'Quality check'!$A23-1,'Quality check'!BT$1-1)=0,"",OFFSET(CountryData!$A$1,'Quality check'!$A23-1,'Quality check'!BT$1-1)),"")</f>
        <v/>
      </c>
      <c r="BU23" s="308" t="str">
        <f ca="1">IF(AND(ISNUMBER($A23),ISNUMBER(BU$1)),IF(OFFSET(CountryData!$A$1,'Quality check'!$A23-1,'Quality check'!BU$1-1)=0,"",OFFSET(CountryData!$A$1,'Quality check'!$A23-1,'Quality check'!BU$1-1)),"")</f>
        <v/>
      </c>
      <c r="BV23" s="308" t="str">
        <f ca="1">IF(AND(ISNUMBER($A23),ISNUMBER(BV$1)),IF(OFFSET(CountryData!$A$1,'Quality check'!$A23-1,'Quality check'!BV$1-1)=0,"",OFFSET(CountryData!$A$1,'Quality check'!$A23-1,'Quality check'!BV$1-1)),"")</f>
        <v/>
      </c>
      <c r="BW23" s="308" t="str">
        <f ca="1">IF(AND(ISNUMBER($A23),ISNUMBER(BW$1)),IF(OFFSET(CountryData!$A$1,'Quality check'!$A23-1,'Quality check'!BW$1-1)=0,"",OFFSET(CountryData!$A$1,'Quality check'!$A23-1,'Quality check'!BW$1-1)),"")</f>
        <v/>
      </c>
      <c r="BX23" s="202" t="str">
        <f ca="1">IF(AND(ISNUMBER($A23),ISNUMBER(BX$1)),IF(OFFSET(CountryData!$A$1,'Quality check'!$A23-1,'Quality check'!BX$1-1)=0,"",OFFSET(CountryData!$A$1,'Quality check'!$A23-1,'Quality check'!BX$1-1)),"")</f>
        <v/>
      </c>
      <c r="BY23" s="308" t="str">
        <f ca="1">IF(AND(ISNUMBER($A23),ISNUMBER(BY$1)),IF(OFFSET(CountryData!$A$1,'Quality check'!$A23-1,'Quality check'!BY$1-1)=0,"",OFFSET(CountryData!$A$1,'Quality check'!$A23-1,'Quality check'!BY$1-1)),"")</f>
        <v/>
      </c>
      <c r="BZ23" s="308" t="str">
        <f ca="1">IF(AND(ISNUMBER($A23),ISNUMBER(BZ$1)),IF(OFFSET(CountryData!$A$1,'Quality check'!$A23-1,'Quality check'!BZ$1-1)=0,"",OFFSET(CountryData!$A$1,'Quality check'!$A23-1,'Quality check'!BZ$1-1)),"")</f>
        <v/>
      </c>
      <c r="CA23" s="308" t="str">
        <f ca="1">IF(AND(ISNUMBER($A23),ISNUMBER(CA$1)),IF(OFFSET(CountryData!$A$1,'Quality check'!$A23-1,'Quality check'!CA$1-1)=0,"",OFFSET(CountryData!$A$1,'Quality check'!$A23-1,'Quality check'!CA$1-1)),"")</f>
        <v/>
      </c>
      <c r="CB23" s="308" t="str">
        <f ca="1">IF(AND(ISNUMBER($A23),ISNUMBER(CB$1)),IF(OFFSET(CountryData!$A$1,'Quality check'!$A23-1,'Quality check'!CB$1-1)=0,"",OFFSET(CountryData!$A$1,'Quality check'!$A23-1,'Quality check'!CB$1-1)),"")</f>
        <v/>
      </c>
      <c r="CC23" s="308" t="str">
        <f ca="1">IF(AND(ISNUMBER($A23),ISNUMBER(CC$1)),IF(OFFSET(CountryData!$A$1,'Quality check'!$A23-1,'Quality check'!CC$1-1)=0,"",OFFSET(CountryData!$A$1,'Quality check'!$A23-1,'Quality check'!CC$1-1)),"")</f>
        <v/>
      </c>
      <c r="CD23" s="308" t="str">
        <f ca="1">IF(AND(ISNUMBER($A23),ISNUMBER(CD$1)),IF(OFFSET(CountryData!$A$1,'Quality check'!$A23-1,'Quality check'!CD$1-1)=0,"",OFFSET(CountryData!$A$1,'Quality check'!$A23-1,'Quality check'!CD$1-1)),"")</f>
        <v/>
      </c>
      <c r="CE23" s="308" t="str">
        <f ca="1">IF(AND(ISNUMBER($A23),ISNUMBER(CE$1)),IF(OFFSET(CountryData!$A$1,'Quality check'!$A23-1,'Quality check'!CE$1-1)=0,"",OFFSET(CountryData!$A$1,'Quality check'!$A23-1,'Quality check'!CE$1-1)),"")</f>
        <v/>
      </c>
      <c r="CF23" s="308" t="str">
        <f ca="1">IF(AND(ISNUMBER($A23),ISNUMBER(CF$1)),IF(OFFSET(CountryData!$A$1,'Quality check'!$A23-1,'Quality check'!CF$1-1)=0,"",OFFSET(CountryData!$A$1,'Quality check'!$A23-1,'Quality check'!CF$1-1)),"")</f>
        <v/>
      </c>
      <c r="CG23" s="308" t="str">
        <f ca="1">IF(AND(ISNUMBER($A23),ISNUMBER(CG$1)),IF(OFFSET(CountryData!$A$1,'Quality check'!$A23-1,'Quality check'!CG$1-1)=0,"",OFFSET(CountryData!$A$1,'Quality check'!$A23-1,'Quality check'!CG$1-1)),"")</f>
        <v/>
      </c>
      <c r="CH23" s="308" t="str">
        <f ca="1">IF(AND(ISNUMBER($A23),ISNUMBER(CH$1)),IF(OFFSET(CountryData!$A$1,'Quality check'!$A23-1,'Quality check'!CH$1-1)=0,"",OFFSET(CountryData!$A$1,'Quality check'!$A23-1,'Quality check'!CH$1-1)),"")</f>
        <v/>
      </c>
      <c r="CI23" s="308" t="str">
        <f ca="1">IF(AND(ISNUMBER($A23),ISNUMBER(CI$1)),IF(OFFSET(CountryData!$A$1,'Quality check'!$A23-1,'Quality check'!CI$1-1)=0,"",OFFSET(CountryData!$A$1,'Quality check'!$A23-1,'Quality check'!CI$1-1)),"")</f>
        <v/>
      </c>
      <c r="CJ23" s="308" t="str">
        <f ca="1">IF(AND(ISNUMBER($A23),ISNUMBER(CJ$1)),IF(OFFSET(CountryData!$A$1,'Quality check'!$A23-1,'Quality check'!CJ$1-1)=0,"",OFFSET(CountryData!$A$1,'Quality check'!$A23-1,'Quality check'!CJ$1-1)),"")</f>
        <v/>
      </c>
      <c r="CK23" s="202" t="str">
        <f ca="1">IF(AND(ISNUMBER($A23),ISNUMBER(CK$1)),IF(OFFSET(CountryData!$A$1,'Quality check'!$A23-1,'Quality check'!CK$1-1)=0,"",OFFSET(CountryData!$A$1,'Quality check'!$A23-1,'Quality check'!CK$1-1)),"")</f>
        <v/>
      </c>
      <c r="CL23" s="308" t="str">
        <f ca="1">IF(AND(ISNUMBER($A23),ISNUMBER(CL$1)),IF(OFFSET(CountryData!$A$1,'Quality check'!$A23-1,'Quality check'!CL$1-1)=0,"",OFFSET(CountryData!$A$1,'Quality check'!$A23-1,'Quality check'!CL$1-1)),"")</f>
        <v/>
      </c>
      <c r="CM23" s="308" t="str">
        <f ca="1">IF(AND(ISNUMBER($A23),ISNUMBER(CM$1)),IF(OFFSET(CountryData!$A$1,'Quality check'!$A23-1,'Quality check'!CM$1-1)=0,"",OFFSET(CountryData!$A$1,'Quality check'!$A23-1,'Quality check'!CM$1-1)),"")</f>
        <v/>
      </c>
      <c r="CN23" s="308" t="str">
        <f ca="1">IF(AND(ISNUMBER($A23),ISNUMBER(CN$1)),IF(OFFSET(CountryData!$A$1,'Quality check'!$A23-1,'Quality check'!CN$1-1)=0,"",OFFSET(CountryData!$A$1,'Quality check'!$A23-1,'Quality check'!CN$1-1)),"")</f>
        <v/>
      </c>
      <c r="CO23" s="308" t="str">
        <f ca="1">IF(AND(ISNUMBER($A23),ISNUMBER(CO$1)),IF(OFFSET(CountryData!$A$1,'Quality check'!$A23-1,'Quality check'!CO$1-1)=0,"",OFFSET(CountryData!$A$1,'Quality check'!$A23-1,'Quality check'!CO$1-1)),"")</f>
        <v/>
      </c>
      <c r="CP23" s="308" t="str">
        <f ca="1">IF(AND(ISNUMBER($A23),ISNUMBER(CP$1)),IF(OFFSET(CountryData!$A$1,'Quality check'!$A23-1,'Quality check'!CP$1-1)=0,"",OFFSET(CountryData!$A$1,'Quality check'!$A23-1,'Quality check'!CP$1-1)),"")</f>
        <v/>
      </c>
      <c r="CQ23" s="308" t="str">
        <f ca="1">IF(AND(ISNUMBER($A23),ISNUMBER(CQ$1)),IF(OFFSET(CountryData!$A$1,'Quality check'!$A23-1,'Quality check'!CQ$1-1)=0,"",OFFSET(CountryData!$A$1,'Quality check'!$A23-1,'Quality check'!CQ$1-1)),"")</f>
        <v/>
      </c>
      <c r="CR23" s="203" t="str">
        <f ca="1">IF(AND(ISNUMBER($A23),ISNUMBER(CR$1)),IF(OFFSET(CountryData!$A$1,'Quality check'!$A23-1,'Quality check'!CR$1-1)=0,"",OFFSET(CountryData!$A$1,'Quality check'!$A23-1,'Quality check'!CR$1-1)),"")</f>
        <v/>
      </c>
      <c r="CS23" s="203" t="str">
        <f ca="1">IF(AND(ISNUMBER($A23),ISNUMBER(CS$1)),IF(OFFSET(CountryData!$A$1,'Quality check'!$A23-1,'Quality check'!CS$1-1)=0,"",OFFSET(CountryData!$A$1,'Quality check'!$A23-1,'Quality check'!CS$1-1)),"")</f>
        <v/>
      </c>
      <c r="CT23" s="203" t="str">
        <f ca="1">IF(AND(ISNUMBER($A23),ISNUMBER(CT$1)),IF(OFFSET(CountryData!$A$1,'Quality check'!$A23-1,'Quality check'!CT$1-1)=0,"",OFFSET(CountryData!$A$1,'Quality check'!$A23-1,'Quality check'!CT$1-1)),"")</f>
        <v/>
      </c>
      <c r="CU23" s="203" t="str">
        <f ca="1">IF(AND(ISNUMBER($A23),ISNUMBER(CU$1)),IF(OFFSET(CountryData!$A$1,'Quality check'!$A23-1,'Quality check'!CU$1-1)=0,"",OFFSET(CountryData!$A$1,'Quality check'!$A23-1,'Quality check'!CU$1-1)),"")</f>
        <v/>
      </c>
      <c r="CV23" s="203" t="str">
        <f ca="1">IF(AND(ISNUMBER($A23),ISNUMBER(CV$1)),IF(OFFSET(CountryData!$A$1,'Quality check'!$A23-1,'Quality check'!CV$1-1)=0,"",OFFSET(CountryData!$A$1,'Quality check'!$A23-1,'Quality check'!CV$1-1)),"")</f>
        <v/>
      </c>
      <c r="CW23" s="203" t="str">
        <f ca="1">IF(AND(ISNUMBER($A23),ISNUMBER(CW$1)),IF(OFFSET(CountryData!$A$1,'Quality check'!$A23-1,'Quality check'!CW$1-1)=0,"",OFFSET(CountryData!$A$1,'Quality check'!$A23-1,'Quality check'!CW$1-1)),"")</f>
        <v/>
      </c>
      <c r="CX23" s="203" t="str">
        <f ca="1">IF(AND(ISNUMBER($A23),ISNUMBER(CX$1)),IF(OFFSET(CountryData!$A$1,'Quality check'!$A23-1,'Quality check'!CX$1-1)=0,"",OFFSET(CountryData!$A$1,'Quality check'!$A23-1,'Quality check'!CX$1-1)),"")</f>
        <v/>
      </c>
      <c r="CY23" s="203" t="str">
        <f ca="1">IF(AND(ISNUMBER($A23),ISNUMBER(CY$1)),IF(OFFSET(CountryData!$A$1,'Quality check'!$A23-1,'Quality check'!CY$1-1)=0,"",OFFSET(CountryData!$A$1,'Quality check'!$A23-1,'Quality check'!CY$1-1)),"")</f>
        <v/>
      </c>
      <c r="CZ23" s="308" t="str">
        <f ca="1">IF(AND(ISNUMBER($A23),ISNUMBER(CZ$1)),IF(OFFSET(CountryData!$A$1,'Quality check'!$A23-1,'Quality check'!CZ$1-1)=0,"",OFFSET(CountryData!$A$1,'Quality check'!$A23-1,'Quality check'!CZ$1-1)),"")</f>
        <v/>
      </c>
      <c r="DA23" s="308" t="str">
        <f ca="1">IF(AND(ISNUMBER($A23),ISNUMBER(DA$1)),IF(OFFSET(CountryData!$A$1,'Quality check'!$A23-1,'Quality check'!DA$1-1)=0,"",OFFSET(CountryData!$A$1,'Quality check'!$A23-1,'Quality check'!DA$1-1)),"")</f>
        <v/>
      </c>
      <c r="DB23" s="202" t="str">
        <f ca="1">IF(AND(ISNUMBER($A23),ISNUMBER(DB$1)),IF(OFFSET(CountryData!$A$1,'Quality check'!$A23-1,'Quality check'!DB$1-1)=0,"",OFFSET(CountryData!$A$1,'Quality check'!$A23-1,'Quality check'!DB$1-1)),"")</f>
        <v/>
      </c>
      <c r="DC23" s="308" t="str">
        <f ca="1">IF(AND(ISNUMBER($A23),ISNUMBER(DC$1)),IF(OFFSET(CountryData!$A$1,'Quality check'!$A23-1,'Quality check'!DC$1-1)=0,"",OFFSET(CountryData!$A$1,'Quality check'!$A23-1,'Quality check'!DC$1-1)),"")</f>
        <v/>
      </c>
      <c r="DD23" s="308" t="str">
        <f ca="1">IF(AND(ISNUMBER($A23),ISNUMBER(DD$1)),IF(OFFSET(CountryData!$A$1,'Quality check'!$A23-1,'Quality check'!DD$1-1)=0,"",OFFSET(CountryData!$A$1,'Quality check'!$A23-1,'Quality check'!DD$1-1)),"")</f>
        <v/>
      </c>
      <c r="DE23" s="202" t="str">
        <f ca="1">IF(AND(ISNUMBER($A23),ISNUMBER(DE$1)),IF(OFFSET(CountryData!$A$1,'Quality check'!$A23-1,'Quality check'!DE$1-1)=0,"",OFFSET(CountryData!$A$1,'Quality check'!$A23-1,'Quality check'!DE$1-1)),"")</f>
        <v/>
      </c>
      <c r="DF23" s="203" t="str">
        <f ca="1">IF(AND(ISNUMBER($A23),ISNUMBER(DF$1)),IF(OFFSET(CountryData!$A$1,'Quality check'!$A23-1,'Quality check'!DF$1-1)=0,"",OFFSET(CountryData!$A$1,'Quality check'!$A23-1,'Quality check'!DF$1-1)),"")</f>
        <v/>
      </c>
      <c r="DG23" s="308" t="str">
        <f ca="1">IF(AND(ISNUMBER($A23),ISNUMBER(DG$1)),IF(OFFSET(CountryData!$A$1,'Quality check'!$A23-1,'Quality check'!DG$1-1)=0,"",OFFSET(CountryData!$A$1,'Quality check'!$A23-1,'Quality check'!DG$1-1)),"")</f>
        <v/>
      </c>
      <c r="DH23" s="203" t="str">
        <f ca="1">IF(AND(ISNUMBER($A23),ISNUMBER(DH$1)),IF(OFFSET(CountryData!$A$1,'Quality check'!$A23-1,'Quality check'!DH$1-1)=0,"",OFFSET(CountryData!$A$1,'Quality check'!$A23-1,'Quality check'!DH$1-1)),"")</f>
        <v/>
      </c>
      <c r="DI23" s="308" t="str">
        <f ca="1">IF(AND(ISNUMBER($A23),ISNUMBER(DI$1)),IF(OFFSET(CountryData!$A$1,'Quality check'!$A23-1,'Quality check'!DI$1-1)=0,"",OFFSET(CountryData!$A$1,'Quality check'!$A23-1,'Quality check'!DI$1-1)),"")</f>
        <v/>
      </c>
      <c r="DJ23" s="308" t="str">
        <f ca="1">IF(AND(ISNUMBER($A23),ISNUMBER(DJ$1)),IF(OFFSET(CountryData!$A$1,'Quality check'!$A23-1,'Quality check'!DJ$1-1)=0,"",OFFSET(CountryData!$A$1,'Quality check'!$A23-1,'Quality check'!DJ$1-1)),"")</f>
        <v/>
      </c>
      <c r="DK23" s="203" t="str">
        <f ca="1">IF(AND(ISNUMBER($A23),ISNUMBER(DK$1)),IF(OFFSET(CountryData!$A$1,'Quality check'!$A23-1,'Quality check'!DK$1-1)=0,"",OFFSET(CountryData!$A$1,'Quality check'!$A23-1,'Quality check'!DK$1-1)),"")</f>
        <v/>
      </c>
      <c r="DL23" s="203" t="str">
        <f ca="1">IF(AND(ISNUMBER($A23),ISNUMBER(DL$1)),IF(OFFSET(CountryData!$A$1,'Quality check'!$A23-1,'Quality check'!DL$1-1)=0,"",OFFSET(CountryData!$A$1,'Quality check'!$A23-1,'Quality check'!DL$1-1)),"")</f>
        <v/>
      </c>
      <c r="DM23" s="203" t="str">
        <f ca="1">IF(AND(ISNUMBER($A23),ISNUMBER(DM$1)),IF(OFFSET(CountryData!$A$1,'Quality check'!$A23-1,'Quality check'!DM$1-1)=0,"",OFFSET(CountryData!$A$1,'Quality check'!$A23-1,'Quality check'!DM$1-1)),"")</f>
        <v/>
      </c>
      <c r="DN23" s="203" t="str">
        <f ca="1">IF(AND(ISNUMBER($A23),ISNUMBER(DN$1)),IF(OFFSET(CountryData!$A$1,'Quality check'!$A23-1,'Quality check'!DN$1-1)=0,"",OFFSET(CountryData!$A$1,'Quality check'!$A23-1,'Quality check'!DN$1-1)),"")</f>
        <v/>
      </c>
      <c r="DO23" t="str">
        <f ca="1">IF(AND(ISNUMBER($A23),ISNUMBER(DO$1)),IF(OFFSET(CountryData!$A$1,'Quality check'!$A23-1,'Quality check'!DO$1-1)=0,"",OFFSET(CountryData!$A$1,'Quality check'!$A23-1,'Quality check'!DO$1-1)),"")</f>
        <v/>
      </c>
      <c r="DP23" t="str">
        <f ca="1">IF(AND(ISNUMBER($A23),ISNUMBER(DP$1)),IF(OFFSET(CountryData!$A$1,'Quality check'!$A23-1,'Quality check'!DP$1-1)=0,"",OFFSET(CountryData!$A$1,'Quality check'!$A23-1,'Quality check'!DP$1-1)),"")</f>
        <v/>
      </c>
      <c r="EF23">
        <f t="shared" si="3"/>
        <v>4</v>
      </c>
      <c r="EG23" t="str">
        <f t="shared" si="4"/>
        <v/>
      </c>
      <c r="EH23" t="str">
        <f t="shared" si="0"/>
        <v/>
      </c>
    </row>
    <row r="24" spans="1:138" x14ac:dyDescent="0.25">
      <c r="A24" s="114">
        <f>IF(ISNUMBER(MATCH(C24,CountryData!$EM:$EM,0)),MATCH(C24,CountryData!$EM:$EM,0),"")</f>
        <v>31</v>
      </c>
      <c r="B24" t="s">
        <v>415</v>
      </c>
      <c r="C24" t="s">
        <v>732</v>
      </c>
      <c r="D24" t="str">
        <f t="shared" si="1"/>
        <v>Eritrea</v>
      </c>
      <c r="E24">
        <f t="shared" si="2"/>
        <v>2009</v>
      </c>
      <c r="F24" s="203">
        <f ca="1">IF(AND(ISNUMBER($A24),ISNUMBER(F$1)),IF(OFFSET(CountryData!$A$1,'Quality check'!$A24-1,'Quality check'!F$1-1)=0,"",OFFSET(CountryData!$A$1,'Quality check'!$A24-1,'Quality check'!F$1-1)),"")</f>
        <v>5073000</v>
      </c>
      <c r="G24" s="203">
        <f ca="1">IF(AND(ISNUMBER($A24),ISNUMBER(G$1)),IF(OFFSET(CountryData!$A$1,'Quality check'!$A24-1,'Quality check'!G$1-1)=0,"",OFFSET(CountryData!$A$1,'Quality check'!$A24-1,'Quality check'!G$1-1)),"")</f>
        <v>2130660</v>
      </c>
      <c r="H24" s="202" t="str">
        <f ca="1">IF(AND(ISNUMBER($A24),ISNUMBER(H$1)),IF(OFFSET(CountryData!$A$1,'Quality check'!$A24-1,'Quality check'!H$1-1)=0,"",OFFSET(CountryData!$A$1,'Quality check'!$A24-1,'Quality check'!H$1-1)),"")</f>
        <v/>
      </c>
      <c r="I24" s="202" t="str">
        <f ca="1">IF(AND(ISNUMBER($A24),ISNUMBER(I$1)),IF(OFFSET(CountryData!$A$1,'Quality check'!$A24-1,'Quality check'!I$1-1)=0,"",OFFSET(CountryData!$A$1,'Quality check'!$A24-1,'Quality check'!I$1-1)),"")</f>
        <v/>
      </c>
      <c r="J24" s="203">
        <f ca="1">IF(AND(ISNUMBER($A24),ISNUMBER(J$1)),IF(OFFSET(CountryData!$A$1,'Quality check'!$A24-1,'Quality check'!J$1-1)=0,"",OFFSET(CountryData!$A$1,'Quality check'!$A24-1,'Quality check'!J$1-1)),"")</f>
        <v>2574347.0684145726</v>
      </c>
      <c r="K24" s="203">
        <f ca="1">IF(AND(ISNUMBER($A24),ISNUMBER(K$1)),IF(OFFSET(CountryData!$A$1,'Quality check'!$A24-1,'Quality check'!K$1-1)=0,"",OFFSET(CountryData!$A$1,'Quality check'!$A24-1,'Quality check'!K$1-1)),"")</f>
        <v>615000</v>
      </c>
      <c r="L24" s="203" t="str">
        <f ca="1">IF(AND(ISNUMBER($A24),ISNUMBER(L$1)),IF(OFFSET(CountryData!$A$1,'Quality check'!$A24-1,'Quality check'!L$1-1)=0,"",OFFSET(CountryData!$A$1,'Quality check'!$A24-1,'Quality check'!L$1-1)),"")</f>
        <v/>
      </c>
      <c r="M24" s="203">
        <f ca="1">IF(AND(ISNUMBER($A24),ISNUMBER(M$1)),IF(OFFSET(CountryData!$A$1,'Quality check'!$A24-1,'Quality check'!M$1-1)=0,"",OFFSET(CountryData!$A$1,'Quality check'!$A24-1,'Quality check'!M$1-1)),"")</f>
        <v>832000</v>
      </c>
      <c r="N24" s="203">
        <f ca="1">IF(AND(ISNUMBER($A24),ISNUMBER(N$1)),IF(OFFSET(CountryData!$A$1,'Quality check'!$A24-1,'Quality check'!N$1-1)=0,"",OFFSET(CountryData!$A$1,'Quality check'!$A24-1,'Quality check'!N$1-1)),"")</f>
        <v>596862.3644909407</v>
      </c>
      <c r="O24" s="203">
        <f ca="1">IF(AND(ISNUMBER($A24),ISNUMBER(O$1)),IF(OFFSET(CountryData!$A$1,'Quality check'!$A24-1,'Quality check'!O$1-1)=0,"",OFFSET(CountryData!$A$1,'Quality check'!$A24-1,'Quality check'!O$1-1)),"")</f>
        <v>122809.33970131149</v>
      </c>
      <c r="P24" s="203">
        <f ca="1">IF(AND(ISNUMBER($A24),ISNUMBER(P$1)),IF(OFFSET(CountryData!$A$1,'Quality check'!$A24-1,'Quality check'!P$1-1)=0,"",OFFSET(CountryData!$A$1,'Quality check'!$A24-1,'Quality check'!P$1-1)),"")</f>
        <v>202417.4816162535</v>
      </c>
      <c r="Q24" s="203">
        <f ca="1">IF(AND(ISNUMBER($A24),ISNUMBER(Q$1)),IF(OFFSET(CountryData!$A$1,'Quality check'!$A24-1,'Quality check'!Q$1-1)=0,"",OFFSET(CountryData!$A$1,'Quality check'!$A24-1,'Quality check'!Q$1-1)),"")</f>
        <v>182000</v>
      </c>
      <c r="R24" s="203">
        <f ca="1">IF(AND(ISNUMBER($A24),ISNUMBER(R$1)),IF(OFFSET(CountryData!$A$1,'Quality check'!$A24-1,'Quality check'!R$1-1)=0,"",OFFSET(CountryData!$A$1,'Quality check'!$A24-1,'Quality check'!R$1-1)),"")</f>
        <v>79608.141914942011</v>
      </c>
      <c r="S24" s="203">
        <f ca="1">IF(AND(ISNUMBER($A24),ISNUMBER(S$1)),IF(OFFSET(CountryData!$A$1,'Quality check'!$A24-1,'Quality check'!S$1-1)=0,"",OFFSET(CountryData!$A$1,'Quality check'!$A24-1,'Quality check'!S$1-1)),"")</f>
        <v>84607.68705935865</v>
      </c>
      <c r="T24" s="202">
        <f ca="1">IF(AND(ISNUMBER($A24),ISNUMBER(T$1)),IF(OFFSET(CountryData!$A$1,'Quality check'!$A24-1,'Quality check'!T$1-1)=0,"",OFFSET(CountryData!$A$1,'Quality check'!$A24-1,'Quality check'!T$1-1)),"")</f>
        <v>0.79789999999999994</v>
      </c>
      <c r="U24" s="203">
        <f ca="1">IF(AND(ISNUMBER($A24),ISNUMBER(U$1)),IF(OFFSET(CountryData!$A$1,'Quality check'!$A24-1,'Quality check'!U$1-1)=0,"",OFFSET(CountryData!$A$1,'Quality check'!$A24-1,'Quality check'!U$1-1)),"")</f>
        <v>2536500</v>
      </c>
      <c r="V24" s="203">
        <f ca="1">IF(AND(ISNUMBER($A24),ISNUMBER(V$1)),IF(OFFSET(CountryData!$A$1,'Quality check'!$A24-1,'Quality check'!V$1-1)=0,"",OFFSET(CountryData!$A$1,'Quality check'!$A24-1,'Quality check'!V$1-1)),"")</f>
        <v>2282850</v>
      </c>
      <c r="W24" s="202">
        <f ca="1">IF(AND(ISNUMBER($A24),ISNUMBER(W$1)),IF(OFFSET(CountryData!$A$1,'Quality check'!$A24-1,'Quality check'!W$1-1)=0,"",OFFSET(CountryData!$A$1,'Quality check'!$A24-1,'Quality check'!W$1-1)),"")</f>
        <v>0.66</v>
      </c>
      <c r="X24" s="202">
        <f ca="1">IF(AND(ISNUMBER($A24),ISNUMBER(X$1)),IF(OFFSET(CountryData!$A$1,'Quality check'!$A24-1,'Quality check'!X$1-1)=0,"",OFFSET(CountryData!$A$1,'Quality check'!$A24-1,'Quality check'!X$1-1)),"")</f>
        <v>5.0999999999999996</v>
      </c>
      <c r="Y24" s="202">
        <f ca="1">IF(AND(ISNUMBER($A24),ISNUMBER(Y$1)),IF(OFFSET(CountryData!$A$1,'Quality check'!$A24-1,'Quality check'!Y$1-1)=0,"",OFFSET(CountryData!$A$1,'Quality check'!$A24-1,'Quality check'!Y$1-1)),"")</f>
        <v>0.5</v>
      </c>
      <c r="Z24" s="202">
        <f ca="1">IF(AND(ISNUMBER($A24),ISNUMBER(Z$1)),IF(OFFSET(CountryData!$A$1,'Quality check'!$A24-1,'Quality check'!Z$1-1)=0,"",OFFSET(CountryData!$A$1,'Quality check'!$A24-1,'Quality check'!Z$1-1)),"")</f>
        <v>0.5</v>
      </c>
      <c r="AA24" s="203">
        <f ca="1">IF(AND(ISNUMBER($A24),ISNUMBER(AA$1)),IF(OFFSET(CountryData!$A$1,'Quality check'!$A24-1,'Quality check'!AA$1-1)=0,"",OFFSET(CountryData!$A$1,'Quality check'!$A24-1,'Quality check'!AA$1-1)),"")</f>
        <v>3032</v>
      </c>
      <c r="AB24" s="203">
        <f ca="1">IF(AND(ISNUMBER($A24),ISNUMBER(AB$1)),IF(OFFSET(CountryData!$A$1,'Quality check'!$A24-1,'Quality check'!AB$1-1)=0,"",OFFSET(CountryData!$A$1,'Quality check'!$A24-1,'Quality check'!AB$1-1)),"")</f>
        <v>7069</v>
      </c>
      <c r="AC24" s="203">
        <f ca="1">IF(AND(ISNUMBER($A24),ISNUMBER(AC$1)),IF(OFFSET(CountryData!$A$1,'Quality check'!$A24-1,'Quality check'!AC$1-1)=0,"",OFFSET(CountryData!$A$1,'Quality check'!$A24-1,'Quality check'!AC$1-1)),"")</f>
        <v>10237</v>
      </c>
      <c r="AD24" s="203">
        <f ca="1">IF(AND(ISNUMBER($A24),ISNUMBER(AD$1)),IF(OFFSET(CountryData!$A$1,'Quality check'!$A24-1,'Quality check'!AD$1-1)=0,"",OFFSET(CountryData!$A$1,'Quality check'!$A24-1,'Quality check'!AD$1-1)),"")</f>
        <v>516</v>
      </c>
      <c r="AE24" s="202">
        <f ca="1">IF(AND(ISNUMBER($A24),ISNUMBER(AE$1)),IF(OFFSET(CountryData!$A$1,'Quality check'!$A24-1,'Quality check'!AE$1-1)=0,"",OFFSET(CountryData!$A$1,'Quality check'!$A24-1,'Quality check'!AE$1-1)),"")</f>
        <v>0.13200000000000001</v>
      </c>
      <c r="AF24" s="308">
        <f ca="1">IF(AND(ISNUMBER($A24),ISNUMBER(AF$1)),IF(OFFSET(CountryData!$A$1,'Quality check'!$A24-1,'Quality check'!AF$1-1)=0,"",OFFSET(CountryData!$A$1,'Quality check'!$A24-1,'Quality check'!AF$1-1)),"")</f>
        <v>2.2880000000000003</v>
      </c>
      <c r="AG24" s="203" t="str">
        <f ca="1">IF(AND(ISNUMBER($A24),ISNUMBER(AG$1)),IF(OFFSET(CountryData!$A$1,'Quality check'!$A24-1,'Quality check'!AG$1-1)=0,"",OFFSET(CountryData!$A$1,'Quality check'!$A24-1,'Quality check'!AG$1-1)),"")</f>
        <v/>
      </c>
      <c r="AH24" s="203" t="str">
        <f ca="1">IF(AND(ISNUMBER($A24),ISNUMBER(AH$1)),IF(OFFSET(CountryData!$A$1,'Quality check'!$A24-1,'Quality check'!AH$1-1)=0,"",OFFSET(CountryData!$A$1,'Quality check'!$A24-1,'Quality check'!AH$1-1)),"")</f>
        <v/>
      </c>
      <c r="AI24" s="203" t="str">
        <f ca="1">IF(AND(ISNUMBER($A24),ISNUMBER(AI$1)),IF(OFFSET(CountryData!$A$1,'Quality check'!$A24-1,'Quality check'!AI$1-1)=0,"",OFFSET(CountryData!$A$1,'Quality check'!$A24-1,'Quality check'!AI$1-1)),"")</f>
        <v/>
      </c>
      <c r="AJ24" s="202" t="str">
        <f ca="1">IF(AND(ISNUMBER($A24),ISNUMBER(AJ$1)),IF(OFFSET(CountryData!$A$1,'Quality check'!$A24-1,'Quality check'!AJ$1-1)=0,"",OFFSET(CountryData!$A$1,'Quality check'!$A24-1,'Quality check'!AJ$1-1)),"")</f>
        <v/>
      </c>
      <c r="AK24" s="202" t="str">
        <f ca="1">IF(AND(ISNUMBER($A24),ISNUMBER(AK$1)),IF(OFFSET(CountryData!$A$1,'Quality check'!$A24-1,'Quality check'!AK$1-1)=0,"",OFFSET(CountryData!$A$1,'Quality check'!$A24-1,'Quality check'!AK$1-1)),"")</f>
        <v/>
      </c>
      <c r="AL24" s="202">
        <f ca="1">IF(AND(ISNUMBER($A24),ISNUMBER(AL$1)),IF(OFFSET(CountryData!$A$1,'Quality check'!$A24-1,'Quality check'!AL$1-1)=0,"",OFFSET(CountryData!$A$1,'Quality check'!$A24-1,'Quality check'!AL$1-1)),"")</f>
        <v>0.189</v>
      </c>
      <c r="AM24" s="202">
        <f ca="1">IF(AND(ISNUMBER($A24),ISNUMBER(AM$1)),IF(OFFSET(CountryData!$A$1,'Quality check'!$A24-1,'Quality check'!AM$1-1)=0,"",OFFSET(CountryData!$A$1,'Quality check'!$A24-1,'Quality check'!AM$1-1)),"")</f>
        <v>3.2759999999999998</v>
      </c>
      <c r="AN24" s="202" t="str">
        <f ca="1">IF(AND(ISNUMBER($A24),ISNUMBER(AN$1)),IF(OFFSET(CountryData!$A$1,'Quality check'!$A24-1,'Quality check'!AN$1-1)=0,"",OFFSET(CountryData!$A$1,'Quality check'!$A24-1,'Quality check'!AN$1-1)),"")</f>
        <v/>
      </c>
      <c r="AO24" s="203" t="str">
        <f ca="1">IF(AND(ISNUMBER($A24),ISNUMBER(AO$1)),IF(OFFSET(CountryData!$A$1,'Quality check'!$A24-1,'Quality check'!AO$1-1)=0,"",OFFSET(CountryData!$A$1,'Quality check'!$A24-1,'Quality check'!AO$1-1)),"")</f>
        <v/>
      </c>
      <c r="AP24" s="203" t="str">
        <f ca="1">IF(AND(ISNUMBER($A24),ISNUMBER(AP$1)),IF(OFFSET(CountryData!$A$1,'Quality check'!$A24-1,'Quality check'!AP$1-1)=0,"",OFFSET(CountryData!$A$1,'Quality check'!$A24-1,'Quality check'!AP$1-1)),"")</f>
        <v/>
      </c>
      <c r="AQ24" s="202" t="str">
        <f ca="1">IF(AND(ISNUMBER($A24),ISNUMBER(AQ$1)),IF(OFFSET(CountryData!$A$1,'Quality check'!$A24-1,'Quality check'!AQ$1-1)=0,"",OFFSET(CountryData!$A$1,'Quality check'!$A24-1,'Quality check'!AQ$1-1)),"")</f>
        <v/>
      </c>
      <c r="AR24" s="202" t="str">
        <f ca="1">IF(AND(ISNUMBER($A24),ISNUMBER(AR$1)),IF(OFFSET(CountryData!$A$1,'Quality check'!$A24-1,'Quality check'!AR$1-1)=0,"",OFFSET(CountryData!$A$1,'Quality check'!$A24-1,'Quality check'!AR$1-1)),"")</f>
        <v/>
      </c>
      <c r="AS24" s="202" t="str">
        <f ca="1">IF(AND(ISNUMBER($A24),ISNUMBER(AS$1)),IF(OFFSET(CountryData!$A$1,'Quality check'!$A24-1,'Quality check'!AS$1-1)=0,"",OFFSET(CountryData!$A$1,'Quality check'!$A24-1,'Quality check'!AS$1-1)),"")</f>
        <v/>
      </c>
      <c r="AT24" s="202">
        <f ca="1">IF(AND(ISNUMBER($A24),ISNUMBER(AT$1)),IF(OFFSET(CountryData!$A$1,'Quality check'!$A24-1,'Quality check'!AT$1-1)=0,"",OFFSET(CountryData!$A$1,'Quality check'!$A24-1,'Quality check'!AT$1-1)),"")</f>
        <v>0.29799999999999999</v>
      </c>
      <c r="AU24" s="202">
        <f ca="1">IF(AND(ISNUMBER($A24),ISNUMBER(AU$1)),IF(OFFSET(CountryData!$A$1,'Quality check'!$A24-1,'Quality check'!AU$1-1)=0,"",OFFSET(CountryData!$A$1,'Quality check'!$A24-1,'Quality check'!AU$1-1)),"")</f>
        <v>5.1653333333333329</v>
      </c>
      <c r="AV24" s="202" t="str">
        <f ca="1">IF(AND(ISNUMBER($A24),ISNUMBER(AV$1)),IF(OFFSET(CountryData!$A$1,'Quality check'!$A24-1,'Quality check'!AV$1-1)=0,"",OFFSET(CountryData!$A$1,'Quality check'!$A24-1,'Quality check'!AV$1-1)),"")</f>
        <v/>
      </c>
      <c r="AW24" s="203" t="str">
        <f ca="1">IF(AND(ISNUMBER($A24),ISNUMBER(AW$1)),IF(OFFSET(CountryData!$A$1,'Quality check'!$A24-1,'Quality check'!AW$1-1)=0,"",OFFSET(CountryData!$A$1,'Quality check'!$A24-1,'Quality check'!AW$1-1)),"")</f>
        <v/>
      </c>
      <c r="AX24" s="203" t="str">
        <f ca="1">IF(AND(ISNUMBER($A24),ISNUMBER(AX$1)),IF(OFFSET(CountryData!$A$1,'Quality check'!$A24-1,'Quality check'!AX$1-1)=0,"",OFFSET(CountryData!$A$1,'Quality check'!$A24-1,'Quality check'!AX$1-1)),"")</f>
        <v/>
      </c>
      <c r="AY24" s="202" t="str">
        <f ca="1">IF(AND(ISNUMBER($A24),ISNUMBER(AY$1)),IF(OFFSET(CountryData!$A$1,'Quality check'!$A24-1,'Quality check'!AY$1-1)=0,"",OFFSET(CountryData!$A$1,'Quality check'!$A24-1,'Quality check'!AY$1-1)),"")</f>
        <v/>
      </c>
      <c r="AZ24" s="202" t="str">
        <f ca="1">IF(AND(ISNUMBER($A24),ISNUMBER(AZ$1)),IF(OFFSET(CountryData!$A$1,'Quality check'!$A24-1,'Quality check'!AZ$1-1)=0,"",OFFSET(CountryData!$A$1,'Quality check'!$A24-1,'Quality check'!AZ$1-1)),"")</f>
        <v/>
      </c>
      <c r="BA24" s="202" t="str">
        <f ca="1">IF(AND(ISNUMBER($A24),ISNUMBER(BA$1)),IF(OFFSET(CountryData!$A$1,'Quality check'!$A24-1,'Quality check'!BA$1-1)=0,"",OFFSET(CountryData!$A$1,'Quality check'!$A24-1,'Quality check'!BA$1-1)),"")</f>
        <v/>
      </c>
      <c r="BB24" s="202" t="str">
        <f ca="1">IF(AND(ISNUMBER($A24),ISNUMBER(BB$1)),IF(OFFSET(CountryData!$A$1,'Quality check'!$A24-1,'Quality check'!BB$1-1)=0,"",OFFSET(CountryData!$A$1,'Quality check'!$A24-1,'Quality check'!BB$1-1)),"")</f>
        <v/>
      </c>
      <c r="BC24" s="202" t="str">
        <f ca="1">IF(AND(ISNUMBER($A24),ISNUMBER(BC$1)),IF(OFFSET(CountryData!$A$1,'Quality check'!$A24-1,'Quality check'!BC$1-1)=0,"",OFFSET(CountryData!$A$1,'Quality check'!$A24-1,'Quality check'!BC$1-1)),"")</f>
        <v/>
      </c>
      <c r="BD24" s="313" t="str">
        <f ca="1">IF(AND(ISNUMBER($A24),ISNUMBER(BD$1)),IF(OFFSET(CountryData!$A$1,'Quality check'!$A24-1,'Quality check'!BD$1-1)=0,"",OFFSET(CountryData!$A$1,'Quality check'!$A24-1,'Quality check'!BD$1-1)),"")</f>
        <v/>
      </c>
      <c r="BE24" s="313" t="str">
        <f ca="1">IF(AND(ISNUMBER($A24),ISNUMBER(BE$1)),IF(OFFSET(CountryData!$A$1,'Quality check'!$A24-1,'Quality check'!BE$1-1)=0,"",OFFSET(CountryData!$A$1,'Quality check'!$A24-1,'Quality check'!BE$1-1)),"")</f>
        <v/>
      </c>
      <c r="BF24" s="313" t="str">
        <f ca="1">IF(AND(ISNUMBER($A24),ISNUMBER(BF$1)),IF(OFFSET(CountryData!$A$1,'Quality check'!$A24-1,'Quality check'!BF$1-1)=0,"",OFFSET(CountryData!$A$1,'Quality check'!$A24-1,'Quality check'!BF$1-1)),"")</f>
        <v/>
      </c>
      <c r="BG24" s="203" t="str">
        <f ca="1">IF(AND(ISNUMBER($A24),ISNUMBER(BG$1)),IF(OFFSET(CountryData!$A$1,'Quality check'!$A24-1,'Quality check'!BG$1-1)=0,"",OFFSET(CountryData!$A$1,'Quality check'!$A24-1,'Quality check'!BG$1-1)),"")</f>
        <v/>
      </c>
      <c r="BH24" s="202" t="str">
        <f ca="1">IF(AND(ISNUMBER($A24),ISNUMBER(BH$1)),IF(OFFSET(CountryData!$A$1,'Quality check'!$A24-1,'Quality check'!BH$1-1)=0,"",OFFSET(CountryData!$A$1,'Quality check'!$A24-1,'Quality check'!BH$1-1)),"")</f>
        <v/>
      </c>
      <c r="BI24" s="203" t="str">
        <f ca="1">IF(AND(ISNUMBER($A24),ISNUMBER(BI$1)),IF(OFFSET(CountryData!$A$1,'Quality check'!$A24-1,'Quality check'!BI$1-1)=0,"",OFFSET(CountryData!$A$1,'Quality check'!$A24-1,'Quality check'!BI$1-1)),"")</f>
        <v/>
      </c>
      <c r="BJ24" s="202" t="str">
        <f ca="1">IF(AND(ISNUMBER($A24),ISNUMBER(BJ$1)),IF(OFFSET(CountryData!$A$1,'Quality check'!$A24-1,'Quality check'!BJ$1-1)=0,"",OFFSET(CountryData!$A$1,'Quality check'!$A24-1,'Quality check'!BJ$1-1)),"")</f>
        <v/>
      </c>
      <c r="BK24" s="202" t="str">
        <f ca="1">IF(AND(ISNUMBER($A24),ISNUMBER(BK$1)),IF(OFFSET(CountryData!$A$1,'Quality check'!$A24-1,'Quality check'!BK$1-1)=0,"",OFFSET(CountryData!$A$1,'Quality check'!$A24-1,'Quality check'!BK$1-1)),"")</f>
        <v/>
      </c>
      <c r="BL24" s="308" t="str">
        <f ca="1">IF(AND(ISNUMBER($A24),ISNUMBER(BL$1)),IF(OFFSET(CountryData!$A$1,'Quality check'!$A24-1,'Quality check'!BL$1-1)=0,"",OFFSET(CountryData!$A$1,'Quality check'!$A24-1,'Quality check'!BL$1-1)),"")</f>
        <v/>
      </c>
      <c r="BM24" s="308" t="str">
        <f ca="1">IF(AND(ISNUMBER($A24),ISNUMBER(BM$1)),IF(OFFSET(CountryData!$A$1,'Quality check'!$A24-1,'Quality check'!BM$1-1)=0,"",OFFSET(CountryData!$A$1,'Quality check'!$A24-1,'Quality check'!BM$1-1)),"")</f>
        <v/>
      </c>
      <c r="BN24" s="308" t="str">
        <f ca="1">IF(AND(ISNUMBER($A24),ISNUMBER(BN$1)),IF(OFFSET(CountryData!$A$1,'Quality check'!$A24-1,'Quality check'!BN$1-1)=0,"",OFFSET(CountryData!$A$1,'Quality check'!$A24-1,'Quality check'!BN$1-1)),"")</f>
        <v/>
      </c>
      <c r="BO24" s="308" t="str">
        <f ca="1">IF(AND(ISNUMBER($A24),ISNUMBER(BO$1)),IF(OFFSET(CountryData!$A$1,'Quality check'!$A24-1,'Quality check'!BO$1-1)=0,"",OFFSET(CountryData!$A$1,'Quality check'!$A24-1,'Quality check'!BO$1-1)),"")</f>
        <v/>
      </c>
      <c r="BP24" s="308" t="str">
        <f ca="1">IF(AND(ISNUMBER($A24),ISNUMBER(BP$1)),IF(OFFSET(CountryData!$A$1,'Quality check'!$A24-1,'Quality check'!BP$1-1)=0,"",OFFSET(CountryData!$A$1,'Quality check'!$A24-1,'Quality check'!BP$1-1)),"")</f>
        <v/>
      </c>
      <c r="BQ24" s="308">
        <f ca="1">IF(AND(ISNUMBER($A24),ISNUMBER(BQ$1)),IF(OFFSET(CountryData!$A$1,'Quality check'!$A24-1,'Quality check'!BQ$1-1)=0,"",OFFSET(CountryData!$A$1,'Quality check'!$A24-1,'Quality check'!BQ$1-1)),"")</f>
        <v>0.54</v>
      </c>
      <c r="BR24" s="308" t="str">
        <f ca="1">IF(AND(ISNUMBER($A24),ISNUMBER(BR$1)),IF(OFFSET(CountryData!$A$1,'Quality check'!$A24-1,'Quality check'!BR$1-1)=0,"",OFFSET(CountryData!$A$1,'Quality check'!$A24-1,'Quality check'!BR$1-1)),"")</f>
        <v/>
      </c>
      <c r="BS24" s="308" t="str">
        <f ca="1">IF(AND(ISNUMBER($A24),ISNUMBER(BS$1)),IF(OFFSET(CountryData!$A$1,'Quality check'!$A24-1,'Quality check'!BS$1-1)=0,"",OFFSET(CountryData!$A$1,'Quality check'!$A24-1,'Quality check'!BS$1-1)),"")</f>
        <v/>
      </c>
      <c r="BT24" s="308" t="str">
        <f ca="1">IF(AND(ISNUMBER($A24),ISNUMBER(BT$1)),IF(OFFSET(CountryData!$A$1,'Quality check'!$A24-1,'Quality check'!BT$1-1)=0,"",OFFSET(CountryData!$A$1,'Quality check'!$A24-1,'Quality check'!BT$1-1)),"")</f>
        <v/>
      </c>
      <c r="BU24" s="308" t="str">
        <f ca="1">IF(AND(ISNUMBER($A24),ISNUMBER(BU$1)),IF(OFFSET(CountryData!$A$1,'Quality check'!$A24-1,'Quality check'!BU$1-1)=0,"",OFFSET(CountryData!$A$1,'Quality check'!$A24-1,'Quality check'!BU$1-1)),"")</f>
        <v/>
      </c>
      <c r="BV24" s="308" t="str">
        <f ca="1">IF(AND(ISNUMBER($A24),ISNUMBER(BV$1)),IF(OFFSET(CountryData!$A$1,'Quality check'!$A24-1,'Quality check'!BV$1-1)=0,"",OFFSET(CountryData!$A$1,'Quality check'!$A24-1,'Quality check'!BV$1-1)),"")</f>
        <v/>
      </c>
      <c r="BW24" s="308">
        <f ca="1">IF(AND(ISNUMBER($A24),ISNUMBER(BW$1)),IF(OFFSET(CountryData!$A$1,'Quality check'!$A24-1,'Quality check'!BW$1-1)=0,"",OFFSET(CountryData!$A$1,'Quality check'!$A24-1,'Quality check'!BW$1-1)),"")</f>
        <v>0.04</v>
      </c>
      <c r="BX24" s="202" t="str">
        <f ca="1">IF(AND(ISNUMBER($A24),ISNUMBER(BX$1)),IF(OFFSET(CountryData!$A$1,'Quality check'!$A24-1,'Quality check'!BX$1-1)=0,"",OFFSET(CountryData!$A$1,'Quality check'!$A24-1,'Quality check'!BX$1-1)),"")</f>
        <v/>
      </c>
      <c r="BY24" s="308" t="str">
        <f ca="1">IF(AND(ISNUMBER($A24),ISNUMBER(BY$1)),IF(OFFSET(CountryData!$A$1,'Quality check'!$A24-1,'Quality check'!BY$1-1)=0,"",OFFSET(CountryData!$A$1,'Quality check'!$A24-1,'Quality check'!BY$1-1)),"")</f>
        <v/>
      </c>
      <c r="BZ24" s="308" t="str">
        <f ca="1">IF(AND(ISNUMBER($A24),ISNUMBER(BZ$1)),IF(OFFSET(CountryData!$A$1,'Quality check'!$A24-1,'Quality check'!BZ$1-1)=0,"",OFFSET(CountryData!$A$1,'Quality check'!$A24-1,'Quality check'!BZ$1-1)),"")</f>
        <v/>
      </c>
      <c r="CA24" s="308">
        <f ca="1">IF(AND(ISNUMBER($A24),ISNUMBER(CA$1)),IF(OFFSET(CountryData!$A$1,'Quality check'!$A24-1,'Quality check'!CA$1-1)=0,"",OFFSET(CountryData!$A$1,'Quality check'!$A24-1,'Quality check'!CA$1-1)),"")</f>
        <v>0.44</v>
      </c>
      <c r="CB24" s="308" t="str">
        <f ca="1">IF(AND(ISNUMBER($A24),ISNUMBER(CB$1)),IF(OFFSET(CountryData!$A$1,'Quality check'!$A24-1,'Quality check'!CB$1-1)=0,"",OFFSET(CountryData!$A$1,'Quality check'!$A24-1,'Quality check'!CB$1-1)),"")</f>
        <v/>
      </c>
      <c r="CC24" s="308" t="str">
        <f ca="1">IF(AND(ISNUMBER($A24),ISNUMBER(CC$1)),IF(OFFSET(CountryData!$A$1,'Quality check'!$A24-1,'Quality check'!CC$1-1)=0,"",OFFSET(CountryData!$A$1,'Quality check'!$A24-1,'Quality check'!CC$1-1)),"")</f>
        <v/>
      </c>
      <c r="CD24" s="308" t="str">
        <f ca="1">IF(AND(ISNUMBER($A24),ISNUMBER(CD$1)),IF(OFFSET(CountryData!$A$1,'Quality check'!$A24-1,'Quality check'!CD$1-1)=0,"",OFFSET(CountryData!$A$1,'Quality check'!$A24-1,'Quality check'!CD$1-1)),"")</f>
        <v/>
      </c>
      <c r="CE24" s="308" t="str">
        <f ca="1">IF(AND(ISNUMBER($A24),ISNUMBER(CE$1)),IF(OFFSET(CountryData!$A$1,'Quality check'!$A24-1,'Quality check'!CE$1-1)=0,"",OFFSET(CountryData!$A$1,'Quality check'!$A24-1,'Quality check'!CE$1-1)),"")</f>
        <v/>
      </c>
      <c r="CF24" s="308" t="str">
        <f ca="1">IF(AND(ISNUMBER($A24),ISNUMBER(CF$1)),IF(OFFSET(CountryData!$A$1,'Quality check'!$A24-1,'Quality check'!CF$1-1)=0,"",OFFSET(CountryData!$A$1,'Quality check'!$A24-1,'Quality check'!CF$1-1)),"")</f>
        <v/>
      </c>
      <c r="CG24" s="308" t="str">
        <f ca="1">IF(AND(ISNUMBER($A24),ISNUMBER(CG$1)),IF(OFFSET(CountryData!$A$1,'Quality check'!$A24-1,'Quality check'!CG$1-1)=0,"",OFFSET(CountryData!$A$1,'Quality check'!$A24-1,'Quality check'!CG$1-1)),"")</f>
        <v/>
      </c>
      <c r="CH24" s="308">
        <f ca="1">IF(AND(ISNUMBER($A24),ISNUMBER(CH$1)),IF(OFFSET(CountryData!$A$1,'Quality check'!$A24-1,'Quality check'!CH$1-1)=0,"",OFFSET(CountryData!$A$1,'Quality check'!$A24-1,'Quality check'!CH$1-1)),"")</f>
        <v>0.04</v>
      </c>
      <c r="CI24" s="308" t="str">
        <f ca="1">IF(AND(ISNUMBER($A24),ISNUMBER(CI$1)),IF(OFFSET(CountryData!$A$1,'Quality check'!$A24-1,'Quality check'!CI$1-1)=0,"",OFFSET(CountryData!$A$1,'Quality check'!$A24-1,'Quality check'!CI$1-1)),"")</f>
        <v/>
      </c>
      <c r="CJ24" s="308" t="str">
        <f ca="1">IF(AND(ISNUMBER($A24),ISNUMBER(CJ$1)),IF(OFFSET(CountryData!$A$1,'Quality check'!$A24-1,'Quality check'!CJ$1-1)=0,"",OFFSET(CountryData!$A$1,'Quality check'!$A24-1,'Quality check'!CJ$1-1)),"")</f>
        <v/>
      </c>
      <c r="CK24" s="202" t="str">
        <f ca="1">IF(AND(ISNUMBER($A24),ISNUMBER(CK$1)),IF(OFFSET(CountryData!$A$1,'Quality check'!$A24-1,'Quality check'!CK$1-1)=0,"",OFFSET(CountryData!$A$1,'Quality check'!$A24-1,'Quality check'!CK$1-1)),"")</f>
        <v/>
      </c>
      <c r="CL24" s="308" t="str">
        <f ca="1">IF(AND(ISNUMBER($A24),ISNUMBER(CL$1)),IF(OFFSET(CountryData!$A$1,'Quality check'!$A24-1,'Quality check'!CL$1-1)=0,"",OFFSET(CountryData!$A$1,'Quality check'!$A24-1,'Quality check'!CL$1-1)),"")</f>
        <v/>
      </c>
      <c r="CM24" s="308" t="str">
        <f ca="1">IF(AND(ISNUMBER($A24),ISNUMBER(CM$1)),IF(OFFSET(CountryData!$A$1,'Quality check'!$A24-1,'Quality check'!CM$1-1)=0,"",OFFSET(CountryData!$A$1,'Quality check'!$A24-1,'Quality check'!CM$1-1)),"")</f>
        <v/>
      </c>
      <c r="CN24" s="308" t="str">
        <f ca="1">IF(AND(ISNUMBER($A24),ISNUMBER(CN$1)),IF(OFFSET(CountryData!$A$1,'Quality check'!$A24-1,'Quality check'!CN$1-1)=0,"",OFFSET(CountryData!$A$1,'Quality check'!$A24-1,'Quality check'!CN$1-1)),"")</f>
        <v/>
      </c>
      <c r="CO24" s="308" t="str">
        <f ca="1">IF(AND(ISNUMBER($A24),ISNUMBER(CO$1)),IF(OFFSET(CountryData!$A$1,'Quality check'!$A24-1,'Quality check'!CO$1-1)=0,"",OFFSET(CountryData!$A$1,'Quality check'!$A24-1,'Quality check'!CO$1-1)),"")</f>
        <v/>
      </c>
      <c r="CP24" s="308" t="str">
        <f ca="1">IF(AND(ISNUMBER($A24),ISNUMBER(CP$1)),IF(OFFSET(CountryData!$A$1,'Quality check'!$A24-1,'Quality check'!CP$1-1)=0,"",OFFSET(CountryData!$A$1,'Quality check'!$A24-1,'Quality check'!CP$1-1)),"")</f>
        <v/>
      </c>
      <c r="CQ24" s="308" t="str">
        <f ca="1">IF(AND(ISNUMBER($A24),ISNUMBER(CQ$1)),IF(OFFSET(CountryData!$A$1,'Quality check'!$A24-1,'Quality check'!CQ$1-1)=0,"",OFFSET(CountryData!$A$1,'Quality check'!$A24-1,'Quality check'!CQ$1-1)),"")</f>
        <v/>
      </c>
      <c r="CR24" s="203" t="str">
        <f ca="1">IF(AND(ISNUMBER($A24),ISNUMBER(CR$1)),IF(OFFSET(CountryData!$A$1,'Quality check'!$A24-1,'Quality check'!CR$1-1)=0,"",OFFSET(CountryData!$A$1,'Quality check'!$A24-1,'Quality check'!CR$1-1)),"")</f>
        <v/>
      </c>
      <c r="CS24" s="203" t="str">
        <f ca="1">IF(AND(ISNUMBER($A24),ISNUMBER(CS$1)),IF(OFFSET(CountryData!$A$1,'Quality check'!$A24-1,'Quality check'!CS$1-1)=0,"",OFFSET(CountryData!$A$1,'Quality check'!$A24-1,'Quality check'!CS$1-1)),"")</f>
        <v/>
      </c>
      <c r="CT24" s="203" t="str">
        <f ca="1">IF(AND(ISNUMBER($A24),ISNUMBER(CT$1)),IF(OFFSET(CountryData!$A$1,'Quality check'!$A24-1,'Quality check'!CT$1-1)=0,"",OFFSET(CountryData!$A$1,'Quality check'!$A24-1,'Quality check'!CT$1-1)),"")</f>
        <v/>
      </c>
      <c r="CU24" s="203" t="str">
        <f ca="1">IF(AND(ISNUMBER($A24),ISNUMBER(CU$1)),IF(OFFSET(CountryData!$A$1,'Quality check'!$A24-1,'Quality check'!CU$1-1)=0,"",OFFSET(CountryData!$A$1,'Quality check'!$A24-1,'Quality check'!CU$1-1)),"")</f>
        <v/>
      </c>
      <c r="CV24" s="203" t="str">
        <f ca="1">IF(AND(ISNUMBER($A24),ISNUMBER(CV$1)),IF(OFFSET(CountryData!$A$1,'Quality check'!$A24-1,'Quality check'!CV$1-1)=0,"",OFFSET(CountryData!$A$1,'Quality check'!$A24-1,'Quality check'!CV$1-1)),"")</f>
        <v/>
      </c>
      <c r="CW24" s="203" t="str">
        <f ca="1">IF(AND(ISNUMBER($A24),ISNUMBER(CW$1)),IF(OFFSET(CountryData!$A$1,'Quality check'!$A24-1,'Quality check'!CW$1-1)=0,"",OFFSET(CountryData!$A$1,'Quality check'!$A24-1,'Quality check'!CW$1-1)),"")</f>
        <v/>
      </c>
      <c r="CX24" s="203" t="str">
        <f ca="1">IF(AND(ISNUMBER($A24),ISNUMBER(CX$1)),IF(OFFSET(CountryData!$A$1,'Quality check'!$A24-1,'Quality check'!CX$1-1)=0,"",OFFSET(CountryData!$A$1,'Quality check'!$A24-1,'Quality check'!CX$1-1)),"")</f>
        <v/>
      </c>
      <c r="CY24" s="203" t="str">
        <f ca="1">IF(AND(ISNUMBER($A24),ISNUMBER(CY$1)),IF(OFFSET(CountryData!$A$1,'Quality check'!$A24-1,'Quality check'!CY$1-1)=0,"",OFFSET(CountryData!$A$1,'Quality check'!$A24-1,'Quality check'!CY$1-1)),"")</f>
        <v/>
      </c>
      <c r="CZ24" s="308" t="str">
        <f ca="1">IF(AND(ISNUMBER($A24),ISNUMBER(CZ$1)),IF(OFFSET(CountryData!$A$1,'Quality check'!$A24-1,'Quality check'!CZ$1-1)=0,"",OFFSET(CountryData!$A$1,'Quality check'!$A24-1,'Quality check'!CZ$1-1)),"")</f>
        <v/>
      </c>
      <c r="DA24" s="308" t="str">
        <f ca="1">IF(AND(ISNUMBER($A24),ISNUMBER(DA$1)),IF(OFFSET(CountryData!$A$1,'Quality check'!$A24-1,'Quality check'!DA$1-1)=0,"",OFFSET(CountryData!$A$1,'Quality check'!$A24-1,'Quality check'!DA$1-1)),"")</f>
        <v/>
      </c>
      <c r="DB24" s="202" t="str">
        <f ca="1">IF(AND(ISNUMBER($A24),ISNUMBER(DB$1)),IF(OFFSET(CountryData!$A$1,'Quality check'!$A24-1,'Quality check'!DB$1-1)=0,"",OFFSET(CountryData!$A$1,'Quality check'!$A24-1,'Quality check'!DB$1-1)),"")</f>
        <v/>
      </c>
      <c r="DC24" s="308" t="str">
        <f ca="1">IF(AND(ISNUMBER($A24),ISNUMBER(DC$1)),IF(OFFSET(CountryData!$A$1,'Quality check'!$A24-1,'Quality check'!DC$1-1)=0,"",OFFSET(CountryData!$A$1,'Quality check'!$A24-1,'Quality check'!DC$1-1)),"")</f>
        <v/>
      </c>
      <c r="DD24" s="308" t="str">
        <f ca="1">IF(AND(ISNUMBER($A24),ISNUMBER(DD$1)),IF(OFFSET(CountryData!$A$1,'Quality check'!$A24-1,'Quality check'!DD$1-1)=0,"",OFFSET(CountryData!$A$1,'Quality check'!$A24-1,'Quality check'!DD$1-1)),"")</f>
        <v/>
      </c>
      <c r="DE24" s="202" t="str">
        <f ca="1">IF(AND(ISNUMBER($A24),ISNUMBER(DE$1)),IF(OFFSET(CountryData!$A$1,'Quality check'!$A24-1,'Quality check'!DE$1-1)=0,"",OFFSET(CountryData!$A$1,'Quality check'!$A24-1,'Quality check'!DE$1-1)),"")</f>
        <v/>
      </c>
      <c r="DF24" s="203" t="str">
        <f ca="1">IF(AND(ISNUMBER($A24),ISNUMBER(DF$1)),IF(OFFSET(CountryData!$A$1,'Quality check'!$A24-1,'Quality check'!DF$1-1)=0,"",OFFSET(CountryData!$A$1,'Quality check'!$A24-1,'Quality check'!DF$1-1)),"")</f>
        <v/>
      </c>
      <c r="DG24" s="308" t="str">
        <f ca="1">IF(AND(ISNUMBER($A24),ISNUMBER(DG$1)),IF(OFFSET(CountryData!$A$1,'Quality check'!$A24-1,'Quality check'!DG$1-1)=0,"",OFFSET(CountryData!$A$1,'Quality check'!$A24-1,'Quality check'!DG$1-1)),"")</f>
        <v/>
      </c>
      <c r="DH24" s="203" t="str">
        <f ca="1">IF(AND(ISNUMBER($A24),ISNUMBER(DH$1)),IF(OFFSET(CountryData!$A$1,'Quality check'!$A24-1,'Quality check'!DH$1-1)=0,"",OFFSET(CountryData!$A$1,'Quality check'!$A24-1,'Quality check'!DH$1-1)),"")</f>
        <v/>
      </c>
      <c r="DI24" s="308" t="str">
        <f ca="1">IF(AND(ISNUMBER($A24),ISNUMBER(DI$1)),IF(OFFSET(CountryData!$A$1,'Quality check'!$A24-1,'Quality check'!DI$1-1)=0,"",OFFSET(CountryData!$A$1,'Quality check'!$A24-1,'Quality check'!DI$1-1)),"")</f>
        <v/>
      </c>
      <c r="DJ24" s="308" t="str">
        <f ca="1">IF(AND(ISNUMBER($A24),ISNUMBER(DJ$1)),IF(OFFSET(CountryData!$A$1,'Quality check'!$A24-1,'Quality check'!DJ$1-1)=0,"",OFFSET(CountryData!$A$1,'Quality check'!$A24-1,'Quality check'!DJ$1-1)),"")</f>
        <v/>
      </c>
      <c r="DK24" s="203" t="str">
        <f ca="1">IF(AND(ISNUMBER($A24),ISNUMBER(DK$1)),IF(OFFSET(CountryData!$A$1,'Quality check'!$A24-1,'Quality check'!DK$1-1)=0,"",OFFSET(CountryData!$A$1,'Quality check'!$A24-1,'Quality check'!DK$1-1)),"")</f>
        <v/>
      </c>
      <c r="DL24" s="203" t="str">
        <f ca="1">IF(AND(ISNUMBER($A24),ISNUMBER(DL$1)),IF(OFFSET(CountryData!$A$1,'Quality check'!$A24-1,'Quality check'!DL$1-1)=0,"",OFFSET(CountryData!$A$1,'Quality check'!$A24-1,'Quality check'!DL$1-1)),"")</f>
        <v/>
      </c>
      <c r="DM24" s="203" t="str">
        <f ca="1">IF(AND(ISNUMBER($A24),ISNUMBER(DM$1)),IF(OFFSET(CountryData!$A$1,'Quality check'!$A24-1,'Quality check'!DM$1-1)=0,"",OFFSET(CountryData!$A$1,'Quality check'!$A24-1,'Quality check'!DM$1-1)),"")</f>
        <v/>
      </c>
      <c r="DN24" s="203" t="str">
        <f ca="1">IF(AND(ISNUMBER($A24),ISNUMBER(DN$1)),IF(OFFSET(CountryData!$A$1,'Quality check'!$A24-1,'Quality check'!DN$1-1)=0,"",OFFSET(CountryData!$A$1,'Quality check'!$A24-1,'Quality check'!DN$1-1)),"")</f>
        <v/>
      </c>
      <c r="DO24" t="str">
        <f ca="1">IF(AND(ISNUMBER($A24),ISNUMBER(DO$1)),IF(OFFSET(CountryData!$A$1,'Quality check'!$A24-1,'Quality check'!DO$1-1)=0,"",OFFSET(CountryData!$A$1,'Quality check'!$A24-1,'Quality check'!DO$1-1)),"")</f>
        <v/>
      </c>
      <c r="DP24" t="str">
        <f ca="1">IF(AND(ISNUMBER($A24),ISNUMBER(DP$1)),IF(OFFSET(CountryData!$A$1,'Quality check'!$A24-1,'Quality check'!DP$1-1)=0,"",OFFSET(CountryData!$A$1,'Quality check'!$A24-1,'Quality check'!DP$1-1)),"")</f>
        <v/>
      </c>
      <c r="EF24">
        <f t="shared" si="3"/>
        <v>5</v>
      </c>
      <c r="EG24">
        <f t="shared" si="4"/>
        <v>5</v>
      </c>
      <c r="EH24" t="str">
        <f t="shared" si="0"/>
        <v/>
      </c>
    </row>
    <row r="25" spans="1:138" x14ac:dyDescent="0.25">
      <c r="A25" s="114">
        <f>IF(ISNUMBER(MATCH(C25,CountryData!$EM:$EM,0)),MATCH(C25,CountryData!$EM:$EM,0),"")</f>
        <v>9</v>
      </c>
      <c r="B25" t="s">
        <v>416</v>
      </c>
      <c r="C25" t="s">
        <v>733</v>
      </c>
      <c r="D25" t="str">
        <f t="shared" si="1"/>
        <v>Eritrea</v>
      </c>
      <c r="E25">
        <f t="shared" si="2"/>
        <v>2010</v>
      </c>
      <c r="F25" s="203">
        <f ca="1">IF(AND(ISNUMBER($A25),ISNUMBER(F$1)),IF(OFFSET(CountryData!$A$1,'Quality check'!$A25-1,'Quality check'!F$1-1)=0,"",OFFSET(CountryData!$A$1,'Quality check'!$A25-1,'Quality check'!F$1-1)),"")</f>
        <v>5253676</v>
      </c>
      <c r="G25" s="203">
        <f ca="1">IF(AND(ISNUMBER($A25),ISNUMBER(G$1)),IF(OFFSET(CountryData!$A$1,'Quality check'!$A25-1,'Quality check'!G$1-1)=0,"",OFFSET(CountryData!$A$1,'Quality check'!$A25-1,'Quality check'!G$1-1)),"")</f>
        <v>2206543.92</v>
      </c>
      <c r="H25" s="202" t="str">
        <f ca="1">IF(AND(ISNUMBER($A25),ISNUMBER(H$1)),IF(OFFSET(CountryData!$A$1,'Quality check'!$A25-1,'Quality check'!H$1-1)=0,"",OFFSET(CountryData!$A$1,'Quality check'!$A25-1,'Quality check'!H$1-1)),"")</f>
        <v/>
      </c>
      <c r="I25" s="202" t="str">
        <f ca="1">IF(AND(ISNUMBER($A25),ISNUMBER(I$1)),IF(OFFSET(CountryData!$A$1,'Quality check'!$A25-1,'Quality check'!I$1-1)=0,"",OFFSET(CountryData!$A$1,'Quality check'!$A25-1,'Quality check'!I$1-1)),"")</f>
        <v/>
      </c>
      <c r="J25" s="203">
        <f ca="1">IF(AND(ISNUMBER($A25),ISNUMBER(J$1)),IF(OFFSET(CountryData!$A$1,'Quality check'!$A25-1,'Quality check'!J$1-1)=0,"",OFFSET(CountryData!$A$1,'Quality check'!$A25-1,'Quality check'!J$1-1)),"")</f>
        <v>2666032.9999999995</v>
      </c>
      <c r="K25" s="203">
        <f ca="1">IF(AND(ISNUMBER($A25),ISNUMBER(K$1)),IF(OFFSET(CountryData!$A$1,'Quality check'!$A25-1,'Quality check'!K$1-1)=0,"",OFFSET(CountryData!$A$1,'Quality check'!$A25-1,'Quality check'!K$1-1)),"")</f>
        <v>636903.35895919579</v>
      </c>
      <c r="L25" s="203" t="str">
        <f ca="1">IF(AND(ISNUMBER($A25),ISNUMBER(L$1)),IF(OFFSET(CountryData!$A$1,'Quality check'!$A25-1,'Quality check'!L$1-1)=0,"",OFFSET(CountryData!$A$1,'Quality check'!$A25-1,'Quality check'!L$1-1)),"")</f>
        <v/>
      </c>
      <c r="M25" s="203">
        <f ca="1">IF(AND(ISNUMBER($A25),ISNUMBER(M$1)),IF(OFFSET(CountryData!$A$1,'Quality check'!$A25-1,'Quality check'!M$1-1)=0,"",OFFSET(CountryData!$A$1,'Quality check'!$A25-1,'Quality check'!M$1-1)),"")</f>
        <v>861631.86122609896</v>
      </c>
      <c r="N25" s="203">
        <f ca="1">IF(AND(ISNUMBER($A25),ISNUMBER(N$1)),IF(OFFSET(CountryData!$A$1,'Quality check'!$A25-1,'Quality check'!N$1-1)=0,"",OFFSET(CountryData!$A$1,'Quality check'!$A25-1,'Quality check'!N$1-1)),"")</f>
        <v>618119.74761074455</v>
      </c>
      <c r="O25" s="203">
        <f ca="1">IF(AND(ISNUMBER($A25),ISNUMBER(O$1)),IF(OFFSET(CountryData!$A$1,'Quality check'!$A25-1,'Quality check'!O$1-1)=0,"",OFFSET(CountryData!$A$1,'Quality check'!$A25-1,'Quality check'!O$1-1)),"")</f>
        <v>127183.22108508326</v>
      </c>
      <c r="P25" s="203">
        <f ca="1">IF(AND(ISNUMBER($A25),ISNUMBER(P$1)),IF(OFFSET(CountryData!$A$1,'Quality check'!$A25-1,'Quality check'!P$1-1)=0,"",OFFSET(CountryData!$A$1,'Quality check'!$A25-1,'Quality check'!P$1-1)),"")</f>
        <v>209626.62431455791</v>
      </c>
      <c r="Q25" s="203">
        <f ca="1">IF(AND(ISNUMBER($A25),ISNUMBER(Q$1)),IF(OFFSET(CountryData!$A$1,'Quality check'!$A25-1,'Quality check'!Q$1-1)=0,"",OFFSET(CountryData!$A$1,'Quality check'!$A25-1,'Quality check'!Q$1-1)),"")</f>
        <v>188481.96964320916</v>
      </c>
      <c r="R25" s="203">
        <f ca="1">IF(AND(ISNUMBER($A25),ISNUMBER(R$1)),IF(OFFSET(CountryData!$A$1,'Quality check'!$A25-1,'Quality check'!R$1-1)=0,"",OFFSET(CountryData!$A$1,'Quality check'!$A25-1,'Quality check'!R$1-1)),"")</f>
        <v>82443.403229474643</v>
      </c>
      <c r="S25" s="203">
        <f ca="1">IF(AND(ISNUMBER($A25),ISNUMBER(S$1)),IF(OFFSET(CountryData!$A$1,'Quality check'!$A25-1,'Quality check'!S$1-1)=0,"",OFFSET(CountryData!$A$1,'Quality check'!$A25-1,'Quality check'!S$1-1)),"")</f>
        <v>87621.008263209762</v>
      </c>
      <c r="T25" s="202">
        <f ca="1">IF(AND(ISNUMBER($A25),ISNUMBER(T$1)),IF(OFFSET(CountryData!$A$1,'Quality check'!$A25-1,'Quality check'!T$1-1)=0,"",OFFSET(CountryData!$A$1,'Quality check'!$A25-1,'Quality check'!T$1-1)),"")</f>
        <v>0.79789999999999994</v>
      </c>
      <c r="U25" s="203">
        <f ca="1">IF(AND(ISNUMBER($A25),ISNUMBER(U$1)),IF(OFFSET(CountryData!$A$1,'Quality check'!$A25-1,'Quality check'!U$1-1)=0,"",OFFSET(CountryData!$A$1,'Quality check'!$A25-1,'Quality check'!U$1-1)),"")</f>
        <v>2626838</v>
      </c>
      <c r="V25" s="203">
        <f ca="1">IF(AND(ISNUMBER($A25),ISNUMBER(V$1)),IF(OFFSET(CountryData!$A$1,'Quality check'!$A25-1,'Quality check'!V$1-1)=0,"",OFFSET(CountryData!$A$1,'Quality check'!$A25-1,'Quality check'!V$1-1)),"")</f>
        <v>2364154.2000000002</v>
      </c>
      <c r="W25" s="202">
        <f ca="1">IF(AND(ISNUMBER($A25),ISNUMBER(W$1)),IF(OFFSET(CountryData!$A$1,'Quality check'!$A25-1,'Quality check'!W$1-1)=0,"",OFFSET(CountryData!$A$1,'Quality check'!$A25-1,'Quality check'!W$1-1)),"")</f>
        <v>0.66</v>
      </c>
      <c r="X25" s="202">
        <f ca="1">IF(AND(ISNUMBER($A25),ISNUMBER(X$1)),IF(OFFSET(CountryData!$A$1,'Quality check'!$A25-1,'Quality check'!X$1-1)=0,"",OFFSET(CountryData!$A$1,'Quality check'!$A25-1,'Quality check'!X$1-1)),"")</f>
        <v>5.0999999999999996</v>
      </c>
      <c r="Y25" s="202">
        <f ca="1">IF(AND(ISNUMBER($A25),ISNUMBER(Y$1)),IF(OFFSET(CountryData!$A$1,'Quality check'!$A25-1,'Quality check'!Y$1-1)=0,"",OFFSET(CountryData!$A$1,'Quality check'!$A25-1,'Quality check'!Y$1-1)),"")</f>
        <v>0.5</v>
      </c>
      <c r="Z25" s="202">
        <f ca="1">IF(AND(ISNUMBER($A25),ISNUMBER(Z$1)),IF(OFFSET(CountryData!$A$1,'Quality check'!$A25-1,'Quality check'!Z$1-1)=0,"",OFFSET(CountryData!$A$1,'Quality check'!$A25-1,'Quality check'!Z$1-1)),"")</f>
        <v>0.5</v>
      </c>
      <c r="AA25" s="203" t="str">
        <f ca="1">IF(AND(ISNUMBER($A25),ISNUMBER(AA$1)),IF(OFFSET(CountryData!$A$1,'Quality check'!$A25-1,'Quality check'!AA$1-1)=0,"",OFFSET(CountryData!$A$1,'Quality check'!$A25-1,'Quality check'!AA$1-1)),"")</f>
        <v/>
      </c>
      <c r="AB25" s="203" t="str">
        <f ca="1">IF(AND(ISNUMBER($A25),ISNUMBER(AB$1)),IF(OFFSET(CountryData!$A$1,'Quality check'!$A25-1,'Quality check'!AB$1-1)=0,"",OFFSET(CountryData!$A$1,'Quality check'!$A25-1,'Quality check'!AB$1-1)),"")</f>
        <v/>
      </c>
      <c r="AC25" s="203" t="str">
        <f ca="1">IF(AND(ISNUMBER($A25),ISNUMBER(AC$1)),IF(OFFSET(CountryData!$A$1,'Quality check'!$A25-1,'Quality check'!AC$1-1)=0,"",OFFSET(CountryData!$A$1,'Quality check'!$A25-1,'Quality check'!AC$1-1)),"")</f>
        <v/>
      </c>
      <c r="AD25" s="203" t="str">
        <f ca="1">IF(AND(ISNUMBER($A25),ISNUMBER(AD$1)),IF(OFFSET(CountryData!$A$1,'Quality check'!$A25-1,'Quality check'!AD$1-1)=0,"",OFFSET(CountryData!$A$1,'Quality check'!$A25-1,'Quality check'!AD$1-1)),"")</f>
        <v/>
      </c>
      <c r="AE25" s="202" t="str">
        <f ca="1">IF(AND(ISNUMBER($A25),ISNUMBER(AE$1)),IF(OFFSET(CountryData!$A$1,'Quality check'!$A25-1,'Quality check'!AE$1-1)=0,"",OFFSET(CountryData!$A$1,'Quality check'!$A25-1,'Quality check'!AE$1-1)),"")</f>
        <v/>
      </c>
      <c r="AF25" s="308" t="str">
        <f ca="1">IF(AND(ISNUMBER($A25),ISNUMBER(AF$1)),IF(OFFSET(CountryData!$A$1,'Quality check'!$A25-1,'Quality check'!AF$1-1)=0,"",OFFSET(CountryData!$A$1,'Quality check'!$A25-1,'Quality check'!AF$1-1)),"")</f>
        <v/>
      </c>
      <c r="AG25" s="203" t="str">
        <f ca="1">IF(AND(ISNUMBER($A25),ISNUMBER(AG$1)),IF(OFFSET(CountryData!$A$1,'Quality check'!$A25-1,'Quality check'!AG$1-1)=0,"",OFFSET(CountryData!$A$1,'Quality check'!$A25-1,'Quality check'!AG$1-1)),"")</f>
        <v/>
      </c>
      <c r="AH25" s="203" t="str">
        <f ca="1">IF(AND(ISNUMBER($A25),ISNUMBER(AH$1)),IF(OFFSET(CountryData!$A$1,'Quality check'!$A25-1,'Quality check'!AH$1-1)=0,"",OFFSET(CountryData!$A$1,'Quality check'!$A25-1,'Quality check'!AH$1-1)),"")</f>
        <v/>
      </c>
      <c r="AI25" s="203" t="str">
        <f ca="1">IF(AND(ISNUMBER($A25),ISNUMBER(AI$1)),IF(OFFSET(CountryData!$A$1,'Quality check'!$A25-1,'Quality check'!AI$1-1)=0,"",OFFSET(CountryData!$A$1,'Quality check'!$A25-1,'Quality check'!AI$1-1)),"")</f>
        <v/>
      </c>
      <c r="AJ25" s="202" t="str">
        <f ca="1">IF(AND(ISNUMBER($A25),ISNUMBER(AJ$1)),IF(OFFSET(CountryData!$A$1,'Quality check'!$A25-1,'Quality check'!AJ$1-1)=0,"",OFFSET(CountryData!$A$1,'Quality check'!$A25-1,'Quality check'!AJ$1-1)),"")</f>
        <v/>
      </c>
      <c r="AK25" s="202" t="str">
        <f ca="1">IF(AND(ISNUMBER($A25),ISNUMBER(AK$1)),IF(OFFSET(CountryData!$A$1,'Quality check'!$A25-1,'Quality check'!AK$1-1)=0,"",OFFSET(CountryData!$A$1,'Quality check'!$A25-1,'Quality check'!AK$1-1)),"")</f>
        <v/>
      </c>
      <c r="AL25" s="202" t="str">
        <f ca="1">IF(AND(ISNUMBER($A25),ISNUMBER(AL$1)),IF(OFFSET(CountryData!$A$1,'Quality check'!$A25-1,'Quality check'!AL$1-1)=0,"",OFFSET(CountryData!$A$1,'Quality check'!$A25-1,'Quality check'!AL$1-1)),"")</f>
        <v/>
      </c>
      <c r="AM25" s="202" t="str">
        <f ca="1">IF(AND(ISNUMBER($A25),ISNUMBER(AM$1)),IF(OFFSET(CountryData!$A$1,'Quality check'!$A25-1,'Quality check'!AM$1-1)=0,"",OFFSET(CountryData!$A$1,'Quality check'!$A25-1,'Quality check'!AM$1-1)),"")</f>
        <v/>
      </c>
      <c r="AN25" s="202" t="str">
        <f ca="1">IF(AND(ISNUMBER($A25),ISNUMBER(AN$1)),IF(OFFSET(CountryData!$A$1,'Quality check'!$A25-1,'Quality check'!AN$1-1)=0,"",OFFSET(CountryData!$A$1,'Quality check'!$A25-1,'Quality check'!AN$1-1)),"")</f>
        <v/>
      </c>
      <c r="AO25" s="203" t="str">
        <f ca="1">IF(AND(ISNUMBER($A25),ISNUMBER(AO$1)),IF(OFFSET(CountryData!$A$1,'Quality check'!$A25-1,'Quality check'!AO$1-1)=0,"",OFFSET(CountryData!$A$1,'Quality check'!$A25-1,'Quality check'!AO$1-1)),"")</f>
        <v/>
      </c>
      <c r="AP25" s="203" t="str">
        <f ca="1">IF(AND(ISNUMBER($A25),ISNUMBER(AP$1)),IF(OFFSET(CountryData!$A$1,'Quality check'!$A25-1,'Quality check'!AP$1-1)=0,"",OFFSET(CountryData!$A$1,'Quality check'!$A25-1,'Quality check'!AP$1-1)),"")</f>
        <v/>
      </c>
      <c r="AQ25" s="202" t="str">
        <f ca="1">IF(AND(ISNUMBER($A25),ISNUMBER(AQ$1)),IF(OFFSET(CountryData!$A$1,'Quality check'!$A25-1,'Quality check'!AQ$1-1)=0,"",OFFSET(CountryData!$A$1,'Quality check'!$A25-1,'Quality check'!AQ$1-1)),"")</f>
        <v/>
      </c>
      <c r="AR25" s="202" t="str">
        <f ca="1">IF(AND(ISNUMBER($A25),ISNUMBER(AR$1)),IF(OFFSET(CountryData!$A$1,'Quality check'!$A25-1,'Quality check'!AR$1-1)=0,"",OFFSET(CountryData!$A$1,'Quality check'!$A25-1,'Quality check'!AR$1-1)),"")</f>
        <v/>
      </c>
      <c r="AS25" s="202" t="str">
        <f ca="1">IF(AND(ISNUMBER($A25),ISNUMBER(AS$1)),IF(OFFSET(CountryData!$A$1,'Quality check'!$A25-1,'Quality check'!AS$1-1)=0,"",OFFSET(CountryData!$A$1,'Quality check'!$A25-1,'Quality check'!AS$1-1)),"")</f>
        <v/>
      </c>
      <c r="AT25" s="202" t="str">
        <f ca="1">IF(AND(ISNUMBER($A25),ISNUMBER(AT$1)),IF(OFFSET(CountryData!$A$1,'Quality check'!$A25-1,'Quality check'!AT$1-1)=0,"",OFFSET(CountryData!$A$1,'Quality check'!$A25-1,'Quality check'!AT$1-1)),"")</f>
        <v/>
      </c>
      <c r="AU25" s="202" t="str">
        <f ca="1">IF(AND(ISNUMBER($A25),ISNUMBER(AU$1)),IF(OFFSET(CountryData!$A$1,'Quality check'!$A25-1,'Quality check'!AU$1-1)=0,"",OFFSET(CountryData!$A$1,'Quality check'!$A25-1,'Quality check'!AU$1-1)),"")</f>
        <v/>
      </c>
      <c r="AV25" s="202" t="str">
        <f ca="1">IF(AND(ISNUMBER($A25),ISNUMBER(AV$1)),IF(OFFSET(CountryData!$A$1,'Quality check'!$A25-1,'Quality check'!AV$1-1)=0,"",OFFSET(CountryData!$A$1,'Quality check'!$A25-1,'Quality check'!AV$1-1)),"")</f>
        <v/>
      </c>
      <c r="AW25" s="203" t="str">
        <f ca="1">IF(AND(ISNUMBER($A25),ISNUMBER(AW$1)),IF(OFFSET(CountryData!$A$1,'Quality check'!$A25-1,'Quality check'!AW$1-1)=0,"",OFFSET(CountryData!$A$1,'Quality check'!$A25-1,'Quality check'!AW$1-1)),"")</f>
        <v/>
      </c>
      <c r="AX25" s="203" t="str">
        <f ca="1">IF(AND(ISNUMBER($A25),ISNUMBER(AX$1)),IF(OFFSET(CountryData!$A$1,'Quality check'!$A25-1,'Quality check'!AX$1-1)=0,"",OFFSET(CountryData!$A$1,'Quality check'!$A25-1,'Quality check'!AX$1-1)),"")</f>
        <v/>
      </c>
      <c r="AY25" s="202" t="str">
        <f ca="1">IF(AND(ISNUMBER($A25),ISNUMBER(AY$1)),IF(OFFSET(CountryData!$A$1,'Quality check'!$A25-1,'Quality check'!AY$1-1)=0,"",OFFSET(CountryData!$A$1,'Quality check'!$A25-1,'Quality check'!AY$1-1)),"")</f>
        <v/>
      </c>
      <c r="AZ25" s="202" t="str">
        <f ca="1">IF(AND(ISNUMBER($A25),ISNUMBER(AZ$1)),IF(OFFSET(CountryData!$A$1,'Quality check'!$A25-1,'Quality check'!AZ$1-1)=0,"",OFFSET(CountryData!$A$1,'Quality check'!$A25-1,'Quality check'!AZ$1-1)),"")</f>
        <v/>
      </c>
      <c r="BA25" s="202" t="str">
        <f ca="1">IF(AND(ISNUMBER($A25),ISNUMBER(BA$1)),IF(OFFSET(CountryData!$A$1,'Quality check'!$A25-1,'Quality check'!BA$1-1)=0,"",OFFSET(CountryData!$A$1,'Quality check'!$A25-1,'Quality check'!BA$1-1)),"")</f>
        <v/>
      </c>
      <c r="BB25" s="202" t="str">
        <f ca="1">IF(AND(ISNUMBER($A25),ISNUMBER(BB$1)),IF(OFFSET(CountryData!$A$1,'Quality check'!$A25-1,'Quality check'!BB$1-1)=0,"",OFFSET(CountryData!$A$1,'Quality check'!$A25-1,'Quality check'!BB$1-1)),"")</f>
        <v/>
      </c>
      <c r="BC25" s="202" t="str">
        <f ca="1">IF(AND(ISNUMBER($A25),ISNUMBER(BC$1)),IF(OFFSET(CountryData!$A$1,'Quality check'!$A25-1,'Quality check'!BC$1-1)=0,"",OFFSET(CountryData!$A$1,'Quality check'!$A25-1,'Quality check'!BC$1-1)),"")</f>
        <v/>
      </c>
      <c r="BD25" s="313" t="str">
        <f ca="1">IF(AND(ISNUMBER($A25),ISNUMBER(BD$1)),IF(OFFSET(CountryData!$A$1,'Quality check'!$A25-1,'Quality check'!BD$1-1)=0,"",OFFSET(CountryData!$A$1,'Quality check'!$A25-1,'Quality check'!BD$1-1)),"")</f>
        <v/>
      </c>
      <c r="BE25" s="313" t="str">
        <f ca="1">IF(AND(ISNUMBER($A25),ISNUMBER(BE$1)),IF(OFFSET(CountryData!$A$1,'Quality check'!$A25-1,'Quality check'!BE$1-1)=0,"",OFFSET(CountryData!$A$1,'Quality check'!$A25-1,'Quality check'!BE$1-1)),"")</f>
        <v/>
      </c>
      <c r="BF25" s="313" t="str">
        <f ca="1">IF(AND(ISNUMBER($A25),ISNUMBER(BF$1)),IF(OFFSET(CountryData!$A$1,'Quality check'!$A25-1,'Quality check'!BF$1-1)=0,"",OFFSET(CountryData!$A$1,'Quality check'!$A25-1,'Quality check'!BF$1-1)),"")</f>
        <v/>
      </c>
      <c r="BG25" s="203" t="str">
        <f ca="1">IF(AND(ISNUMBER($A25),ISNUMBER(BG$1)),IF(OFFSET(CountryData!$A$1,'Quality check'!$A25-1,'Quality check'!BG$1-1)=0,"",OFFSET(CountryData!$A$1,'Quality check'!$A25-1,'Quality check'!BG$1-1)),"")</f>
        <v/>
      </c>
      <c r="BH25" s="202" t="str">
        <f ca="1">IF(AND(ISNUMBER($A25),ISNUMBER(BH$1)),IF(OFFSET(CountryData!$A$1,'Quality check'!$A25-1,'Quality check'!BH$1-1)=0,"",OFFSET(CountryData!$A$1,'Quality check'!$A25-1,'Quality check'!BH$1-1)),"")</f>
        <v/>
      </c>
      <c r="BI25" s="203" t="str">
        <f ca="1">IF(AND(ISNUMBER($A25),ISNUMBER(BI$1)),IF(OFFSET(CountryData!$A$1,'Quality check'!$A25-1,'Quality check'!BI$1-1)=0,"",OFFSET(CountryData!$A$1,'Quality check'!$A25-1,'Quality check'!BI$1-1)),"")</f>
        <v/>
      </c>
      <c r="BJ25" s="202" t="str">
        <f ca="1">IF(AND(ISNUMBER($A25),ISNUMBER(BJ$1)),IF(OFFSET(CountryData!$A$1,'Quality check'!$A25-1,'Quality check'!BJ$1-1)=0,"",OFFSET(CountryData!$A$1,'Quality check'!$A25-1,'Quality check'!BJ$1-1)),"")</f>
        <v/>
      </c>
      <c r="BK25" s="202" t="str">
        <f ca="1">IF(AND(ISNUMBER($A25),ISNUMBER(BK$1)),IF(OFFSET(CountryData!$A$1,'Quality check'!$A25-1,'Quality check'!BK$1-1)=0,"",OFFSET(CountryData!$A$1,'Quality check'!$A25-1,'Quality check'!BK$1-1)),"")</f>
        <v/>
      </c>
      <c r="BL25" s="308" t="str">
        <f ca="1">IF(AND(ISNUMBER($A25),ISNUMBER(BL$1)),IF(OFFSET(CountryData!$A$1,'Quality check'!$A25-1,'Quality check'!BL$1-1)=0,"",OFFSET(CountryData!$A$1,'Quality check'!$A25-1,'Quality check'!BL$1-1)),"")</f>
        <v/>
      </c>
      <c r="BM25" s="308" t="str">
        <f ca="1">IF(AND(ISNUMBER($A25),ISNUMBER(BM$1)),IF(OFFSET(CountryData!$A$1,'Quality check'!$A25-1,'Quality check'!BM$1-1)=0,"",OFFSET(CountryData!$A$1,'Quality check'!$A25-1,'Quality check'!BM$1-1)),"")</f>
        <v/>
      </c>
      <c r="BN25" s="308" t="str">
        <f ca="1">IF(AND(ISNUMBER($A25),ISNUMBER(BN$1)),IF(OFFSET(CountryData!$A$1,'Quality check'!$A25-1,'Quality check'!BN$1-1)=0,"",OFFSET(CountryData!$A$1,'Quality check'!$A25-1,'Quality check'!BN$1-1)),"")</f>
        <v/>
      </c>
      <c r="BO25" s="308" t="str">
        <f ca="1">IF(AND(ISNUMBER($A25),ISNUMBER(BO$1)),IF(OFFSET(CountryData!$A$1,'Quality check'!$A25-1,'Quality check'!BO$1-1)=0,"",OFFSET(CountryData!$A$1,'Quality check'!$A25-1,'Quality check'!BO$1-1)),"")</f>
        <v/>
      </c>
      <c r="BP25" s="308" t="str">
        <f ca="1">IF(AND(ISNUMBER($A25),ISNUMBER(BP$1)),IF(OFFSET(CountryData!$A$1,'Quality check'!$A25-1,'Quality check'!BP$1-1)=0,"",OFFSET(CountryData!$A$1,'Quality check'!$A25-1,'Quality check'!BP$1-1)),"")</f>
        <v/>
      </c>
      <c r="BQ25" s="308" t="str">
        <f ca="1">IF(AND(ISNUMBER($A25),ISNUMBER(BQ$1)),IF(OFFSET(CountryData!$A$1,'Quality check'!$A25-1,'Quality check'!BQ$1-1)=0,"",OFFSET(CountryData!$A$1,'Quality check'!$A25-1,'Quality check'!BQ$1-1)),"")</f>
        <v/>
      </c>
      <c r="BR25" s="308" t="str">
        <f ca="1">IF(AND(ISNUMBER($A25),ISNUMBER(BR$1)),IF(OFFSET(CountryData!$A$1,'Quality check'!$A25-1,'Quality check'!BR$1-1)=0,"",OFFSET(CountryData!$A$1,'Quality check'!$A25-1,'Quality check'!BR$1-1)),"")</f>
        <v/>
      </c>
      <c r="BS25" s="308" t="str">
        <f ca="1">IF(AND(ISNUMBER($A25),ISNUMBER(BS$1)),IF(OFFSET(CountryData!$A$1,'Quality check'!$A25-1,'Quality check'!BS$1-1)=0,"",OFFSET(CountryData!$A$1,'Quality check'!$A25-1,'Quality check'!BS$1-1)),"")</f>
        <v/>
      </c>
      <c r="BT25" s="308" t="str">
        <f ca="1">IF(AND(ISNUMBER($A25),ISNUMBER(BT$1)),IF(OFFSET(CountryData!$A$1,'Quality check'!$A25-1,'Quality check'!BT$1-1)=0,"",OFFSET(CountryData!$A$1,'Quality check'!$A25-1,'Quality check'!BT$1-1)),"")</f>
        <v/>
      </c>
      <c r="BU25" s="308" t="str">
        <f ca="1">IF(AND(ISNUMBER($A25),ISNUMBER(BU$1)),IF(OFFSET(CountryData!$A$1,'Quality check'!$A25-1,'Quality check'!BU$1-1)=0,"",OFFSET(CountryData!$A$1,'Quality check'!$A25-1,'Quality check'!BU$1-1)),"")</f>
        <v/>
      </c>
      <c r="BV25" s="308" t="str">
        <f ca="1">IF(AND(ISNUMBER($A25),ISNUMBER(BV$1)),IF(OFFSET(CountryData!$A$1,'Quality check'!$A25-1,'Quality check'!BV$1-1)=0,"",OFFSET(CountryData!$A$1,'Quality check'!$A25-1,'Quality check'!BV$1-1)),"")</f>
        <v/>
      </c>
      <c r="BW25" s="308" t="str">
        <f ca="1">IF(AND(ISNUMBER($A25),ISNUMBER(BW$1)),IF(OFFSET(CountryData!$A$1,'Quality check'!$A25-1,'Quality check'!BW$1-1)=0,"",OFFSET(CountryData!$A$1,'Quality check'!$A25-1,'Quality check'!BW$1-1)),"")</f>
        <v/>
      </c>
      <c r="BX25" s="202" t="str">
        <f ca="1">IF(AND(ISNUMBER($A25),ISNUMBER(BX$1)),IF(OFFSET(CountryData!$A$1,'Quality check'!$A25-1,'Quality check'!BX$1-1)=0,"",OFFSET(CountryData!$A$1,'Quality check'!$A25-1,'Quality check'!BX$1-1)),"")</f>
        <v/>
      </c>
      <c r="BY25" s="308" t="str">
        <f ca="1">IF(AND(ISNUMBER($A25),ISNUMBER(BY$1)),IF(OFFSET(CountryData!$A$1,'Quality check'!$A25-1,'Quality check'!BY$1-1)=0,"",OFFSET(CountryData!$A$1,'Quality check'!$A25-1,'Quality check'!BY$1-1)),"")</f>
        <v/>
      </c>
      <c r="BZ25" s="308" t="str">
        <f ca="1">IF(AND(ISNUMBER($A25),ISNUMBER(BZ$1)),IF(OFFSET(CountryData!$A$1,'Quality check'!$A25-1,'Quality check'!BZ$1-1)=0,"",OFFSET(CountryData!$A$1,'Quality check'!$A25-1,'Quality check'!BZ$1-1)),"")</f>
        <v/>
      </c>
      <c r="CA25" s="308" t="str">
        <f ca="1">IF(AND(ISNUMBER($A25),ISNUMBER(CA$1)),IF(OFFSET(CountryData!$A$1,'Quality check'!$A25-1,'Quality check'!CA$1-1)=0,"",OFFSET(CountryData!$A$1,'Quality check'!$A25-1,'Quality check'!CA$1-1)),"")</f>
        <v/>
      </c>
      <c r="CB25" s="308" t="str">
        <f ca="1">IF(AND(ISNUMBER($A25),ISNUMBER(CB$1)),IF(OFFSET(CountryData!$A$1,'Quality check'!$A25-1,'Quality check'!CB$1-1)=0,"",OFFSET(CountryData!$A$1,'Quality check'!$A25-1,'Quality check'!CB$1-1)),"")</f>
        <v/>
      </c>
      <c r="CC25" s="308" t="str">
        <f ca="1">IF(AND(ISNUMBER($A25),ISNUMBER(CC$1)),IF(OFFSET(CountryData!$A$1,'Quality check'!$A25-1,'Quality check'!CC$1-1)=0,"",OFFSET(CountryData!$A$1,'Quality check'!$A25-1,'Quality check'!CC$1-1)),"")</f>
        <v/>
      </c>
      <c r="CD25" s="308" t="str">
        <f ca="1">IF(AND(ISNUMBER($A25),ISNUMBER(CD$1)),IF(OFFSET(CountryData!$A$1,'Quality check'!$A25-1,'Quality check'!CD$1-1)=0,"",OFFSET(CountryData!$A$1,'Quality check'!$A25-1,'Quality check'!CD$1-1)),"")</f>
        <v/>
      </c>
      <c r="CE25" s="308" t="str">
        <f ca="1">IF(AND(ISNUMBER($A25),ISNUMBER(CE$1)),IF(OFFSET(CountryData!$A$1,'Quality check'!$A25-1,'Quality check'!CE$1-1)=0,"",OFFSET(CountryData!$A$1,'Quality check'!$A25-1,'Quality check'!CE$1-1)),"")</f>
        <v/>
      </c>
      <c r="CF25" s="308" t="str">
        <f ca="1">IF(AND(ISNUMBER($A25),ISNUMBER(CF$1)),IF(OFFSET(CountryData!$A$1,'Quality check'!$A25-1,'Quality check'!CF$1-1)=0,"",OFFSET(CountryData!$A$1,'Quality check'!$A25-1,'Quality check'!CF$1-1)),"")</f>
        <v/>
      </c>
      <c r="CG25" s="308" t="str">
        <f ca="1">IF(AND(ISNUMBER($A25),ISNUMBER(CG$1)),IF(OFFSET(CountryData!$A$1,'Quality check'!$A25-1,'Quality check'!CG$1-1)=0,"",OFFSET(CountryData!$A$1,'Quality check'!$A25-1,'Quality check'!CG$1-1)),"")</f>
        <v/>
      </c>
      <c r="CH25" s="308" t="str">
        <f ca="1">IF(AND(ISNUMBER($A25),ISNUMBER(CH$1)),IF(OFFSET(CountryData!$A$1,'Quality check'!$A25-1,'Quality check'!CH$1-1)=0,"",OFFSET(CountryData!$A$1,'Quality check'!$A25-1,'Quality check'!CH$1-1)),"")</f>
        <v/>
      </c>
      <c r="CI25" s="308" t="str">
        <f ca="1">IF(AND(ISNUMBER($A25),ISNUMBER(CI$1)),IF(OFFSET(CountryData!$A$1,'Quality check'!$A25-1,'Quality check'!CI$1-1)=0,"",OFFSET(CountryData!$A$1,'Quality check'!$A25-1,'Quality check'!CI$1-1)),"")</f>
        <v/>
      </c>
      <c r="CJ25" s="308" t="str">
        <f ca="1">IF(AND(ISNUMBER($A25),ISNUMBER(CJ$1)),IF(OFFSET(CountryData!$A$1,'Quality check'!$A25-1,'Quality check'!CJ$1-1)=0,"",OFFSET(CountryData!$A$1,'Quality check'!$A25-1,'Quality check'!CJ$1-1)),"")</f>
        <v/>
      </c>
      <c r="CK25" s="202" t="str">
        <f ca="1">IF(AND(ISNUMBER($A25),ISNUMBER(CK$1)),IF(OFFSET(CountryData!$A$1,'Quality check'!$A25-1,'Quality check'!CK$1-1)=0,"",OFFSET(CountryData!$A$1,'Quality check'!$A25-1,'Quality check'!CK$1-1)),"")</f>
        <v/>
      </c>
      <c r="CL25" s="308" t="str">
        <f ca="1">IF(AND(ISNUMBER($A25),ISNUMBER(CL$1)),IF(OFFSET(CountryData!$A$1,'Quality check'!$A25-1,'Quality check'!CL$1-1)=0,"",OFFSET(CountryData!$A$1,'Quality check'!$A25-1,'Quality check'!CL$1-1)),"")</f>
        <v/>
      </c>
      <c r="CM25" s="308" t="str">
        <f ca="1">IF(AND(ISNUMBER($A25),ISNUMBER(CM$1)),IF(OFFSET(CountryData!$A$1,'Quality check'!$A25-1,'Quality check'!CM$1-1)=0,"",OFFSET(CountryData!$A$1,'Quality check'!$A25-1,'Quality check'!CM$1-1)),"")</f>
        <v/>
      </c>
      <c r="CN25" s="308" t="str">
        <f ca="1">IF(AND(ISNUMBER($A25),ISNUMBER(CN$1)),IF(OFFSET(CountryData!$A$1,'Quality check'!$A25-1,'Quality check'!CN$1-1)=0,"",OFFSET(CountryData!$A$1,'Quality check'!$A25-1,'Quality check'!CN$1-1)),"")</f>
        <v/>
      </c>
      <c r="CO25" s="308" t="str">
        <f ca="1">IF(AND(ISNUMBER($A25),ISNUMBER(CO$1)),IF(OFFSET(CountryData!$A$1,'Quality check'!$A25-1,'Quality check'!CO$1-1)=0,"",OFFSET(CountryData!$A$1,'Quality check'!$A25-1,'Quality check'!CO$1-1)),"")</f>
        <v/>
      </c>
      <c r="CP25" s="308" t="str">
        <f ca="1">IF(AND(ISNUMBER($A25),ISNUMBER(CP$1)),IF(OFFSET(CountryData!$A$1,'Quality check'!$A25-1,'Quality check'!CP$1-1)=0,"",OFFSET(CountryData!$A$1,'Quality check'!$A25-1,'Quality check'!CP$1-1)),"")</f>
        <v/>
      </c>
      <c r="CQ25" s="308" t="str">
        <f ca="1">IF(AND(ISNUMBER($A25),ISNUMBER(CQ$1)),IF(OFFSET(CountryData!$A$1,'Quality check'!$A25-1,'Quality check'!CQ$1-1)=0,"",OFFSET(CountryData!$A$1,'Quality check'!$A25-1,'Quality check'!CQ$1-1)),"")</f>
        <v/>
      </c>
      <c r="CR25" s="203" t="str">
        <f ca="1">IF(AND(ISNUMBER($A25),ISNUMBER(CR$1)),IF(OFFSET(CountryData!$A$1,'Quality check'!$A25-1,'Quality check'!CR$1-1)=0,"",OFFSET(CountryData!$A$1,'Quality check'!$A25-1,'Quality check'!CR$1-1)),"")</f>
        <v/>
      </c>
      <c r="CS25" s="203" t="str">
        <f ca="1">IF(AND(ISNUMBER($A25),ISNUMBER(CS$1)),IF(OFFSET(CountryData!$A$1,'Quality check'!$A25-1,'Quality check'!CS$1-1)=0,"",OFFSET(CountryData!$A$1,'Quality check'!$A25-1,'Quality check'!CS$1-1)),"")</f>
        <v/>
      </c>
      <c r="CT25" s="203" t="str">
        <f ca="1">IF(AND(ISNUMBER($A25),ISNUMBER(CT$1)),IF(OFFSET(CountryData!$A$1,'Quality check'!$A25-1,'Quality check'!CT$1-1)=0,"",OFFSET(CountryData!$A$1,'Quality check'!$A25-1,'Quality check'!CT$1-1)),"")</f>
        <v/>
      </c>
      <c r="CU25" s="203" t="str">
        <f ca="1">IF(AND(ISNUMBER($A25),ISNUMBER(CU$1)),IF(OFFSET(CountryData!$A$1,'Quality check'!$A25-1,'Quality check'!CU$1-1)=0,"",OFFSET(CountryData!$A$1,'Quality check'!$A25-1,'Quality check'!CU$1-1)),"")</f>
        <v/>
      </c>
      <c r="CV25" s="203" t="str">
        <f ca="1">IF(AND(ISNUMBER($A25),ISNUMBER(CV$1)),IF(OFFSET(CountryData!$A$1,'Quality check'!$A25-1,'Quality check'!CV$1-1)=0,"",OFFSET(CountryData!$A$1,'Quality check'!$A25-1,'Quality check'!CV$1-1)),"")</f>
        <v/>
      </c>
      <c r="CW25" s="203" t="str">
        <f ca="1">IF(AND(ISNUMBER($A25),ISNUMBER(CW$1)),IF(OFFSET(CountryData!$A$1,'Quality check'!$A25-1,'Quality check'!CW$1-1)=0,"",OFFSET(CountryData!$A$1,'Quality check'!$A25-1,'Quality check'!CW$1-1)),"")</f>
        <v/>
      </c>
      <c r="CX25" s="203" t="str">
        <f ca="1">IF(AND(ISNUMBER($A25),ISNUMBER(CX$1)),IF(OFFSET(CountryData!$A$1,'Quality check'!$A25-1,'Quality check'!CX$1-1)=0,"",OFFSET(CountryData!$A$1,'Quality check'!$A25-1,'Quality check'!CX$1-1)),"")</f>
        <v/>
      </c>
      <c r="CY25" s="203" t="str">
        <f ca="1">IF(AND(ISNUMBER($A25),ISNUMBER(CY$1)),IF(OFFSET(CountryData!$A$1,'Quality check'!$A25-1,'Quality check'!CY$1-1)=0,"",OFFSET(CountryData!$A$1,'Quality check'!$A25-1,'Quality check'!CY$1-1)),"")</f>
        <v/>
      </c>
      <c r="CZ25" s="308" t="str">
        <f ca="1">IF(AND(ISNUMBER($A25),ISNUMBER(CZ$1)),IF(OFFSET(CountryData!$A$1,'Quality check'!$A25-1,'Quality check'!CZ$1-1)=0,"",OFFSET(CountryData!$A$1,'Quality check'!$A25-1,'Quality check'!CZ$1-1)),"")</f>
        <v/>
      </c>
      <c r="DA25" s="308" t="str">
        <f ca="1">IF(AND(ISNUMBER($A25),ISNUMBER(DA$1)),IF(OFFSET(CountryData!$A$1,'Quality check'!$A25-1,'Quality check'!DA$1-1)=0,"",OFFSET(CountryData!$A$1,'Quality check'!$A25-1,'Quality check'!DA$1-1)),"")</f>
        <v/>
      </c>
      <c r="DB25" s="202" t="str">
        <f ca="1">IF(AND(ISNUMBER($A25),ISNUMBER(DB$1)),IF(OFFSET(CountryData!$A$1,'Quality check'!$A25-1,'Quality check'!DB$1-1)=0,"",OFFSET(CountryData!$A$1,'Quality check'!$A25-1,'Quality check'!DB$1-1)),"")</f>
        <v/>
      </c>
      <c r="DC25" s="308" t="str">
        <f ca="1">IF(AND(ISNUMBER($A25),ISNUMBER(DC$1)),IF(OFFSET(CountryData!$A$1,'Quality check'!$A25-1,'Quality check'!DC$1-1)=0,"",OFFSET(CountryData!$A$1,'Quality check'!$A25-1,'Quality check'!DC$1-1)),"")</f>
        <v/>
      </c>
      <c r="DD25" s="308" t="str">
        <f ca="1">IF(AND(ISNUMBER($A25),ISNUMBER(DD$1)),IF(OFFSET(CountryData!$A$1,'Quality check'!$A25-1,'Quality check'!DD$1-1)=0,"",OFFSET(CountryData!$A$1,'Quality check'!$A25-1,'Quality check'!DD$1-1)),"")</f>
        <v/>
      </c>
      <c r="DE25" s="202" t="str">
        <f ca="1">IF(AND(ISNUMBER($A25),ISNUMBER(DE$1)),IF(OFFSET(CountryData!$A$1,'Quality check'!$A25-1,'Quality check'!DE$1-1)=0,"",OFFSET(CountryData!$A$1,'Quality check'!$A25-1,'Quality check'!DE$1-1)),"")</f>
        <v/>
      </c>
      <c r="DF25" s="203" t="str">
        <f ca="1">IF(AND(ISNUMBER($A25),ISNUMBER(DF$1)),IF(OFFSET(CountryData!$A$1,'Quality check'!$A25-1,'Quality check'!DF$1-1)=0,"",OFFSET(CountryData!$A$1,'Quality check'!$A25-1,'Quality check'!DF$1-1)),"")</f>
        <v/>
      </c>
      <c r="DG25" s="308" t="str">
        <f ca="1">IF(AND(ISNUMBER($A25),ISNUMBER(DG$1)),IF(OFFSET(CountryData!$A$1,'Quality check'!$A25-1,'Quality check'!DG$1-1)=0,"",OFFSET(CountryData!$A$1,'Quality check'!$A25-1,'Quality check'!DG$1-1)),"")</f>
        <v/>
      </c>
      <c r="DH25" s="203" t="str">
        <f ca="1">IF(AND(ISNUMBER($A25),ISNUMBER(DH$1)),IF(OFFSET(CountryData!$A$1,'Quality check'!$A25-1,'Quality check'!DH$1-1)=0,"",OFFSET(CountryData!$A$1,'Quality check'!$A25-1,'Quality check'!DH$1-1)),"")</f>
        <v/>
      </c>
      <c r="DI25" s="308" t="str">
        <f ca="1">IF(AND(ISNUMBER($A25),ISNUMBER(DI$1)),IF(OFFSET(CountryData!$A$1,'Quality check'!$A25-1,'Quality check'!DI$1-1)=0,"",OFFSET(CountryData!$A$1,'Quality check'!$A25-1,'Quality check'!DI$1-1)),"")</f>
        <v/>
      </c>
      <c r="DJ25" s="308" t="str">
        <f ca="1">IF(AND(ISNUMBER($A25),ISNUMBER(DJ$1)),IF(OFFSET(CountryData!$A$1,'Quality check'!$A25-1,'Quality check'!DJ$1-1)=0,"",OFFSET(CountryData!$A$1,'Quality check'!$A25-1,'Quality check'!DJ$1-1)),"")</f>
        <v/>
      </c>
      <c r="DK25" s="203" t="str">
        <f ca="1">IF(AND(ISNUMBER($A25),ISNUMBER(DK$1)),IF(OFFSET(CountryData!$A$1,'Quality check'!$A25-1,'Quality check'!DK$1-1)=0,"",OFFSET(CountryData!$A$1,'Quality check'!$A25-1,'Quality check'!DK$1-1)),"")</f>
        <v/>
      </c>
      <c r="DL25" s="203" t="str">
        <f ca="1">IF(AND(ISNUMBER($A25),ISNUMBER(DL$1)),IF(OFFSET(CountryData!$A$1,'Quality check'!$A25-1,'Quality check'!DL$1-1)=0,"",OFFSET(CountryData!$A$1,'Quality check'!$A25-1,'Quality check'!DL$1-1)),"")</f>
        <v/>
      </c>
      <c r="DM25" s="203" t="str">
        <f ca="1">IF(AND(ISNUMBER($A25),ISNUMBER(DM$1)),IF(OFFSET(CountryData!$A$1,'Quality check'!$A25-1,'Quality check'!DM$1-1)=0,"",OFFSET(CountryData!$A$1,'Quality check'!$A25-1,'Quality check'!DM$1-1)),"")</f>
        <v/>
      </c>
      <c r="DN25" s="203" t="str">
        <f ca="1">IF(AND(ISNUMBER($A25),ISNUMBER(DN$1)),IF(OFFSET(CountryData!$A$1,'Quality check'!$A25-1,'Quality check'!DN$1-1)=0,"",OFFSET(CountryData!$A$1,'Quality check'!$A25-1,'Quality check'!DN$1-1)),"")</f>
        <v/>
      </c>
      <c r="DO25" t="str">
        <f ca="1">IF(AND(ISNUMBER($A25),ISNUMBER(DO$1)),IF(OFFSET(CountryData!$A$1,'Quality check'!$A25-1,'Quality check'!DO$1-1)=0,"",OFFSET(CountryData!$A$1,'Quality check'!$A25-1,'Quality check'!DO$1-1)),"")</f>
        <v/>
      </c>
      <c r="DP25" t="str">
        <f ca="1">IF(AND(ISNUMBER($A25),ISNUMBER(DP$1)),IF(OFFSET(CountryData!$A$1,'Quality check'!$A25-1,'Quality check'!DP$1-1)=0,"",OFFSET(CountryData!$A$1,'Quality check'!$A25-1,'Quality check'!DP$1-1)),"")</f>
        <v/>
      </c>
      <c r="EF25">
        <f t="shared" si="3"/>
        <v>5</v>
      </c>
      <c r="EG25" t="str">
        <f t="shared" si="4"/>
        <v/>
      </c>
      <c r="EH25" t="str">
        <f t="shared" si="0"/>
        <v/>
      </c>
    </row>
    <row r="26" spans="1:138" x14ac:dyDescent="0.25">
      <c r="A26" s="114">
        <f>IF(ISNUMBER(MATCH(C26,CountryData!$EM:$EM,0)),MATCH(C26,CountryData!$EM:$EM,0),"")</f>
        <v>54</v>
      </c>
      <c r="B26" t="s">
        <v>417</v>
      </c>
      <c r="C26" t="s">
        <v>734</v>
      </c>
      <c r="D26" t="str">
        <f t="shared" si="1"/>
        <v>Eritrea</v>
      </c>
      <c r="E26">
        <f t="shared" si="2"/>
        <v>2011</v>
      </c>
      <c r="F26" s="203">
        <f ca="1">IF(AND(ISNUMBER($A26),ISNUMBER(F$1)),IF(OFFSET(CountryData!$A$1,'Quality check'!$A26-1,'Quality check'!F$1-1)=0,"",OFFSET(CountryData!$A$1,'Quality check'!$A26-1,'Quality check'!F$1-1)),"")</f>
        <v>5415000</v>
      </c>
      <c r="G26" s="203" t="str">
        <f ca="1">IF(AND(ISNUMBER($A26),ISNUMBER(G$1)),IF(OFFSET(CountryData!$A$1,'Quality check'!$A26-1,'Quality check'!G$1-1)=0,"",OFFSET(CountryData!$A$1,'Quality check'!$A26-1,'Quality check'!G$1-1)),"")</f>
        <v/>
      </c>
      <c r="H26" s="202" t="str">
        <f ca="1">IF(AND(ISNUMBER($A26),ISNUMBER(H$1)),IF(OFFSET(CountryData!$A$1,'Quality check'!$A26-1,'Quality check'!H$1-1)=0,"",OFFSET(CountryData!$A$1,'Quality check'!$A26-1,'Quality check'!H$1-1)),"")</f>
        <v/>
      </c>
      <c r="I26" s="202">
        <f ca="1">IF(AND(ISNUMBER($A26),ISNUMBER(I$1)),IF(OFFSET(CountryData!$A$1,'Quality check'!$A26-1,'Quality check'!I$1-1)=0,"",OFFSET(CountryData!$A$1,'Quality check'!$A26-1,'Quality check'!I$1-1)),"")</f>
        <v>2.6000000000000002E-2</v>
      </c>
      <c r="J26" s="203" t="str">
        <f ca="1">IF(AND(ISNUMBER($A26),ISNUMBER(J$1)),IF(OFFSET(CountryData!$A$1,'Quality check'!$A26-1,'Quality check'!J$1-1)=0,"",OFFSET(CountryData!$A$1,'Quality check'!$A26-1,'Quality check'!J$1-1)),"")</f>
        <v/>
      </c>
      <c r="K26" s="203" t="str">
        <f ca="1">IF(AND(ISNUMBER($A26),ISNUMBER(K$1)),IF(OFFSET(CountryData!$A$1,'Quality check'!$A26-1,'Quality check'!K$1-1)=0,"",OFFSET(CountryData!$A$1,'Quality check'!$A26-1,'Quality check'!K$1-1)),"")</f>
        <v/>
      </c>
      <c r="L26" s="203" t="str">
        <f ca="1">IF(AND(ISNUMBER($A26),ISNUMBER(L$1)),IF(OFFSET(CountryData!$A$1,'Quality check'!$A26-1,'Quality check'!L$1-1)=0,"",OFFSET(CountryData!$A$1,'Quality check'!$A26-1,'Quality check'!L$1-1)),"")</f>
        <v/>
      </c>
      <c r="M26" s="203" t="str">
        <f ca="1">IF(AND(ISNUMBER($A26),ISNUMBER(M$1)),IF(OFFSET(CountryData!$A$1,'Quality check'!$A26-1,'Quality check'!M$1-1)=0,"",OFFSET(CountryData!$A$1,'Quality check'!$A26-1,'Quality check'!M$1-1)),"")</f>
        <v/>
      </c>
      <c r="N26" s="203" t="str">
        <f ca="1">IF(AND(ISNUMBER($A26),ISNUMBER(N$1)),IF(OFFSET(CountryData!$A$1,'Quality check'!$A26-1,'Quality check'!N$1-1)=0,"",OFFSET(CountryData!$A$1,'Quality check'!$A26-1,'Quality check'!N$1-1)),"")</f>
        <v/>
      </c>
      <c r="O26" s="203" t="str">
        <f ca="1">IF(AND(ISNUMBER($A26),ISNUMBER(O$1)),IF(OFFSET(CountryData!$A$1,'Quality check'!$A26-1,'Quality check'!O$1-1)=0,"",OFFSET(CountryData!$A$1,'Quality check'!$A26-1,'Quality check'!O$1-1)),"")</f>
        <v/>
      </c>
      <c r="P26" s="203" t="str">
        <f ca="1">IF(AND(ISNUMBER($A26),ISNUMBER(P$1)),IF(OFFSET(CountryData!$A$1,'Quality check'!$A26-1,'Quality check'!P$1-1)=0,"",OFFSET(CountryData!$A$1,'Quality check'!$A26-1,'Quality check'!P$1-1)),"")</f>
        <v/>
      </c>
      <c r="Q26" s="203" t="str">
        <f ca="1">IF(AND(ISNUMBER($A26),ISNUMBER(Q$1)),IF(OFFSET(CountryData!$A$1,'Quality check'!$A26-1,'Quality check'!Q$1-1)=0,"",OFFSET(CountryData!$A$1,'Quality check'!$A26-1,'Quality check'!Q$1-1)),"")</f>
        <v/>
      </c>
      <c r="R26" s="203" t="str">
        <f ca="1">IF(AND(ISNUMBER($A26),ISNUMBER(R$1)),IF(OFFSET(CountryData!$A$1,'Quality check'!$A26-1,'Quality check'!R$1-1)=0,"",OFFSET(CountryData!$A$1,'Quality check'!$A26-1,'Quality check'!R$1-1)),"")</f>
        <v/>
      </c>
      <c r="S26" s="203" t="str">
        <f ca="1">IF(AND(ISNUMBER($A26),ISNUMBER(S$1)),IF(OFFSET(CountryData!$A$1,'Quality check'!$A26-1,'Quality check'!S$1-1)=0,"",OFFSET(CountryData!$A$1,'Quality check'!$A26-1,'Quality check'!S$1-1)),"")</f>
        <v/>
      </c>
      <c r="T26" s="202" t="str">
        <f ca="1">IF(AND(ISNUMBER($A26),ISNUMBER(T$1)),IF(OFFSET(CountryData!$A$1,'Quality check'!$A26-1,'Quality check'!T$1-1)=0,"",OFFSET(CountryData!$A$1,'Quality check'!$A26-1,'Quality check'!T$1-1)),"")</f>
        <v/>
      </c>
      <c r="U26" s="203" t="str">
        <f ca="1">IF(AND(ISNUMBER($A26),ISNUMBER(U$1)),IF(OFFSET(CountryData!$A$1,'Quality check'!$A26-1,'Quality check'!U$1-1)=0,"",OFFSET(CountryData!$A$1,'Quality check'!$A26-1,'Quality check'!U$1-1)),"")</f>
        <v/>
      </c>
      <c r="V26" s="203" t="str">
        <f ca="1">IF(AND(ISNUMBER($A26),ISNUMBER(V$1)),IF(OFFSET(CountryData!$A$1,'Quality check'!$A26-1,'Quality check'!V$1-1)=0,"",OFFSET(CountryData!$A$1,'Quality check'!$A26-1,'Quality check'!V$1-1)),"")</f>
        <v/>
      </c>
      <c r="W26" s="202" t="str">
        <f ca="1">IF(AND(ISNUMBER($A26),ISNUMBER(W$1)),IF(OFFSET(CountryData!$A$1,'Quality check'!$A26-1,'Quality check'!W$1-1)=0,"",OFFSET(CountryData!$A$1,'Quality check'!$A26-1,'Quality check'!W$1-1)),"")</f>
        <v/>
      </c>
      <c r="X26" s="202" t="str">
        <f ca="1">IF(AND(ISNUMBER($A26),ISNUMBER(X$1)),IF(OFFSET(CountryData!$A$1,'Quality check'!$A26-1,'Quality check'!X$1-1)=0,"",OFFSET(CountryData!$A$1,'Quality check'!$A26-1,'Quality check'!X$1-1)),"")</f>
        <v/>
      </c>
      <c r="Y26" s="202" t="str">
        <f ca="1">IF(AND(ISNUMBER($A26),ISNUMBER(Y$1)),IF(OFFSET(CountryData!$A$1,'Quality check'!$A26-1,'Quality check'!Y$1-1)=0,"",OFFSET(CountryData!$A$1,'Quality check'!$A26-1,'Quality check'!Y$1-1)),"")</f>
        <v/>
      </c>
      <c r="Z26" s="202" t="str">
        <f ca="1">IF(AND(ISNUMBER($A26),ISNUMBER(Z$1)),IF(OFFSET(CountryData!$A$1,'Quality check'!$A26-1,'Quality check'!Z$1-1)=0,"",OFFSET(CountryData!$A$1,'Quality check'!$A26-1,'Quality check'!Z$1-1)),"")</f>
        <v/>
      </c>
      <c r="AA26" s="203" t="str">
        <f ca="1">IF(AND(ISNUMBER($A26),ISNUMBER(AA$1)),IF(OFFSET(CountryData!$A$1,'Quality check'!$A26-1,'Quality check'!AA$1-1)=0,"",OFFSET(CountryData!$A$1,'Quality check'!$A26-1,'Quality check'!AA$1-1)),"")</f>
        <v/>
      </c>
      <c r="AB26" s="203" t="str">
        <f ca="1">IF(AND(ISNUMBER($A26),ISNUMBER(AB$1)),IF(OFFSET(CountryData!$A$1,'Quality check'!$A26-1,'Quality check'!AB$1-1)=0,"",OFFSET(CountryData!$A$1,'Quality check'!$A26-1,'Quality check'!AB$1-1)),"")</f>
        <v/>
      </c>
      <c r="AC26" s="203">
        <f ca="1">IF(AND(ISNUMBER($A26),ISNUMBER(AC$1)),IF(OFFSET(CountryData!$A$1,'Quality check'!$A26-1,'Quality check'!AC$1-1)=0,"",OFFSET(CountryData!$A$1,'Quality check'!$A26-1,'Quality check'!AC$1-1)),"")</f>
        <v>13000</v>
      </c>
      <c r="AD26" s="203" t="str">
        <f ca="1">IF(AND(ISNUMBER($A26),ISNUMBER(AD$1)),IF(OFFSET(CountryData!$A$1,'Quality check'!$A26-1,'Quality check'!AD$1-1)=0,"",OFFSET(CountryData!$A$1,'Quality check'!$A26-1,'Quality check'!AD$1-1)),"")</f>
        <v/>
      </c>
      <c r="AE26" s="202" t="str">
        <f ca="1">IF(AND(ISNUMBER($A26),ISNUMBER(AE$1)),IF(OFFSET(CountryData!$A$1,'Quality check'!$A26-1,'Quality check'!AE$1-1)=0,"",OFFSET(CountryData!$A$1,'Quality check'!$A26-1,'Quality check'!AE$1-1)),"")</f>
        <v/>
      </c>
      <c r="AF26" s="308" t="str">
        <f ca="1">IF(AND(ISNUMBER($A26),ISNUMBER(AF$1)),IF(OFFSET(CountryData!$A$1,'Quality check'!$A26-1,'Quality check'!AF$1-1)=0,"",OFFSET(CountryData!$A$1,'Quality check'!$A26-1,'Quality check'!AF$1-1)),"")</f>
        <v/>
      </c>
      <c r="AG26" s="203" t="str">
        <f ca="1">IF(AND(ISNUMBER($A26),ISNUMBER(AG$1)),IF(OFFSET(CountryData!$A$1,'Quality check'!$A26-1,'Quality check'!AG$1-1)=0,"",OFFSET(CountryData!$A$1,'Quality check'!$A26-1,'Quality check'!AG$1-1)),"")</f>
        <v/>
      </c>
      <c r="AH26" s="203" t="str">
        <f ca="1">IF(AND(ISNUMBER($A26),ISNUMBER(AH$1)),IF(OFFSET(CountryData!$A$1,'Quality check'!$A26-1,'Quality check'!AH$1-1)=0,"",OFFSET(CountryData!$A$1,'Quality check'!$A26-1,'Quality check'!AH$1-1)),"")</f>
        <v/>
      </c>
      <c r="AI26" s="203" t="str">
        <f ca="1">IF(AND(ISNUMBER($A26),ISNUMBER(AI$1)),IF(OFFSET(CountryData!$A$1,'Quality check'!$A26-1,'Quality check'!AI$1-1)=0,"",OFFSET(CountryData!$A$1,'Quality check'!$A26-1,'Quality check'!AI$1-1)),"")</f>
        <v/>
      </c>
      <c r="AJ26" s="202" t="str">
        <f ca="1">IF(AND(ISNUMBER($A26),ISNUMBER(AJ$1)),IF(OFFSET(CountryData!$A$1,'Quality check'!$A26-1,'Quality check'!AJ$1-1)=0,"",OFFSET(CountryData!$A$1,'Quality check'!$A26-1,'Quality check'!AJ$1-1)),"")</f>
        <v/>
      </c>
      <c r="AK26" s="202" t="str">
        <f ca="1">IF(AND(ISNUMBER($A26),ISNUMBER(AK$1)),IF(OFFSET(CountryData!$A$1,'Quality check'!$A26-1,'Quality check'!AK$1-1)=0,"",OFFSET(CountryData!$A$1,'Quality check'!$A26-1,'Quality check'!AK$1-1)),"")</f>
        <v/>
      </c>
      <c r="AL26" s="202" t="str">
        <f ca="1">IF(AND(ISNUMBER($A26),ISNUMBER(AL$1)),IF(OFFSET(CountryData!$A$1,'Quality check'!$A26-1,'Quality check'!AL$1-1)=0,"",OFFSET(CountryData!$A$1,'Quality check'!$A26-1,'Quality check'!AL$1-1)),"")</f>
        <v/>
      </c>
      <c r="AM26" s="202" t="str">
        <f ca="1">IF(AND(ISNUMBER($A26),ISNUMBER(AM$1)),IF(OFFSET(CountryData!$A$1,'Quality check'!$A26-1,'Quality check'!AM$1-1)=0,"",OFFSET(CountryData!$A$1,'Quality check'!$A26-1,'Quality check'!AM$1-1)),"")</f>
        <v/>
      </c>
      <c r="AN26" s="202" t="str">
        <f ca="1">IF(AND(ISNUMBER($A26),ISNUMBER(AN$1)),IF(OFFSET(CountryData!$A$1,'Quality check'!$A26-1,'Quality check'!AN$1-1)=0,"",OFFSET(CountryData!$A$1,'Quality check'!$A26-1,'Quality check'!AN$1-1)),"")</f>
        <v/>
      </c>
      <c r="AO26" s="203" t="str">
        <f ca="1">IF(AND(ISNUMBER($A26),ISNUMBER(AO$1)),IF(OFFSET(CountryData!$A$1,'Quality check'!$A26-1,'Quality check'!AO$1-1)=0,"",OFFSET(CountryData!$A$1,'Quality check'!$A26-1,'Quality check'!AO$1-1)),"")</f>
        <v/>
      </c>
      <c r="AP26" s="203" t="str">
        <f ca="1">IF(AND(ISNUMBER($A26),ISNUMBER(AP$1)),IF(OFFSET(CountryData!$A$1,'Quality check'!$A26-1,'Quality check'!AP$1-1)=0,"",OFFSET(CountryData!$A$1,'Quality check'!$A26-1,'Quality check'!AP$1-1)),"")</f>
        <v/>
      </c>
      <c r="AQ26" s="202" t="str">
        <f ca="1">IF(AND(ISNUMBER($A26),ISNUMBER(AQ$1)),IF(OFFSET(CountryData!$A$1,'Quality check'!$A26-1,'Quality check'!AQ$1-1)=0,"",OFFSET(CountryData!$A$1,'Quality check'!$A26-1,'Quality check'!AQ$1-1)),"")</f>
        <v/>
      </c>
      <c r="AR26" s="202" t="str">
        <f ca="1">IF(AND(ISNUMBER($A26),ISNUMBER(AR$1)),IF(OFFSET(CountryData!$A$1,'Quality check'!$A26-1,'Quality check'!AR$1-1)=0,"",OFFSET(CountryData!$A$1,'Quality check'!$A26-1,'Quality check'!AR$1-1)),"")</f>
        <v/>
      </c>
      <c r="AS26" s="202" t="str">
        <f ca="1">IF(AND(ISNUMBER($A26),ISNUMBER(AS$1)),IF(OFFSET(CountryData!$A$1,'Quality check'!$A26-1,'Quality check'!AS$1-1)=0,"",OFFSET(CountryData!$A$1,'Quality check'!$A26-1,'Quality check'!AS$1-1)),"")</f>
        <v/>
      </c>
      <c r="AT26" s="202" t="str">
        <f ca="1">IF(AND(ISNUMBER($A26),ISNUMBER(AT$1)),IF(OFFSET(CountryData!$A$1,'Quality check'!$A26-1,'Quality check'!AT$1-1)=0,"",OFFSET(CountryData!$A$1,'Quality check'!$A26-1,'Quality check'!AT$1-1)),"")</f>
        <v/>
      </c>
      <c r="AU26" s="202" t="str">
        <f ca="1">IF(AND(ISNUMBER($A26),ISNUMBER(AU$1)),IF(OFFSET(CountryData!$A$1,'Quality check'!$A26-1,'Quality check'!AU$1-1)=0,"",OFFSET(CountryData!$A$1,'Quality check'!$A26-1,'Quality check'!AU$1-1)),"")</f>
        <v/>
      </c>
      <c r="AV26" s="202" t="str">
        <f ca="1">IF(AND(ISNUMBER($A26),ISNUMBER(AV$1)),IF(OFFSET(CountryData!$A$1,'Quality check'!$A26-1,'Quality check'!AV$1-1)=0,"",OFFSET(CountryData!$A$1,'Quality check'!$A26-1,'Quality check'!AV$1-1)),"")</f>
        <v/>
      </c>
      <c r="AW26" s="203" t="str">
        <f ca="1">IF(AND(ISNUMBER($A26),ISNUMBER(AW$1)),IF(OFFSET(CountryData!$A$1,'Quality check'!$A26-1,'Quality check'!AW$1-1)=0,"",OFFSET(CountryData!$A$1,'Quality check'!$A26-1,'Quality check'!AW$1-1)),"")</f>
        <v/>
      </c>
      <c r="AX26" s="203" t="str">
        <f ca="1">IF(AND(ISNUMBER($A26),ISNUMBER(AX$1)),IF(OFFSET(CountryData!$A$1,'Quality check'!$A26-1,'Quality check'!AX$1-1)=0,"",OFFSET(CountryData!$A$1,'Quality check'!$A26-1,'Quality check'!AX$1-1)),"")</f>
        <v/>
      </c>
      <c r="AY26" s="202" t="str">
        <f ca="1">IF(AND(ISNUMBER($A26),ISNUMBER(AY$1)),IF(OFFSET(CountryData!$A$1,'Quality check'!$A26-1,'Quality check'!AY$1-1)=0,"",OFFSET(CountryData!$A$1,'Quality check'!$A26-1,'Quality check'!AY$1-1)),"")</f>
        <v/>
      </c>
      <c r="AZ26" s="202" t="str">
        <f ca="1">IF(AND(ISNUMBER($A26),ISNUMBER(AZ$1)),IF(OFFSET(CountryData!$A$1,'Quality check'!$A26-1,'Quality check'!AZ$1-1)=0,"",OFFSET(CountryData!$A$1,'Quality check'!$A26-1,'Quality check'!AZ$1-1)),"")</f>
        <v/>
      </c>
      <c r="BA26" s="202" t="str">
        <f ca="1">IF(AND(ISNUMBER($A26),ISNUMBER(BA$1)),IF(OFFSET(CountryData!$A$1,'Quality check'!$A26-1,'Quality check'!BA$1-1)=0,"",OFFSET(CountryData!$A$1,'Quality check'!$A26-1,'Quality check'!BA$1-1)),"")</f>
        <v/>
      </c>
      <c r="BB26" s="202" t="str">
        <f ca="1">IF(AND(ISNUMBER($A26),ISNUMBER(BB$1)),IF(OFFSET(CountryData!$A$1,'Quality check'!$A26-1,'Quality check'!BB$1-1)=0,"",OFFSET(CountryData!$A$1,'Quality check'!$A26-1,'Quality check'!BB$1-1)),"")</f>
        <v/>
      </c>
      <c r="BC26" s="202" t="str">
        <f ca="1">IF(AND(ISNUMBER($A26),ISNUMBER(BC$1)),IF(OFFSET(CountryData!$A$1,'Quality check'!$A26-1,'Quality check'!BC$1-1)=0,"",OFFSET(CountryData!$A$1,'Quality check'!$A26-1,'Quality check'!BC$1-1)),"")</f>
        <v/>
      </c>
      <c r="BD26" s="313" t="str">
        <f ca="1">IF(AND(ISNUMBER($A26),ISNUMBER(BD$1)),IF(OFFSET(CountryData!$A$1,'Quality check'!$A26-1,'Quality check'!BD$1-1)=0,"",OFFSET(CountryData!$A$1,'Quality check'!$A26-1,'Quality check'!BD$1-1)),"")</f>
        <v/>
      </c>
      <c r="BE26" s="313" t="str">
        <f ca="1">IF(AND(ISNUMBER($A26),ISNUMBER(BE$1)),IF(OFFSET(CountryData!$A$1,'Quality check'!$A26-1,'Quality check'!BE$1-1)=0,"",OFFSET(CountryData!$A$1,'Quality check'!$A26-1,'Quality check'!BE$1-1)),"")</f>
        <v/>
      </c>
      <c r="BF26" s="313" t="str">
        <f ca="1">IF(AND(ISNUMBER($A26),ISNUMBER(BF$1)),IF(OFFSET(CountryData!$A$1,'Quality check'!$A26-1,'Quality check'!BF$1-1)=0,"",OFFSET(CountryData!$A$1,'Quality check'!$A26-1,'Quality check'!BF$1-1)),"")</f>
        <v/>
      </c>
      <c r="BG26" s="203" t="str">
        <f ca="1">IF(AND(ISNUMBER($A26),ISNUMBER(BG$1)),IF(OFFSET(CountryData!$A$1,'Quality check'!$A26-1,'Quality check'!BG$1-1)=0,"",OFFSET(CountryData!$A$1,'Quality check'!$A26-1,'Quality check'!BG$1-1)),"")</f>
        <v/>
      </c>
      <c r="BH26" s="202" t="str">
        <f ca="1">IF(AND(ISNUMBER($A26),ISNUMBER(BH$1)),IF(OFFSET(CountryData!$A$1,'Quality check'!$A26-1,'Quality check'!BH$1-1)=0,"",OFFSET(CountryData!$A$1,'Quality check'!$A26-1,'Quality check'!BH$1-1)),"")</f>
        <v/>
      </c>
      <c r="BI26" s="203" t="str">
        <f ca="1">IF(AND(ISNUMBER($A26),ISNUMBER(BI$1)),IF(OFFSET(CountryData!$A$1,'Quality check'!$A26-1,'Quality check'!BI$1-1)=0,"",OFFSET(CountryData!$A$1,'Quality check'!$A26-1,'Quality check'!BI$1-1)),"")</f>
        <v/>
      </c>
      <c r="BJ26" s="202" t="str">
        <f ca="1">IF(AND(ISNUMBER($A26),ISNUMBER(BJ$1)),IF(OFFSET(CountryData!$A$1,'Quality check'!$A26-1,'Quality check'!BJ$1-1)=0,"",OFFSET(CountryData!$A$1,'Quality check'!$A26-1,'Quality check'!BJ$1-1)),"")</f>
        <v/>
      </c>
      <c r="BK26" s="202" t="str">
        <f ca="1">IF(AND(ISNUMBER($A26),ISNUMBER(BK$1)),IF(OFFSET(CountryData!$A$1,'Quality check'!$A26-1,'Quality check'!BK$1-1)=0,"",OFFSET(CountryData!$A$1,'Quality check'!$A26-1,'Quality check'!BK$1-1)),"")</f>
        <v/>
      </c>
      <c r="BL26" s="308" t="str">
        <f ca="1">IF(AND(ISNUMBER($A26),ISNUMBER(BL$1)),IF(OFFSET(CountryData!$A$1,'Quality check'!$A26-1,'Quality check'!BL$1-1)=0,"",OFFSET(CountryData!$A$1,'Quality check'!$A26-1,'Quality check'!BL$1-1)),"")</f>
        <v/>
      </c>
      <c r="BM26" s="308" t="str">
        <f ca="1">IF(AND(ISNUMBER($A26),ISNUMBER(BM$1)),IF(OFFSET(CountryData!$A$1,'Quality check'!$A26-1,'Quality check'!BM$1-1)=0,"",OFFSET(CountryData!$A$1,'Quality check'!$A26-1,'Quality check'!BM$1-1)),"")</f>
        <v/>
      </c>
      <c r="BN26" s="308" t="str">
        <f ca="1">IF(AND(ISNUMBER($A26),ISNUMBER(BN$1)),IF(OFFSET(CountryData!$A$1,'Quality check'!$A26-1,'Quality check'!BN$1-1)=0,"",OFFSET(CountryData!$A$1,'Quality check'!$A26-1,'Quality check'!BN$1-1)),"")</f>
        <v/>
      </c>
      <c r="BO26" s="308" t="str">
        <f ca="1">IF(AND(ISNUMBER($A26),ISNUMBER(BO$1)),IF(OFFSET(CountryData!$A$1,'Quality check'!$A26-1,'Quality check'!BO$1-1)=0,"",OFFSET(CountryData!$A$1,'Quality check'!$A26-1,'Quality check'!BO$1-1)),"")</f>
        <v/>
      </c>
      <c r="BP26" s="308" t="str">
        <f ca="1">IF(AND(ISNUMBER($A26),ISNUMBER(BP$1)),IF(OFFSET(CountryData!$A$1,'Quality check'!$A26-1,'Quality check'!BP$1-1)=0,"",OFFSET(CountryData!$A$1,'Quality check'!$A26-1,'Quality check'!BP$1-1)),"")</f>
        <v/>
      </c>
      <c r="BQ26" s="308" t="str">
        <f ca="1">IF(AND(ISNUMBER($A26),ISNUMBER(BQ$1)),IF(OFFSET(CountryData!$A$1,'Quality check'!$A26-1,'Quality check'!BQ$1-1)=0,"",OFFSET(CountryData!$A$1,'Quality check'!$A26-1,'Quality check'!BQ$1-1)),"")</f>
        <v/>
      </c>
      <c r="BR26" s="308" t="str">
        <f ca="1">IF(AND(ISNUMBER($A26),ISNUMBER(BR$1)),IF(OFFSET(CountryData!$A$1,'Quality check'!$A26-1,'Quality check'!BR$1-1)=0,"",OFFSET(CountryData!$A$1,'Quality check'!$A26-1,'Quality check'!BR$1-1)),"")</f>
        <v/>
      </c>
      <c r="BS26" s="308" t="str">
        <f ca="1">IF(AND(ISNUMBER($A26),ISNUMBER(BS$1)),IF(OFFSET(CountryData!$A$1,'Quality check'!$A26-1,'Quality check'!BS$1-1)=0,"",OFFSET(CountryData!$A$1,'Quality check'!$A26-1,'Quality check'!BS$1-1)),"")</f>
        <v/>
      </c>
      <c r="BT26" s="308" t="str">
        <f ca="1">IF(AND(ISNUMBER($A26),ISNUMBER(BT$1)),IF(OFFSET(CountryData!$A$1,'Quality check'!$A26-1,'Quality check'!BT$1-1)=0,"",OFFSET(CountryData!$A$1,'Quality check'!$A26-1,'Quality check'!BT$1-1)),"")</f>
        <v/>
      </c>
      <c r="BU26" s="308" t="str">
        <f ca="1">IF(AND(ISNUMBER($A26),ISNUMBER(BU$1)),IF(OFFSET(CountryData!$A$1,'Quality check'!$A26-1,'Quality check'!BU$1-1)=0,"",OFFSET(CountryData!$A$1,'Quality check'!$A26-1,'Quality check'!BU$1-1)),"")</f>
        <v/>
      </c>
      <c r="BV26" s="308" t="str">
        <f ca="1">IF(AND(ISNUMBER($A26),ISNUMBER(BV$1)),IF(OFFSET(CountryData!$A$1,'Quality check'!$A26-1,'Quality check'!BV$1-1)=0,"",OFFSET(CountryData!$A$1,'Quality check'!$A26-1,'Quality check'!BV$1-1)),"")</f>
        <v/>
      </c>
      <c r="BW26" s="308" t="str">
        <f ca="1">IF(AND(ISNUMBER($A26),ISNUMBER(BW$1)),IF(OFFSET(CountryData!$A$1,'Quality check'!$A26-1,'Quality check'!BW$1-1)=0,"",OFFSET(CountryData!$A$1,'Quality check'!$A26-1,'Quality check'!BW$1-1)),"")</f>
        <v/>
      </c>
      <c r="BX26" s="202" t="str">
        <f ca="1">IF(AND(ISNUMBER($A26),ISNUMBER(BX$1)),IF(OFFSET(CountryData!$A$1,'Quality check'!$A26-1,'Quality check'!BX$1-1)=0,"",OFFSET(CountryData!$A$1,'Quality check'!$A26-1,'Quality check'!BX$1-1)),"")</f>
        <v/>
      </c>
      <c r="BY26" s="308" t="str">
        <f ca="1">IF(AND(ISNUMBER($A26),ISNUMBER(BY$1)),IF(OFFSET(CountryData!$A$1,'Quality check'!$A26-1,'Quality check'!BY$1-1)=0,"",OFFSET(CountryData!$A$1,'Quality check'!$A26-1,'Quality check'!BY$1-1)),"")</f>
        <v/>
      </c>
      <c r="BZ26" s="308" t="str">
        <f ca="1">IF(AND(ISNUMBER($A26),ISNUMBER(BZ$1)),IF(OFFSET(CountryData!$A$1,'Quality check'!$A26-1,'Quality check'!BZ$1-1)=0,"",OFFSET(CountryData!$A$1,'Quality check'!$A26-1,'Quality check'!BZ$1-1)),"")</f>
        <v/>
      </c>
      <c r="CA26" s="308" t="str">
        <f ca="1">IF(AND(ISNUMBER($A26),ISNUMBER(CA$1)),IF(OFFSET(CountryData!$A$1,'Quality check'!$A26-1,'Quality check'!CA$1-1)=0,"",OFFSET(CountryData!$A$1,'Quality check'!$A26-1,'Quality check'!CA$1-1)),"")</f>
        <v/>
      </c>
      <c r="CB26" s="308" t="str">
        <f ca="1">IF(AND(ISNUMBER($A26),ISNUMBER(CB$1)),IF(OFFSET(CountryData!$A$1,'Quality check'!$A26-1,'Quality check'!CB$1-1)=0,"",OFFSET(CountryData!$A$1,'Quality check'!$A26-1,'Quality check'!CB$1-1)),"")</f>
        <v/>
      </c>
      <c r="CC26" s="308" t="str">
        <f ca="1">IF(AND(ISNUMBER($A26),ISNUMBER(CC$1)),IF(OFFSET(CountryData!$A$1,'Quality check'!$A26-1,'Quality check'!CC$1-1)=0,"",OFFSET(CountryData!$A$1,'Quality check'!$A26-1,'Quality check'!CC$1-1)),"")</f>
        <v/>
      </c>
      <c r="CD26" s="308" t="str">
        <f ca="1">IF(AND(ISNUMBER($A26),ISNUMBER(CD$1)),IF(OFFSET(CountryData!$A$1,'Quality check'!$A26-1,'Quality check'!CD$1-1)=0,"",OFFSET(CountryData!$A$1,'Quality check'!$A26-1,'Quality check'!CD$1-1)),"")</f>
        <v/>
      </c>
      <c r="CE26" s="308" t="str">
        <f ca="1">IF(AND(ISNUMBER($A26),ISNUMBER(CE$1)),IF(OFFSET(CountryData!$A$1,'Quality check'!$A26-1,'Quality check'!CE$1-1)=0,"",OFFSET(CountryData!$A$1,'Quality check'!$A26-1,'Quality check'!CE$1-1)),"")</f>
        <v/>
      </c>
      <c r="CF26" s="308" t="str">
        <f ca="1">IF(AND(ISNUMBER($A26),ISNUMBER(CF$1)),IF(OFFSET(CountryData!$A$1,'Quality check'!$A26-1,'Quality check'!CF$1-1)=0,"",OFFSET(CountryData!$A$1,'Quality check'!$A26-1,'Quality check'!CF$1-1)),"")</f>
        <v/>
      </c>
      <c r="CG26" s="308" t="str">
        <f ca="1">IF(AND(ISNUMBER($A26),ISNUMBER(CG$1)),IF(OFFSET(CountryData!$A$1,'Quality check'!$A26-1,'Quality check'!CG$1-1)=0,"",OFFSET(CountryData!$A$1,'Quality check'!$A26-1,'Quality check'!CG$1-1)),"")</f>
        <v/>
      </c>
      <c r="CH26" s="308" t="str">
        <f ca="1">IF(AND(ISNUMBER($A26),ISNUMBER(CH$1)),IF(OFFSET(CountryData!$A$1,'Quality check'!$A26-1,'Quality check'!CH$1-1)=0,"",OFFSET(CountryData!$A$1,'Quality check'!$A26-1,'Quality check'!CH$1-1)),"")</f>
        <v/>
      </c>
      <c r="CI26" s="308" t="str">
        <f ca="1">IF(AND(ISNUMBER($A26),ISNUMBER(CI$1)),IF(OFFSET(CountryData!$A$1,'Quality check'!$A26-1,'Quality check'!CI$1-1)=0,"",OFFSET(CountryData!$A$1,'Quality check'!$A26-1,'Quality check'!CI$1-1)),"")</f>
        <v/>
      </c>
      <c r="CJ26" s="308" t="str">
        <f ca="1">IF(AND(ISNUMBER($A26),ISNUMBER(CJ$1)),IF(OFFSET(CountryData!$A$1,'Quality check'!$A26-1,'Quality check'!CJ$1-1)=0,"",OFFSET(CountryData!$A$1,'Quality check'!$A26-1,'Quality check'!CJ$1-1)),"")</f>
        <v/>
      </c>
      <c r="CK26" s="202" t="str">
        <f ca="1">IF(AND(ISNUMBER($A26),ISNUMBER(CK$1)),IF(OFFSET(CountryData!$A$1,'Quality check'!$A26-1,'Quality check'!CK$1-1)=0,"",OFFSET(CountryData!$A$1,'Quality check'!$A26-1,'Quality check'!CK$1-1)),"")</f>
        <v/>
      </c>
      <c r="CL26" s="308" t="str">
        <f ca="1">IF(AND(ISNUMBER($A26),ISNUMBER(CL$1)),IF(OFFSET(CountryData!$A$1,'Quality check'!$A26-1,'Quality check'!CL$1-1)=0,"",OFFSET(CountryData!$A$1,'Quality check'!$A26-1,'Quality check'!CL$1-1)),"")</f>
        <v/>
      </c>
      <c r="CM26" s="308" t="str">
        <f ca="1">IF(AND(ISNUMBER($A26),ISNUMBER(CM$1)),IF(OFFSET(CountryData!$A$1,'Quality check'!$A26-1,'Quality check'!CM$1-1)=0,"",OFFSET(CountryData!$A$1,'Quality check'!$A26-1,'Quality check'!CM$1-1)),"")</f>
        <v/>
      </c>
      <c r="CN26" s="308" t="str">
        <f ca="1">IF(AND(ISNUMBER($A26),ISNUMBER(CN$1)),IF(OFFSET(CountryData!$A$1,'Quality check'!$A26-1,'Quality check'!CN$1-1)=0,"",OFFSET(CountryData!$A$1,'Quality check'!$A26-1,'Quality check'!CN$1-1)),"")</f>
        <v/>
      </c>
      <c r="CO26" s="308" t="str">
        <f ca="1">IF(AND(ISNUMBER($A26),ISNUMBER(CO$1)),IF(OFFSET(CountryData!$A$1,'Quality check'!$A26-1,'Quality check'!CO$1-1)=0,"",OFFSET(CountryData!$A$1,'Quality check'!$A26-1,'Quality check'!CO$1-1)),"")</f>
        <v/>
      </c>
      <c r="CP26" s="308" t="str">
        <f ca="1">IF(AND(ISNUMBER($A26),ISNUMBER(CP$1)),IF(OFFSET(CountryData!$A$1,'Quality check'!$A26-1,'Quality check'!CP$1-1)=0,"",OFFSET(CountryData!$A$1,'Quality check'!$A26-1,'Quality check'!CP$1-1)),"")</f>
        <v/>
      </c>
      <c r="CQ26" s="308" t="str">
        <f ca="1">IF(AND(ISNUMBER($A26),ISNUMBER(CQ$1)),IF(OFFSET(CountryData!$A$1,'Quality check'!$A26-1,'Quality check'!CQ$1-1)=0,"",OFFSET(CountryData!$A$1,'Quality check'!$A26-1,'Quality check'!CQ$1-1)),"")</f>
        <v/>
      </c>
      <c r="CR26" s="203" t="str">
        <f ca="1">IF(AND(ISNUMBER($A26),ISNUMBER(CR$1)),IF(OFFSET(CountryData!$A$1,'Quality check'!$A26-1,'Quality check'!CR$1-1)=0,"",OFFSET(CountryData!$A$1,'Quality check'!$A26-1,'Quality check'!CR$1-1)),"")</f>
        <v/>
      </c>
      <c r="CS26" s="203" t="str">
        <f ca="1">IF(AND(ISNUMBER($A26),ISNUMBER(CS$1)),IF(OFFSET(CountryData!$A$1,'Quality check'!$A26-1,'Quality check'!CS$1-1)=0,"",OFFSET(CountryData!$A$1,'Quality check'!$A26-1,'Quality check'!CS$1-1)),"")</f>
        <v/>
      </c>
      <c r="CT26" s="203" t="str">
        <f ca="1">IF(AND(ISNUMBER($A26),ISNUMBER(CT$1)),IF(OFFSET(CountryData!$A$1,'Quality check'!$A26-1,'Quality check'!CT$1-1)=0,"",OFFSET(CountryData!$A$1,'Quality check'!$A26-1,'Quality check'!CT$1-1)),"")</f>
        <v/>
      </c>
      <c r="CU26" s="203" t="str">
        <f ca="1">IF(AND(ISNUMBER($A26),ISNUMBER(CU$1)),IF(OFFSET(CountryData!$A$1,'Quality check'!$A26-1,'Quality check'!CU$1-1)=0,"",OFFSET(CountryData!$A$1,'Quality check'!$A26-1,'Quality check'!CU$1-1)),"")</f>
        <v/>
      </c>
      <c r="CV26" s="203" t="str">
        <f ca="1">IF(AND(ISNUMBER($A26),ISNUMBER(CV$1)),IF(OFFSET(CountryData!$A$1,'Quality check'!$A26-1,'Quality check'!CV$1-1)=0,"",OFFSET(CountryData!$A$1,'Quality check'!$A26-1,'Quality check'!CV$1-1)),"")</f>
        <v/>
      </c>
      <c r="CW26" s="203" t="str">
        <f ca="1">IF(AND(ISNUMBER($A26),ISNUMBER(CW$1)),IF(OFFSET(CountryData!$A$1,'Quality check'!$A26-1,'Quality check'!CW$1-1)=0,"",OFFSET(CountryData!$A$1,'Quality check'!$A26-1,'Quality check'!CW$1-1)),"")</f>
        <v/>
      </c>
      <c r="CX26" s="203" t="str">
        <f ca="1">IF(AND(ISNUMBER($A26),ISNUMBER(CX$1)),IF(OFFSET(CountryData!$A$1,'Quality check'!$A26-1,'Quality check'!CX$1-1)=0,"",OFFSET(CountryData!$A$1,'Quality check'!$A26-1,'Quality check'!CX$1-1)),"")</f>
        <v/>
      </c>
      <c r="CY26" s="203" t="str">
        <f ca="1">IF(AND(ISNUMBER($A26),ISNUMBER(CY$1)),IF(OFFSET(CountryData!$A$1,'Quality check'!$A26-1,'Quality check'!CY$1-1)=0,"",OFFSET(CountryData!$A$1,'Quality check'!$A26-1,'Quality check'!CY$1-1)),"")</f>
        <v/>
      </c>
      <c r="CZ26" s="308" t="str">
        <f ca="1">IF(AND(ISNUMBER($A26),ISNUMBER(CZ$1)),IF(OFFSET(CountryData!$A$1,'Quality check'!$A26-1,'Quality check'!CZ$1-1)=0,"",OFFSET(CountryData!$A$1,'Quality check'!$A26-1,'Quality check'!CZ$1-1)),"")</f>
        <v/>
      </c>
      <c r="DA26" s="308" t="str">
        <f ca="1">IF(AND(ISNUMBER($A26),ISNUMBER(DA$1)),IF(OFFSET(CountryData!$A$1,'Quality check'!$A26-1,'Quality check'!DA$1-1)=0,"",OFFSET(CountryData!$A$1,'Quality check'!$A26-1,'Quality check'!DA$1-1)),"")</f>
        <v/>
      </c>
      <c r="DB26" s="202" t="str">
        <f ca="1">IF(AND(ISNUMBER($A26),ISNUMBER(DB$1)),IF(OFFSET(CountryData!$A$1,'Quality check'!$A26-1,'Quality check'!DB$1-1)=0,"",OFFSET(CountryData!$A$1,'Quality check'!$A26-1,'Quality check'!DB$1-1)),"")</f>
        <v/>
      </c>
      <c r="DC26" s="308" t="str">
        <f ca="1">IF(AND(ISNUMBER($A26),ISNUMBER(DC$1)),IF(OFFSET(CountryData!$A$1,'Quality check'!$A26-1,'Quality check'!DC$1-1)=0,"",OFFSET(CountryData!$A$1,'Quality check'!$A26-1,'Quality check'!DC$1-1)),"")</f>
        <v/>
      </c>
      <c r="DD26" s="308" t="str">
        <f ca="1">IF(AND(ISNUMBER($A26),ISNUMBER(DD$1)),IF(OFFSET(CountryData!$A$1,'Quality check'!$A26-1,'Quality check'!DD$1-1)=0,"",OFFSET(CountryData!$A$1,'Quality check'!$A26-1,'Quality check'!DD$1-1)),"")</f>
        <v/>
      </c>
      <c r="DE26" s="202" t="str">
        <f ca="1">IF(AND(ISNUMBER($A26),ISNUMBER(DE$1)),IF(OFFSET(CountryData!$A$1,'Quality check'!$A26-1,'Quality check'!DE$1-1)=0,"",OFFSET(CountryData!$A$1,'Quality check'!$A26-1,'Quality check'!DE$1-1)),"")</f>
        <v/>
      </c>
      <c r="DF26" s="203" t="str">
        <f ca="1">IF(AND(ISNUMBER($A26),ISNUMBER(DF$1)),IF(OFFSET(CountryData!$A$1,'Quality check'!$A26-1,'Quality check'!DF$1-1)=0,"",OFFSET(CountryData!$A$1,'Quality check'!$A26-1,'Quality check'!DF$1-1)),"")</f>
        <v/>
      </c>
      <c r="DG26" s="308" t="str">
        <f ca="1">IF(AND(ISNUMBER($A26),ISNUMBER(DG$1)),IF(OFFSET(CountryData!$A$1,'Quality check'!$A26-1,'Quality check'!DG$1-1)=0,"",OFFSET(CountryData!$A$1,'Quality check'!$A26-1,'Quality check'!DG$1-1)),"")</f>
        <v/>
      </c>
      <c r="DH26" s="203" t="str">
        <f ca="1">IF(AND(ISNUMBER($A26),ISNUMBER(DH$1)),IF(OFFSET(CountryData!$A$1,'Quality check'!$A26-1,'Quality check'!DH$1-1)=0,"",OFFSET(CountryData!$A$1,'Quality check'!$A26-1,'Quality check'!DH$1-1)),"")</f>
        <v/>
      </c>
      <c r="DI26" s="308" t="str">
        <f ca="1">IF(AND(ISNUMBER($A26),ISNUMBER(DI$1)),IF(OFFSET(CountryData!$A$1,'Quality check'!$A26-1,'Quality check'!DI$1-1)=0,"",OFFSET(CountryData!$A$1,'Quality check'!$A26-1,'Quality check'!DI$1-1)),"")</f>
        <v/>
      </c>
      <c r="DJ26" s="308" t="str">
        <f ca="1">IF(AND(ISNUMBER($A26),ISNUMBER(DJ$1)),IF(OFFSET(CountryData!$A$1,'Quality check'!$A26-1,'Quality check'!DJ$1-1)=0,"",OFFSET(CountryData!$A$1,'Quality check'!$A26-1,'Quality check'!DJ$1-1)),"")</f>
        <v/>
      </c>
      <c r="DK26" s="203" t="str">
        <f ca="1">IF(AND(ISNUMBER($A26),ISNUMBER(DK$1)),IF(OFFSET(CountryData!$A$1,'Quality check'!$A26-1,'Quality check'!DK$1-1)=0,"",OFFSET(CountryData!$A$1,'Quality check'!$A26-1,'Quality check'!DK$1-1)),"")</f>
        <v/>
      </c>
      <c r="DL26" s="203" t="str">
        <f ca="1">IF(AND(ISNUMBER($A26),ISNUMBER(DL$1)),IF(OFFSET(CountryData!$A$1,'Quality check'!$A26-1,'Quality check'!DL$1-1)=0,"",OFFSET(CountryData!$A$1,'Quality check'!$A26-1,'Quality check'!DL$1-1)),"")</f>
        <v/>
      </c>
      <c r="DM26" s="203" t="str">
        <f ca="1">IF(AND(ISNUMBER($A26),ISNUMBER(DM$1)),IF(OFFSET(CountryData!$A$1,'Quality check'!$A26-1,'Quality check'!DM$1-1)=0,"",OFFSET(CountryData!$A$1,'Quality check'!$A26-1,'Quality check'!DM$1-1)),"")</f>
        <v/>
      </c>
      <c r="DN26" s="203" t="str">
        <f ca="1">IF(AND(ISNUMBER($A26),ISNUMBER(DN$1)),IF(OFFSET(CountryData!$A$1,'Quality check'!$A26-1,'Quality check'!DN$1-1)=0,"",OFFSET(CountryData!$A$1,'Quality check'!$A26-1,'Quality check'!DN$1-1)),"")</f>
        <v/>
      </c>
      <c r="DO26" t="str">
        <f ca="1">IF(AND(ISNUMBER($A26),ISNUMBER(DO$1)),IF(OFFSET(CountryData!$A$1,'Quality check'!$A26-1,'Quality check'!DO$1-1)=0,"",OFFSET(CountryData!$A$1,'Quality check'!$A26-1,'Quality check'!DO$1-1)),"")</f>
        <v/>
      </c>
      <c r="DP26" t="str">
        <f ca="1">IF(AND(ISNUMBER($A26),ISNUMBER(DP$1)),IF(OFFSET(CountryData!$A$1,'Quality check'!$A26-1,'Quality check'!DP$1-1)=0,"",OFFSET(CountryData!$A$1,'Quality check'!$A26-1,'Quality check'!DP$1-1)),"")</f>
        <v/>
      </c>
      <c r="EF26">
        <f t="shared" si="3"/>
        <v>5</v>
      </c>
      <c r="EG26" t="str">
        <f t="shared" si="4"/>
        <v/>
      </c>
      <c r="EH26" t="str">
        <f t="shared" si="0"/>
        <v/>
      </c>
    </row>
    <row r="27" spans="1:138" x14ac:dyDescent="0.25">
      <c r="A27" s="114">
        <f>IF(ISNUMBER(MATCH(C27,CountryData!$EM:$EM,0)),MATCH(C27,CountryData!$EM:$EM,0),"")</f>
        <v>76</v>
      </c>
      <c r="B27" t="s">
        <v>418</v>
      </c>
      <c r="C27" t="s">
        <v>735</v>
      </c>
      <c r="D27" t="str">
        <f t="shared" si="1"/>
        <v>Eritrea</v>
      </c>
      <c r="E27">
        <f t="shared" si="2"/>
        <v>2012</v>
      </c>
      <c r="F27" s="203">
        <f ca="1">IF(AND(ISNUMBER($A27),ISNUMBER(F$1)),IF(OFFSET(CountryData!$A$1,'Quality check'!$A27-1,'Quality check'!F$1-1)=0,"",OFFSET(CountryData!$A$1,'Quality check'!$A27-1,'Quality check'!F$1-1)),"")</f>
        <v>6126028.1229942814</v>
      </c>
      <c r="G27" s="203">
        <f ca="1">IF(AND(ISNUMBER($A27),ISNUMBER(G$1)),IF(OFFSET(CountryData!$A$1,'Quality check'!$A27-1,'Quality check'!G$1-1)=0,"",OFFSET(CountryData!$A$1,'Quality check'!$A27-1,'Quality check'!G$1-1)),"")</f>
        <v>2572931.8116575982</v>
      </c>
      <c r="H27" s="202" t="str">
        <f ca="1">IF(AND(ISNUMBER($A27),ISNUMBER(H$1)),IF(OFFSET(CountryData!$A$1,'Quality check'!$A27-1,'Quality check'!H$1-1)=0,"",OFFSET(CountryData!$A$1,'Quality check'!$A27-1,'Quality check'!H$1-1)),"")</f>
        <v/>
      </c>
      <c r="I27" s="202">
        <f ca="1">IF(AND(ISNUMBER($A27),ISNUMBER(I$1)),IF(OFFSET(CountryData!$A$1,'Quality check'!$A27-1,'Quality check'!I$1-1)=0,"",OFFSET(CountryData!$A$1,'Quality check'!$A27-1,'Quality check'!I$1-1)),"")</f>
        <v>3.2974749945527793E-2</v>
      </c>
      <c r="J27" s="203">
        <f ca="1">IF(AND(ISNUMBER($A27),ISNUMBER(J$1)),IF(OFFSET(CountryData!$A$1,'Quality check'!$A27-1,'Quality check'!J$1-1)=0,"",OFFSET(CountryData!$A$1,'Quality check'!$A27-1,'Quality check'!J$1-1)),"")</f>
        <v>3108717.2362419781</v>
      </c>
      <c r="K27" s="203">
        <f ca="1">IF(AND(ISNUMBER($A27),ISNUMBER(K$1)),IF(OFFSET(CountryData!$A$1,'Quality check'!$A27-1,'Quality check'!K$1-1)=0,"",OFFSET(CountryData!$A$1,'Quality check'!$A27-1,'Quality check'!K$1-1)),"")</f>
        <v>742658.64294135291</v>
      </c>
      <c r="L27" s="203" t="str">
        <f ca="1">IF(AND(ISNUMBER($A27),ISNUMBER(L$1)),IF(OFFSET(CountryData!$A$1,'Quality check'!$A27-1,'Quality check'!L$1-1)=0,"",OFFSET(CountryData!$A$1,'Quality check'!$A27-1,'Quality check'!L$1-1)),"")</f>
        <v/>
      </c>
      <c r="M27" s="203">
        <f ca="1">IF(AND(ISNUMBER($A27),ISNUMBER(M$1)),IF(OFFSET(CountryData!$A$1,'Quality check'!$A27-1,'Quality check'!M$1-1)=0,"",OFFSET(CountryData!$A$1,'Quality check'!$A27-1,'Quality check'!M$1-1)),"")</f>
        <v>1004702.424271879</v>
      </c>
      <c r="N27" s="203">
        <f ca="1">IF(AND(ISNUMBER($A27),ISNUMBER(N$1)),IF(OFFSET(CountryData!$A$1,'Quality check'!$A27-1,'Quality check'!N$1-1)=0,"",OFFSET(CountryData!$A$1,'Quality check'!$A27-1,'Quality check'!N$1-1)),"")</f>
        <v>720756.08721237257</v>
      </c>
      <c r="O27" s="203">
        <f ca="1">IF(AND(ISNUMBER($A27),ISNUMBER(O$1)),IF(OFFSET(CountryData!$A$1,'Quality check'!$A27-1,'Quality check'!O$1-1)=0,"",OFFSET(CountryData!$A$1,'Quality check'!$A27-1,'Quality check'!O$1-1)),"")</f>
        <v>148301.49197251967</v>
      </c>
      <c r="P27" s="203">
        <f ca="1">IF(AND(ISNUMBER($A27),ISNUMBER(P$1)),IF(OFFSET(CountryData!$A$1,'Quality check'!$A27-1,'Quality check'!P$1-1)=0,"",OFFSET(CountryData!$A$1,'Quality check'!$A27-1,'Quality check'!P$1-1)),"")</f>
        <v>244434.29626785865</v>
      </c>
      <c r="Q27" s="203">
        <f ca="1">IF(AND(ISNUMBER($A27),ISNUMBER(Q$1)),IF(OFFSET(CountryData!$A$1,'Quality check'!$A27-1,'Quality check'!Q$1-1)=0,"",OFFSET(CountryData!$A$1,'Quality check'!$A27-1,'Quality check'!Q$1-1)),"")</f>
        <v>219778.65530947354</v>
      </c>
      <c r="R27" s="203">
        <f ca="1">IF(AND(ISNUMBER($A27),ISNUMBER(R$1)),IF(OFFSET(CountryData!$A$1,'Quality check'!$A27-1,'Quality check'!R$1-1)=0,"",OFFSET(CountryData!$A$1,'Quality check'!$A27-1,'Quality check'!R$1-1)),"")</f>
        <v>96132.804295338967</v>
      </c>
      <c r="S27" s="203">
        <f ca="1">IF(AND(ISNUMBER($A27),ISNUMBER(S$1)),IF(OFFSET(CountryData!$A$1,'Quality check'!$A27-1,'Quality check'!S$1-1)=0,"",OFFSET(CountryData!$A$1,'Quality check'!$A27-1,'Quality check'!S$1-1)),"")</f>
        <v>102170.13016895928</v>
      </c>
      <c r="T27" s="202">
        <f ca="1">IF(AND(ISNUMBER($A27),ISNUMBER(T$1)),IF(OFFSET(CountryData!$A$1,'Quality check'!$A27-1,'Quality check'!T$1-1)=0,"",OFFSET(CountryData!$A$1,'Quality check'!$A27-1,'Quality check'!T$1-1)),"")</f>
        <v>0.79</v>
      </c>
      <c r="U27" s="203">
        <f ca="1">IF(AND(ISNUMBER($A27),ISNUMBER(U$1)),IF(OFFSET(CountryData!$A$1,'Quality check'!$A27-1,'Quality check'!U$1-1)=0,"",OFFSET(CountryData!$A$1,'Quality check'!$A27-1,'Quality check'!U$1-1)),"")</f>
        <v>4839562.2171654822</v>
      </c>
      <c r="V27" s="203">
        <f ca="1">IF(AND(ISNUMBER($A27),ISNUMBER(V$1)),IF(OFFSET(CountryData!$A$1,'Quality check'!$A27-1,'Quality check'!V$1-1)=0,"",OFFSET(CountryData!$A$1,'Quality check'!$A27-1,'Quality check'!V$1-1)),"")</f>
        <v>4839562.2171654822</v>
      </c>
      <c r="W27" s="202" t="str">
        <f ca="1">IF(AND(ISNUMBER($A27),ISNUMBER(W$1)),IF(OFFSET(CountryData!$A$1,'Quality check'!$A27-1,'Quality check'!W$1-1)=0,"",OFFSET(CountryData!$A$1,'Quality check'!$A27-1,'Quality check'!W$1-1)),"")</f>
        <v/>
      </c>
      <c r="X27" s="202">
        <f ca="1">IF(AND(ISNUMBER($A27),ISNUMBER(X$1)),IF(OFFSET(CountryData!$A$1,'Quality check'!$A27-1,'Quality check'!X$1-1)=0,"",OFFSET(CountryData!$A$1,'Quality check'!$A27-1,'Quality check'!X$1-1)),"")</f>
        <v>5.0999999999999996</v>
      </c>
      <c r="Y27" s="202" t="str">
        <f ca="1">IF(AND(ISNUMBER($A27),ISNUMBER(Y$1)),IF(OFFSET(CountryData!$A$1,'Quality check'!$A27-1,'Quality check'!Y$1-1)=0,"",OFFSET(CountryData!$A$1,'Quality check'!$A27-1,'Quality check'!Y$1-1)),"")</f>
        <v/>
      </c>
      <c r="Z27" s="202">
        <f ca="1">IF(AND(ISNUMBER($A27),ISNUMBER(Z$1)),IF(OFFSET(CountryData!$A$1,'Quality check'!$A27-1,'Quality check'!Z$1-1)=0,"",OFFSET(CountryData!$A$1,'Quality check'!$A27-1,'Quality check'!Z$1-1)),"")</f>
        <v>0.5</v>
      </c>
      <c r="AA27" s="203">
        <f ca="1">IF(AND(ISNUMBER($A27),ISNUMBER(AA$1)),IF(OFFSET(CountryData!$A$1,'Quality check'!$A27-1,'Quality check'!AA$1-1)=0,"",OFFSET(CountryData!$A$1,'Quality check'!$A27-1,'Quality check'!AA$1-1)),"")</f>
        <v>4000</v>
      </c>
      <c r="AB27" s="203">
        <f ca="1">IF(AND(ISNUMBER($A27),ISNUMBER(AB$1)),IF(OFFSET(CountryData!$A$1,'Quality check'!$A27-1,'Quality check'!AB$1-1)=0,"",OFFSET(CountryData!$A$1,'Quality check'!$A27-1,'Quality check'!AB$1-1)),"")</f>
        <v>800</v>
      </c>
      <c r="AC27" s="203">
        <f ca="1">IF(AND(ISNUMBER($A27),ISNUMBER(AC$1)),IF(OFFSET(CountryData!$A$1,'Quality check'!$A27-1,'Quality check'!AC$1-1)=0,"",OFFSET(CountryData!$A$1,'Quality check'!$A27-1,'Quality check'!AC$1-1)),"")</f>
        <v>11000</v>
      </c>
      <c r="AD27" s="203" t="str">
        <f ca="1">IF(AND(ISNUMBER($A27),ISNUMBER(AD$1)),IF(OFFSET(CountryData!$A$1,'Quality check'!$A27-1,'Quality check'!AD$1-1)=0,"",OFFSET(CountryData!$A$1,'Quality check'!$A27-1,'Quality check'!AD$1-1)),"")</f>
        <v/>
      </c>
      <c r="AE27" s="202">
        <f ca="1">IF(AND(ISNUMBER($A27),ISNUMBER(AE$1)),IF(OFFSET(CountryData!$A$1,'Quality check'!$A27-1,'Quality check'!AE$1-1)=0,"",OFFSET(CountryData!$A$1,'Quality check'!$A27-1,'Quality check'!AE$1-1)),"")</f>
        <v>0.13200000000000001</v>
      </c>
      <c r="AF27" s="308">
        <f ca="1">IF(AND(ISNUMBER($A27),ISNUMBER(AF$1)),IF(OFFSET(CountryData!$A$1,'Quality check'!$A27-1,'Quality check'!AF$1-1)=0,"",OFFSET(CountryData!$A$1,'Quality check'!$A27-1,'Quality check'!AF$1-1)),"")</f>
        <v>2.8600000000000008</v>
      </c>
      <c r="AG27" s="203" t="str">
        <f ca="1">IF(AND(ISNUMBER($A27),ISNUMBER(AG$1)),IF(OFFSET(CountryData!$A$1,'Quality check'!$A27-1,'Quality check'!AG$1-1)=0,"",OFFSET(CountryData!$A$1,'Quality check'!$A27-1,'Quality check'!AG$1-1)),"")</f>
        <v>CHWs</v>
      </c>
      <c r="AH27" s="203" t="str">
        <f ca="1">IF(AND(ISNUMBER($A27),ISNUMBER(AH$1)),IF(OFFSET(CountryData!$A$1,'Quality check'!$A27-1,'Quality check'!AH$1-1)=0,"",OFFSET(CountryData!$A$1,'Quality check'!$A27-1,'Quality check'!AH$1-1)),"")</f>
        <v/>
      </c>
      <c r="AI27" s="203">
        <f ca="1">IF(AND(ISNUMBER($A27),ISNUMBER(AI$1)),IF(OFFSET(CountryData!$A$1,'Quality check'!$A27-1,'Quality check'!AI$1-1)=0,"",OFFSET(CountryData!$A$1,'Quality check'!$A27-1,'Quality check'!AI$1-1)),"")</f>
        <v>800</v>
      </c>
      <c r="AJ27" s="202" t="str">
        <f ca="1">IF(AND(ISNUMBER($A27),ISNUMBER(AJ$1)),IF(OFFSET(CountryData!$A$1,'Quality check'!$A27-1,'Quality check'!AJ$1-1)=0,"",OFFSET(CountryData!$A$1,'Quality check'!$A27-1,'Quality check'!AJ$1-1)),"")</f>
        <v/>
      </c>
      <c r="AK27" s="202" t="str">
        <f ca="1">IF(AND(ISNUMBER($A27),ISNUMBER(AK$1)),IF(OFFSET(CountryData!$A$1,'Quality check'!$A27-1,'Quality check'!AK$1-1)=0,"",OFFSET(CountryData!$A$1,'Quality check'!$A27-1,'Quality check'!AK$1-1)),"")</f>
        <v/>
      </c>
      <c r="AL27" s="202" t="str">
        <f ca="1">IF(AND(ISNUMBER($A27),ISNUMBER(AL$1)),IF(OFFSET(CountryData!$A$1,'Quality check'!$A27-1,'Quality check'!AL$1-1)=0,"",OFFSET(CountryData!$A$1,'Quality check'!$A27-1,'Quality check'!AL$1-1)),"")</f>
        <v/>
      </c>
      <c r="AM27" s="202" t="str">
        <f ca="1">IF(AND(ISNUMBER($A27),ISNUMBER(AM$1)),IF(OFFSET(CountryData!$A$1,'Quality check'!$A27-1,'Quality check'!AM$1-1)=0,"",OFFSET(CountryData!$A$1,'Quality check'!$A27-1,'Quality check'!AM$1-1)),"")</f>
        <v/>
      </c>
      <c r="AN27" s="202" t="str">
        <f ca="1">IF(AND(ISNUMBER($A27),ISNUMBER(AN$1)),IF(OFFSET(CountryData!$A$1,'Quality check'!$A27-1,'Quality check'!AN$1-1)=0,"",OFFSET(CountryData!$A$1,'Quality check'!$A27-1,'Quality check'!AN$1-1)),"")</f>
        <v/>
      </c>
      <c r="AO27" s="203" t="str">
        <f ca="1">IF(AND(ISNUMBER($A27),ISNUMBER(AO$1)),IF(OFFSET(CountryData!$A$1,'Quality check'!$A27-1,'Quality check'!AO$1-1)=0,"",OFFSET(CountryData!$A$1,'Quality check'!$A27-1,'Quality check'!AO$1-1)),"")</f>
        <v/>
      </c>
      <c r="AP27" s="203">
        <f ca="1">IF(AND(ISNUMBER($A27),ISNUMBER(AP$1)),IF(OFFSET(CountryData!$A$1,'Quality check'!$A27-1,'Quality check'!AP$1-1)=0,"",OFFSET(CountryData!$A$1,'Quality check'!$A27-1,'Quality check'!AP$1-1)),"")</f>
        <v>800</v>
      </c>
      <c r="AQ27" s="202" t="str">
        <f ca="1">IF(AND(ISNUMBER($A27),ISNUMBER(AQ$1)),IF(OFFSET(CountryData!$A$1,'Quality check'!$A27-1,'Quality check'!AQ$1-1)=0,"",OFFSET(CountryData!$A$1,'Quality check'!$A27-1,'Quality check'!AQ$1-1)),"")</f>
        <v/>
      </c>
      <c r="AR27" s="202" t="str">
        <f ca="1">IF(AND(ISNUMBER($A27),ISNUMBER(AR$1)),IF(OFFSET(CountryData!$A$1,'Quality check'!$A27-1,'Quality check'!AR$1-1)=0,"",OFFSET(CountryData!$A$1,'Quality check'!$A27-1,'Quality check'!AR$1-1)),"")</f>
        <v/>
      </c>
      <c r="AS27" s="202" t="str">
        <f ca="1">IF(AND(ISNUMBER($A27),ISNUMBER(AS$1)),IF(OFFSET(CountryData!$A$1,'Quality check'!$A27-1,'Quality check'!AS$1-1)=0,"",OFFSET(CountryData!$A$1,'Quality check'!$A27-1,'Quality check'!AS$1-1)),"")</f>
        <v/>
      </c>
      <c r="AT27" s="202" t="str">
        <f ca="1">IF(AND(ISNUMBER($A27),ISNUMBER(AT$1)),IF(OFFSET(CountryData!$A$1,'Quality check'!$A27-1,'Quality check'!AT$1-1)=0,"",OFFSET(CountryData!$A$1,'Quality check'!$A27-1,'Quality check'!AT$1-1)),"")</f>
        <v/>
      </c>
      <c r="AU27" s="202" t="str">
        <f ca="1">IF(AND(ISNUMBER($A27),ISNUMBER(AU$1)),IF(OFFSET(CountryData!$A$1,'Quality check'!$A27-1,'Quality check'!AU$1-1)=0,"",OFFSET(CountryData!$A$1,'Quality check'!$A27-1,'Quality check'!AU$1-1)),"")</f>
        <v/>
      </c>
      <c r="AV27" s="202" t="str">
        <f ca="1">IF(AND(ISNUMBER($A27),ISNUMBER(AV$1)),IF(OFFSET(CountryData!$A$1,'Quality check'!$A27-1,'Quality check'!AV$1-1)=0,"",OFFSET(CountryData!$A$1,'Quality check'!$A27-1,'Quality check'!AV$1-1)),"")</f>
        <v/>
      </c>
      <c r="AW27" s="203" t="str">
        <f ca="1">IF(AND(ISNUMBER($A27),ISNUMBER(AW$1)),IF(OFFSET(CountryData!$A$1,'Quality check'!$A27-1,'Quality check'!AW$1-1)=0,"",OFFSET(CountryData!$A$1,'Quality check'!$A27-1,'Quality check'!AW$1-1)),"")</f>
        <v/>
      </c>
      <c r="AX27" s="203">
        <f ca="1">IF(AND(ISNUMBER($A27),ISNUMBER(AX$1)),IF(OFFSET(CountryData!$A$1,'Quality check'!$A27-1,'Quality check'!AX$1-1)=0,"",OFFSET(CountryData!$A$1,'Quality check'!$A27-1,'Quality check'!AX$1-1)),"")</f>
        <v>800</v>
      </c>
      <c r="AY27" s="202" t="str">
        <f ca="1">IF(AND(ISNUMBER($A27),ISNUMBER(AY$1)),IF(OFFSET(CountryData!$A$1,'Quality check'!$A27-1,'Quality check'!AY$1-1)=0,"",OFFSET(CountryData!$A$1,'Quality check'!$A27-1,'Quality check'!AY$1-1)),"")</f>
        <v/>
      </c>
      <c r="AZ27" s="202" t="str">
        <f ca="1">IF(AND(ISNUMBER($A27),ISNUMBER(AZ$1)),IF(OFFSET(CountryData!$A$1,'Quality check'!$A27-1,'Quality check'!AZ$1-1)=0,"",OFFSET(CountryData!$A$1,'Quality check'!$A27-1,'Quality check'!AZ$1-1)),"")</f>
        <v/>
      </c>
      <c r="BA27" s="202" t="str">
        <f ca="1">IF(AND(ISNUMBER($A27),ISNUMBER(BA$1)),IF(OFFSET(CountryData!$A$1,'Quality check'!$A27-1,'Quality check'!BA$1-1)=0,"",OFFSET(CountryData!$A$1,'Quality check'!$A27-1,'Quality check'!BA$1-1)),"")</f>
        <v/>
      </c>
      <c r="BB27" s="202" t="str">
        <f ca="1">IF(AND(ISNUMBER($A27),ISNUMBER(BB$1)),IF(OFFSET(CountryData!$A$1,'Quality check'!$A27-1,'Quality check'!BB$1-1)=0,"",OFFSET(CountryData!$A$1,'Quality check'!$A27-1,'Quality check'!BB$1-1)),"")</f>
        <v/>
      </c>
      <c r="BC27" s="202" t="str">
        <f ca="1">IF(AND(ISNUMBER($A27),ISNUMBER(BC$1)),IF(OFFSET(CountryData!$A$1,'Quality check'!$A27-1,'Quality check'!BC$1-1)=0,"",OFFSET(CountryData!$A$1,'Quality check'!$A27-1,'Quality check'!BC$1-1)),"")</f>
        <v/>
      </c>
      <c r="BD27" s="313" t="str">
        <f ca="1">IF(AND(ISNUMBER($A27),ISNUMBER(BD$1)),IF(OFFSET(CountryData!$A$1,'Quality check'!$A27-1,'Quality check'!BD$1-1)=0,"",OFFSET(CountryData!$A$1,'Quality check'!$A27-1,'Quality check'!BD$1-1)),"")</f>
        <v/>
      </c>
      <c r="BE27" s="313" t="str">
        <f ca="1">IF(AND(ISNUMBER($A27),ISNUMBER(BE$1)),IF(OFFSET(CountryData!$A$1,'Quality check'!$A27-1,'Quality check'!BE$1-1)=0,"",OFFSET(CountryData!$A$1,'Quality check'!$A27-1,'Quality check'!BE$1-1)),"")</f>
        <v/>
      </c>
      <c r="BF27" s="313" t="str">
        <f ca="1">IF(AND(ISNUMBER($A27),ISNUMBER(BF$1)),IF(OFFSET(CountryData!$A$1,'Quality check'!$A27-1,'Quality check'!BF$1-1)=0,"",OFFSET(CountryData!$A$1,'Quality check'!$A27-1,'Quality check'!BF$1-1)),"")</f>
        <v/>
      </c>
      <c r="BG27" s="203" t="str">
        <f ca="1">IF(AND(ISNUMBER($A27),ISNUMBER(BG$1)),IF(OFFSET(CountryData!$A$1,'Quality check'!$A27-1,'Quality check'!BG$1-1)=0,"",OFFSET(CountryData!$A$1,'Quality check'!$A27-1,'Quality check'!BG$1-1)),"")</f>
        <v/>
      </c>
      <c r="BH27" s="202" t="str">
        <f ca="1">IF(AND(ISNUMBER($A27),ISNUMBER(BH$1)),IF(OFFSET(CountryData!$A$1,'Quality check'!$A27-1,'Quality check'!BH$1-1)=0,"",OFFSET(CountryData!$A$1,'Quality check'!$A27-1,'Quality check'!BH$1-1)),"")</f>
        <v/>
      </c>
      <c r="BI27" s="203" t="str">
        <f ca="1">IF(AND(ISNUMBER($A27),ISNUMBER(BI$1)),IF(OFFSET(CountryData!$A$1,'Quality check'!$A27-1,'Quality check'!BI$1-1)=0,"",OFFSET(CountryData!$A$1,'Quality check'!$A27-1,'Quality check'!BI$1-1)),"")</f>
        <v/>
      </c>
      <c r="BJ27" s="202">
        <f ca="1">IF(AND(ISNUMBER($A27),ISNUMBER(BJ$1)),IF(OFFSET(CountryData!$A$1,'Quality check'!$A27-1,'Quality check'!BJ$1-1)=0,"",OFFSET(CountryData!$A$1,'Quality check'!$A27-1,'Quality check'!BJ$1-1)),"")</f>
        <v>800</v>
      </c>
      <c r="BK27" s="202" t="str">
        <f ca="1">IF(AND(ISNUMBER($A27),ISNUMBER(BK$1)),IF(OFFSET(CountryData!$A$1,'Quality check'!$A27-1,'Quality check'!BK$1-1)=0,"",OFFSET(CountryData!$A$1,'Quality check'!$A27-1,'Quality check'!BK$1-1)),"")</f>
        <v/>
      </c>
      <c r="BL27" s="308" t="str">
        <f ca="1">IF(AND(ISNUMBER($A27),ISNUMBER(BL$1)),IF(OFFSET(CountryData!$A$1,'Quality check'!$A27-1,'Quality check'!BL$1-1)=0,"",OFFSET(CountryData!$A$1,'Quality check'!$A27-1,'Quality check'!BL$1-1)),"")</f>
        <v/>
      </c>
      <c r="BM27" s="308" t="str">
        <f ca="1">IF(AND(ISNUMBER($A27),ISNUMBER(BM$1)),IF(OFFSET(CountryData!$A$1,'Quality check'!$A27-1,'Quality check'!BM$1-1)=0,"",OFFSET(CountryData!$A$1,'Quality check'!$A27-1,'Quality check'!BM$1-1)),"")</f>
        <v/>
      </c>
      <c r="BN27" s="308" t="str">
        <f ca="1">IF(AND(ISNUMBER($A27),ISNUMBER(BN$1)),IF(OFFSET(CountryData!$A$1,'Quality check'!$A27-1,'Quality check'!BN$1-1)=0,"",OFFSET(CountryData!$A$1,'Quality check'!$A27-1,'Quality check'!BN$1-1)),"")</f>
        <v/>
      </c>
      <c r="BO27" s="308" t="str">
        <f ca="1">IF(AND(ISNUMBER($A27),ISNUMBER(BO$1)),IF(OFFSET(CountryData!$A$1,'Quality check'!$A27-1,'Quality check'!BO$1-1)=0,"",OFFSET(CountryData!$A$1,'Quality check'!$A27-1,'Quality check'!BO$1-1)),"")</f>
        <v/>
      </c>
      <c r="BP27" s="308" t="str">
        <f ca="1">IF(AND(ISNUMBER($A27),ISNUMBER(BP$1)),IF(OFFSET(CountryData!$A$1,'Quality check'!$A27-1,'Quality check'!BP$1-1)=0,"",OFFSET(CountryData!$A$1,'Quality check'!$A27-1,'Quality check'!BP$1-1)),"")</f>
        <v/>
      </c>
      <c r="BQ27" s="308" t="str">
        <f ca="1">IF(AND(ISNUMBER($A27),ISNUMBER(BQ$1)),IF(OFFSET(CountryData!$A$1,'Quality check'!$A27-1,'Quality check'!BQ$1-1)=0,"",OFFSET(CountryData!$A$1,'Quality check'!$A27-1,'Quality check'!BQ$1-1)),"")</f>
        <v/>
      </c>
      <c r="BR27" s="308" t="str">
        <f ca="1">IF(AND(ISNUMBER($A27),ISNUMBER(BR$1)),IF(OFFSET(CountryData!$A$1,'Quality check'!$A27-1,'Quality check'!BR$1-1)=0,"",OFFSET(CountryData!$A$1,'Quality check'!$A27-1,'Quality check'!BR$1-1)),"")</f>
        <v/>
      </c>
      <c r="BS27" s="308" t="str">
        <f ca="1">IF(AND(ISNUMBER($A27),ISNUMBER(BS$1)),IF(OFFSET(CountryData!$A$1,'Quality check'!$A27-1,'Quality check'!BS$1-1)=0,"",OFFSET(CountryData!$A$1,'Quality check'!$A27-1,'Quality check'!BS$1-1)),"")</f>
        <v/>
      </c>
      <c r="BT27" s="308" t="str">
        <f ca="1">IF(AND(ISNUMBER($A27),ISNUMBER(BT$1)),IF(OFFSET(CountryData!$A$1,'Quality check'!$A27-1,'Quality check'!BT$1-1)=0,"",OFFSET(CountryData!$A$1,'Quality check'!$A27-1,'Quality check'!BT$1-1)),"")</f>
        <v/>
      </c>
      <c r="BU27" s="308" t="str">
        <f ca="1">IF(AND(ISNUMBER($A27),ISNUMBER(BU$1)),IF(OFFSET(CountryData!$A$1,'Quality check'!$A27-1,'Quality check'!BU$1-1)=0,"",OFFSET(CountryData!$A$1,'Quality check'!$A27-1,'Quality check'!BU$1-1)),"")</f>
        <v/>
      </c>
      <c r="BV27" s="308" t="str">
        <f ca="1">IF(AND(ISNUMBER($A27),ISNUMBER(BV$1)),IF(OFFSET(CountryData!$A$1,'Quality check'!$A27-1,'Quality check'!BV$1-1)=0,"",OFFSET(CountryData!$A$1,'Quality check'!$A27-1,'Quality check'!BV$1-1)),"")</f>
        <v/>
      </c>
      <c r="BW27" s="308" t="str">
        <f ca="1">IF(AND(ISNUMBER($A27),ISNUMBER(BW$1)),IF(OFFSET(CountryData!$A$1,'Quality check'!$A27-1,'Quality check'!BW$1-1)=0,"",OFFSET(CountryData!$A$1,'Quality check'!$A27-1,'Quality check'!BW$1-1)),"")</f>
        <v/>
      </c>
      <c r="BX27" s="202" t="str">
        <f ca="1">IF(AND(ISNUMBER($A27),ISNUMBER(BX$1)),IF(OFFSET(CountryData!$A$1,'Quality check'!$A27-1,'Quality check'!BX$1-1)=0,"",OFFSET(CountryData!$A$1,'Quality check'!$A27-1,'Quality check'!BX$1-1)),"")</f>
        <v/>
      </c>
      <c r="BY27" s="308" t="str">
        <f ca="1">IF(AND(ISNUMBER($A27),ISNUMBER(BY$1)),IF(OFFSET(CountryData!$A$1,'Quality check'!$A27-1,'Quality check'!BY$1-1)=0,"",OFFSET(CountryData!$A$1,'Quality check'!$A27-1,'Quality check'!BY$1-1)),"")</f>
        <v/>
      </c>
      <c r="BZ27" s="308" t="str">
        <f ca="1">IF(AND(ISNUMBER($A27),ISNUMBER(BZ$1)),IF(OFFSET(CountryData!$A$1,'Quality check'!$A27-1,'Quality check'!BZ$1-1)=0,"",OFFSET(CountryData!$A$1,'Quality check'!$A27-1,'Quality check'!BZ$1-1)),"")</f>
        <v/>
      </c>
      <c r="CA27" s="308" t="str">
        <f ca="1">IF(AND(ISNUMBER($A27),ISNUMBER(CA$1)),IF(OFFSET(CountryData!$A$1,'Quality check'!$A27-1,'Quality check'!CA$1-1)=0,"",OFFSET(CountryData!$A$1,'Quality check'!$A27-1,'Quality check'!CA$1-1)),"")</f>
        <v/>
      </c>
      <c r="CB27" s="308" t="str">
        <f ca="1">IF(AND(ISNUMBER($A27),ISNUMBER(CB$1)),IF(OFFSET(CountryData!$A$1,'Quality check'!$A27-1,'Quality check'!CB$1-1)=0,"",OFFSET(CountryData!$A$1,'Quality check'!$A27-1,'Quality check'!CB$1-1)),"")</f>
        <v/>
      </c>
      <c r="CC27" s="308" t="str">
        <f ca="1">IF(AND(ISNUMBER($A27),ISNUMBER(CC$1)),IF(OFFSET(CountryData!$A$1,'Quality check'!$A27-1,'Quality check'!CC$1-1)=0,"",OFFSET(CountryData!$A$1,'Quality check'!$A27-1,'Quality check'!CC$1-1)),"")</f>
        <v/>
      </c>
      <c r="CD27" s="308" t="str">
        <f ca="1">IF(AND(ISNUMBER($A27),ISNUMBER(CD$1)),IF(OFFSET(CountryData!$A$1,'Quality check'!$A27-1,'Quality check'!CD$1-1)=0,"",OFFSET(CountryData!$A$1,'Quality check'!$A27-1,'Quality check'!CD$1-1)),"")</f>
        <v/>
      </c>
      <c r="CE27" s="308" t="str">
        <f ca="1">IF(AND(ISNUMBER($A27),ISNUMBER(CE$1)),IF(OFFSET(CountryData!$A$1,'Quality check'!$A27-1,'Quality check'!CE$1-1)=0,"",OFFSET(CountryData!$A$1,'Quality check'!$A27-1,'Quality check'!CE$1-1)),"")</f>
        <v/>
      </c>
      <c r="CF27" s="308" t="str">
        <f ca="1">IF(AND(ISNUMBER($A27),ISNUMBER(CF$1)),IF(OFFSET(CountryData!$A$1,'Quality check'!$A27-1,'Quality check'!CF$1-1)=0,"",OFFSET(CountryData!$A$1,'Quality check'!$A27-1,'Quality check'!CF$1-1)),"")</f>
        <v/>
      </c>
      <c r="CG27" s="308" t="str">
        <f ca="1">IF(AND(ISNUMBER($A27),ISNUMBER(CG$1)),IF(OFFSET(CountryData!$A$1,'Quality check'!$A27-1,'Quality check'!CG$1-1)=0,"",OFFSET(CountryData!$A$1,'Quality check'!$A27-1,'Quality check'!CG$1-1)),"")</f>
        <v/>
      </c>
      <c r="CH27" s="308" t="str">
        <f ca="1">IF(AND(ISNUMBER($A27),ISNUMBER(CH$1)),IF(OFFSET(CountryData!$A$1,'Quality check'!$A27-1,'Quality check'!CH$1-1)=0,"",OFFSET(CountryData!$A$1,'Quality check'!$A27-1,'Quality check'!CH$1-1)),"")</f>
        <v/>
      </c>
      <c r="CI27" s="308" t="str">
        <f ca="1">IF(AND(ISNUMBER($A27),ISNUMBER(CI$1)),IF(OFFSET(CountryData!$A$1,'Quality check'!$A27-1,'Quality check'!CI$1-1)=0,"",OFFSET(CountryData!$A$1,'Quality check'!$A27-1,'Quality check'!CI$1-1)),"")</f>
        <v/>
      </c>
      <c r="CJ27" s="308" t="str">
        <f ca="1">IF(AND(ISNUMBER($A27),ISNUMBER(CJ$1)),IF(OFFSET(CountryData!$A$1,'Quality check'!$A27-1,'Quality check'!CJ$1-1)=0,"",OFFSET(CountryData!$A$1,'Quality check'!$A27-1,'Quality check'!CJ$1-1)),"")</f>
        <v/>
      </c>
      <c r="CK27" s="202" t="str">
        <f ca="1">IF(AND(ISNUMBER($A27),ISNUMBER(CK$1)),IF(OFFSET(CountryData!$A$1,'Quality check'!$A27-1,'Quality check'!CK$1-1)=0,"",OFFSET(CountryData!$A$1,'Quality check'!$A27-1,'Quality check'!CK$1-1)),"")</f>
        <v/>
      </c>
      <c r="CL27" s="308" t="str">
        <f ca="1">IF(AND(ISNUMBER($A27),ISNUMBER(CL$1)),IF(OFFSET(CountryData!$A$1,'Quality check'!$A27-1,'Quality check'!CL$1-1)=0,"",OFFSET(CountryData!$A$1,'Quality check'!$A27-1,'Quality check'!CL$1-1)),"")</f>
        <v/>
      </c>
      <c r="CM27" s="308" t="str">
        <f ca="1">IF(AND(ISNUMBER($A27),ISNUMBER(CM$1)),IF(OFFSET(CountryData!$A$1,'Quality check'!$A27-1,'Quality check'!CM$1-1)=0,"",OFFSET(CountryData!$A$1,'Quality check'!$A27-1,'Quality check'!CM$1-1)),"")</f>
        <v/>
      </c>
      <c r="CN27" s="308" t="str">
        <f ca="1">IF(AND(ISNUMBER($A27),ISNUMBER(CN$1)),IF(OFFSET(CountryData!$A$1,'Quality check'!$A27-1,'Quality check'!CN$1-1)=0,"",OFFSET(CountryData!$A$1,'Quality check'!$A27-1,'Quality check'!CN$1-1)),"")</f>
        <v/>
      </c>
      <c r="CO27" s="308" t="str">
        <f ca="1">IF(AND(ISNUMBER($A27),ISNUMBER(CO$1)),IF(OFFSET(CountryData!$A$1,'Quality check'!$A27-1,'Quality check'!CO$1-1)=0,"",OFFSET(CountryData!$A$1,'Quality check'!$A27-1,'Quality check'!CO$1-1)),"")</f>
        <v/>
      </c>
      <c r="CP27" s="308" t="str">
        <f ca="1">IF(AND(ISNUMBER($A27),ISNUMBER(CP$1)),IF(OFFSET(CountryData!$A$1,'Quality check'!$A27-1,'Quality check'!CP$1-1)=0,"",OFFSET(CountryData!$A$1,'Quality check'!$A27-1,'Quality check'!CP$1-1)),"")</f>
        <v/>
      </c>
      <c r="CQ27" s="308" t="str">
        <f ca="1">IF(AND(ISNUMBER($A27),ISNUMBER(CQ$1)),IF(OFFSET(CountryData!$A$1,'Quality check'!$A27-1,'Quality check'!CQ$1-1)=0,"",OFFSET(CountryData!$A$1,'Quality check'!$A27-1,'Quality check'!CQ$1-1)),"")</f>
        <v/>
      </c>
      <c r="CR27" s="203" t="str">
        <f ca="1">IF(AND(ISNUMBER($A27),ISNUMBER(CR$1)),IF(OFFSET(CountryData!$A$1,'Quality check'!$A27-1,'Quality check'!CR$1-1)=0,"",OFFSET(CountryData!$A$1,'Quality check'!$A27-1,'Quality check'!CR$1-1)),"")</f>
        <v/>
      </c>
      <c r="CS27" s="203" t="str">
        <f ca="1">IF(AND(ISNUMBER($A27),ISNUMBER(CS$1)),IF(OFFSET(CountryData!$A$1,'Quality check'!$A27-1,'Quality check'!CS$1-1)=0,"",OFFSET(CountryData!$A$1,'Quality check'!$A27-1,'Quality check'!CS$1-1)),"")</f>
        <v/>
      </c>
      <c r="CT27" s="203" t="str">
        <f ca="1">IF(AND(ISNUMBER($A27),ISNUMBER(CT$1)),IF(OFFSET(CountryData!$A$1,'Quality check'!$A27-1,'Quality check'!CT$1-1)=0,"",OFFSET(CountryData!$A$1,'Quality check'!$A27-1,'Quality check'!CT$1-1)),"")</f>
        <v/>
      </c>
      <c r="CU27" s="203" t="str">
        <f ca="1">IF(AND(ISNUMBER($A27),ISNUMBER(CU$1)),IF(OFFSET(CountryData!$A$1,'Quality check'!$A27-1,'Quality check'!CU$1-1)=0,"",OFFSET(CountryData!$A$1,'Quality check'!$A27-1,'Quality check'!CU$1-1)),"")</f>
        <v/>
      </c>
      <c r="CV27" s="203" t="str">
        <f ca="1">IF(AND(ISNUMBER($A27),ISNUMBER(CV$1)),IF(OFFSET(CountryData!$A$1,'Quality check'!$A27-1,'Quality check'!CV$1-1)=0,"",OFFSET(CountryData!$A$1,'Quality check'!$A27-1,'Quality check'!CV$1-1)),"")</f>
        <v/>
      </c>
      <c r="CW27" s="203" t="str">
        <f ca="1">IF(AND(ISNUMBER($A27),ISNUMBER(CW$1)),IF(OFFSET(CountryData!$A$1,'Quality check'!$A27-1,'Quality check'!CW$1-1)=0,"",OFFSET(CountryData!$A$1,'Quality check'!$A27-1,'Quality check'!CW$1-1)),"")</f>
        <v/>
      </c>
      <c r="CX27" s="203" t="str">
        <f ca="1">IF(AND(ISNUMBER($A27),ISNUMBER(CX$1)),IF(OFFSET(CountryData!$A$1,'Quality check'!$A27-1,'Quality check'!CX$1-1)=0,"",OFFSET(CountryData!$A$1,'Quality check'!$A27-1,'Quality check'!CX$1-1)),"")</f>
        <v/>
      </c>
      <c r="CY27" s="203" t="str">
        <f ca="1">IF(AND(ISNUMBER($A27),ISNUMBER(CY$1)),IF(OFFSET(CountryData!$A$1,'Quality check'!$A27-1,'Quality check'!CY$1-1)=0,"",OFFSET(CountryData!$A$1,'Quality check'!$A27-1,'Quality check'!CY$1-1)),"")</f>
        <v/>
      </c>
      <c r="CZ27" s="308" t="str">
        <f ca="1">IF(AND(ISNUMBER($A27),ISNUMBER(CZ$1)),IF(OFFSET(CountryData!$A$1,'Quality check'!$A27-1,'Quality check'!CZ$1-1)=0,"",OFFSET(CountryData!$A$1,'Quality check'!$A27-1,'Quality check'!CZ$1-1)),"")</f>
        <v/>
      </c>
      <c r="DA27" s="308" t="str">
        <f ca="1">IF(AND(ISNUMBER($A27),ISNUMBER(DA$1)),IF(OFFSET(CountryData!$A$1,'Quality check'!$A27-1,'Quality check'!DA$1-1)=0,"",OFFSET(CountryData!$A$1,'Quality check'!$A27-1,'Quality check'!DA$1-1)),"")</f>
        <v/>
      </c>
      <c r="DB27" s="202" t="str">
        <f ca="1">IF(AND(ISNUMBER($A27),ISNUMBER(DB$1)),IF(OFFSET(CountryData!$A$1,'Quality check'!$A27-1,'Quality check'!DB$1-1)=0,"",OFFSET(CountryData!$A$1,'Quality check'!$A27-1,'Quality check'!DB$1-1)),"")</f>
        <v/>
      </c>
      <c r="DC27" s="308" t="str">
        <f ca="1">IF(AND(ISNUMBER($A27),ISNUMBER(DC$1)),IF(OFFSET(CountryData!$A$1,'Quality check'!$A27-1,'Quality check'!DC$1-1)=0,"",OFFSET(CountryData!$A$1,'Quality check'!$A27-1,'Quality check'!DC$1-1)),"")</f>
        <v/>
      </c>
      <c r="DD27" s="308" t="str">
        <f ca="1">IF(AND(ISNUMBER($A27),ISNUMBER(DD$1)),IF(OFFSET(CountryData!$A$1,'Quality check'!$A27-1,'Quality check'!DD$1-1)=0,"",OFFSET(CountryData!$A$1,'Quality check'!$A27-1,'Quality check'!DD$1-1)),"")</f>
        <v/>
      </c>
      <c r="DE27" s="202" t="str">
        <f ca="1">IF(AND(ISNUMBER($A27),ISNUMBER(DE$1)),IF(OFFSET(CountryData!$A$1,'Quality check'!$A27-1,'Quality check'!DE$1-1)=0,"",OFFSET(CountryData!$A$1,'Quality check'!$A27-1,'Quality check'!DE$1-1)),"")</f>
        <v/>
      </c>
      <c r="DF27" s="203" t="str">
        <f ca="1">IF(AND(ISNUMBER($A27),ISNUMBER(DF$1)),IF(OFFSET(CountryData!$A$1,'Quality check'!$A27-1,'Quality check'!DF$1-1)=0,"",OFFSET(CountryData!$A$1,'Quality check'!$A27-1,'Quality check'!DF$1-1)),"")</f>
        <v/>
      </c>
      <c r="DG27" s="308" t="str">
        <f ca="1">IF(AND(ISNUMBER($A27),ISNUMBER(DG$1)),IF(OFFSET(CountryData!$A$1,'Quality check'!$A27-1,'Quality check'!DG$1-1)=0,"",OFFSET(CountryData!$A$1,'Quality check'!$A27-1,'Quality check'!DG$1-1)),"")</f>
        <v/>
      </c>
      <c r="DH27" s="203" t="str">
        <f ca="1">IF(AND(ISNUMBER($A27),ISNUMBER(DH$1)),IF(OFFSET(CountryData!$A$1,'Quality check'!$A27-1,'Quality check'!DH$1-1)=0,"",OFFSET(CountryData!$A$1,'Quality check'!$A27-1,'Quality check'!DH$1-1)),"")</f>
        <v/>
      </c>
      <c r="DI27" s="308" t="str">
        <f ca="1">IF(AND(ISNUMBER($A27),ISNUMBER(DI$1)),IF(OFFSET(CountryData!$A$1,'Quality check'!$A27-1,'Quality check'!DI$1-1)=0,"",OFFSET(CountryData!$A$1,'Quality check'!$A27-1,'Quality check'!DI$1-1)),"")</f>
        <v/>
      </c>
      <c r="DJ27" s="308" t="str">
        <f ca="1">IF(AND(ISNUMBER($A27),ISNUMBER(DJ$1)),IF(OFFSET(CountryData!$A$1,'Quality check'!$A27-1,'Quality check'!DJ$1-1)=0,"",OFFSET(CountryData!$A$1,'Quality check'!$A27-1,'Quality check'!DJ$1-1)),"")</f>
        <v/>
      </c>
      <c r="DK27" s="203" t="str">
        <f ca="1">IF(AND(ISNUMBER($A27),ISNUMBER(DK$1)),IF(OFFSET(CountryData!$A$1,'Quality check'!$A27-1,'Quality check'!DK$1-1)=0,"",OFFSET(CountryData!$A$1,'Quality check'!$A27-1,'Quality check'!DK$1-1)),"")</f>
        <v/>
      </c>
      <c r="DL27" s="203" t="str">
        <f ca="1">IF(AND(ISNUMBER($A27),ISNUMBER(DL$1)),IF(OFFSET(CountryData!$A$1,'Quality check'!$A27-1,'Quality check'!DL$1-1)=0,"",OFFSET(CountryData!$A$1,'Quality check'!$A27-1,'Quality check'!DL$1-1)),"")</f>
        <v/>
      </c>
      <c r="DM27" s="203" t="str">
        <f ca="1">IF(AND(ISNUMBER($A27),ISNUMBER(DM$1)),IF(OFFSET(CountryData!$A$1,'Quality check'!$A27-1,'Quality check'!DM$1-1)=0,"",OFFSET(CountryData!$A$1,'Quality check'!$A27-1,'Quality check'!DM$1-1)),"")</f>
        <v/>
      </c>
      <c r="DN27" s="203" t="str">
        <f ca="1">IF(AND(ISNUMBER($A27),ISNUMBER(DN$1)),IF(OFFSET(CountryData!$A$1,'Quality check'!$A27-1,'Quality check'!DN$1-1)=0,"",OFFSET(CountryData!$A$1,'Quality check'!$A27-1,'Quality check'!DN$1-1)),"")</f>
        <v/>
      </c>
      <c r="DO27" t="str">
        <f ca="1">IF(AND(ISNUMBER($A27),ISNUMBER(DO$1)),IF(OFFSET(CountryData!$A$1,'Quality check'!$A27-1,'Quality check'!DO$1-1)=0,"",OFFSET(CountryData!$A$1,'Quality check'!$A27-1,'Quality check'!DO$1-1)),"")</f>
        <v/>
      </c>
      <c r="DP27" t="str">
        <f ca="1">IF(AND(ISNUMBER($A27),ISNUMBER(DP$1)),IF(OFFSET(CountryData!$A$1,'Quality check'!$A27-1,'Quality check'!DP$1-1)=0,"",OFFSET(CountryData!$A$1,'Quality check'!$A27-1,'Quality check'!DP$1-1)),"")</f>
        <v/>
      </c>
      <c r="EF27">
        <f t="shared" si="3"/>
        <v>5</v>
      </c>
      <c r="EG27" t="str">
        <f t="shared" si="4"/>
        <v/>
      </c>
      <c r="EH27" t="str">
        <f t="shared" si="0"/>
        <v/>
      </c>
    </row>
    <row r="28" spans="1:138" x14ac:dyDescent="0.25">
      <c r="A28" s="114">
        <f>IF(ISNUMBER(MATCH(C28,CountryData!$EM:$EM,0)),MATCH(C28,CountryData!$EM:$EM,0),"")</f>
        <v>98</v>
      </c>
      <c r="B28" t="s">
        <v>419</v>
      </c>
      <c r="C28" t="s">
        <v>736</v>
      </c>
      <c r="D28" t="str">
        <f t="shared" si="1"/>
        <v>Eritrea</v>
      </c>
      <c r="E28">
        <f t="shared" si="2"/>
        <v>2013</v>
      </c>
      <c r="F28" s="203" t="str">
        <f ca="1">IF(AND(ISNUMBER($A28),ISNUMBER(F$1)),IF(OFFSET(CountryData!$A$1,'Quality check'!$A28-1,'Quality check'!F$1-1)=0,"",OFFSET(CountryData!$A$1,'Quality check'!$A28-1,'Quality check'!F$1-1)),"")</f>
        <v/>
      </c>
      <c r="G28" s="203" t="str">
        <f ca="1">IF(AND(ISNUMBER($A28),ISNUMBER(G$1)),IF(OFFSET(CountryData!$A$1,'Quality check'!$A28-1,'Quality check'!G$1-1)=0,"",OFFSET(CountryData!$A$1,'Quality check'!$A28-1,'Quality check'!G$1-1)),"")</f>
        <v/>
      </c>
      <c r="H28" s="202" t="str">
        <f ca="1">IF(AND(ISNUMBER($A28),ISNUMBER(H$1)),IF(OFFSET(CountryData!$A$1,'Quality check'!$A28-1,'Quality check'!H$1-1)=0,"",OFFSET(CountryData!$A$1,'Quality check'!$A28-1,'Quality check'!H$1-1)),"")</f>
        <v/>
      </c>
      <c r="I28" s="202" t="str">
        <f ca="1">IF(AND(ISNUMBER($A28),ISNUMBER(I$1)),IF(OFFSET(CountryData!$A$1,'Quality check'!$A28-1,'Quality check'!I$1-1)=0,"",OFFSET(CountryData!$A$1,'Quality check'!$A28-1,'Quality check'!I$1-1)),"")</f>
        <v/>
      </c>
      <c r="J28" s="203" t="str">
        <f ca="1">IF(AND(ISNUMBER($A28),ISNUMBER(J$1)),IF(OFFSET(CountryData!$A$1,'Quality check'!$A28-1,'Quality check'!J$1-1)=0,"",OFFSET(CountryData!$A$1,'Quality check'!$A28-1,'Quality check'!J$1-1)),"")</f>
        <v/>
      </c>
      <c r="K28" s="203" t="str">
        <f ca="1">IF(AND(ISNUMBER($A28),ISNUMBER(K$1)),IF(OFFSET(CountryData!$A$1,'Quality check'!$A28-1,'Quality check'!K$1-1)=0,"",OFFSET(CountryData!$A$1,'Quality check'!$A28-1,'Quality check'!K$1-1)),"")</f>
        <v/>
      </c>
      <c r="L28" s="203" t="str">
        <f ca="1">IF(AND(ISNUMBER($A28),ISNUMBER(L$1)),IF(OFFSET(CountryData!$A$1,'Quality check'!$A28-1,'Quality check'!L$1-1)=0,"",OFFSET(CountryData!$A$1,'Quality check'!$A28-1,'Quality check'!L$1-1)),"")</f>
        <v/>
      </c>
      <c r="M28" s="203" t="str">
        <f ca="1">IF(AND(ISNUMBER($A28),ISNUMBER(M$1)),IF(OFFSET(CountryData!$A$1,'Quality check'!$A28-1,'Quality check'!M$1-1)=0,"",OFFSET(CountryData!$A$1,'Quality check'!$A28-1,'Quality check'!M$1-1)),"")</f>
        <v/>
      </c>
      <c r="N28" s="203" t="str">
        <f ca="1">IF(AND(ISNUMBER($A28),ISNUMBER(N$1)),IF(OFFSET(CountryData!$A$1,'Quality check'!$A28-1,'Quality check'!N$1-1)=0,"",OFFSET(CountryData!$A$1,'Quality check'!$A28-1,'Quality check'!N$1-1)),"")</f>
        <v/>
      </c>
      <c r="O28" s="203" t="str">
        <f ca="1">IF(AND(ISNUMBER($A28),ISNUMBER(O$1)),IF(OFFSET(CountryData!$A$1,'Quality check'!$A28-1,'Quality check'!O$1-1)=0,"",OFFSET(CountryData!$A$1,'Quality check'!$A28-1,'Quality check'!O$1-1)),"")</f>
        <v/>
      </c>
      <c r="P28" s="203" t="str">
        <f ca="1">IF(AND(ISNUMBER($A28),ISNUMBER(P$1)),IF(OFFSET(CountryData!$A$1,'Quality check'!$A28-1,'Quality check'!P$1-1)=0,"",OFFSET(CountryData!$A$1,'Quality check'!$A28-1,'Quality check'!P$1-1)),"")</f>
        <v/>
      </c>
      <c r="Q28" s="203" t="str">
        <f ca="1">IF(AND(ISNUMBER($A28),ISNUMBER(Q$1)),IF(OFFSET(CountryData!$A$1,'Quality check'!$A28-1,'Quality check'!Q$1-1)=0,"",OFFSET(CountryData!$A$1,'Quality check'!$A28-1,'Quality check'!Q$1-1)),"")</f>
        <v/>
      </c>
      <c r="R28" s="203" t="str">
        <f ca="1">IF(AND(ISNUMBER($A28),ISNUMBER(R$1)),IF(OFFSET(CountryData!$A$1,'Quality check'!$A28-1,'Quality check'!R$1-1)=0,"",OFFSET(CountryData!$A$1,'Quality check'!$A28-1,'Quality check'!R$1-1)),"")</f>
        <v/>
      </c>
      <c r="S28" s="203" t="str">
        <f ca="1">IF(AND(ISNUMBER($A28),ISNUMBER(S$1)),IF(OFFSET(CountryData!$A$1,'Quality check'!$A28-1,'Quality check'!S$1-1)=0,"",OFFSET(CountryData!$A$1,'Quality check'!$A28-1,'Quality check'!S$1-1)),"")</f>
        <v/>
      </c>
      <c r="T28" s="202" t="str">
        <f ca="1">IF(AND(ISNUMBER($A28),ISNUMBER(T$1)),IF(OFFSET(CountryData!$A$1,'Quality check'!$A28-1,'Quality check'!T$1-1)=0,"",OFFSET(CountryData!$A$1,'Quality check'!$A28-1,'Quality check'!T$1-1)),"")</f>
        <v/>
      </c>
      <c r="U28" s="203" t="str">
        <f ca="1">IF(AND(ISNUMBER($A28),ISNUMBER(U$1)),IF(OFFSET(CountryData!$A$1,'Quality check'!$A28-1,'Quality check'!U$1-1)=0,"",OFFSET(CountryData!$A$1,'Quality check'!$A28-1,'Quality check'!U$1-1)),"")</f>
        <v/>
      </c>
      <c r="V28" s="203" t="str">
        <f ca="1">IF(AND(ISNUMBER($A28),ISNUMBER(V$1)),IF(OFFSET(CountryData!$A$1,'Quality check'!$A28-1,'Quality check'!V$1-1)=0,"",OFFSET(CountryData!$A$1,'Quality check'!$A28-1,'Quality check'!V$1-1)),"")</f>
        <v/>
      </c>
      <c r="W28" s="202" t="str">
        <f ca="1">IF(AND(ISNUMBER($A28),ISNUMBER(W$1)),IF(OFFSET(CountryData!$A$1,'Quality check'!$A28-1,'Quality check'!W$1-1)=0,"",OFFSET(CountryData!$A$1,'Quality check'!$A28-1,'Quality check'!W$1-1)),"")</f>
        <v/>
      </c>
      <c r="X28" s="202" t="str">
        <f ca="1">IF(AND(ISNUMBER($A28),ISNUMBER(X$1)),IF(OFFSET(CountryData!$A$1,'Quality check'!$A28-1,'Quality check'!X$1-1)=0,"",OFFSET(CountryData!$A$1,'Quality check'!$A28-1,'Quality check'!X$1-1)),"")</f>
        <v/>
      </c>
      <c r="Y28" s="202" t="str">
        <f ca="1">IF(AND(ISNUMBER($A28),ISNUMBER(Y$1)),IF(OFFSET(CountryData!$A$1,'Quality check'!$A28-1,'Quality check'!Y$1-1)=0,"",OFFSET(CountryData!$A$1,'Quality check'!$A28-1,'Quality check'!Y$1-1)),"")</f>
        <v/>
      </c>
      <c r="Z28" s="202" t="str">
        <f ca="1">IF(AND(ISNUMBER($A28),ISNUMBER(Z$1)),IF(OFFSET(CountryData!$A$1,'Quality check'!$A28-1,'Quality check'!Z$1-1)=0,"",OFFSET(CountryData!$A$1,'Quality check'!$A28-1,'Quality check'!Z$1-1)),"")</f>
        <v/>
      </c>
      <c r="AA28" s="203" t="str">
        <f ca="1">IF(AND(ISNUMBER($A28),ISNUMBER(AA$1)),IF(OFFSET(CountryData!$A$1,'Quality check'!$A28-1,'Quality check'!AA$1-1)=0,"",OFFSET(CountryData!$A$1,'Quality check'!$A28-1,'Quality check'!AA$1-1)),"")</f>
        <v/>
      </c>
      <c r="AB28" s="203" t="str">
        <f ca="1">IF(AND(ISNUMBER($A28),ISNUMBER(AB$1)),IF(OFFSET(CountryData!$A$1,'Quality check'!$A28-1,'Quality check'!AB$1-1)=0,"",OFFSET(CountryData!$A$1,'Quality check'!$A28-1,'Quality check'!AB$1-1)),"")</f>
        <v/>
      </c>
      <c r="AC28" s="203" t="str">
        <f ca="1">IF(AND(ISNUMBER($A28),ISNUMBER(AC$1)),IF(OFFSET(CountryData!$A$1,'Quality check'!$A28-1,'Quality check'!AC$1-1)=0,"",OFFSET(CountryData!$A$1,'Quality check'!$A28-1,'Quality check'!AC$1-1)),"")</f>
        <v/>
      </c>
      <c r="AD28" s="203" t="str">
        <f ca="1">IF(AND(ISNUMBER($A28),ISNUMBER(AD$1)),IF(OFFSET(CountryData!$A$1,'Quality check'!$A28-1,'Quality check'!AD$1-1)=0,"",OFFSET(CountryData!$A$1,'Quality check'!$A28-1,'Quality check'!AD$1-1)),"")</f>
        <v/>
      </c>
      <c r="AE28" s="202" t="str">
        <f ca="1">IF(AND(ISNUMBER($A28),ISNUMBER(AE$1)),IF(OFFSET(CountryData!$A$1,'Quality check'!$A28-1,'Quality check'!AE$1-1)=0,"",OFFSET(CountryData!$A$1,'Quality check'!$A28-1,'Quality check'!AE$1-1)),"")</f>
        <v/>
      </c>
      <c r="AF28" s="308" t="str">
        <f ca="1">IF(AND(ISNUMBER($A28),ISNUMBER(AF$1)),IF(OFFSET(CountryData!$A$1,'Quality check'!$A28-1,'Quality check'!AF$1-1)=0,"",OFFSET(CountryData!$A$1,'Quality check'!$A28-1,'Quality check'!AF$1-1)),"")</f>
        <v/>
      </c>
      <c r="AG28" s="203" t="str">
        <f ca="1">IF(AND(ISNUMBER($A28),ISNUMBER(AG$1)),IF(OFFSET(CountryData!$A$1,'Quality check'!$A28-1,'Quality check'!AG$1-1)=0,"",OFFSET(CountryData!$A$1,'Quality check'!$A28-1,'Quality check'!AG$1-1)),"")</f>
        <v/>
      </c>
      <c r="AH28" s="203" t="str">
        <f ca="1">IF(AND(ISNUMBER($A28),ISNUMBER(AH$1)),IF(OFFSET(CountryData!$A$1,'Quality check'!$A28-1,'Quality check'!AH$1-1)=0,"",OFFSET(CountryData!$A$1,'Quality check'!$A28-1,'Quality check'!AH$1-1)),"")</f>
        <v/>
      </c>
      <c r="AI28" s="203" t="str">
        <f ca="1">IF(AND(ISNUMBER($A28),ISNUMBER(AI$1)),IF(OFFSET(CountryData!$A$1,'Quality check'!$A28-1,'Quality check'!AI$1-1)=0,"",OFFSET(CountryData!$A$1,'Quality check'!$A28-1,'Quality check'!AI$1-1)),"")</f>
        <v/>
      </c>
      <c r="AJ28" s="202" t="str">
        <f ca="1">IF(AND(ISNUMBER($A28),ISNUMBER(AJ$1)),IF(OFFSET(CountryData!$A$1,'Quality check'!$A28-1,'Quality check'!AJ$1-1)=0,"",OFFSET(CountryData!$A$1,'Quality check'!$A28-1,'Quality check'!AJ$1-1)),"")</f>
        <v/>
      </c>
      <c r="AK28" s="202" t="str">
        <f ca="1">IF(AND(ISNUMBER($A28),ISNUMBER(AK$1)),IF(OFFSET(CountryData!$A$1,'Quality check'!$A28-1,'Quality check'!AK$1-1)=0,"",OFFSET(CountryData!$A$1,'Quality check'!$A28-1,'Quality check'!AK$1-1)),"")</f>
        <v/>
      </c>
      <c r="AL28" s="202" t="str">
        <f ca="1">IF(AND(ISNUMBER($A28),ISNUMBER(AL$1)),IF(OFFSET(CountryData!$A$1,'Quality check'!$A28-1,'Quality check'!AL$1-1)=0,"",OFFSET(CountryData!$A$1,'Quality check'!$A28-1,'Quality check'!AL$1-1)),"")</f>
        <v/>
      </c>
      <c r="AM28" s="202" t="str">
        <f ca="1">IF(AND(ISNUMBER($A28),ISNUMBER(AM$1)),IF(OFFSET(CountryData!$A$1,'Quality check'!$A28-1,'Quality check'!AM$1-1)=0,"",OFFSET(CountryData!$A$1,'Quality check'!$A28-1,'Quality check'!AM$1-1)),"")</f>
        <v/>
      </c>
      <c r="AN28" s="202" t="str">
        <f ca="1">IF(AND(ISNUMBER($A28),ISNUMBER(AN$1)),IF(OFFSET(CountryData!$A$1,'Quality check'!$A28-1,'Quality check'!AN$1-1)=0,"",OFFSET(CountryData!$A$1,'Quality check'!$A28-1,'Quality check'!AN$1-1)),"")</f>
        <v/>
      </c>
      <c r="AO28" s="203" t="str">
        <f ca="1">IF(AND(ISNUMBER($A28),ISNUMBER(AO$1)),IF(OFFSET(CountryData!$A$1,'Quality check'!$A28-1,'Quality check'!AO$1-1)=0,"",OFFSET(CountryData!$A$1,'Quality check'!$A28-1,'Quality check'!AO$1-1)),"")</f>
        <v/>
      </c>
      <c r="AP28" s="203" t="str">
        <f ca="1">IF(AND(ISNUMBER($A28),ISNUMBER(AP$1)),IF(OFFSET(CountryData!$A$1,'Quality check'!$A28-1,'Quality check'!AP$1-1)=0,"",OFFSET(CountryData!$A$1,'Quality check'!$A28-1,'Quality check'!AP$1-1)),"")</f>
        <v/>
      </c>
      <c r="AQ28" s="202" t="str">
        <f ca="1">IF(AND(ISNUMBER($A28),ISNUMBER(AQ$1)),IF(OFFSET(CountryData!$A$1,'Quality check'!$A28-1,'Quality check'!AQ$1-1)=0,"",OFFSET(CountryData!$A$1,'Quality check'!$A28-1,'Quality check'!AQ$1-1)),"")</f>
        <v/>
      </c>
      <c r="AR28" s="202" t="str">
        <f ca="1">IF(AND(ISNUMBER($A28),ISNUMBER(AR$1)),IF(OFFSET(CountryData!$A$1,'Quality check'!$A28-1,'Quality check'!AR$1-1)=0,"",OFFSET(CountryData!$A$1,'Quality check'!$A28-1,'Quality check'!AR$1-1)),"")</f>
        <v/>
      </c>
      <c r="AS28" s="202" t="str">
        <f ca="1">IF(AND(ISNUMBER($A28),ISNUMBER(AS$1)),IF(OFFSET(CountryData!$A$1,'Quality check'!$A28-1,'Quality check'!AS$1-1)=0,"",OFFSET(CountryData!$A$1,'Quality check'!$A28-1,'Quality check'!AS$1-1)),"")</f>
        <v/>
      </c>
      <c r="AT28" s="202" t="str">
        <f ca="1">IF(AND(ISNUMBER($A28),ISNUMBER(AT$1)),IF(OFFSET(CountryData!$A$1,'Quality check'!$A28-1,'Quality check'!AT$1-1)=0,"",OFFSET(CountryData!$A$1,'Quality check'!$A28-1,'Quality check'!AT$1-1)),"")</f>
        <v/>
      </c>
      <c r="AU28" s="202" t="str">
        <f ca="1">IF(AND(ISNUMBER($A28),ISNUMBER(AU$1)),IF(OFFSET(CountryData!$A$1,'Quality check'!$A28-1,'Quality check'!AU$1-1)=0,"",OFFSET(CountryData!$A$1,'Quality check'!$A28-1,'Quality check'!AU$1-1)),"")</f>
        <v/>
      </c>
      <c r="AV28" s="202" t="str">
        <f ca="1">IF(AND(ISNUMBER($A28),ISNUMBER(AV$1)),IF(OFFSET(CountryData!$A$1,'Quality check'!$A28-1,'Quality check'!AV$1-1)=0,"",OFFSET(CountryData!$A$1,'Quality check'!$A28-1,'Quality check'!AV$1-1)),"")</f>
        <v/>
      </c>
      <c r="AW28" s="203" t="str">
        <f ca="1">IF(AND(ISNUMBER($A28),ISNUMBER(AW$1)),IF(OFFSET(CountryData!$A$1,'Quality check'!$A28-1,'Quality check'!AW$1-1)=0,"",OFFSET(CountryData!$A$1,'Quality check'!$A28-1,'Quality check'!AW$1-1)),"")</f>
        <v/>
      </c>
      <c r="AX28" s="203" t="str">
        <f ca="1">IF(AND(ISNUMBER($A28),ISNUMBER(AX$1)),IF(OFFSET(CountryData!$A$1,'Quality check'!$A28-1,'Quality check'!AX$1-1)=0,"",OFFSET(CountryData!$A$1,'Quality check'!$A28-1,'Quality check'!AX$1-1)),"")</f>
        <v/>
      </c>
      <c r="AY28" s="202" t="str">
        <f ca="1">IF(AND(ISNUMBER($A28),ISNUMBER(AY$1)),IF(OFFSET(CountryData!$A$1,'Quality check'!$A28-1,'Quality check'!AY$1-1)=0,"",OFFSET(CountryData!$A$1,'Quality check'!$A28-1,'Quality check'!AY$1-1)),"")</f>
        <v/>
      </c>
      <c r="AZ28" s="202" t="str">
        <f ca="1">IF(AND(ISNUMBER($A28),ISNUMBER(AZ$1)),IF(OFFSET(CountryData!$A$1,'Quality check'!$A28-1,'Quality check'!AZ$1-1)=0,"",OFFSET(CountryData!$A$1,'Quality check'!$A28-1,'Quality check'!AZ$1-1)),"")</f>
        <v/>
      </c>
      <c r="BA28" s="202" t="str">
        <f ca="1">IF(AND(ISNUMBER($A28),ISNUMBER(BA$1)),IF(OFFSET(CountryData!$A$1,'Quality check'!$A28-1,'Quality check'!BA$1-1)=0,"",OFFSET(CountryData!$A$1,'Quality check'!$A28-1,'Quality check'!BA$1-1)),"")</f>
        <v/>
      </c>
      <c r="BB28" s="202" t="str">
        <f ca="1">IF(AND(ISNUMBER($A28),ISNUMBER(BB$1)),IF(OFFSET(CountryData!$A$1,'Quality check'!$A28-1,'Quality check'!BB$1-1)=0,"",OFFSET(CountryData!$A$1,'Quality check'!$A28-1,'Quality check'!BB$1-1)),"")</f>
        <v/>
      </c>
      <c r="BC28" s="202" t="str">
        <f ca="1">IF(AND(ISNUMBER($A28),ISNUMBER(BC$1)),IF(OFFSET(CountryData!$A$1,'Quality check'!$A28-1,'Quality check'!BC$1-1)=0,"",OFFSET(CountryData!$A$1,'Quality check'!$A28-1,'Quality check'!BC$1-1)),"")</f>
        <v/>
      </c>
      <c r="BD28" s="313" t="str">
        <f ca="1">IF(AND(ISNUMBER($A28),ISNUMBER(BD$1)),IF(OFFSET(CountryData!$A$1,'Quality check'!$A28-1,'Quality check'!BD$1-1)=0,"",OFFSET(CountryData!$A$1,'Quality check'!$A28-1,'Quality check'!BD$1-1)),"")</f>
        <v/>
      </c>
      <c r="BE28" s="313" t="str">
        <f ca="1">IF(AND(ISNUMBER($A28),ISNUMBER(BE$1)),IF(OFFSET(CountryData!$A$1,'Quality check'!$A28-1,'Quality check'!BE$1-1)=0,"",OFFSET(CountryData!$A$1,'Quality check'!$A28-1,'Quality check'!BE$1-1)),"")</f>
        <v/>
      </c>
      <c r="BF28" s="313" t="str">
        <f ca="1">IF(AND(ISNUMBER($A28),ISNUMBER(BF$1)),IF(OFFSET(CountryData!$A$1,'Quality check'!$A28-1,'Quality check'!BF$1-1)=0,"",OFFSET(CountryData!$A$1,'Quality check'!$A28-1,'Quality check'!BF$1-1)),"")</f>
        <v/>
      </c>
      <c r="BG28" s="203" t="str">
        <f ca="1">IF(AND(ISNUMBER($A28),ISNUMBER(BG$1)),IF(OFFSET(CountryData!$A$1,'Quality check'!$A28-1,'Quality check'!BG$1-1)=0,"",OFFSET(CountryData!$A$1,'Quality check'!$A28-1,'Quality check'!BG$1-1)),"")</f>
        <v/>
      </c>
      <c r="BH28" s="202" t="str">
        <f ca="1">IF(AND(ISNUMBER($A28),ISNUMBER(BH$1)),IF(OFFSET(CountryData!$A$1,'Quality check'!$A28-1,'Quality check'!BH$1-1)=0,"",OFFSET(CountryData!$A$1,'Quality check'!$A28-1,'Quality check'!BH$1-1)),"")</f>
        <v/>
      </c>
      <c r="BI28" s="203" t="str">
        <f ca="1">IF(AND(ISNUMBER($A28),ISNUMBER(BI$1)),IF(OFFSET(CountryData!$A$1,'Quality check'!$A28-1,'Quality check'!BI$1-1)=0,"",OFFSET(CountryData!$A$1,'Quality check'!$A28-1,'Quality check'!BI$1-1)),"")</f>
        <v/>
      </c>
      <c r="BJ28" s="202" t="str">
        <f ca="1">IF(AND(ISNUMBER($A28),ISNUMBER(BJ$1)),IF(OFFSET(CountryData!$A$1,'Quality check'!$A28-1,'Quality check'!BJ$1-1)=0,"",OFFSET(CountryData!$A$1,'Quality check'!$A28-1,'Quality check'!BJ$1-1)),"")</f>
        <v/>
      </c>
      <c r="BK28" s="202" t="str">
        <f ca="1">IF(AND(ISNUMBER($A28),ISNUMBER(BK$1)),IF(OFFSET(CountryData!$A$1,'Quality check'!$A28-1,'Quality check'!BK$1-1)=0,"",OFFSET(CountryData!$A$1,'Quality check'!$A28-1,'Quality check'!BK$1-1)),"")</f>
        <v/>
      </c>
      <c r="BL28" s="308" t="str">
        <f ca="1">IF(AND(ISNUMBER($A28),ISNUMBER(BL$1)),IF(OFFSET(CountryData!$A$1,'Quality check'!$A28-1,'Quality check'!BL$1-1)=0,"",OFFSET(CountryData!$A$1,'Quality check'!$A28-1,'Quality check'!BL$1-1)),"")</f>
        <v/>
      </c>
      <c r="BM28" s="308" t="str">
        <f ca="1">IF(AND(ISNUMBER($A28),ISNUMBER(BM$1)),IF(OFFSET(CountryData!$A$1,'Quality check'!$A28-1,'Quality check'!BM$1-1)=0,"",OFFSET(CountryData!$A$1,'Quality check'!$A28-1,'Quality check'!BM$1-1)),"")</f>
        <v/>
      </c>
      <c r="BN28" s="308" t="str">
        <f ca="1">IF(AND(ISNUMBER($A28),ISNUMBER(BN$1)),IF(OFFSET(CountryData!$A$1,'Quality check'!$A28-1,'Quality check'!BN$1-1)=0,"",OFFSET(CountryData!$A$1,'Quality check'!$A28-1,'Quality check'!BN$1-1)),"")</f>
        <v/>
      </c>
      <c r="BO28" s="308" t="str">
        <f ca="1">IF(AND(ISNUMBER($A28),ISNUMBER(BO$1)),IF(OFFSET(CountryData!$A$1,'Quality check'!$A28-1,'Quality check'!BO$1-1)=0,"",OFFSET(CountryData!$A$1,'Quality check'!$A28-1,'Quality check'!BO$1-1)),"")</f>
        <v/>
      </c>
      <c r="BP28" s="308" t="str">
        <f ca="1">IF(AND(ISNUMBER($A28),ISNUMBER(BP$1)),IF(OFFSET(CountryData!$A$1,'Quality check'!$A28-1,'Quality check'!BP$1-1)=0,"",OFFSET(CountryData!$A$1,'Quality check'!$A28-1,'Quality check'!BP$1-1)),"")</f>
        <v/>
      </c>
      <c r="BQ28" s="308" t="str">
        <f ca="1">IF(AND(ISNUMBER($A28),ISNUMBER(BQ$1)),IF(OFFSET(CountryData!$A$1,'Quality check'!$A28-1,'Quality check'!BQ$1-1)=0,"",OFFSET(CountryData!$A$1,'Quality check'!$A28-1,'Quality check'!BQ$1-1)),"")</f>
        <v/>
      </c>
      <c r="BR28" s="308" t="str">
        <f ca="1">IF(AND(ISNUMBER($A28),ISNUMBER(BR$1)),IF(OFFSET(CountryData!$A$1,'Quality check'!$A28-1,'Quality check'!BR$1-1)=0,"",OFFSET(CountryData!$A$1,'Quality check'!$A28-1,'Quality check'!BR$1-1)),"")</f>
        <v/>
      </c>
      <c r="BS28" s="308" t="str">
        <f ca="1">IF(AND(ISNUMBER($A28),ISNUMBER(BS$1)),IF(OFFSET(CountryData!$A$1,'Quality check'!$A28-1,'Quality check'!BS$1-1)=0,"",OFFSET(CountryData!$A$1,'Quality check'!$A28-1,'Quality check'!BS$1-1)),"")</f>
        <v/>
      </c>
      <c r="BT28" s="308" t="str">
        <f ca="1">IF(AND(ISNUMBER($A28),ISNUMBER(BT$1)),IF(OFFSET(CountryData!$A$1,'Quality check'!$A28-1,'Quality check'!BT$1-1)=0,"",OFFSET(CountryData!$A$1,'Quality check'!$A28-1,'Quality check'!BT$1-1)),"")</f>
        <v/>
      </c>
      <c r="BU28" s="308" t="str">
        <f ca="1">IF(AND(ISNUMBER($A28),ISNUMBER(BU$1)),IF(OFFSET(CountryData!$A$1,'Quality check'!$A28-1,'Quality check'!BU$1-1)=0,"",OFFSET(CountryData!$A$1,'Quality check'!$A28-1,'Quality check'!BU$1-1)),"")</f>
        <v/>
      </c>
      <c r="BV28" s="308" t="str">
        <f ca="1">IF(AND(ISNUMBER($A28),ISNUMBER(BV$1)),IF(OFFSET(CountryData!$A$1,'Quality check'!$A28-1,'Quality check'!BV$1-1)=0,"",OFFSET(CountryData!$A$1,'Quality check'!$A28-1,'Quality check'!BV$1-1)),"")</f>
        <v/>
      </c>
      <c r="BW28" s="308" t="str">
        <f ca="1">IF(AND(ISNUMBER($A28),ISNUMBER(BW$1)),IF(OFFSET(CountryData!$A$1,'Quality check'!$A28-1,'Quality check'!BW$1-1)=0,"",OFFSET(CountryData!$A$1,'Quality check'!$A28-1,'Quality check'!BW$1-1)),"")</f>
        <v/>
      </c>
      <c r="BX28" s="202" t="str">
        <f ca="1">IF(AND(ISNUMBER($A28),ISNUMBER(BX$1)),IF(OFFSET(CountryData!$A$1,'Quality check'!$A28-1,'Quality check'!BX$1-1)=0,"",OFFSET(CountryData!$A$1,'Quality check'!$A28-1,'Quality check'!BX$1-1)),"")</f>
        <v/>
      </c>
      <c r="BY28" s="308" t="str">
        <f ca="1">IF(AND(ISNUMBER($A28),ISNUMBER(BY$1)),IF(OFFSET(CountryData!$A$1,'Quality check'!$A28-1,'Quality check'!BY$1-1)=0,"",OFFSET(CountryData!$A$1,'Quality check'!$A28-1,'Quality check'!BY$1-1)),"")</f>
        <v/>
      </c>
      <c r="BZ28" s="308" t="str">
        <f ca="1">IF(AND(ISNUMBER($A28),ISNUMBER(BZ$1)),IF(OFFSET(CountryData!$A$1,'Quality check'!$A28-1,'Quality check'!BZ$1-1)=0,"",OFFSET(CountryData!$A$1,'Quality check'!$A28-1,'Quality check'!BZ$1-1)),"")</f>
        <v/>
      </c>
      <c r="CA28" s="308" t="str">
        <f ca="1">IF(AND(ISNUMBER($A28),ISNUMBER(CA$1)),IF(OFFSET(CountryData!$A$1,'Quality check'!$A28-1,'Quality check'!CA$1-1)=0,"",OFFSET(CountryData!$A$1,'Quality check'!$A28-1,'Quality check'!CA$1-1)),"")</f>
        <v/>
      </c>
      <c r="CB28" s="308" t="str">
        <f ca="1">IF(AND(ISNUMBER($A28),ISNUMBER(CB$1)),IF(OFFSET(CountryData!$A$1,'Quality check'!$A28-1,'Quality check'!CB$1-1)=0,"",OFFSET(CountryData!$A$1,'Quality check'!$A28-1,'Quality check'!CB$1-1)),"")</f>
        <v/>
      </c>
      <c r="CC28" s="308" t="str">
        <f ca="1">IF(AND(ISNUMBER($A28),ISNUMBER(CC$1)),IF(OFFSET(CountryData!$A$1,'Quality check'!$A28-1,'Quality check'!CC$1-1)=0,"",OFFSET(CountryData!$A$1,'Quality check'!$A28-1,'Quality check'!CC$1-1)),"")</f>
        <v/>
      </c>
      <c r="CD28" s="308" t="str">
        <f ca="1">IF(AND(ISNUMBER($A28),ISNUMBER(CD$1)),IF(OFFSET(CountryData!$A$1,'Quality check'!$A28-1,'Quality check'!CD$1-1)=0,"",OFFSET(CountryData!$A$1,'Quality check'!$A28-1,'Quality check'!CD$1-1)),"")</f>
        <v/>
      </c>
      <c r="CE28" s="308" t="str">
        <f ca="1">IF(AND(ISNUMBER($A28),ISNUMBER(CE$1)),IF(OFFSET(CountryData!$A$1,'Quality check'!$A28-1,'Quality check'!CE$1-1)=0,"",OFFSET(CountryData!$A$1,'Quality check'!$A28-1,'Quality check'!CE$1-1)),"")</f>
        <v/>
      </c>
      <c r="CF28" s="308" t="str">
        <f ca="1">IF(AND(ISNUMBER($A28),ISNUMBER(CF$1)),IF(OFFSET(CountryData!$A$1,'Quality check'!$A28-1,'Quality check'!CF$1-1)=0,"",OFFSET(CountryData!$A$1,'Quality check'!$A28-1,'Quality check'!CF$1-1)),"")</f>
        <v/>
      </c>
      <c r="CG28" s="308" t="str">
        <f ca="1">IF(AND(ISNUMBER($A28),ISNUMBER(CG$1)),IF(OFFSET(CountryData!$A$1,'Quality check'!$A28-1,'Quality check'!CG$1-1)=0,"",OFFSET(CountryData!$A$1,'Quality check'!$A28-1,'Quality check'!CG$1-1)),"")</f>
        <v/>
      </c>
      <c r="CH28" s="308" t="str">
        <f ca="1">IF(AND(ISNUMBER($A28),ISNUMBER(CH$1)),IF(OFFSET(CountryData!$A$1,'Quality check'!$A28-1,'Quality check'!CH$1-1)=0,"",OFFSET(CountryData!$A$1,'Quality check'!$A28-1,'Quality check'!CH$1-1)),"")</f>
        <v/>
      </c>
      <c r="CI28" s="308" t="str">
        <f ca="1">IF(AND(ISNUMBER($A28),ISNUMBER(CI$1)),IF(OFFSET(CountryData!$A$1,'Quality check'!$A28-1,'Quality check'!CI$1-1)=0,"",OFFSET(CountryData!$A$1,'Quality check'!$A28-1,'Quality check'!CI$1-1)),"")</f>
        <v/>
      </c>
      <c r="CJ28" s="308" t="str">
        <f ca="1">IF(AND(ISNUMBER($A28),ISNUMBER(CJ$1)),IF(OFFSET(CountryData!$A$1,'Quality check'!$A28-1,'Quality check'!CJ$1-1)=0,"",OFFSET(CountryData!$A$1,'Quality check'!$A28-1,'Quality check'!CJ$1-1)),"")</f>
        <v/>
      </c>
      <c r="CK28" s="202" t="str">
        <f ca="1">IF(AND(ISNUMBER($A28),ISNUMBER(CK$1)),IF(OFFSET(CountryData!$A$1,'Quality check'!$A28-1,'Quality check'!CK$1-1)=0,"",OFFSET(CountryData!$A$1,'Quality check'!$A28-1,'Quality check'!CK$1-1)),"")</f>
        <v/>
      </c>
      <c r="CL28" s="308" t="str">
        <f ca="1">IF(AND(ISNUMBER($A28),ISNUMBER(CL$1)),IF(OFFSET(CountryData!$A$1,'Quality check'!$A28-1,'Quality check'!CL$1-1)=0,"",OFFSET(CountryData!$A$1,'Quality check'!$A28-1,'Quality check'!CL$1-1)),"")</f>
        <v/>
      </c>
      <c r="CM28" s="308" t="str">
        <f ca="1">IF(AND(ISNUMBER($A28),ISNUMBER(CM$1)),IF(OFFSET(CountryData!$A$1,'Quality check'!$A28-1,'Quality check'!CM$1-1)=0,"",OFFSET(CountryData!$A$1,'Quality check'!$A28-1,'Quality check'!CM$1-1)),"")</f>
        <v/>
      </c>
      <c r="CN28" s="308" t="str">
        <f ca="1">IF(AND(ISNUMBER($A28),ISNUMBER(CN$1)),IF(OFFSET(CountryData!$A$1,'Quality check'!$A28-1,'Quality check'!CN$1-1)=0,"",OFFSET(CountryData!$A$1,'Quality check'!$A28-1,'Quality check'!CN$1-1)),"")</f>
        <v/>
      </c>
      <c r="CO28" s="308" t="str">
        <f ca="1">IF(AND(ISNUMBER($A28),ISNUMBER(CO$1)),IF(OFFSET(CountryData!$A$1,'Quality check'!$A28-1,'Quality check'!CO$1-1)=0,"",OFFSET(CountryData!$A$1,'Quality check'!$A28-1,'Quality check'!CO$1-1)),"")</f>
        <v/>
      </c>
      <c r="CP28" s="308" t="str">
        <f ca="1">IF(AND(ISNUMBER($A28),ISNUMBER(CP$1)),IF(OFFSET(CountryData!$A$1,'Quality check'!$A28-1,'Quality check'!CP$1-1)=0,"",OFFSET(CountryData!$A$1,'Quality check'!$A28-1,'Quality check'!CP$1-1)),"")</f>
        <v/>
      </c>
      <c r="CQ28" s="308" t="str">
        <f ca="1">IF(AND(ISNUMBER($A28),ISNUMBER(CQ$1)),IF(OFFSET(CountryData!$A$1,'Quality check'!$A28-1,'Quality check'!CQ$1-1)=0,"",OFFSET(CountryData!$A$1,'Quality check'!$A28-1,'Quality check'!CQ$1-1)),"")</f>
        <v/>
      </c>
      <c r="CR28" s="203" t="str">
        <f ca="1">IF(AND(ISNUMBER($A28),ISNUMBER(CR$1)),IF(OFFSET(CountryData!$A$1,'Quality check'!$A28-1,'Quality check'!CR$1-1)=0,"",OFFSET(CountryData!$A$1,'Quality check'!$A28-1,'Quality check'!CR$1-1)),"")</f>
        <v/>
      </c>
      <c r="CS28" s="203" t="str">
        <f ca="1">IF(AND(ISNUMBER($A28),ISNUMBER(CS$1)),IF(OFFSET(CountryData!$A$1,'Quality check'!$A28-1,'Quality check'!CS$1-1)=0,"",OFFSET(CountryData!$A$1,'Quality check'!$A28-1,'Quality check'!CS$1-1)),"")</f>
        <v/>
      </c>
      <c r="CT28" s="203" t="str">
        <f ca="1">IF(AND(ISNUMBER($A28),ISNUMBER(CT$1)),IF(OFFSET(CountryData!$A$1,'Quality check'!$A28-1,'Quality check'!CT$1-1)=0,"",OFFSET(CountryData!$A$1,'Quality check'!$A28-1,'Quality check'!CT$1-1)),"")</f>
        <v/>
      </c>
      <c r="CU28" s="203" t="str">
        <f ca="1">IF(AND(ISNUMBER($A28),ISNUMBER(CU$1)),IF(OFFSET(CountryData!$A$1,'Quality check'!$A28-1,'Quality check'!CU$1-1)=0,"",OFFSET(CountryData!$A$1,'Quality check'!$A28-1,'Quality check'!CU$1-1)),"")</f>
        <v/>
      </c>
      <c r="CV28" s="203" t="str">
        <f ca="1">IF(AND(ISNUMBER($A28),ISNUMBER(CV$1)),IF(OFFSET(CountryData!$A$1,'Quality check'!$A28-1,'Quality check'!CV$1-1)=0,"",OFFSET(CountryData!$A$1,'Quality check'!$A28-1,'Quality check'!CV$1-1)),"")</f>
        <v/>
      </c>
      <c r="CW28" s="203" t="str">
        <f ca="1">IF(AND(ISNUMBER($A28),ISNUMBER(CW$1)),IF(OFFSET(CountryData!$A$1,'Quality check'!$A28-1,'Quality check'!CW$1-1)=0,"",OFFSET(CountryData!$A$1,'Quality check'!$A28-1,'Quality check'!CW$1-1)),"")</f>
        <v/>
      </c>
      <c r="CX28" s="203" t="str">
        <f ca="1">IF(AND(ISNUMBER($A28),ISNUMBER(CX$1)),IF(OFFSET(CountryData!$A$1,'Quality check'!$A28-1,'Quality check'!CX$1-1)=0,"",OFFSET(CountryData!$A$1,'Quality check'!$A28-1,'Quality check'!CX$1-1)),"")</f>
        <v/>
      </c>
      <c r="CY28" s="203" t="str">
        <f ca="1">IF(AND(ISNUMBER($A28),ISNUMBER(CY$1)),IF(OFFSET(CountryData!$A$1,'Quality check'!$A28-1,'Quality check'!CY$1-1)=0,"",OFFSET(CountryData!$A$1,'Quality check'!$A28-1,'Quality check'!CY$1-1)),"")</f>
        <v/>
      </c>
      <c r="CZ28" s="308" t="str">
        <f ca="1">IF(AND(ISNUMBER($A28),ISNUMBER(CZ$1)),IF(OFFSET(CountryData!$A$1,'Quality check'!$A28-1,'Quality check'!CZ$1-1)=0,"",OFFSET(CountryData!$A$1,'Quality check'!$A28-1,'Quality check'!CZ$1-1)),"")</f>
        <v/>
      </c>
      <c r="DA28" s="308" t="str">
        <f ca="1">IF(AND(ISNUMBER($A28),ISNUMBER(DA$1)),IF(OFFSET(CountryData!$A$1,'Quality check'!$A28-1,'Quality check'!DA$1-1)=0,"",OFFSET(CountryData!$A$1,'Quality check'!$A28-1,'Quality check'!DA$1-1)),"")</f>
        <v/>
      </c>
      <c r="DB28" s="202" t="str">
        <f ca="1">IF(AND(ISNUMBER($A28),ISNUMBER(DB$1)),IF(OFFSET(CountryData!$A$1,'Quality check'!$A28-1,'Quality check'!DB$1-1)=0,"",OFFSET(CountryData!$A$1,'Quality check'!$A28-1,'Quality check'!DB$1-1)),"")</f>
        <v/>
      </c>
      <c r="DC28" s="308" t="str">
        <f ca="1">IF(AND(ISNUMBER($A28),ISNUMBER(DC$1)),IF(OFFSET(CountryData!$A$1,'Quality check'!$A28-1,'Quality check'!DC$1-1)=0,"",OFFSET(CountryData!$A$1,'Quality check'!$A28-1,'Quality check'!DC$1-1)),"")</f>
        <v/>
      </c>
      <c r="DD28" s="308" t="str">
        <f ca="1">IF(AND(ISNUMBER($A28),ISNUMBER(DD$1)),IF(OFFSET(CountryData!$A$1,'Quality check'!$A28-1,'Quality check'!DD$1-1)=0,"",OFFSET(CountryData!$A$1,'Quality check'!$A28-1,'Quality check'!DD$1-1)),"")</f>
        <v/>
      </c>
      <c r="DE28" s="202" t="str">
        <f ca="1">IF(AND(ISNUMBER($A28),ISNUMBER(DE$1)),IF(OFFSET(CountryData!$A$1,'Quality check'!$A28-1,'Quality check'!DE$1-1)=0,"",OFFSET(CountryData!$A$1,'Quality check'!$A28-1,'Quality check'!DE$1-1)),"")</f>
        <v/>
      </c>
      <c r="DF28" s="203" t="str">
        <f ca="1">IF(AND(ISNUMBER($A28),ISNUMBER(DF$1)),IF(OFFSET(CountryData!$A$1,'Quality check'!$A28-1,'Quality check'!DF$1-1)=0,"",OFFSET(CountryData!$A$1,'Quality check'!$A28-1,'Quality check'!DF$1-1)),"")</f>
        <v/>
      </c>
      <c r="DG28" s="308" t="str">
        <f ca="1">IF(AND(ISNUMBER($A28),ISNUMBER(DG$1)),IF(OFFSET(CountryData!$A$1,'Quality check'!$A28-1,'Quality check'!DG$1-1)=0,"",OFFSET(CountryData!$A$1,'Quality check'!$A28-1,'Quality check'!DG$1-1)),"")</f>
        <v/>
      </c>
      <c r="DH28" s="203" t="str">
        <f ca="1">IF(AND(ISNUMBER($A28),ISNUMBER(DH$1)),IF(OFFSET(CountryData!$A$1,'Quality check'!$A28-1,'Quality check'!DH$1-1)=0,"",OFFSET(CountryData!$A$1,'Quality check'!$A28-1,'Quality check'!DH$1-1)),"")</f>
        <v/>
      </c>
      <c r="DI28" s="308" t="str">
        <f ca="1">IF(AND(ISNUMBER($A28),ISNUMBER(DI$1)),IF(OFFSET(CountryData!$A$1,'Quality check'!$A28-1,'Quality check'!DI$1-1)=0,"",OFFSET(CountryData!$A$1,'Quality check'!$A28-1,'Quality check'!DI$1-1)),"")</f>
        <v/>
      </c>
      <c r="DJ28" s="308" t="str">
        <f ca="1">IF(AND(ISNUMBER($A28),ISNUMBER(DJ$1)),IF(OFFSET(CountryData!$A$1,'Quality check'!$A28-1,'Quality check'!DJ$1-1)=0,"",OFFSET(CountryData!$A$1,'Quality check'!$A28-1,'Quality check'!DJ$1-1)),"")</f>
        <v/>
      </c>
      <c r="DK28" s="203" t="str">
        <f ca="1">IF(AND(ISNUMBER($A28),ISNUMBER(DK$1)),IF(OFFSET(CountryData!$A$1,'Quality check'!$A28-1,'Quality check'!DK$1-1)=0,"",OFFSET(CountryData!$A$1,'Quality check'!$A28-1,'Quality check'!DK$1-1)),"")</f>
        <v/>
      </c>
      <c r="DL28" s="203" t="str">
        <f ca="1">IF(AND(ISNUMBER($A28),ISNUMBER(DL$1)),IF(OFFSET(CountryData!$A$1,'Quality check'!$A28-1,'Quality check'!DL$1-1)=0,"",OFFSET(CountryData!$A$1,'Quality check'!$A28-1,'Quality check'!DL$1-1)),"")</f>
        <v/>
      </c>
      <c r="DM28" s="203" t="str">
        <f ca="1">IF(AND(ISNUMBER($A28),ISNUMBER(DM$1)),IF(OFFSET(CountryData!$A$1,'Quality check'!$A28-1,'Quality check'!DM$1-1)=0,"",OFFSET(CountryData!$A$1,'Quality check'!$A28-1,'Quality check'!DM$1-1)),"")</f>
        <v/>
      </c>
      <c r="DN28" s="203" t="str">
        <f ca="1">IF(AND(ISNUMBER($A28),ISNUMBER(DN$1)),IF(OFFSET(CountryData!$A$1,'Quality check'!$A28-1,'Quality check'!DN$1-1)=0,"",OFFSET(CountryData!$A$1,'Quality check'!$A28-1,'Quality check'!DN$1-1)),"")</f>
        <v/>
      </c>
      <c r="DO28" t="str">
        <f ca="1">IF(AND(ISNUMBER($A28),ISNUMBER(DO$1)),IF(OFFSET(CountryData!$A$1,'Quality check'!$A28-1,'Quality check'!DO$1-1)=0,"",OFFSET(CountryData!$A$1,'Quality check'!$A28-1,'Quality check'!DO$1-1)),"")</f>
        <v/>
      </c>
      <c r="DP28" t="str">
        <f ca="1">IF(AND(ISNUMBER($A28),ISNUMBER(DP$1)),IF(OFFSET(CountryData!$A$1,'Quality check'!$A28-1,'Quality check'!DP$1-1)=0,"",OFFSET(CountryData!$A$1,'Quality check'!$A28-1,'Quality check'!DP$1-1)),"")</f>
        <v/>
      </c>
      <c r="EF28">
        <f t="shared" si="3"/>
        <v>5</v>
      </c>
      <c r="EG28" t="str">
        <f t="shared" si="4"/>
        <v/>
      </c>
      <c r="EH28" t="str">
        <f t="shared" si="0"/>
        <v/>
      </c>
    </row>
    <row r="29" spans="1:138" x14ac:dyDescent="0.25">
      <c r="A29" s="114">
        <f>IF(ISNUMBER(MATCH(C29,CountryData!$EM:$EM,0)),MATCH(C29,CountryData!$EM:$EM,0),"")</f>
        <v>48</v>
      </c>
      <c r="B29" t="s">
        <v>420</v>
      </c>
      <c r="C29" t="s">
        <v>737</v>
      </c>
      <c r="D29" t="str">
        <f t="shared" si="1"/>
        <v>ESA</v>
      </c>
      <c r="E29">
        <f t="shared" si="2"/>
        <v>2009</v>
      </c>
      <c r="F29" s="203">
        <f ca="1">IF(AND(ISNUMBER($A29),ISNUMBER(F$1)),IF(OFFSET(CountryData!$A$1,'Quality check'!$A29-1,'Quality check'!F$1-1)=0,"",OFFSET(CountryData!$A$1,'Quality check'!$A29-1,'Quality check'!F$1-1)),"")</f>
        <v>392853000</v>
      </c>
      <c r="G29" s="203">
        <f ca="1">IF(AND(ISNUMBER($A29),ISNUMBER(G$1)),IF(OFFSET(CountryData!$A$1,'Quality check'!$A29-1,'Quality check'!G$1-1)=0,"",OFFSET(CountryData!$A$1,'Quality check'!$A29-1,'Quality check'!G$1-1)),"")</f>
        <v>166185640</v>
      </c>
      <c r="H29" s="202" t="str">
        <f ca="1">IF(AND(ISNUMBER($A29),ISNUMBER(H$1)),IF(OFFSET(CountryData!$A$1,'Quality check'!$A29-1,'Quality check'!H$1-1)=0,"",OFFSET(CountryData!$A$1,'Quality check'!$A29-1,'Quality check'!H$1-1)),"")</f>
        <v/>
      </c>
      <c r="I29" s="202" t="str">
        <f ca="1">IF(AND(ISNUMBER($A29),ISNUMBER(I$1)),IF(OFFSET(CountryData!$A$1,'Quality check'!$A29-1,'Quality check'!I$1-1)=0,"",OFFSET(CountryData!$A$1,'Quality check'!$A29-1,'Quality check'!I$1-1)),"")</f>
        <v/>
      </c>
      <c r="J29" s="203">
        <f ca="1">IF(AND(ISNUMBER($A29),ISNUMBER(J$1)),IF(OFFSET(CountryData!$A$1,'Quality check'!$A29-1,'Quality check'!J$1-1)=0,"",OFFSET(CountryData!$A$1,'Quality check'!$A29-1,'Quality check'!J$1-1)),"")</f>
        <v>197660279.936005</v>
      </c>
      <c r="K29" s="203">
        <f ca="1">IF(AND(ISNUMBER($A29),ISNUMBER(K$1)),IF(OFFSET(CountryData!$A$1,'Quality check'!$A29-1,'Quality check'!K$1-1)=0,"",OFFSET(CountryData!$A$1,'Quality check'!$A29-1,'Quality check'!K$1-1)),"")</f>
        <v>48936000</v>
      </c>
      <c r="L29" s="203" t="str">
        <f ca="1">IF(AND(ISNUMBER($A29),ISNUMBER(L$1)),IF(OFFSET(CountryData!$A$1,'Quality check'!$A29-1,'Quality check'!L$1-1)=0,"",OFFSET(CountryData!$A$1,'Quality check'!$A29-1,'Quality check'!L$1-1)),"")</f>
        <v/>
      </c>
      <c r="M29" s="203">
        <f ca="1">IF(AND(ISNUMBER($A29),ISNUMBER(M$1)),IF(OFFSET(CountryData!$A$1,'Quality check'!$A29-1,'Quality check'!M$1-1)=0,"",OFFSET(CountryData!$A$1,'Quality check'!$A29-1,'Quality check'!M$1-1)),"")</f>
        <v>62944000</v>
      </c>
      <c r="N29" s="203">
        <f ca="1">IF(AND(ISNUMBER($A29),ISNUMBER(N$1)),IF(OFFSET(CountryData!$A$1,'Quality check'!$A29-1,'Quality check'!N$1-1)=0,"",OFFSET(CountryData!$A$1,'Quality check'!$A29-1,'Quality check'!N$1-1)),"")</f>
        <v>41122780.518693216</v>
      </c>
      <c r="O29" s="203">
        <f ca="1">IF(AND(ISNUMBER($A29),ISNUMBER(O$1)),IF(OFFSET(CountryData!$A$1,'Quality check'!$A29-1,'Quality check'!O$1-1)=0,"",OFFSET(CountryData!$A$1,'Quality check'!$A29-1,'Quality check'!O$1-1)),"")</f>
        <v>10195838.286032399</v>
      </c>
      <c r="P29" s="203">
        <f ca="1">IF(AND(ISNUMBER($A29),ISNUMBER(P$1)),IF(OFFSET(CountryData!$A$1,'Quality check'!$A29-1,'Quality check'!P$1-1)=0,"",OFFSET(CountryData!$A$1,'Quality check'!$A29-1,'Quality check'!P$1-1)),"")</f>
        <v>17620211.325864486</v>
      </c>
      <c r="Q29" s="203">
        <f ca="1">IF(AND(ISNUMBER($A29),ISNUMBER(Q$1)),IF(OFFSET(CountryData!$A$1,'Quality check'!$A29-1,'Quality check'!Q$1-1)=0,"",OFFSET(CountryData!$A$1,'Quality check'!$A29-1,'Quality check'!Q$1-1)),"")</f>
        <v>14262000</v>
      </c>
      <c r="R29" s="203">
        <f ca="1">IF(AND(ISNUMBER($A29),ISNUMBER(R$1)),IF(OFFSET(CountryData!$A$1,'Quality check'!$A29-1,'Quality check'!R$1-1)=0,"",OFFSET(CountryData!$A$1,'Quality check'!$A29-1,'Quality check'!R$1-1)),"")</f>
        <v>5764336.0281639062</v>
      </c>
      <c r="S29" s="203">
        <f ca="1">IF(AND(ISNUMBER($A29),ISNUMBER(S$1)),IF(OFFSET(CountryData!$A$1,'Quality check'!$A29-1,'Quality check'!S$1-1)=0,"",OFFSET(CountryData!$A$1,'Quality check'!$A29-1,'Quality check'!S$1-1)),"")</f>
        <v>5037819.2773772953</v>
      </c>
      <c r="T29" s="202">
        <f ca="1">IF(AND(ISNUMBER($A29),ISNUMBER(T$1)),IF(OFFSET(CountryData!$A$1,'Quality check'!$A29-1,'Quality check'!T$1-1)=0,"",OFFSET(CountryData!$A$1,'Quality check'!$A29-1,'Quality check'!T$1-1)),"")</f>
        <v>0.59984150848607398</v>
      </c>
      <c r="U29" s="203">
        <f ca="1">IF(AND(ISNUMBER($A29),ISNUMBER(U$1)),IF(OFFSET(CountryData!$A$1,'Quality check'!$A29-1,'Quality check'!U$1-1)=0,"",OFFSET(CountryData!$A$1,'Quality check'!$A29-1,'Quality check'!U$1-1)),"")</f>
        <v>139753270.22556391</v>
      </c>
      <c r="V29" s="203">
        <f ca="1">IF(AND(ISNUMBER($A29),ISNUMBER(V$1)),IF(OFFSET(CountryData!$A$1,'Quality check'!$A29-1,'Quality check'!V$1-1)=0,"",OFFSET(CountryData!$A$1,'Quality check'!$A29-1,'Quality check'!V$1-1)),"")</f>
        <v>125777943.20300752</v>
      </c>
      <c r="W29" s="202">
        <f ca="1">IF(AND(ISNUMBER($A29),ISNUMBER(W$1)),IF(OFFSET(CountryData!$A$1,'Quality check'!$A29-1,'Quality check'!W$1-1)=0,"",OFFSET(CountryData!$A$1,'Quality check'!$A29-1,'Quality check'!W$1-1)),"")</f>
        <v>0.54714285714285715</v>
      </c>
      <c r="X29" s="202">
        <f ca="1">IF(AND(ISNUMBER($A29),ISNUMBER(X$1)),IF(OFFSET(CountryData!$A$1,'Quality check'!$A29-1,'Quality check'!X$1-1)=0,"",OFFSET(CountryData!$A$1,'Quality check'!$A29-1,'Quality check'!X$1-1)),"")</f>
        <v>4.9904761904761905</v>
      </c>
      <c r="Y29" s="202">
        <f ca="1">IF(AND(ISNUMBER($A29),ISNUMBER(Y$1)),IF(OFFSET(CountryData!$A$1,'Quality check'!$A29-1,'Quality check'!Y$1-1)=0,"",OFFSET(CountryData!$A$1,'Quality check'!$A29-1,'Quality check'!Y$1-1)),"")</f>
        <v>0.64426065162907264</v>
      </c>
      <c r="Z29" s="202">
        <f ca="1">IF(AND(ISNUMBER($A29),ISNUMBER(Z$1)),IF(OFFSET(CountryData!$A$1,'Quality check'!$A29-1,'Quality check'!Z$1-1)=0,"",OFFSET(CountryData!$A$1,'Quality check'!$A29-1,'Quality check'!Z$1-1)),"")</f>
        <v>0.35573934837092736</v>
      </c>
      <c r="AA29" s="203">
        <f ca="1">IF(AND(ISNUMBER($A29),ISNUMBER(AA$1)),IF(OFFSET(CountryData!$A$1,'Quality check'!$A29-1,'Quality check'!AA$1-1)=0,"",OFFSET(CountryData!$A$1,'Quality check'!$A29-1,'Quality check'!AA$1-1)),"")</f>
        <v>501051</v>
      </c>
      <c r="AB29" s="203">
        <f ca="1">IF(AND(ISNUMBER($A29),ISNUMBER(AB$1)),IF(OFFSET(CountryData!$A$1,'Quality check'!$A29-1,'Quality check'!AB$1-1)=0,"",OFFSET(CountryData!$A$1,'Quality check'!$A29-1,'Quality check'!AB$1-1)),"")</f>
        <v>1045000</v>
      </c>
      <c r="AC29" s="203">
        <f ca="1">IF(AND(ISNUMBER($A29),ISNUMBER(AC$1)),IF(OFFSET(CountryData!$A$1,'Quality check'!$A29-1,'Quality check'!AC$1-1)=0,"",OFFSET(CountryData!$A$1,'Quality check'!$A29-1,'Quality check'!AC$1-1)),"")</f>
        <v>1649266</v>
      </c>
      <c r="AD29" s="203">
        <f ca="1">IF(AND(ISNUMBER($A29),ISNUMBER(AD$1)),IF(OFFSET(CountryData!$A$1,'Quality check'!$A29-1,'Quality check'!AD$1-1)=0,"",OFFSET(CountryData!$A$1,'Quality check'!$A29-1,'Quality check'!AD$1-1)),"")</f>
        <v>86957</v>
      </c>
      <c r="AE29" s="202">
        <f ca="1">IF(AND(ISNUMBER($A29),ISNUMBER(AE$1)),IF(OFFSET(CountryData!$A$1,'Quality check'!$A29-1,'Quality check'!AE$1-1)=0,"",OFFSET(CountryData!$A$1,'Quality check'!$A29-1,'Quality check'!AE$1-1)),"")</f>
        <v>0.16476190476190478</v>
      </c>
      <c r="AF29" s="308">
        <f ca="1">IF(AND(ISNUMBER($A29),ISNUMBER(AF$1)),IF(OFFSET(CountryData!$A$1,'Quality check'!$A29-1,'Quality check'!AF$1-1)=0,"",OFFSET(CountryData!$A$1,'Quality check'!$A29-1,'Quality check'!AF$1-1)),"")</f>
        <v>3.4803666666666673</v>
      </c>
      <c r="AG29" s="203" t="str">
        <f ca="1">IF(AND(ISNUMBER($A29),ISNUMBER(AG$1)),IF(OFFSET(CountryData!$A$1,'Quality check'!$A29-1,'Quality check'!AG$1-1)=0,"",OFFSET(CountryData!$A$1,'Quality check'!$A29-1,'Quality check'!AG$1-1)),"")</f>
        <v/>
      </c>
      <c r="AH29" s="203" t="str">
        <f ca="1">IF(AND(ISNUMBER($A29),ISNUMBER(AH$1)),IF(OFFSET(CountryData!$A$1,'Quality check'!$A29-1,'Quality check'!AH$1-1)=0,"",OFFSET(CountryData!$A$1,'Quality check'!$A29-1,'Quality check'!AH$1-1)),"")</f>
        <v/>
      </c>
      <c r="AI29" s="203" t="str">
        <f ca="1">IF(AND(ISNUMBER($A29),ISNUMBER(AI$1)),IF(OFFSET(CountryData!$A$1,'Quality check'!$A29-1,'Quality check'!AI$1-1)=0,"",OFFSET(CountryData!$A$1,'Quality check'!$A29-1,'Quality check'!AI$1-1)),"")</f>
        <v/>
      </c>
      <c r="AJ29" s="202" t="str">
        <f ca="1">IF(AND(ISNUMBER($A29),ISNUMBER(AJ$1)),IF(OFFSET(CountryData!$A$1,'Quality check'!$A29-1,'Quality check'!AJ$1-1)=0,"",OFFSET(CountryData!$A$1,'Quality check'!$A29-1,'Quality check'!AJ$1-1)),"")</f>
        <v/>
      </c>
      <c r="AK29" s="202" t="str">
        <f ca="1">IF(AND(ISNUMBER($A29),ISNUMBER(AK$1)),IF(OFFSET(CountryData!$A$1,'Quality check'!$A29-1,'Quality check'!AK$1-1)=0,"",OFFSET(CountryData!$A$1,'Quality check'!$A29-1,'Quality check'!AK$1-1)),"")</f>
        <v/>
      </c>
      <c r="AL29" s="202">
        <f ca="1">IF(AND(ISNUMBER($A29),ISNUMBER(AL$1)),IF(OFFSET(CountryData!$A$1,'Quality check'!$A29-1,'Quality check'!AL$1-1)=0,"",OFFSET(CountryData!$A$1,'Quality check'!$A29-1,'Quality check'!AL$1-1)),"")</f>
        <v>0.14700000000000002</v>
      </c>
      <c r="AM29" s="202">
        <f ca="1">IF(AND(ISNUMBER($A29),ISNUMBER(AM$1)),IF(OFFSET(CountryData!$A$1,'Quality check'!$A29-1,'Quality check'!AM$1-1)=0,"",OFFSET(CountryData!$A$1,'Quality check'!$A29-1,'Quality check'!AM$1-1)),"")</f>
        <v>2.3939333333333335</v>
      </c>
      <c r="AN29" s="202" t="str">
        <f ca="1">IF(AND(ISNUMBER($A29),ISNUMBER(AN$1)),IF(OFFSET(CountryData!$A$1,'Quality check'!$A29-1,'Quality check'!AN$1-1)=0,"",OFFSET(CountryData!$A$1,'Quality check'!$A29-1,'Quality check'!AN$1-1)),"")</f>
        <v/>
      </c>
      <c r="AO29" s="203" t="str">
        <f ca="1">IF(AND(ISNUMBER($A29),ISNUMBER(AO$1)),IF(OFFSET(CountryData!$A$1,'Quality check'!$A29-1,'Quality check'!AO$1-1)=0,"",OFFSET(CountryData!$A$1,'Quality check'!$A29-1,'Quality check'!AO$1-1)),"")</f>
        <v/>
      </c>
      <c r="AP29" s="203" t="str">
        <f ca="1">IF(AND(ISNUMBER($A29),ISNUMBER(AP$1)),IF(OFFSET(CountryData!$A$1,'Quality check'!$A29-1,'Quality check'!AP$1-1)=0,"",OFFSET(CountryData!$A$1,'Quality check'!$A29-1,'Quality check'!AP$1-1)),"")</f>
        <v/>
      </c>
      <c r="AQ29" s="202" t="str">
        <f ca="1">IF(AND(ISNUMBER($A29),ISNUMBER(AQ$1)),IF(OFFSET(CountryData!$A$1,'Quality check'!$A29-1,'Quality check'!AQ$1-1)=0,"",OFFSET(CountryData!$A$1,'Quality check'!$A29-1,'Quality check'!AQ$1-1)),"")</f>
        <v/>
      </c>
      <c r="AR29" s="202" t="str">
        <f ca="1">IF(AND(ISNUMBER($A29),ISNUMBER(AR$1)),IF(OFFSET(CountryData!$A$1,'Quality check'!$A29-1,'Quality check'!AR$1-1)=0,"",OFFSET(CountryData!$A$1,'Quality check'!$A29-1,'Quality check'!AR$1-1)),"")</f>
        <v/>
      </c>
      <c r="AS29" s="202" t="str">
        <f ca="1">IF(AND(ISNUMBER($A29),ISNUMBER(AS$1)),IF(OFFSET(CountryData!$A$1,'Quality check'!$A29-1,'Quality check'!AS$1-1)=0,"",OFFSET(CountryData!$A$1,'Quality check'!$A29-1,'Quality check'!AS$1-1)),"")</f>
        <v/>
      </c>
      <c r="AT29" s="202">
        <f ca="1">IF(AND(ISNUMBER($A29),ISNUMBER(AT$1)),IF(OFFSET(CountryData!$A$1,'Quality check'!$A29-1,'Quality check'!AT$1-1)=0,"",OFFSET(CountryData!$A$1,'Quality check'!$A29-1,'Quality check'!AT$1-1)),"")</f>
        <v>0.2233333333333333</v>
      </c>
      <c r="AU29" s="202">
        <f ca="1">IF(AND(ISNUMBER($A29),ISNUMBER(AU$1)),IF(OFFSET(CountryData!$A$1,'Quality check'!$A29-1,'Quality check'!AU$1-1)=0,"",OFFSET(CountryData!$A$1,'Quality check'!$A29-1,'Quality check'!AU$1-1)),"")</f>
        <v>3.2706094523809526</v>
      </c>
      <c r="AV29" s="202" t="str">
        <f ca="1">IF(AND(ISNUMBER($A29),ISNUMBER(AV$1)),IF(OFFSET(CountryData!$A$1,'Quality check'!$A29-1,'Quality check'!AV$1-1)=0,"",OFFSET(CountryData!$A$1,'Quality check'!$A29-1,'Quality check'!AV$1-1)),"")</f>
        <v/>
      </c>
      <c r="AW29" s="203" t="str">
        <f ca="1">IF(AND(ISNUMBER($A29),ISNUMBER(AW$1)),IF(OFFSET(CountryData!$A$1,'Quality check'!$A29-1,'Quality check'!AW$1-1)=0,"",OFFSET(CountryData!$A$1,'Quality check'!$A29-1,'Quality check'!AW$1-1)),"")</f>
        <v/>
      </c>
      <c r="AX29" s="203" t="str">
        <f ca="1">IF(AND(ISNUMBER($A29),ISNUMBER(AX$1)),IF(OFFSET(CountryData!$A$1,'Quality check'!$A29-1,'Quality check'!AX$1-1)=0,"",OFFSET(CountryData!$A$1,'Quality check'!$A29-1,'Quality check'!AX$1-1)),"")</f>
        <v/>
      </c>
      <c r="AY29" s="202" t="str">
        <f ca="1">IF(AND(ISNUMBER($A29),ISNUMBER(AY$1)),IF(OFFSET(CountryData!$A$1,'Quality check'!$A29-1,'Quality check'!AY$1-1)=0,"",OFFSET(CountryData!$A$1,'Quality check'!$A29-1,'Quality check'!AY$1-1)),"")</f>
        <v/>
      </c>
      <c r="AZ29" s="202" t="str">
        <f ca="1">IF(AND(ISNUMBER($A29),ISNUMBER(AZ$1)),IF(OFFSET(CountryData!$A$1,'Quality check'!$A29-1,'Quality check'!AZ$1-1)=0,"",OFFSET(CountryData!$A$1,'Quality check'!$A29-1,'Quality check'!AZ$1-1)),"")</f>
        <v/>
      </c>
      <c r="BA29" s="202" t="str">
        <f ca="1">IF(AND(ISNUMBER($A29),ISNUMBER(BA$1)),IF(OFFSET(CountryData!$A$1,'Quality check'!$A29-1,'Quality check'!BA$1-1)=0,"",OFFSET(CountryData!$A$1,'Quality check'!$A29-1,'Quality check'!BA$1-1)),"")</f>
        <v/>
      </c>
      <c r="BB29" s="202" t="str">
        <f ca="1">IF(AND(ISNUMBER($A29),ISNUMBER(BB$1)),IF(OFFSET(CountryData!$A$1,'Quality check'!$A29-1,'Quality check'!BB$1-1)=0,"",OFFSET(CountryData!$A$1,'Quality check'!$A29-1,'Quality check'!BB$1-1)),"")</f>
        <v/>
      </c>
      <c r="BC29" s="202" t="str">
        <f ca="1">IF(AND(ISNUMBER($A29),ISNUMBER(BC$1)),IF(OFFSET(CountryData!$A$1,'Quality check'!$A29-1,'Quality check'!BC$1-1)=0,"",OFFSET(CountryData!$A$1,'Quality check'!$A29-1,'Quality check'!BC$1-1)),"")</f>
        <v/>
      </c>
      <c r="BD29" s="313" t="str">
        <f ca="1">IF(AND(ISNUMBER($A29),ISNUMBER(BD$1)),IF(OFFSET(CountryData!$A$1,'Quality check'!$A29-1,'Quality check'!BD$1-1)=0,"",OFFSET(CountryData!$A$1,'Quality check'!$A29-1,'Quality check'!BD$1-1)),"")</f>
        <v/>
      </c>
      <c r="BE29" s="313" t="str">
        <f ca="1">IF(AND(ISNUMBER($A29),ISNUMBER(BE$1)),IF(OFFSET(CountryData!$A$1,'Quality check'!$A29-1,'Quality check'!BE$1-1)=0,"",OFFSET(CountryData!$A$1,'Quality check'!$A29-1,'Quality check'!BE$1-1)),"")</f>
        <v/>
      </c>
      <c r="BF29" s="313" t="str">
        <f ca="1">IF(AND(ISNUMBER($A29),ISNUMBER(BF$1)),IF(OFFSET(CountryData!$A$1,'Quality check'!$A29-1,'Quality check'!BF$1-1)=0,"",OFFSET(CountryData!$A$1,'Quality check'!$A29-1,'Quality check'!BF$1-1)),"")</f>
        <v/>
      </c>
      <c r="BG29" s="203" t="str">
        <f ca="1">IF(AND(ISNUMBER($A29),ISNUMBER(BG$1)),IF(OFFSET(CountryData!$A$1,'Quality check'!$A29-1,'Quality check'!BG$1-1)=0,"",OFFSET(CountryData!$A$1,'Quality check'!$A29-1,'Quality check'!BG$1-1)),"")</f>
        <v/>
      </c>
      <c r="BH29" s="202" t="str">
        <f ca="1">IF(AND(ISNUMBER($A29),ISNUMBER(BH$1)),IF(OFFSET(CountryData!$A$1,'Quality check'!$A29-1,'Quality check'!BH$1-1)=0,"",OFFSET(CountryData!$A$1,'Quality check'!$A29-1,'Quality check'!BH$1-1)),"")</f>
        <v/>
      </c>
      <c r="BI29" s="203" t="str">
        <f ca="1">IF(AND(ISNUMBER($A29),ISNUMBER(BI$1)),IF(OFFSET(CountryData!$A$1,'Quality check'!$A29-1,'Quality check'!BI$1-1)=0,"",OFFSET(CountryData!$A$1,'Quality check'!$A29-1,'Quality check'!BI$1-1)),"")</f>
        <v/>
      </c>
      <c r="BJ29" s="202" t="str">
        <f ca="1">IF(AND(ISNUMBER($A29),ISNUMBER(BJ$1)),IF(OFFSET(CountryData!$A$1,'Quality check'!$A29-1,'Quality check'!BJ$1-1)=0,"",OFFSET(CountryData!$A$1,'Quality check'!$A29-1,'Quality check'!BJ$1-1)),"")</f>
        <v/>
      </c>
      <c r="BK29" s="202" t="str">
        <f ca="1">IF(AND(ISNUMBER($A29),ISNUMBER(BK$1)),IF(OFFSET(CountryData!$A$1,'Quality check'!$A29-1,'Quality check'!BK$1-1)=0,"",OFFSET(CountryData!$A$1,'Quality check'!$A29-1,'Quality check'!BK$1-1)),"")</f>
        <v/>
      </c>
      <c r="BL29" s="308" t="str">
        <f ca="1">IF(AND(ISNUMBER($A29),ISNUMBER(BL$1)),IF(OFFSET(CountryData!$A$1,'Quality check'!$A29-1,'Quality check'!BL$1-1)=0,"",OFFSET(CountryData!$A$1,'Quality check'!$A29-1,'Quality check'!BL$1-1)),"")</f>
        <v/>
      </c>
      <c r="BM29" s="308" t="str">
        <f ca="1">IF(AND(ISNUMBER($A29),ISNUMBER(BM$1)),IF(OFFSET(CountryData!$A$1,'Quality check'!$A29-1,'Quality check'!BM$1-1)=0,"",OFFSET(CountryData!$A$1,'Quality check'!$A29-1,'Quality check'!BM$1-1)),"")</f>
        <v/>
      </c>
      <c r="BN29" s="308" t="str">
        <f ca="1">IF(AND(ISNUMBER($A29),ISNUMBER(BN$1)),IF(OFFSET(CountryData!$A$1,'Quality check'!$A29-1,'Quality check'!BN$1-1)=0,"",OFFSET(CountryData!$A$1,'Quality check'!$A29-1,'Quality check'!BN$1-1)),"")</f>
        <v/>
      </c>
      <c r="BO29" s="308" t="str">
        <f ca="1">IF(AND(ISNUMBER($A29),ISNUMBER(BO$1)),IF(OFFSET(CountryData!$A$1,'Quality check'!$A29-1,'Quality check'!BO$1-1)=0,"",OFFSET(CountryData!$A$1,'Quality check'!$A29-1,'Quality check'!BO$1-1)),"")</f>
        <v/>
      </c>
      <c r="BP29" s="308" t="str">
        <f ca="1">IF(AND(ISNUMBER($A29),ISNUMBER(BP$1)),IF(OFFSET(CountryData!$A$1,'Quality check'!$A29-1,'Quality check'!BP$1-1)=0,"",OFFSET(CountryData!$A$1,'Quality check'!$A29-1,'Quality check'!BP$1-1)),"")</f>
        <v/>
      </c>
      <c r="BQ29" s="308">
        <f ca="1">IF(AND(ISNUMBER($A29),ISNUMBER(BQ$1)),IF(OFFSET(CountryData!$A$1,'Quality check'!$A29-1,'Quality check'!BQ$1-1)=0,"",OFFSET(CountryData!$A$1,'Quality check'!$A29-1,'Quality check'!BQ$1-1)),"")</f>
        <v>0.33</v>
      </c>
      <c r="BR29" s="308" t="str">
        <f ca="1">IF(AND(ISNUMBER($A29),ISNUMBER(BR$1)),IF(OFFSET(CountryData!$A$1,'Quality check'!$A29-1,'Quality check'!BR$1-1)=0,"",OFFSET(CountryData!$A$1,'Quality check'!$A29-1,'Quality check'!BR$1-1)),"")</f>
        <v/>
      </c>
      <c r="BS29" s="308" t="str">
        <f ca="1">IF(AND(ISNUMBER($A29),ISNUMBER(BS$1)),IF(OFFSET(CountryData!$A$1,'Quality check'!$A29-1,'Quality check'!BS$1-1)=0,"",OFFSET(CountryData!$A$1,'Quality check'!$A29-1,'Quality check'!BS$1-1)),"")</f>
        <v/>
      </c>
      <c r="BT29" s="308" t="str">
        <f ca="1">IF(AND(ISNUMBER($A29),ISNUMBER(BT$1)),IF(OFFSET(CountryData!$A$1,'Quality check'!$A29-1,'Quality check'!BT$1-1)=0,"",OFFSET(CountryData!$A$1,'Quality check'!$A29-1,'Quality check'!BT$1-1)),"")</f>
        <v/>
      </c>
      <c r="BU29" s="308" t="str">
        <f ca="1">IF(AND(ISNUMBER($A29),ISNUMBER(BU$1)),IF(OFFSET(CountryData!$A$1,'Quality check'!$A29-1,'Quality check'!BU$1-1)=0,"",OFFSET(CountryData!$A$1,'Quality check'!$A29-1,'Quality check'!BU$1-1)),"")</f>
        <v/>
      </c>
      <c r="BV29" s="308" t="str">
        <f ca="1">IF(AND(ISNUMBER($A29),ISNUMBER(BV$1)),IF(OFFSET(CountryData!$A$1,'Quality check'!$A29-1,'Quality check'!BV$1-1)=0,"",OFFSET(CountryData!$A$1,'Quality check'!$A29-1,'Quality check'!BV$1-1)),"")</f>
        <v/>
      </c>
      <c r="BW29" s="308">
        <f ca="1">IF(AND(ISNUMBER($A29),ISNUMBER(BW$1)),IF(OFFSET(CountryData!$A$1,'Quality check'!$A29-1,'Quality check'!BW$1-1)=0,"",OFFSET(CountryData!$A$1,'Quality check'!$A29-1,'Quality check'!BW$1-1)),"")</f>
        <v>0.31</v>
      </c>
      <c r="BX29" s="202" t="str">
        <f ca="1">IF(AND(ISNUMBER($A29),ISNUMBER(BX$1)),IF(OFFSET(CountryData!$A$1,'Quality check'!$A29-1,'Quality check'!BX$1-1)=0,"",OFFSET(CountryData!$A$1,'Quality check'!$A29-1,'Quality check'!BX$1-1)),"")</f>
        <v/>
      </c>
      <c r="BY29" s="308" t="str">
        <f ca="1">IF(AND(ISNUMBER($A29),ISNUMBER(BY$1)),IF(OFFSET(CountryData!$A$1,'Quality check'!$A29-1,'Quality check'!BY$1-1)=0,"",OFFSET(CountryData!$A$1,'Quality check'!$A29-1,'Quality check'!BY$1-1)),"")</f>
        <v/>
      </c>
      <c r="BZ29" s="308" t="str">
        <f ca="1">IF(AND(ISNUMBER($A29),ISNUMBER(BZ$1)),IF(OFFSET(CountryData!$A$1,'Quality check'!$A29-1,'Quality check'!BZ$1-1)=0,"",OFFSET(CountryData!$A$1,'Quality check'!$A29-1,'Quality check'!BZ$1-1)),"")</f>
        <v/>
      </c>
      <c r="CA29" s="308">
        <f ca="1">IF(AND(ISNUMBER($A29),ISNUMBER(CA$1)),IF(OFFSET(CountryData!$A$1,'Quality check'!$A29-1,'Quality check'!CA$1-1)=0,"",OFFSET(CountryData!$A$1,'Quality check'!$A29-1,'Quality check'!CA$1-1)),"")</f>
        <v>0.44</v>
      </c>
      <c r="CB29" s="308" t="str">
        <f ca="1">IF(AND(ISNUMBER($A29),ISNUMBER(CB$1)),IF(OFFSET(CountryData!$A$1,'Quality check'!$A29-1,'Quality check'!CB$1-1)=0,"",OFFSET(CountryData!$A$1,'Quality check'!$A29-1,'Quality check'!CB$1-1)),"")</f>
        <v/>
      </c>
      <c r="CC29" s="308" t="str">
        <f ca="1">IF(AND(ISNUMBER($A29),ISNUMBER(CC$1)),IF(OFFSET(CountryData!$A$1,'Quality check'!$A29-1,'Quality check'!CC$1-1)=0,"",OFFSET(CountryData!$A$1,'Quality check'!$A29-1,'Quality check'!CC$1-1)),"")</f>
        <v/>
      </c>
      <c r="CD29" s="308" t="str">
        <f ca="1">IF(AND(ISNUMBER($A29),ISNUMBER(CD$1)),IF(OFFSET(CountryData!$A$1,'Quality check'!$A29-1,'Quality check'!CD$1-1)=0,"",OFFSET(CountryData!$A$1,'Quality check'!$A29-1,'Quality check'!CD$1-1)),"")</f>
        <v/>
      </c>
      <c r="CE29" s="308" t="str">
        <f ca="1">IF(AND(ISNUMBER($A29),ISNUMBER(CE$1)),IF(OFFSET(CountryData!$A$1,'Quality check'!$A29-1,'Quality check'!CE$1-1)=0,"",OFFSET(CountryData!$A$1,'Quality check'!$A29-1,'Quality check'!CE$1-1)),"")</f>
        <v/>
      </c>
      <c r="CF29" s="308" t="str">
        <f ca="1">IF(AND(ISNUMBER($A29),ISNUMBER(CF$1)),IF(OFFSET(CountryData!$A$1,'Quality check'!$A29-1,'Quality check'!CF$1-1)=0,"",OFFSET(CountryData!$A$1,'Quality check'!$A29-1,'Quality check'!CF$1-1)),"")</f>
        <v/>
      </c>
      <c r="CG29" s="308" t="str">
        <f ca="1">IF(AND(ISNUMBER($A29),ISNUMBER(CG$1)),IF(OFFSET(CountryData!$A$1,'Quality check'!$A29-1,'Quality check'!CG$1-1)=0,"",OFFSET(CountryData!$A$1,'Quality check'!$A29-1,'Quality check'!CG$1-1)),"")</f>
        <v/>
      </c>
      <c r="CH29" s="308">
        <f ca="1">IF(AND(ISNUMBER($A29),ISNUMBER(CH$1)),IF(OFFSET(CountryData!$A$1,'Quality check'!$A29-1,'Quality check'!CH$1-1)=0,"",OFFSET(CountryData!$A$1,'Quality check'!$A29-1,'Quality check'!CH$1-1)),"")</f>
        <v>0.25</v>
      </c>
      <c r="CI29" s="308">
        <f ca="1">IF(AND(ISNUMBER($A29),ISNUMBER(CI$1)),IF(OFFSET(CountryData!$A$1,'Quality check'!$A29-1,'Quality check'!CI$1-1)=0,"",OFFSET(CountryData!$A$1,'Quality check'!$A29-1,'Quality check'!CI$1-1)),"")</f>
        <v>0.25</v>
      </c>
      <c r="CJ29" s="308" t="str">
        <f ca="1">IF(AND(ISNUMBER($A29),ISNUMBER(CJ$1)),IF(OFFSET(CountryData!$A$1,'Quality check'!$A29-1,'Quality check'!CJ$1-1)=0,"",OFFSET(CountryData!$A$1,'Quality check'!$A29-1,'Quality check'!CJ$1-1)),"")</f>
        <v/>
      </c>
      <c r="CK29" s="202" t="str">
        <f ca="1">IF(AND(ISNUMBER($A29),ISNUMBER(CK$1)),IF(OFFSET(CountryData!$A$1,'Quality check'!$A29-1,'Quality check'!CK$1-1)=0,"",OFFSET(CountryData!$A$1,'Quality check'!$A29-1,'Quality check'!CK$1-1)),"")</f>
        <v/>
      </c>
      <c r="CL29" s="308" t="str">
        <f ca="1">IF(AND(ISNUMBER($A29),ISNUMBER(CL$1)),IF(OFFSET(CountryData!$A$1,'Quality check'!$A29-1,'Quality check'!CL$1-1)=0,"",OFFSET(CountryData!$A$1,'Quality check'!$A29-1,'Quality check'!CL$1-1)),"")</f>
        <v/>
      </c>
      <c r="CM29" s="308" t="str">
        <f ca="1">IF(AND(ISNUMBER($A29),ISNUMBER(CM$1)),IF(OFFSET(CountryData!$A$1,'Quality check'!$A29-1,'Quality check'!CM$1-1)=0,"",OFFSET(CountryData!$A$1,'Quality check'!$A29-1,'Quality check'!CM$1-1)),"")</f>
        <v/>
      </c>
      <c r="CN29" s="308" t="str">
        <f ca="1">IF(AND(ISNUMBER($A29),ISNUMBER(CN$1)),IF(OFFSET(CountryData!$A$1,'Quality check'!$A29-1,'Quality check'!CN$1-1)=0,"",OFFSET(CountryData!$A$1,'Quality check'!$A29-1,'Quality check'!CN$1-1)),"")</f>
        <v/>
      </c>
      <c r="CO29" s="308" t="str">
        <f ca="1">IF(AND(ISNUMBER($A29),ISNUMBER(CO$1)),IF(OFFSET(CountryData!$A$1,'Quality check'!$A29-1,'Quality check'!CO$1-1)=0,"",OFFSET(CountryData!$A$1,'Quality check'!$A29-1,'Quality check'!CO$1-1)),"")</f>
        <v/>
      </c>
      <c r="CP29" s="308" t="str">
        <f ca="1">IF(AND(ISNUMBER($A29),ISNUMBER(CP$1)),IF(OFFSET(CountryData!$A$1,'Quality check'!$A29-1,'Quality check'!CP$1-1)=0,"",OFFSET(CountryData!$A$1,'Quality check'!$A29-1,'Quality check'!CP$1-1)),"")</f>
        <v/>
      </c>
      <c r="CQ29" s="308">
        <f ca="1">IF(AND(ISNUMBER($A29),ISNUMBER(CQ$1)),IF(OFFSET(CountryData!$A$1,'Quality check'!$A29-1,'Quality check'!CQ$1-1)=0,"",OFFSET(CountryData!$A$1,'Quality check'!$A29-1,'Quality check'!CQ$1-1)),"")</f>
        <v>0.22</v>
      </c>
      <c r="CR29" s="203" t="str">
        <f ca="1">IF(AND(ISNUMBER($A29),ISNUMBER(CR$1)),IF(OFFSET(CountryData!$A$1,'Quality check'!$A29-1,'Quality check'!CR$1-1)=0,"",OFFSET(CountryData!$A$1,'Quality check'!$A29-1,'Quality check'!CR$1-1)),"")</f>
        <v/>
      </c>
      <c r="CS29" s="203" t="str">
        <f ca="1">IF(AND(ISNUMBER($A29),ISNUMBER(CS$1)),IF(OFFSET(CountryData!$A$1,'Quality check'!$A29-1,'Quality check'!CS$1-1)=0,"",OFFSET(CountryData!$A$1,'Quality check'!$A29-1,'Quality check'!CS$1-1)),"")</f>
        <v/>
      </c>
      <c r="CT29" s="203" t="str">
        <f ca="1">IF(AND(ISNUMBER($A29),ISNUMBER(CT$1)),IF(OFFSET(CountryData!$A$1,'Quality check'!$A29-1,'Quality check'!CT$1-1)=0,"",OFFSET(CountryData!$A$1,'Quality check'!$A29-1,'Quality check'!CT$1-1)),"")</f>
        <v/>
      </c>
      <c r="CU29" s="203" t="str">
        <f ca="1">IF(AND(ISNUMBER($A29),ISNUMBER(CU$1)),IF(OFFSET(CountryData!$A$1,'Quality check'!$A29-1,'Quality check'!CU$1-1)=0,"",OFFSET(CountryData!$A$1,'Quality check'!$A29-1,'Quality check'!CU$1-1)),"")</f>
        <v/>
      </c>
      <c r="CV29" s="203" t="str">
        <f ca="1">IF(AND(ISNUMBER($A29),ISNUMBER(CV$1)),IF(OFFSET(CountryData!$A$1,'Quality check'!$A29-1,'Quality check'!CV$1-1)=0,"",OFFSET(CountryData!$A$1,'Quality check'!$A29-1,'Quality check'!CV$1-1)),"")</f>
        <v/>
      </c>
      <c r="CW29" s="203" t="str">
        <f ca="1">IF(AND(ISNUMBER($A29),ISNUMBER(CW$1)),IF(OFFSET(CountryData!$A$1,'Quality check'!$A29-1,'Quality check'!CW$1-1)=0,"",OFFSET(CountryData!$A$1,'Quality check'!$A29-1,'Quality check'!CW$1-1)),"")</f>
        <v/>
      </c>
      <c r="CX29" s="203" t="str">
        <f ca="1">IF(AND(ISNUMBER($A29),ISNUMBER(CX$1)),IF(OFFSET(CountryData!$A$1,'Quality check'!$A29-1,'Quality check'!CX$1-1)=0,"",OFFSET(CountryData!$A$1,'Quality check'!$A29-1,'Quality check'!CX$1-1)),"")</f>
        <v/>
      </c>
      <c r="CY29" s="203" t="str">
        <f ca="1">IF(AND(ISNUMBER($A29),ISNUMBER(CY$1)),IF(OFFSET(CountryData!$A$1,'Quality check'!$A29-1,'Quality check'!CY$1-1)=0,"",OFFSET(CountryData!$A$1,'Quality check'!$A29-1,'Quality check'!CY$1-1)),"")</f>
        <v/>
      </c>
      <c r="CZ29" s="308" t="str">
        <f ca="1">IF(AND(ISNUMBER($A29),ISNUMBER(CZ$1)),IF(OFFSET(CountryData!$A$1,'Quality check'!$A29-1,'Quality check'!CZ$1-1)=0,"",OFFSET(CountryData!$A$1,'Quality check'!$A29-1,'Quality check'!CZ$1-1)),"")</f>
        <v/>
      </c>
      <c r="DA29" s="308" t="str">
        <f ca="1">IF(AND(ISNUMBER($A29),ISNUMBER(DA$1)),IF(OFFSET(CountryData!$A$1,'Quality check'!$A29-1,'Quality check'!DA$1-1)=0,"",OFFSET(CountryData!$A$1,'Quality check'!$A29-1,'Quality check'!DA$1-1)),"")</f>
        <v/>
      </c>
      <c r="DB29" s="202" t="str">
        <f ca="1">IF(AND(ISNUMBER($A29),ISNUMBER(DB$1)),IF(OFFSET(CountryData!$A$1,'Quality check'!$A29-1,'Quality check'!DB$1-1)=0,"",OFFSET(CountryData!$A$1,'Quality check'!$A29-1,'Quality check'!DB$1-1)),"")</f>
        <v/>
      </c>
      <c r="DC29" s="308" t="str">
        <f ca="1">IF(AND(ISNUMBER($A29),ISNUMBER(DC$1)),IF(OFFSET(CountryData!$A$1,'Quality check'!$A29-1,'Quality check'!DC$1-1)=0,"",OFFSET(CountryData!$A$1,'Quality check'!$A29-1,'Quality check'!DC$1-1)),"")</f>
        <v/>
      </c>
      <c r="DD29" s="308" t="str">
        <f ca="1">IF(AND(ISNUMBER($A29),ISNUMBER(DD$1)),IF(OFFSET(CountryData!$A$1,'Quality check'!$A29-1,'Quality check'!DD$1-1)=0,"",OFFSET(CountryData!$A$1,'Quality check'!$A29-1,'Quality check'!DD$1-1)),"")</f>
        <v/>
      </c>
      <c r="DE29" s="202" t="str">
        <f ca="1">IF(AND(ISNUMBER($A29),ISNUMBER(DE$1)),IF(OFFSET(CountryData!$A$1,'Quality check'!$A29-1,'Quality check'!DE$1-1)=0,"",OFFSET(CountryData!$A$1,'Quality check'!$A29-1,'Quality check'!DE$1-1)),"")</f>
        <v/>
      </c>
      <c r="DF29" s="203" t="str">
        <f ca="1">IF(AND(ISNUMBER($A29),ISNUMBER(DF$1)),IF(OFFSET(CountryData!$A$1,'Quality check'!$A29-1,'Quality check'!DF$1-1)=0,"",OFFSET(CountryData!$A$1,'Quality check'!$A29-1,'Quality check'!DF$1-1)),"")</f>
        <v/>
      </c>
      <c r="DG29" s="308" t="str">
        <f ca="1">IF(AND(ISNUMBER($A29),ISNUMBER(DG$1)),IF(OFFSET(CountryData!$A$1,'Quality check'!$A29-1,'Quality check'!DG$1-1)=0,"",OFFSET(CountryData!$A$1,'Quality check'!$A29-1,'Quality check'!DG$1-1)),"")</f>
        <v/>
      </c>
      <c r="DH29" s="203" t="str">
        <f ca="1">IF(AND(ISNUMBER($A29),ISNUMBER(DH$1)),IF(OFFSET(CountryData!$A$1,'Quality check'!$A29-1,'Quality check'!DH$1-1)=0,"",OFFSET(CountryData!$A$1,'Quality check'!$A29-1,'Quality check'!DH$1-1)),"")</f>
        <v/>
      </c>
      <c r="DI29" s="308" t="str">
        <f ca="1">IF(AND(ISNUMBER($A29),ISNUMBER(DI$1)),IF(OFFSET(CountryData!$A$1,'Quality check'!$A29-1,'Quality check'!DI$1-1)=0,"",OFFSET(CountryData!$A$1,'Quality check'!$A29-1,'Quality check'!DI$1-1)),"")</f>
        <v/>
      </c>
      <c r="DJ29" s="308" t="str">
        <f ca="1">IF(AND(ISNUMBER($A29),ISNUMBER(DJ$1)),IF(OFFSET(CountryData!$A$1,'Quality check'!$A29-1,'Quality check'!DJ$1-1)=0,"",OFFSET(CountryData!$A$1,'Quality check'!$A29-1,'Quality check'!DJ$1-1)),"")</f>
        <v/>
      </c>
      <c r="DK29" s="203" t="str">
        <f ca="1">IF(AND(ISNUMBER($A29),ISNUMBER(DK$1)),IF(OFFSET(CountryData!$A$1,'Quality check'!$A29-1,'Quality check'!DK$1-1)=0,"",OFFSET(CountryData!$A$1,'Quality check'!$A29-1,'Quality check'!DK$1-1)),"")</f>
        <v/>
      </c>
      <c r="DL29" s="203" t="str">
        <f ca="1">IF(AND(ISNUMBER($A29),ISNUMBER(DL$1)),IF(OFFSET(CountryData!$A$1,'Quality check'!$A29-1,'Quality check'!DL$1-1)=0,"",OFFSET(CountryData!$A$1,'Quality check'!$A29-1,'Quality check'!DL$1-1)),"")</f>
        <v/>
      </c>
      <c r="DM29" s="203" t="str">
        <f ca="1">IF(AND(ISNUMBER($A29),ISNUMBER(DM$1)),IF(OFFSET(CountryData!$A$1,'Quality check'!$A29-1,'Quality check'!DM$1-1)=0,"",OFFSET(CountryData!$A$1,'Quality check'!$A29-1,'Quality check'!DM$1-1)),"")</f>
        <v/>
      </c>
      <c r="DN29" s="203" t="str">
        <f ca="1">IF(AND(ISNUMBER($A29),ISNUMBER(DN$1)),IF(OFFSET(CountryData!$A$1,'Quality check'!$A29-1,'Quality check'!DN$1-1)=0,"",OFFSET(CountryData!$A$1,'Quality check'!$A29-1,'Quality check'!DN$1-1)),"")</f>
        <v/>
      </c>
      <c r="DO29" t="str">
        <f ca="1">IF(AND(ISNUMBER($A29),ISNUMBER(DO$1)),IF(OFFSET(CountryData!$A$1,'Quality check'!$A29-1,'Quality check'!DO$1-1)=0,"",OFFSET(CountryData!$A$1,'Quality check'!$A29-1,'Quality check'!DO$1-1)),"")</f>
        <v/>
      </c>
      <c r="DP29" t="str">
        <f ca="1">IF(AND(ISNUMBER($A29),ISNUMBER(DP$1)),IF(OFFSET(CountryData!$A$1,'Quality check'!$A29-1,'Quality check'!DP$1-1)=0,"",OFFSET(CountryData!$A$1,'Quality check'!$A29-1,'Quality check'!DP$1-1)),"")</f>
        <v/>
      </c>
      <c r="EF29">
        <f t="shared" si="3"/>
        <v>6</v>
      </c>
      <c r="EG29">
        <f t="shared" si="4"/>
        <v>6</v>
      </c>
      <c r="EH29">
        <f t="shared" si="0"/>
        <v>1</v>
      </c>
    </row>
    <row r="30" spans="1:138" x14ac:dyDescent="0.25">
      <c r="A30" s="114">
        <f>IF(ISNUMBER(MATCH(C30,CountryData!$EM:$EM,0)),MATCH(C30,CountryData!$EM:$EM,0),"")</f>
        <v>26</v>
      </c>
      <c r="B30" t="s">
        <v>421</v>
      </c>
      <c r="C30" t="s">
        <v>738</v>
      </c>
      <c r="D30" t="str">
        <f t="shared" si="1"/>
        <v>ESA</v>
      </c>
      <c r="E30">
        <f t="shared" si="2"/>
        <v>2010</v>
      </c>
      <c r="F30" s="203">
        <f ca="1">IF(AND(ISNUMBER($A30),ISNUMBER(F$1)),IF(OFFSET(CountryData!$A$1,'Quality check'!$A30-1,'Quality check'!F$1-1)=0,"",OFFSET(CountryData!$A$1,'Quality check'!$A30-1,'Quality check'!F$1-1)),"")</f>
        <v>406909759</v>
      </c>
      <c r="G30" s="203">
        <f ca="1">IF(AND(ISNUMBER($A30),ISNUMBER(G$1)),IF(OFFSET(CountryData!$A$1,'Quality check'!$A30-1,'Quality check'!G$1-1)=0,"",OFFSET(CountryData!$A$1,'Quality check'!$A30-1,'Quality check'!G$1-1)),"")</f>
        <v>172131964.6831277</v>
      </c>
      <c r="H30" s="202" t="str">
        <f ca="1">IF(AND(ISNUMBER($A30),ISNUMBER(H$1)),IF(OFFSET(CountryData!$A$1,'Quality check'!$A30-1,'Quality check'!H$1-1)=0,"",OFFSET(CountryData!$A$1,'Quality check'!$A30-1,'Quality check'!H$1-1)),"")</f>
        <v/>
      </c>
      <c r="I30" s="202" t="str">
        <f ca="1">IF(AND(ISNUMBER($A30),ISNUMBER(I$1)),IF(OFFSET(CountryData!$A$1,'Quality check'!$A30-1,'Quality check'!I$1-1)=0,"",OFFSET(CountryData!$A$1,'Quality check'!$A30-1,'Quality check'!I$1-1)),"")</f>
        <v/>
      </c>
      <c r="J30" s="203">
        <f ca="1">IF(AND(ISNUMBER($A30),ISNUMBER(J$1)),IF(OFFSET(CountryData!$A$1,'Quality check'!$A30-1,'Quality check'!J$1-1)=0,"",OFFSET(CountryData!$A$1,'Quality check'!$A30-1,'Quality check'!J$1-1)),"")</f>
        <v>204732805.58537757</v>
      </c>
      <c r="K30" s="203">
        <f ca="1">IF(AND(ISNUMBER($A30),ISNUMBER(K$1)),IF(OFFSET(CountryData!$A$1,'Quality check'!$A30-1,'Quality check'!K$1-1)=0,"",OFFSET(CountryData!$A$1,'Quality check'!$A30-1,'Quality check'!K$1-1)),"")</f>
        <v>50686989.704607062</v>
      </c>
      <c r="L30" s="203" t="str">
        <f ca="1">IF(AND(ISNUMBER($A30),ISNUMBER(L$1)),IF(OFFSET(CountryData!$A$1,'Quality check'!$A30-1,'Quality check'!L$1-1)=0,"",OFFSET(CountryData!$A$1,'Quality check'!$A30-1,'Quality check'!L$1-1)),"")</f>
        <v/>
      </c>
      <c r="M30" s="203">
        <f ca="1">IF(AND(ISNUMBER($A30),ISNUMBER(M$1)),IF(OFFSET(CountryData!$A$1,'Quality check'!$A30-1,'Quality check'!M$1-1)=0,"",OFFSET(CountryData!$A$1,'Quality check'!$A30-1,'Quality check'!M$1-1)),"")</f>
        <v>65196213.012236126</v>
      </c>
      <c r="N30" s="203">
        <f ca="1">IF(AND(ISNUMBER($A30),ISNUMBER(N$1)),IF(OFFSET(CountryData!$A$1,'Quality check'!$A30-1,'Quality check'!N$1-1)=0,"",OFFSET(CountryData!$A$1,'Quality check'!$A30-1,'Quality check'!N$1-1)),"")</f>
        <v>42594203.710475296</v>
      </c>
      <c r="O30" s="203">
        <f ca="1">IF(AND(ISNUMBER($A30),ISNUMBER(O$1)),IF(OFFSET(CountryData!$A$1,'Quality check'!$A30-1,'Quality check'!O$1-1)=0,"",OFFSET(CountryData!$A$1,'Quality check'!$A30-1,'Quality check'!O$1-1)),"")</f>
        <v>10560657.802721161</v>
      </c>
      <c r="P30" s="203">
        <f ca="1">IF(AND(ISNUMBER($A30),ISNUMBER(P$1)),IF(OFFSET(CountryData!$A$1,'Quality check'!$A30-1,'Quality check'!P$1-1)=0,"",OFFSET(CountryData!$A$1,'Quality check'!$A30-1,'Quality check'!P$1-1)),"")</f>
        <v>18250683.955923941</v>
      </c>
      <c r="Q30" s="203">
        <f ca="1">IF(AND(ISNUMBER($A30),ISNUMBER(Q$1)),IF(OFFSET(CountryData!$A$1,'Quality check'!$A30-1,'Quality check'!Q$1-1)=0,"",OFFSET(CountryData!$A$1,'Quality check'!$A30-1,'Quality check'!Q$1-1)),"")</f>
        <v>14772311.737107772</v>
      </c>
      <c r="R30" s="203">
        <f ca="1">IF(AND(ISNUMBER($A30),ISNUMBER(R$1)),IF(OFFSET(CountryData!$A$1,'Quality check'!$A30-1,'Quality check'!R$1-1)=0,"",OFFSET(CountryData!$A$1,'Quality check'!$A30-1,'Quality check'!R$1-1)),"")</f>
        <v>5970590.9946346143</v>
      </c>
      <c r="S30" s="203">
        <f ca="1">IF(AND(ISNUMBER($A30),ISNUMBER(S$1)),IF(OFFSET(CountryData!$A$1,'Quality check'!$A30-1,'Quality check'!S$1-1)=0,"",OFFSET(CountryData!$A$1,'Quality check'!$A30-1,'Quality check'!S$1-1)),"")</f>
        <v>5218078.5893022316</v>
      </c>
      <c r="T30" s="202">
        <f ca="1">IF(AND(ISNUMBER($A30),ISNUMBER(T$1)),IF(OFFSET(CountryData!$A$1,'Quality check'!$A30-1,'Quality check'!T$1-1)=0,"",OFFSET(CountryData!$A$1,'Quality check'!$A30-1,'Quality check'!T$1-1)),"")</f>
        <v>0.59984150848607398</v>
      </c>
      <c r="U30" s="203">
        <f ca="1">IF(AND(ISNUMBER($A30),ISNUMBER(U$1)),IF(OFFSET(CountryData!$A$1,'Quality check'!$A30-1,'Quality check'!U$1-1)=0,"",OFFSET(CountryData!$A$1,'Quality check'!$A30-1,'Quality check'!U$1-1)),"")</f>
        <v>144753812.51243109</v>
      </c>
      <c r="V30" s="203">
        <f ca="1">IF(AND(ISNUMBER($A30),ISNUMBER(V$1)),IF(OFFSET(CountryData!$A$1,'Quality check'!$A30-1,'Quality check'!V$1-1)=0,"",OFFSET(CountryData!$A$1,'Quality check'!$A30-1,'Quality check'!V$1-1)),"")</f>
        <v>130278431.26118797</v>
      </c>
      <c r="W30" s="202">
        <f ca="1">IF(AND(ISNUMBER($A30),ISNUMBER(W$1)),IF(OFFSET(CountryData!$A$1,'Quality check'!$A30-1,'Quality check'!W$1-1)=0,"",OFFSET(CountryData!$A$1,'Quality check'!$A30-1,'Quality check'!W$1-1)),"")</f>
        <v>0.54714285714285715</v>
      </c>
      <c r="X30" s="202">
        <f ca="1">IF(AND(ISNUMBER($A30),ISNUMBER(X$1)),IF(OFFSET(CountryData!$A$1,'Quality check'!$A30-1,'Quality check'!X$1-1)=0,"",OFFSET(CountryData!$A$1,'Quality check'!$A30-1,'Quality check'!X$1-1)),"")</f>
        <v>4.9904761904761905</v>
      </c>
      <c r="Y30" s="202">
        <f ca="1">IF(AND(ISNUMBER($A30),ISNUMBER(Y$1)),IF(OFFSET(CountryData!$A$1,'Quality check'!$A30-1,'Quality check'!Y$1-1)=0,"",OFFSET(CountryData!$A$1,'Quality check'!$A30-1,'Quality check'!Y$1-1)),"")</f>
        <v>0.64426065162907264</v>
      </c>
      <c r="Z30" s="202">
        <f ca="1">IF(AND(ISNUMBER($A30),ISNUMBER(Z$1)),IF(OFFSET(CountryData!$A$1,'Quality check'!$A30-1,'Quality check'!Z$1-1)=0,"",OFFSET(CountryData!$A$1,'Quality check'!$A30-1,'Quality check'!Z$1-1)),"")</f>
        <v>0.35573934837092736</v>
      </c>
      <c r="AA30" s="203" t="str">
        <f ca="1">IF(AND(ISNUMBER($A30),ISNUMBER(AA$1)),IF(OFFSET(CountryData!$A$1,'Quality check'!$A30-1,'Quality check'!AA$1-1)=0,"",OFFSET(CountryData!$A$1,'Quality check'!$A30-1,'Quality check'!AA$1-1)),"")</f>
        <v/>
      </c>
      <c r="AB30" s="203" t="str">
        <f ca="1">IF(AND(ISNUMBER($A30),ISNUMBER(AB$1)),IF(OFFSET(CountryData!$A$1,'Quality check'!$A30-1,'Quality check'!AB$1-1)=0,"",OFFSET(CountryData!$A$1,'Quality check'!$A30-1,'Quality check'!AB$1-1)),"")</f>
        <v/>
      </c>
      <c r="AC30" s="203" t="str">
        <f ca="1">IF(AND(ISNUMBER($A30),ISNUMBER(AC$1)),IF(OFFSET(CountryData!$A$1,'Quality check'!$A30-1,'Quality check'!AC$1-1)=0,"",OFFSET(CountryData!$A$1,'Quality check'!$A30-1,'Quality check'!AC$1-1)),"")</f>
        <v/>
      </c>
      <c r="AD30" s="203" t="str">
        <f ca="1">IF(AND(ISNUMBER($A30),ISNUMBER(AD$1)),IF(OFFSET(CountryData!$A$1,'Quality check'!$A30-1,'Quality check'!AD$1-1)=0,"",OFFSET(CountryData!$A$1,'Quality check'!$A30-1,'Quality check'!AD$1-1)),"")</f>
        <v/>
      </c>
      <c r="AE30" s="202" t="str">
        <f ca="1">IF(AND(ISNUMBER($A30),ISNUMBER(AE$1)),IF(OFFSET(CountryData!$A$1,'Quality check'!$A30-1,'Quality check'!AE$1-1)=0,"",OFFSET(CountryData!$A$1,'Quality check'!$A30-1,'Quality check'!AE$1-1)),"")</f>
        <v/>
      </c>
      <c r="AF30" s="308" t="str">
        <f ca="1">IF(AND(ISNUMBER($A30),ISNUMBER(AF$1)),IF(OFFSET(CountryData!$A$1,'Quality check'!$A30-1,'Quality check'!AF$1-1)=0,"",OFFSET(CountryData!$A$1,'Quality check'!$A30-1,'Quality check'!AF$1-1)),"")</f>
        <v/>
      </c>
      <c r="AG30" s="203" t="str">
        <f ca="1">IF(AND(ISNUMBER($A30),ISNUMBER(AG$1)),IF(OFFSET(CountryData!$A$1,'Quality check'!$A30-1,'Quality check'!AG$1-1)=0,"",OFFSET(CountryData!$A$1,'Quality check'!$A30-1,'Quality check'!AG$1-1)),"")</f>
        <v/>
      </c>
      <c r="AH30" s="203" t="str">
        <f ca="1">IF(AND(ISNUMBER($A30),ISNUMBER(AH$1)),IF(OFFSET(CountryData!$A$1,'Quality check'!$A30-1,'Quality check'!AH$1-1)=0,"",OFFSET(CountryData!$A$1,'Quality check'!$A30-1,'Quality check'!AH$1-1)),"")</f>
        <v/>
      </c>
      <c r="AI30" s="203" t="str">
        <f ca="1">IF(AND(ISNUMBER($A30),ISNUMBER(AI$1)),IF(OFFSET(CountryData!$A$1,'Quality check'!$A30-1,'Quality check'!AI$1-1)=0,"",OFFSET(CountryData!$A$1,'Quality check'!$A30-1,'Quality check'!AI$1-1)),"")</f>
        <v/>
      </c>
      <c r="AJ30" s="202" t="str">
        <f ca="1">IF(AND(ISNUMBER($A30),ISNUMBER(AJ$1)),IF(OFFSET(CountryData!$A$1,'Quality check'!$A30-1,'Quality check'!AJ$1-1)=0,"",OFFSET(CountryData!$A$1,'Quality check'!$A30-1,'Quality check'!AJ$1-1)),"")</f>
        <v/>
      </c>
      <c r="AK30" s="202" t="str">
        <f ca="1">IF(AND(ISNUMBER($A30),ISNUMBER(AK$1)),IF(OFFSET(CountryData!$A$1,'Quality check'!$A30-1,'Quality check'!AK$1-1)=0,"",OFFSET(CountryData!$A$1,'Quality check'!$A30-1,'Quality check'!AK$1-1)),"")</f>
        <v/>
      </c>
      <c r="AL30" s="202" t="str">
        <f ca="1">IF(AND(ISNUMBER($A30),ISNUMBER(AL$1)),IF(OFFSET(CountryData!$A$1,'Quality check'!$A30-1,'Quality check'!AL$1-1)=0,"",OFFSET(CountryData!$A$1,'Quality check'!$A30-1,'Quality check'!AL$1-1)),"")</f>
        <v/>
      </c>
      <c r="AM30" s="202" t="str">
        <f ca="1">IF(AND(ISNUMBER($A30),ISNUMBER(AM$1)),IF(OFFSET(CountryData!$A$1,'Quality check'!$A30-1,'Quality check'!AM$1-1)=0,"",OFFSET(CountryData!$A$1,'Quality check'!$A30-1,'Quality check'!AM$1-1)),"")</f>
        <v/>
      </c>
      <c r="AN30" s="202" t="str">
        <f ca="1">IF(AND(ISNUMBER($A30),ISNUMBER(AN$1)),IF(OFFSET(CountryData!$A$1,'Quality check'!$A30-1,'Quality check'!AN$1-1)=0,"",OFFSET(CountryData!$A$1,'Quality check'!$A30-1,'Quality check'!AN$1-1)),"")</f>
        <v/>
      </c>
      <c r="AO30" s="203" t="str">
        <f ca="1">IF(AND(ISNUMBER($A30),ISNUMBER(AO$1)),IF(OFFSET(CountryData!$A$1,'Quality check'!$A30-1,'Quality check'!AO$1-1)=0,"",OFFSET(CountryData!$A$1,'Quality check'!$A30-1,'Quality check'!AO$1-1)),"")</f>
        <v/>
      </c>
      <c r="AP30" s="203" t="str">
        <f ca="1">IF(AND(ISNUMBER($A30),ISNUMBER(AP$1)),IF(OFFSET(CountryData!$A$1,'Quality check'!$A30-1,'Quality check'!AP$1-1)=0,"",OFFSET(CountryData!$A$1,'Quality check'!$A30-1,'Quality check'!AP$1-1)),"")</f>
        <v/>
      </c>
      <c r="AQ30" s="202" t="str">
        <f ca="1">IF(AND(ISNUMBER($A30),ISNUMBER(AQ$1)),IF(OFFSET(CountryData!$A$1,'Quality check'!$A30-1,'Quality check'!AQ$1-1)=0,"",OFFSET(CountryData!$A$1,'Quality check'!$A30-1,'Quality check'!AQ$1-1)),"")</f>
        <v/>
      </c>
      <c r="AR30" s="202" t="str">
        <f ca="1">IF(AND(ISNUMBER($A30),ISNUMBER(AR$1)),IF(OFFSET(CountryData!$A$1,'Quality check'!$A30-1,'Quality check'!AR$1-1)=0,"",OFFSET(CountryData!$A$1,'Quality check'!$A30-1,'Quality check'!AR$1-1)),"")</f>
        <v/>
      </c>
      <c r="AS30" s="202" t="str">
        <f ca="1">IF(AND(ISNUMBER($A30),ISNUMBER(AS$1)),IF(OFFSET(CountryData!$A$1,'Quality check'!$A30-1,'Quality check'!AS$1-1)=0,"",OFFSET(CountryData!$A$1,'Quality check'!$A30-1,'Quality check'!AS$1-1)),"")</f>
        <v/>
      </c>
      <c r="AT30" s="202" t="str">
        <f ca="1">IF(AND(ISNUMBER($A30),ISNUMBER(AT$1)),IF(OFFSET(CountryData!$A$1,'Quality check'!$A30-1,'Quality check'!AT$1-1)=0,"",OFFSET(CountryData!$A$1,'Quality check'!$A30-1,'Quality check'!AT$1-1)),"")</f>
        <v/>
      </c>
      <c r="AU30" s="202" t="str">
        <f ca="1">IF(AND(ISNUMBER($A30),ISNUMBER(AU$1)),IF(OFFSET(CountryData!$A$1,'Quality check'!$A30-1,'Quality check'!AU$1-1)=0,"",OFFSET(CountryData!$A$1,'Quality check'!$A30-1,'Quality check'!AU$1-1)),"")</f>
        <v/>
      </c>
      <c r="AV30" s="202" t="str">
        <f ca="1">IF(AND(ISNUMBER($A30),ISNUMBER(AV$1)),IF(OFFSET(CountryData!$A$1,'Quality check'!$A30-1,'Quality check'!AV$1-1)=0,"",OFFSET(CountryData!$A$1,'Quality check'!$A30-1,'Quality check'!AV$1-1)),"")</f>
        <v/>
      </c>
      <c r="AW30" s="203" t="str">
        <f ca="1">IF(AND(ISNUMBER($A30),ISNUMBER(AW$1)),IF(OFFSET(CountryData!$A$1,'Quality check'!$A30-1,'Quality check'!AW$1-1)=0,"",OFFSET(CountryData!$A$1,'Quality check'!$A30-1,'Quality check'!AW$1-1)),"")</f>
        <v/>
      </c>
      <c r="AX30" s="203" t="str">
        <f ca="1">IF(AND(ISNUMBER($A30),ISNUMBER(AX$1)),IF(OFFSET(CountryData!$A$1,'Quality check'!$A30-1,'Quality check'!AX$1-1)=0,"",OFFSET(CountryData!$A$1,'Quality check'!$A30-1,'Quality check'!AX$1-1)),"")</f>
        <v/>
      </c>
      <c r="AY30" s="202" t="str">
        <f ca="1">IF(AND(ISNUMBER($A30),ISNUMBER(AY$1)),IF(OFFSET(CountryData!$A$1,'Quality check'!$A30-1,'Quality check'!AY$1-1)=0,"",OFFSET(CountryData!$A$1,'Quality check'!$A30-1,'Quality check'!AY$1-1)),"")</f>
        <v/>
      </c>
      <c r="AZ30" s="202" t="str">
        <f ca="1">IF(AND(ISNUMBER($A30),ISNUMBER(AZ$1)),IF(OFFSET(CountryData!$A$1,'Quality check'!$A30-1,'Quality check'!AZ$1-1)=0,"",OFFSET(CountryData!$A$1,'Quality check'!$A30-1,'Quality check'!AZ$1-1)),"")</f>
        <v/>
      </c>
      <c r="BA30" s="202" t="str">
        <f ca="1">IF(AND(ISNUMBER($A30),ISNUMBER(BA$1)),IF(OFFSET(CountryData!$A$1,'Quality check'!$A30-1,'Quality check'!BA$1-1)=0,"",OFFSET(CountryData!$A$1,'Quality check'!$A30-1,'Quality check'!BA$1-1)),"")</f>
        <v/>
      </c>
      <c r="BB30" s="202" t="str">
        <f ca="1">IF(AND(ISNUMBER($A30),ISNUMBER(BB$1)),IF(OFFSET(CountryData!$A$1,'Quality check'!$A30-1,'Quality check'!BB$1-1)=0,"",OFFSET(CountryData!$A$1,'Quality check'!$A30-1,'Quality check'!BB$1-1)),"")</f>
        <v/>
      </c>
      <c r="BC30" s="202" t="str">
        <f ca="1">IF(AND(ISNUMBER($A30),ISNUMBER(BC$1)),IF(OFFSET(CountryData!$A$1,'Quality check'!$A30-1,'Quality check'!BC$1-1)=0,"",OFFSET(CountryData!$A$1,'Quality check'!$A30-1,'Quality check'!BC$1-1)),"")</f>
        <v/>
      </c>
      <c r="BD30" s="313" t="str">
        <f ca="1">IF(AND(ISNUMBER($A30),ISNUMBER(BD$1)),IF(OFFSET(CountryData!$A$1,'Quality check'!$A30-1,'Quality check'!BD$1-1)=0,"",OFFSET(CountryData!$A$1,'Quality check'!$A30-1,'Quality check'!BD$1-1)),"")</f>
        <v/>
      </c>
      <c r="BE30" s="313" t="str">
        <f ca="1">IF(AND(ISNUMBER($A30),ISNUMBER(BE$1)),IF(OFFSET(CountryData!$A$1,'Quality check'!$A30-1,'Quality check'!BE$1-1)=0,"",OFFSET(CountryData!$A$1,'Quality check'!$A30-1,'Quality check'!BE$1-1)),"")</f>
        <v/>
      </c>
      <c r="BF30" s="313" t="str">
        <f ca="1">IF(AND(ISNUMBER($A30),ISNUMBER(BF$1)),IF(OFFSET(CountryData!$A$1,'Quality check'!$A30-1,'Quality check'!BF$1-1)=0,"",OFFSET(CountryData!$A$1,'Quality check'!$A30-1,'Quality check'!BF$1-1)),"")</f>
        <v/>
      </c>
      <c r="BG30" s="203" t="str">
        <f ca="1">IF(AND(ISNUMBER($A30),ISNUMBER(BG$1)),IF(OFFSET(CountryData!$A$1,'Quality check'!$A30-1,'Quality check'!BG$1-1)=0,"",OFFSET(CountryData!$A$1,'Quality check'!$A30-1,'Quality check'!BG$1-1)),"")</f>
        <v/>
      </c>
      <c r="BH30" s="202" t="str">
        <f ca="1">IF(AND(ISNUMBER($A30),ISNUMBER(BH$1)),IF(OFFSET(CountryData!$A$1,'Quality check'!$A30-1,'Quality check'!BH$1-1)=0,"",OFFSET(CountryData!$A$1,'Quality check'!$A30-1,'Quality check'!BH$1-1)),"")</f>
        <v/>
      </c>
      <c r="BI30" s="203" t="str">
        <f ca="1">IF(AND(ISNUMBER($A30),ISNUMBER(BI$1)),IF(OFFSET(CountryData!$A$1,'Quality check'!$A30-1,'Quality check'!BI$1-1)=0,"",OFFSET(CountryData!$A$1,'Quality check'!$A30-1,'Quality check'!BI$1-1)),"")</f>
        <v/>
      </c>
      <c r="BJ30" s="202" t="str">
        <f ca="1">IF(AND(ISNUMBER($A30),ISNUMBER(BJ$1)),IF(OFFSET(CountryData!$A$1,'Quality check'!$A30-1,'Quality check'!BJ$1-1)=0,"",OFFSET(CountryData!$A$1,'Quality check'!$A30-1,'Quality check'!BJ$1-1)),"")</f>
        <v/>
      </c>
      <c r="BK30" s="202" t="str">
        <f ca="1">IF(AND(ISNUMBER($A30),ISNUMBER(BK$1)),IF(OFFSET(CountryData!$A$1,'Quality check'!$A30-1,'Quality check'!BK$1-1)=0,"",OFFSET(CountryData!$A$1,'Quality check'!$A30-1,'Quality check'!BK$1-1)),"")</f>
        <v/>
      </c>
      <c r="BL30" s="308" t="str">
        <f ca="1">IF(AND(ISNUMBER($A30),ISNUMBER(BL$1)),IF(OFFSET(CountryData!$A$1,'Quality check'!$A30-1,'Quality check'!BL$1-1)=0,"",OFFSET(CountryData!$A$1,'Quality check'!$A30-1,'Quality check'!BL$1-1)),"")</f>
        <v/>
      </c>
      <c r="BM30" s="308" t="str">
        <f ca="1">IF(AND(ISNUMBER($A30),ISNUMBER(BM$1)),IF(OFFSET(CountryData!$A$1,'Quality check'!$A30-1,'Quality check'!BM$1-1)=0,"",OFFSET(CountryData!$A$1,'Quality check'!$A30-1,'Quality check'!BM$1-1)),"")</f>
        <v/>
      </c>
      <c r="BN30" s="308" t="str">
        <f ca="1">IF(AND(ISNUMBER($A30),ISNUMBER(BN$1)),IF(OFFSET(CountryData!$A$1,'Quality check'!$A30-1,'Quality check'!BN$1-1)=0,"",OFFSET(CountryData!$A$1,'Quality check'!$A30-1,'Quality check'!BN$1-1)),"")</f>
        <v/>
      </c>
      <c r="BO30" s="308" t="str">
        <f ca="1">IF(AND(ISNUMBER($A30),ISNUMBER(BO$1)),IF(OFFSET(CountryData!$A$1,'Quality check'!$A30-1,'Quality check'!BO$1-1)=0,"",OFFSET(CountryData!$A$1,'Quality check'!$A30-1,'Quality check'!BO$1-1)),"")</f>
        <v/>
      </c>
      <c r="BP30" s="308" t="str">
        <f ca="1">IF(AND(ISNUMBER($A30),ISNUMBER(BP$1)),IF(OFFSET(CountryData!$A$1,'Quality check'!$A30-1,'Quality check'!BP$1-1)=0,"",OFFSET(CountryData!$A$1,'Quality check'!$A30-1,'Quality check'!BP$1-1)),"")</f>
        <v/>
      </c>
      <c r="BQ30" s="308">
        <f ca="1">IF(AND(ISNUMBER($A30),ISNUMBER(BQ$1)),IF(OFFSET(CountryData!$A$1,'Quality check'!$A30-1,'Quality check'!BQ$1-1)=0,"",OFFSET(CountryData!$A$1,'Quality check'!$A30-1,'Quality check'!BQ$1-1)),"")</f>
        <v>0.42499999999999999</v>
      </c>
      <c r="BR30" s="308" t="str">
        <f ca="1">IF(AND(ISNUMBER($A30),ISNUMBER(BR$1)),IF(OFFSET(CountryData!$A$1,'Quality check'!$A30-1,'Quality check'!BR$1-1)=0,"",OFFSET(CountryData!$A$1,'Quality check'!$A30-1,'Quality check'!BR$1-1)),"")</f>
        <v/>
      </c>
      <c r="BS30" s="308" t="str">
        <f ca="1">IF(AND(ISNUMBER($A30),ISNUMBER(BS$1)),IF(OFFSET(CountryData!$A$1,'Quality check'!$A30-1,'Quality check'!BS$1-1)=0,"",OFFSET(CountryData!$A$1,'Quality check'!$A30-1,'Quality check'!BS$1-1)),"")</f>
        <v/>
      </c>
      <c r="BT30" s="308" t="str">
        <f ca="1">IF(AND(ISNUMBER($A30),ISNUMBER(BT$1)),IF(OFFSET(CountryData!$A$1,'Quality check'!$A30-1,'Quality check'!BT$1-1)=0,"",OFFSET(CountryData!$A$1,'Quality check'!$A30-1,'Quality check'!BT$1-1)),"")</f>
        <v/>
      </c>
      <c r="BU30" s="308" t="str">
        <f ca="1">IF(AND(ISNUMBER($A30),ISNUMBER(BU$1)),IF(OFFSET(CountryData!$A$1,'Quality check'!$A30-1,'Quality check'!BU$1-1)=0,"",OFFSET(CountryData!$A$1,'Quality check'!$A30-1,'Quality check'!BU$1-1)),"")</f>
        <v/>
      </c>
      <c r="BV30" s="308" t="str">
        <f ca="1">IF(AND(ISNUMBER($A30),ISNUMBER(BV$1)),IF(OFFSET(CountryData!$A$1,'Quality check'!$A30-1,'Quality check'!BV$1-1)=0,"",OFFSET(CountryData!$A$1,'Quality check'!$A30-1,'Quality check'!BV$1-1)),"")</f>
        <v/>
      </c>
      <c r="BW30" s="308">
        <f ca="1">IF(AND(ISNUMBER($A30),ISNUMBER(BW$1)),IF(OFFSET(CountryData!$A$1,'Quality check'!$A30-1,'Quality check'!BW$1-1)=0,"",OFFSET(CountryData!$A$1,'Quality check'!$A30-1,'Quality check'!BW$1-1)),"")</f>
        <v>0.30199999999999999</v>
      </c>
      <c r="BX30" s="202" t="str">
        <f ca="1">IF(AND(ISNUMBER($A30),ISNUMBER(BX$1)),IF(OFFSET(CountryData!$A$1,'Quality check'!$A30-1,'Quality check'!BX$1-1)=0,"",OFFSET(CountryData!$A$1,'Quality check'!$A30-1,'Quality check'!BX$1-1)),"")</f>
        <v/>
      </c>
      <c r="BY30" s="308" t="str">
        <f ca="1">IF(AND(ISNUMBER($A30),ISNUMBER(BY$1)),IF(OFFSET(CountryData!$A$1,'Quality check'!$A30-1,'Quality check'!BY$1-1)=0,"",OFFSET(CountryData!$A$1,'Quality check'!$A30-1,'Quality check'!BY$1-1)),"")</f>
        <v/>
      </c>
      <c r="BZ30" s="308" t="str">
        <f ca="1">IF(AND(ISNUMBER($A30),ISNUMBER(BZ$1)),IF(OFFSET(CountryData!$A$1,'Quality check'!$A30-1,'Quality check'!BZ$1-1)=0,"",OFFSET(CountryData!$A$1,'Quality check'!$A30-1,'Quality check'!BZ$1-1)),"")</f>
        <v/>
      </c>
      <c r="CA30" s="308">
        <f ca="1">IF(AND(ISNUMBER($A30),ISNUMBER(CA$1)),IF(OFFSET(CountryData!$A$1,'Quality check'!$A30-1,'Quality check'!CA$1-1)=0,"",OFFSET(CountryData!$A$1,'Quality check'!$A30-1,'Quality check'!CA$1-1)),"")</f>
        <v>0.58399999999999996</v>
      </c>
      <c r="CB30" s="308" t="str">
        <f ca="1">IF(AND(ISNUMBER($A30),ISNUMBER(CB$1)),IF(OFFSET(CountryData!$A$1,'Quality check'!$A30-1,'Quality check'!CB$1-1)=0,"",OFFSET(CountryData!$A$1,'Quality check'!$A30-1,'Quality check'!CB$1-1)),"")</f>
        <v/>
      </c>
      <c r="CC30" s="308" t="str">
        <f ca="1">IF(AND(ISNUMBER($A30),ISNUMBER(CC$1)),IF(OFFSET(CountryData!$A$1,'Quality check'!$A30-1,'Quality check'!CC$1-1)=0,"",OFFSET(CountryData!$A$1,'Quality check'!$A30-1,'Quality check'!CC$1-1)),"")</f>
        <v/>
      </c>
      <c r="CD30" s="308" t="str">
        <f ca="1">IF(AND(ISNUMBER($A30),ISNUMBER(CD$1)),IF(OFFSET(CountryData!$A$1,'Quality check'!$A30-1,'Quality check'!CD$1-1)=0,"",OFFSET(CountryData!$A$1,'Quality check'!$A30-1,'Quality check'!CD$1-1)),"")</f>
        <v/>
      </c>
      <c r="CE30" s="308" t="str">
        <f ca="1">IF(AND(ISNUMBER($A30),ISNUMBER(CE$1)),IF(OFFSET(CountryData!$A$1,'Quality check'!$A30-1,'Quality check'!CE$1-1)=0,"",OFFSET(CountryData!$A$1,'Quality check'!$A30-1,'Quality check'!CE$1-1)),"")</f>
        <v/>
      </c>
      <c r="CF30" s="308" t="str">
        <f ca="1">IF(AND(ISNUMBER($A30),ISNUMBER(CF$1)),IF(OFFSET(CountryData!$A$1,'Quality check'!$A30-1,'Quality check'!CF$1-1)=0,"",OFFSET(CountryData!$A$1,'Quality check'!$A30-1,'Quality check'!CF$1-1)),"")</f>
        <v/>
      </c>
      <c r="CG30" s="308" t="str">
        <f ca="1">IF(AND(ISNUMBER($A30),ISNUMBER(CG$1)),IF(OFFSET(CountryData!$A$1,'Quality check'!$A30-1,'Quality check'!CG$1-1)=0,"",OFFSET(CountryData!$A$1,'Quality check'!$A30-1,'Quality check'!CG$1-1)),"")</f>
        <v/>
      </c>
      <c r="CH30" s="308">
        <f ca="1">IF(AND(ISNUMBER($A30),ISNUMBER(CH$1)),IF(OFFSET(CountryData!$A$1,'Quality check'!$A30-1,'Quality check'!CH$1-1)=0,"",OFFSET(CountryData!$A$1,'Quality check'!$A30-1,'Quality check'!CH$1-1)),"")</f>
        <v>0.40400000000000003</v>
      </c>
      <c r="CI30" s="308" t="str">
        <f ca="1">IF(AND(ISNUMBER($A30),ISNUMBER(CI$1)),IF(OFFSET(CountryData!$A$1,'Quality check'!$A30-1,'Quality check'!CI$1-1)=0,"",OFFSET(CountryData!$A$1,'Quality check'!$A30-1,'Quality check'!CI$1-1)),"")</f>
        <v/>
      </c>
      <c r="CJ30" s="308" t="str">
        <f ca="1">IF(AND(ISNUMBER($A30),ISNUMBER(CJ$1)),IF(OFFSET(CountryData!$A$1,'Quality check'!$A30-1,'Quality check'!CJ$1-1)=0,"",OFFSET(CountryData!$A$1,'Quality check'!$A30-1,'Quality check'!CJ$1-1)),"")</f>
        <v/>
      </c>
      <c r="CK30" s="202" t="str">
        <f ca="1">IF(AND(ISNUMBER($A30),ISNUMBER(CK$1)),IF(OFFSET(CountryData!$A$1,'Quality check'!$A30-1,'Quality check'!CK$1-1)=0,"",OFFSET(CountryData!$A$1,'Quality check'!$A30-1,'Quality check'!CK$1-1)),"")</f>
        <v/>
      </c>
      <c r="CL30" s="308" t="str">
        <f ca="1">IF(AND(ISNUMBER($A30),ISNUMBER(CL$1)),IF(OFFSET(CountryData!$A$1,'Quality check'!$A30-1,'Quality check'!CL$1-1)=0,"",OFFSET(CountryData!$A$1,'Quality check'!$A30-1,'Quality check'!CL$1-1)),"")</f>
        <v/>
      </c>
      <c r="CM30" s="308" t="str">
        <f ca="1">IF(AND(ISNUMBER($A30),ISNUMBER(CM$1)),IF(OFFSET(CountryData!$A$1,'Quality check'!$A30-1,'Quality check'!CM$1-1)=0,"",OFFSET(CountryData!$A$1,'Quality check'!$A30-1,'Quality check'!CM$1-1)),"")</f>
        <v/>
      </c>
      <c r="CN30" s="308" t="str">
        <f ca="1">IF(AND(ISNUMBER($A30),ISNUMBER(CN$1)),IF(OFFSET(CountryData!$A$1,'Quality check'!$A30-1,'Quality check'!CN$1-1)=0,"",OFFSET(CountryData!$A$1,'Quality check'!$A30-1,'Quality check'!CN$1-1)),"")</f>
        <v/>
      </c>
      <c r="CO30" s="308" t="str">
        <f ca="1">IF(AND(ISNUMBER($A30),ISNUMBER(CO$1)),IF(OFFSET(CountryData!$A$1,'Quality check'!$A30-1,'Quality check'!CO$1-1)=0,"",OFFSET(CountryData!$A$1,'Quality check'!$A30-1,'Quality check'!CO$1-1)),"")</f>
        <v/>
      </c>
      <c r="CP30" s="308" t="str">
        <f ca="1">IF(AND(ISNUMBER($A30),ISNUMBER(CP$1)),IF(OFFSET(CountryData!$A$1,'Quality check'!$A30-1,'Quality check'!CP$1-1)=0,"",OFFSET(CountryData!$A$1,'Quality check'!$A30-1,'Quality check'!CP$1-1)),"")</f>
        <v/>
      </c>
      <c r="CQ30" s="308">
        <f ca="1">IF(AND(ISNUMBER($A30),ISNUMBER(CQ$1)),IF(OFFSET(CountryData!$A$1,'Quality check'!$A30-1,'Quality check'!CQ$1-1)=0,"",OFFSET(CountryData!$A$1,'Quality check'!$A30-1,'Quality check'!CQ$1-1)),"")</f>
        <v>0.28000000000000003</v>
      </c>
      <c r="CR30" s="203" t="str">
        <f ca="1">IF(AND(ISNUMBER($A30),ISNUMBER(CR$1)),IF(OFFSET(CountryData!$A$1,'Quality check'!$A30-1,'Quality check'!CR$1-1)=0,"",OFFSET(CountryData!$A$1,'Quality check'!$A30-1,'Quality check'!CR$1-1)),"")</f>
        <v/>
      </c>
      <c r="CS30" s="203" t="str">
        <f ca="1">IF(AND(ISNUMBER($A30),ISNUMBER(CS$1)),IF(OFFSET(CountryData!$A$1,'Quality check'!$A30-1,'Quality check'!CS$1-1)=0,"",OFFSET(CountryData!$A$1,'Quality check'!$A30-1,'Quality check'!CS$1-1)),"")</f>
        <v/>
      </c>
      <c r="CT30" s="203" t="str">
        <f ca="1">IF(AND(ISNUMBER($A30),ISNUMBER(CT$1)),IF(OFFSET(CountryData!$A$1,'Quality check'!$A30-1,'Quality check'!CT$1-1)=0,"",OFFSET(CountryData!$A$1,'Quality check'!$A30-1,'Quality check'!CT$1-1)),"")</f>
        <v/>
      </c>
      <c r="CU30" s="203" t="str">
        <f ca="1">IF(AND(ISNUMBER($A30),ISNUMBER(CU$1)),IF(OFFSET(CountryData!$A$1,'Quality check'!$A30-1,'Quality check'!CU$1-1)=0,"",OFFSET(CountryData!$A$1,'Quality check'!$A30-1,'Quality check'!CU$1-1)),"")</f>
        <v/>
      </c>
      <c r="CV30" s="203" t="str">
        <f ca="1">IF(AND(ISNUMBER($A30),ISNUMBER(CV$1)),IF(OFFSET(CountryData!$A$1,'Quality check'!$A30-1,'Quality check'!CV$1-1)=0,"",OFFSET(CountryData!$A$1,'Quality check'!$A30-1,'Quality check'!CV$1-1)),"")</f>
        <v/>
      </c>
      <c r="CW30" s="203" t="str">
        <f ca="1">IF(AND(ISNUMBER($A30),ISNUMBER(CW$1)),IF(OFFSET(CountryData!$A$1,'Quality check'!$A30-1,'Quality check'!CW$1-1)=0,"",OFFSET(CountryData!$A$1,'Quality check'!$A30-1,'Quality check'!CW$1-1)),"")</f>
        <v/>
      </c>
      <c r="CX30" s="203" t="str">
        <f ca="1">IF(AND(ISNUMBER($A30),ISNUMBER(CX$1)),IF(OFFSET(CountryData!$A$1,'Quality check'!$A30-1,'Quality check'!CX$1-1)=0,"",OFFSET(CountryData!$A$1,'Quality check'!$A30-1,'Quality check'!CX$1-1)),"")</f>
        <v/>
      </c>
      <c r="CY30" s="203" t="str">
        <f ca="1">IF(AND(ISNUMBER($A30),ISNUMBER(CY$1)),IF(OFFSET(CountryData!$A$1,'Quality check'!$A30-1,'Quality check'!CY$1-1)=0,"",OFFSET(CountryData!$A$1,'Quality check'!$A30-1,'Quality check'!CY$1-1)),"")</f>
        <v/>
      </c>
      <c r="CZ30" s="308" t="str">
        <f ca="1">IF(AND(ISNUMBER($A30),ISNUMBER(CZ$1)),IF(OFFSET(CountryData!$A$1,'Quality check'!$A30-1,'Quality check'!CZ$1-1)=0,"",OFFSET(CountryData!$A$1,'Quality check'!$A30-1,'Quality check'!CZ$1-1)),"")</f>
        <v/>
      </c>
      <c r="DA30" s="308" t="str">
        <f ca="1">IF(AND(ISNUMBER($A30),ISNUMBER(DA$1)),IF(OFFSET(CountryData!$A$1,'Quality check'!$A30-1,'Quality check'!DA$1-1)=0,"",OFFSET(CountryData!$A$1,'Quality check'!$A30-1,'Quality check'!DA$1-1)),"")</f>
        <v/>
      </c>
      <c r="DB30" s="202" t="str">
        <f ca="1">IF(AND(ISNUMBER($A30),ISNUMBER(DB$1)),IF(OFFSET(CountryData!$A$1,'Quality check'!$A30-1,'Quality check'!DB$1-1)=0,"",OFFSET(CountryData!$A$1,'Quality check'!$A30-1,'Quality check'!DB$1-1)),"")</f>
        <v/>
      </c>
      <c r="DC30" s="308" t="str">
        <f ca="1">IF(AND(ISNUMBER($A30),ISNUMBER(DC$1)),IF(OFFSET(CountryData!$A$1,'Quality check'!$A30-1,'Quality check'!DC$1-1)=0,"",OFFSET(CountryData!$A$1,'Quality check'!$A30-1,'Quality check'!DC$1-1)),"")</f>
        <v/>
      </c>
      <c r="DD30" s="308" t="str">
        <f ca="1">IF(AND(ISNUMBER($A30),ISNUMBER(DD$1)),IF(OFFSET(CountryData!$A$1,'Quality check'!$A30-1,'Quality check'!DD$1-1)=0,"",OFFSET(CountryData!$A$1,'Quality check'!$A30-1,'Quality check'!DD$1-1)),"")</f>
        <v/>
      </c>
      <c r="DE30" s="202" t="str">
        <f ca="1">IF(AND(ISNUMBER($A30),ISNUMBER(DE$1)),IF(OFFSET(CountryData!$A$1,'Quality check'!$A30-1,'Quality check'!DE$1-1)=0,"",OFFSET(CountryData!$A$1,'Quality check'!$A30-1,'Quality check'!DE$1-1)),"")</f>
        <v/>
      </c>
      <c r="DF30" s="203" t="str">
        <f ca="1">IF(AND(ISNUMBER($A30),ISNUMBER(DF$1)),IF(OFFSET(CountryData!$A$1,'Quality check'!$A30-1,'Quality check'!DF$1-1)=0,"",OFFSET(CountryData!$A$1,'Quality check'!$A30-1,'Quality check'!DF$1-1)),"")</f>
        <v/>
      </c>
      <c r="DG30" s="308" t="str">
        <f ca="1">IF(AND(ISNUMBER($A30),ISNUMBER(DG$1)),IF(OFFSET(CountryData!$A$1,'Quality check'!$A30-1,'Quality check'!DG$1-1)=0,"",OFFSET(CountryData!$A$1,'Quality check'!$A30-1,'Quality check'!DG$1-1)),"")</f>
        <v/>
      </c>
      <c r="DH30" s="203" t="str">
        <f ca="1">IF(AND(ISNUMBER($A30),ISNUMBER(DH$1)),IF(OFFSET(CountryData!$A$1,'Quality check'!$A30-1,'Quality check'!DH$1-1)=0,"",OFFSET(CountryData!$A$1,'Quality check'!$A30-1,'Quality check'!DH$1-1)),"")</f>
        <v/>
      </c>
      <c r="DI30" s="308" t="str">
        <f ca="1">IF(AND(ISNUMBER($A30),ISNUMBER(DI$1)),IF(OFFSET(CountryData!$A$1,'Quality check'!$A30-1,'Quality check'!DI$1-1)=0,"",OFFSET(CountryData!$A$1,'Quality check'!$A30-1,'Quality check'!DI$1-1)),"")</f>
        <v/>
      </c>
      <c r="DJ30" s="308" t="str">
        <f ca="1">IF(AND(ISNUMBER($A30),ISNUMBER(DJ$1)),IF(OFFSET(CountryData!$A$1,'Quality check'!$A30-1,'Quality check'!DJ$1-1)=0,"",OFFSET(CountryData!$A$1,'Quality check'!$A30-1,'Quality check'!DJ$1-1)),"")</f>
        <v/>
      </c>
      <c r="DK30" s="203" t="str">
        <f ca="1">IF(AND(ISNUMBER($A30),ISNUMBER(DK$1)),IF(OFFSET(CountryData!$A$1,'Quality check'!$A30-1,'Quality check'!DK$1-1)=0,"",OFFSET(CountryData!$A$1,'Quality check'!$A30-1,'Quality check'!DK$1-1)),"")</f>
        <v/>
      </c>
      <c r="DL30" s="203" t="str">
        <f ca="1">IF(AND(ISNUMBER($A30),ISNUMBER(DL$1)),IF(OFFSET(CountryData!$A$1,'Quality check'!$A30-1,'Quality check'!DL$1-1)=0,"",OFFSET(CountryData!$A$1,'Quality check'!$A30-1,'Quality check'!DL$1-1)),"")</f>
        <v/>
      </c>
      <c r="DM30" s="203" t="str">
        <f ca="1">IF(AND(ISNUMBER($A30),ISNUMBER(DM$1)),IF(OFFSET(CountryData!$A$1,'Quality check'!$A30-1,'Quality check'!DM$1-1)=0,"",OFFSET(CountryData!$A$1,'Quality check'!$A30-1,'Quality check'!DM$1-1)),"")</f>
        <v/>
      </c>
      <c r="DN30" s="203" t="str">
        <f ca="1">IF(AND(ISNUMBER($A30),ISNUMBER(DN$1)),IF(OFFSET(CountryData!$A$1,'Quality check'!$A30-1,'Quality check'!DN$1-1)=0,"",OFFSET(CountryData!$A$1,'Quality check'!$A30-1,'Quality check'!DN$1-1)),"")</f>
        <v/>
      </c>
      <c r="DO30" t="str">
        <f ca="1">IF(AND(ISNUMBER($A30),ISNUMBER(DO$1)),IF(OFFSET(CountryData!$A$1,'Quality check'!$A30-1,'Quality check'!DO$1-1)=0,"",OFFSET(CountryData!$A$1,'Quality check'!$A30-1,'Quality check'!DO$1-1)),"")</f>
        <v/>
      </c>
      <c r="DP30" t="str">
        <f ca="1">IF(AND(ISNUMBER($A30),ISNUMBER(DP$1)),IF(OFFSET(CountryData!$A$1,'Quality check'!$A30-1,'Quality check'!DP$1-1)=0,"",OFFSET(CountryData!$A$1,'Quality check'!$A30-1,'Quality check'!DP$1-1)),"")</f>
        <v/>
      </c>
      <c r="EF30">
        <f t="shared" si="3"/>
        <v>6</v>
      </c>
      <c r="EG30" t="str">
        <f t="shared" si="4"/>
        <v/>
      </c>
      <c r="EH30">
        <f t="shared" si="0"/>
        <v>1</v>
      </c>
    </row>
    <row r="31" spans="1:138" x14ac:dyDescent="0.25">
      <c r="A31" s="114">
        <f>IF(ISNUMBER(MATCH(C31,CountryData!$EM:$EM,0)),MATCH(C31,CountryData!$EM:$EM,0),"")</f>
        <v>71</v>
      </c>
      <c r="B31" t="s">
        <v>422</v>
      </c>
      <c r="C31" t="s">
        <v>739</v>
      </c>
      <c r="D31" t="str">
        <f t="shared" si="1"/>
        <v>ESA</v>
      </c>
      <c r="E31">
        <f t="shared" si="2"/>
        <v>2011</v>
      </c>
      <c r="F31" s="203">
        <f ca="1">IF(AND(ISNUMBER($A31),ISNUMBER(F$1)),IF(OFFSET(CountryData!$A$1,'Quality check'!$A31-1,'Quality check'!F$1-1)=0,"",OFFSET(CountryData!$A$1,'Quality check'!$A31-1,'Quality check'!F$1-1)),"")</f>
        <v>418709000</v>
      </c>
      <c r="G31" s="203" t="str">
        <f ca="1">IF(AND(ISNUMBER($A31),ISNUMBER(G$1)),IF(OFFSET(CountryData!$A$1,'Quality check'!$A31-1,'Quality check'!G$1-1)=0,"",OFFSET(CountryData!$A$1,'Quality check'!$A31-1,'Quality check'!G$1-1)),"")</f>
        <v/>
      </c>
      <c r="H31" s="202" t="str">
        <f ca="1">IF(AND(ISNUMBER($A31),ISNUMBER(H$1)),IF(OFFSET(CountryData!$A$1,'Quality check'!$A31-1,'Quality check'!H$1-1)=0,"",OFFSET(CountryData!$A$1,'Quality check'!$A31-1,'Quality check'!H$1-1)),"")</f>
        <v/>
      </c>
      <c r="I31" s="202">
        <f ca="1">IF(AND(ISNUMBER($A31),ISNUMBER(I$1)),IF(OFFSET(CountryData!$A$1,'Quality check'!$A31-1,'Quality check'!I$1-1)=0,"",OFFSET(CountryData!$A$1,'Quality check'!$A31-1,'Quality check'!I$1-1)),"")</f>
        <v>2.5000000000000001E-2</v>
      </c>
      <c r="J31" s="203" t="str">
        <f ca="1">IF(AND(ISNUMBER($A31),ISNUMBER(J$1)),IF(OFFSET(CountryData!$A$1,'Quality check'!$A31-1,'Quality check'!J$1-1)=0,"",OFFSET(CountryData!$A$1,'Quality check'!$A31-1,'Quality check'!J$1-1)),"")</f>
        <v/>
      </c>
      <c r="K31" s="203" t="str">
        <f ca="1">IF(AND(ISNUMBER($A31),ISNUMBER(K$1)),IF(OFFSET(CountryData!$A$1,'Quality check'!$A31-1,'Quality check'!K$1-1)=0,"",OFFSET(CountryData!$A$1,'Quality check'!$A31-1,'Quality check'!K$1-1)),"")</f>
        <v/>
      </c>
      <c r="L31" s="203" t="str">
        <f ca="1">IF(AND(ISNUMBER($A31),ISNUMBER(L$1)),IF(OFFSET(CountryData!$A$1,'Quality check'!$A31-1,'Quality check'!L$1-1)=0,"",OFFSET(CountryData!$A$1,'Quality check'!$A31-1,'Quality check'!L$1-1)),"")</f>
        <v/>
      </c>
      <c r="M31" s="203" t="str">
        <f ca="1">IF(AND(ISNUMBER($A31),ISNUMBER(M$1)),IF(OFFSET(CountryData!$A$1,'Quality check'!$A31-1,'Quality check'!M$1-1)=0,"",OFFSET(CountryData!$A$1,'Quality check'!$A31-1,'Quality check'!M$1-1)),"")</f>
        <v/>
      </c>
      <c r="N31" s="203" t="str">
        <f ca="1">IF(AND(ISNUMBER($A31),ISNUMBER(N$1)),IF(OFFSET(CountryData!$A$1,'Quality check'!$A31-1,'Quality check'!N$1-1)=0,"",OFFSET(CountryData!$A$1,'Quality check'!$A31-1,'Quality check'!N$1-1)),"")</f>
        <v/>
      </c>
      <c r="O31" s="203" t="str">
        <f ca="1">IF(AND(ISNUMBER($A31),ISNUMBER(O$1)),IF(OFFSET(CountryData!$A$1,'Quality check'!$A31-1,'Quality check'!O$1-1)=0,"",OFFSET(CountryData!$A$1,'Quality check'!$A31-1,'Quality check'!O$1-1)),"")</f>
        <v/>
      </c>
      <c r="P31" s="203" t="str">
        <f ca="1">IF(AND(ISNUMBER($A31),ISNUMBER(P$1)),IF(OFFSET(CountryData!$A$1,'Quality check'!$A31-1,'Quality check'!P$1-1)=0,"",OFFSET(CountryData!$A$1,'Quality check'!$A31-1,'Quality check'!P$1-1)),"")</f>
        <v/>
      </c>
      <c r="Q31" s="203" t="str">
        <f ca="1">IF(AND(ISNUMBER($A31),ISNUMBER(Q$1)),IF(OFFSET(CountryData!$A$1,'Quality check'!$A31-1,'Quality check'!Q$1-1)=0,"",OFFSET(CountryData!$A$1,'Quality check'!$A31-1,'Quality check'!Q$1-1)),"")</f>
        <v/>
      </c>
      <c r="R31" s="203" t="str">
        <f ca="1">IF(AND(ISNUMBER($A31),ISNUMBER(R$1)),IF(OFFSET(CountryData!$A$1,'Quality check'!$A31-1,'Quality check'!R$1-1)=0,"",OFFSET(CountryData!$A$1,'Quality check'!$A31-1,'Quality check'!R$1-1)),"")</f>
        <v/>
      </c>
      <c r="S31" s="203" t="str">
        <f ca="1">IF(AND(ISNUMBER($A31),ISNUMBER(S$1)),IF(OFFSET(CountryData!$A$1,'Quality check'!$A31-1,'Quality check'!S$1-1)=0,"",OFFSET(CountryData!$A$1,'Quality check'!$A31-1,'Quality check'!S$1-1)),"")</f>
        <v/>
      </c>
      <c r="T31" s="202" t="str">
        <f ca="1">IF(AND(ISNUMBER($A31),ISNUMBER(T$1)),IF(OFFSET(CountryData!$A$1,'Quality check'!$A31-1,'Quality check'!T$1-1)=0,"",OFFSET(CountryData!$A$1,'Quality check'!$A31-1,'Quality check'!T$1-1)),"")</f>
        <v/>
      </c>
      <c r="U31" s="203" t="str">
        <f ca="1">IF(AND(ISNUMBER($A31),ISNUMBER(U$1)),IF(OFFSET(CountryData!$A$1,'Quality check'!$A31-1,'Quality check'!U$1-1)=0,"",OFFSET(CountryData!$A$1,'Quality check'!$A31-1,'Quality check'!U$1-1)),"")</f>
        <v/>
      </c>
      <c r="V31" s="203" t="str">
        <f ca="1">IF(AND(ISNUMBER($A31),ISNUMBER(V$1)),IF(OFFSET(CountryData!$A$1,'Quality check'!$A31-1,'Quality check'!V$1-1)=0,"",OFFSET(CountryData!$A$1,'Quality check'!$A31-1,'Quality check'!V$1-1)),"")</f>
        <v/>
      </c>
      <c r="W31" s="202" t="str">
        <f ca="1">IF(AND(ISNUMBER($A31),ISNUMBER(W$1)),IF(OFFSET(CountryData!$A$1,'Quality check'!$A31-1,'Quality check'!W$1-1)=0,"",OFFSET(CountryData!$A$1,'Quality check'!$A31-1,'Quality check'!W$1-1)),"")</f>
        <v/>
      </c>
      <c r="X31" s="202" t="str">
        <f ca="1">IF(AND(ISNUMBER($A31),ISNUMBER(X$1)),IF(OFFSET(CountryData!$A$1,'Quality check'!$A31-1,'Quality check'!X$1-1)=0,"",OFFSET(CountryData!$A$1,'Quality check'!$A31-1,'Quality check'!X$1-1)),"")</f>
        <v/>
      </c>
      <c r="Y31" s="202" t="str">
        <f ca="1">IF(AND(ISNUMBER($A31),ISNUMBER(Y$1)),IF(OFFSET(CountryData!$A$1,'Quality check'!$A31-1,'Quality check'!Y$1-1)=0,"",OFFSET(CountryData!$A$1,'Quality check'!$A31-1,'Quality check'!Y$1-1)),"")</f>
        <v/>
      </c>
      <c r="Z31" s="202" t="str">
        <f ca="1">IF(AND(ISNUMBER($A31),ISNUMBER(Z$1)),IF(OFFSET(CountryData!$A$1,'Quality check'!$A31-1,'Quality check'!Z$1-1)=0,"",OFFSET(CountryData!$A$1,'Quality check'!$A31-1,'Quality check'!Z$1-1)),"")</f>
        <v/>
      </c>
      <c r="AA31" s="203" t="str">
        <f ca="1">IF(AND(ISNUMBER($A31),ISNUMBER(AA$1)),IF(OFFSET(CountryData!$A$1,'Quality check'!$A31-1,'Quality check'!AA$1-1)=0,"",OFFSET(CountryData!$A$1,'Quality check'!$A31-1,'Quality check'!AA$1-1)),"")</f>
        <v/>
      </c>
      <c r="AB31" s="203" t="str">
        <f ca="1">IF(AND(ISNUMBER($A31),ISNUMBER(AB$1)),IF(OFFSET(CountryData!$A$1,'Quality check'!$A31-1,'Quality check'!AB$1-1)=0,"",OFFSET(CountryData!$A$1,'Quality check'!$A31-1,'Quality check'!AB$1-1)),"")</f>
        <v/>
      </c>
      <c r="AC31" s="203">
        <f ca="1">IF(AND(ISNUMBER($A31),ISNUMBER(AC$1)),IF(OFFSET(CountryData!$A$1,'Quality check'!$A31-1,'Quality check'!AC$1-1)=0,"",OFFSET(CountryData!$A$1,'Quality check'!$A31-1,'Quality check'!AC$1-1)),"")</f>
        <v>1177000</v>
      </c>
      <c r="AD31" s="203" t="str">
        <f ca="1">IF(AND(ISNUMBER($A31),ISNUMBER(AD$1)),IF(OFFSET(CountryData!$A$1,'Quality check'!$A31-1,'Quality check'!AD$1-1)=0,"",OFFSET(CountryData!$A$1,'Quality check'!$A31-1,'Quality check'!AD$1-1)),"")</f>
        <v/>
      </c>
      <c r="AE31" s="202" t="str">
        <f ca="1">IF(AND(ISNUMBER($A31),ISNUMBER(AE$1)),IF(OFFSET(CountryData!$A$1,'Quality check'!$A31-1,'Quality check'!AE$1-1)=0,"",OFFSET(CountryData!$A$1,'Quality check'!$A31-1,'Quality check'!AE$1-1)),"")</f>
        <v/>
      </c>
      <c r="AF31" s="308" t="str">
        <f ca="1">IF(AND(ISNUMBER($A31),ISNUMBER(AF$1)),IF(OFFSET(CountryData!$A$1,'Quality check'!$A31-1,'Quality check'!AF$1-1)=0,"",OFFSET(CountryData!$A$1,'Quality check'!$A31-1,'Quality check'!AF$1-1)),"")</f>
        <v/>
      </c>
      <c r="AG31" s="203" t="str">
        <f ca="1">IF(AND(ISNUMBER($A31),ISNUMBER(AG$1)),IF(OFFSET(CountryData!$A$1,'Quality check'!$A31-1,'Quality check'!AG$1-1)=0,"",OFFSET(CountryData!$A$1,'Quality check'!$A31-1,'Quality check'!AG$1-1)),"")</f>
        <v/>
      </c>
      <c r="AH31" s="203" t="str">
        <f ca="1">IF(AND(ISNUMBER($A31),ISNUMBER(AH$1)),IF(OFFSET(CountryData!$A$1,'Quality check'!$A31-1,'Quality check'!AH$1-1)=0,"",OFFSET(CountryData!$A$1,'Quality check'!$A31-1,'Quality check'!AH$1-1)),"")</f>
        <v/>
      </c>
      <c r="AI31" s="203" t="str">
        <f ca="1">IF(AND(ISNUMBER($A31),ISNUMBER(AI$1)),IF(OFFSET(CountryData!$A$1,'Quality check'!$A31-1,'Quality check'!AI$1-1)=0,"",OFFSET(CountryData!$A$1,'Quality check'!$A31-1,'Quality check'!AI$1-1)),"")</f>
        <v/>
      </c>
      <c r="AJ31" s="202" t="str">
        <f ca="1">IF(AND(ISNUMBER($A31),ISNUMBER(AJ$1)),IF(OFFSET(CountryData!$A$1,'Quality check'!$A31-1,'Quality check'!AJ$1-1)=0,"",OFFSET(CountryData!$A$1,'Quality check'!$A31-1,'Quality check'!AJ$1-1)),"")</f>
        <v/>
      </c>
      <c r="AK31" s="202" t="str">
        <f ca="1">IF(AND(ISNUMBER($A31),ISNUMBER(AK$1)),IF(OFFSET(CountryData!$A$1,'Quality check'!$A31-1,'Quality check'!AK$1-1)=0,"",OFFSET(CountryData!$A$1,'Quality check'!$A31-1,'Quality check'!AK$1-1)),"")</f>
        <v/>
      </c>
      <c r="AL31" s="202" t="str">
        <f ca="1">IF(AND(ISNUMBER($A31),ISNUMBER(AL$1)),IF(OFFSET(CountryData!$A$1,'Quality check'!$A31-1,'Quality check'!AL$1-1)=0,"",OFFSET(CountryData!$A$1,'Quality check'!$A31-1,'Quality check'!AL$1-1)),"")</f>
        <v/>
      </c>
      <c r="AM31" s="202" t="str">
        <f ca="1">IF(AND(ISNUMBER($A31),ISNUMBER(AM$1)),IF(OFFSET(CountryData!$A$1,'Quality check'!$A31-1,'Quality check'!AM$1-1)=0,"",OFFSET(CountryData!$A$1,'Quality check'!$A31-1,'Quality check'!AM$1-1)),"")</f>
        <v/>
      </c>
      <c r="AN31" s="202" t="str">
        <f ca="1">IF(AND(ISNUMBER($A31),ISNUMBER(AN$1)),IF(OFFSET(CountryData!$A$1,'Quality check'!$A31-1,'Quality check'!AN$1-1)=0,"",OFFSET(CountryData!$A$1,'Quality check'!$A31-1,'Quality check'!AN$1-1)),"")</f>
        <v/>
      </c>
      <c r="AO31" s="203" t="str">
        <f ca="1">IF(AND(ISNUMBER($A31),ISNUMBER(AO$1)),IF(OFFSET(CountryData!$A$1,'Quality check'!$A31-1,'Quality check'!AO$1-1)=0,"",OFFSET(CountryData!$A$1,'Quality check'!$A31-1,'Quality check'!AO$1-1)),"")</f>
        <v/>
      </c>
      <c r="AP31" s="203" t="str">
        <f ca="1">IF(AND(ISNUMBER($A31),ISNUMBER(AP$1)),IF(OFFSET(CountryData!$A$1,'Quality check'!$A31-1,'Quality check'!AP$1-1)=0,"",OFFSET(CountryData!$A$1,'Quality check'!$A31-1,'Quality check'!AP$1-1)),"")</f>
        <v/>
      </c>
      <c r="AQ31" s="202" t="str">
        <f ca="1">IF(AND(ISNUMBER($A31),ISNUMBER(AQ$1)),IF(OFFSET(CountryData!$A$1,'Quality check'!$A31-1,'Quality check'!AQ$1-1)=0,"",OFFSET(CountryData!$A$1,'Quality check'!$A31-1,'Quality check'!AQ$1-1)),"")</f>
        <v/>
      </c>
      <c r="AR31" s="202" t="str">
        <f ca="1">IF(AND(ISNUMBER($A31),ISNUMBER(AR$1)),IF(OFFSET(CountryData!$A$1,'Quality check'!$A31-1,'Quality check'!AR$1-1)=0,"",OFFSET(CountryData!$A$1,'Quality check'!$A31-1,'Quality check'!AR$1-1)),"")</f>
        <v/>
      </c>
      <c r="AS31" s="202" t="str">
        <f ca="1">IF(AND(ISNUMBER($A31),ISNUMBER(AS$1)),IF(OFFSET(CountryData!$A$1,'Quality check'!$A31-1,'Quality check'!AS$1-1)=0,"",OFFSET(CountryData!$A$1,'Quality check'!$A31-1,'Quality check'!AS$1-1)),"")</f>
        <v/>
      </c>
      <c r="AT31" s="202" t="str">
        <f ca="1">IF(AND(ISNUMBER($A31),ISNUMBER(AT$1)),IF(OFFSET(CountryData!$A$1,'Quality check'!$A31-1,'Quality check'!AT$1-1)=0,"",OFFSET(CountryData!$A$1,'Quality check'!$A31-1,'Quality check'!AT$1-1)),"")</f>
        <v/>
      </c>
      <c r="AU31" s="202" t="str">
        <f ca="1">IF(AND(ISNUMBER($A31),ISNUMBER(AU$1)),IF(OFFSET(CountryData!$A$1,'Quality check'!$A31-1,'Quality check'!AU$1-1)=0,"",OFFSET(CountryData!$A$1,'Quality check'!$A31-1,'Quality check'!AU$1-1)),"")</f>
        <v/>
      </c>
      <c r="AV31" s="202" t="str">
        <f ca="1">IF(AND(ISNUMBER($A31),ISNUMBER(AV$1)),IF(OFFSET(CountryData!$A$1,'Quality check'!$A31-1,'Quality check'!AV$1-1)=0,"",OFFSET(CountryData!$A$1,'Quality check'!$A31-1,'Quality check'!AV$1-1)),"")</f>
        <v/>
      </c>
      <c r="AW31" s="203" t="str">
        <f ca="1">IF(AND(ISNUMBER($A31),ISNUMBER(AW$1)),IF(OFFSET(CountryData!$A$1,'Quality check'!$A31-1,'Quality check'!AW$1-1)=0,"",OFFSET(CountryData!$A$1,'Quality check'!$A31-1,'Quality check'!AW$1-1)),"")</f>
        <v/>
      </c>
      <c r="AX31" s="203" t="str">
        <f ca="1">IF(AND(ISNUMBER($A31),ISNUMBER(AX$1)),IF(OFFSET(CountryData!$A$1,'Quality check'!$A31-1,'Quality check'!AX$1-1)=0,"",OFFSET(CountryData!$A$1,'Quality check'!$A31-1,'Quality check'!AX$1-1)),"")</f>
        <v/>
      </c>
      <c r="AY31" s="202" t="str">
        <f ca="1">IF(AND(ISNUMBER($A31),ISNUMBER(AY$1)),IF(OFFSET(CountryData!$A$1,'Quality check'!$A31-1,'Quality check'!AY$1-1)=0,"",OFFSET(CountryData!$A$1,'Quality check'!$A31-1,'Quality check'!AY$1-1)),"")</f>
        <v/>
      </c>
      <c r="AZ31" s="202" t="str">
        <f ca="1">IF(AND(ISNUMBER($A31),ISNUMBER(AZ$1)),IF(OFFSET(CountryData!$A$1,'Quality check'!$A31-1,'Quality check'!AZ$1-1)=0,"",OFFSET(CountryData!$A$1,'Quality check'!$A31-1,'Quality check'!AZ$1-1)),"")</f>
        <v/>
      </c>
      <c r="BA31" s="202" t="str">
        <f ca="1">IF(AND(ISNUMBER($A31),ISNUMBER(BA$1)),IF(OFFSET(CountryData!$A$1,'Quality check'!$A31-1,'Quality check'!BA$1-1)=0,"",OFFSET(CountryData!$A$1,'Quality check'!$A31-1,'Quality check'!BA$1-1)),"")</f>
        <v/>
      </c>
      <c r="BB31" s="202" t="str">
        <f ca="1">IF(AND(ISNUMBER($A31),ISNUMBER(BB$1)),IF(OFFSET(CountryData!$A$1,'Quality check'!$A31-1,'Quality check'!BB$1-1)=0,"",OFFSET(CountryData!$A$1,'Quality check'!$A31-1,'Quality check'!BB$1-1)),"")</f>
        <v/>
      </c>
      <c r="BC31" s="202" t="str">
        <f ca="1">IF(AND(ISNUMBER($A31),ISNUMBER(BC$1)),IF(OFFSET(CountryData!$A$1,'Quality check'!$A31-1,'Quality check'!BC$1-1)=0,"",OFFSET(CountryData!$A$1,'Quality check'!$A31-1,'Quality check'!BC$1-1)),"")</f>
        <v/>
      </c>
      <c r="BD31" s="313" t="str">
        <f ca="1">IF(AND(ISNUMBER($A31),ISNUMBER(BD$1)),IF(OFFSET(CountryData!$A$1,'Quality check'!$A31-1,'Quality check'!BD$1-1)=0,"",OFFSET(CountryData!$A$1,'Quality check'!$A31-1,'Quality check'!BD$1-1)),"")</f>
        <v/>
      </c>
      <c r="BE31" s="313" t="str">
        <f ca="1">IF(AND(ISNUMBER($A31),ISNUMBER(BE$1)),IF(OFFSET(CountryData!$A$1,'Quality check'!$A31-1,'Quality check'!BE$1-1)=0,"",OFFSET(CountryData!$A$1,'Quality check'!$A31-1,'Quality check'!BE$1-1)),"")</f>
        <v/>
      </c>
      <c r="BF31" s="313" t="str">
        <f ca="1">IF(AND(ISNUMBER($A31),ISNUMBER(BF$1)),IF(OFFSET(CountryData!$A$1,'Quality check'!$A31-1,'Quality check'!BF$1-1)=0,"",OFFSET(CountryData!$A$1,'Quality check'!$A31-1,'Quality check'!BF$1-1)),"")</f>
        <v/>
      </c>
      <c r="BG31" s="203" t="str">
        <f ca="1">IF(AND(ISNUMBER($A31),ISNUMBER(BG$1)),IF(OFFSET(CountryData!$A$1,'Quality check'!$A31-1,'Quality check'!BG$1-1)=0,"",OFFSET(CountryData!$A$1,'Quality check'!$A31-1,'Quality check'!BG$1-1)),"")</f>
        <v/>
      </c>
      <c r="BH31" s="202" t="str">
        <f ca="1">IF(AND(ISNUMBER($A31),ISNUMBER(BH$1)),IF(OFFSET(CountryData!$A$1,'Quality check'!$A31-1,'Quality check'!BH$1-1)=0,"",OFFSET(CountryData!$A$1,'Quality check'!$A31-1,'Quality check'!BH$1-1)),"")</f>
        <v/>
      </c>
      <c r="BI31" s="203" t="str">
        <f ca="1">IF(AND(ISNUMBER($A31),ISNUMBER(BI$1)),IF(OFFSET(CountryData!$A$1,'Quality check'!$A31-1,'Quality check'!BI$1-1)=0,"",OFFSET(CountryData!$A$1,'Quality check'!$A31-1,'Quality check'!BI$1-1)),"")</f>
        <v/>
      </c>
      <c r="BJ31" s="202" t="str">
        <f ca="1">IF(AND(ISNUMBER($A31),ISNUMBER(BJ$1)),IF(OFFSET(CountryData!$A$1,'Quality check'!$A31-1,'Quality check'!BJ$1-1)=0,"",OFFSET(CountryData!$A$1,'Quality check'!$A31-1,'Quality check'!BJ$1-1)),"")</f>
        <v/>
      </c>
      <c r="BK31" s="202" t="str">
        <f ca="1">IF(AND(ISNUMBER($A31),ISNUMBER(BK$1)),IF(OFFSET(CountryData!$A$1,'Quality check'!$A31-1,'Quality check'!BK$1-1)=0,"",OFFSET(CountryData!$A$1,'Quality check'!$A31-1,'Quality check'!BK$1-1)),"")</f>
        <v/>
      </c>
      <c r="BL31" s="308" t="str">
        <f ca="1">IF(AND(ISNUMBER($A31),ISNUMBER(BL$1)),IF(OFFSET(CountryData!$A$1,'Quality check'!$A31-1,'Quality check'!BL$1-1)=0,"",OFFSET(CountryData!$A$1,'Quality check'!$A31-1,'Quality check'!BL$1-1)),"")</f>
        <v/>
      </c>
      <c r="BM31" s="308" t="str">
        <f ca="1">IF(AND(ISNUMBER($A31),ISNUMBER(BM$1)),IF(OFFSET(CountryData!$A$1,'Quality check'!$A31-1,'Quality check'!BM$1-1)=0,"",OFFSET(CountryData!$A$1,'Quality check'!$A31-1,'Quality check'!BM$1-1)),"")</f>
        <v/>
      </c>
      <c r="BN31" s="308" t="str">
        <f ca="1">IF(AND(ISNUMBER($A31),ISNUMBER(BN$1)),IF(OFFSET(CountryData!$A$1,'Quality check'!$A31-1,'Quality check'!BN$1-1)=0,"",OFFSET(CountryData!$A$1,'Quality check'!$A31-1,'Quality check'!BN$1-1)),"")</f>
        <v/>
      </c>
      <c r="BO31" s="308" t="str">
        <f ca="1">IF(AND(ISNUMBER($A31),ISNUMBER(BO$1)),IF(OFFSET(CountryData!$A$1,'Quality check'!$A31-1,'Quality check'!BO$1-1)=0,"",OFFSET(CountryData!$A$1,'Quality check'!$A31-1,'Quality check'!BO$1-1)),"")</f>
        <v/>
      </c>
      <c r="BP31" s="308" t="str">
        <f ca="1">IF(AND(ISNUMBER($A31),ISNUMBER(BP$1)),IF(OFFSET(CountryData!$A$1,'Quality check'!$A31-1,'Quality check'!BP$1-1)=0,"",OFFSET(CountryData!$A$1,'Quality check'!$A31-1,'Quality check'!BP$1-1)),"")</f>
        <v/>
      </c>
      <c r="BQ31" s="308" t="str">
        <f ca="1">IF(AND(ISNUMBER($A31),ISNUMBER(BQ$1)),IF(OFFSET(CountryData!$A$1,'Quality check'!$A31-1,'Quality check'!BQ$1-1)=0,"",OFFSET(CountryData!$A$1,'Quality check'!$A31-1,'Quality check'!BQ$1-1)),"")</f>
        <v/>
      </c>
      <c r="BR31" s="308" t="str">
        <f ca="1">IF(AND(ISNUMBER($A31),ISNUMBER(BR$1)),IF(OFFSET(CountryData!$A$1,'Quality check'!$A31-1,'Quality check'!BR$1-1)=0,"",OFFSET(CountryData!$A$1,'Quality check'!$A31-1,'Quality check'!BR$1-1)),"")</f>
        <v/>
      </c>
      <c r="BS31" s="308" t="str">
        <f ca="1">IF(AND(ISNUMBER($A31),ISNUMBER(BS$1)),IF(OFFSET(CountryData!$A$1,'Quality check'!$A31-1,'Quality check'!BS$1-1)=0,"",OFFSET(CountryData!$A$1,'Quality check'!$A31-1,'Quality check'!BS$1-1)),"")</f>
        <v/>
      </c>
      <c r="BT31" s="308" t="str">
        <f ca="1">IF(AND(ISNUMBER($A31),ISNUMBER(BT$1)),IF(OFFSET(CountryData!$A$1,'Quality check'!$A31-1,'Quality check'!BT$1-1)=0,"",OFFSET(CountryData!$A$1,'Quality check'!$A31-1,'Quality check'!BT$1-1)),"")</f>
        <v/>
      </c>
      <c r="BU31" s="308" t="str">
        <f ca="1">IF(AND(ISNUMBER($A31),ISNUMBER(BU$1)),IF(OFFSET(CountryData!$A$1,'Quality check'!$A31-1,'Quality check'!BU$1-1)=0,"",OFFSET(CountryData!$A$1,'Quality check'!$A31-1,'Quality check'!BU$1-1)),"")</f>
        <v/>
      </c>
      <c r="BV31" s="308" t="str">
        <f ca="1">IF(AND(ISNUMBER($A31),ISNUMBER(BV$1)),IF(OFFSET(CountryData!$A$1,'Quality check'!$A31-1,'Quality check'!BV$1-1)=0,"",OFFSET(CountryData!$A$1,'Quality check'!$A31-1,'Quality check'!BV$1-1)),"")</f>
        <v/>
      </c>
      <c r="BW31" s="308" t="str">
        <f ca="1">IF(AND(ISNUMBER($A31),ISNUMBER(BW$1)),IF(OFFSET(CountryData!$A$1,'Quality check'!$A31-1,'Quality check'!BW$1-1)=0,"",OFFSET(CountryData!$A$1,'Quality check'!$A31-1,'Quality check'!BW$1-1)),"")</f>
        <v/>
      </c>
      <c r="BX31" s="202" t="str">
        <f ca="1">IF(AND(ISNUMBER($A31),ISNUMBER(BX$1)),IF(OFFSET(CountryData!$A$1,'Quality check'!$A31-1,'Quality check'!BX$1-1)=0,"",OFFSET(CountryData!$A$1,'Quality check'!$A31-1,'Quality check'!BX$1-1)),"")</f>
        <v/>
      </c>
      <c r="BY31" s="308" t="str">
        <f ca="1">IF(AND(ISNUMBER($A31),ISNUMBER(BY$1)),IF(OFFSET(CountryData!$A$1,'Quality check'!$A31-1,'Quality check'!BY$1-1)=0,"",OFFSET(CountryData!$A$1,'Quality check'!$A31-1,'Quality check'!BY$1-1)),"")</f>
        <v/>
      </c>
      <c r="BZ31" s="308" t="str">
        <f ca="1">IF(AND(ISNUMBER($A31),ISNUMBER(BZ$1)),IF(OFFSET(CountryData!$A$1,'Quality check'!$A31-1,'Quality check'!BZ$1-1)=0,"",OFFSET(CountryData!$A$1,'Quality check'!$A31-1,'Quality check'!BZ$1-1)),"")</f>
        <v/>
      </c>
      <c r="CA31" s="308" t="str">
        <f ca="1">IF(AND(ISNUMBER($A31),ISNUMBER(CA$1)),IF(OFFSET(CountryData!$A$1,'Quality check'!$A31-1,'Quality check'!CA$1-1)=0,"",OFFSET(CountryData!$A$1,'Quality check'!$A31-1,'Quality check'!CA$1-1)),"")</f>
        <v/>
      </c>
      <c r="CB31" s="308" t="str">
        <f ca="1">IF(AND(ISNUMBER($A31),ISNUMBER(CB$1)),IF(OFFSET(CountryData!$A$1,'Quality check'!$A31-1,'Quality check'!CB$1-1)=0,"",OFFSET(CountryData!$A$1,'Quality check'!$A31-1,'Quality check'!CB$1-1)),"")</f>
        <v/>
      </c>
      <c r="CC31" s="308" t="str">
        <f ca="1">IF(AND(ISNUMBER($A31),ISNUMBER(CC$1)),IF(OFFSET(CountryData!$A$1,'Quality check'!$A31-1,'Quality check'!CC$1-1)=0,"",OFFSET(CountryData!$A$1,'Quality check'!$A31-1,'Quality check'!CC$1-1)),"")</f>
        <v/>
      </c>
      <c r="CD31" s="308" t="str">
        <f ca="1">IF(AND(ISNUMBER($A31),ISNUMBER(CD$1)),IF(OFFSET(CountryData!$A$1,'Quality check'!$A31-1,'Quality check'!CD$1-1)=0,"",OFFSET(CountryData!$A$1,'Quality check'!$A31-1,'Quality check'!CD$1-1)),"")</f>
        <v/>
      </c>
      <c r="CE31" s="308" t="str">
        <f ca="1">IF(AND(ISNUMBER($A31),ISNUMBER(CE$1)),IF(OFFSET(CountryData!$A$1,'Quality check'!$A31-1,'Quality check'!CE$1-1)=0,"",OFFSET(CountryData!$A$1,'Quality check'!$A31-1,'Quality check'!CE$1-1)),"")</f>
        <v/>
      </c>
      <c r="CF31" s="308" t="str">
        <f ca="1">IF(AND(ISNUMBER($A31),ISNUMBER(CF$1)),IF(OFFSET(CountryData!$A$1,'Quality check'!$A31-1,'Quality check'!CF$1-1)=0,"",OFFSET(CountryData!$A$1,'Quality check'!$A31-1,'Quality check'!CF$1-1)),"")</f>
        <v/>
      </c>
      <c r="CG31" s="308" t="str">
        <f ca="1">IF(AND(ISNUMBER($A31),ISNUMBER(CG$1)),IF(OFFSET(CountryData!$A$1,'Quality check'!$A31-1,'Quality check'!CG$1-1)=0,"",OFFSET(CountryData!$A$1,'Quality check'!$A31-1,'Quality check'!CG$1-1)),"")</f>
        <v/>
      </c>
      <c r="CH31" s="308" t="str">
        <f ca="1">IF(AND(ISNUMBER($A31),ISNUMBER(CH$1)),IF(OFFSET(CountryData!$A$1,'Quality check'!$A31-1,'Quality check'!CH$1-1)=0,"",OFFSET(CountryData!$A$1,'Quality check'!$A31-1,'Quality check'!CH$1-1)),"")</f>
        <v/>
      </c>
      <c r="CI31" s="308" t="str">
        <f ca="1">IF(AND(ISNUMBER($A31),ISNUMBER(CI$1)),IF(OFFSET(CountryData!$A$1,'Quality check'!$A31-1,'Quality check'!CI$1-1)=0,"",OFFSET(CountryData!$A$1,'Quality check'!$A31-1,'Quality check'!CI$1-1)),"")</f>
        <v/>
      </c>
      <c r="CJ31" s="308" t="str">
        <f ca="1">IF(AND(ISNUMBER($A31),ISNUMBER(CJ$1)),IF(OFFSET(CountryData!$A$1,'Quality check'!$A31-1,'Quality check'!CJ$1-1)=0,"",OFFSET(CountryData!$A$1,'Quality check'!$A31-1,'Quality check'!CJ$1-1)),"")</f>
        <v/>
      </c>
      <c r="CK31" s="202" t="str">
        <f ca="1">IF(AND(ISNUMBER($A31),ISNUMBER(CK$1)),IF(OFFSET(CountryData!$A$1,'Quality check'!$A31-1,'Quality check'!CK$1-1)=0,"",OFFSET(CountryData!$A$1,'Quality check'!$A31-1,'Quality check'!CK$1-1)),"")</f>
        <v/>
      </c>
      <c r="CL31" s="308" t="str">
        <f ca="1">IF(AND(ISNUMBER($A31),ISNUMBER(CL$1)),IF(OFFSET(CountryData!$A$1,'Quality check'!$A31-1,'Quality check'!CL$1-1)=0,"",OFFSET(CountryData!$A$1,'Quality check'!$A31-1,'Quality check'!CL$1-1)),"")</f>
        <v/>
      </c>
      <c r="CM31" s="308" t="str">
        <f ca="1">IF(AND(ISNUMBER($A31),ISNUMBER(CM$1)),IF(OFFSET(CountryData!$A$1,'Quality check'!$A31-1,'Quality check'!CM$1-1)=0,"",OFFSET(CountryData!$A$1,'Quality check'!$A31-1,'Quality check'!CM$1-1)),"")</f>
        <v/>
      </c>
      <c r="CN31" s="308" t="str">
        <f ca="1">IF(AND(ISNUMBER($A31),ISNUMBER(CN$1)),IF(OFFSET(CountryData!$A$1,'Quality check'!$A31-1,'Quality check'!CN$1-1)=0,"",OFFSET(CountryData!$A$1,'Quality check'!$A31-1,'Quality check'!CN$1-1)),"")</f>
        <v/>
      </c>
      <c r="CO31" s="308" t="str">
        <f ca="1">IF(AND(ISNUMBER($A31),ISNUMBER(CO$1)),IF(OFFSET(CountryData!$A$1,'Quality check'!$A31-1,'Quality check'!CO$1-1)=0,"",OFFSET(CountryData!$A$1,'Quality check'!$A31-1,'Quality check'!CO$1-1)),"")</f>
        <v/>
      </c>
      <c r="CP31" s="308" t="str">
        <f ca="1">IF(AND(ISNUMBER($A31),ISNUMBER(CP$1)),IF(OFFSET(CountryData!$A$1,'Quality check'!$A31-1,'Quality check'!CP$1-1)=0,"",OFFSET(CountryData!$A$1,'Quality check'!$A31-1,'Quality check'!CP$1-1)),"")</f>
        <v/>
      </c>
      <c r="CQ31" s="308" t="str">
        <f ca="1">IF(AND(ISNUMBER($A31),ISNUMBER(CQ$1)),IF(OFFSET(CountryData!$A$1,'Quality check'!$A31-1,'Quality check'!CQ$1-1)=0,"",OFFSET(CountryData!$A$1,'Quality check'!$A31-1,'Quality check'!CQ$1-1)),"")</f>
        <v/>
      </c>
      <c r="CR31" s="203" t="str">
        <f ca="1">IF(AND(ISNUMBER($A31),ISNUMBER(CR$1)),IF(OFFSET(CountryData!$A$1,'Quality check'!$A31-1,'Quality check'!CR$1-1)=0,"",OFFSET(CountryData!$A$1,'Quality check'!$A31-1,'Quality check'!CR$1-1)),"")</f>
        <v/>
      </c>
      <c r="CS31" s="203" t="str">
        <f ca="1">IF(AND(ISNUMBER($A31),ISNUMBER(CS$1)),IF(OFFSET(CountryData!$A$1,'Quality check'!$A31-1,'Quality check'!CS$1-1)=0,"",OFFSET(CountryData!$A$1,'Quality check'!$A31-1,'Quality check'!CS$1-1)),"")</f>
        <v/>
      </c>
      <c r="CT31" s="203" t="str">
        <f ca="1">IF(AND(ISNUMBER($A31),ISNUMBER(CT$1)),IF(OFFSET(CountryData!$A$1,'Quality check'!$A31-1,'Quality check'!CT$1-1)=0,"",OFFSET(CountryData!$A$1,'Quality check'!$A31-1,'Quality check'!CT$1-1)),"")</f>
        <v/>
      </c>
      <c r="CU31" s="203" t="str">
        <f ca="1">IF(AND(ISNUMBER($A31),ISNUMBER(CU$1)),IF(OFFSET(CountryData!$A$1,'Quality check'!$A31-1,'Quality check'!CU$1-1)=0,"",OFFSET(CountryData!$A$1,'Quality check'!$A31-1,'Quality check'!CU$1-1)),"")</f>
        <v/>
      </c>
      <c r="CV31" s="203" t="str">
        <f ca="1">IF(AND(ISNUMBER($A31),ISNUMBER(CV$1)),IF(OFFSET(CountryData!$A$1,'Quality check'!$A31-1,'Quality check'!CV$1-1)=0,"",OFFSET(CountryData!$A$1,'Quality check'!$A31-1,'Quality check'!CV$1-1)),"")</f>
        <v/>
      </c>
      <c r="CW31" s="203" t="str">
        <f ca="1">IF(AND(ISNUMBER($A31),ISNUMBER(CW$1)),IF(OFFSET(CountryData!$A$1,'Quality check'!$A31-1,'Quality check'!CW$1-1)=0,"",OFFSET(CountryData!$A$1,'Quality check'!$A31-1,'Quality check'!CW$1-1)),"")</f>
        <v/>
      </c>
      <c r="CX31" s="203" t="str">
        <f ca="1">IF(AND(ISNUMBER($A31),ISNUMBER(CX$1)),IF(OFFSET(CountryData!$A$1,'Quality check'!$A31-1,'Quality check'!CX$1-1)=0,"",OFFSET(CountryData!$A$1,'Quality check'!$A31-1,'Quality check'!CX$1-1)),"")</f>
        <v/>
      </c>
      <c r="CY31" s="203" t="str">
        <f ca="1">IF(AND(ISNUMBER($A31),ISNUMBER(CY$1)),IF(OFFSET(CountryData!$A$1,'Quality check'!$A31-1,'Quality check'!CY$1-1)=0,"",OFFSET(CountryData!$A$1,'Quality check'!$A31-1,'Quality check'!CY$1-1)),"")</f>
        <v/>
      </c>
      <c r="CZ31" s="308" t="str">
        <f ca="1">IF(AND(ISNUMBER($A31),ISNUMBER(CZ$1)),IF(OFFSET(CountryData!$A$1,'Quality check'!$A31-1,'Quality check'!CZ$1-1)=0,"",OFFSET(CountryData!$A$1,'Quality check'!$A31-1,'Quality check'!CZ$1-1)),"")</f>
        <v/>
      </c>
      <c r="DA31" s="308" t="str">
        <f ca="1">IF(AND(ISNUMBER($A31),ISNUMBER(DA$1)),IF(OFFSET(CountryData!$A$1,'Quality check'!$A31-1,'Quality check'!DA$1-1)=0,"",OFFSET(CountryData!$A$1,'Quality check'!$A31-1,'Quality check'!DA$1-1)),"")</f>
        <v/>
      </c>
      <c r="DB31" s="202" t="str">
        <f ca="1">IF(AND(ISNUMBER($A31),ISNUMBER(DB$1)),IF(OFFSET(CountryData!$A$1,'Quality check'!$A31-1,'Quality check'!DB$1-1)=0,"",OFFSET(CountryData!$A$1,'Quality check'!$A31-1,'Quality check'!DB$1-1)),"")</f>
        <v/>
      </c>
      <c r="DC31" s="308" t="str">
        <f ca="1">IF(AND(ISNUMBER($A31),ISNUMBER(DC$1)),IF(OFFSET(CountryData!$A$1,'Quality check'!$A31-1,'Quality check'!DC$1-1)=0,"",OFFSET(CountryData!$A$1,'Quality check'!$A31-1,'Quality check'!DC$1-1)),"")</f>
        <v/>
      </c>
      <c r="DD31" s="308" t="str">
        <f ca="1">IF(AND(ISNUMBER($A31),ISNUMBER(DD$1)),IF(OFFSET(CountryData!$A$1,'Quality check'!$A31-1,'Quality check'!DD$1-1)=0,"",OFFSET(CountryData!$A$1,'Quality check'!$A31-1,'Quality check'!DD$1-1)),"")</f>
        <v/>
      </c>
      <c r="DE31" s="202" t="str">
        <f ca="1">IF(AND(ISNUMBER($A31),ISNUMBER(DE$1)),IF(OFFSET(CountryData!$A$1,'Quality check'!$A31-1,'Quality check'!DE$1-1)=0,"",OFFSET(CountryData!$A$1,'Quality check'!$A31-1,'Quality check'!DE$1-1)),"")</f>
        <v/>
      </c>
      <c r="DF31" s="203" t="str">
        <f ca="1">IF(AND(ISNUMBER($A31),ISNUMBER(DF$1)),IF(OFFSET(CountryData!$A$1,'Quality check'!$A31-1,'Quality check'!DF$1-1)=0,"",OFFSET(CountryData!$A$1,'Quality check'!$A31-1,'Quality check'!DF$1-1)),"")</f>
        <v/>
      </c>
      <c r="DG31" s="308" t="str">
        <f ca="1">IF(AND(ISNUMBER($A31),ISNUMBER(DG$1)),IF(OFFSET(CountryData!$A$1,'Quality check'!$A31-1,'Quality check'!DG$1-1)=0,"",OFFSET(CountryData!$A$1,'Quality check'!$A31-1,'Quality check'!DG$1-1)),"")</f>
        <v/>
      </c>
      <c r="DH31" s="203" t="str">
        <f ca="1">IF(AND(ISNUMBER($A31),ISNUMBER(DH$1)),IF(OFFSET(CountryData!$A$1,'Quality check'!$A31-1,'Quality check'!DH$1-1)=0,"",OFFSET(CountryData!$A$1,'Quality check'!$A31-1,'Quality check'!DH$1-1)),"")</f>
        <v/>
      </c>
      <c r="DI31" s="308" t="str">
        <f ca="1">IF(AND(ISNUMBER($A31),ISNUMBER(DI$1)),IF(OFFSET(CountryData!$A$1,'Quality check'!$A31-1,'Quality check'!DI$1-1)=0,"",OFFSET(CountryData!$A$1,'Quality check'!$A31-1,'Quality check'!DI$1-1)),"")</f>
        <v/>
      </c>
      <c r="DJ31" s="308" t="str">
        <f ca="1">IF(AND(ISNUMBER($A31),ISNUMBER(DJ$1)),IF(OFFSET(CountryData!$A$1,'Quality check'!$A31-1,'Quality check'!DJ$1-1)=0,"",OFFSET(CountryData!$A$1,'Quality check'!$A31-1,'Quality check'!DJ$1-1)),"")</f>
        <v/>
      </c>
      <c r="DK31" s="203" t="str">
        <f ca="1">IF(AND(ISNUMBER($A31),ISNUMBER(DK$1)),IF(OFFSET(CountryData!$A$1,'Quality check'!$A31-1,'Quality check'!DK$1-1)=0,"",OFFSET(CountryData!$A$1,'Quality check'!$A31-1,'Quality check'!DK$1-1)),"")</f>
        <v/>
      </c>
      <c r="DL31" s="203" t="str">
        <f ca="1">IF(AND(ISNUMBER($A31),ISNUMBER(DL$1)),IF(OFFSET(CountryData!$A$1,'Quality check'!$A31-1,'Quality check'!DL$1-1)=0,"",OFFSET(CountryData!$A$1,'Quality check'!$A31-1,'Quality check'!DL$1-1)),"")</f>
        <v/>
      </c>
      <c r="DM31" s="203" t="str">
        <f ca="1">IF(AND(ISNUMBER($A31),ISNUMBER(DM$1)),IF(OFFSET(CountryData!$A$1,'Quality check'!$A31-1,'Quality check'!DM$1-1)=0,"",OFFSET(CountryData!$A$1,'Quality check'!$A31-1,'Quality check'!DM$1-1)),"")</f>
        <v/>
      </c>
      <c r="DN31" s="203" t="str">
        <f ca="1">IF(AND(ISNUMBER($A31),ISNUMBER(DN$1)),IF(OFFSET(CountryData!$A$1,'Quality check'!$A31-1,'Quality check'!DN$1-1)=0,"",OFFSET(CountryData!$A$1,'Quality check'!$A31-1,'Quality check'!DN$1-1)),"")</f>
        <v/>
      </c>
      <c r="DO31" t="str">
        <f ca="1">IF(AND(ISNUMBER($A31),ISNUMBER(DO$1)),IF(OFFSET(CountryData!$A$1,'Quality check'!$A31-1,'Quality check'!DO$1-1)=0,"",OFFSET(CountryData!$A$1,'Quality check'!$A31-1,'Quality check'!DO$1-1)),"")</f>
        <v/>
      </c>
      <c r="DP31" t="str">
        <f ca="1">IF(AND(ISNUMBER($A31),ISNUMBER(DP$1)),IF(OFFSET(CountryData!$A$1,'Quality check'!$A31-1,'Quality check'!DP$1-1)=0,"",OFFSET(CountryData!$A$1,'Quality check'!$A31-1,'Quality check'!DP$1-1)),"")</f>
        <v/>
      </c>
      <c r="EF31">
        <f t="shared" si="3"/>
        <v>6</v>
      </c>
      <c r="EG31" t="str">
        <f t="shared" si="4"/>
        <v/>
      </c>
      <c r="EH31">
        <f t="shared" si="0"/>
        <v>1</v>
      </c>
    </row>
    <row r="32" spans="1:138" x14ac:dyDescent="0.25">
      <c r="A32" s="114">
        <f>IF(ISNUMBER(MATCH(C32,CountryData!$EM:$EM,0)),MATCH(C32,CountryData!$EM:$EM,0),"")</f>
        <v>93</v>
      </c>
      <c r="B32" t="s">
        <v>423</v>
      </c>
      <c r="C32" t="s">
        <v>740</v>
      </c>
      <c r="D32" t="str">
        <f t="shared" si="1"/>
        <v>ESA</v>
      </c>
      <c r="E32">
        <f t="shared" si="2"/>
        <v>2012</v>
      </c>
      <c r="F32" s="203">
        <f ca="1">IF(AND(ISNUMBER($A32),ISNUMBER(F$1)),IF(OFFSET(CountryData!$A$1,'Quality check'!$A32-1,'Quality check'!F$1-1)=0,"",OFFSET(CountryData!$A$1,'Quality check'!$A32-1,'Quality check'!F$1-1)),"")</f>
        <v>440154635.71981812</v>
      </c>
      <c r="G32" s="203">
        <f ca="1">IF(AND(ISNUMBER($A32),ISNUMBER(G$1)),IF(OFFSET(CountryData!$A$1,'Quality check'!$A32-1,'Quality check'!G$1-1)=0,"",OFFSET(CountryData!$A$1,'Quality check'!$A32-1,'Quality check'!G$1-1)),"")</f>
        <v>186195294.00581095</v>
      </c>
      <c r="H32" s="202">
        <f ca="1">IF(AND(ISNUMBER($A32),ISNUMBER(H$1)),IF(OFFSET(CountryData!$A$1,'Quality check'!$A32-1,'Quality check'!H$1-1)=0,"",OFFSET(CountryData!$A$1,'Quality check'!$A32-1,'Quality check'!H$1-1)),"")</f>
        <v>0.75272727272727269</v>
      </c>
      <c r="I32" s="202">
        <f ca="1">IF(AND(ISNUMBER($A32),ISNUMBER(I$1)),IF(OFFSET(CountryData!$A$1,'Quality check'!$A32-1,'Quality check'!I$1-1)=0,"",OFFSET(CountryData!$A$1,'Quality check'!$A32-1,'Quality check'!I$1-1)),"")</f>
        <v>2.4667944179531522E-2</v>
      </c>
      <c r="J32" s="203">
        <f ca="1">IF(AND(ISNUMBER($A32),ISNUMBER(J$1)),IF(OFFSET(CountryData!$A$1,'Quality check'!$A32-1,'Quality check'!J$1-1)=0,"",OFFSET(CountryData!$A$1,'Quality check'!$A32-1,'Quality check'!J$1-1)),"")</f>
        <v>221459651.60380489</v>
      </c>
      <c r="K32" s="203">
        <f ca="1">IF(AND(ISNUMBER($A32),ISNUMBER(K$1)),IF(OFFSET(CountryData!$A$1,'Quality check'!$A32-1,'Quality check'!K$1-1)=0,"",OFFSET(CountryData!$A$1,'Quality check'!$A32-1,'Quality check'!K$1-1)),"")</f>
        <v>54828160.287906714</v>
      </c>
      <c r="L32" s="203">
        <f ca="1">IF(AND(ISNUMBER($A32),ISNUMBER(L$1)),IF(OFFSET(CountryData!$A$1,'Quality check'!$A32-1,'Quality check'!L$1-1)=0,"",OFFSET(CountryData!$A$1,'Quality check'!$A32-1,'Quality check'!L$1-1)),"")</f>
        <v>16448448.086372014</v>
      </c>
      <c r="M32" s="203">
        <f ca="1">IF(AND(ISNUMBER($A32),ISNUMBER(M$1)),IF(OFFSET(CountryData!$A$1,'Quality check'!$A32-1,'Quality check'!M$1-1)=0,"",OFFSET(CountryData!$A$1,'Quality check'!$A32-1,'Quality check'!M$1-1)),"")</f>
        <v>70522799.598700359</v>
      </c>
      <c r="N32" s="203">
        <f ca="1">IF(AND(ISNUMBER($A32),ISNUMBER(N$1)),IF(OFFSET(CountryData!$A$1,'Quality check'!$A32-1,'Quality check'!N$1-1)=0,"",OFFSET(CountryData!$A$1,'Quality check'!$A32-1,'Quality check'!N$1-1)),"")</f>
        <v>46074186.728856459</v>
      </c>
      <c r="O32" s="203">
        <f ca="1">IF(AND(ISNUMBER($A32),ISNUMBER(O$1)),IF(OFFSET(CountryData!$A$1,'Quality check'!$A32-1,'Quality check'!O$1-1)=0,"",OFFSET(CountryData!$A$1,'Quality check'!$A32-1,'Quality check'!O$1-1)),"")</f>
        <v>11423472.613539327</v>
      </c>
      <c r="P32" s="203">
        <f ca="1">IF(AND(ISNUMBER($A32),ISNUMBER(P$1)),IF(OFFSET(CountryData!$A$1,'Quality check'!$A32-1,'Quality check'!P$1-1)=0,"",OFFSET(CountryData!$A$1,'Quality check'!$A32-1,'Quality check'!P$1-1)),"")</f>
        <v>19741780.50681068</v>
      </c>
      <c r="Q32" s="203">
        <f ca="1">IF(AND(ISNUMBER($A32),ISNUMBER(Q$1)),IF(OFFSET(CountryData!$A$1,'Quality check'!$A32-1,'Quality check'!Q$1-1)=0,"",OFFSET(CountryData!$A$1,'Quality check'!$A32-1,'Quality check'!Q$1-1)),"")</f>
        <v>15979222.290872276</v>
      </c>
      <c r="R32" s="203">
        <f ca="1">IF(AND(ISNUMBER($A32),ISNUMBER(R$1)),IF(OFFSET(CountryData!$A$1,'Quality check'!$A32-1,'Quality check'!R$1-1)=0,"",OFFSET(CountryData!$A$1,'Quality check'!$A32-1,'Quality check'!R$1-1)),"")</f>
        <v>6458393.4057856435</v>
      </c>
      <c r="S32" s="203">
        <f ca="1">IF(AND(ISNUMBER($A32),ISNUMBER(S$1)),IF(OFFSET(CountryData!$A$1,'Quality check'!$A32-1,'Quality check'!S$1-1)=0,"",OFFSET(CountryData!$A$1,'Quality check'!$A32-1,'Quality check'!S$1-1)),"")</f>
        <v>5644400.0907624001</v>
      </c>
      <c r="T32" s="202">
        <f ca="1">IF(AND(ISNUMBER($A32),ISNUMBER(T$1)),IF(OFFSET(CountryData!$A$1,'Quality check'!$A32-1,'Quality check'!T$1-1)=0,"",OFFSET(CountryData!$A$1,'Quality check'!$A32-1,'Quality check'!T$1-1)),"")</f>
        <v>0.69190476190476191</v>
      </c>
      <c r="U32" s="203">
        <f ca="1">IF(AND(ISNUMBER($A32),ISNUMBER(U$1)),IF(OFFSET(CountryData!$A$1,'Quality check'!$A32-1,'Quality check'!U$1-1)=0,"",OFFSET(CountryData!$A$1,'Quality check'!$A32-1,'Quality check'!U$1-1)),"")</f>
        <v>304545088.42899799</v>
      </c>
      <c r="V32" s="203">
        <f ca="1">IF(AND(ISNUMBER($A32),ISNUMBER(V$1)),IF(OFFSET(CountryData!$A$1,'Quality check'!$A32-1,'Quality check'!V$1-1)=0,"",OFFSET(CountryData!$A$1,'Quality check'!$A32-1,'Quality check'!V$1-1)),"")</f>
        <v>304545088.42899799</v>
      </c>
      <c r="W32" s="202">
        <f ca="1">IF(AND(ISNUMBER($A32),ISNUMBER(W$1)),IF(OFFSET(CountryData!$A$1,'Quality check'!$A32-1,'Quality check'!W$1-1)=0,"",OFFSET(CountryData!$A$1,'Quality check'!$A32-1,'Quality check'!W$1-1)),"")</f>
        <v>0.49292307692307696</v>
      </c>
      <c r="X32" s="202">
        <f ca="1">IF(AND(ISNUMBER($A32),ISNUMBER(X$1)),IF(OFFSET(CountryData!$A$1,'Quality check'!$A32-1,'Quality check'!X$1-1)=0,"",OFFSET(CountryData!$A$1,'Quality check'!$A32-1,'Quality check'!X$1-1)),"")</f>
        <v>4.980952380952381</v>
      </c>
      <c r="Y32" s="202">
        <f ca="1">IF(AND(ISNUMBER($A32),ISNUMBER(Y$1)),IF(OFFSET(CountryData!$A$1,'Quality check'!$A32-1,'Quality check'!Y$1-1)=0,"",OFFSET(CountryData!$A$1,'Quality check'!$A32-1,'Quality check'!Y$1-1)),"")</f>
        <v>0.36027272727272724</v>
      </c>
      <c r="Z32" s="202">
        <f ca="1">IF(AND(ISNUMBER($A32),ISNUMBER(Z$1)),IF(OFFSET(CountryData!$A$1,'Quality check'!$A32-1,'Quality check'!Z$1-1)=0,"",OFFSET(CountryData!$A$1,'Quality check'!$A32-1,'Quality check'!Z$1-1)),"")</f>
        <v>0.37226315789473691</v>
      </c>
      <c r="AA32" s="203">
        <f ca="1">IF(AND(ISNUMBER($A32),ISNUMBER(AA$1)),IF(OFFSET(CountryData!$A$1,'Quality check'!$A32-1,'Quality check'!AA$1-1)=0,"",OFFSET(CountryData!$A$1,'Quality check'!$A32-1,'Quality check'!AA$1-1)),"")</f>
        <v>424000</v>
      </c>
      <c r="AB32" s="203">
        <f ca="1">IF(AND(ISNUMBER($A32),ISNUMBER(AB$1)),IF(OFFSET(CountryData!$A$1,'Quality check'!$A32-1,'Quality check'!AB$1-1)=0,"",OFFSET(CountryData!$A$1,'Quality check'!$A32-1,'Quality check'!AB$1-1)),"")</f>
        <v>78500</v>
      </c>
      <c r="AC32" s="203">
        <f ca="1">IF(AND(ISNUMBER($A32),ISNUMBER(AC$1)),IF(OFFSET(CountryData!$A$1,'Quality check'!$A32-1,'Quality check'!AC$1-1)=0,"",OFFSET(CountryData!$A$1,'Quality check'!$A32-1,'Quality check'!AC$1-1)),"")</f>
        <v>1170000</v>
      </c>
      <c r="AD32" s="203">
        <f ca="1">IF(AND(ISNUMBER($A32),ISNUMBER(AD$1)),IF(OFFSET(CountryData!$A$1,'Quality check'!$A32-1,'Quality check'!AD$1-1)=0,"",OFFSET(CountryData!$A$1,'Quality check'!$A32-1,'Quality check'!AD$1-1)),"")</f>
        <v>86957</v>
      </c>
      <c r="AE32" s="202">
        <f ca="1">IF(AND(ISNUMBER($A32),ISNUMBER(AE$1)),IF(OFFSET(CountryData!$A$1,'Quality check'!$A32-1,'Quality check'!AE$1-1)=0,"",OFFSET(CountryData!$A$1,'Quality check'!$A32-1,'Quality check'!AE$1-1)),"")</f>
        <v>0.16195238095238096</v>
      </c>
      <c r="AF32" s="308">
        <f ca="1">IF(AND(ISNUMBER($A32),ISNUMBER(AF$1)),IF(OFFSET(CountryData!$A$1,'Quality check'!$A32-1,'Quality check'!AF$1-1)=0,"",OFFSET(CountryData!$A$1,'Quality check'!$A32-1,'Quality check'!AF$1-1)),"")</f>
        <v>4.7166666666666668</v>
      </c>
      <c r="AG32" s="203" t="str">
        <f ca="1">IF(AND(ISNUMBER($A32),ISNUMBER(AG$1)),IF(OFFSET(CountryData!$A$1,'Quality check'!$A32-1,'Quality check'!AG$1-1)=0,"",OFFSET(CountryData!$A$1,'Quality check'!$A32-1,'Quality check'!AG$1-1)),"")</f>
        <v/>
      </c>
      <c r="AH32" s="203">
        <f ca="1">IF(AND(ISNUMBER($A32),ISNUMBER(AH$1)),IF(OFFSET(CountryData!$A$1,'Quality check'!$A32-1,'Quality check'!AH$1-1)=0,"",OFFSET(CountryData!$A$1,'Quality check'!$A32-1,'Quality check'!AH$1-1)),"")</f>
        <v>895.91666666666663</v>
      </c>
      <c r="AI32" s="203">
        <f ca="1">IF(AND(ISNUMBER($A32),ISNUMBER(AI$1)),IF(OFFSET(CountryData!$A$1,'Quality check'!$A32-1,'Quality check'!AI$1-1)=0,"",OFFSET(CountryData!$A$1,'Quality check'!$A32-1,'Quality check'!AI$1-1)),"")</f>
        <v>171124</v>
      </c>
      <c r="AJ32" s="202">
        <f ca="1">IF(AND(ISNUMBER($A32),ISNUMBER(AJ$1)),IF(OFFSET(CountryData!$A$1,'Quality check'!$A32-1,'Quality check'!AJ$1-1)=0,"",OFFSET(CountryData!$A$1,'Quality check'!$A32-1,'Quality check'!AJ$1-1)),"")</f>
        <v>0.44018181818181817</v>
      </c>
      <c r="AK32" s="202">
        <f ca="1">IF(AND(ISNUMBER($A32),ISNUMBER(AK$1)),IF(OFFSET(CountryData!$A$1,'Quality check'!$A32-1,'Quality check'!AK$1-1)=0,"",OFFSET(CountryData!$A$1,'Quality check'!$A32-1,'Quality check'!AK$1-1)),"")</f>
        <v>0.19135990379990375</v>
      </c>
      <c r="AL32" s="202">
        <f ca="1">IF(AND(ISNUMBER($A32),ISNUMBER(AL$1)),IF(OFFSET(CountryData!$A$1,'Quality check'!$A32-1,'Quality check'!AL$1-1)=0,"",OFFSET(CountryData!$A$1,'Quality check'!$A32-1,'Quality check'!AL$1-1)),"")</f>
        <v>0.11225000000000002</v>
      </c>
      <c r="AM32" s="202">
        <f ca="1">IF(AND(ISNUMBER($A32),ISNUMBER(AM$1)),IF(OFFSET(CountryData!$A$1,'Quality check'!$A32-1,'Quality check'!AM$1-1)=0,"",OFFSET(CountryData!$A$1,'Quality check'!$A32-1,'Quality check'!AM$1-1)),"")</f>
        <v>2.0989696969696969</v>
      </c>
      <c r="AN32" s="202" t="str">
        <f ca="1">IF(AND(ISNUMBER($A32),ISNUMBER(AN$1)),IF(OFFSET(CountryData!$A$1,'Quality check'!$A32-1,'Quality check'!AN$1-1)=0,"",OFFSET(CountryData!$A$1,'Quality check'!$A32-1,'Quality check'!AN$1-1)),"")</f>
        <v/>
      </c>
      <c r="AO32" s="203">
        <f ca="1">IF(AND(ISNUMBER($A32),ISNUMBER(AO$1)),IF(OFFSET(CountryData!$A$1,'Quality check'!$A32-1,'Quality check'!AO$1-1)=0,"",OFFSET(CountryData!$A$1,'Quality check'!$A32-1,'Quality check'!AO$1-1)),"")</f>
        <v>729.18181818181813</v>
      </c>
      <c r="AP32" s="203">
        <f ca="1">IF(AND(ISNUMBER($A32),ISNUMBER(AP$1)),IF(OFFSET(CountryData!$A$1,'Quality check'!$A32-1,'Quality check'!AP$1-1)=0,"",OFFSET(CountryData!$A$1,'Quality check'!$A32-1,'Quality check'!AP$1-1)),"")</f>
        <v>167989</v>
      </c>
      <c r="AQ32" s="202">
        <f ca="1">IF(AND(ISNUMBER($A32),ISNUMBER(AQ$1)),IF(OFFSET(CountryData!$A$1,'Quality check'!$A32-1,'Quality check'!AQ$1-1)=0,"",OFFSET(CountryData!$A$1,'Quality check'!$A32-1,'Quality check'!AQ$1-1)),"")</f>
        <v>0.37827272727272726</v>
      </c>
      <c r="AR32" s="202">
        <f ca="1">IF(AND(ISNUMBER($A32),ISNUMBER(AR$1)),IF(OFFSET(CountryData!$A$1,'Quality check'!$A32-1,'Quality check'!AR$1-1)=0,"",OFFSET(CountryData!$A$1,'Quality check'!$A32-1,'Quality check'!AR$1-1)),"")</f>
        <v>0.22881818181818178</v>
      </c>
      <c r="AS32" s="202">
        <f ca="1">IF(AND(ISNUMBER($A32),ISNUMBER(AS$1)),IF(OFFSET(CountryData!$A$1,'Quality check'!$A32-1,'Quality check'!AS$1-1)=0,"",OFFSET(CountryData!$A$1,'Quality check'!$A32-1,'Quality check'!AS$1-1)),"")</f>
        <v>0.28861538461538461</v>
      </c>
      <c r="AT32" s="202">
        <f ca="1">IF(AND(ISNUMBER($A32),ISNUMBER(AT$1)),IF(OFFSET(CountryData!$A$1,'Quality check'!$A32-1,'Quality check'!AT$1-1)=0,"",OFFSET(CountryData!$A$1,'Quality check'!$A32-1,'Quality check'!AT$1-1)),"")</f>
        <v>0.1920833333333333</v>
      </c>
      <c r="AU32" s="202">
        <f ca="1">IF(AND(ISNUMBER($A32),ISNUMBER(AU$1)),IF(OFFSET(CountryData!$A$1,'Quality check'!$A32-1,'Quality check'!AU$1-1)=0,"",OFFSET(CountryData!$A$1,'Quality check'!$A32-1,'Quality check'!AU$1-1)),"")</f>
        <v>2.567625</v>
      </c>
      <c r="AV32" s="202" t="str">
        <f ca="1">IF(AND(ISNUMBER($A32),ISNUMBER(AV$1)),IF(OFFSET(CountryData!$A$1,'Quality check'!$A32-1,'Quality check'!AV$1-1)=0,"",OFFSET(CountryData!$A$1,'Quality check'!$A32-1,'Quality check'!AV$1-1)),"")</f>
        <v/>
      </c>
      <c r="AW32" s="203">
        <f ca="1">IF(AND(ISNUMBER($A32),ISNUMBER(AW$1)),IF(OFFSET(CountryData!$A$1,'Quality check'!$A32-1,'Quality check'!AW$1-1)=0,"",OFFSET(CountryData!$A$1,'Quality check'!$A32-1,'Quality check'!AW$1-1)),"")</f>
        <v>873.15384615384619</v>
      </c>
      <c r="AX32" s="203">
        <f ca="1">IF(AND(ISNUMBER($A32),ISNUMBER(AX$1)),IF(OFFSET(CountryData!$A$1,'Quality check'!$A32-1,'Quality check'!AX$1-1)=0,"",OFFSET(CountryData!$A$1,'Quality check'!$A32-1,'Quality check'!AX$1-1)),"")</f>
        <v>173675</v>
      </c>
      <c r="AY32" s="202">
        <f ca="1">IF(AND(ISNUMBER($A32),ISNUMBER(AY$1)),IF(OFFSET(CountryData!$A$1,'Quality check'!$A32-1,'Quality check'!AY$1-1)=0,"",OFFSET(CountryData!$A$1,'Quality check'!$A32-1,'Quality check'!AY$1-1)),"")</f>
        <v>2.0916666666666668</v>
      </c>
      <c r="AZ32" s="202">
        <f ca="1">IF(AND(ISNUMBER($A32),ISNUMBER(AZ$1)),IF(OFFSET(CountryData!$A$1,'Quality check'!$A32-1,'Quality check'!AZ$1-1)=0,"",OFFSET(CountryData!$A$1,'Quality check'!$A32-1,'Quality check'!AZ$1-1)),"")</f>
        <v>0.56166666666666665</v>
      </c>
      <c r="BA32" s="202">
        <f ca="1">IF(AND(ISNUMBER($A32),ISNUMBER(BA$1)),IF(OFFSET(CountryData!$A$1,'Quality check'!$A32-1,'Quality check'!BA$1-1)=0,"",OFFSET(CountryData!$A$1,'Quality check'!$A32-1,'Quality check'!BA$1-1)),"")</f>
        <v>0.20166666666666666</v>
      </c>
      <c r="BB32" s="202">
        <f ca="1">IF(AND(ISNUMBER($A32),ISNUMBER(BB$1)),IF(OFFSET(CountryData!$A$1,'Quality check'!$A32-1,'Quality check'!BB$1-1)=0,"",OFFSET(CountryData!$A$1,'Quality check'!$A32-1,'Quality check'!BB$1-1)),"")</f>
        <v>0.40106702471444017</v>
      </c>
      <c r="BC32" s="202">
        <f ca="1">IF(AND(ISNUMBER($A32),ISNUMBER(BC$1)),IF(OFFSET(CountryData!$A$1,'Quality check'!$A32-1,'Quality check'!BC$1-1)=0,"",OFFSET(CountryData!$A$1,'Quality check'!$A32-1,'Quality check'!BC$1-1)),"")</f>
        <v>0.20249999999999999</v>
      </c>
      <c r="BD32" s="313">
        <f ca="1">IF(AND(ISNUMBER($A32),ISNUMBER(BD$1)),IF(OFFSET(CountryData!$A$1,'Quality check'!$A32-1,'Quality check'!BD$1-1)=0,"",OFFSET(CountryData!$A$1,'Quality check'!$A32-1,'Quality check'!BD$1-1)),"")</f>
        <v>0.34706895175687169</v>
      </c>
      <c r="BE32" s="313">
        <f ca="1">IF(AND(ISNUMBER($A32),ISNUMBER(BE$1)),IF(OFFSET(CountryData!$A$1,'Quality check'!$A32-1,'Quality check'!BE$1-1)=0,"",OFFSET(CountryData!$A$1,'Quality check'!$A32-1,'Quality check'!BE$1-1)),"")</f>
        <v>0.70536925283577356</v>
      </c>
      <c r="BF32" s="313">
        <f ca="1">IF(AND(ISNUMBER($A32),ISNUMBER(BF$1)),IF(OFFSET(CountryData!$A$1,'Quality check'!$A32-1,'Quality check'!BF$1-1)=0,"",OFFSET(CountryData!$A$1,'Quality check'!$A32-1,'Quality check'!BF$1-1)),"")</f>
        <v>7.9875000000000002E-2</v>
      </c>
      <c r="BG32" s="203">
        <f ca="1">IF(AND(ISNUMBER($A32),ISNUMBER(BG$1)),IF(OFFSET(CountryData!$A$1,'Quality check'!$A32-1,'Quality check'!BG$1-1)=0,"",OFFSET(CountryData!$A$1,'Quality check'!$A32-1,'Quality check'!BG$1-1)),"")</f>
        <v>0.9375</v>
      </c>
      <c r="BH32" s="202" t="str">
        <f ca="1">IF(AND(ISNUMBER($A32),ISNUMBER(BH$1)),IF(OFFSET(CountryData!$A$1,'Quality check'!$A32-1,'Quality check'!BH$1-1)=0,"",OFFSET(CountryData!$A$1,'Quality check'!$A32-1,'Quality check'!BH$1-1)),"")</f>
        <v/>
      </c>
      <c r="BI32" s="203">
        <f ca="1">IF(AND(ISNUMBER($A32),ISNUMBER(BI$1)),IF(OFFSET(CountryData!$A$1,'Quality check'!$A32-1,'Quality check'!BI$1-1)=0,"",OFFSET(CountryData!$A$1,'Quality check'!$A32-1,'Quality check'!BI$1-1)),"")</f>
        <v>815.66666666666663</v>
      </c>
      <c r="BJ32" s="202">
        <f ca="1">IF(AND(ISNUMBER($A32),ISNUMBER(BJ$1)),IF(OFFSET(CountryData!$A$1,'Quality check'!$A32-1,'Quality check'!BJ$1-1)=0,"",OFFSET(CountryData!$A$1,'Quality check'!$A32-1,'Quality check'!BJ$1-1)),"")</f>
        <v>147178</v>
      </c>
      <c r="BK32" s="202">
        <f ca="1">IF(AND(ISNUMBER($A32),ISNUMBER(BK$1)),IF(OFFSET(CountryData!$A$1,'Quality check'!$A32-1,'Quality check'!BK$1-1)=0,"",OFFSET(CountryData!$A$1,'Quality check'!$A32-1,'Quality check'!BK$1-1)),"")</f>
        <v>58.666666666666664</v>
      </c>
      <c r="BL32" s="308">
        <f ca="1">IF(AND(ISNUMBER($A32),ISNUMBER(BL$1)),IF(OFFSET(CountryData!$A$1,'Quality check'!$A32-1,'Quality check'!BL$1-1)=0,"",OFFSET(CountryData!$A$1,'Quality check'!$A32-1,'Quality check'!BL$1-1)),"")</f>
        <v>0.48581818181818176</v>
      </c>
      <c r="BM32" s="308">
        <f ca="1">IF(AND(ISNUMBER($A32),ISNUMBER(BM$1)),IF(OFFSET(CountryData!$A$1,'Quality check'!$A32-1,'Quality check'!BM$1-1)=0,"",OFFSET(CountryData!$A$1,'Quality check'!$A32-1,'Quality check'!BM$1-1)),"")</f>
        <v>0.54710000000000014</v>
      </c>
      <c r="BN32" s="308">
        <f ca="1">IF(AND(ISNUMBER($A32),ISNUMBER(BN$1)),IF(OFFSET(CountryData!$A$1,'Quality check'!$A32-1,'Quality check'!BN$1-1)=0,"",OFFSET(CountryData!$A$1,'Quality check'!$A32-1,'Quality check'!BN$1-1)),"")</f>
        <v>0.39050000000000001</v>
      </c>
      <c r="BO32" s="308">
        <f ca="1">IF(AND(ISNUMBER($A32),ISNUMBER(BO$1)),IF(OFFSET(CountryData!$A$1,'Quality check'!$A32-1,'Quality check'!BO$1-1)=0,"",OFFSET(CountryData!$A$1,'Quality check'!$A32-1,'Quality check'!BO$1-1)),"")</f>
        <v>0.40318181818181814</v>
      </c>
      <c r="BP32" s="308">
        <f ca="1">IF(AND(ISNUMBER($A32),ISNUMBER(BP$1)),IF(OFFSET(CountryData!$A$1,'Quality check'!$A32-1,'Quality check'!BP$1-1)=0,"",OFFSET(CountryData!$A$1,'Quality check'!$A32-1,'Quality check'!BP$1-1)),"")</f>
        <v>0.4</v>
      </c>
      <c r="BQ32" s="308">
        <f ca="1">IF(AND(ISNUMBER($A32),ISNUMBER(BQ$1)),IF(OFFSET(CountryData!$A$1,'Quality check'!$A32-1,'Quality check'!BQ$1-1)=0,"",OFFSET(CountryData!$A$1,'Quality check'!$A32-1,'Quality check'!BQ$1-1)),"")</f>
        <v>0.39</v>
      </c>
      <c r="BR32" s="308">
        <f ca="1">IF(AND(ISNUMBER($A32),ISNUMBER(BR$1)),IF(OFFSET(CountryData!$A$1,'Quality check'!$A32-1,'Quality check'!BR$1-1)=0,"",OFFSET(CountryData!$A$1,'Quality check'!$A32-1,'Quality check'!BR$1-1)),"")</f>
        <v>0.54879999999999995</v>
      </c>
      <c r="BS32" s="308">
        <f ca="1">IF(AND(ISNUMBER($A32),ISNUMBER(BS$1)),IF(OFFSET(CountryData!$A$1,'Quality check'!$A32-1,'Quality check'!BS$1-1)=0,"",OFFSET(CountryData!$A$1,'Quality check'!$A32-1,'Quality check'!BS$1-1)),"")</f>
        <v>0.60681818181818181</v>
      </c>
      <c r="BT32" s="308">
        <f ca="1">IF(AND(ISNUMBER($A32),ISNUMBER(BT$1)),IF(OFFSET(CountryData!$A$1,'Quality check'!$A32-1,'Quality check'!BT$1-1)=0,"",OFFSET(CountryData!$A$1,'Quality check'!$A32-1,'Quality check'!BT$1-1)),"")</f>
        <v>0.4335324675324676</v>
      </c>
      <c r="BU32" s="308">
        <f ca="1">IF(AND(ISNUMBER($A32),ISNUMBER(BU$1)),IF(OFFSET(CountryData!$A$1,'Quality check'!$A32-1,'Quality check'!BU$1-1)=0,"",OFFSET(CountryData!$A$1,'Quality check'!$A32-1,'Quality check'!BU$1-1)),"")</f>
        <v>0.27966666666666667</v>
      </c>
      <c r="BV32" s="308">
        <f ca="1">IF(AND(ISNUMBER($A32),ISNUMBER(BV$1)),IF(OFFSET(CountryData!$A$1,'Quality check'!$A32-1,'Quality check'!BV$1-1)=0,"",OFFSET(CountryData!$A$1,'Quality check'!$A32-1,'Quality check'!BV$1-1)),"")</f>
        <v>0.35</v>
      </c>
      <c r="BW32" s="308">
        <f ca="1">IF(AND(ISNUMBER($A32),ISNUMBER(BW$1)),IF(OFFSET(CountryData!$A$1,'Quality check'!$A32-1,'Quality check'!BW$1-1)=0,"",OFFSET(CountryData!$A$1,'Quality check'!$A32-1,'Quality check'!BW$1-1)),"")</f>
        <v>0.31</v>
      </c>
      <c r="BX32" s="202">
        <f ca="1">IF(AND(ISNUMBER($A32),ISNUMBER(BX$1)),IF(OFFSET(CountryData!$A$1,'Quality check'!$A32-1,'Quality check'!BX$1-1)=0,"",OFFSET(CountryData!$A$1,'Quality check'!$A32-1,'Quality check'!BX$1-1)),"")</f>
        <v>0.35270000000000001</v>
      </c>
      <c r="BY32" s="308">
        <f ca="1">IF(AND(ISNUMBER($A32),ISNUMBER(BY$1)),IF(OFFSET(CountryData!$A$1,'Quality check'!$A32-1,'Quality check'!BY$1-1)=0,"",OFFSET(CountryData!$A$1,'Quality check'!$A32-1,'Quality check'!BY$1-1)),"")</f>
        <v>0.42463636363636365</v>
      </c>
      <c r="BZ32" s="308">
        <f ca="1">IF(AND(ISNUMBER($A32),ISNUMBER(BZ$1)),IF(OFFSET(CountryData!$A$1,'Quality check'!$A32-1,'Quality check'!BZ$1-1)=0,"",OFFSET(CountryData!$A$1,'Quality check'!$A32-1,'Quality check'!BZ$1-1)),"")</f>
        <v>0.34116883116883118</v>
      </c>
      <c r="CA32" s="308">
        <f ca="1">IF(AND(ISNUMBER($A32),ISNUMBER(CA$1)),IF(OFFSET(CountryData!$A$1,'Quality check'!$A32-1,'Quality check'!CA$1-1)=0,"",OFFSET(CountryData!$A$1,'Quality check'!$A32-1,'Quality check'!CA$1-1)),"")</f>
        <v>0.5056666666666666</v>
      </c>
      <c r="CB32" s="308">
        <f ca="1">IF(AND(ISNUMBER($A32),ISNUMBER(CB$1)),IF(OFFSET(CountryData!$A$1,'Quality check'!$A32-1,'Quality check'!CB$1-1)=0,"",OFFSET(CountryData!$A$1,'Quality check'!$A32-1,'Quality check'!CB$1-1)),"")</f>
        <v>0.36629999999999996</v>
      </c>
      <c r="CC32" s="308">
        <f ca="1">IF(AND(ISNUMBER($A32),ISNUMBER(CC$1)),IF(OFFSET(CountryData!$A$1,'Quality check'!$A32-1,'Quality check'!CC$1-1)=0,"",OFFSET(CountryData!$A$1,'Quality check'!$A32-1,'Quality check'!CC$1-1)),"")</f>
        <v>0.70273333333333332</v>
      </c>
      <c r="CD32" s="308">
        <f ca="1">IF(AND(ISNUMBER($A32),ISNUMBER(CD$1)),IF(OFFSET(CountryData!$A$1,'Quality check'!$A32-1,'Quality check'!CD$1-1)=0,"",OFFSET(CountryData!$A$1,'Quality check'!$A32-1,'Quality check'!CD$1-1)),"")</f>
        <v>0.52090909090909088</v>
      </c>
      <c r="CE32" s="308">
        <f ca="1">IF(AND(ISNUMBER($A32),ISNUMBER(CE$1)),IF(OFFSET(CountryData!$A$1,'Quality check'!$A32-1,'Quality check'!CE$1-1)=0,"",OFFSET(CountryData!$A$1,'Quality check'!$A32-1,'Quality check'!CE$1-1)),"")</f>
        <v>0.72909090909090901</v>
      </c>
      <c r="CF32" s="308">
        <f ca="1">IF(AND(ISNUMBER($A32),ISNUMBER(CF$1)),IF(OFFSET(CountryData!$A$1,'Quality check'!$A32-1,'Quality check'!CF$1-1)=0,"",OFFSET(CountryData!$A$1,'Quality check'!$A32-1,'Quality check'!CF$1-1)),"")</f>
        <v>0.629</v>
      </c>
      <c r="CG32" s="308">
        <f ca="1">IF(AND(ISNUMBER($A32),ISNUMBER(CG$1)),IF(OFFSET(CountryData!$A$1,'Quality check'!$A32-1,'Quality check'!CG$1-1)=0,"",OFFSET(CountryData!$A$1,'Quality check'!$A32-1,'Quality check'!CG$1-1)),"")</f>
        <v>0.55200000000000005</v>
      </c>
      <c r="CH32" s="308">
        <f ca="1">IF(AND(ISNUMBER($A32),ISNUMBER(CH$1)),IF(OFFSET(CountryData!$A$1,'Quality check'!$A32-1,'Quality check'!CH$1-1)=0,"",OFFSET(CountryData!$A$1,'Quality check'!$A32-1,'Quality check'!CH$1-1)),"")</f>
        <v>0.43324999999999997</v>
      </c>
      <c r="CI32" s="308">
        <f ca="1">IF(AND(ISNUMBER($A32),ISNUMBER(CI$1)),IF(OFFSET(CountryData!$A$1,'Quality check'!$A32-1,'Quality check'!CI$1-1)=0,"",OFFSET(CountryData!$A$1,'Quality check'!$A32-1,'Quality check'!CI$1-1)),"")</f>
        <v>0.42724999999999996</v>
      </c>
      <c r="CJ32" s="308">
        <f ca="1">IF(AND(ISNUMBER($A32),ISNUMBER(CJ$1)),IF(OFFSET(CountryData!$A$1,'Quality check'!$A32-1,'Quality check'!CJ$1-1)=0,"",OFFSET(CountryData!$A$1,'Quality check'!$A32-1,'Quality check'!CJ$1-1)),"")</f>
        <v>0.45</v>
      </c>
      <c r="CK32" s="202">
        <f ca="1">IF(AND(ISNUMBER($A32),ISNUMBER(CK$1)),IF(OFFSET(CountryData!$A$1,'Quality check'!$A32-1,'Quality check'!CK$1-1)=0,"",OFFSET(CountryData!$A$1,'Quality check'!$A32-1,'Quality check'!CK$1-1)),"")</f>
        <v>0.62600000000000011</v>
      </c>
      <c r="CL32" s="308">
        <f ca="1">IF(AND(ISNUMBER($A32),ISNUMBER(CL$1)),IF(OFFSET(CountryData!$A$1,'Quality check'!$A32-1,'Quality check'!CL$1-1)=0,"",OFFSET(CountryData!$A$1,'Quality check'!$A32-1,'Quality check'!CL$1-1)),"")</f>
        <v>0.6</v>
      </c>
      <c r="CM32" s="308">
        <f ca="1">IF(AND(ISNUMBER($A32),ISNUMBER(CM$1)),IF(OFFSET(CountryData!$A$1,'Quality check'!$A32-1,'Quality check'!CM$1-1)=0,"",OFFSET(CountryData!$A$1,'Quality check'!$A32-1,'Quality check'!CM$1-1)),"")</f>
        <v>0.31833333333333336</v>
      </c>
      <c r="CN32" s="308">
        <f ca="1">IF(AND(ISNUMBER($A32),ISNUMBER(CN$1)),IF(OFFSET(CountryData!$A$1,'Quality check'!$A32-1,'Quality check'!CN$1-1)=0,"",OFFSET(CountryData!$A$1,'Quality check'!$A32-1,'Quality check'!CN$1-1)),"")</f>
        <v>0.58799999999999997</v>
      </c>
      <c r="CO32" s="308">
        <f ca="1">IF(AND(ISNUMBER($A32),ISNUMBER(CO$1)),IF(OFFSET(CountryData!$A$1,'Quality check'!$A32-1,'Quality check'!CO$1-1)=0,"",OFFSET(CountryData!$A$1,'Quality check'!$A32-1,'Quality check'!CO$1-1)),"")</f>
        <v>0.57999999999999996</v>
      </c>
      <c r="CP32" s="308">
        <f ca="1">IF(AND(ISNUMBER($A32),ISNUMBER(CP$1)),IF(OFFSET(CountryData!$A$1,'Quality check'!$A32-1,'Quality check'!CP$1-1)=0,"",OFFSET(CountryData!$A$1,'Quality check'!$A32-1,'Quality check'!CP$1-1)),"")</f>
        <v>0.39666666666666672</v>
      </c>
      <c r="CQ32" s="308">
        <f ca="1">IF(AND(ISNUMBER($A32),ISNUMBER(CQ$1)),IF(OFFSET(CountryData!$A$1,'Quality check'!$A32-1,'Quality check'!CQ$1-1)=0,"",OFFSET(CountryData!$A$1,'Quality check'!$A32-1,'Quality check'!CQ$1-1)),"")</f>
        <v>0.3</v>
      </c>
      <c r="CR32" s="203">
        <f ca="1">IF(AND(ISNUMBER($A32),ISNUMBER(CR$1)),IF(OFFSET(CountryData!$A$1,'Quality check'!$A32-1,'Quality check'!CR$1-1)=0,"",OFFSET(CountryData!$A$1,'Quality check'!$A32-1,'Quality check'!CR$1-1)),"")</f>
        <v>331.6516666666667</v>
      </c>
      <c r="CS32" s="203">
        <f ca="1">IF(AND(ISNUMBER($A32),ISNUMBER(CS$1)),IF(OFFSET(CountryData!$A$1,'Quality check'!$A32-1,'Quality check'!CS$1-1)=0,"",OFFSET(CountryData!$A$1,'Quality check'!$A32-1,'Quality check'!CS$1-1)),"")</f>
        <v>33124.545454545456</v>
      </c>
      <c r="CT32" s="203">
        <f ca="1">IF(AND(ISNUMBER($A32),ISNUMBER(CT$1)),IF(OFFSET(CountryData!$A$1,'Quality check'!$A32-1,'Quality check'!CT$1-1)=0,"",OFFSET(CountryData!$A$1,'Quality check'!$A32-1,'Quality check'!CT$1-1)),"")</f>
        <v>10680.416666666666</v>
      </c>
      <c r="CU32" s="203">
        <f ca="1">IF(AND(ISNUMBER($A32),ISNUMBER(CU$1)),IF(OFFSET(CountryData!$A$1,'Quality check'!$A32-1,'Quality check'!CU$1-1)=0,"",OFFSET(CountryData!$A$1,'Quality check'!$A32-1,'Quality check'!CU$1-1)),"")</f>
        <v>11231.541666666666</v>
      </c>
      <c r="CV32" s="203">
        <f ca="1">IF(AND(ISNUMBER($A32),ISNUMBER(CV$1)),IF(OFFSET(CountryData!$A$1,'Quality check'!$A32-1,'Quality check'!CV$1-1)=0,"",OFFSET(CountryData!$A$1,'Quality check'!$A32-1,'Quality check'!CV$1-1)),"")</f>
        <v>10501.818181818182</v>
      </c>
      <c r="CW32" s="203">
        <f ca="1">IF(AND(ISNUMBER($A32),ISNUMBER(CW$1)),IF(OFFSET(CountryData!$A$1,'Quality check'!$A32-1,'Quality check'!CW$1-1)=0,"",OFFSET(CountryData!$A$1,'Quality check'!$A32-1,'Quality check'!CW$1-1)),"")</f>
        <v>265234.09090909088</v>
      </c>
      <c r="CX32" s="203">
        <f ca="1">IF(AND(ISNUMBER($A32),ISNUMBER(CX$1)),IF(OFFSET(CountryData!$A$1,'Quality check'!$A32-1,'Quality check'!CX$1-1)=0,"",OFFSET(CountryData!$A$1,'Quality check'!$A32-1,'Quality check'!CX$1-1)),"")</f>
        <v>65296.818181818184</v>
      </c>
      <c r="CY32" s="203">
        <f ca="1">IF(AND(ISNUMBER($A32),ISNUMBER(CY$1)),IF(OFFSET(CountryData!$A$1,'Quality check'!$A32-1,'Quality check'!CY$1-1)=0,"",OFFSET(CountryData!$A$1,'Quality check'!$A32-1,'Quality check'!CY$1-1)),"")</f>
        <v>356400</v>
      </c>
      <c r="CZ32" s="308">
        <f ca="1">IF(AND(ISNUMBER($A32),ISNUMBER(CZ$1)),IF(OFFSET(CountryData!$A$1,'Quality check'!$A32-1,'Quality check'!CZ$1-1)=0,"",OFFSET(CountryData!$A$1,'Quality check'!$A32-1,'Quality check'!CZ$1-1)),"")</f>
        <v>5.1541666666666668</v>
      </c>
      <c r="DA32" s="308">
        <f ca="1">IF(AND(ISNUMBER($A32),ISNUMBER(DA$1)),IF(OFFSET(CountryData!$A$1,'Quality check'!$A32-1,'Quality check'!DA$1-1)=0,"",OFFSET(CountryData!$A$1,'Quality check'!$A32-1,'Quality check'!DA$1-1)),"")</f>
        <v>1.6325000000000003</v>
      </c>
      <c r="DB32" s="202">
        <f ca="1">IF(AND(ISNUMBER($A32),ISNUMBER(DB$1)),IF(OFFSET(CountryData!$A$1,'Quality check'!$A32-1,'Quality check'!DB$1-1)=0,"",OFFSET(CountryData!$A$1,'Quality check'!$A32-1,'Quality check'!DB$1-1)),"")</f>
        <v>0.98272727272727256</v>
      </c>
      <c r="DC32" s="308">
        <f ca="1">IF(AND(ISNUMBER($A32),ISNUMBER(DC$1)),IF(OFFSET(CountryData!$A$1,'Quality check'!$A32-1,'Quality check'!DC$1-1)=0,"",OFFSET(CountryData!$A$1,'Quality check'!$A32-1,'Quality check'!DC$1-1)),"")</f>
        <v>1.3583333333333334</v>
      </c>
      <c r="DD32" s="308">
        <f ca="1">IF(AND(ISNUMBER($A32),ISNUMBER(DD$1)),IF(OFFSET(CountryData!$A$1,'Quality check'!$A32-1,'Quality check'!DD$1-1)=0,"",OFFSET(CountryData!$A$1,'Quality check'!$A32-1,'Quality check'!DD$1-1)),"")</f>
        <v>0.52090909090909099</v>
      </c>
      <c r="DE32" s="202">
        <f ca="1">IF(AND(ISNUMBER($A32),ISNUMBER(DE$1)),IF(OFFSET(CountryData!$A$1,'Quality check'!$A32-1,'Quality check'!DE$1-1)=0,"",OFFSET(CountryData!$A$1,'Quality check'!$A32-1,'Quality check'!DE$1-1)),"")</f>
        <v>0.38090909090909092</v>
      </c>
      <c r="DF32" s="203">
        <f ca="1">IF(AND(ISNUMBER($A32),ISNUMBER(DF$1)),IF(OFFSET(CountryData!$A$1,'Quality check'!$A32-1,'Quality check'!DF$1-1)=0,"",OFFSET(CountryData!$A$1,'Quality check'!$A32-1,'Quality check'!DF$1-1)),"")</f>
        <v>4.9654545454545458</v>
      </c>
      <c r="DG32" s="308">
        <f ca="1">IF(AND(ISNUMBER($A32),ISNUMBER(DG$1)),IF(OFFSET(CountryData!$A$1,'Quality check'!$A32-1,'Quality check'!DG$1-1)=0,"",OFFSET(CountryData!$A$1,'Quality check'!$A32-1,'Quality check'!DG$1-1)),"")</f>
        <v>29.844285714285714</v>
      </c>
      <c r="DH32" s="203">
        <f ca="1">IF(AND(ISNUMBER($A32),ISNUMBER(DH$1)),IF(OFFSET(CountryData!$A$1,'Quality check'!$A32-1,'Quality check'!DH$1-1)=0,"",OFFSET(CountryData!$A$1,'Quality check'!$A32-1,'Quality check'!DH$1-1)),"")</f>
        <v>65.06</v>
      </c>
      <c r="DI32" s="308">
        <f ca="1">IF(AND(ISNUMBER($A32),ISNUMBER(DI$1)),IF(OFFSET(CountryData!$A$1,'Quality check'!$A32-1,'Quality check'!DI$1-1)=0,"",OFFSET(CountryData!$A$1,'Quality check'!$A32-1,'Quality check'!DI$1-1)),"")</f>
        <v>4.6271428571428572</v>
      </c>
      <c r="DJ32" s="308">
        <f ca="1">IF(AND(ISNUMBER($A32),ISNUMBER(DJ$1)),IF(OFFSET(CountryData!$A$1,'Quality check'!$A32-1,'Quality check'!DJ$1-1)=0,"",OFFSET(CountryData!$A$1,'Quality check'!$A32-1,'Quality check'!DJ$1-1)),"")</f>
        <v>3.6500000000000004</v>
      </c>
      <c r="DK32" s="203">
        <f ca="1">IF(AND(ISNUMBER($A32),ISNUMBER(DK$1)),IF(OFFSET(CountryData!$A$1,'Quality check'!$A32-1,'Quality check'!DK$1-1)=0,"",OFFSET(CountryData!$A$1,'Quality check'!$A32-1,'Quality check'!DK$1-1)),"")</f>
        <v>40587.916666666664</v>
      </c>
      <c r="DL32" s="203">
        <f ca="1">IF(AND(ISNUMBER($A32),ISNUMBER(DL$1)),IF(OFFSET(CountryData!$A$1,'Quality check'!$A32-1,'Quality check'!DL$1-1)=0,"",OFFSET(CountryData!$A$1,'Quality check'!$A32-1,'Quality check'!DL$1-1)),"")</f>
        <v>395242.42454545456</v>
      </c>
      <c r="DM32" s="203">
        <f ca="1">IF(AND(ISNUMBER($A32),ISNUMBER(DM$1)),IF(OFFSET(CountryData!$A$1,'Quality check'!$A32-1,'Quality check'!DM$1-1)=0,"",OFFSET(CountryData!$A$1,'Quality check'!$A32-1,'Quality check'!DM$1-1)),"")</f>
        <v>119090.90909090909</v>
      </c>
      <c r="DN32" s="203">
        <f ca="1">IF(AND(ISNUMBER($A32),ISNUMBER(DN$1)),IF(OFFSET(CountryData!$A$1,'Quality check'!$A32-1,'Quality check'!DN$1-1)=0,"",OFFSET(CountryData!$A$1,'Quality check'!$A32-1,'Quality check'!DN$1-1)),"")</f>
        <v>201000</v>
      </c>
      <c r="DO32" t="str">
        <f ca="1">IF(AND(ISNUMBER($A32),ISNUMBER(DO$1)),IF(OFFSET(CountryData!$A$1,'Quality check'!$A32-1,'Quality check'!DO$1-1)=0,"",OFFSET(CountryData!$A$1,'Quality check'!$A32-1,'Quality check'!DO$1-1)),"")</f>
        <v/>
      </c>
      <c r="DP32" t="str">
        <f ca="1">IF(AND(ISNUMBER($A32),ISNUMBER(DP$1)),IF(OFFSET(CountryData!$A$1,'Quality check'!$A32-1,'Quality check'!DP$1-1)=0,"",OFFSET(CountryData!$A$1,'Quality check'!$A32-1,'Quality check'!DP$1-1)),"")</f>
        <v/>
      </c>
      <c r="EF32">
        <f t="shared" si="3"/>
        <v>6</v>
      </c>
      <c r="EG32" t="str">
        <f t="shared" si="4"/>
        <v/>
      </c>
      <c r="EH32">
        <f t="shared" si="0"/>
        <v>1</v>
      </c>
    </row>
    <row r="33" spans="1:138" x14ac:dyDescent="0.25">
      <c r="A33" s="114">
        <f>IF(ISNUMBER(MATCH(C33,CountryData!$EM:$EM,0)),MATCH(C33,CountryData!$EM:$EM,0),"")</f>
        <v>115</v>
      </c>
      <c r="B33" t="s">
        <v>424</v>
      </c>
      <c r="C33" t="s">
        <v>741</v>
      </c>
      <c r="D33" t="str">
        <f t="shared" si="1"/>
        <v>ESA</v>
      </c>
      <c r="E33">
        <f t="shared" si="2"/>
        <v>2013</v>
      </c>
      <c r="F33" s="203" t="str">
        <f ca="1">IF(AND(ISNUMBER($A33),ISNUMBER(F$1)),IF(OFFSET(CountryData!$A$1,'Quality check'!$A33-1,'Quality check'!F$1-1)=0,"",OFFSET(CountryData!$A$1,'Quality check'!$A33-1,'Quality check'!F$1-1)),"")</f>
        <v/>
      </c>
      <c r="G33" s="203" t="str">
        <f ca="1">IF(AND(ISNUMBER($A33),ISNUMBER(G$1)),IF(OFFSET(CountryData!$A$1,'Quality check'!$A33-1,'Quality check'!G$1-1)=0,"",OFFSET(CountryData!$A$1,'Quality check'!$A33-1,'Quality check'!G$1-1)),"")</f>
        <v/>
      </c>
      <c r="H33" s="202" t="str">
        <f ca="1">IF(AND(ISNUMBER($A33),ISNUMBER(H$1)),IF(OFFSET(CountryData!$A$1,'Quality check'!$A33-1,'Quality check'!H$1-1)=0,"",OFFSET(CountryData!$A$1,'Quality check'!$A33-1,'Quality check'!H$1-1)),"")</f>
        <v/>
      </c>
      <c r="I33" s="202" t="str">
        <f ca="1">IF(AND(ISNUMBER($A33),ISNUMBER(I$1)),IF(OFFSET(CountryData!$A$1,'Quality check'!$A33-1,'Quality check'!I$1-1)=0,"",OFFSET(CountryData!$A$1,'Quality check'!$A33-1,'Quality check'!I$1-1)),"")</f>
        <v/>
      </c>
      <c r="J33" s="203" t="str">
        <f ca="1">IF(AND(ISNUMBER($A33),ISNUMBER(J$1)),IF(OFFSET(CountryData!$A$1,'Quality check'!$A33-1,'Quality check'!J$1-1)=0,"",OFFSET(CountryData!$A$1,'Quality check'!$A33-1,'Quality check'!J$1-1)),"")</f>
        <v/>
      </c>
      <c r="K33" s="203" t="str">
        <f ca="1">IF(AND(ISNUMBER($A33),ISNUMBER(K$1)),IF(OFFSET(CountryData!$A$1,'Quality check'!$A33-1,'Quality check'!K$1-1)=0,"",OFFSET(CountryData!$A$1,'Quality check'!$A33-1,'Quality check'!K$1-1)),"")</f>
        <v/>
      </c>
      <c r="L33" s="203" t="str">
        <f ca="1">IF(AND(ISNUMBER($A33),ISNUMBER(L$1)),IF(OFFSET(CountryData!$A$1,'Quality check'!$A33-1,'Quality check'!L$1-1)=0,"",OFFSET(CountryData!$A$1,'Quality check'!$A33-1,'Quality check'!L$1-1)),"")</f>
        <v/>
      </c>
      <c r="M33" s="203" t="str">
        <f ca="1">IF(AND(ISNUMBER($A33),ISNUMBER(M$1)),IF(OFFSET(CountryData!$A$1,'Quality check'!$A33-1,'Quality check'!M$1-1)=0,"",OFFSET(CountryData!$A$1,'Quality check'!$A33-1,'Quality check'!M$1-1)),"")</f>
        <v/>
      </c>
      <c r="N33" s="203" t="str">
        <f ca="1">IF(AND(ISNUMBER($A33),ISNUMBER(N$1)),IF(OFFSET(CountryData!$A$1,'Quality check'!$A33-1,'Quality check'!N$1-1)=0,"",OFFSET(CountryData!$A$1,'Quality check'!$A33-1,'Quality check'!N$1-1)),"")</f>
        <v/>
      </c>
      <c r="O33" s="203" t="str">
        <f ca="1">IF(AND(ISNUMBER($A33),ISNUMBER(O$1)),IF(OFFSET(CountryData!$A$1,'Quality check'!$A33-1,'Quality check'!O$1-1)=0,"",OFFSET(CountryData!$A$1,'Quality check'!$A33-1,'Quality check'!O$1-1)),"")</f>
        <v/>
      </c>
      <c r="P33" s="203" t="str">
        <f ca="1">IF(AND(ISNUMBER($A33),ISNUMBER(P$1)),IF(OFFSET(CountryData!$A$1,'Quality check'!$A33-1,'Quality check'!P$1-1)=0,"",OFFSET(CountryData!$A$1,'Quality check'!$A33-1,'Quality check'!P$1-1)),"")</f>
        <v/>
      </c>
      <c r="Q33" s="203" t="str">
        <f ca="1">IF(AND(ISNUMBER($A33),ISNUMBER(Q$1)),IF(OFFSET(CountryData!$A$1,'Quality check'!$A33-1,'Quality check'!Q$1-1)=0,"",OFFSET(CountryData!$A$1,'Quality check'!$A33-1,'Quality check'!Q$1-1)),"")</f>
        <v/>
      </c>
      <c r="R33" s="203" t="str">
        <f ca="1">IF(AND(ISNUMBER($A33),ISNUMBER(R$1)),IF(OFFSET(CountryData!$A$1,'Quality check'!$A33-1,'Quality check'!R$1-1)=0,"",OFFSET(CountryData!$A$1,'Quality check'!$A33-1,'Quality check'!R$1-1)),"")</f>
        <v/>
      </c>
      <c r="S33" s="203" t="str">
        <f ca="1">IF(AND(ISNUMBER($A33),ISNUMBER(S$1)),IF(OFFSET(CountryData!$A$1,'Quality check'!$A33-1,'Quality check'!S$1-1)=0,"",OFFSET(CountryData!$A$1,'Quality check'!$A33-1,'Quality check'!S$1-1)),"")</f>
        <v/>
      </c>
      <c r="T33" s="202" t="str">
        <f ca="1">IF(AND(ISNUMBER($A33),ISNUMBER(T$1)),IF(OFFSET(CountryData!$A$1,'Quality check'!$A33-1,'Quality check'!T$1-1)=0,"",OFFSET(CountryData!$A$1,'Quality check'!$A33-1,'Quality check'!T$1-1)),"")</f>
        <v/>
      </c>
      <c r="U33" s="203" t="str">
        <f ca="1">IF(AND(ISNUMBER($A33),ISNUMBER(U$1)),IF(OFFSET(CountryData!$A$1,'Quality check'!$A33-1,'Quality check'!U$1-1)=0,"",OFFSET(CountryData!$A$1,'Quality check'!$A33-1,'Quality check'!U$1-1)),"")</f>
        <v/>
      </c>
      <c r="V33" s="203" t="str">
        <f ca="1">IF(AND(ISNUMBER($A33),ISNUMBER(V$1)),IF(OFFSET(CountryData!$A$1,'Quality check'!$A33-1,'Quality check'!V$1-1)=0,"",OFFSET(CountryData!$A$1,'Quality check'!$A33-1,'Quality check'!V$1-1)),"")</f>
        <v/>
      </c>
      <c r="W33" s="202" t="str">
        <f ca="1">IF(AND(ISNUMBER($A33),ISNUMBER(W$1)),IF(OFFSET(CountryData!$A$1,'Quality check'!$A33-1,'Quality check'!W$1-1)=0,"",OFFSET(CountryData!$A$1,'Quality check'!$A33-1,'Quality check'!W$1-1)),"")</f>
        <v/>
      </c>
      <c r="X33" s="202" t="str">
        <f ca="1">IF(AND(ISNUMBER($A33),ISNUMBER(X$1)),IF(OFFSET(CountryData!$A$1,'Quality check'!$A33-1,'Quality check'!X$1-1)=0,"",OFFSET(CountryData!$A$1,'Quality check'!$A33-1,'Quality check'!X$1-1)),"")</f>
        <v/>
      </c>
      <c r="Y33" s="202" t="str">
        <f ca="1">IF(AND(ISNUMBER($A33),ISNUMBER(Y$1)),IF(OFFSET(CountryData!$A$1,'Quality check'!$A33-1,'Quality check'!Y$1-1)=0,"",OFFSET(CountryData!$A$1,'Quality check'!$A33-1,'Quality check'!Y$1-1)),"")</f>
        <v/>
      </c>
      <c r="Z33" s="202" t="str">
        <f ca="1">IF(AND(ISNUMBER($A33),ISNUMBER(Z$1)),IF(OFFSET(CountryData!$A$1,'Quality check'!$A33-1,'Quality check'!Z$1-1)=0,"",OFFSET(CountryData!$A$1,'Quality check'!$A33-1,'Quality check'!Z$1-1)),"")</f>
        <v/>
      </c>
      <c r="AA33" s="203" t="str">
        <f ca="1">IF(AND(ISNUMBER($A33),ISNUMBER(AA$1)),IF(OFFSET(CountryData!$A$1,'Quality check'!$A33-1,'Quality check'!AA$1-1)=0,"",OFFSET(CountryData!$A$1,'Quality check'!$A33-1,'Quality check'!AA$1-1)),"")</f>
        <v/>
      </c>
      <c r="AB33" s="203" t="str">
        <f ca="1">IF(AND(ISNUMBER($A33),ISNUMBER(AB$1)),IF(OFFSET(CountryData!$A$1,'Quality check'!$A33-1,'Quality check'!AB$1-1)=0,"",OFFSET(CountryData!$A$1,'Quality check'!$A33-1,'Quality check'!AB$1-1)),"")</f>
        <v/>
      </c>
      <c r="AC33" s="203" t="str">
        <f ca="1">IF(AND(ISNUMBER($A33),ISNUMBER(AC$1)),IF(OFFSET(CountryData!$A$1,'Quality check'!$A33-1,'Quality check'!AC$1-1)=0,"",OFFSET(CountryData!$A$1,'Quality check'!$A33-1,'Quality check'!AC$1-1)),"")</f>
        <v/>
      </c>
      <c r="AD33" s="203" t="str">
        <f ca="1">IF(AND(ISNUMBER($A33),ISNUMBER(AD$1)),IF(OFFSET(CountryData!$A$1,'Quality check'!$A33-1,'Quality check'!AD$1-1)=0,"",OFFSET(CountryData!$A$1,'Quality check'!$A33-1,'Quality check'!AD$1-1)),"")</f>
        <v/>
      </c>
      <c r="AE33" s="202" t="str">
        <f ca="1">IF(AND(ISNUMBER($A33),ISNUMBER(AE$1)),IF(OFFSET(CountryData!$A$1,'Quality check'!$A33-1,'Quality check'!AE$1-1)=0,"",OFFSET(CountryData!$A$1,'Quality check'!$A33-1,'Quality check'!AE$1-1)),"")</f>
        <v/>
      </c>
      <c r="AF33" s="308" t="str">
        <f ca="1">IF(AND(ISNUMBER($A33),ISNUMBER(AF$1)),IF(OFFSET(CountryData!$A$1,'Quality check'!$A33-1,'Quality check'!AF$1-1)=0,"",OFFSET(CountryData!$A$1,'Quality check'!$A33-1,'Quality check'!AF$1-1)),"")</f>
        <v/>
      </c>
      <c r="AG33" s="203" t="str">
        <f ca="1">IF(AND(ISNUMBER($A33),ISNUMBER(AG$1)),IF(OFFSET(CountryData!$A$1,'Quality check'!$A33-1,'Quality check'!AG$1-1)=0,"",OFFSET(CountryData!$A$1,'Quality check'!$A33-1,'Quality check'!AG$1-1)),"")</f>
        <v/>
      </c>
      <c r="AH33" s="203" t="str">
        <f ca="1">IF(AND(ISNUMBER($A33),ISNUMBER(AH$1)),IF(OFFSET(CountryData!$A$1,'Quality check'!$A33-1,'Quality check'!AH$1-1)=0,"",OFFSET(CountryData!$A$1,'Quality check'!$A33-1,'Quality check'!AH$1-1)),"")</f>
        <v/>
      </c>
      <c r="AI33" s="203" t="str">
        <f ca="1">IF(AND(ISNUMBER($A33),ISNUMBER(AI$1)),IF(OFFSET(CountryData!$A$1,'Quality check'!$A33-1,'Quality check'!AI$1-1)=0,"",OFFSET(CountryData!$A$1,'Quality check'!$A33-1,'Quality check'!AI$1-1)),"")</f>
        <v/>
      </c>
      <c r="AJ33" s="202" t="str">
        <f ca="1">IF(AND(ISNUMBER($A33),ISNUMBER(AJ$1)),IF(OFFSET(CountryData!$A$1,'Quality check'!$A33-1,'Quality check'!AJ$1-1)=0,"",OFFSET(CountryData!$A$1,'Quality check'!$A33-1,'Quality check'!AJ$1-1)),"")</f>
        <v/>
      </c>
      <c r="AK33" s="202" t="str">
        <f ca="1">IF(AND(ISNUMBER($A33),ISNUMBER(AK$1)),IF(OFFSET(CountryData!$A$1,'Quality check'!$A33-1,'Quality check'!AK$1-1)=0,"",OFFSET(CountryData!$A$1,'Quality check'!$A33-1,'Quality check'!AK$1-1)),"")</f>
        <v/>
      </c>
      <c r="AL33" s="202" t="str">
        <f ca="1">IF(AND(ISNUMBER($A33),ISNUMBER(AL$1)),IF(OFFSET(CountryData!$A$1,'Quality check'!$A33-1,'Quality check'!AL$1-1)=0,"",OFFSET(CountryData!$A$1,'Quality check'!$A33-1,'Quality check'!AL$1-1)),"")</f>
        <v/>
      </c>
      <c r="AM33" s="202" t="str">
        <f ca="1">IF(AND(ISNUMBER($A33),ISNUMBER(AM$1)),IF(OFFSET(CountryData!$A$1,'Quality check'!$A33-1,'Quality check'!AM$1-1)=0,"",OFFSET(CountryData!$A$1,'Quality check'!$A33-1,'Quality check'!AM$1-1)),"")</f>
        <v/>
      </c>
      <c r="AN33" s="202" t="str">
        <f ca="1">IF(AND(ISNUMBER($A33),ISNUMBER(AN$1)),IF(OFFSET(CountryData!$A$1,'Quality check'!$A33-1,'Quality check'!AN$1-1)=0,"",OFFSET(CountryData!$A$1,'Quality check'!$A33-1,'Quality check'!AN$1-1)),"")</f>
        <v/>
      </c>
      <c r="AO33" s="203" t="str">
        <f ca="1">IF(AND(ISNUMBER($A33),ISNUMBER(AO$1)),IF(OFFSET(CountryData!$A$1,'Quality check'!$A33-1,'Quality check'!AO$1-1)=0,"",OFFSET(CountryData!$A$1,'Quality check'!$A33-1,'Quality check'!AO$1-1)),"")</f>
        <v/>
      </c>
      <c r="AP33" s="203" t="str">
        <f ca="1">IF(AND(ISNUMBER($A33),ISNUMBER(AP$1)),IF(OFFSET(CountryData!$A$1,'Quality check'!$A33-1,'Quality check'!AP$1-1)=0,"",OFFSET(CountryData!$A$1,'Quality check'!$A33-1,'Quality check'!AP$1-1)),"")</f>
        <v/>
      </c>
      <c r="AQ33" s="202" t="str">
        <f ca="1">IF(AND(ISNUMBER($A33),ISNUMBER(AQ$1)),IF(OFFSET(CountryData!$A$1,'Quality check'!$A33-1,'Quality check'!AQ$1-1)=0,"",OFFSET(CountryData!$A$1,'Quality check'!$A33-1,'Quality check'!AQ$1-1)),"")</f>
        <v/>
      </c>
      <c r="AR33" s="202" t="str">
        <f ca="1">IF(AND(ISNUMBER($A33),ISNUMBER(AR$1)),IF(OFFSET(CountryData!$A$1,'Quality check'!$A33-1,'Quality check'!AR$1-1)=0,"",OFFSET(CountryData!$A$1,'Quality check'!$A33-1,'Quality check'!AR$1-1)),"")</f>
        <v/>
      </c>
      <c r="AS33" s="202" t="str">
        <f ca="1">IF(AND(ISNUMBER($A33),ISNUMBER(AS$1)),IF(OFFSET(CountryData!$A$1,'Quality check'!$A33-1,'Quality check'!AS$1-1)=0,"",OFFSET(CountryData!$A$1,'Quality check'!$A33-1,'Quality check'!AS$1-1)),"")</f>
        <v/>
      </c>
      <c r="AT33" s="202" t="str">
        <f ca="1">IF(AND(ISNUMBER($A33),ISNUMBER(AT$1)),IF(OFFSET(CountryData!$A$1,'Quality check'!$A33-1,'Quality check'!AT$1-1)=0,"",OFFSET(CountryData!$A$1,'Quality check'!$A33-1,'Quality check'!AT$1-1)),"")</f>
        <v/>
      </c>
      <c r="AU33" s="202" t="str">
        <f ca="1">IF(AND(ISNUMBER($A33),ISNUMBER(AU$1)),IF(OFFSET(CountryData!$A$1,'Quality check'!$A33-1,'Quality check'!AU$1-1)=0,"",OFFSET(CountryData!$A$1,'Quality check'!$A33-1,'Quality check'!AU$1-1)),"")</f>
        <v/>
      </c>
      <c r="AV33" s="202" t="str">
        <f ca="1">IF(AND(ISNUMBER($A33),ISNUMBER(AV$1)),IF(OFFSET(CountryData!$A$1,'Quality check'!$A33-1,'Quality check'!AV$1-1)=0,"",OFFSET(CountryData!$A$1,'Quality check'!$A33-1,'Quality check'!AV$1-1)),"")</f>
        <v/>
      </c>
      <c r="AW33" s="203" t="str">
        <f ca="1">IF(AND(ISNUMBER($A33),ISNUMBER(AW$1)),IF(OFFSET(CountryData!$A$1,'Quality check'!$A33-1,'Quality check'!AW$1-1)=0,"",OFFSET(CountryData!$A$1,'Quality check'!$A33-1,'Quality check'!AW$1-1)),"")</f>
        <v/>
      </c>
      <c r="AX33" s="203" t="str">
        <f ca="1">IF(AND(ISNUMBER($A33),ISNUMBER(AX$1)),IF(OFFSET(CountryData!$A$1,'Quality check'!$A33-1,'Quality check'!AX$1-1)=0,"",OFFSET(CountryData!$A$1,'Quality check'!$A33-1,'Quality check'!AX$1-1)),"")</f>
        <v/>
      </c>
      <c r="AY33" s="202" t="str">
        <f ca="1">IF(AND(ISNUMBER($A33),ISNUMBER(AY$1)),IF(OFFSET(CountryData!$A$1,'Quality check'!$A33-1,'Quality check'!AY$1-1)=0,"",OFFSET(CountryData!$A$1,'Quality check'!$A33-1,'Quality check'!AY$1-1)),"")</f>
        <v/>
      </c>
      <c r="AZ33" s="202" t="str">
        <f ca="1">IF(AND(ISNUMBER($A33),ISNUMBER(AZ$1)),IF(OFFSET(CountryData!$A$1,'Quality check'!$A33-1,'Quality check'!AZ$1-1)=0,"",OFFSET(CountryData!$A$1,'Quality check'!$A33-1,'Quality check'!AZ$1-1)),"")</f>
        <v/>
      </c>
      <c r="BA33" s="202" t="str">
        <f ca="1">IF(AND(ISNUMBER($A33),ISNUMBER(BA$1)),IF(OFFSET(CountryData!$A$1,'Quality check'!$A33-1,'Quality check'!BA$1-1)=0,"",OFFSET(CountryData!$A$1,'Quality check'!$A33-1,'Quality check'!BA$1-1)),"")</f>
        <v/>
      </c>
      <c r="BB33" s="202" t="str">
        <f ca="1">IF(AND(ISNUMBER($A33),ISNUMBER(BB$1)),IF(OFFSET(CountryData!$A$1,'Quality check'!$A33-1,'Quality check'!BB$1-1)=0,"",OFFSET(CountryData!$A$1,'Quality check'!$A33-1,'Quality check'!BB$1-1)),"")</f>
        <v/>
      </c>
      <c r="BC33" s="202" t="str">
        <f ca="1">IF(AND(ISNUMBER($A33),ISNUMBER(BC$1)),IF(OFFSET(CountryData!$A$1,'Quality check'!$A33-1,'Quality check'!BC$1-1)=0,"",OFFSET(CountryData!$A$1,'Quality check'!$A33-1,'Quality check'!BC$1-1)),"")</f>
        <v/>
      </c>
      <c r="BD33" s="313" t="str">
        <f ca="1">IF(AND(ISNUMBER($A33),ISNUMBER(BD$1)),IF(OFFSET(CountryData!$A$1,'Quality check'!$A33-1,'Quality check'!BD$1-1)=0,"",OFFSET(CountryData!$A$1,'Quality check'!$A33-1,'Quality check'!BD$1-1)),"")</f>
        <v/>
      </c>
      <c r="BE33" s="313" t="str">
        <f ca="1">IF(AND(ISNUMBER($A33),ISNUMBER(BE$1)),IF(OFFSET(CountryData!$A$1,'Quality check'!$A33-1,'Quality check'!BE$1-1)=0,"",OFFSET(CountryData!$A$1,'Quality check'!$A33-1,'Quality check'!BE$1-1)),"")</f>
        <v/>
      </c>
      <c r="BF33" s="313" t="str">
        <f ca="1">IF(AND(ISNUMBER($A33),ISNUMBER(BF$1)),IF(OFFSET(CountryData!$A$1,'Quality check'!$A33-1,'Quality check'!BF$1-1)=0,"",OFFSET(CountryData!$A$1,'Quality check'!$A33-1,'Quality check'!BF$1-1)),"")</f>
        <v/>
      </c>
      <c r="BG33" s="203" t="str">
        <f ca="1">IF(AND(ISNUMBER($A33),ISNUMBER(BG$1)),IF(OFFSET(CountryData!$A$1,'Quality check'!$A33-1,'Quality check'!BG$1-1)=0,"",OFFSET(CountryData!$A$1,'Quality check'!$A33-1,'Quality check'!BG$1-1)),"")</f>
        <v/>
      </c>
      <c r="BH33" s="202" t="str">
        <f ca="1">IF(AND(ISNUMBER($A33),ISNUMBER(BH$1)),IF(OFFSET(CountryData!$A$1,'Quality check'!$A33-1,'Quality check'!BH$1-1)=0,"",OFFSET(CountryData!$A$1,'Quality check'!$A33-1,'Quality check'!BH$1-1)),"")</f>
        <v/>
      </c>
      <c r="BI33" s="203" t="str">
        <f ca="1">IF(AND(ISNUMBER($A33),ISNUMBER(BI$1)),IF(OFFSET(CountryData!$A$1,'Quality check'!$A33-1,'Quality check'!BI$1-1)=0,"",OFFSET(CountryData!$A$1,'Quality check'!$A33-1,'Quality check'!BI$1-1)),"")</f>
        <v/>
      </c>
      <c r="BJ33" s="202" t="str">
        <f ca="1">IF(AND(ISNUMBER($A33),ISNUMBER(BJ$1)),IF(OFFSET(CountryData!$A$1,'Quality check'!$A33-1,'Quality check'!BJ$1-1)=0,"",OFFSET(CountryData!$A$1,'Quality check'!$A33-1,'Quality check'!BJ$1-1)),"")</f>
        <v/>
      </c>
      <c r="BK33" s="202" t="str">
        <f ca="1">IF(AND(ISNUMBER($A33),ISNUMBER(BK$1)),IF(OFFSET(CountryData!$A$1,'Quality check'!$A33-1,'Quality check'!BK$1-1)=0,"",OFFSET(CountryData!$A$1,'Quality check'!$A33-1,'Quality check'!BK$1-1)),"")</f>
        <v/>
      </c>
      <c r="BL33" s="308" t="str">
        <f ca="1">IF(AND(ISNUMBER($A33),ISNUMBER(BL$1)),IF(OFFSET(CountryData!$A$1,'Quality check'!$A33-1,'Quality check'!BL$1-1)=0,"",OFFSET(CountryData!$A$1,'Quality check'!$A33-1,'Quality check'!BL$1-1)),"")</f>
        <v/>
      </c>
      <c r="BM33" s="308" t="str">
        <f ca="1">IF(AND(ISNUMBER($A33),ISNUMBER(BM$1)),IF(OFFSET(CountryData!$A$1,'Quality check'!$A33-1,'Quality check'!BM$1-1)=0,"",OFFSET(CountryData!$A$1,'Quality check'!$A33-1,'Quality check'!BM$1-1)),"")</f>
        <v/>
      </c>
      <c r="BN33" s="308" t="str">
        <f ca="1">IF(AND(ISNUMBER($A33),ISNUMBER(BN$1)),IF(OFFSET(CountryData!$A$1,'Quality check'!$A33-1,'Quality check'!BN$1-1)=0,"",OFFSET(CountryData!$A$1,'Quality check'!$A33-1,'Quality check'!BN$1-1)),"")</f>
        <v/>
      </c>
      <c r="BO33" s="308" t="str">
        <f ca="1">IF(AND(ISNUMBER($A33),ISNUMBER(BO$1)),IF(OFFSET(CountryData!$A$1,'Quality check'!$A33-1,'Quality check'!BO$1-1)=0,"",OFFSET(CountryData!$A$1,'Quality check'!$A33-1,'Quality check'!BO$1-1)),"")</f>
        <v/>
      </c>
      <c r="BP33" s="308" t="str">
        <f ca="1">IF(AND(ISNUMBER($A33),ISNUMBER(BP$1)),IF(OFFSET(CountryData!$A$1,'Quality check'!$A33-1,'Quality check'!BP$1-1)=0,"",OFFSET(CountryData!$A$1,'Quality check'!$A33-1,'Quality check'!BP$1-1)),"")</f>
        <v/>
      </c>
      <c r="BQ33" s="308" t="str">
        <f ca="1">IF(AND(ISNUMBER($A33),ISNUMBER(BQ$1)),IF(OFFSET(CountryData!$A$1,'Quality check'!$A33-1,'Quality check'!BQ$1-1)=0,"",OFFSET(CountryData!$A$1,'Quality check'!$A33-1,'Quality check'!BQ$1-1)),"")</f>
        <v/>
      </c>
      <c r="BR33" s="308" t="str">
        <f ca="1">IF(AND(ISNUMBER($A33),ISNUMBER(BR$1)),IF(OFFSET(CountryData!$A$1,'Quality check'!$A33-1,'Quality check'!BR$1-1)=0,"",OFFSET(CountryData!$A$1,'Quality check'!$A33-1,'Quality check'!BR$1-1)),"")</f>
        <v/>
      </c>
      <c r="BS33" s="308" t="str">
        <f ca="1">IF(AND(ISNUMBER($A33),ISNUMBER(BS$1)),IF(OFFSET(CountryData!$A$1,'Quality check'!$A33-1,'Quality check'!BS$1-1)=0,"",OFFSET(CountryData!$A$1,'Quality check'!$A33-1,'Quality check'!BS$1-1)),"")</f>
        <v/>
      </c>
      <c r="BT33" s="308" t="str">
        <f ca="1">IF(AND(ISNUMBER($A33),ISNUMBER(BT$1)),IF(OFFSET(CountryData!$A$1,'Quality check'!$A33-1,'Quality check'!BT$1-1)=0,"",OFFSET(CountryData!$A$1,'Quality check'!$A33-1,'Quality check'!BT$1-1)),"")</f>
        <v/>
      </c>
      <c r="BU33" s="308" t="str">
        <f ca="1">IF(AND(ISNUMBER($A33),ISNUMBER(BU$1)),IF(OFFSET(CountryData!$A$1,'Quality check'!$A33-1,'Quality check'!BU$1-1)=0,"",OFFSET(CountryData!$A$1,'Quality check'!$A33-1,'Quality check'!BU$1-1)),"")</f>
        <v/>
      </c>
      <c r="BV33" s="308" t="str">
        <f ca="1">IF(AND(ISNUMBER($A33),ISNUMBER(BV$1)),IF(OFFSET(CountryData!$A$1,'Quality check'!$A33-1,'Quality check'!BV$1-1)=0,"",OFFSET(CountryData!$A$1,'Quality check'!$A33-1,'Quality check'!BV$1-1)),"")</f>
        <v/>
      </c>
      <c r="BW33" s="308" t="str">
        <f ca="1">IF(AND(ISNUMBER($A33),ISNUMBER(BW$1)),IF(OFFSET(CountryData!$A$1,'Quality check'!$A33-1,'Quality check'!BW$1-1)=0,"",OFFSET(CountryData!$A$1,'Quality check'!$A33-1,'Quality check'!BW$1-1)),"")</f>
        <v/>
      </c>
      <c r="BX33" s="202" t="str">
        <f ca="1">IF(AND(ISNUMBER($A33),ISNUMBER(BX$1)),IF(OFFSET(CountryData!$A$1,'Quality check'!$A33-1,'Quality check'!BX$1-1)=0,"",OFFSET(CountryData!$A$1,'Quality check'!$A33-1,'Quality check'!BX$1-1)),"")</f>
        <v/>
      </c>
      <c r="BY33" s="308" t="str">
        <f ca="1">IF(AND(ISNUMBER($A33),ISNUMBER(BY$1)),IF(OFFSET(CountryData!$A$1,'Quality check'!$A33-1,'Quality check'!BY$1-1)=0,"",OFFSET(CountryData!$A$1,'Quality check'!$A33-1,'Quality check'!BY$1-1)),"")</f>
        <v/>
      </c>
      <c r="BZ33" s="308" t="str">
        <f ca="1">IF(AND(ISNUMBER($A33),ISNUMBER(BZ$1)),IF(OFFSET(CountryData!$A$1,'Quality check'!$A33-1,'Quality check'!BZ$1-1)=0,"",OFFSET(CountryData!$A$1,'Quality check'!$A33-1,'Quality check'!BZ$1-1)),"")</f>
        <v/>
      </c>
      <c r="CA33" s="308" t="str">
        <f ca="1">IF(AND(ISNUMBER($A33),ISNUMBER(CA$1)),IF(OFFSET(CountryData!$A$1,'Quality check'!$A33-1,'Quality check'!CA$1-1)=0,"",OFFSET(CountryData!$A$1,'Quality check'!$A33-1,'Quality check'!CA$1-1)),"")</f>
        <v/>
      </c>
      <c r="CB33" s="308" t="str">
        <f ca="1">IF(AND(ISNUMBER($A33),ISNUMBER(CB$1)),IF(OFFSET(CountryData!$A$1,'Quality check'!$A33-1,'Quality check'!CB$1-1)=0,"",OFFSET(CountryData!$A$1,'Quality check'!$A33-1,'Quality check'!CB$1-1)),"")</f>
        <v/>
      </c>
      <c r="CC33" s="308" t="str">
        <f ca="1">IF(AND(ISNUMBER($A33),ISNUMBER(CC$1)),IF(OFFSET(CountryData!$A$1,'Quality check'!$A33-1,'Quality check'!CC$1-1)=0,"",OFFSET(CountryData!$A$1,'Quality check'!$A33-1,'Quality check'!CC$1-1)),"")</f>
        <v/>
      </c>
      <c r="CD33" s="308" t="str">
        <f ca="1">IF(AND(ISNUMBER($A33),ISNUMBER(CD$1)),IF(OFFSET(CountryData!$A$1,'Quality check'!$A33-1,'Quality check'!CD$1-1)=0,"",OFFSET(CountryData!$A$1,'Quality check'!$A33-1,'Quality check'!CD$1-1)),"")</f>
        <v/>
      </c>
      <c r="CE33" s="308" t="str">
        <f ca="1">IF(AND(ISNUMBER($A33),ISNUMBER(CE$1)),IF(OFFSET(CountryData!$A$1,'Quality check'!$A33-1,'Quality check'!CE$1-1)=0,"",OFFSET(CountryData!$A$1,'Quality check'!$A33-1,'Quality check'!CE$1-1)),"")</f>
        <v/>
      </c>
      <c r="CF33" s="308" t="str">
        <f ca="1">IF(AND(ISNUMBER($A33),ISNUMBER(CF$1)),IF(OFFSET(CountryData!$A$1,'Quality check'!$A33-1,'Quality check'!CF$1-1)=0,"",OFFSET(CountryData!$A$1,'Quality check'!$A33-1,'Quality check'!CF$1-1)),"")</f>
        <v/>
      </c>
      <c r="CG33" s="308" t="str">
        <f ca="1">IF(AND(ISNUMBER($A33),ISNUMBER(CG$1)),IF(OFFSET(CountryData!$A$1,'Quality check'!$A33-1,'Quality check'!CG$1-1)=0,"",OFFSET(CountryData!$A$1,'Quality check'!$A33-1,'Quality check'!CG$1-1)),"")</f>
        <v/>
      </c>
      <c r="CH33" s="308" t="str">
        <f ca="1">IF(AND(ISNUMBER($A33),ISNUMBER(CH$1)),IF(OFFSET(CountryData!$A$1,'Quality check'!$A33-1,'Quality check'!CH$1-1)=0,"",OFFSET(CountryData!$A$1,'Quality check'!$A33-1,'Quality check'!CH$1-1)),"")</f>
        <v/>
      </c>
      <c r="CI33" s="308" t="str">
        <f ca="1">IF(AND(ISNUMBER($A33),ISNUMBER(CI$1)),IF(OFFSET(CountryData!$A$1,'Quality check'!$A33-1,'Quality check'!CI$1-1)=0,"",OFFSET(CountryData!$A$1,'Quality check'!$A33-1,'Quality check'!CI$1-1)),"")</f>
        <v/>
      </c>
      <c r="CJ33" s="308" t="str">
        <f ca="1">IF(AND(ISNUMBER($A33),ISNUMBER(CJ$1)),IF(OFFSET(CountryData!$A$1,'Quality check'!$A33-1,'Quality check'!CJ$1-1)=0,"",OFFSET(CountryData!$A$1,'Quality check'!$A33-1,'Quality check'!CJ$1-1)),"")</f>
        <v/>
      </c>
      <c r="CK33" s="202" t="str">
        <f ca="1">IF(AND(ISNUMBER($A33),ISNUMBER(CK$1)),IF(OFFSET(CountryData!$A$1,'Quality check'!$A33-1,'Quality check'!CK$1-1)=0,"",OFFSET(CountryData!$A$1,'Quality check'!$A33-1,'Quality check'!CK$1-1)),"")</f>
        <v/>
      </c>
      <c r="CL33" s="308" t="str">
        <f ca="1">IF(AND(ISNUMBER($A33),ISNUMBER(CL$1)),IF(OFFSET(CountryData!$A$1,'Quality check'!$A33-1,'Quality check'!CL$1-1)=0,"",OFFSET(CountryData!$A$1,'Quality check'!$A33-1,'Quality check'!CL$1-1)),"")</f>
        <v/>
      </c>
      <c r="CM33" s="308" t="str">
        <f ca="1">IF(AND(ISNUMBER($A33),ISNUMBER(CM$1)),IF(OFFSET(CountryData!$A$1,'Quality check'!$A33-1,'Quality check'!CM$1-1)=0,"",OFFSET(CountryData!$A$1,'Quality check'!$A33-1,'Quality check'!CM$1-1)),"")</f>
        <v/>
      </c>
      <c r="CN33" s="308" t="str">
        <f ca="1">IF(AND(ISNUMBER($A33),ISNUMBER(CN$1)),IF(OFFSET(CountryData!$A$1,'Quality check'!$A33-1,'Quality check'!CN$1-1)=0,"",OFFSET(CountryData!$A$1,'Quality check'!$A33-1,'Quality check'!CN$1-1)),"")</f>
        <v/>
      </c>
      <c r="CO33" s="308" t="str">
        <f ca="1">IF(AND(ISNUMBER($A33),ISNUMBER(CO$1)),IF(OFFSET(CountryData!$A$1,'Quality check'!$A33-1,'Quality check'!CO$1-1)=0,"",OFFSET(CountryData!$A$1,'Quality check'!$A33-1,'Quality check'!CO$1-1)),"")</f>
        <v/>
      </c>
      <c r="CP33" s="308" t="str">
        <f ca="1">IF(AND(ISNUMBER($A33),ISNUMBER(CP$1)),IF(OFFSET(CountryData!$A$1,'Quality check'!$A33-1,'Quality check'!CP$1-1)=0,"",OFFSET(CountryData!$A$1,'Quality check'!$A33-1,'Quality check'!CP$1-1)),"")</f>
        <v/>
      </c>
      <c r="CQ33" s="308" t="str">
        <f ca="1">IF(AND(ISNUMBER($A33),ISNUMBER(CQ$1)),IF(OFFSET(CountryData!$A$1,'Quality check'!$A33-1,'Quality check'!CQ$1-1)=0,"",OFFSET(CountryData!$A$1,'Quality check'!$A33-1,'Quality check'!CQ$1-1)),"")</f>
        <v/>
      </c>
      <c r="CR33" s="203" t="str">
        <f ca="1">IF(AND(ISNUMBER($A33),ISNUMBER(CR$1)),IF(OFFSET(CountryData!$A$1,'Quality check'!$A33-1,'Quality check'!CR$1-1)=0,"",OFFSET(CountryData!$A$1,'Quality check'!$A33-1,'Quality check'!CR$1-1)),"")</f>
        <v/>
      </c>
      <c r="CS33" s="203" t="str">
        <f ca="1">IF(AND(ISNUMBER($A33),ISNUMBER(CS$1)),IF(OFFSET(CountryData!$A$1,'Quality check'!$A33-1,'Quality check'!CS$1-1)=0,"",OFFSET(CountryData!$A$1,'Quality check'!$A33-1,'Quality check'!CS$1-1)),"")</f>
        <v/>
      </c>
      <c r="CT33" s="203" t="str">
        <f ca="1">IF(AND(ISNUMBER($A33),ISNUMBER(CT$1)),IF(OFFSET(CountryData!$A$1,'Quality check'!$A33-1,'Quality check'!CT$1-1)=0,"",OFFSET(CountryData!$A$1,'Quality check'!$A33-1,'Quality check'!CT$1-1)),"")</f>
        <v/>
      </c>
      <c r="CU33" s="203" t="str">
        <f ca="1">IF(AND(ISNUMBER($A33),ISNUMBER(CU$1)),IF(OFFSET(CountryData!$A$1,'Quality check'!$A33-1,'Quality check'!CU$1-1)=0,"",OFFSET(CountryData!$A$1,'Quality check'!$A33-1,'Quality check'!CU$1-1)),"")</f>
        <v/>
      </c>
      <c r="CV33" s="203" t="str">
        <f ca="1">IF(AND(ISNUMBER($A33),ISNUMBER(CV$1)),IF(OFFSET(CountryData!$A$1,'Quality check'!$A33-1,'Quality check'!CV$1-1)=0,"",OFFSET(CountryData!$A$1,'Quality check'!$A33-1,'Quality check'!CV$1-1)),"")</f>
        <v/>
      </c>
      <c r="CW33" s="203" t="str">
        <f ca="1">IF(AND(ISNUMBER($A33),ISNUMBER(CW$1)),IF(OFFSET(CountryData!$A$1,'Quality check'!$A33-1,'Quality check'!CW$1-1)=0,"",OFFSET(CountryData!$A$1,'Quality check'!$A33-1,'Quality check'!CW$1-1)),"")</f>
        <v/>
      </c>
      <c r="CX33" s="203" t="str">
        <f ca="1">IF(AND(ISNUMBER($A33),ISNUMBER(CX$1)),IF(OFFSET(CountryData!$A$1,'Quality check'!$A33-1,'Quality check'!CX$1-1)=0,"",OFFSET(CountryData!$A$1,'Quality check'!$A33-1,'Quality check'!CX$1-1)),"")</f>
        <v/>
      </c>
      <c r="CY33" s="203" t="str">
        <f ca="1">IF(AND(ISNUMBER($A33),ISNUMBER(CY$1)),IF(OFFSET(CountryData!$A$1,'Quality check'!$A33-1,'Quality check'!CY$1-1)=0,"",OFFSET(CountryData!$A$1,'Quality check'!$A33-1,'Quality check'!CY$1-1)),"")</f>
        <v/>
      </c>
      <c r="CZ33" s="308" t="str">
        <f ca="1">IF(AND(ISNUMBER($A33),ISNUMBER(CZ$1)),IF(OFFSET(CountryData!$A$1,'Quality check'!$A33-1,'Quality check'!CZ$1-1)=0,"",OFFSET(CountryData!$A$1,'Quality check'!$A33-1,'Quality check'!CZ$1-1)),"")</f>
        <v/>
      </c>
      <c r="DA33" s="308" t="str">
        <f ca="1">IF(AND(ISNUMBER($A33),ISNUMBER(DA$1)),IF(OFFSET(CountryData!$A$1,'Quality check'!$A33-1,'Quality check'!DA$1-1)=0,"",OFFSET(CountryData!$A$1,'Quality check'!$A33-1,'Quality check'!DA$1-1)),"")</f>
        <v/>
      </c>
      <c r="DB33" s="202" t="str">
        <f ca="1">IF(AND(ISNUMBER($A33),ISNUMBER(DB$1)),IF(OFFSET(CountryData!$A$1,'Quality check'!$A33-1,'Quality check'!DB$1-1)=0,"",OFFSET(CountryData!$A$1,'Quality check'!$A33-1,'Quality check'!DB$1-1)),"")</f>
        <v/>
      </c>
      <c r="DC33" s="308" t="str">
        <f ca="1">IF(AND(ISNUMBER($A33),ISNUMBER(DC$1)),IF(OFFSET(CountryData!$A$1,'Quality check'!$A33-1,'Quality check'!DC$1-1)=0,"",OFFSET(CountryData!$A$1,'Quality check'!$A33-1,'Quality check'!DC$1-1)),"")</f>
        <v/>
      </c>
      <c r="DD33" s="308" t="str">
        <f ca="1">IF(AND(ISNUMBER($A33),ISNUMBER(DD$1)),IF(OFFSET(CountryData!$A$1,'Quality check'!$A33-1,'Quality check'!DD$1-1)=0,"",OFFSET(CountryData!$A$1,'Quality check'!$A33-1,'Quality check'!DD$1-1)),"")</f>
        <v/>
      </c>
      <c r="DE33" s="202" t="str">
        <f ca="1">IF(AND(ISNUMBER($A33),ISNUMBER(DE$1)),IF(OFFSET(CountryData!$A$1,'Quality check'!$A33-1,'Quality check'!DE$1-1)=0,"",OFFSET(CountryData!$A$1,'Quality check'!$A33-1,'Quality check'!DE$1-1)),"")</f>
        <v/>
      </c>
      <c r="DF33" s="203" t="str">
        <f ca="1">IF(AND(ISNUMBER($A33),ISNUMBER(DF$1)),IF(OFFSET(CountryData!$A$1,'Quality check'!$A33-1,'Quality check'!DF$1-1)=0,"",OFFSET(CountryData!$A$1,'Quality check'!$A33-1,'Quality check'!DF$1-1)),"")</f>
        <v/>
      </c>
      <c r="DG33" s="308" t="str">
        <f ca="1">IF(AND(ISNUMBER($A33),ISNUMBER(DG$1)),IF(OFFSET(CountryData!$A$1,'Quality check'!$A33-1,'Quality check'!DG$1-1)=0,"",OFFSET(CountryData!$A$1,'Quality check'!$A33-1,'Quality check'!DG$1-1)),"")</f>
        <v/>
      </c>
      <c r="DH33" s="203" t="str">
        <f ca="1">IF(AND(ISNUMBER($A33),ISNUMBER(DH$1)),IF(OFFSET(CountryData!$A$1,'Quality check'!$A33-1,'Quality check'!DH$1-1)=0,"",OFFSET(CountryData!$A$1,'Quality check'!$A33-1,'Quality check'!DH$1-1)),"")</f>
        <v/>
      </c>
      <c r="DI33" s="308" t="str">
        <f ca="1">IF(AND(ISNUMBER($A33),ISNUMBER(DI$1)),IF(OFFSET(CountryData!$A$1,'Quality check'!$A33-1,'Quality check'!DI$1-1)=0,"",OFFSET(CountryData!$A$1,'Quality check'!$A33-1,'Quality check'!DI$1-1)),"")</f>
        <v/>
      </c>
      <c r="DJ33" s="308" t="str">
        <f ca="1">IF(AND(ISNUMBER($A33),ISNUMBER(DJ$1)),IF(OFFSET(CountryData!$A$1,'Quality check'!$A33-1,'Quality check'!DJ$1-1)=0,"",OFFSET(CountryData!$A$1,'Quality check'!$A33-1,'Quality check'!DJ$1-1)),"")</f>
        <v/>
      </c>
      <c r="DK33" s="203" t="str">
        <f ca="1">IF(AND(ISNUMBER($A33),ISNUMBER(DK$1)),IF(OFFSET(CountryData!$A$1,'Quality check'!$A33-1,'Quality check'!DK$1-1)=0,"",OFFSET(CountryData!$A$1,'Quality check'!$A33-1,'Quality check'!DK$1-1)),"")</f>
        <v/>
      </c>
      <c r="DL33" s="203" t="str">
        <f ca="1">IF(AND(ISNUMBER($A33),ISNUMBER(DL$1)),IF(OFFSET(CountryData!$A$1,'Quality check'!$A33-1,'Quality check'!DL$1-1)=0,"",OFFSET(CountryData!$A$1,'Quality check'!$A33-1,'Quality check'!DL$1-1)),"")</f>
        <v/>
      </c>
      <c r="DM33" s="203" t="str">
        <f ca="1">IF(AND(ISNUMBER($A33),ISNUMBER(DM$1)),IF(OFFSET(CountryData!$A$1,'Quality check'!$A33-1,'Quality check'!DM$1-1)=0,"",OFFSET(CountryData!$A$1,'Quality check'!$A33-1,'Quality check'!DM$1-1)),"")</f>
        <v/>
      </c>
      <c r="DN33" s="203" t="str">
        <f ca="1">IF(AND(ISNUMBER($A33),ISNUMBER(DN$1)),IF(OFFSET(CountryData!$A$1,'Quality check'!$A33-1,'Quality check'!DN$1-1)=0,"",OFFSET(CountryData!$A$1,'Quality check'!$A33-1,'Quality check'!DN$1-1)),"")</f>
        <v/>
      </c>
      <c r="DO33" t="str">
        <f ca="1">IF(AND(ISNUMBER($A33),ISNUMBER(DO$1)),IF(OFFSET(CountryData!$A$1,'Quality check'!$A33-1,'Quality check'!DO$1-1)=0,"",OFFSET(CountryData!$A$1,'Quality check'!$A33-1,'Quality check'!DO$1-1)),"")</f>
        <v/>
      </c>
      <c r="DP33" t="str">
        <f ca="1">IF(AND(ISNUMBER($A33),ISNUMBER(DP$1)),IF(OFFSET(CountryData!$A$1,'Quality check'!$A33-1,'Quality check'!DP$1-1)=0,"",OFFSET(CountryData!$A$1,'Quality check'!$A33-1,'Quality check'!DP$1-1)),"")</f>
        <v/>
      </c>
      <c r="EF33">
        <f t="shared" si="3"/>
        <v>6</v>
      </c>
      <c r="EG33" t="str">
        <f t="shared" si="4"/>
        <v/>
      </c>
      <c r="EH33">
        <f t="shared" si="0"/>
        <v>1</v>
      </c>
    </row>
    <row r="34" spans="1:138" x14ac:dyDescent="0.25">
      <c r="A34" s="114">
        <f>IF(ISNUMBER(MATCH(C34,CountryData!$EM:$EM,0)),MATCH(C34,CountryData!$EM:$EM,0),"")</f>
        <v>32</v>
      </c>
      <c r="B34" t="s">
        <v>425</v>
      </c>
      <c r="C34" t="s">
        <v>742</v>
      </c>
      <c r="D34" t="str">
        <f t="shared" si="1"/>
        <v>Ethiopia</v>
      </c>
      <c r="E34">
        <f t="shared" si="2"/>
        <v>2009</v>
      </c>
      <c r="F34" s="203">
        <f ca="1">IF(AND(ISNUMBER($A34),ISNUMBER(F$1)),IF(OFFSET(CountryData!$A$1,'Quality check'!$A34-1,'Quality check'!F$1-1)=0,"",OFFSET(CountryData!$A$1,'Quality check'!$A34-1,'Quality check'!F$1-1)),"")</f>
        <v>82825000</v>
      </c>
      <c r="G34" s="203">
        <f ca="1">IF(AND(ISNUMBER($A34),ISNUMBER(G$1)),IF(OFFSET(CountryData!$A$1,'Quality check'!$A34-1,'Quality check'!G$1-1)=0,"",OFFSET(CountryData!$A$1,'Quality check'!$A34-1,'Quality check'!G$1-1)),"")</f>
        <v>36443000</v>
      </c>
      <c r="H34" s="202" t="str">
        <f ca="1">IF(AND(ISNUMBER($A34),ISNUMBER(H$1)),IF(OFFSET(CountryData!$A$1,'Quality check'!$A34-1,'Quality check'!H$1-1)=0,"",OFFSET(CountryData!$A$1,'Quality check'!$A34-1,'Quality check'!H$1-1)),"")</f>
        <v/>
      </c>
      <c r="I34" s="202" t="str">
        <f ca="1">IF(AND(ISNUMBER($A34),ISNUMBER(I$1)),IF(OFFSET(CountryData!$A$1,'Quality check'!$A34-1,'Quality check'!I$1-1)=0,"",OFFSET(CountryData!$A$1,'Quality check'!$A34-1,'Quality check'!I$1-1)),"")</f>
        <v/>
      </c>
      <c r="J34" s="203">
        <f ca="1">IF(AND(ISNUMBER($A34),ISNUMBER(J$1)),IF(OFFSET(CountryData!$A$1,'Quality check'!$A34-1,'Quality check'!J$1-1)=0,"",OFFSET(CountryData!$A$1,'Quality check'!$A34-1,'Quality check'!J$1-1)),"")</f>
        <v>41605403.437976837</v>
      </c>
      <c r="K34" s="203">
        <f ca="1">IF(AND(ISNUMBER($A34),ISNUMBER(K$1)),IF(OFFSET(CountryData!$A$1,'Quality check'!$A34-1,'Quality check'!K$1-1)=0,"",OFFSET(CountryData!$A$1,'Quality check'!$A34-1,'Quality check'!K$1-1)),"")</f>
        <v>10851000</v>
      </c>
      <c r="L34" s="203" t="str">
        <f ca="1">IF(AND(ISNUMBER($A34),ISNUMBER(L$1)),IF(OFFSET(CountryData!$A$1,'Quality check'!$A34-1,'Quality check'!L$1-1)=0,"",OFFSET(CountryData!$A$1,'Quality check'!$A34-1,'Quality check'!L$1-1)),"")</f>
        <v/>
      </c>
      <c r="M34" s="203">
        <f ca="1">IF(AND(ISNUMBER($A34),ISNUMBER(M$1)),IF(OFFSET(CountryData!$A$1,'Quality check'!$A34-1,'Quality check'!M$1-1)=0,"",OFFSET(CountryData!$A$1,'Quality check'!$A34-1,'Quality check'!M$1-1)),"")</f>
        <v>13581000</v>
      </c>
      <c r="N34" s="203">
        <f ca="1">IF(AND(ISNUMBER($A34),ISNUMBER(N$1)),IF(OFFSET(CountryData!$A$1,'Quality check'!$A34-1,'Quality check'!N$1-1)=0,"",OFFSET(CountryData!$A$1,'Quality check'!$A34-1,'Quality check'!N$1-1)),"")</f>
        <v>9668392.8888625745</v>
      </c>
      <c r="O34" s="203">
        <f ca="1">IF(AND(ISNUMBER($A34),ISNUMBER(O$1)),IF(OFFSET(CountryData!$A$1,'Quality check'!$A34-1,'Quality check'!O$1-1)=0,"",OFFSET(CountryData!$A$1,'Quality check'!$A34-1,'Quality check'!O$1-1)),"")</f>
        <v>2301239.3421753803</v>
      </c>
      <c r="P34" s="203">
        <f ca="1">IF(AND(ISNUMBER($A34),ISNUMBER(P$1)),IF(OFFSET(CountryData!$A$1,'Quality check'!$A34-1,'Quality check'!P$1-1)=0,"",OFFSET(CountryData!$A$1,'Quality check'!$A34-1,'Quality check'!P$1-1)),"")</f>
        <v>3614306.6492983596</v>
      </c>
      <c r="Q34" s="203">
        <f ca="1">IF(AND(ISNUMBER($A34),ISNUMBER(Q$1)),IF(OFFSET(CountryData!$A$1,'Quality check'!$A34-1,'Quality check'!Q$1-1)=0,"",OFFSET(CountryData!$A$1,'Quality check'!$A34-1,'Quality check'!Q$1-1)),"")</f>
        <v>3093000</v>
      </c>
      <c r="R34" s="203">
        <f ca="1">IF(AND(ISNUMBER($A34),ISNUMBER(R$1)),IF(OFFSET(CountryData!$A$1,'Quality check'!$A34-1,'Quality check'!R$1-1)=0,"",OFFSET(CountryData!$A$1,'Quality check'!$A34-1,'Quality check'!R$1-1)),"")</f>
        <v>1313067.3071229795</v>
      </c>
      <c r="S34" s="203">
        <f ca="1">IF(AND(ISNUMBER($A34),ISNUMBER(S$1)),IF(OFFSET(CountryData!$A$1,'Quality check'!$A34-1,'Quality check'!S$1-1)=0,"",OFFSET(CountryData!$A$1,'Quality check'!$A34-1,'Quality check'!S$1-1)),"")</f>
        <v>1412374.918586062</v>
      </c>
      <c r="T34" s="202">
        <f ca="1">IF(AND(ISNUMBER($A34),ISNUMBER(T$1)),IF(OFFSET(CountryData!$A$1,'Quality check'!$A34-1,'Quality check'!T$1-1)=0,"",OFFSET(CountryData!$A$1,'Quality check'!$A34-1,'Quality check'!T$1-1)),"")</f>
        <v>0.83377999999999997</v>
      </c>
      <c r="U34" s="203">
        <f ca="1">IF(AND(ISNUMBER($A34),ISNUMBER(U$1)),IF(OFFSET(CountryData!$A$1,'Quality check'!$A34-1,'Quality check'!U$1-1)=0,"",OFFSET(CountryData!$A$1,'Quality check'!$A34-1,'Quality check'!U$1-1)),"")</f>
        <v>28988750</v>
      </c>
      <c r="V34" s="203">
        <f ca="1">IF(AND(ISNUMBER($A34),ISNUMBER(V$1)),IF(OFFSET(CountryData!$A$1,'Quality check'!$A34-1,'Quality check'!V$1-1)=0,"",OFFSET(CountryData!$A$1,'Quality check'!$A34-1,'Quality check'!V$1-1)),"")</f>
        <v>26089875</v>
      </c>
      <c r="W34" s="202">
        <f ca="1">IF(AND(ISNUMBER($A34),ISNUMBER(W$1)),IF(OFFSET(CountryData!$A$1,'Quality check'!$A34-1,'Quality check'!W$1-1)=0,"",OFFSET(CountryData!$A$1,'Quality check'!$A34-1,'Quality check'!W$1-1)),"")</f>
        <v>0.39</v>
      </c>
      <c r="X34" s="202">
        <f ca="1">IF(AND(ISNUMBER($A34),ISNUMBER(X$1)),IF(OFFSET(CountryData!$A$1,'Quality check'!$A34-1,'Quality check'!X$1-1)=0,"",OFFSET(CountryData!$A$1,'Quality check'!$A34-1,'Quality check'!X$1-1)),"")</f>
        <v>4.7</v>
      </c>
      <c r="Y34" s="202">
        <f ca="1">IF(AND(ISNUMBER($A34),ISNUMBER(Y$1)),IF(OFFSET(CountryData!$A$1,'Quality check'!$A34-1,'Quality check'!Y$1-1)=0,"",OFFSET(CountryData!$A$1,'Quality check'!$A34-1,'Quality check'!Y$1-1)),"")</f>
        <v>0.65</v>
      </c>
      <c r="Z34" s="202">
        <f ca="1">IF(AND(ISNUMBER($A34),ISNUMBER(Z$1)),IF(OFFSET(CountryData!$A$1,'Quality check'!$A34-1,'Quality check'!Z$1-1)=0,"",OFFSET(CountryData!$A$1,'Quality check'!$A34-1,'Quality check'!Z$1-1)),"")</f>
        <v>0.35</v>
      </c>
      <c r="AA34" s="203">
        <f ca="1">IF(AND(ISNUMBER($A34),ISNUMBER(AA$1)),IF(OFFSET(CountryData!$A$1,'Quality check'!$A34-1,'Quality check'!AA$1-1)=0,"",OFFSET(CountryData!$A$1,'Quality check'!$A34-1,'Quality check'!AA$1-1)),"")</f>
        <v>121594</v>
      </c>
      <c r="AB34" s="203">
        <f ca="1">IF(AND(ISNUMBER($A34),ISNUMBER(AB$1)),IF(OFFSET(CountryData!$A$1,'Quality check'!$A34-1,'Quality check'!AB$1-1)=0,"",OFFSET(CountryData!$A$1,'Quality check'!$A34-1,'Quality check'!AB$1-1)),"")</f>
        <v>203202</v>
      </c>
      <c r="AC34" s="203">
        <f ca="1">IF(AND(ISNUMBER($A34),ISNUMBER(AC$1)),IF(OFFSET(CountryData!$A$1,'Quality check'!$A34-1,'Quality check'!AC$1-1)=0,"",OFFSET(CountryData!$A$1,'Quality check'!$A34-1,'Quality check'!AC$1-1)),"")</f>
        <v>321432</v>
      </c>
      <c r="AD34" s="203">
        <f ca="1">IF(AND(ISNUMBER($A34),ISNUMBER(AD$1)),IF(OFFSET(CountryData!$A$1,'Quality check'!$A34-1,'Quality check'!AD$1-1)=0,"",OFFSET(CountryData!$A$1,'Quality check'!$A34-1,'Quality check'!AD$1-1)),"")</f>
        <v>15161</v>
      </c>
      <c r="AE34" s="202">
        <f ca="1">IF(AND(ISNUMBER($A34),ISNUMBER(AE$1)),IF(OFFSET(CountryData!$A$1,'Quality check'!$A34-1,'Quality check'!AE$1-1)=0,"",OFFSET(CountryData!$A$1,'Quality check'!$A34-1,'Quality check'!AE$1-1)),"")</f>
        <v>0.18</v>
      </c>
      <c r="AF34" s="308">
        <f ca="1">IF(AND(ISNUMBER($A34),ISNUMBER(AF$1)),IF(OFFSET(CountryData!$A$1,'Quality check'!$A34-1,'Quality check'!AF$1-1)=0,"",OFFSET(CountryData!$A$1,'Quality check'!$A34-1,'Quality check'!AF$1-1)),"")</f>
        <v>6.6</v>
      </c>
      <c r="AG34" s="203" t="str">
        <f ca="1">IF(AND(ISNUMBER($A34),ISNUMBER(AG$1)),IF(OFFSET(CountryData!$A$1,'Quality check'!$A34-1,'Quality check'!AG$1-1)=0,"",OFFSET(CountryData!$A$1,'Quality check'!$A34-1,'Quality check'!AG$1-1)),"")</f>
        <v/>
      </c>
      <c r="AH34" s="203" t="str">
        <f ca="1">IF(AND(ISNUMBER($A34),ISNUMBER(AH$1)),IF(OFFSET(CountryData!$A$1,'Quality check'!$A34-1,'Quality check'!AH$1-1)=0,"",OFFSET(CountryData!$A$1,'Quality check'!$A34-1,'Quality check'!AH$1-1)),"")</f>
        <v/>
      </c>
      <c r="AI34" s="203" t="str">
        <f ca="1">IF(AND(ISNUMBER($A34),ISNUMBER(AI$1)),IF(OFFSET(CountryData!$A$1,'Quality check'!$A34-1,'Quality check'!AI$1-1)=0,"",OFFSET(CountryData!$A$1,'Quality check'!$A34-1,'Quality check'!AI$1-1)),"")</f>
        <v/>
      </c>
      <c r="AJ34" s="202" t="str">
        <f ca="1">IF(AND(ISNUMBER($A34),ISNUMBER(AJ$1)),IF(OFFSET(CountryData!$A$1,'Quality check'!$A34-1,'Quality check'!AJ$1-1)=0,"",OFFSET(CountryData!$A$1,'Quality check'!$A34-1,'Quality check'!AJ$1-1)),"")</f>
        <v/>
      </c>
      <c r="AK34" s="202" t="str">
        <f ca="1">IF(AND(ISNUMBER($A34),ISNUMBER(AK$1)),IF(OFFSET(CountryData!$A$1,'Quality check'!$A34-1,'Quality check'!AK$1-1)=0,"",OFFSET(CountryData!$A$1,'Quality check'!$A34-1,'Quality check'!AK$1-1)),"")</f>
        <v/>
      </c>
      <c r="AL34" s="202">
        <f ca="1">IF(AND(ISNUMBER($A34),ISNUMBER(AL$1)),IF(OFFSET(CountryData!$A$1,'Quality check'!$A34-1,'Quality check'!AL$1-1)=0,"",OFFSET(CountryData!$A$1,'Quality check'!$A34-1,'Quality check'!AL$1-1)),"")</f>
        <v>0.126</v>
      </c>
      <c r="AM34" s="202">
        <f ca="1">IF(AND(ISNUMBER($A34),ISNUMBER(AM$1)),IF(OFFSET(CountryData!$A$1,'Quality check'!$A34-1,'Quality check'!AM$1-1)=0,"",OFFSET(CountryData!$A$1,'Quality check'!$A34-1,'Quality check'!AM$1-1)),"")</f>
        <v>2.1839999999999997</v>
      </c>
      <c r="AN34" s="202" t="str">
        <f ca="1">IF(AND(ISNUMBER($A34),ISNUMBER(AN$1)),IF(OFFSET(CountryData!$A$1,'Quality check'!$A34-1,'Quality check'!AN$1-1)=0,"",OFFSET(CountryData!$A$1,'Quality check'!$A34-1,'Quality check'!AN$1-1)),"")</f>
        <v/>
      </c>
      <c r="AO34" s="203" t="str">
        <f ca="1">IF(AND(ISNUMBER($A34),ISNUMBER(AO$1)),IF(OFFSET(CountryData!$A$1,'Quality check'!$A34-1,'Quality check'!AO$1-1)=0,"",OFFSET(CountryData!$A$1,'Quality check'!$A34-1,'Quality check'!AO$1-1)),"")</f>
        <v/>
      </c>
      <c r="AP34" s="203" t="str">
        <f ca="1">IF(AND(ISNUMBER($A34),ISNUMBER(AP$1)),IF(OFFSET(CountryData!$A$1,'Quality check'!$A34-1,'Quality check'!AP$1-1)=0,"",OFFSET(CountryData!$A$1,'Quality check'!$A34-1,'Quality check'!AP$1-1)),"")</f>
        <v/>
      </c>
      <c r="AQ34" s="202" t="str">
        <f ca="1">IF(AND(ISNUMBER($A34),ISNUMBER(AQ$1)),IF(OFFSET(CountryData!$A$1,'Quality check'!$A34-1,'Quality check'!AQ$1-1)=0,"",OFFSET(CountryData!$A$1,'Quality check'!$A34-1,'Quality check'!AQ$1-1)),"")</f>
        <v/>
      </c>
      <c r="AR34" s="202" t="str">
        <f ca="1">IF(AND(ISNUMBER($A34),ISNUMBER(AR$1)),IF(OFFSET(CountryData!$A$1,'Quality check'!$A34-1,'Quality check'!AR$1-1)=0,"",OFFSET(CountryData!$A$1,'Quality check'!$A34-1,'Quality check'!AR$1-1)),"")</f>
        <v/>
      </c>
      <c r="AS34" s="202" t="str">
        <f ca="1">IF(AND(ISNUMBER($A34),ISNUMBER(AS$1)),IF(OFFSET(CountryData!$A$1,'Quality check'!$A34-1,'Quality check'!AS$1-1)=0,"",OFFSET(CountryData!$A$1,'Quality check'!$A34-1,'Quality check'!AS$1-1)),"")</f>
        <v/>
      </c>
      <c r="AT34" s="202">
        <f ca="1">IF(AND(ISNUMBER($A34),ISNUMBER(AT$1)),IF(OFFSET(CountryData!$A$1,'Quality check'!$A34-1,'Quality check'!AT$1-1)=0,"",OFFSET(CountryData!$A$1,'Quality check'!$A34-1,'Quality check'!AT$1-1)),"")</f>
        <v>0.187</v>
      </c>
      <c r="AU34" s="202">
        <f ca="1">IF(AND(ISNUMBER($A34),ISNUMBER(AU$1)),IF(OFFSET(CountryData!$A$1,'Quality check'!$A34-1,'Quality check'!AU$1-1)=0,"",OFFSET(CountryData!$A$1,'Quality check'!$A34-1,'Quality check'!AU$1-1)),"")</f>
        <v>3.2413333333333334</v>
      </c>
      <c r="AV34" s="202" t="str">
        <f ca="1">IF(AND(ISNUMBER($A34),ISNUMBER(AV$1)),IF(OFFSET(CountryData!$A$1,'Quality check'!$A34-1,'Quality check'!AV$1-1)=0,"",OFFSET(CountryData!$A$1,'Quality check'!$A34-1,'Quality check'!AV$1-1)),"")</f>
        <v/>
      </c>
      <c r="AW34" s="203" t="str">
        <f ca="1">IF(AND(ISNUMBER($A34),ISNUMBER(AW$1)),IF(OFFSET(CountryData!$A$1,'Quality check'!$A34-1,'Quality check'!AW$1-1)=0,"",OFFSET(CountryData!$A$1,'Quality check'!$A34-1,'Quality check'!AW$1-1)),"")</f>
        <v/>
      </c>
      <c r="AX34" s="203" t="str">
        <f ca="1">IF(AND(ISNUMBER($A34),ISNUMBER(AX$1)),IF(OFFSET(CountryData!$A$1,'Quality check'!$A34-1,'Quality check'!AX$1-1)=0,"",OFFSET(CountryData!$A$1,'Quality check'!$A34-1,'Quality check'!AX$1-1)),"")</f>
        <v/>
      </c>
      <c r="AY34" s="202" t="str">
        <f ca="1">IF(AND(ISNUMBER($A34),ISNUMBER(AY$1)),IF(OFFSET(CountryData!$A$1,'Quality check'!$A34-1,'Quality check'!AY$1-1)=0,"",OFFSET(CountryData!$A$1,'Quality check'!$A34-1,'Quality check'!AY$1-1)),"")</f>
        <v/>
      </c>
      <c r="AZ34" s="202" t="str">
        <f ca="1">IF(AND(ISNUMBER($A34),ISNUMBER(AZ$1)),IF(OFFSET(CountryData!$A$1,'Quality check'!$A34-1,'Quality check'!AZ$1-1)=0,"",OFFSET(CountryData!$A$1,'Quality check'!$A34-1,'Quality check'!AZ$1-1)),"")</f>
        <v/>
      </c>
      <c r="BA34" s="202" t="str">
        <f ca="1">IF(AND(ISNUMBER($A34),ISNUMBER(BA$1)),IF(OFFSET(CountryData!$A$1,'Quality check'!$A34-1,'Quality check'!BA$1-1)=0,"",OFFSET(CountryData!$A$1,'Quality check'!$A34-1,'Quality check'!BA$1-1)),"")</f>
        <v/>
      </c>
      <c r="BB34" s="202" t="str">
        <f ca="1">IF(AND(ISNUMBER($A34),ISNUMBER(BB$1)),IF(OFFSET(CountryData!$A$1,'Quality check'!$A34-1,'Quality check'!BB$1-1)=0,"",OFFSET(CountryData!$A$1,'Quality check'!$A34-1,'Quality check'!BB$1-1)),"")</f>
        <v/>
      </c>
      <c r="BC34" s="202" t="str">
        <f ca="1">IF(AND(ISNUMBER($A34),ISNUMBER(BC$1)),IF(OFFSET(CountryData!$A$1,'Quality check'!$A34-1,'Quality check'!BC$1-1)=0,"",OFFSET(CountryData!$A$1,'Quality check'!$A34-1,'Quality check'!BC$1-1)),"")</f>
        <v/>
      </c>
      <c r="BD34" s="313" t="str">
        <f ca="1">IF(AND(ISNUMBER($A34),ISNUMBER(BD$1)),IF(OFFSET(CountryData!$A$1,'Quality check'!$A34-1,'Quality check'!BD$1-1)=0,"",OFFSET(CountryData!$A$1,'Quality check'!$A34-1,'Quality check'!BD$1-1)),"")</f>
        <v/>
      </c>
      <c r="BE34" s="313" t="str">
        <f ca="1">IF(AND(ISNUMBER($A34),ISNUMBER(BE$1)),IF(OFFSET(CountryData!$A$1,'Quality check'!$A34-1,'Quality check'!BE$1-1)=0,"",OFFSET(CountryData!$A$1,'Quality check'!$A34-1,'Quality check'!BE$1-1)),"")</f>
        <v/>
      </c>
      <c r="BF34" s="313" t="str">
        <f ca="1">IF(AND(ISNUMBER($A34),ISNUMBER(BF$1)),IF(OFFSET(CountryData!$A$1,'Quality check'!$A34-1,'Quality check'!BF$1-1)=0,"",OFFSET(CountryData!$A$1,'Quality check'!$A34-1,'Quality check'!BF$1-1)),"")</f>
        <v/>
      </c>
      <c r="BG34" s="203" t="str">
        <f ca="1">IF(AND(ISNUMBER($A34),ISNUMBER(BG$1)),IF(OFFSET(CountryData!$A$1,'Quality check'!$A34-1,'Quality check'!BG$1-1)=0,"",OFFSET(CountryData!$A$1,'Quality check'!$A34-1,'Quality check'!BG$1-1)),"")</f>
        <v/>
      </c>
      <c r="BH34" s="202" t="str">
        <f ca="1">IF(AND(ISNUMBER($A34),ISNUMBER(BH$1)),IF(OFFSET(CountryData!$A$1,'Quality check'!$A34-1,'Quality check'!BH$1-1)=0,"",OFFSET(CountryData!$A$1,'Quality check'!$A34-1,'Quality check'!BH$1-1)),"")</f>
        <v/>
      </c>
      <c r="BI34" s="203" t="str">
        <f ca="1">IF(AND(ISNUMBER($A34),ISNUMBER(BI$1)),IF(OFFSET(CountryData!$A$1,'Quality check'!$A34-1,'Quality check'!BI$1-1)=0,"",OFFSET(CountryData!$A$1,'Quality check'!$A34-1,'Quality check'!BI$1-1)),"")</f>
        <v/>
      </c>
      <c r="BJ34" s="202" t="str">
        <f ca="1">IF(AND(ISNUMBER($A34),ISNUMBER(BJ$1)),IF(OFFSET(CountryData!$A$1,'Quality check'!$A34-1,'Quality check'!BJ$1-1)=0,"",OFFSET(CountryData!$A$1,'Quality check'!$A34-1,'Quality check'!BJ$1-1)),"")</f>
        <v/>
      </c>
      <c r="BK34" s="202" t="str">
        <f ca="1">IF(AND(ISNUMBER($A34),ISNUMBER(BK$1)),IF(OFFSET(CountryData!$A$1,'Quality check'!$A34-1,'Quality check'!BK$1-1)=0,"",OFFSET(CountryData!$A$1,'Quality check'!$A34-1,'Quality check'!BK$1-1)),"")</f>
        <v/>
      </c>
      <c r="BL34" s="308" t="str">
        <f ca="1">IF(AND(ISNUMBER($A34),ISNUMBER(BL$1)),IF(OFFSET(CountryData!$A$1,'Quality check'!$A34-1,'Quality check'!BL$1-1)=0,"",OFFSET(CountryData!$A$1,'Quality check'!$A34-1,'Quality check'!BL$1-1)),"")</f>
        <v/>
      </c>
      <c r="BM34" s="308" t="str">
        <f ca="1">IF(AND(ISNUMBER($A34),ISNUMBER(BM$1)),IF(OFFSET(CountryData!$A$1,'Quality check'!$A34-1,'Quality check'!BM$1-1)=0,"",OFFSET(CountryData!$A$1,'Quality check'!$A34-1,'Quality check'!BM$1-1)),"")</f>
        <v/>
      </c>
      <c r="BN34" s="308" t="str">
        <f ca="1">IF(AND(ISNUMBER($A34),ISNUMBER(BN$1)),IF(OFFSET(CountryData!$A$1,'Quality check'!$A34-1,'Quality check'!BN$1-1)=0,"",OFFSET(CountryData!$A$1,'Quality check'!$A34-1,'Quality check'!BN$1-1)),"")</f>
        <v/>
      </c>
      <c r="BO34" s="308" t="str">
        <f ca="1">IF(AND(ISNUMBER($A34),ISNUMBER(BO$1)),IF(OFFSET(CountryData!$A$1,'Quality check'!$A34-1,'Quality check'!BO$1-1)=0,"",OFFSET(CountryData!$A$1,'Quality check'!$A34-1,'Quality check'!BO$1-1)),"")</f>
        <v/>
      </c>
      <c r="BP34" s="308" t="str">
        <f ca="1">IF(AND(ISNUMBER($A34),ISNUMBER(BP$1)),IF(OFFSET(CountryData!$A$1,'Quality check'!$A34-1,'Quality check'!BP$1-1)=0,"",OFFSET(CountryData!$A$1,'Quality check'!$A34-1,'Quality check'!BP$1-1)),"")</f>
        <v/>
      </c>
      <c r="BQ34" s="308">
        <f ca="1">IF(AND(ISNUMBER($A34),ISNUMBER(BQ$1)),IF(OFFSET(CountryData!$A$1,'Quality check'!$A34-1,'Quality check'!BQ$1-1)=0,"",OFFSET(CountryData!$A$1,'Quality check'!$A34-1,'Quality check'!BQ$1-1)),"")</f>
        <v>0.15</v>
      </c>
      <c r="BR34" s="308" t="str">
        <f ca="1">IF(AND(ISNUMBER($A34),ISNUMBER(BR$1)),IF(OFFSET(CountryData!$A$1,'Quality check'!$A34-1,'Quality check'!BR$1-1)=0,"",OFFSET(CountryData!$A$1,'Quality check'!$A34-1,'Quality check'!BR$1-1)),"")</f>
        <v/>
      </c>
      <c r="BS34" s="308" t="str">
        <f ca="1">IF(AND(ISNUMBER($A34),ISNUMBER(BS$1)),IF(OFFSET(CountryData!$A$1,'Quality check'!$A34-1,'Quality check'!BS$1-1)=0,"",OFFSET(CountryData!$A$1,'Quality check'!$A34-1,'Quality check'!BS$1-1)),"")</f>
        <v/>
      </c>
      <c r="BT34" s="308" t="str">
        <f ca="1">IF(AND(ISNUMBER($A34),ISNUMBER(BT$1)),IF(OFFSET(CountryData!$A$1,'Quality check'!$A34-1,'Quality check'!BT$1-1)=0,"",OFFSET(CountryData!$A$1,'Quality check'!$A34-1,'Quality check'!BT$1-1)),"")</f>
        <v/>
      </c>
      <c r="BU34" s="308" t="str">
        <f ca="1">IF(AND(ISNUMBER($A34),ISNUMBER(BU$1)),IF(OFFSET(CountryData!$A$1,'Quality check'!$A34-1,'Quality check'!BU$1-1)=0,"",OFFSET(CountryData!$A$1,'Quality check'!$A34-1,'Quality check'!BU$1-1)),"")</f>
        <v/>
      </c>
      <c r="BV34" s="308" t="str">
        <f ca="1">IF(AND(ISNUMBER($A34),ISNUMBER(BV$1)),IF(OFFSET(CountryData!$A$1,'Quality check'!$A34-1,'Quality check'!BV$1-1)=0,"",OFFSET(CountryData!$A$1,'Quality check'!$A34-1,'Quality check'!BV$1-1)),"")</f>
        <v/>
      </c>
      <c r="BW34" s="308">
        <f ca="1">IF(AND(ISNUMBER($A34),ISNUMBER(BW$1)),IF(OFFSET(CountryData!$A$1,'Quality check'!$A34-1,'Quality check'!BW$1-1)=0,"",OFFSET(CountryData!$A$1,'Quality check'!$A34-1,'Quality check'!BW$1-1)),"")</f>
        <v>0.1</v>
      </c>
      <c r="BX34" s="202" t="str">
        <f ca="1">IF(AND(ISNUMBER($A34),ISNUMBER(BX$1)),IF(OFFSET(CountryData!$A$1,'Quality check'!$A34-1,'Quality check'!BX$1-1)=0,"",OFFSET(CountryData!$A$1,'Quality check'!$A34-1,'Quality check'!BX$1-1)),"")</f>
        <v/>
      </c>
      <c r="BY34" s="308" t="str">
        <f ca="1">IF(AND(ISNUMBER($A34),ISNUMBER(BY$1)),IF(OFFSET(CountryData!$A$1,'Quality check'!$A34-1,'Quality check'!BY$1-1)=0,"",OFFSET(CountryData!$A$1,'Quality check'!$A34-1,'Quality check'!BY$1-1)),"")</f>
        <v/>
      </c>
      <c r="BZ34" s="308" t="str">
        <f ca="1">IF(AND(ISNUMBER($A34),ISNUMBER(BZ$1)),IF(OFFSET(CountryData!$A$1,'Quality check'!$A34-1,'Quality check'!BZ$1-1)=0,"",OFFSET(CountryData!$A$1,'Quality check'!$A34-1,'Quality check'!BZ$1-1)),"")</f>
        <v/>
      </c>
      <c r="CA34" s="308">
        <f ca="1">IF(AND(ISNUMBER($A34),ISNUMBER(CA$1)),IF(OFFSET(CountryData!$A$1,'Quality check'!$A34-1,'Quality check'!CA$1-1)=0,"",OFFSET(CountryData!$A$1,'Quality check'!$A34-1,'Quality check'!CA$1-1)),"")</f>
        <v>0.19</v>
      </c>
      <c r="CB34" s="308" t="str">
        <f ca="1">IF(AND(ISNUMBER($A34),ISNUMBER(CB$1)),IF(OFFSET(CountryData!$A$1,'Quality check'!$A34-1,'Quality check'!CB$1-1)=0,"",OFFSET(CountryData!$A$1,'Quality check'!$A34-1,'Quality check'!CB$1-1)),"")</f>
        <v/>
      </c>
      <c r="CC34" s="308" t="str">
        <f ca="1">IF(AND(ISNUMBER($A34),ISNUMBER(CC$1)),IF(OFFSET(CountryData!$A$1,'Quality check'!$A34-1,'Quality check'!CC$1-1)=0,"",OFFSET(CountryData!$A$1,'Quality check'!$A34-1,'Quality check'!CC$1-1)),"")</f>
        <v/>
      </c>
      <c r="CD34" s="308" t="str">
        <f ca="1">IF(AND(ISNUMBER($A34),ISNUMBER(CD$1)),IF(OFFSET(CountryData!$A$1,'Quality check'!$A34-1,'Quality check'!CD$1-1)=0,"",OFFSET(CountryData!$A$1,'Quality check'!$A34-1,'Quality check'!CD$1-1)),"")</f>
        <v/>
      </c>
      <c r="CE34" s="308" t="str">
        <f ca="1">IF(AND(ISNUMBER($A34),ISNUMBER(CE$1)),IF(OFFSET(CountryData!$A$1,'Quality check'!$A34-1,'Quality check'!CE$1-1)=0,"",OFFSET(CountryData!$A$1,'Quality check'!$A34-1,'Quality check'!CE$1-1)),"")</f>
        <v/>
      </c>
      <c r="CF34" s="308" t="str">
        <f ca="1">IF(AND(ISNUMBER($A34),ISNUMBER(CF$1)),IF(OFFSET(CountryData!$A$1,'Quality check'!$A34-1,'Quality check'!CF$1-1)=0,"",OFFSET(CountryData!$A$1,'Quality check'!$A34-1,'Quality check'!CF$1-1)),"")</f>
        <v/>
      </c>
      <c r="CG34" s="308" t="str">
        <f ca="1">IF(AND(ISNUMBER($A34),ISNUMBER(CG$1)),IF(OFFSET(CountryData!$A$1,'Quality check'!$A34-1,'Quality check'!CG$1-1)=0,"",OFFSET(CountryData!$A$1,'Quality check'!$A34-1,'Quality check'!CG$1-1)),"")</f>
        <v/>
      </c>
      <c r="CH34" s="308">
        <f ca="1">IF(AND(ISNUMBER($A34),ISNUMBER(CH$1)),IF(OFFSET(CountryData!$A$1,'Quality check'!$A34-1,'Quality check'!CH$1-1)=0,"",OFFSET(CountryData!$A$1,'Quality check'!$A34-1,'Quality check'!CH$1-1)),"")</f>
        <v>0.33</v>
      </c>
      <c r="CI34" s="308" t="str">
        <f ca="1">IF(AND(ISNUMBER($A34),ISNUMBER(CI$1)),IF(OFFSET(CountryData!$A$1,'Quality check'!$A34-1,'Quality check'!CI$1-1)=0,"",OFFSET(CountryData!$A$1,'Quality check'!$A34-1,'Quality check'!CI$1-1)),"")</f>
        <v/>
      </c>
      <c r="CJ34" s="308" t="str">
        <f ca="1">IF(AND(ISNUMBER($A34),ISNUMBER(CJ$1)),IF(OFFSET(CountryData!$A$1,'Quality check'!$A34-1,'Quality check'!CJ$1-1)=0,"",OFFSET(CountryData!$A$1,'Quality check'!$A34-1,'Quality check'!CJ$1-1)),"")</f>
        <v/>
      </c>
      <c r="CK34" s="202" t="str">
        <f ca="1">IF(AND(ISNUMBER($A34),ISNUMBER(CK$1)),IF(OFFSET(CountryData!$A$1,'Quality check'!$A34-1,'Quality check'!CK$1-1)=0,"",OFFSET(CountryData!$A$1,'Quality check'!$A34-1,'Quality check'!CK$1-1)),"")</f>
        <v/>
      </c>
      <c r="CL34" s="308" t="str">
        <f ca="1">IF(AND(ISNUMBER($A34),ISNUMBER(CL$1)),IF(OFFSET(CountryData!$A$1,'Quality check'!$A34-1,'Quality check'!CL$1-1)=0,"",OFFSET(CountryData!$A$1,'Quality check'!$A34-1,'Quality check'!CL$1-1)),"")</f>
        <v/>
      </c>
      <c r="CM34" s="308" t="str">
        <f ca="1">IF(AND(ISNUMBER($A34),ISNUMBER(CM$1)),IF(OFFSET(CountryData!$A$1,'Quality check'!$A34-1,'Quality check'!CM$1-1)=0,"",OFFSET(CountryData!$A$1,'Quality check'!$A34-1,'Quality check'!CM$1-1)),"")</f>
        <v/>
      </c>
      <c r="CN34" s="308" t="str">
        <f ca="1">IF(AND(ISNUMBER($A34),ISNUMBER(CN$1)),IF(OFFSET(CountryData!$A$1,'Quality check'!$A34-1,'Quality check'!CN$1-1)=0,"",OFFSET(CountryData!$A$1,'Quality check'!$A34-1,'Quality check'!CN$1-1)),"")</f>
        <v/>
      </c>
      <c r="CO34" s="308" t="str">
        <f ca="1">IF(AND(ISNUMBER($A34),ISNUMBER(CO$1)),IF(OFFSET(CountryData!$A$1,'Quality check'!$A34-1,'Quality check'!CO$1-1)=0,"",OFFSET(CountryData!$A$1,'Quality check'!$A34-1,'Quality check'!CO$1-1)),"")</f>
        <v/>
      </c>
      <c r="CP34" s="308" t="str">
        <f ca="1">IF(AND(ISNUMBER($A34),ISNUMBER(CP$1)),IF(OFFSET(CountryData!$A$1,'Quality check'!$A34-1,'Quality check'!CP$1-1)=0,"",OFFSET(CountryData!$A$1,'Quality check'!$A34-1,'Quality check'!CP$1-1)),"")</f>
        <v/>
      </c>
      <c r="CQ34" s="308">
        <f ca="1">IF(AND(ISNUMBER($A34),ISNUMBER(CQ$1)),IF(OFFSET(CountryData!$A$1,'Quality check'!$A34-1,'Quality check'!CQ$1-1)=0,"",OFFSET(CountryData!$A$1,'Quality check'!$A34-1,'Quality check'!CQ$1-1)),"")</f>
        <v>0.05</v>
      </c>
      <c r="CR34" s="203" t="str">
        <f ca="1">IF(AND(ISNUMBER($A34),ISNUMBER(CR$1)),IF(OFFSET(CountryData!$A$1,'Quality check'!$A34-1,'Quality check'!CR$1-1)=0,"",OFFSET(CountryData!$A$1,'Quality check'!$A34-1,'Quality check'!CR$1-1)),"")</f>
        <v/>
      </c>
      <c r="CS34" s="203" t="str">
        <f ca="1">IF(AND(ISNUMBER($A34),ISNUMBER(CS$1)),IF(OFFSET(CountryData!$A$1,'Quality check'!$A34-1,'Quality check'!CS$1-1)=0,"",OFFSET(CountryData!$A$1,'Quality check'!$A34-1,'Quality check'!CS$1-1)),"")</f>
        <v/>
      </c>
      <c r="CT34" s="203" t="str">
        <f ca="1">IF(AND(ISNUMBER($A34),ISNUMBER(CT$1)),IF(OFFSET(CountryData!$A$1,'Quality check'!$A34-1,'Quality check'!CT$1-1)=0,"",OFFSET(CountryData!$A$1,'Quality check'!$A34-1,'Quality check'!CT$1-1)),"")</f>
        <v/>
      </c>
      <c r="CU34" s="203" t="str">
        <f ca="1">IF(AND(ISNUMBER($A34),ISNUMBER(CU$1)),IF(OFFSET(CountryData!$A$1,'Quality check'!$A34-1,'Quality check'!CU$1-1)=0,"",OFFSET(CountryData!$A$1,'Quality check'!$A34-1,'Quality check'!CU$1-1)),"")</f>
        <v/>
      </c>
      <c r="CV34" s="203" t="str">
        <f ca="1">IF(AND(ISNUMBER($A34),ISNUMBER(CV$1)),IF(OFFSET(CountryData!$A$1,'Quality check'!$A34-1,'Quality check'!CV$1-1)=0,"",OFFSET(CountryData!$A$1,'Quality check'!$A34-1,'Quality check'!CV$1-1)),"")</f>
        <v/>
      </c>
      <c r="CW34" s="203" t="str">
        <f ca="1">IF(AND(ISNUMBER($A34),ISNUMBER(CW$1)),IF(OFFSET(CountryData!$A$1,'Quality check'!$A34-1,'Quality check'!CW$1-1)=0,"",OFFSET(CountryData!$A$1,'Quality check'!$A34-1,'Quality check'!CW$1-1)),"")</f>
        <v/>
      </c>
      <c r="CX34" s="203" t="str">
        <f ca="1">IF(AND(ISNUMBER($A34),ISNUMBER(CX$1)),IF(OFFSET(CountryData!$A$1,'Quality check'!$A34-1,'Quality check'!CX$1-1)=0,"",OFFSET(CountryData!$A$1,'Quality check'!$A34-1,'Quality check'!CX$1-1)),"")</f>
        <v/>
      </c>
      <c r="CY34" s="203" t="str">
        <f ca="1">IF(AND(ISNUMBER($A34),ISNUMBER(CY$1)),IF(OFFSET(CountryData!$A$1,'Quality check'!$A34-1,'Quality check'!CY$1-1)=0,"",OFFSET(CountryData!$A$1,'Quality check'!$A34-1,'Quality check'!CY$1-1)),"")</f>
        <v/>
      </c>
      <c r="CZ34" s="308" t="str">
        <f ca="1">IF(AND(ISNUMBER($A34),ISNUMBER(CZ$1)),IF(OFFSET(CountryData!$A$1,'Quality check'!$A34-1,'Quality check'!CZ$1-1)=0,"",OFFSET(CountryData!$A$1,'Quality check'!$A34-1,'Quality check'!CZ$1-1)),"")</f>
        <v/>
      </c>
      <c r="DA34" s="308" t="str">
        <f ca="1">IF(AND(ISNUMBER($A34),ISNUMBER(DA$1)),IF(OFFSET(CountryData!$A$1,'Quality check'!$A34-1,'Quality check'!DA$1-1)=0,"",OFFSET(CountryData!$A$1,'Quality check'!$A34-1,'Quality check'!DA$1-1)),"")</f>
        <v/>
      </c>
      <c r="DB34" s="202" t="str">
        <f ca="1">IF(AND(ISNUMBER($A34),ISNUMBER(DB$1)),IF(OFFSET(CountryData!$A$1,'Quality check'!$A34-1,'Quality check'!DB$1-1)=0,"",OFFSET(CountryData!$A$1,'Quality check'!$A34-1,'Quality check'!DB$1-1)),"")</f>
        <v/>
      </c>
      <c r="DC34" s="308" t="str">
        <f ca="1">IF(AND(ISNUMBER($A34),ISNUMBER(DC$1)),IF(OFFSET(CountryData!$A$1,'Quality check'!$A34-1,'Quality check'!DC$1-1)=0,"",OFFSET(CountryData!$A$1,'Quality check'!$A34-1,'Quality check'!DC$1-1)),"")</f>
        <v/>
      </c>
      <c r="DD34" s="308" t="str">
        <f ca="1">IF(AND(ISNUMBER($A34),ISNUMBER(DD$1)),IF(OFFSET(CountryData!$A$1,'Quality check'!$A34-1,'Quality check'!DD$1-1)=0,"",OFFSET(CountryData!$A$1,'Quality check'!$A34-1,'Quality check'!DD$1-1)),"")</f>
        <v/>
      </c>
      <c r="DE34" s="202" t="str">
        <f ca="1">IF(AND(ISNUMBER($A34),ISNUMBER(DE$1)),IF(OFFSET(CountryData!$A$1,'Quality check'!$A34-1,'Quality check'!DE$1-1)=0,"",OFFSET(CountryData!$A$1,'Quality check'!$A34-1,'Quality check'!DE$1-1)),"")</f>
        <v/>
      </c>
      <c r="DF34" s="203" t="str">
        <f ca="1">IF(AND(ISNUMBER($A34),ISNUMBER(DF$1)),IF(OFFSET(CountryData!$A$1,'Quality check'!$A34-1,'Quality check'!DF$1-1)=0,"",OFFSET(CountryData!$A$1,'Quality check'!$A34-1,'Quality check'!DF$1-1)),"")</f>
        <v/>
      </c>
      <c r="DG34" s="308" t="str">
        <f ca="1">IF(AND(ISNUMBER($A34),ISNUMBER(DG$1)),IF(OFFSET(CountryData!$A$1,'Quality check'!$A34-1,'Quality check'!DG$1-1)=0,"",OFFSET(CountryData!$A$1,'Quality check'!$A34-1,'Quality check'!DG$1-1)),"")</f>
        <v/>
      </c>
      <c r="DH34" s="203" t="str">
        <f ca="1">IF(AND(ISNUMBER($A34),ISNUMBER(DH$1)),IF(OFFSET(CountryData!$A$1,'Quality check'!$A34-1,'Quality check'!DH$1-1)=0,"",OFFSET(CountryData!$A$1,'Quality check'!$A34-1,'Quality check'!DH$1-1)),"")</f>
        <v/>
      </c>
      <c r="DI34" s="308" t="str">
        <f ca="1">IF(AND(ISNUMBER($A34),ISNUMBER(DI$1)),IF(OFFSET(CountryData!$A$1,'Quality check'!$A34-1,'Quality check'!DI$1-1)=0,"",OFFSET(CountryData!$A$1,'Quality check'!$A34-1,'Quality check'!DI$1-1)),"")</f>
        <v/>
      </c>
      <c r="DJ34" s="308" t="str">
        <f ca="1">IF(AND(ISNUMBER($A34),ISNUMBER(DJ$1)),IF(OFFSET(CountryData!$A$1,'Quality check'!$A34-1,'Quality check'!DJ$1-1)=0,"",OFFSET(CountryData!$A$1,'Quality check'!$A34-1,'Quality check'!DJ$1-1)),"")</f>
        <v/>
      </c>
      <c r="DK34" s="203" t="str">
        <f ca="1">IF(AND(ISNUMBER($A34),ISNUMBER(DK$1)),IF(OFFSET(CountryData!$A$1,'Quality check'!$A34-1,'Quality check'!DK$1-1)=0,"",OFFSET(CountryData!$A$1,'Quality check'!$A34-1,'Quality check'!DK$1-1)),"")</f>
        <v/>
      </c>
      <c r="DL34" s="203" t="str">
        <f ca="1">IF(AND(ISNUMBER($A34),ISNUMBER(DL$1)),IF(OFFSET(CountryData!$A$1,'Quality check'!$A34-1,'Quality check'!DL$1-1)=0,"",OFFSET(CountryData!$A$1,'Quality check'!$A34-1,'Quality check'!DL$1-1)),"")</f>
        <v/>
      </c>
      <c r="DM34" s="203" t="str">
        <f ca="1">IF(AND(ISNUMBER($A34),ISNUMBER(DM$1)),IF(OFFSET(CountryData!$A$1,'Quality check'!$A34-1,'Quality check'!DM$1-1)=0,"",OFFSET(CountryData!$A$1,'Quality check'!$A34-1,'Quality check'!DM$1-1)),"")</f>
        <v/>
      </c>
      <c r="DN34" s="203" t="str">
        <f ca="1">IF(AND(ISNUMBER($A34),ISNUMBER(DN$1)),IF(OFFSET(CountryData!$A$1,'Quality check'!$A34-1,'Quality check'!DN$1-1)=0,"",OFFSET(CountryData!$A$1,'Quality check'!$A34-1,'Quality check'!DN$1-1)),"")</f>
        <v/>
      </c>
      <c r="DO34" t="str">
        <f ca="1">IF(AND(ISNUMBER($A34),ISNUMBER(DO$1)),IF(OFFSET(CountryData!$A$1,'Quality check'!$A34-1,'Quality check'!DO$1-1)=0,"",OFFSET(CountryData!$A$1,'Quality check'!$A34-1,'Quality check'!DO$1-1)),"")</f>
        <v/>
      </c>
      <c r="DP34" t="str">
        <f ca="1">IF(AND(ISNUMBER($A34),ISNUMBER(DP$1)),IF(OFFSET(CountryData!$A$1,'Quality check'!$A34-1,'Quality check'!DP$1-1)=0,"",OFFSET(CountryData!$A$1,'Quality check'!$A34-1,'Quality check'!DP$1-1)),"")</f>
        <v/>
      </c>
      <c r="EF34">
        <f t="shared" si="3"/>
        <v>7</v>
      </c>
      <c r="EG34">
        <f t="shared" si="4"/>
        <v>7</v>
      </c>
      <c r="EH34" t="str">
        <f t="shared" si="0"/>
        <v/>
      </c>
    </row>
    <row r="35" spans="1:138" x14ac:dyDescent="0.25">
      <c r="A35" s="114">
        <f>IF(ISNUMBER(MATCH(C35,CountryData!$EM:$EM,0)),MATCH(C35,CountryData!$EM:$EM,0),"")</f>
        <v>10</v>
      </c>
      <c r="B35" t="s">
        <v>426</v>
      </c>
      <c r="C35" t="s">
        <v>743</v>
      </c>
      <c r="D35" t="str">
        <f t="shared" si="1"/>
        <v>Ethiopia</v>
      </c>
      <c r="E35">
        <f t="shared" si="2"/>
        <v>2010</v>
      </c>
      <c r="F35" s="203">
        <f ca="1">IF(AND(ISNUMBER($A35),ISNUMBER(F$1)),IF(OFFSET(CountryData!$A$1,'Quality check'!$A35-1,'Quality check'!F$1-1)=0,"",OFFSET(CountryData!$A$1,'Quality check'!$A35-1,'Quality check'!F$1-1)),"")</f>
        <v>82949541</v>
      </c>
      <c r="G35" s="203">
        <f ca="1">IF(AND(ISNUMBER($A35),ISNUMBER(G$1)),IF(OFFSET(CountryData!$A$1,'Quality check'!$A35-1,'Quality check'!G$1-1)=0,"",OFFSET(CountryData!$A$1,'Quality check'!$A35-1,'Quality check'!G$1-1)),"")</f>
        <v>36497798.039999999</v>
      </c>
      <c r="H35" s="202">
        <f ca="1">IF(AND(ISNUMBER($A35),ISNUMBER(H$1)),IF(OFFSET(CountryData!$A$1,'Quality check'!$A35-1,'Quality check'!H$1-1)=0,"",OFFSET(CountryData!$A$1,'Quality check'!$A35-1,'Quality check'!H$1-1)),"")</f>
        <v>0.68</v>
      </c>
      <c r="I35" s="202">
        <f ca="1">IF(AND(ISNUMBER($A35),ISNUMBER(I$1)),IF(OFFSET(CountryData!$A$1,'Quality check'!$A35-1,'Quality check'!I$1-1)=0,"",OFFSET(CountryData!$A$1,'Quality check'!$A35-1,'Quality check'!I$1-1)),"")</f>
        <v>2.5999999999999999E-2</v>
      </c>
      <c r="J35" s="203">
        <f ca="1">IF(AND(ISNUMBER($A35),ISNUMBER(J$1)),IF(OFFSET(CountryData!$A$1,'Quality check'!$A35-1,'Quality check'!J$1-1)=0,"",OFFSET(CountryData!$A$1,'Quality check'!$A35-1,'Quality check'!J$1-1)),"")</f>
        <v>41667964.000000007</v>
      </c>
      <c r="K35" s="203">
        <f ca="1">IF(AND(ISNUMBER($A35),ISNUMBER(K$1)),IF(OFFSET(CountryData!$A$1,'Quality check'!$A35-1,'Quality check'!K$1-1)=0,"",OFFSET(CountryData!$A$1,'Quality check'!$A35-1,'Quality check'!K$1-1)),"")</f>
        <v>10867316.261889527</v>
      </c>
      <c r="L35" s="203">
        <f ca="1">IF(AND(ISNUMBER($A35),ISNUMBER(L$1)),IF(OFFSET(CountryData!$A$1,'Quality check'!$A35-1,'Quality check'!L$1-1)=0,"",OFFSET(CountryData!$A$1,'Quality check'!$A35-1,'Quality check'!L$1-1)),"")</f>
        <v>2986183</v>
      </c>
      <c r="M35" s="203">
        <f ca="1">IF(AND(ISNUMBER($A35),ISNUMBER(M$1)),IF(OFFSET(CountryData!$A$1,'Quality check'!$A35-1,'Quality check'!M$1-1)=0,"",OFFSET(CountryData!$A$1,'Quality check'!$A35-1,'Quality check'!M$1-1)),"")</f>
        <v>13601421.265571989</v>
      </c>
      <c r="N35" s="203">
        <f ca="1">IF(AND(ISNUMBER($A35),ISNUMBER(N$1)),IF(OFFSET(CountryData!$A$1,'Quality check'!$A35-1,'Quality check'!N$1-1)=0,"",OFFSET(CountryData!$A$1,'Quality check'!$A35-1,'Quality check'!N$1-1)),"")</f>
        <v>9682930.9065960106</v>
      </c>
      <c r="O35" s="203">
        <f ca="1">IF(AND(ISNUMBER($A35),ISNUMBER(O$1)),IF(OFFSET(CountryData!$A$1,'Quality check'!$A35-1,'Quality check'!O$1-1)=0,"",OFFSET(CountryData!$A$1,'Quality check'!$A35-1,'Quality check'!O$1-1)),"")</f>
        <v>2304699.6337408964</v>
      </c>
      <c r="P35" s="203">
        <f ca="1">IF(AND(ISNUMBER($A35),ISNUMBER(P$1)),IF(OFFSET(CountryData!$A$1,'Quality check'!$A35-1,'Quality check'!P$1-1)=0,"",OFFSET(CountryData!$A$1,'Quality check'!$A35-1,'Quality check'!P$1-1)),"")</f>
        <v>3619741.353366096</v>
      </c>
      <c r="Q35" s="203">
        <f ca="1">IF(AND(ISNUMBER($A35),ISNUMBER(Q$1)),IF(OFFSET(CountryData!$A$1,'Quality check'!$A35-1,'Quality check'!Q$1-1)=0,"",OFFSET(CountryData!$A$1,'Quality check'!$A35-1,'Quality check'!Q$1-1)),"")</f>
        <v>3097650.8338424391</v>
      </c>
      <c r="R35" s="203">
        <f ca="1">IF(AND(ISNUMBER($A35),ISNUMBER(R$1)),IF(OFFSET(CountryData!$A$1,'Quality check'!$A35-1,'Quality check'!R$1-1)=0,"",OFFSET(CountryData!$A$1,'Quality check'!$A35-1,'Quality check'!R$1-1)),"")</f>
        <v>1315041.7196251999</v>
      </c>
      <c r="S35" s="203">
        <f ca="1">IF(AND(ISNUMBER($A35),ISNUMBER(S$1)),IF(OFFSET(CountryData!$A$1,'Quality check'!$A35-1,'Quality check'!S$1-1)=0,"",OFFSET(CountryData!$A$1,'Quality check'!$A35-1,'Quality check'!S$1-1)),"")</f>
        <v>1414498.6564035763</v>
      </c>
      <c r="T35" s="202">
        <f ca="1">IF(AND(ISNUMBER($A35),ISNUMBER(T$1)),IF(OFFSET(CountryData!$A$1,'Quality check'!$A35-1,'Quality check'!T$1-1)=0,"",OFFSET(CountryData!$A$1,'Quality check'!$A35-1,'Quality check'!T$1-1)),"")</f>
        <v>0.83377999999999997</v>
      </c>
      <c r="U35" s="203">
        <f ca="1">IF(AND(ISNUMBER($A35),ISNUMBER(U$1)),IF(OFFSET(CountryData!$A$1,'Quality check'!$A35-1,'Quality check'!U$1-1)=0,"",OFFSET(CountryData!$A$1,'Quality check'!$A35-1,'Quality check'!U$1-1)),"")</f>
        <v>29032339.349999998</v>
      </c>
      <c r="V35" s="203">
        <f ca="1">IF(AND(ISNUMBER($A35),ISNUMBER(V$1)),IF(OFFSET(CountryData!$A$1,'Quality check'!$A35-1,'Quality check'!V$1-1)=0,"",OFFSET(CountryData!$A$1,'Quality check'!$A35-1,'Quality check'!V$1-1)),"")</f>
        <v>26129105.414999999</v>
      </c>
      <c r="W35" s="202">
        <f ca="1">IF(AND(ISNUMBER($A35),ISNUMBER(W$1)),IF(OFFSET(CountryData!$A$1,'Quality check'!$A35-1,'Quality check'!W$1-1)=0,"",OFFSET(CountryData!$A$1,'Quality check'!$A35-1,'Quality check'!W$1-1)),"")</f>
        <v>0.39</v>
      </c>
      <c r="X35" s="202">
        <f ca="1">IF(AND(ISNUMBER($A35),ISNUMBER(X$1)),IF(OFFSET(CountryData!$A$1,'Quality check'!$A35-1,'Quality check'!X$1-1)=0,"",OFFSET(CountryData!$A$1,'Quality check'!$A35-1,'Quality check'!X$1-1)),"")</f>
        <v>4.8</v>
      </c>
      <c r="Y35" s="202">
        <f ca="1">IF(AND(ISNUMBER($A35),ISNUMBER(Y$1)),IF(OFFSET(CountryData!$A$1,'Quality check'!$A35-1,'Quality check'!Y$1-1)=0,"",OFFSET(CountryData!$A$1,'Quality check'!$A35-1,'Quality check'!Y$1-1)),"")</f>
        <v>0.65</v>
      </c>
      <c r="Z35" s="202">
        <f ca="1">IF(AND(ISNUMBER($A35),ISNUMBER(Z$1)),IF(OFFSET(CountryData!$A$1,'Quality check'!$A35-1,'Quality check'!Z$1-1)=0,"",OFFSET(CountryData!$A$1,'Quality check'!$A35-1,'Quality check'!Z$1-1)),"")</f>
        <v>0.35</v>
      </c>
      <c r="AA35" s="203">
        <f ca="1">IF(AND(ISNUMBER($A35),ISNUMBER(AA$1)),IF(OFFSET(CountryData!$A$1,'Quality check'!$A35-1,'Quality check'!AA$1-1)=0,"",OFFSET(CountryData!$A$1,'Quality check'!$A35-1,'Quality check'!AA$1-1)),"")</f>
        <v>120000</v>
      </c>
      <c r="AB35" s="203" t="str">
        <f ca="1">IF(AND(ISNUMBER($A35),ISNUMBER(AB$1)),IF(OFFSET(CountryData!$A$1,'Quality check'!$A35-1,'Quality check'!AB$1-1)=0,"",OFFSET(CountryData!$A$1,'Quality check'!$A35-1,'Quality check'!AB$1-1)),"")</f>
        <v xml:space="preserve"> </v>
      </c>
      <c r="AC35" s="203">
        <f ca="1">IF(AND(ISNUMBER($A35),ISNUMBER(AC$1)),IF(OFFSET(CountryData!$A$1,'Quality check'!$A35-1,'Quality check'!AC$1-1)=0,"",OFFSET(CountryData!$A$1,'Quality check'!$A35-1,'Quality check'!AC$1-1)),"")</f>
        <v>260000</v>
      </c>
      <c r="AD35" s="203" t="str">
        <f ca="1">IF(AND(ISNUMBER($A35),ISNUMBER(AD$1)),IF(OFFSET(CountryData!$A$1,'Quality check'!$A35-1,'Quality check'!AD$1-1)=0,"",OFFSET(CountryData!$A$1,'Quality check'!$A35-1,'Quality check'!AD$1-1)),"")</f>
        <v xml:space="preserve"> </v>
      </c>
      <c r="AE35" s="202">
        <f ca="1">IF(AND(ISNUMBER($A35),ISNUMBER(AE$1)),IF(OFFSET(CountryData!$A$1,'Quality check'!$A35-1,'Quality check'!AE$1-1)=0,"",OFFSET(CountryData!$A$1,'Quality check'!$A35-1,'Quality check'!AE$1-1)),"")</f>
        <v>0.13</v>
      </c>
      <c r="AF35" s="308">
        <f ca="1">IF(AND(ISNUMBER($A35),ISNUMBER(AF$1)),IF(OFFSET(CountryData!$A$1,'Quality check'!$A35-1,'Quality check'!AF$1-1)=0,"",OFFSET(CountryData!$A$1,'Quality check'!$A35-1,'Quality check'!AF$1-1)),"")</f>
        <v>4</v>
      </c>
      <c r="AG35" s="203" t="str">
        <f ca="1">IF(AND(ISNUMBER($A35),ISNUMBER(AG$1)),IF(OFFSET(CountryData!$A$1,'Quality check'!$A35-1,'Quality check'!AG$1-1)=0,"",OFFSET(CountryData!$A$1,'Quality check'!$A35-1,'Quality check'!AG$1-1)),"")</f>
        <v>HEW</v>
      </c>
      <c r="AH35" s="203">
        <f ca="1">IF(AND(ISNUMBER($A35),ISNUMBER(AH$1)),IF(OFFSET(CountryData!$A$1,'Quality check'!$A35-1,'Quality check'!AH$1-1)=0,"",OFFSET(CountryData!$A$1,'Quality check'!$A35-1,'Quality check'!AH$1-1)),"")</f>
        <v>1250</v>
      </c>
      <c r="AI35" s="203">
        <f ca="1">IF(AND(ISNUMBER($A35),ISNUMBER(AI$1)),IF(OFFSET(CountryData!$A$1,'Quality check'!$A35-1,'Quality check'!AI$1-1)=0,"",OFFSET(CountryData!$A$1,'Quality check'!$A35-1,'Quality check'!AI$1-1)),"")</f>
        <v>32000</v>
      </c>
      <c r="AJ35" s="202">
        <f ca="1">IF(AND(ISNUMBER($A35),ISNUMBER(AJ$1)),IF(OFFSET(CountryData!$A$1,'Quality check'!$A35-1,'Quality check'!AJ$1-1)=0,"",OFFSET(CountryData!$A$1,'Quality check'!$A35-1,'Quality check'!AJ$1-1)),"")</f>
        <v>0.32</v>
      </c>
      <c r="AK35" s="202">
        <f ca="1">IF(AND(ISNUMBER($A35),ISNUMBER(AK$1)),IF(OFFSET(CountryData!$A$1,'Quality check'!$A35-1,'Quality check'!AK$1-1)=0,"",OFFSET(CountryData!$A$1,'Quality check'!$A35-1,'Quality check'!AK$1-1)),"")</f>
        <v>0.1</v>
      </c>
      <c r="AL35" s="202">
        <f ca="1">IF(AND(ISNUMBER($A35),ISNUMBER(AL$1)),IF(OFFSET(CountryData!$A$1,'Quality check'!$A35-1,'Quality check'!AL$1-1)=0,"",OFFSET(CountryData!$A$1,'Quality check'!$A35-1,'Quality check'!AL$1-1)),"")</f>
        <v>7.0000000000000007E-2</v>
      </c>
      <c r="AM35" s="202">
        <f ca="1">IF(AND(ISNUMBER($A35),ISNUMBER(AM$1)),IF(OFFSET(CountryData!$A$1,'Quality check'!$A35-1,'Quality check'!AM$1-1)=0,"",OFFSET(CountryData!$A$1,'Quality check'!$A35-1,'Quality check'!AM$1-1)),"")</f>
        <v>0.28000000000000003</v>
      </c>
      <c r="AN35" s="202" t="str">
        <f ca="1">IF(AND(ISNUMBER($A35),ISNUMBER(AN$1)),IF(OFFSET(CountryData!$A$1,'Quality check'!$A35-1,'Quality check'!AN$1-1)=0,"",OFFSET(CountryData!$A$1,'Quality check'!$A35-1,'Quality check'!AN$1-1)),"")</f>
        <v>HEW</v>
      </c>
      <c r="AO35" s="203">
        <f ca="1">IF(AND(ISNUMBER($A35),ISNUMBER(AO$1)),IF(OFFSET(CountryData!$A$1,'Quality check'!$A35-1,'Quality check'!AO$1-1)=0,"",OFFSET(CountryData!$A$1,'Quality check'!$A35-1,'Quality check'!AO$1-1)),"")</f>
        <v>1250</v>
      </c>
      <c r="AP35" s="203">
        <f ca="1">IF(AND(ISNUMBER($A35),ISNUMBER(AP$1)),IF(OFFSET(CountryData!$A$1,'Quality check'!$A35-1,'Quality check'!AP$1-1)=0,"",OFFSET(CountryData!$A$1,'Quality check'!$A35-1,'Quality check'!AP$1-1)),"")</f>
        <v>32000</v>
      </c>
      <c r="AQ35" s="202">
        <f ca="1">IF(AND(ISNUMBER($A35),ISNUMBER(AQ$1)),IF(OFFSET(CountryData!$A$1,'Quality check'!$A35-1,'Quality check'!AQ$1-1)=0,"",OFFSET(CountryData!$A$1,'Quality check'!$A35-1,'Quality check'!AQ$1-1)),"")</f>
        <v>7.0000000000000007E-2</v>
      </c>
      <c r="AR35" s="202">
        <f ca="1">IF(AND(ISNUMBER($A35),ISNUMBER(AR$1)),IF(OFFSET(CountryData!$A$1,'Quality check'!$A35-1,'Quality check'!AR$1-1)=0,"",OFFSET(CountryData!$A$1,'Quality check'!$A35-1,'Quality check'!AR$1-1)),"")</f>
        <v>0.1</v>
      </c>
      <c r="AS35" s="202">
        <f ca="1">IF(AND(ISNUMBER($A35),ISNUMBER(AS$1)),IF(OFFSET(CountryData!$A$1,'Quality check'!$A35-1,'Quality check'!AS$1-1)=0,"",OFFSET(CountryData!$A$1,'Quality check'!$A35-1,'Quality check'!AS$1-1)),"")</f>
        <v>0.17</v>
      </c>
      <c r="AT35" s="202">
        <f ca="1">IF(AND(ISNUMBER($A35),ISNUMBER(AT$1)),IF(OFFSET(CountryData!$A$1,'Quality check'!$A35-1,'Quality check'!AT$1-1)=0,"",OFFSET(CountryData!$A$1,'Quality check'!$A35-1,'Quality check'!AT$1-1)),"")</f>
        <v>0.47</v>
      </c>
      <c r="AU35" s="202">
        <f ca="1">IF(AND(ISNUMBER($A35),ISNUMBER(AU$1)),IF(OFFSET(CountryData!$A$1,'Quality check'!$A35-1,'Quality check'!AU$1-1)=0,"",OFFSET(CountryData!$A$1,'Quality check'!$A35-1,'Quality check'!AU$1-1)),"")</f>
        <v>0.6</v>
      </c>
      <c r="AV35" s="202" t="str">
        <f ca="1">IF(AND(ISNUMBER($A35),ISNUMBER(AV$1)),IF(OFFSET(CountryData!$A$1,'Quality check'!$A35-1,'Quality check'!AV$1-1)=0,"",OFFSET(CountryData!$A$1,'Quality check'!$A35-1,'Quality check'!AV$1-1)),"")</f>
        <v>HEW</v>
      </c>
      <c r="AW35" s="203">
        <f ca="1">IF(AND(ISNUMBER($A35),ISNUMBER(AW$1)),IF(OFFSET(CountryData!$A$1,'Quality check'!$A35-1,'Quality check'!AW$1-1)=0,"",OFFSET(CountryData!$A$1,'Quality check'!$A35-1,'Quality check'!AW$1-1)),"")</f>
        <v>1250</v>
      </c>
      <c r="AX35" s="203">
        <f ca="1">IF(AND(ISNUMBER($A35),ISNUMBER(AX$1)),IF(OFFSET(CountryData!$A$1,'Quality check'!$A35-1,'Quality check'!AX$1-1)=0,"",OFFSET(CountryData!$A$1,'Quality check'!$A35-1,'Quality check'!AX$1-1)),"")</f>
        <v>32000</v>
      </c>
      <c r="AY35" s="202">
        <f ca="1">IF(AND(ISNUMBER($A35),ISNUMBER(AY$1)),IF(OFFSET(CountryData!$A$1,'Quality check'!$A35-1,'Quality check'!AY$1-1)=0,"",OFFSET(CountryData!$A$1,'Quality check'!$A35-1,'Quality check'!AY$1-1)),"")</f>
        <v>2</v>
      </c>
      <c r="AZ35" s="202">
        <f ca="1">IF(AND(ISNUMBER($A35),ISNUMBER(AZ$1)),IF(OFFSET(CountryData!$A$1,'Quality check'!$A35-1,'Quality check'!AZ$1-1)=0,"",OFFSET(CountryData!$A$1,'Quality check'!$A35-1,'Quality check'!AZ$1-1)),"")</f>
        <v>0.04</v>
      </c>
      <c r="BA35" s="202">
        <f ca="1">IF(AND(ISNUMBER($A35),ISNUMBER(BA$1)),IF(OFFSET(CountryData!$A$1,'Quality check'!$A35-1,'Quality check'!BA$1-1)=0,"",OFFSET(CountryData!$A$1,'Quality check'!$A35-1,'Quality check'!BA$1-1)),"")</f>
        <v>0.1</v>
      </c>
      <c r="BB35" s="202">
        <f ca="1">IF(AND(ISNUMBER($A35),ISNUMBER(BB$1)),IF(OFFSET(CountryData!$A$1,'Quality check'!$A35-1,'Quality check'!BB$1-1)=0,"",OFFSET(CountryData!$A$1,'Quality check'!$A35-1,'Quality check'!BB$1-1)),"")</f>
        <v>0.27</v>
      </c>
      <c r="BC35" s="202">
        <f ca="1">IF(AND(ISNUMBER($A35),ISNUMBER(BC$1)),IF(OFFSET(CountryData!$A$1,'Quality check'!$A35-1,'Quality check'!BC$1-1)=0,"",OFFSET(CountryData!$A$1,'Quality check'!$A35-1,'Quality check'!BC$1-1)),"")</f>
        <v>0.1</v>
      </c>
      <c r="BD35" s="313">
        <f ca="1">IF(AND(ISNUMBER($A35),ISNUMBER(BD$1)),IF(OFFSET(CountryData!$A$1,'Quality check'!$A35-1,'Quality check'!BD$1-1)=0,"",OFFSET(CountryData!$A$1,'Quality check'!$A35-1,'Quality check'!BD$1-1)),"")</f>
        <v>0.25</v>
      </c>
      <c r="BE35" s="313">
        <f ca="1">IF(AND(ISNUMBER($A35),ISNUMBER(BE$1)),IF(OFFSET(CountryData!$A$1,'Quality check'!$A35-1,'Quality check'!BE$1-1)=0,"",OFFSET(CountryData!$A$1,'Quality check'!$A35-1,'Quality check'!BE$1-1)),"")</f>
        <v>0.68</v>
      </c>
      <c r="BF35" s="313" t="str">
        <f ca="1">IF(AND(ISNUMBER($A35),ISNUMBER(BF$1)),IF(OFFSET(CountryData!$A$1,'Quality check'!$A35-1,'Quality check'!BF$1-1)=0,"",OFFSET(CountryData!$A$1,'Quality check'!$A35-1,'Quality check'!BF$1-1)),"")</f>
        <v/>
      </c>
      <c r="BG35" s="203" t="str">
        <f ca="1">IF(AND(ISNUMBER($A35),ISNUMBER(BG$1)),IF(OFFSET(CountryData!$A$1,'Quality check'!$A35-1,'Quality check'!BG$1-1)=0,"",OFFSET(CountryData!$A$1,'Quality check'!$A35-1,'Quality check'!BG$1-1)),"")</f>
        <v/>
      </c>
      <c r="BH35" s="202" t="str">
        <f ca="1">IF(AND(ISNUMBER($A35),ISNUMBER(BH$1)),IF(OFFSET(CountryData!$A$1,'Quality check'!$A35-1,'Quality check'!BH$1-1)=0,"",OFFSET(CountryData!$A$1,'Quality check'!$A35-1,'Quality check'!BH$1-1)),"")</f>
        <v/>
      </c>
      <c r="BI35" s="203" t="str">
        <f ca="1">IF(AND(ISNUMBER($A35),ISNUMBER(BI$1)),IF(OFFSET(CountryData!$A$1,'Quality check'!$A35-1,'Quality check'!BI$1-1)=0,"",OFFSET(CountryData!$A$1,'Quality check'!$A35-1,'Quality check'!BI$1-1)),"")</f>
        <v/>
      </c>
      <c r="BJ35" s="202" t="str">
        <f ca="1">IF(AND(ISNUMBER($A35),ISNUMBER(BJ$1)),IF(OFFSET(CountryData!$A$1,'Quality check'!$A35-1,'Quality check'!BJ$1-1)=0,"",OFFSET(CountryData!$A$1,'Quality check'!$A35-1,'Quality check'!BJ$1-1)),"")</f>
        <v/>
      </c>
      <c r="BK35" s="202" t="str">
        <f ca="1">IF(AND(ISNUMBER($A35),ISNUMBER(BK$1)),IF(OFFSET(CountryData!$A$1,'Quality check'!$A35-1,'Quality check'!BK$1-1)=0,"",OFFSET(CountryData!$A$1,'Quality check'!$A35-1,'Quality check'!BK$1-1)),"")</f>
        <v/>
      </c>
      <c r="BL35" s="308">
        <f ca="1">IF(AND(ISNUMBER($A35),ISNUMBER(BL$1)),IF(OFFSET(CountryData!$A$1,'Quality check'!$A35-1,'Quality check'!BL$1-1)=0,"",OFFSET(CountryData!$A$1,'Quality check'!$A35-1,'Quality check'!BL$1-1)),"")</f>
        <v>0.745</v>
      </c>
      <c r="BM35" s="308">
        <f ca="1">IF(AND(ISNUMBER($A35),ISNUMBER(BM$1)),IF(OFFSET(CountryData!$A$1,'Quality check'!$A35-1,'Quality check'!BM$1-1)=0,"",OFFSET(CountryData!$A$1,'Quality check'!$A35-1,'Quality check'!BM$1-1)),"")</f>
        <v>0.53100000000000003</v>
      </c>
      <c r="BN35" s="308">
        <f ca="1">IF(AND(ISNUMBER($A35),ISNUMBER(BN$1)),IF(OFFSET(CountryData!$A$1,'Quality check'!$A35-1,'Quality check'!BN$1-1)=0,"",OFFSET(CountryData!$A$1,'Quality check'!$A35-1,'Quality check'!BN$1-1)),"")</f>
        <v>0.53100000000000003</v>
      </c>
      <c r="BO35" s="308">
        <f ca="1">IF(AND(ISNUMBER($A35),ISNUMBER(BO$1)),IF(OFFSET(CountryData!$A$1,'Quality check'!$A35-1,'Quality check'!BO$1-1)=0,"",OFFSET(CountryData!$A$1,'Quality check'!$A35-1,'Quality check'!BO$1-1)),"")</f>
        <v>0.26</v>
      </c>
      <c r="BP35" s="308">
        <f ca="1">IF(AND(ISNUMBER($A35),ISNUMBER(BP$1)),IF(OFFSET(CountryData!$A$1,'Quality check'!$A35-1,'Quality check'!BP$1-1)=0,"",OFFSET(CountryData!$A$1,'Quality check'!$A35-1,'Quality check'!BP$1-1)),"")</f>
        <v>0.01</v>
      </c>
      <c r="BQ35" s="308">
        <f ca="1">IF(AND(ISNUMBER($A35),ISNUMBER(BQ$1)),IF(OFFSET(CountryData!$A$1,'Quality check'!$A35-1,'Quality check'!BQ$1-1)=0,"",OFFSET(CountryData!$A$1,'Quality check'!$A35-1,'Quality check'!BQ$1-1)),"")</f>
        <v>0.01</v>
      </c>
      <c r="BR35" s="308">
        <f ca="1">IF(AND(ISNUMBER($A35),ISNUMBER(BR$1)),IF(OFFSET(CountryData!$A$1,'Quality check'!$A35-1,'Quality check'!BR$1-1)=0,"",OFFSET(CountryData!$A$1,'Quality check'!$A35-1,'Quality check'!BR$1-1)),"")</f>
        <v>0.7</v>
      </c>
      <c r="BS35" s="308">
        <f ca="1">IF(AND(ISNUMBER($A35),ISNUMBER(BS$1)),IF(OFFSET(CountryData!$A$1,'Quality check'!$A35-1,'Quality check'!BS$1-1)=0,"",OFFSET(CountryData!$A$1,'Quality check'!$A35-1,'Quality check'!BS$1-1)),"")</f>
        <v>0.53100000000000003</v>
      </c>
      <c r="BT35" s="308">
        <f ca="1">IF(AND(ISNUMBER($A35),ISNUMBER(BT$1)),IF(OFFSET(CountryData!$A$1,'Quality check'!$A35-1,'Quality check'!BT$1-1)=0,"",OFFSET(CountryData!$A$1,'Quality check'!$A35-1,'Quality check'!BT$1-1)),"")</f>
        <v>0.53100000000000003</v>
      </c>
      <c r="BU35" s="308">
        <f ca="1">IF(AND(ISNUMBER($A35),ISNUMBER(BU$1)),IF(OFFSET(CountryData!$A$1,'Quality check'!$A35-1,'Quality check'!BU$1-1)=0,"",OFFSET(CountryData!$A$1,'Quality check'!$A35-1,'Quality check'!BU$1-1)),"")</f>
        <v>0.7</v>
      </c>
      <c r="BV35" s="308">
        <f ca="1">IF(AND(ISNUMBER($A35),ISNUMBER(BV$1)),IF(OFFSET(CountryData!$A$1,'Quality check'!$A35-1,'Quality check'!BV$1-1)=0,"",OFFSET(CountryData!$A$1,'Quality check'!$A35-1,'Quality check'!BV$1-1)),"")</f>
        <v>0.47</v>
      </c>
      <c r="BW35" s="308">
        <f ca="1">IF(AND(ISNUMBER($A35),ISNUMBER(BW$1)),IF(OFFSET(CountryData!$A$1,'Quality check'!$A35-1,'Quality check'!BW$1-1)=0,"",OFFSET(CountryData!$A$1,'Quality check'!$A35-1,'Quality check'!BW$1-1)),"")</f>
        <v>0.7</v>
      </c>
      <c r="BX35" s="202">
        <f ca="1">IF(AND(ISNUMBER($A35),ISNUMBER(BX$1)),IF(OFFSET(CountryData!$A$1,'Quality check'!$A35-1,'Quality check'!BX$1-1)=0,"",OFFSET(CountryData!$A$1,'Quality check'!$A35-1,'Quality check'!BX$1-1)),"")</f>
        <v>0.96099999999999997</v>
      </c>
      <c r="BY35" s="308">
        <f ca="1">IF(AND(ISNUMBER($A35),ISNUMBER(BY$1)),IF(OFFSET(CountryData!$A$1,'Quality check'!$A35-1,'Quality check'!BY$1-1)=0,"",OFFSET(CountryData!$A$1,'Quality check'!$A35-1,'Quality check'!BY$1-1)),"")</f>
        <v>0.53100000000000003</v>
      </c>
      <c r="BZ35" s="308">
        <f ca="1">IF(AND(ISNUMBER($A35),ISNUMBER(BZ$1)),IF(OFFSET(CountryData!$A$1,'Quality check'!$A35-1,'Quality check'!BZ$1-1)=0,"",OFFSET(CountryData!$A$1,'Quality check'!$A35-1,'Quality check'!BZ$1-1)),"")</f>
        <v>0.53100000000000003</v>
      </c>
      <c r="CA35" s="308">
        <f ca="1">IF(AND(ISNUMBER($A35),ISNUMBER(CA$1)),IF(OFFSET(CountryData!$A$1,'Quality check'!$A35-1,'Quality check'!CA$1-1)=0,"",OFFSET(CountryData!$A$1,'Quality check'!$A35-1,'Quality check'!CA$1-1)),"")</f>
        <v>0.27</v>
      </c>
      <c r="CB35" s="308">
        <f ca="1">IF(AND(ISNUMBER($A35),ISNUMBER(CB$1)),IF(OFFSET(CountryData!$A$1,'Quality check'!$A35-1,'Quality check'!CB$1-1)=0,"",OFFSET(CountryData!$A$1,'Quality check'!$A35-1,'Quality check'!CB$1-1)),"")</f>
        <v>7.0000000000000007E-2</v>
      </c>
      <c r="CC35" s="308">
        <f ca="1">IF(AND(ISNUMBER($A35),ISNUMBER(CC$1)),IF(OFFSET(CountryData!$A$1,'Quality check'!$A35-1,'Quality check'!CC$1-1)=0,"",OFFSET(CountryData!$A$1,'Quality check'!$A35-1,'Quality check'!CC$1-1)),"")</f>
        <v>0.91500000000000004</v>
      </c>
      <c r="CD35" s="308">
        <f ca="1">IF(AND(ISNUMBER($A35),ISNUMBER(CD$1)),IF(OFFSET(CountryData!$A$1,'Quality check'!$A35-1,'Quality check'!CD$1-1)=0,"",OFFSET(CountryData!$A$1,'Quality check'!$A35-1,'Quality check'!CD$1-1)),"")</f>
        <v>0.95499999999999996</v>
      </c>
      <c r="CE35" s="308">
        <f ca="1">IF(AND(ISNUMBER($A35),ISNUMBER(CE$1)),IF(OFFSET(CountryData!$A$1,'Quality check'!$A35-1,'Quality check'!CE$1-1)=0,"",OFFSET(CountryData!$A$1,'Quality check'!$A35-1,'Quality check'!CE$1-1)),"")</f>
        <v>0.95499999999999996</v>
      </c>
      <c r="CF35" s="308">
        <f ca="1">IF(AND(ISNUMBER($A35),ISNUMBER(CF$1)),IF(OFFSET(CountryData!$A$1,'Quality check'!$A35-1,'Quality check'!CF$1-1)=0,"",OFFSET(CountryData!$A$1,'Quality check'!$A35-1,'Quality check'!CF$1-1)),"")</f>
        <v>0.74</v>
      </c>
      <c r="CG35" s="308">
        <f ca="1">IF(AND(ISNUMBER($A35),ISNUMBER(CG$1)),IF(OFFSET(CountryData!$A$1,'Quality check'!$A35-1,'Quality check'!CG$1-1)=0,"",OFFSET(CountryData!$A$1,'Quality check'!$A35-1,'Quality check'!CG$1-1)),"")</f>
        <v>0.74</v>
      </c>
      <c r="CH35" s="308">
        <f ca="1">IF(AND(ISNUMBER($A35),ISNUMBER(CH$1)),IF(OFFSET(CountryData!$A$1,'Quality check'!$A35-1,'Quality check'!CH$1-1)=0,"",OFFSET(CountryData!$A$1,'Quality check'!$A35-1,'Quality check'!CH$1-1)),"")</f>
        <v>0.55000000000000004</v>
      </c>
      <c r="CI35" s="308">
        <f ca="1">IF(AND(ISNUMBER($A35),ISNUMBER(CI$1)),IF(OFFSET(CountryData!$A$1,'Quality check'!$A35-1,'Quality check'!CI$1-1)=0,"",OFFSET(CountryData!$A$1,'Quality check'!$A35-1,'Quality check'!CI$1-1)),"")</f>
        <v>0.54</v>
      </c>
      <c r="CJ35" s="308" t="str">
        <f ca="1">IF(AND(ISNUMBER($A35),ISNUMBER(CJ$1)),IF(OFFSET(CountryData!$A$1,'Quality check'!$A35-1,'Quality check'!CJ$1-1)=0,"",OFFSET(CountryData!$A$1,'Quality check'!$A35-1,'Quality check'!CJ$1-1)),"")</f>
        <v/>
      </c>
      <c r="CK35" s="202" t="str">
        <f ca="1">IF(AND(ISNUMBER($A35),ISNUMBER(CK$1)),IF(OFFSET(CountryData!$A$1,'Quality check'!$A35-1,'Quality check'!CK$1-1)=0,"",OFFSET(CountryData!$A$1,'Quality check'!$A35-1,'Quality check'!CK$1-1)),"")</f>
        <v/>
      </c>
      <c r="CL35" s="308" t="str">
        <f ca="1">IF(AND(ISNUMBER($A35),ISNUMBER(CL$1)),IF(OFFSET(CountryData!$A$1,'Quality check'!$A35-1,'Quality check'!CL$1-1)=0,"",OFFSET(CountryData!$A$1,'Quality check'!$A35-1,'Quality check'!CL$1-1)),"")</f>
        <v/>
      </c>
      <c r="CM35" s="308" t="str">
        <f ca="1">IF(AND(ISNUMBER($A35),ISNUMBER(CM$1)),IF(OFFSET(CountryData!$A$1,'Quality check'!$A35-1,'Quality check'!CM$1-1)=0,"",OFFSET(CountryData!$A$1,'Quality check'!$A35-1,'Quality check'!CM$1-1)),"")</f>
        <v/>
      </c>
      <c r="CN35" s="308" t="str">
        <f ca="1">IF(AND(ISNUMBER($A35),ISNUMBER(CN$1)),IF(OFFSET(CountryData!$A$1,'Quality check'!$A35-1,'Quality check'!CN$1-1)=0,"",OFFSET(CountryData!$A$1,'Quality check'!$A35-1,'Quality check'!CN$1-1)),"")</f>
        <v/>
      </c>
      <c r="CO35" s="308" t="str">
        <f ca="1">IF(AND(ISNUMBER($A35),ISNUMBER(CO$1)),IF(OFFSET(CountryData!$A$1,'Quality check'!$A35-1,'Quality check'!CO$1-1)=0,"",OFFSET(CountryData!$A$1,'Quality check'!$A35-1,'Quality check'!CO$1-1)),"")</f>
        <v/>
      </c>
      <c r="CP35" s="308" t="str">
        <f ca="1">IF(AND(ISNUMBER($A35),ISNUMBER(CP$1)),IF(OFFSET(CountryData!$A$1,'Quality check'!$A35-1,'Quality check'!CP$1-1)=0,"",OFFSET(CountryData!$A$1,'Quality check'!$A35-1,'Quality check'!CP$1-1)),"")</f>
        <v/>
      </c>
      <c r="CQ35" s="308">
        <f ca="1">IF(AND(ISNUMBER($A35),ISNUMBER(CQ$1)),IF(OFFSET(CountryData!$A$1,'Quality check'!$A35-1,'Quality check'!CQ$1-1)=0,"",OFFSET(CountryData!$A$1,'Quality check'!$A35-1,'Quality check'!CQ$1-1)),"")</f>
        <v>0.8</v>
      </c>
      <c r="CR35" s="203">
        <f ca="1">IF(AND(ISNUMBER($A35),ISNUMBER(CR$1)),IF(OFFSET(CountryData!$A$1,'Quality check'!$A35-1,'Quality check'!CR$1-1)=0,"",OFFSET(CountryData!$A$1,'Quality check'!$A35-1,'Quality check'!CR$1-1)),"")</f>
        <v>600</v>
      </c>
      <c r="CS35" s="203">
        <f ca="1">IF(AND(ISNUMBER($A35),ISNUMBER(CS$1)),IF(OFFSET(CountryData!$A$1,'Quality check'!$A35-1,'Quality check'!CS$1-1)=0,"",OFFSET(CountryData!$A$1,'Quality check'!$A35-1,'Quality check'!CS$1-1)),"")</f>
        <v>100</v>
      </c>
      <c r="CT35" s="203">
        <f ca="1">IF(AND(ISNUMBER($A35),ISNUMBER(CT$1)),IF(OFFSET(CountryData!$A$1,'Quality check'!$A35-1,'Quality check'!CT$1-1)=0,"",OFFSET(CountryData!$A$1,'Quality check'!$A35-1,'Quality check'!CT$1-1)),"")</f>
        <v>5000</v>
      </c>
      <c r="CU35" s="203">
        <f ca="1">IF(AND(ISNUMBER($A35),ISNUMBER(CU$1)),IF(OFFSET(CountryData!$A$1,'Quality check'!$A35-1,'Quality check'!CU$1-1)=0,"",OFFSET(CountryData!$A$1,'Quality check'!$A35-1,'Quality check'!CU$1-1)),"")</f>
        <v>300</v>
      </c>
      <c r="CV35" s="203">
        <f ca="1">IF(AND(ISNUMBER($A35),ISNUMBER(CV$1)),IF(OFFSET(CountryData!$A$1,'Quality check'!$A35-1,'Quality check'!CV$1-1)=0,"",OFFSET(CountryData!$A$1,'Quality check'!$A35-1,'Quality check'!CV$1-1)),"")</f>
        <v>10000</v>
      </c>
      <c r="CW35" s="203">
        <f ca="1">IF(AND(ISNUMBER($A35),ISNUMBER(CW$1)),IF(OFFSET(CountryData!$A$1,'Quality check'!$A35-1,'Quality check'!CW$1-1)=0,"",OFFSET(CountryData!$A$1,'Quality check'!$A35-1,'Quality check'!CW$1-1)),"")</f>
        <v>16000</v>
      </c>
      <c r="CX35" s="203">
        <f ca="1">IF(AND(ISNUMBER($A35),ISNUMBER(CX$1)),IF(OFFSET(CountryData!$A$1,'Quality check'!$A35-1,'Quality check'!CX$1-1)=0,"",OFFSET(CountryData!$A$1,'Quality check'!$A35-1,'Quality check'!CX$1-1)),"")</f>
        <v>10000</v>
      </c>
      <c r="CY35" s="203">
        <f ca="1">IF(AND(ISNUMBER($A35),ISNUMBER(CY$1)),IF(OFFSET(CountryData!$A$1,'Quality check'!$A35-1,'Quality check'!CY$1-1)=0,"",OFFSET(CountryData!$A$1,'Quality check'!$A35-1,'Quality check'!CY$1-1)),"")</f>
        <v>14000</v>
      </c>
      <c r="CZ35" s="308">
        <f ca="1">IF(AND(ISNUMBER($A35),ISNUMBER(CZ$1)),IF(OFFSET(CountryData!$A$1,'Quality check'!$A35-1,'Quality check'!CZ$1-1)=0,"",OFFSET(CountryData!$A$1,'Quality check'!$A35-1,'Quality check'!CZ$1-1)),"")</f>
        <v>4.5</v>
      </c>
      <c r="DA35" s="308">
        <f ca="1">IF(AND(ISNUMBER($A35),ISNUMBER(DA$1)),IF(OFFSET(CountryData!$A$1,'Quality check'!$A35-1,'Quality check'!DA$1-1)=0,"",OFFSET(CountryData!$A$1,'Quality check'!$A35-1,'Quality check'!DA$1-1)),"")</f>
        <v>0.67</v>
      </c>
      <c r="DB35" s="202">
        <f ca="1">IF(AND(ISNUMBER($A35),ISNUMBER(DB$1)),IF(OFFSET(CountryData!$A$1,'Quality check'!$A35-1,'Quality check'!DB$1-1)=0,"",OFFSET(CountryData!$A$1,'Quality check'!$A35-1,'Quality check'!DB$1-1)),"")</f>
        <v>0.23</v>
      </c>
      <c r="DC35" s="308">
        <f ca="1">IF(AND(ISNUMBER($A35),ISNUMBER(DC$1)),IF(OFFSET(CountryData!$A$1,'Quality check'!$A35-1,'Quality check'!DC$1-1)=0,"",OFFSET(CountryData!$A$1,'Quality check'!$A35-1,'Quality check'!DC$1-1)),"")</f>
        <v>0.72</v>
      </c>
      <c r="DD35" s="308">
        <f ca="1">IF(AND(ISNUMBER($A35),ISNUMBER(DD$1)),IF(OFFSET(CountryData!$A$1,'Quality check'!$A35-1,'Quality check'!DD$1-1)=0,"",OFFSET(CountryData!$A$1,'Quality check'!$A35-1,'Quality check'!DD$1-1)),"")</f>
        <v>0.18</v>
      </c>
      <c r="DE35" s="202">
        <f ca="1">IF(AND(ISNUMBER($A35),ISNUMBER(DE$1)),IF(OFFSET(CountryData!$A$1,'Quality check'!$A35-1,'Quality check'!DE$1-1)=0,"",OFFSET(CountryData!$A$1,'Quality check'!$A35-1,'Quality check'!DE$1-1)),"")</f>
        <v>0.31</v>
      </c>
      <c r="DF35" s="203">
        <f ca="1">IF(AND(ISNUMBER($A35),ISNUMBER(DF$1)),IF(OFFSET(CountryData!$A$1,'Quality check'!$A35-1,'Quality check'!DF$1-1)=0,"",OFFSET(CountryData!$A$1,'Quality check'!$A35-1,'Quality check'!DF$1-1)),"")</f>
        <v>3.5</v>
      </c>
      <c r="DG35" s="308" t="str">
        <f ca="1">IF(AND(ISNUMBER($A35),ISNUMBER(DG$1)),IF(OFFSET(CountryData!$A$1,'Quality check'!$A35-1,'Quality check'!DG$1-1)=0,"",OFFSET(CountryData!$A$1,'Quality check'!$A35-1,'Quality check'!DG$1-1)),"")</f>
        <v/>
      </c>
      <c r="DH35" s="203" t="str">
        <f ca="1">IF(AND(ISNUMBER($A35),ISNUMBER(DH$1)),IF(OFFSET(CountryData!$A$1,'Quality check'!$A35-1,'Quality check'!DH$1-1)=0,"",OFFSET(CountryData!$A$1,'Quality check'!$A35-1,'Quality check'!DH$1-1)),"")</f>
        <v/>
      </c>
      <c r="DI35" s="308" t="str">
        <f ca="1">IF(AND(ISNUMBER($A35),ISNUMBER(DI$1)),IF(OFFSET(CountryData!$A$1,'Quality check'!$A35-1,'Quality check'!DI$1-1)=0,"",OFFSET(CountryData!$A$1,'Quality check'!$A35-1,'Quality check'!DI$1-1)),"")</f>
        <v/>
      </c>
      <c r="DJ35" s="308" t="str">
        <f ca="1">IF(AND(ISNUMBER($A35),ISNUMBER(DJ$1)),IF(OFFSET(CountryData!$A$1,'Quality check'!$A35-1,'Quality check'!DJ$1-1)=0,"",OFFSET(CountryData!$A$1,'Quality check'!$A35-1,'Quality check'!DJ$1-1)),"")</f>
        <v/>
      </c>
      <c r="DK35" s="203">
        <f ca="1">IF(AND(ISNUMBER($A35),ISNUMBER(DK$1)),IF(OFFSET(CountryData!$A$1,'Quality check'!$A35-1,'Quality check'!DK$1-1)=0,"",OFFSET(CountryData!$A$1,'Quality check'!$A35-1,'Quality check'!DK$1-1)),"")</f>
        <v>50</v>
      </c>
      <c r="DL35" s="203">
        <f ca="1">IF(AND(ISNUMBER($A35),ISNUMBER(DL$1)),IF(OFFSET(CountryData!$A$1,'Quality check'!$A35-1,'Quality check'!DL$1-1)=0,"",OFFSET(CountryData!$A$1,'Quality check'!$A35-1,'Quality check'!DL$1-1)),"")</f>
        <v>1500000</v>
      </c>
      <c r="DM35" s="203">
        <f ca="1">IF(AND(ISNUMBER($A35),ISNUMBER(DM$1)),IF(OFFSET(CountryData!$A$1,'Quality check'!$A35-1,'Quality check'!DM$1-1)=0,"",OFFSET(CountryData!$A$1,'Quality check'!$A35-1,'Quality check'!DM$1-1)),"")</f>
        <v>510000</v>
      </c>
      <c r="DN35" s="203">
        <f ca="1">IF(AND(ISNUMBER($A35),ISNUMBER(DN$1)),IF(OFFSET(CountryData!$A$1,'Quality check'!$A35-1,'Quality check'!DN$1-1)=0,"",OFFSET(CountryData!$A$1,'Quality check'!$A35-1,'Quality check'!DN$1-1)),"")</f>
        <v>5000</v>
      </c>
      <c r="DO35" t="str">
        <f ca="1">IF(AND(ISNUMBER($A35),ISNUMBER(DO$1)),IF(OFFSET(CountryData!$A$1,'Quality check'!$A35-1,'Quality check'!DO$1-1)=0,"",OFFSET(CountryData!$A$1,'Quality check'!$A35-1,'Quality check'!DO$1-1)),"")</f>
        <v/>
      </c>
      <c r="DP35" t="str">
        <f ca="1">IF(AND(ISNUMBER($A35),ISNUMBER(DP$1)),IF(OFFSET(CountryData!$A$1,'Quality check'!$A35-1,'Quality check'!DP$1-1)=0,"",OFFSET(CountryData!$A$1,'Quality check'!$A35-1,'Quality check'!DP$1-1)),"")</f>
        <v/>
      </c>
      <c r="EF35">
        <f t="shared" si="3"/>
        <v>7</v>
      </c>
      <c r="EG35" t="str">
        <f t="shared" si="4"/>
        <v/>
      </c>
      <c r="EH35" t="str">
        <f t="shared" si="0"/>
        <v/>
      </c>
    </row>
    <row r="36" spans="1:138" x14ac:dyDescent="0.25">
      <c r="A36" s="114">
        <f>IF(ISNUMBER(MATCH(C36,CountryData!$EM:$EM,0)),MATCH(C36,CountryData!$EM:$EM,0),"")</f>
        <v>55</v>
      </c>
      <c r="B36" t="s">
        <v>427</v>
      </c>
      <c r="C36" t="s">
        <v>744</v>
      </c>
      <c r="D36" t="str">
        <f t="shared" si="1"/>
        <v>Ethiopia</v>
      </c>
      <c r="E36">
        <f t="shared" si="2"/>
        <v>2011</v>
      </c>
      <c r="F36" s="203">
        <f ca="1">IF(AND(ISNUMBER($A36),ISNUMBER(F$1)),IF(OFFSET(CountryData!$A$1,'Quality check'!$A36-1,'Quality check'!F$1-1)=0,"",OFFSET(CountryData!$A$1,'Quality check'!$A36-1,'Quality check'!F$1-1)),"")</f>
        <v>84734000</v>
      </c>
      <c r="G36" s="203" t="str">
        <f ca="1">IF(AND(ISNUMBER($A36),ISNUMBER(G$1)),IF(OFFSET(CountryData!$A$1,'Quality check'!$A36-1,'Quality check'!G$1-1)=0,"",OFFSET(CountryData!$A$1,'Quality check'!$A36-1,'Quality check'!G$1-1)),"")</f>
        <v/>
      </c>
      <c r="H36" s="202" t="str">
        <f ca="1">IF(AND(ISNUMBER($A36),ISNUMBER(H$1)),IF(OFFSET(CountryData!$A$1,'Quality check'!$A36-1,'Quality check'!H$1-1)=0,"",OFFSET(CountryData!$A$1,'Quality check'!$A36-1,'Quality check'!H$1-1)),"")</f>
        <v/>
      </c>
      <c r="I36" s="202">
        <f ca="1">IF(AND(ISNUMBER($A36),ISNUMBER(I$1)),IF(OFFSET(CountryData!$A$1,'Quality check'!$A36-1,'Quality check'!I$1-1)=0,"",OFFSET(CountryData!$A$1,'Quality check'!$A36-1,'Quality check'!I$1-1)),"")</f>
        <v>2.7000000000000003E-2</v>
      </c>
      <c r="J36" s="203" t="str">
        <f ca="1">IF(AND(ISNUMBER($A36),ISNUMBER(J$1)),IF(OFFSET(CountryData!$A$1,'Quality check'!$A36-1,'Quality check'!J$1-1)=0,"",OFFSET(CountryData!$A$1,'Quality check'!$A36-1,'Quality check'!J$1-1)),"")</f>
        <v/>
      </c>
      <c r="K36" s="203" t="str">
        <f ca="1">IF(AND(ISNUMBER($A36),ISNUMBER(K$1)),IF(OFFSET(CountryData!$A$1,'Quality check'!$A36-1,'Quality check'!K$1-1)=0,"",OFFSET(CountryData!$A$1,'Quality check'!$A36-1,'Quality check'!K$1-1)),"")</f>
        <v/>
      </c>
      <c r="L36" s="203" t="str">
        <f ca="1">IF(AND(ISNUMBER($A36),ISNUMBER(L$1)),IF(OFFSET(CountryData!$A$1,'Quality check'!$A36-1,'Quality check'!L$1-1)=0,"",OFFSET(CountryData!$A$1,'Quality check'!$A36-1,'Quality check'!L$1-1)),"")</f>
        <v/>
      </c>
      <c r="M36" s="203" t="str">
        <f ca="1">IF(AND(ISNUMBER($A36),ISNUMBER(M$1)),IF(OFFSET(CountryData!$A$1,'Quality check'!$A36-1,'Quality check'!M$1-1)=0,"",OFFSET(CountryData!$A$1,'Quality check'!$A36-1,'Quality check'!M$1-1)),"")</f>
        <v/>
      </c>
      <c r="N36" s="203" t="str">
        <f ca="1">IF(AND(ISNUMBER($A36),ISNUMBER(N$1)),IF(OFFSET(CountryData!$A$1,'Quality check'!$A36-1,'Quality check'!N$1-1)=0,"",OFFSET(CountryData!$A$1,'Quality check'!$A36-1,'Quality check'!N$1-1)),"")</f>
        <v/>
      </c>
      <c r="O36" s="203" t="str">
        <f ca="1">IF(AND(ISNUMBER($A36),ISNUMBER(O$1)),IF(OFFSET(CountryData!$A$1,'Quality check'!$A36-1,'Quality check'!O$1-1)=0,"",OFFSET(CountryData!$A$1,'Quality check'!$A36-1,'Quality check'!O$1-1)),"")</f>
        <v/>
      </c>
      <c r="P36" s="203" t="str">
        <f ca="1">IF(AND(ISNUMBER($A36),ISNUMBER(P$1)),IF(OFFSET(CountryData!$A$1,'Quality check'!$A36-1,'Quality check'!P$1-1)=0,"",OFFSET(CountryData!$A$1,'Quality check'!$A36-1,'Quality check'!P$1-1)),"")</f>
        <v/>
      </c>
      <c r="Q36" s="203" t="str">
        <f ca="1">IF(AND(ISNUMBER($A36),ISNUMBER(Q$1)),IF(OFFSET(CountryData!$A$1,'Quality check'!$A36-1,'Quality check'!Q$1-1)=0,"",OFFSET(CountryData!$A$1,'Quality check'!$A36-1,'Quality check'!Q$1-1)),"")</f>
        <v/>
      </c>
      <c r="R36" s="203" t="str">
        <f ca="1">IF(AND(ISNUMBER($A36),ISNUMBER(R$1)),IF(OFFSET(CountryData!$A$1,'Quality check'!$A36-1,'Quality check'!R$1-1)=0,"",OFFSET(CountryData!$A$1,'Quality check'!$A36-1,'Quality check'!R$1-1)),"")</f>
        <v/>
      </c>
      <c r="S36" s="203" t="str">
        <f ca="1">IF(AND(ISNUMBER($A36),ISNUMBER(S$1)),IF(OFFSET(CountryData!$A$1,'Quality check'!$A36-1,'Quality check'!S$1-1)=0,"",OFFSET(CountryData!$A$1,'Quality check'!$A36-1,'Quality check'!S$1-1)),"")</f>
        <v/>
      </c>
      <c r="T36" s="202" t="str">
        <f ca="1">IF(AND(ISNUMBER($A36),ISNUMBER(T$1)),IF(OFFSET(CountryData!$A$1,'Quality check'!$A36-1,'Quality check'!T$1-1)=0,"",OFFSET(CountryData!$A$1,'Quality check'!$A36-1,'Quality check'!T$1-1)),"")</f>
        <v/>
      </c>
      <c r="U36" s="203" t="str">
        <f ca="1">IF(AND(ISNUMBER($A36),ISNUMBER(U$1)),IF(OFFSET(CountryData!$A$1,'Quality check'!$A36-1,'Quality check'!U$1-1)=0,"",OFFSET(CountryData!$A$1,'Quality check'!$A36-1,'Quality check'!U$1-1)),"")</f>
        <v/>
      </c>
      <c r="V36" s="203" t="str">
        <f ca="1">IF(AND(ISNUMBER($A36),ISNUMBER(V$1)),IF(OFFSET(CountryData!$A$1,'Quality check'!$A36-1,'Quality check'!V$1-1)=0,"",OFFSET(CountryData!$A$1,'Quality check'!$A36-1,'Quality check'!V$1-1)),"")</f>
        <v/>
      </c>
      <c r="W36" s="202" t="str">
        <f ca="1">IF(AND(ISNUMBER($A36),ISNUMBER(W$1)),IF(OFFSET(CountryData!$A$1,'Quality check'!$A36-1,'Quality check'!W$1-1)=0,"",OFFSET(CountryData!$A$1,'Quality check'!$A36-1,'Quality check'!W$1-1)),"")</f>
        <v/>
      </c>
      <c r="X36" s="202" t="str">
        <f ca="1">IF(AND(ISNUMBER($A36),ISNUMBER(X$1)),IF(OFFSET(CountryData!$A$1,'Quality check'!$A36-1,'Quality check'!X$1-1)=0,"",OFFSET(CountryData!$A$1,'Quality check'!$A36-1,'Quality check'!X$1-1)),"")</f>
        <v/>
      </c>
      <c r="Y36" s="202" t="str">
        <f ca="1">IF(AND(ISNUMBER($A36),ISNUMBER(Y$1)),IF(OFFSET(CountryData!$A$1,'Quality check'!$A36-1,'Quality check'!Y$1-1)=0,"",OFFSET(CountryData!$A$1,'Quality check'!$A36-1,'Quality check'!Y$1-1)),"")</f>
        <v/>
      </c>
      <c r="Z36" s="202" t="str">
        <f ca="1">IF(AND(ISNUMBER($A36),ISNUMBER(Z$1)),IF(OFFSET(CountryData!$A$1,'Quality check'!$A36-1,'Quality check'!Z$1-1)=0,"",OFFSET(CountryData!$A$1,'Quality check'!$A36-1,'Quality check'!Z$1-1)),"")</f>
        <v/>
      </c>
      <c r="AA36" s="203" t="str">
        <f ca="1">IF(AND(ISNUMBER($A36),ISNUMBER(AA$1)),IF(OFFSET(CountryData!$A$1,'Quality check'!$A36-1,'Quality check'!AA$1-1)=0,"",OFFSET(CountryData!$A$1,'Quality check'!$A36-1,'Quality check'!AA$1-1)),"")</f>
        <v/>
      </c>
      <c r="AB36" s="203" t="str">
        <f ca="1">IF(AND(ISNUMBER($A36),ISNUMBER(AB$1)),IF(OFFSET(CountryData!$A$1,'Quality check'!$A36-1,'Quality check'!AB$1-1)=0,"",OFFSET(CountryData!$A$1,'Quality check'!$A36-1,'Quality check'!AB$1-1)),"")</f>
        <v/>
      </c>
      <c r="AC36" s="203">
        <f ca="1">IF(AND(ISNUMBER($A36),ISNUMBER(AC$1)),IF(OFFSET(CountryData!$A$1,'Quality check'!$A36-1,'Quality check'!AC$1-1)=0,"",OFFSET(CountryData!$A$1,'Quality check'!$A36-1,'Quality check'!AC$1-1)),"")</f>
        <v>194000</v>
      </c>
      <c r="AD36" s="203" t="str">
        <f ca="1">IF(AND(ISNUMBER($A36),ISNUMBER(AD$1)),IF(OFFSET(CountryData!$A$1,'Quality check'!$A36-1,'Quality check'!AD$1-1)=0,"",OFFSET(CountryData!$A$1,'Quality check'!$A36-1,'Quality check'!AD$1-1)),"")</f>
        <v/>
      </c>
      <c r="AE36" s="202" t="str">
        <f ca="1">IF(AND(ISNUMBER($A36),ISNUMBER(AE$1)),IF(OFFSET(CountryData!$A$1,'Quality check'!$A36-1,'Quality check'!AE$1-1)=0,"",OFFSET(CountryData!$A$1,'Quality check'!$A36-1,'Quality check'!AE$1-1)),"")</f>
        <v/>
      </c>
      <c r="AF36" s="308" t="str">
        <f ca="1">IF(AND(ISNUMBER($A36),ISNUMBER(AF$1)),IF(OFFSET(CountryData!$A$1,'Quality check'!$A36-1,'Quality check'!AF$1-1)=0,"",OFFSET(CountryData!$A$1,'Quality check'!$A36-1,'Quality check'!AF$1-1)),"")</f>
        <v/>
      </c>
      <c r="AG36" s="203" t="str">
        <f ca="1">IF(AND(ISNUMBER($A36),ISNUMBER(AG$1)),IF(OFFSET(CountryData!$A$1,'Quality check'!$A36-1,'Quality check'!AG$1-1)=0,"",OFFSET(CountryData!$A$1,'Quality check'!$A36-1,'Quality check'!AG$1-1)),"")</f>
        <v/>
      </c>
      <c r="AH36" s="203" t="str">
        <f ca="1">IF(AND(ISNUMBER($A36),ISNUMBER(AH$1)),IF(OFFSET(CountryData!$A$1,'Quality check'!$A36-1,'Quality check'!AH$1-1)=0,"",OFFSET(CountryData!$A$1,'Quality check'!$A36-1,'Quality check'!AH$1-1)),"")</f>
        <v/>
      </c>
      <c r="AI36" s="203" t="str">
        <f ca="1">IF(AND(ISNUMBER($A36),ISNUMBER(AI$1)),IF(OFFSET(CountryData!$A$1,'Quality check'!$A36-1,'Quality check'!AI$1-1)=0,"",OFFSET(CountryData!$A$1,'Quality check'!$A36-1,'Quality check'!AI$1-1)),"")</f>
        <v/>
      </c>
      <c r="AJ36" s="202" t="str">
        <f ca="1">IF(AND(ISNUMBER($A36),ISNUMBER(AJ$1)),IF(OFFSET(CountryData!$A$1,'Quality check'!$A36-1,'Quality check'!AJ$1-1)=0,"",OFFSET(CountryData!$A$1,'Quality check'!$A36-1,'Quality check'!AJ$1-1)),"")</f>
        <v/>
      </c>
      <c r="AK36" s="202" t="str">
        <f ca="1">IF(AND(ISNUMBER($A36),ISNUMBER(AK$1)),IF(OFFSET(CountryData!$A$1,'Quality check'!$A36-1,'Quality check'!AK$1-1)=0,"",OFFSET(CountryData!$A$1,'Quality check'!$A36-1,'Quality check'!AK$1-1)),"")</f>
        <v/>
      </c>
      <c r="AL36" s="202" t="str">
        <f ca="1">IF(AND(ISNUMBER($A36),ISNUMBER(AL$1)),IF(OFFSET(CountryData!$A$1,'Quality check'!$A36-1,'Quality check'!AL$1-1)=0,"",OFFSET(CountryData!$A$1,'Quality check'!$A36-1,'Quality check'!AL$1-1)),"")</f>
        <v/>
      </c>
      <c r="AM36" s="202" t="str">
        <f ca="1">IF(AND(ISNUMBER($A36),ISNUMBER(AM$1)),IF(OFFSET(CountryData!$A$1,'Quality check'!$A36-1,'Quality check'!AM$1-1)=0,"",OFFSET(CountryData!$A$1,'Quality check'!$A36-1,'Quality check'!AM$1-1)),"")</f>
        <v/>
      </c>
      <c r="AN36" s="202" t="str">
        <f ca="1">IF(AND(ISNUMBER($A36),ISNUMBER(AN$1)),IF(OFFSET(CountryData!$A$1,'Quality check'!$A36-1,'Quality check'!AN$1-1)=0,"",OFFSET(CountryData!$A$1,'Quality check'!$A36-1,'Quality check'!AN$1-1)),"")</f>
        <v/>
      </c>
      <c r="AO36" s="203" t="str">
        <f ca="1">IF(AND(ISNUMBER($A36),ISNUMBER(AO$1)),IF(OFFSET(CountryData!$A$1,'Quality check'!$A36-1,'Quality check'!AO$1-1)=0,"",OFFSET(CountryData!$A$1,'Quality check'!$A36-1,'Quality check'!AO$1-1)),"")</f>
        <v/>
      </c>
      <c r="AP36" s="203" t="str">
        <f ca="1">IF(AND(ISNUMBER($A36),ISNUMBER(AP$1)),IF(OFFSET(CountryData!$A$1,'Quality check'!$A36-1,'Quality check'!AP$1-1)=0,"",OFFSET(CountryData!$A$1,'Quality check'!$A36-1,'Quality check'!AP$1-1)),"")</f>
        <v/>
      </c>
      <c r="AQ36" s="202" t="str">
        <f ca="1">IF(AND(ISNUMBER($A36),ISNUMBER(AQ$1)),IF(OFFSET(CountryData!$A$1,'Quality check'!$A36-1,'Quality check'!AQ$1-1)=0,"",OFFSET(CountryData!$A$1,'Quality check'!$A36-1,'Quality check'!AQ$1-1)),"")</f>
        <v/>
      </c>
      <c r="AR36" s="202" t="str">
        <f ca="1">IF(AND(ISNUMBER($A36),ISNUMBER(AR$1)),IF(OFFSET(CountryData!$A$1,'Quality check'!$A36-1,'Quality check'!AR$1-1)=0,"",OFFSET(CountryData!$A$1,'Quality check'!$A36-1,'Quality check'!AR$1-1)),"")</f>
        <v/>
      </c>
      <c r="AS36" s="202" t="str">
        <f ca="1">IF(AND(ISNUMBER($A36),ISNUMBER(AS$1)),IF(OFFSET(CountryData!$A$1,'Quality check'!$A36-1,'Quality check'!AS$1-1)=0,"",OFFSET(CountryData!$A$1,'Quality check'!$A36-1,'Quality check'!AS$1-1)),"")</f>
        <v/>
      </c>
      <c r="AT36" s="202" t="str">
        <f ca="1">IF(AND(ISNUMBER($A36),ISNUMBER(AT$1)),IF(OFFSET(CountryData!$A$1,'Quality check'!$A36-1,'Quality check'!AT$1-1)=0,"",OFFSET(CountryData!$A$1,'Quality check'!$A36-1,'Quality check'!AT$1-1)),"")</f>
        <v/>
      </c>
      <c r="AU36" s="202" t="str">
        <f ca="1">IF(AND(ISNUMBER($A36),ISNUMBER(AU$1)),IF(OFFSET(CountryData!$A$1,'Quality check'!$A36-1,'Quality check'!AU$1-1)=0,"",OFFSET(CountryData!$A$1,'Quality check'!$A36-1,'Quality check'!AU$1-1)),"")</f>
        <v/>
      </c>
      <c r="AV36" s="202" t="str">
        <f ca="1">IF(AND(ISNUMBER($A36),ISNUMBER(AV$1)),IF(OFFSET(CountryData!$A$1,'Quality check'!$A36-1,'Quality check'!AV$1-1)=0,"",OFFSET(CountryData!$A$1,'Quality check'!$A36-1,'Quality check'!AV$1-1)),"")</f>
        <v/>
      </c>
      <c r="AW36" s="203" t="str">
        <f ca="1">IF(AND(ISNUMBER($A36),ISNUMBER(AW$1)),IF(OFFSET(CountryData!$A$1,'Quality check'!$A36-1,'Quality check'!AW$1-1)=0,"",OFFSET(CountryData!$A$1,'Quality check'!$A36-1,'Quality check'!AW$1-1)),"")</f>
        <v/>
      </c>
      <c r="AX36" s="203" t="str">
        <f ca="1">IF(AND(ISNUMBER($A36),ISNUMBER(AX$1)),IF(OFFSET(CountryData!$A$1,'Quality check'!$A36-1,'Quality check'!AX$1-1)=0,"",OFFSET(CountryData!$A$1,'Quality check'!$A36-1,'Quality check'!AX$1-1)),"")</f>
        <v/>
      </c>
      <c r="AY36" s="202" t="str">
        <f ca="1">IF(AND(ISNUMBER($A36),ISNUMBER(AY$1)),IF(OFFSET(CountryData!$A$1,'Quality check'!$A36-1,'Quality check'!AY$1-1)=0,"",OFFSET(CountryData!$A$1,'Quality check'!$A36-1,'Quality check'!AY$1-1)),"")</f>
        <v/>
      </c>
      <c r="AZ36" s="202" t="str">
        <f ca="1">IF(AND(ISNUMBER($A36),ISNUMBER(AZ$1)),IF(OFFSET(CountryData!$A$1,'Quality check'!$A36-1,'Quality check'!AZ$1-1)=0,"",OFFSET(CountryData!$A$1,'Quality check'!$A36-1,'Quality check'!AZ$1-1)),"")</f>
        <v/>
      </c>
      <c r="BA36" s="202" t="str">
        <f ca="1">IF(AND(ISNUMBER($A36),ISNUMBER(BA$1)),IF(OFFSET(CountryData!$A$1,'Quality check'!$A36-1,'Quality check'!BA$1-1)=0,"",OFFSET(CountryData!$A$1,'Quality check'!$A36-1,'Quality check'!BA$1-1)),"")</f>
        <v/>
      </c>
      <c r="BB36" s="202" t="str">
        <f ca="1">IF(AND(ISNUMBER($A36),ISNUMBER(BB$1)),IF(OFFSET(CountryData!$A$1,'Quality check'!$A36-1,'Quality check'!BB$1-1)=0,"",OFFSET(CountryData!$A$1,'Quality check'!$A36-1,'Quality check'!BB$1-1)),"")</f>
        <v/>
      </c>
      <c r="BC36" s="202" t="str">
        <f ca="1">IF(AND(ISNUMBER($A36),ISNUMBER(BC$1)),IF(OFFSET(CountryData!$A$1,'Quality check'!$A36-1,'Quality check'!BC$1-1)=0,"",OFFSET(CountryData!$A$1,'Quality check'!$A36-1,'Quality check'!BC$1-1)),"")</f>
        <v/>
      </c>
      <c r="BD36" s="313" t="str">
        <f ca="1">IF(AND(ISNUMBER($A36),ISNUMBER(BD$1)),IF(OFFSET(CountryData!$A$1,'Quality check'!$A36-1,'Quality check'!BD$1-1)=0,"",OFFSET(CountryData!$A$1,'Quality check'!$A36-1,'Quality check'!BD$1-1)),"")</f>
        <v/>
      </c>
      <c r="BE36" s="313" t="str">
        <f ca="1">IF(AND(ISNUMBER($A36),ISNUMBER(BE$1)),IF(OFFSET(CountryData!$A$1,'Quality check'!$A36-1,'Quality check'!BE$1-1)=0,"",OFFSET(CountryData!$A$1,'Quality check'!$A36-1,'Quality check'!BE$1-1)),"")</f>
        <v/>
      </c>
      <c r="BF36" s="313" t="str">
        <f ca="1">IF(AND(ISNUMBER($A36),ISNUMBER(BF$1)),IF(OFFSET(CountryData!$A$1,'Quality check'!$A36-1,'Quality check'!BF$1-1)=0,"",OFFSET(CountryData!$A$1,'Quality check'!$A36-1,'Quality check'!BF$1-1)),"")</f>
        <v/>
      </c>
      <c r="BG36" s="203" t="str">
        <f ca="1">IF(AND(ISNUMBER($A36),ISNUMBER(BG$1)),IF(OFFSET(CountryData!$A$1,'Quality check'!$A36-1,'Quality check'!BG$1-1)=0,"",OFFSET(CountryData!$A$1,'Quality check'!$A36-1,'Quality check'!BG$1-1)),"")</f>
        <v/>
      </c>
      <c r="BH36" s="202" t="str">
        <f ca="1">IF(AND(ISNUMBER($A36),ISNUMBER(BH$1)),IF(OFFSET(CountryData!$A$1,'Quality check'!$A36-1,'Quality check'!BH$1-1)=0,"",OFFSET(CountryData!$A$1,'Quality check'!$A36-1,'Quality check'!BH$1-1)),"")</f>
        <v/>
      </c>
      <c r="BI36" s="203" t="str">
        <f ca="1">IF(AND(ISNUMBER($A36),ISNUMBER(BI$1)),IF(OFFSET(CountryData!$A$1,'Quality check'!$A36-1,'Quality check'!BI$1-1)=0,"",OFFSET(CountryData!$A$1,'Quality check'!$A36-1,'Quality check'!BI$1-1)),"")</f>
        <v/>
      </c>
      <c r="BJ36" s="202" t="str">
        <f ca="1">IF(AND(ISNUMBER($A36),ISNUMBER(BJ$1)),IF(OFFSET(CountryData!$A$1,'Quality check'!$A36-1,'Quality check'!BJ$1-1)=0,"",OFFSET(CountryData!$A$1,'Quality check'!$A36-1,'Quality check'!BJ$1-1)),"")</f>
        <v/>
      </c>
      <c r="BK36" s="202" t="str">
        <f ca="1">IF(AND(ISNUMBER($A36),ISNUMBER(BK$1)),IF(OFFSET(CountryData!$A$1,'Quality check'!$A36-1,'Quality check'!BK$1-1)=0,"",OFFSET(CountryData!$A$1,'Quality check'!$A36-1,'Quality check'!BK$1-1)),"")</f>
        <v/>
      </c>
      <c r="BL36" s="308" t="str">
        <f ca="1">IF(AND(ISNUMBER($A36),ISNUMBER(BL$1)),IF(OFFSET(CountryData!$A$1,'Quality check'!$A36-1,'Quality check'!BL$1-1)=0,"",OFFSET(CountryData!$A$1,'Quality check'!$A36-1,'Quality check'!BL$1-1)),"")</f>
        <v/>
      </c>
      <c r="BM36" s="308" t="str">
        <f ca="1">IF(AND(ISNUMBER($A36),ISNUMBER(BM$1)),IF(OFFSET(CountryData!$A$1,'Quality check'!$A36-1,'Quality check'!BM$1-1)=0,"",OFFSET(CountryData!$A$1,'Quality check'!$A36-1,'Quality check'!BM$1-1)),"")</f>
        <v/>
      </c>
      <c r="BN36" s="308" t="str">
        <f ca="1">IF(AND(ISNUMBER($A36),ISNUMBER(BN$1)),IF(OFFSET(CountryData!$A$1,'Quality check'!$A36-1,'Quality check'!BN$1-1)=0,"",OFFSET(CountryData!$A$1,'Quality check'!$A36-1,'Quality check'!BN$1-1)),"")</f>
        <v/>
      </c>
      <c r="BO36" s="308" t="str">
        <f ca="1">IF(AND(ISNUMBER($A36),ISNUMBER(BO$1)),IF(OFFSET(CountryData!$A$1,'Quality check'!$A36-1,'Quality check'!BO$1-1)=0,"",OFFSET(CountryData!$A$1,'Quality check'!$A36-1,'Quality check'!BO$1-1)),"")</f>
        <v/>
      </c>
      <c r="BP36" s="308" t="str">
        <f ca="1">IF(AND(ISNUMBER($A36),ISNUMBER(BP$1)),IF(OFFSET(CountryData!$A$1,'Quality check'!$A36-1,'Quality check'!BP$1-1)=0,"",OFFSET(CountryData!$A$1,'Quality check'!$A36-1,'Quality check'!BP$1-1)),"")</f>
        <v/>
      </c>
      <c r="BQ36" s="308" t="str">
        <f ca="1">IF(AND(ISNUMBER($A36),ISNUMBER(BQ$1)),IF(OFFSET(CountryData!$A$1,'Quality check'!$A36-1,'Quality check'!BQ$1-1)=0,"",OFFSET(CountryData!$A$1,'Quality check'!$A36-1,'Quality check'!BQ$1-1)),"")</f>
        <v/>
      </c>
      <c r="BR36" s="308" t="str">
        <f ca="1">IF(AND(ISNUMBER($A36),ISNUMBER(BR$1)),IF(OFFSET(CountryData!$A$1,'Quality check'!$A36-1,'Quality check'!BR$1-1)=0,"",OFFSET(CountryData!$A$1,'Quality check'!$A36-1,'Quality check'!BR$1-1)),"")</f>
        <v/>
      </c>
      <c r="BS36" s="308" t="str">
        <f ca="1">IF(AND(ISNUMBER($A36),ISNUMBER(BS$1)),IF(OFFSET(CountryData!$A$1,'Quality check'!$A36-1,'Quality check'!BS$1-1)=0,"",OFFSET(CountryData!$A$1,'Quality check'!$A36-1,'Quality check'!BS$1-1)),"")</f>
        <v/>
      </c>
      <c r="BT36" s="308" t="str">
        <f ca="1">IF(AND(ISNUMBER($A36),ISNUMBER(BT$1)),IF(OFFSET(CountryData!$A$1,'Quality check'!$A36-1,'Quality check'!BT$1-1)=0,"",OFFSET(CountryData!$A$1,'Quality check'!$A36-1,'Quality check'!BT$1-1)),"")</f>
        <v/>
      </c>
      <c r="BU36" s="308" t="str">
        <f ca="1">IF(AND(ISNUMBER($A36),ISNUMBER(BU$1)),IF(OFFSET(CountryData!$A$1,'Quality check'!$A36-1,'Quality check'!BU$1-1)=0,"",OFFSET(CountryData!$A$1,'Quality check'!$A36-1,'Quality check'!BU$1-1)),"")</f>
        <v/>
      </c>
      <c r="BV36" s="308" t="str">
        <f ca="1">IF(AND(ISNUMBER($A36),ISNUMBER(BV$1)),IF(OFFSET(CountryData!$A$1,'Quality check'!$A36-1,'Quality check'!BV$1-1)=0,"",OFFSET(CountryData!$A$1,'Quality check'!$A36-1,'Quality check'!BV$1-1)),"")</f>
        <v/>
      </c>
      <c r="BW36" s="308" t="str">
        <f ca="1">IF(AND(ISNUMBER($A36),ISNUMBER(BW$1)),IF(OFFSET(CountryData!$A$1,'Quality check'!$A36-1,'Quality check'!BW$1-1)=0,"",OFFSET(CountryData!$A$1,'Quality check'!$A36-1,'Quality check'!BW$1-1)),"")</f>
        <v/>
      </c>
      <c r="BX36" s="202" t="str">
        <f ca="1">IF(AND(ISNUMBER($A36),ISNUMBER(BX$1)),IF(OFFSET(CountryData!$A$1,'Quality check'!$A36-1,'Quality check'!BX$1-1)=0,"",OFFSET(CountryData!$A$1,'Quality check'!$A36-1,'Quality check'!BX$1-1)),"")</f>
        <v/>
      </c>
      <c r="BY36" s="308" t="str">
        <f ca="1">IF(AND(ISNUMBER($A36),ISNUMBER(BY$1)),IF(OFFSET(CountryData!$A$1,'Quality check'!$A36-1,'Quality check'!BY$1-1)=0,"",OFFSET(CountryData!$A$1,'Quality check'!$A36-1,'Quality check'!BY$1-1)),"")</f>
        <v/>
      </c>
      <c r="BZ36" s="308" t="str">
        <f ca="1">IF(AND(ISNUMBER($A36),ISNUMBER(BZ$1)),IF(OFFSET(CountryData!$A$1,'Quality check'!$A36-1,'Quality check'!BZ$1-1)=0,"",OFFSET(CountryData!$A$1,'Quality check'!$A36-1,'Quality check'!BZ$1-1)),"")</f>
        <v/>
      </c>
      <c r="CA36" s="308" t="str">
        <f ca="1">IF(AND(ISNUMBER($A36),ISNUMBER(CA$1)),IF(OFFSET(CountryData!$A$1,'Quality check'!$A36-1,'Quality check'!CA$1-1)=0,"",OFFSET(CountryData!$A$1,'Quality check'!$A36-1,'Quality check'!CA$1-1)),"")</f>
        <v/>
      </c>
      <c r="CB36" s="308" t="str">
        <f ca="1">IF(AND(ISNUMBER($A36),ISNUMBER(CB$1)),IF(OFFSET(CountryData!$A$1,'Quality check'!$A36-1,'Quality check'!CB$1-1)=0,"",OFFSET(CountryData!$A$1,'Quality check'!$A36-1,'Quality check'!CB$1-1)),"")</f>
        <v/>
      </c>
      <c r="CC36" s="308" t="str">
        <f ca="1">IF(AND(ISNUMBER($A36),ISNUMBER(CC$1)),IF(OFFSET(CountryData!$A$1,'Quality check'!$A36-1,'Quality check'!CC$1-1)=0,"",OFFSET(CountryData!$A$1,'Quality check'!$A36-1,'Quality check'!CC$1-1)),"")</f>
        <v/>
      </c>
      <c r="CD36" s="308" t="str">
        <f ca="1">IF(AND(ISNUMBER($A36),ISNUMBER(CD$1)),IF(OFFSET(CountryData!$A$1,'Quality check'!$A36-1,'Quality check'!CD$1-1)=0,"",OFFSET(CountryData!$A$1,'Quality check'!$A36-1,'Quality check'!CD$1-1)),"")</f>
        <v/>
      </c>
      <c r="CE36" s="308" t="str">
        <f ca="1">IF(AND(ISNUMBER($A36),ISNUMBER(CE$1)),IF(OFFSET(CountryData!$A$1,'Quality check'!$A36-1,'Quality check'!CE$1-1)=0,"",OFFSET(CountryData!$A$1,'Quality check'!$A36-1,'Quality check'!CE$1-1)),"")</f>
        <v/>
      </c>
      <c r="CF36" s="308" t="str">
        <f ca="1">IF(AND(ISNUMBER($A36),ISNUMBER(CF$1)),IF(OFFSET(CountryData!$A$1,'Quality check'!$A36-1,'Quality check'!CF$1-1)=0,"",OFFSET(CountryData!$A$1,'Quality check'!$A36-1,'Quality check'!CF$1-1)),"")</f>
        <v/>
      </c>
      <c r="CG36" s="308" t="str">
        <f ca="1">IF(AND(ISNUMBER($A36),ISNUMBER(CG$1)),IF(OFFSET(CountryData!$A$1,'Quality check'!$A36-1,'Quality check'!CG$1-1)=0,"",OFFSET(CountryData!$A$1,'Quality check'!$A36-1,'Quality check'!CG$1-1)),"")</f>
        <v/>
      </c>
      <c r="CH36" s="308" t="str">
        <f ca="1">IF(AND(ISNUMBER($A36),ISNUMBER(CH$1)),IF(OFFSET(CountryData!$A$1,'Quality check'!$A36-1,'Quality check'!CH$1-1)=0,"",OFFSET(CountryData!$A$1,'Quality check'!$A36-1,'Quality check'!CH$1-1)),"")</f>
        <v/>
      </c>
      <c r="CI36" s="308" t="str">
        <f ca="1">IF(AND(ISNUMBER($A36),ISNUMBER(CI$1)),IF(OFFSET(CountryData!$A$1,'Quality check'!$A36-1,'Quality check'!CI$1-1)=0,"",OFFSET(CountryData!$A$1,'Quality check'!$A36-1,'Quality check'!CI$1-1)),"")</f>
        <v/>
      </c>
      <c r="CJ36" s="308" t="str">
        <f ca="1">IF(AND(ISNUMBER($A36),ISNUMBER(CJ$1)),IF(OFFSET(CountryData!$A$1,'Quality check'!$A36-1,'Quality check'!CJ$1-1)=0,"",OFFSET(CountryData!$A$1,'Quality check'!$A36-1,'Quality check'!CJ$1-1)),"")</f>
        <v/>
      </c>
      <c r="CK36" s="202" t="str">
        <f ca="1">IF(AND(ISNUMBER($A36),ISNUMBER(CK$1)),IF(OFFSET(CountryData!$A$1,'Quality check'!$A36-1,'Quality check'!CK$1-1)=0,"",OFFSET(CountryData!$A$1,'Quality check'!$A36-1,'Quality check'!CK$1-1)),"")</f>
        <v/>
      </c>
      <c r="CL36" s="308" t="str">
        <f ca="1">IF(AND(ISNUMBER($A36),ISNUMBER(CL$1)),IF(OFFSET(CountryData!$A$1,'Quality check'!$A36-1,'Quality check'!CL$1-1)=0,"",OFFSET(CountryData!$A$1,'Quality check'!$A36-1,'Quality check'!CL$1-1)),"")</f>
        <v/>
      </c>
      <c r="CM36" s="308" t="str">
        <f ca="1">IF(AND(ISNUMBER($A36),ISNUMBER(CM$1)),IF(OFFSET(CountryData!$A$1,'Quality check'!$A36-1,'Quality check'!CM$1-1)=0,"",OFFSET(CountryData!$A$1,'Quality check'!$A36-1,'Quality check'!CM$1-1)),"")</f>
        <v/>
      </c>
      <c r="CN36" s="308" t="str">
        <f ca="1">IF(AND(ISNUMBER($A36),ISNUMBER(CN$1)),IF(OFFSET(CountryData!$A$1,'Quality check'!$A36-1,'Quality check'!CN$1-1)=0,"",OFFSET(CountryData!$A$1,'Quality check'!$A36-1,'Quality check'!CN$1-1)),"")</f>
        <v/>
      </c>
      <c r="CO36" s="308" t="str">
        <f ca="1">IF(AND(ISNUMBER($A36),ISNUMBER(CO$1)),IF(OFFSET(CountryData!$A$1,'Quality check'!$A36-1,'Quality check'!CO$1-1)=0,"",OFFSET(CountryData!$A$1,'Quality check'!$A36-1,'Quality check'!CO$1-1)),"")</f>
        <v/>
      </c>
      <c r="CP36" s="308" t="str">
        <f ca="1">IF(AND(ISNUMBER($A36),ISNUMBER(CP$1)),IF(OFFSET(CountryData!$A$1,'Quality check'!$A36-1,'Quality check'!CP$1-1)=0,"",OFFSET(CountryData!$A$1,'Quality check'!$A36-1,'Quality check'!CP$1-1)),"")</f>
        <v/>
      </c>
      <c r="CQ36" s="308" t="str">
        <f ca="1">IF(AND(ISNUMBER($A36),ISNUMBER(CQ$1)),IF(OFFSET(CountryData!$A$1,'Quality check'!$A36-1,'Quality check'!CQ$1-1)=0,"",OFFSET(CountryData!$A$1,'Quality check'!$A36-1,'Quality check'!CQ$1-1)),"")</f>
        <v/>
      </c>
      <c r="CR36" s="203" t="str">
        <f ca="1">IF(AND(ISNUMBER($A36),ISNUMBER(CR$1)),IF(OFFSET(CountryData!$A$1,'Quality check'!$A36-1,'Quality check'!CR$1-1)=0,"",OFFSET(CountryData!$A$1,'Quality check'!$A36-1,'Quality check'!CR$1-1)),"")</f>
        <v/>
      </c>
      <c r="CS36" s="203" t="str">
        <f ca="1">IF(AND(ISNUMBER($A36),ISNUMBER(CS$1)),IF(OFFSET(CountryData!$A$1,'Quality check'!$A36-1,'Quality check'!CS$1-1)=0,"",OFFSET(CountryData!$A$1,'Quality check'!$A36-1,'Quality check'!CS$1-1)),"")</f>
        <v/>
      </c>
      <c r="CT36" s="203" t="str">
        <f ca="1">IF(AND(ISNUMBER($A36),ISNUMBER(CT$1)),IF(OFFSET(CountryData!$A$1,'Quality check'!$A36-1,'Quality check'!CT$1-1)=0,"",OFFSET(CountryData!$A$1,'Quality check'!$A36-1,'Quality check'!CT$1-1)),"")</f>
        <v/>
      </c>
      <c r="CU36" s="203" t="str">
        <f ca="1">IF(AND(ISNUMBER($A36),ISNUMBER(CU$1)),IF(OFFSET(CountryData!$A$1,'Quality check'!$A36-1,'Quality check'!CU$1-1)=0,"",OFFSET(CountryData!$A$1,'Quality check'!$A36-1,'Quality check'!CU$1-1)),"")</f>
        <v/>
      </c>
      <c r="CV36" s="203" t="str">
        <f ca="1">IF(AND(ISNUMBER($A36),ISNUMBER(CV$1)),IF(OFFSET(CountryData!$A$1,'Quality check'!$A36-1,'Quality check'!CV$1-1)=0,"",OFFSET(CountryData!$A$1,'Quality check'!$A36-1,'Quality check'!CV$1-1)),"")</f>
        <v/>
      </c>
      <c r="CW36" s="203" t="str">
        <f ca="1">IF(AND(ISNUMBER($A36),ISNUMBER(CW$1)),IF(OFFSET(CountryData!$A$1,'Quality check'!$A36-1,'Quality check'!CW$1-1)=0,"",OFFSET(CountryData!$A$1,'Quality check'!$A36-1,'Quality check'!CW$1-1)),"")</f>
        <v/>
      </c>
      <c r="CX36" s="203" t="str">
        <f ca="1">IF(AND(ISNUMBER($A36),ISNUMBER(CX$1)),IF(OFFSET(CountryData!$A$1,'Quality check'!$A36-1,'Quality check'!CX$1-1)=0,"",OFFSET(CountryData!$A$1,'Quality check'!$A36-1,'Quality check'!CX$1-1)),"")</f>
        <v/>
      </c>
      <c r="CY36" s="203" t="str">
        <f ca="1">IF(AND(ISNUMBER($A36),ISNUMBER(CY$1)),IF(OFFSET(CountryData!$A$1,'Quality check'!$A36-1,'Quality check'!CY$1-1)=0,"",OFFSET(CountryData!$A$1,'Quality check'!$A36-1,'Quality check'!CY$1-1)),"")</f>
        <v/>
      </c>
      <c r="CZ36" s="308" t="str">
        <f ca="1">IF(AND(ISNUMBER($A36),ISNUMBER(CZ$1)),IF(OFFSET(CountryData!$A$1,'Quality check'!$A36-1,'Quality check'!CZ$1-1)=0,"",OFFSET(CountryData!$A$1,'Quality check'!$A36-1,'Quality check'!CZ$1-1)),"")</f>
        <v/>
      </c>
      <c r="DA36" s="308" t="str">
        <f ca="1">IF(AND(ISNUMBER($A36),ISNUMBER(DA$1)),IF(OFFSET(CountryData!$A$1,'Quality check'!$A36-1,'Quality check'!DA$1-1)=0,"",OFFSET(CountryData!$A$1,'Quality check'!$A36-1,'Quality check'!DA$1-1)),"")</f>
        <v/>
      </c>
      <c r="DB36" s="202" t="str">
        <f ca="1">IF(AND(ISNUMBER($A36),ISNUMBER(DB$1)),IF(OFFSET(CountryData!$A$1,'Quality check'!$A36-1,'Quality check'!DB$1-1)=0,"",OFFSET(CountryData!$A$1,'Quality check'!$A36-1,'Quality check'!DB$1-1)),"")</f>
        <v/>
      </c>
      <c r="DC36" s="308" t="str">
        <f ca="1">IF(AND(ISNUMBER($A36),ISNUMBER(DC$1)),IF(OFFSET(CountryData!$A$1,'Quality check'!$A36-1,'Quality check'!DC$1-1)=0,"",OFFSET(CountryData!$A$1,'Quality check'!$A36-1,'Quality check'!DC$1-1)),"")</f>
        <v/>
      </c>
      <c r="DD36" s="308" t="str">
        <f ca="1">IF(AND(ISNUMBER($A36),ISNUMBER(DD$1)),IF(OFFSET(CountryData!$A$1,'Quality check'!$A36-1,'Quality check'!DD$1-1)=0,"",OFFSET(CountryData!$A$1,'Quality check'!$A36-1,'Quality check'!DD$1-1)),"")</f>
        <v/>
      </c>
      <c r="DE36" s="202" t="str">
        <f ca="1">IF(AND(ISNUMBER($A36),ISNUMBER(DE$1)),IF(OFFSET(CountryData!$A$1,'Quality check'!$A36-1,'Quality check'!DE$1-1)=0,"",OFFSET(CountryData!$A$1,'Quality check'!$A36-1,'Quality check'!DE$1-1)),"")</f>
        <v/>
      </c>
      <c r="DF36" s="203" t="str">
        <f ca="1">IF(AND(ISNUMBER($A36),ISNUMBER(DF$1)),IF(OFFSET(CountryData!$A$1,'Quality check'!$A36-1,'Quality check'!DF$1-1)=0,"",OFFSET(CountryData!$A$1,'Quality check'!$A36-1,'Quality check'!DF$1-1)),"")</f>
        <v/>
      </c>
      <c r="DG36" s="308" t="str">
        <f ca="1">IF(AND(ISNUMBER($A36),ISNUMBER(DG$1)),IF(OFFSET(CountryData!$A$1,'Quality check'!$A36-1,'Quality check'!DG$1-1)=0,"",OFFSET(CountryData!$A$1,'Quality check'!$A36-1,'Quality check'!DG$1-1)),"")</f>
        <v/>
      </c>
      <c r="DH36" s="203" t="str">
        <f ca="1">IF(AND(ISNUMBER($A36),ISNUMBER(DH$1)),IF(OFFSET(CountryData!$A$1,'Quality check'!$A36-1,'Quality check'!DH$1-1)=0,"",OFFSET(CountryData!$A$1,'Quality check'!$A36-1,'Quality check'!DH$1-1)),"")</f>
        <v/>
      </c>
      <c r="DI36" s="308" t="str">
        <f ca="1">IF(AND(ISNUMBER($A36),ISNUMBER(DI$1)),IF(OFFSET(CountryData!$A$1,'Quality check'!$A36-1,'Quality check'!DI$1-1)=0,"",OFFSET(CountryData!$A$1,'Quality check'!$A36-1,'Quality check'!DI$1-1)),"")</f>
        <v/>
      </c>
      <c r="DJ36" s="308" t="str">
        <f ca="1">IF(AND(ISNUMBER($A36),ISNUMBER(DJ$1)),IF(OFFSET(CountryData!$A$1,'Quality check'!$A36-1,'Quality check'!DJ$1-1)=0,"",OFFSET(CountryData!$A$1,'Quality check'!$A36-1,'Quality check'!DJ$1-1)),"")</f>
        <v/>
      </c>
      <c r="DK36" s="203" t="str">
        <f ca="1">IF(AND(ISNUMBER($A36),ISNUMBER(DK$1)),IF(OFFSET(CountryData!$A$1,'Quality check'!$A36-1,'Quality check'!DK$1-1)=0,"",OFFSET(CountryData!$A$1,'Quality check'!$A36-1,'Quality check'!DK$1-1)),"")</f>
        <v/>
      </c>
      <c r="DL36" s="203" t="str">
        <f ca="1">IF(AND(ISNUMBER($A36),ISNUMBER(DL$1)),IF(OFFSET(CountryData!$A$1,'Quality check'!$A36-1,'Quality check'!DL$1-1)=0,"",OFFSET(CountryData!$A$1,'Quality check'!$A36-1,'Quality check'!DL$1-1)),"")</f>
        <v/>
      </c>
      <c r="DM36" s="203" t="str">
        <f ca="1">IF(AND(ISNUMBER($A36),ISNUMBER(DM$1)),IF(OFFSET(CountryData!$A$1,'Quality check'!$A36-1,'Quality check'!DM$1-1)=0,"",OFFSET(CountryData!$A$1,'Quality check'!$A36-1,'Quality check'!DM$1-1)),"")</f>
        <v/>
      </c>
      <c r="DN36" s="203" t="str">
        <f ca="1">IF(AND(ISNUMBER($A36),ISNUMBER(DN$1)),IF(OFFSET(CountryData!$A$1,'Quality check'!$A36-1,'Quality check'!DN$1-1)=0,"",OFFSET(CountryData!$A$1,'Quality check'!$A36-1,'Quality check'!DN$1-1)),"")</f>
        <v/>
      </c>
      <c r="DO36" t="str">
        <f ca="1">IF(AND(ISNUMBER($A36),ISNUMBER(DO$1)),IF(OFFSET(CountryData!$A$1,'Quality check'!$A36-1,'Quality check'!DO$1-1)=0,"",OFFSET(CountryData!$A$1,'Quality check'!$A36-1,'Quality check'!DO$1-1)),"")</f>
        <v/>
      </c>
      <c r="DP36" t="str">
        <f ca="1">IF(AND(ISNUMBER($A36),ISNUMBER(DP$1)),IF(OFFSET(CountryData!$A$1,'Quality check'!$A36-1,'Quality check'!DP$1-1)=0,"",OFFSET(CountryData!$A$1,'Quality check'!$A36-1,'Quality check'!DP$1-1)),"")</f>
        <v/>
      </c>
      <c r="EF36">
        <f t="shared" si="3"/>
        <v>7</v>
      </c>
      <c r="EG36" t="str">
        <f t="shared" si="4"/>
        <v/>
      </c>
      <c r="EH36" t="str">
        <f t="shared" si="0"/>
        <v/>
      </c>
    </row>
    <row r="37" spans="1:138" x14ac:dyDescent="0.25">
      <c r="A37" s="114">
        <f>IF(ISNUMBER(MATCH(C37,CountryData!$EM:$EM,0)),MATCH(C37,CountryData!$EM:$EM,0),"")</f>
        <v>77</v>
      </c>
      <c r="B37" t="s">
        <v>428</v>
      </c>
      <c r="C37" t="s">
        <v>745</v>
      </c>
      <c r="D37" t="str">
        <f t="shared" si="1"/>
        <v>Ethiopia</v>
      </c>
      <c r="E37">
        <f t="shared" si="2"/>
        <v>2012</v>
      </c>
      <c r="F37" s="203">
        <f ca="1">IF(AND(ISNUMBER($A37),ISNUMBER(F$1)),IF(OFFSET(CountryData!$A$1,'Quality check'!$A37-1,'Quality check'!F$1-1)=0,"",OFFSET(CountryData!$A$1,'Quality check'!$A37-1,'Quality check'!F$1-1)),"")</f>
        <v>83870477</v>
      </c>
      <c r="G37" s="203">
        <f ca="1">IF(AND(ISNUMBER($A37),ISNUMBER(G$1)),IF(OFFSET(CountryData!$A$1,'Quality check'!$A37-1,'Quality check'!G$1-1)=0,"",OFFSET(CountryData!$A$1,'Quality check'!$A37-1,'Quality check'!G$1-1)),"")</f>
        <v>37724940.5546</v>
      </c>
      <c r="H37" s="202">
        <f ca="1">IF(AND(ISNUMBER($A37),ISNUMBER(H$1)),IF(OFFSET(CountryData!$A$1,'Quality check'!$A37-1,'Quality check'!H$1-1)=0,"",OFFSET(CountryData!$A$1,'Quality check'!$A37-1,'Quality check'!H$1-1)),"")</f>
        <v>0.68</v>
      </c>
      <c r="I37" s="202">
        <f ca="1">IF(AND(ISNUMBER($A37),ISNUMBER(I$1)),IF(OFFSET(CountryData!$A$1,'Quality check'!$A37-1,'Quality check'!I$1-1)=0,"",OFFSET(CountryData!$A$1,'Quality check'!$A37-1,'Quality check'!I$1-1)),"")</f>
        <v>2.5999999999999999E-2</v>
      </c>
      <c r="J37" s="203">
        <f ca="1">IF(AND(ISNUMBER($A37),ISNUMBER(J$1)),IF(OFFSET(CountryData!$A$1,'Quality check'!$A37-1,'Quality check'!J$1-1)=0,"",OFFSET(CountryData!$A$1,'Quality check'!$A37-1,'Quality check'!J$1-1)),"")</f>
        <v>41551344</v>
      </c>
      <c r="K37" s="203">
        <f ca="1">IF(AND(ISNUMBER($A37),ISNUMBER(K$1)),IF(OFFSET(CountryData!$A$1,'Quality check'!$A37-1,'Quality check'!K$1-1)=0,"",OFFSET(CountryData!$A$1,'Quality check'!$A37-1,'Quality check'!K$1-1)),"")</f>
        <v>19625691.618000001</v>
      </c>
      <c r="L37" s="203">
        <f ca="1">IF(AND(ISNUMBER($A37),ISNUMBER(L$1)),IF(OFFSET(CountryData!$A$1,'Quality check'!$A37-1,'Quality check'!L$1-1)=0,"",OFFSET(CountryData!$A$1,'Quality check'!$A37-1,'Quality check'!L$1-1)),"")</f>
        <v>3019337.1719999998</v>
      </c>
      <c r="M37" s="203">
        <f ca="1">IF(AND(ISNUMBER($A37),ISNUMBER(M$1)),IF(OFFSET(CountryData!$A$1,'Quality check'!$A37-1,'Quality check'!M$1-1)=0,"",OFFSET(CountryData!$A$1,'Quality check'!$A37-1,'Quality check'!M$1-1)),"")</f>
        <v>13752429.195738003</v>
      </c>
      <c r="N37" s="203">
        <f ca="1">IF(AND(ISNUMBER($A37),ISNUMBER(N$1)),IF(OFFSET(CountryData!$A$1,'Quality check'!$A37-1,'Quality check'!N$1-1)=0,"",OFFSET(CountryData!$A$1,'Quality check'!$A37-1,'Quality check'!N$1-1)),"")</f>
        <v>10261217.379042</v>
      </c>
      <c r="O37" s="203">
        <f ca="1">IF(AND(ISNUMBER($A37),ISNUMBER(O$1)),IF(OFFSET(CountryData!$A$1,'Quality check'!$A37-1,'Quality check'!O$1-1)=0,"",OFFSET(CountryData!$A$1,'Quality check'!$A37-1,'Quality check'!O$1-1)),"")</f>
        <v>4763843.0936000003</v>
      </c>
      <c r="P37" s="203">
        <f ca="1">IF(AND(ISNUMBER($A37),ISNUMBER(P$1)),IF(OFFSET(CountryData!$A$1,'Quality check'!$A37-1,'Quality check'!P$1-1)=0,"",OFFSET(CountryData!$A$1,'Quality check'!$A37-1,'Quality check'!P$1-1)),"")</f>
        <v>3659929.039552371</v>
      </c>
      <c r="Q37" s="203">
        <f ca="1">IF(AND(ISNUMBER($A37),ISNUMBER(Q$1)),IF(OFFSET(CountryData!$A$1,'Quality check'!$A37-1,'Quality check'!Q$1-1)=0,"",OFFSET(CountryData!$A$1,'Quality check'!$A37-1,'Quality check'!Q$1-1)),"")</f>
        <v>1970956.2095000001</v>
      </c>
      <c r="R37" s="203">
        <f ca="1">IF(AND(ISNUMBER($A37),ISNUMBER(R$1)),IF(OFFSET(CountryData!$A$1,'Quality check'!$A37-1,'Quality check'!R$1-1)=0,"",OFFSET(CountryData!$A$1,'Quality check'!$A37-1,'Quality check'!R$1-1)),"")</f>
        <v>1329641.7915063058</v>
      </c>
      <c r="S37" s="203">
        <f ca="1">IF(AND(ISNUMBER($A37),ISNUMBER(S$1)),IF(OFFSET(CountryData!$A$1,'Quality check'!$A37-1,'Quality check'!S$1-1)=0,"",OFFSET(CountryData!$A$1,'Quality check'!$A37-1,'Quality check'!S$1-1)),"")</f>
        <v>1430202.9354017409</v>
      </c>
      <c r="T37" s="202">
        <f ca="1">IF(AND(ISNUMBER($A37),ISNUMBER(T$1)),IF(OFFSET(CountryData!$A$1,'Quality check'!$A37-1,'Quality check'!T$1-1)=0,"",OFFSET(CountryData!$A$1,'Quality check'!$A37-1,'Quality check'!T$1-1)),"")</f>
        <v>0.83</v>
      </c>
      <c r="U37" s="203">
        <f ca="1">IF(AND(ISNUMBER($A37),ISNUMBER(U$1)),IF(OFFSET(CountryData!$A$1,'Quality check'!$A37-1,'Quality check'!U$1-1)=0,"",OFFSET(CountryData!$A$1,'Quality check'!$A37-1,'Quality check'!U$1-1)),"")</f>
        <v>76186986.405155003</v>
      </c>
      <c r="V37" s="203">
        <f ca="1">IF(AND(ISNUMBER($A37),ISNUMBER(V$1)),IF(OFFSET(CountryData!$A$1,'Quality check'!$A37-1,'Quality check'!V$1-1)=0,"",OFFSET(CountryData!$A$1,'Quality check'!$A37-1,'Quality check'!V$1-1)),"")</f>
        <v>76186986.405155003</v>
      </c>
      <c r="W37" s="202">
        <f ca="1">IF(AND(ISNUMBER($A37),ISNUMBER(W$1)),IF(OFFSET(CountryData!$A$1,'Quality check'!$A37-1,'Quality check'!W$1-1)=0,"",OFFSET(CountryData!$A$1,'Quality check'!$A37-1,'Quality check'!W$1-1)),"")</f>
        <v>0.39</v>
      </c>
      <c r="X37" s="202">
        <f ca="1">IF(AND(ISNUMBER($A37),ISNUMBER(X$1)),IF(OFFSET(CountryData!$A$1,'Quality check'!$A37-1,'Quality check'!X$1-1)=0,"",OFFSET(CountryData!$A$1,'Quality check'!$A37-1,'Quality check'!X$1-1)),"")</f>
        <v>4.7</v>
      </c>
      <c r="Y37" s="202">
        <f ca="1">IF(AND(ISNUMBER($A37),ISNUMBER(Y$1)),IF(OFFSET(CountryData!$A$1,'Quality check'!$A37-1,'Quality check'!Y$1-1)=0,"",OFFSET(CountryData!$A$1,'Quality check'!$A37-1,'Quality check'!Y$1-1)),"")</f>
        <v>0.68</v>
      </c>
      <c r="Z37" s="202">
        <f ca="1">IF(AND(ISNUMBER($A37),ISNUMBER(Z$1)),IF(OFFSET(CountryData!$A$1,'Quality check'!$A37-1,'Quality check'!Z$1-1)=0,"",OFFSET(CountryData!$A$1,'Quality check'!$A37-1,'Quality check'!Z$1-1)),"")</f>
        <v>0.66200000000000003</v>
      </c>
      <c r="AA37" s="203">
        <f ca="1">IF(AND(ISNUMBER($A37),ISNUMBER(AA$1)),IF(OFFSET(CountryData!$A$1,'Quality check'!$A37-1,'Quality check'!AA$1-1)=0,"",OFFSET(CountryData!$A$1,'Quality check'!$A37-1,'Quality check'!AA$1-1)),"")</f>
        <v>88000</v>
      </c>
      <c r="AB37" s="203">
        <f ca="1">IF(AND(ISNUMBER($A37),ISNUMBER(AB$1)),IF(OFFSET(CountryData!$A$1,'Quality check'!$A37-1,'Quality check'!AB$1-1)=0,"",OFFSET(CountryData!$A$1,'Quality check'!$A37-1,'Quality check'!AB$1-1)),"")</f>
        <v>14000</v>
      </c>
      <c r="AC37" s="203">
        <f ca="1">IF(AND(ISNUMBER($A37),ISNUMBER(AC$1)),IF(OFFSET(CountryData!$A$1,'Quality check'!$A37-1,'Quality check'!AC$1-1)=0,"",OFFSET(CountryData!$A$1,'Quality check'!$A37-1,'Quality check'!AC$1-1)),"")</f>
        <v>205000</v>
      </c>
      <c r="AD37" s="203">
        <f ca="1">IF(AND(ISNUMBER($A37),ISNUMBER(AD$1)),IF(OFFSET(CountryData!$A$1,'Quality check'!$A37-1,'Quality check'!AD$1-1)=0,"",OFFSET(CountryData!$A$1,'Quality check'!$A37-1,'Quality check'!AD$1-1)),"")</f>
        <v>9700</v>
      </c>
      <c r="AE37" s="202">
        <f ca="1">IF(AND(ISNUMBER($A37),ISNUMBER(AE$1)),IF(OFFSET(CountryData!$A$1,'Quality check'!$A37-1,'Quality check'!AE$1-1)=0,"",OFFSET(CountryData!$A$1,'Quality check'!$A37-1,'Quality check'!AE$1-1)),"")</f>
        <v>0.13400000000000001</v>
      </c>
      <c r="AF37" s="308">
        <f ca="1">IF(AND(ISNUMBER($A37),ISNUMBER(AF$1)),IF(OFFSET(CountryData!$A$1,'Quality check'!$A37-1,'Quality check'!AF$1-1)=0,"",OFFSET(CountryData!$A$1,'Quality check'!$A37-1,'Quality check'!AF$1-1)),"")</f>
        <v>2.9033333333333338</v>
      </c>
      <c r="AG37" s="203" t="str">
        <f ca="1">IF(AND(ISNUMBER($A37),ISNUMBER(AG$1)),IF(OFFSET(CountryData!$A$1,'Quality check'!$A37-1,'Quality check'!AG$1-1)=0,"",OFFSET(CountryData!$A$1,'Quality check'!$A37-1,'Quality check'!AG$1-1)),"")</f>
        <v>HEW</v>
      </c>
      <c r="AH37" s="203">
        <f ca="1">IF(AND(ISNUMBER($A37),ISNUMBER(AH$1)),IF(OFFSET(CountryData!$A$1,'Quality check'!$A37-1,'Quality check'!AH$1-1)=0,"",OFFSET(CountryData!$A$1,'Quality check'!$A37-1,'Quality check'!AH$1-1)),"")</f>
        <v>1400</v>
      </c>
      <c r="AI37" s="203">
        <f ca="1">IF(AND(ISNUMBER($A37),ISNUMBER(AI$1)),IF(OFFSET(CountryData!$A$1,'Quality check'!$A37-1,'Quality check'!AI$1-1)=0,"",OFFSET(CountryData!$A$1,'Quality check'!$A37-1,'Quality check'!AI$1-1)),"")</f>
        <v>31135</v>
      </c>
      <c r="AJ37" s="202">
        <f ca="1">IF(AND(ISNUMBER($A37),ISNUMBER(AJ$1)),IF(OFFSET(CountryData!$A$1,'Quality check'!$A37-1,'Quality check'!AJ$1-1)=0,"",OFFSET(CountryData!$A$1,'Quality check'!$A37-1,'Quality check'!AJ$1-1)),"")</f>
        <v>0.318</v>
      </c>
      <c r="AK37" s="202">
        <f ca="1">IF(AND(ISNUMBER($A37),ISNUMBER(AK$1)),IF(OFFSET(CountryData!$A$1,'Quality check'!$A37-1,'Quality check'!AK$1-1)=0,"",OFFSET(CountryData!$A$1,'Quality check'!$A37-1,'Quality check'!AK$1-1)),"")</f>
        <v>0.26</v>
      </c>
      <c r="AL37" s="202">
        <f ca="1">IF(AND(ISNUMBER($A37),ISNUMBER(AL$1)),IF(OFFSET(CountryData!$A$1,'Quality check'!$A37-1,'Quality check'!AL$1-1)=0,"",OFFSET(CountryData!$A$1,'Quality check'!$A37-1,'Quality check'!AL$1-1)),"")</f>
        <v>7.0000000000000007E-2</v>
      </c>
      <c r="AM37" s="202">
        <f ca="1">IF(AND(ISNUMBER($A37),ISNUMBER(AM$1)),IF(OFFSET(CountryData!$A$1,'Quality check'!$A37-1,'Quality check'!AM$1-1)=0,"",OFFSET(CountryData!$A$1,'Quality check'!$A37-1,'Quality check'!AM$1-1)),"")</f>
        <v>1.2133333333333336</v>
      </c>
      <c r="AN37" s="202" t="str">
        <f ca="1">IF(AND(ISNUMBER($A37),ISNUMBER(AN$1)),IF(OFFSET(CountryData!$A$1,'Quality check'!$A37-1,'Quality check'!AN$1-1)=0,"",OFFSET(CountryData!$A$1,'Quality check'!$A37-1,'Quality check'!AN$1-1)),"")</f>
        <v>HEW</v>
      </c>
      <c r="AO37" s="203">
        <f ca="1">IF(AND(ISNUMBER($A37),ISNUMBER(AO$1)),IF(OFFSET(CountryData!$A$1,'Quality check'!$A37-1,'Quality check'!AO$1-1)=0,"",OFFSET(CountryData!$A$1,'Quality check'!$A37-1,'Quality check'!AO$1-1)),"")</f>
        <v>1500</v>
      </c>
      <c r="AP37" s="203">
        <f ca="1">IF(AND(ISNUMBER($A37),ISNUMBER(AP$1)),IF(OFFSET(CountryData!$A$1,'Quality check'!$A37-1,'Quality check'!AP$1-1)=0,"",OFFSET(CountryData!$A$1,'Quality check'!$A37-1,'Quality check'!AP$1-1)),"")</f>
        <v>31135</v>
      </c>
      <c r="AQ37" s="202">
        <f ca="1">IF(AND(ISNUMBER($A37),ISNUMBER(AQ$1)),IF(OFFSET(CountryData!$A$1,'Quality check'!$A37-1,'Quality check'!AQ$1-1)=0,"",OFFSET(CountryData!$A$1,'Quality check'!$A37-1,'Quality check'!AQ$1-1)),"")</f>
        <v>0.27</v>
      </c>
      <c r="AR37" s="202">
        <f ca="1">IF(AND(ISNUMBER($A37),ISNUMBER(AR$1)),IF(OFFSET(CountryData!$A$1,'Quality check'!$A37-1,'Quality check'!AR$1-1)=0,"",OFFSET(CountryData!$A$1,'Quality check'!$A37-1,'Quality check'!AR$1-1)),"")</f>
        <v>0.31</v>
      </c>
      <c r="AS37" s="202">
        <f ca="1">IF(AND(ISNUMBER($A37),ISNUMBER(AS$1)),IF(OFFSET(CountryData!$A$1,'Quality check'!$A37-1,'Quality check'!AS$1-1)=0,"",OFFSET(CountryData!$A$1,'Quality check'!$A37-1,'Quality check'!AS$1-1)),"")</f>
        <v>0.17100000000000001</v>
      </c>
      <c r="AT37" s="202">
        <f ca="1">IF(AND(ISNUMBER($A37),ISNUMBER(AT$1)),IF(OFFSET(CountryData!$A$1,'Quality check'!$A37-1,'Quality check'!AT$1-1)=0,"",OFFSET(CountryData!$A$1,'Quality check'!$A37-1,'Quality check'!AT$1-1)),"")</f>
        <v>0.17100000000000001</v>
      </c>
      <c r="AU37" s="202">
        <f ca="1">IF(AND(ISNUMBER($A37),ISNUMBER(AU$1)),IF(OFFSET(CountryData!$A$1,'Quality check'!$A37-1,'Quality check'!AU$1-1)=0,"",OFFSET(CountryData!$A$1,'Quality check'!$A37-1,'Quality check'!AU$1-1)),"")</f>
        <v>1.1115000000000002</v>
      </c>
      <c r="AV37" s="202" t="str">
        <f ca="1">IF(AND(ISNUMBER($A37),ISNUMBER(AV$1)),IF(OFFSET(CountryData!$A$1,'Quality check'!$A37-1,'Quality check'!AV$1-1)=0,"",OFFSET(CountryData!$A$1,'Quality check'!$A37-1,'Quality check'!AV$1-1)),"")</f>
        <v>HEW</v>
      </c>
      <c r="AW37" s="203">
        <f ca="1">IF(AND(ISNUMBER($A37),ISNUMBER(AW$1)),IF(OFFSET(CountryData!$A$1,'Quality check'!$A37-1,'Quality check'!AW$1-1)=0,"",OFFSET(CountryData!$A$1,'Quality check'!$A37-1,'Quality check'!AW$1-1)),"")</f>
        <v>1500</v>
      </c>
      <c r="AX37" s="203">
        <f ca="1">IF(AND(ISNUMBER($A37),ISNUMBER(AX$1)),IF(OFFSET(CountryData!$A$1,'Quality check'!$A37-1,'Quality check'!AX$1-1)=0,"",OFFSET(CountryData!$A$1,'Quality check'!$A37-1,'Quality check'!AX$1-1)),"")</f>
        <v>31135</v>
      </c>
      <c r="AY37" s="202">
        <f ca="1">IF(AND(ISNUMBER($A37),ISNUMBER(AY$1)),IF(OFFSET(CountryData!$A$1,'Quality check'!$A37-1,'Quality check'!AY$1-1)=0,"",OFFSET(CountryData!$A$1,'Quality check'!$A37-1,'Quality check'!AY$1-1)),"")</f>
        <v>1.8</v>
      </c>
      <c r="AZ37" s="202">
        <f ca="1">IF(AND(ISNUMBER($A37),ISNUMBER(AZ$1)),IF(OFFSET(CountryData!$A$1,'Quality check'!$A37-1,'Quality check'!AZ$1-1)=0,"",OFFSET(CountryData!$A$1,'Quality check'!$A37-1,'Quality check'!AZ$1-1)),"")</f>
        <v>0.24</v>
      </c>
      <c r="BA37" s="202">
        <f ca="1">IF(AND(ISNUMBER($A37),ISNUMBER(BA$1)),IF(OFFSET(CountryData!$A$1,'Quality check'!$A37-1,'Quality check'!BA$1-1)=0,"",OFFSET(CountryData!$A$1,'Quality check'!$A37-1,'Quality check'!BA$1-1)),"")</f>
        <v>0.34</v>
      </c>
      <c r="BB37" s="202">
        <f ca="1">IF(AND(ISNUMBER($A37),ISNUMBER(BB$1)),IF(OFFSET(CountryData!$A$1,'Quality check'!$A37-1,'Quality check'!BB$1-1)=0,"",OFFSET(CountryData!$A$1,'Quality check'!$A37-1,'Quality check'!BB$1-1)),"")</f>
        <v>0.30580429657328262</v>
      </c>
      <c r="BC37" s="202">
        <f ca="1">IF(AND(ISNUMBER($A37),ISNUMBER(BC$1)),IF(OFFSET(CountryData!$A$1,'Quality check'!$A37-1,'Quality check'!BC$1-1)=0,"",OFFSET(CountryData!$A$1,'Quality check'!$A37-1,'Quality check'!BC$1-1)),"")</f>
        <v>0.6</v>
      </c>
      <c r="BD37" s="313">
        <f ca="1">IF(AND(ISNUMBER($A37),ISNUMBER(BD$1)),IF(OFFSET(CountryData!$A$1,'Quality check'!$A37-1,'Quality check'!BD$1-1)=0,"",OFFSET(CountryData!$A$1,'Quality check'!$A37-1,'Quality check'!BD$1-1)),"")</f>
        <v>0.33362056581184557</v>
      </c>
      <c r="BE37" s="313">
        <f ca="1">IF(AND(ISNUMBER($A37),ISNUMBER(BE$1)),IF(OFFSET(CountryData!$A$1,'Quality check'!$A37-1,'Quality check'!BE$1-1)=0,"",OFFSET(CountryData!$A$1,'Quality check'!$A37-1,'Quality check'!BE$1-1)),"")</f>
        <v>0.74832327552196254</v>
      </c>
      <c r="BF37" s="313">
        <f ca="1">IF(AND(ISNUMBER($A37),ISNUMBER(BF$1)),IF(OFFSET(CountryData!$A$1,'Quality check'!$A37-1,'Quality check'!BF$1-1)=0,"",OFFSET(CountryData!$A$1,'Quality check'!$A37-1,'Quality check'!BF$1-1)),"")</f>
        <v>2.7999999999999997E-2</v>
      </c>
      <c r="BG37" s="203">
        <f ca="1">IF(AND(ISNUMBER($A37),ISNUMBER(BG$1)),IF(OFFSET(CountryData!$A$1,'Quality check'!$A37-1,'Quality check'!BG$1-1)=0,"",OFFSET(CountryData!$A$1,'Quality check'!$A37-1,'Quality check'!BG$1-1)),"")</f>
        <v>1</v>
      </c>
      <c r="BH37" s="202" t="str">
        <f ca="1">IF(AND(ISNUMBER($A37),ISNUMBER(BH$1)),IF(OFFSET(CountryData!$A$1,'Quality check'!$A37-1,'Quality check'!BH$1-1)=0,"",OFFSET(CountryData!$A$1,'Quality check'!$A37-1,'Quality check'!BH$1-1)),"")</f>
        <v>HEW</v>
      </c>
      <c r="BI37" s="203">
        <f ca="1">IF(AND(ISNUMBER($A37),ISNUMBER(BI$1)),IF(OFFSET(CountryData!$A$1,'Quality check'!$A37-1,'Quality check'!BI$1-1)=0,"",OFFSET(CountryData!$A$1,'Quality check'!$A37-1,'Quality check'!BI$1-1)),"")</f>
        <v>1500</v>
      </c>
      <c r="BJ37" s="202">
        <f ca="1">IF(AND(ISNUMBER($A37),ISNUMBER(BJ$1)),IF(OFFSET(CountryData!$A$1,'Quality check'!$A37-1,'Quality check'!BJ$1-1)=0,"",OFFSET(CountryData!$A$1,'Quality check'!$A37-1,'Quality check'!BJ$1-1)),"")</f>
        <v>31135</v>
      </c>
      <c r="BK37" s="202">
        <f ca="1">IF(AND(ISNUMBER($A37),ISNUMBER(BK$1)),IF(OFFSET(CountryData!$A$1,'Quality check'!$A37-1,'Quality check'!BK$1-1)=0,"",OFFSET(CountryData!$A$1,'Quality check'!$A37-1,'Quality check'!BK$1-1)),"")</f>
        <v>84</v>
      </c>
      <c r="BL37" s="308">
        <f ca="1">IF(AND(ISNUMBER($A37),ISNUMBER(BL$1)),IF(OFFSET(CountryData!$A$1,'Quality check'!$A37-1,'Quality check'!BL$1-1)=0,"",OFFSET(CountryData!$A$1,'Quality check'!$A37-1,'Quality check'!BL$1-1)),"")</f>
        <v>0.5</v>
      </c>
      <c r="BM37" s="308">
        <f ca="1">IF(AND(ISNUMBER($A37),ISNUMBER(BM$1)),IF(OFFSET(CountryData!$A$1,'Quality check'!$A37-1,'Quality check'!BM$1-1)=0,"",OFFSET(CountryData!$A$1,'Quality check'!$A37-1,'Quality check'!BM$1-1)),"")</f>
        <v>0.7</v>
      </c>
      <c r="BN37" s="308">
        <f ca="1">IF(AND(ISNUMBER($A37),ISNUMBER(BN$1)),IF(OFFSET(CountryData!$A$1,'Quality check'!$A37-1,'Quality check'!BN$1-1)=0,"",OFFSET(CountryData!$A$1,'Quality check'!$A37-1,'Quality check'!BN$1-1)),"")</f>
        <v>0.65200000000000002</v>
      </c>
      <c r="BO37" s="308">
        <f ca="1">IF(AND(ISNUMBER($A37),ISNUMBER(BO$1)),IF(OFFSET(CountryData!$A$1,'Quality check'!$A37-1,'Quality check'!BO$1-1)=0,"",OFFSET(CountryData!$A$1,'Quality check'!$A37-1,'Quality check'!BO$1-1)),"")</f>
        <v>0.39700000000000002</v>
      </c>
      <c r="BP37" s="308">
        <f ca="1">IF(AND(ISNUMBER($A37),ISNUMBER(BP$1)),IF(OFFSET(CountryData!$A$1,'Quality check'!$A37-1,'Quality check'!BP$1-1)=0,"",OFFSET(CountryData!$A$1,'Quality check'!$A37-1,'Quality check'!BP$1-1)),"")</f>
        <v>0.307</v>
      </c>
      <c r="BQ37" s="308">
        <f ca="1">IF(AND(ISNUMBER($A37),ISNUMBER(BQ$1)),IF(OFFSET(CountryData!$A$1,'Quality check'!$A37-1,'Quality check'!BQ$1-1)=0,"",OFFSET(CountryData!$A$1,'Quality check'!$A37-1,'Quality check'!BQ$1-1)),"")</f>
        <v>0.26300000000000001</v>
      </c>
      <c r="BR37" s="308">
        <f ca="1">IF(AND(ISNUMBER($A37),ISNUMBER(BR$1)),IF(OFFSET(CountryData!$A$1,'Quality check'!$A37-1,'Quality check'!BR$1-1)=0,"",OFFSET(CountryData!$A$1,'Quality check'!$A37-1,'Quality check'!BR$1-1)),"")</f>
        <v>0.9</v>
      </c>
      <c r="BS37" s="308">
        <f ca="1">IF(AND(ISNUMBER($A37),ISNUMBER(BS$1)),IF(OFFSET(CountryData!$A$1,'Quality check'!$A37-1,'Quality check'!BS$1-1)=0,"",OFFSET(CountryData!$A$1,'Quality check'!$A37-1,'Quality check'!BS$1-1)),"")</f>
        <v>0.7</v>
      </c>
      <c r="BT37" s="308">
        <f ca="1">IF(AND(ISNUMBER($A37),ISNUMBER(BT$1)),IF(OFFSET(CountryData!$A$1,'Quality check'!$A37-1,'Quality check'!BT$1-1)=0,"",OFFSET(CountryData!$A$1,'Quality check'!$A37-1,'Quality check'!BT$1-1)),"")</f>
        <v>0.46600000000000003</v>
      </c>
      <c r="BU37" s="308">
        <f ca="1">IF(AND(ISNUMBER($A37),ISNUMBER(BU$1)),IF(OFFSET(CountryData!$A$1,'Quality check'!$A37-1,'Quality check'!BU$1-1)=0,"",OFFSET(CountryData!$A$1,'Quality check'!$A37-1,'Quality check'!BU$1-1)),"")</f>
        <v>0.19800000000000001</v>
      </c>
      <c r="BV37" s="308">
        <f ca="1">IF(AND(ISNUMBER($A37),ISNUMBER(BV$1)),IF(OFFSET(CountryData!$A$1,'Quality check'!$A37-1,'Quality check'!BV$1-1)=0,"",OFFSET(CountryData!$A$1,'Quality check'!$A37-1,'Quality check'!BV$1-1)),"")</f>
        <v>0.26300000000000001</v>
      </c>
      <c r="BW37" s="308">
        <f ca="1">IF(AND(ISNUMBER($A37),ISNUMBER(BW$1)),IF(OFFSET(CountryData!$A$1,'Quality check'!$A37-1,'Quality check'!BW$1-1)=0,"",OFFSET(CountryData!$A$1,'Quality check'!$A37-1,'Quality check'!BW$1-1)),"")</f>
        <v>0.26300000000000001</v>
      </c>
      <c r="BX37" s="202">
        <f ca="1">IF(AND(ISNUMBER($A37),ISNUMBER(BX$1)),IF(OFFSET(CountryData!$A$1,'Quality check'!$A37-1,'Quality check'!BX$1-1)=0,"",OFFSET(CountryData!$A$1,'Quality check'!$A37-1,'Quality check'!BX$1-1)),"")</f>
        <v>0.5</v>
      </c>
      <c r="BY37" s="308">
        <f ca="1">IF(AND(ISNUMBER($A37),ISNUMBER(BY$1)),IF(OFFSET(CountryData!$A$1,'Quality check'!$A37-1,'Quality check'!BY$1-1)=0,"",OFFSET(CountryData!$A$1,'Quality check'!$A37-1,'Quality check'!BY$1-1)),"")</f>
        <v>0.7</v>
      </c>
      <c r="BZ37" s="308">
        <f ca="1">IF(AND(ISNUMBER($A37),ISNUMBER(BZ$1)),IF(OFFSET(CountryData!$A$1,'Quality check'!$A37-1,'Quality check'!BZ$1-1)=0,"",OFFSET(CountryData!$A$1,'Quality check'!$A37-1,'Quality check'!BZ$1-1)),"")</f>
        <v>0.8</v>
      </c>
      <c r="CA37" s="308">
        <f ca="1">IF(AND(ISNUMBER($A37),ISNUMBER(CA$1)),IF(OFFSET(CountryData!$A$1,'Quality check'!$A37-1,'Quality check'!CA$1-1)=0,"",OFFSET(CountryData!$A$1,'Quality check'!$A37-1,'Quality check'!CA$1-1)),"")</f>
        <v>0.27</v>
      </c>
      <c r="CB37" s="308">
        <f ca="1">IF(AND(ISNUMBER($A37),ISNUMBER(CB$1)),IF(OFFSET(CountryData!$A$1,'Quality check'!$A37-1,'Quality check'!CB$1-1)=0,"",OFFSET(CountryData!$A$1,'Quality check'!$A37-1,'Quality check'!CB$1-1)),"")</f>
        <v>0.27</v>
      </c>
      <c r="CC37" s="308">
        <f ca="1">IF(AND(ISNUMBER($A37),ISNUMBER(CC$1)),IF(OFFSET(CountryData!$A$1,'Quality check'!$A37-1,'Quality check'!CC$1-1)=0,"",OFFSET(CountryData!$A$1,'Quality check'!$A37-1,'Quality check'!CC$1-1)),"")</f>
        <v>0.6</v>
      </c>
      <c r="CD37" s="308">
        <f ca="1">IF(AND(ISNUMBER($A37),ISNUMBER(CD$1)),IF(OFFSET(CountryData!$A$1,'Quality check'!$A37-1,'Quality check'!CD$1-1)=0,"",OFFSET(CountryData!$A$1,'Quality check'!$A37-1,'Quality check'!CD$1-1)),"")</f>
        <v>0.96</v>
      </c>
      <c r="CE37" s="308">
        <f ca="1">IF(AND(ISNUMBER($A37),ISNUMBER(CE$1)),IF(OFFSET(CountryData!$A$1,'Quality check'!$A37-1,'Quality check'!CE$1-1)=0,"",OFFSET(CountryData!$A$1,'Quality check'!$A37-1,'Quality check'!CE$1-1)),"")</f>
        <v>0.96</v>
      </c>
      <c r="CF37" s="308">
        <f ca="1">IF(AND(ISNUMBER($A37),ISNUMBER(CF$1)),IF(OFFSET(CountryData!$A$1,'Quality check'!$A37-1,'Quality check'!CF$1-1)=0,"",OFFSET(CountryData!$A$1,'Quality check'!$A37-1,'Quality check'!CF$1-1)),"")</f>
        <v>0.47199999999999998</v>
      </c>
      <c r="CG37" s="308">
        <f ca="1">IF(AND(ISNUMBER($A37),ISNUMBER(CG$1)),IF(OFFSET(CountryData!$A$1,'Quality check'!$A37-1,'Quality check'!CG$1-1)=0,"",OFFSET(CountryData!$A$1,'Quality check'!$A37-1,'Quality check'!CG$1-1)),"")</f>
        <v>0.46899999999999997</v>
      </c>
      <c r="CH37" s="308">
        <f ca="1">IF(AND(ISNUMBER($A37),ISNUMBER(CH$1)),IF(OFFSET(CountryData!$A$1,'Quality check'!$A37-1,'Quality check'!CH$1-1)=0,"",OFFSET(CountryData!$A$1,'Quality check'!$A37-1,'Quality check'!CH$1-1)),"")</f>
        <v>0.30099999999999999</v>
      </c>
      <c r="CI37" s="308">
        <f ca="1">IF(AND(ISNUMBER($A37),ISNUMBER(CI$1)),IF(OFFSET(CountryData!$A$1,'Quality check'!$A37-1,'Quality check'!CI$1-1)=0,"",OFFSET(CountryData!$A$1,'Quality check'!$A37-1,'Quality check'!CI$1-1)),"")</f>
        <v>0.28999999999999998</v>
      </c>
      <c r="CJ37" s="308">
        <f ca="1">IF(AND(ISNUMBER($A37),ISNUMBER(CJ$1)),IF(OFFSET(CountryData!$A$1,'Quality check'!$A37-1,'Quality check'!CJ$1-1)=0,"",OFFSET(CountryData!$A$1,'Quality check'!$A37-1,'Quality check'!CJ$1-1)),"")</f>
        <v>0.66</v>
      </c>
      <c r="CK37" s="202">
        <f ca="1">IF(AND(ISNUMBER($A37),ISNUMBER(CK$1)),IF(OFFSET(CountryData!$A$1,'Quality check'!$A37-1,'Quality check'!CK$1-1)=0,"",OFFSET(CountryData!$A$1,'Quality check'!$A37-1,'Quality check'!CK$1-1)),"")</f>
        <v>0.9</v>
      </c>
      <c r="CL37" s="308">
        <f ca="1">IF(AND(ISNUMBER($A37),ISNUMBER(CL$1)),IF(OFFSET(CountryData!$A$1,'Quality check'!$A37-1,'Quality check'!CL$1-1)=0,"",OFFSET(CountryData!$A$1,'Quality check'!$A37-1,'Quality check'!CL$1-1)),"")</f>
        <v>0.65</v>
      </c>
      <c r="CM37" s="308">
        <f ca="1">IF(AND(ISNUMBER($A37),ISNUMBER(CM$1)),IF(OFFSET(CountryData!$A$1,'Quality check'!$A37-1,'Quality check'!CM$1-1)=0,"",OFFSET(CountryData!$A$1,'Quality check'!$A37-1,'Quality check'!CM$1-1)),"")</f>
        <v>0.95</v>
      </c>
      <c r="CN37" s="308">
        <f ca="1">IF(AND(ISNUMBER($A37),ISNUMBER(CN$1)),IF(OFFSET(CountryData!$A$1,'Quality check'!$A37-1,'Quality check'!CN$1-1)=0,"",OFFSET(CountryData!$A$1,'Quality check'!$A37-1,'Quality check'!CN$1-1)),"")</f>
        <v>0.9</v>
      </c>
      <c r="CO37" s="308">
        <f ca="1">IF(AND(ISNUMBER($A37),ISNUMBER(CO$1)),IF(OFFSET(CountryData!$A$1,'Quality check'!$A37-1,'Quality check'!CO$1-1)=0,"",OFFSET(CountryData!$A$1,'Quality check'!$A37-1,'Quality check'!CO$1-1)),"")</f>
        <v>0.9</v>
      </c>
      <c r="CP37" s="308">
        <f ca="1">IF(AND(ISNUMBER($A37),ISNUMBER(CP$1)),IF(OFFSET(CountryData!$A$1,'Quality check'!$A37-1,'Quality check'!CP$1-1)=0,"",OFFSET(CountryData!$A$1,'Quality check'!$A37-1,'Quality check'!CP$1-1)),"")</f>
        <v>0.5</v>
      </c>
      <c r="CQ37" s="308">
        <f ca="1">IF(AND(ISNUMBER($A37),ISNUMBER(CQ$1)),IF(OFFSET(CountryData!$A$1,'Quality check'!$A37-1,'Quality check'!CQ$1-1)=0,"",OFFSET(CountryData!$A$1,'Quality check'!$A37-1,'Quality check'!CQ$1-1)),"")</f>
        <v>6.8000000000000005E-2</v>
      </c>
      <c r="CR37" s="203">
        <f ca="1">IF(AND(ISNUMBER($A37),ISNUMBER(CR$1)),IF(OFFSET(CountryData!$A$1,'Quality check'!$A37-1,'Quality check'!CR$1-1)=0,"",OFFSET(CountryData!$A$1,'Quality check'!$A37-1,'Quality check'!CR$1-1)),"")</f>
        <v>600</v>
      </c>
      <c r="CS37" s="203">
        <f ca="1">IF(AND(ISNUMBER($A37),ISNUMBER(CS$1)),IF(OFFSET(CountryData!$A$1,'Quality check'!$A37-1,'Quality check'!CS$1-1)=0,"",OFFSET(CountryData!$A$1,'Quality check'!$A37-1,'Quality check'!CS$1-1)),"")</f>
        <v>100</v>
      </c>
      <c r="CT37" s="203">
        <f ca="1">IF(AND(ISNUMBER($A37),ISNUMBER(CT$1)),IF(OFFSET(CountryData!$A$1,'Quality check'!$A37-1,'Quality check'!CT$1-1)=0,"",OFFSET(CountryData!$A$1,'Quality check'!$A37-1,'Quality check'!CT$1-1)),"")</f>
        <v>5000</v>
      </c>
      <c r="CU37" s="203">
        <f ca="1">IF(AND(ISNUMBER($A37),ISNUMBER(CU$1)),IF(OFFSET(CountryData!$A$1,'Quality check'!$A37-1,'Quality check'!CU$1-1)=0,"",OFFSET(CountryData!$A$1,'Quality check'!$A37-1,'Quality check'!CU$1-1)),"")</f>
        <v>300</v>
      </c>
      <c r="CV37" s="203">
        <f ca="1">IF(AND(ISNUMBER($A37),ISNUMBER(CV$1)),IF(OFFSET(CountryData!$A$1,'Quality check'!$A37-1,'Quality check'!CV$1-1)=0,"",OFFSET(CountryData!$A$1,'Quality check'!$A37-1,'Quality check'!CV$1-1)),"")</f>
        <v>10000</v>
      </c>
      <c r="CW37" s="203">
        <f ca="1">IF(AND(ISNUMBER($A37),ISNUMBER(CW$1)),IF(OFFSET(CountryData!$A$1,'Quality check'!$A37-1,'Quality check'!CW$1-1)=0,"",OFFSET(CountryData!$A$1,'Quality check'!$A37-1,'Quality check'!CW$1-1)),"")</f>
        <v>16000</v>
      </c>
      <c r="CX37" s="203">
        <f ca="1">IF(AND(ISNUMBER($A37),ISNUMBER(CX$1)),IF(OFFSET(CountryData!$A$1,'Quality check'!$A37-1,'Quality check'!CX$1-1)=0,"",OFFSET(CountryData!$A$1,'Quality check'!$A37-1,'Quality check'!CX$1-1)),"")</f>
        <v>10000</v>
      </c>
      <c r="CY37" s="203">
        <f ca="1">IF(AND(ISNUMBER($A37),ISNUMBER(CY$1)),IF(OFFSET(CountryData!$A$1,'Quality check'!$A37-1,'Quality check'!CY$1-1)=0,"",OFFSET(CountryData!$A$1,'Quality check'!$A37-1,'Quality check'!CY$1-1)),"")</f>
        <v>14000</v>
      </c>
      <c r="CZ37" s="308">
        <f ca="1">IF(AND(ISNUMBER($A37),ISNUMBER(CZ$1)),IF(OFFSET(CountryData!$A$1,'Quality check'!$A37-1,'Quality check'!CZ$1-1)=0,"",OFFSET(CountryData!$A$1,'Quality check'!$A37-1,'Quality check'!CZ$1-1)),"")</f>
        <v>4.5</v>
      </c>
      <c r="DA37" s="308">
        <f ca="1">IF(AND(ISNUMBER($A37),ISNUMBER(DA$1)),IF(OFFSET(CountryData!$A$1,'Quality check'!$A37-1,'Quality check'!DA$1-1)=0,"",OFFSET(CountryData!$A$1,'Quality check'!$A37-1,'Quality check'!DA$1-1)),"")</f>
        <v>0.67</v>
      </c>
      <c r="DB37" s="202">
        <f ca="1">IF(AND(ISNUMBER($A37),ISNUMBER(DB$1)),IF(OFFSET(CountryData!$A$1,'Quality check'!$A37-1,'Quality check'!DB$1-1)=0,"",OFFSET(CountryData!$A$1,'Quality check'!$A37-1,'Quality check'!DB$1-1)),"")</f>
        <v>0.63</v>
      </c>
      <c r="DC37" s="308">
        <f ca="1">IF(AND(ISNUMBER($A37),ISNUMBER(DC$1)),IF(OFFSET(CountryData!$A$1,'Quality check'!$A37-1,'Quality check'!DC$1-1)=0,"",OFFSET(CountryData!$A$1,'Quality check'!$A37-1,'Quality check'!DC$1-1)),"")</f>
        <v>0.72</v>
      </c>
      <c r="DD37" s="308">
        <f ca="1">IF(AND(ISNUMBER($A37),ISNUMBER(DD$1)),IF(OFFSET(CountryData!$A$1,'Quality check'!$A37-1,'Quality check'!DD$1-1)=0,"",OFFSET(CountryData!$A$1,'Quality check'!$A37-1,'Quality check'!DD$1-1)),"")</f>
        <v>0.18</v>
      </c>
      <c r="DE37" s="202">
        <f ca="1">IF(AND(ISNUMBER($A37),ISNUMBER(DE$1)),IF(OFFSET(CountryData!$A$1,'Quality check'!$A37-1,'Quality check'!DE$1-1)=0,"",OFFSET(CountryData!$A$1,'Quality check'!$A37-1,'Quality check'!DE$1-1)),"")</f>
        <v>0.3</v>
      </c>
      <c r="DF37" s="203">
        <f ca="1">IF(AND(ISNUMBER($A37),ISNUMBER(DF$1)),IF(OFFSET(CountryData!$A$1,'Quality check'!$A37-1,'Quality check'!DF$1-1)=0,"",OFFSET(CountryData!$A$1,'Quality check'!$A37-1,'Quality check'!DF$1-1)),"")</f>
        <v>3.5</v>
      </c>
      <c r="DG37" s="308">
        <f ca="1">IF(AND(ISNUMBER($A37),ISNUMBER(DG$1)),IF(OFFSET(CountryData!$A$1,'Quality check'!$A37-1,'Quality check'!DG$1-1)=0,"",OFFSET(CountryData!$A$1,'Quality check'!$A37-1,'Quality check'!DG$1-1)),"")</f>
        <v>0.37</v>
      </c>
      <c r="DH37" s="203">
        <f ca="1">IF(AND(ISNUMBER($A37),ISNUMBER(DH$1)),IF(OFFSET(CountryData!$A$1,'Quality check'!$A37-1,'Quality check'!DH$1-1)=0,"",OFFSET(CountryData!$A$1,'Quality check'!$A37-1,'Quality check'!DH$1-1)),"")</f>
        <v>120</v>
      </c>
      <c r="DI37" s="308">
        <f ca="1">IF(AND(ISNUMBER($A37),ISNUMBER(DI$1)),IF(OFFSET(CountryData!$A$1,'Quality check'!$A37-1,'Quality check'!DI$1-1)=0,"",OFFSET(CountryData!$A$1,'Quality check'!$A37-1,'Quality check'!DI$1-1)),"")</f>
        <v>0.16</v>
      </c>
      <c r="DJ37" s="308">
        <f ca="1">IF(AND(ISNUMBER($A37),ISNUMBER(DJ$1)),IF(OFFSET(CountryData!$A$1,'Quality check'!$A37-1,'Quality check'!DJ$1-1)=0,"",OFFSET(CountryData!$A$1,'Quality check'!$A37-1,'Quality check'!DJ$1-1)),"")</f>
        <v>4</v>
      </c>
      <c r="DK37" s="203">
        <f ca="1">IF(AND(ISNUMBER($A37),ISNUMBER(DK$1)),IF(OFFSET(CountryData!$A$1,'Quality check'!$A37-1,'Quality check'!DK$1-1)=0,"",OFFSET(CountryData!$A$1,'Quality check'!$A37-1,'Quality check'!DK$1-1)),"")</f>
        <v>50</v>
      </c>
      <c r="DL37" s="203">
        <f ca="1">IF(AND(ISNUMBER($A37),ISNUMBER(DL$1)),IF(OFFSET(CountryData!$A$1,'Quality check'!$A37-1,'Quality check'!DL$1-1)=0,"",OFFSET(CountryData!$A$1,'Quality check'!$A37-1,'Quality check'!DL$1-1)),"")</f>
        <v>1500000</v>
      </c>
      <c r="DM37" s="203">
        <f ca="1">IF(AND(ISNUMBER($A37),ISNUMBER(DM$1)),IF(OFFSET(CountryData!$A$1,'Quality check'!$A37-1,'Quality check'!DM$1-1)=0,"",OFFSET(CountryData!$A$1,'Quality check'!$A37-1,'Quality check'!DM$1-1)),"")</f>
        <v>510000</v>
      </c>
      <c r="DN37" s="203">
        <f ca="1">IF(AND(ISNUMBER($A37),ISNUMBER(DN$1)),IF(OFFSET(CountryData!$A$1,'Quality check'!$A37-1,'Quality check'!DN$1-1)=0,"",OFFSET(CountryData!$A$1,'Quality check'!$A37-1,'Quality check'!DN$1-1)),"")</f>
        <v>5000</v>
      </c>
      <c r="DO37" t="str">
        <f ca="1">IF(AND(ISNUMBER($A37),ISNUMBER(DO$1)),IF(OFFSET(CountryData!$A$1,'Quality check'!$A37-1,'Quality check'!DO$1-1)=0,"",OFFSET(CountryData!$A$1,'Quality check'!$A37-1,'Quality check'!DO$1-1)),"")</f>
        <v/>
      </c>
      <c r="DP37" t="str">
        <f ca="1">IF(AND(ISNUMBER($A37),ISNUMBER(DP$1)),IF(OFFSET(CountryData!$A$1,'Quality check'!$A37-1,'Quality check'!DP$1-1)=0,"",OFFSET(CountryData!$A$1,'Quality check'!$A37-1,'Quality check'!DP$1-1)),"")</f>
        <v/>
      </c>
      <c r="EF37">
        <f t="shared" si="3"/>
        <v>7</v>
      </c>
      <c r="EG37" t="str">
        <f t="shared" si="4"/>
        <v/>
      </c>
      <c r="EH37" t="str">
        <f t="shared" si="0"/>
        <v/>
      </c>
    </row>
    <row r="38" spans="1:138" x14ac:dyDescent="0.25">
      <c r="A38" s="114">
        <f>IF(ISNUMBER(MATCH(C38,CountryData!$EM:$EM,0)),MATCH(C38,CountryData!$EM:$EM,0),"")</f>
        <v>124</v>
      </c>
      <c r="B38" t="s">
        <v>428</v>
      </c>
      <c r="C38" t="s">
        <v>746</v>
      </c>
      <c r="D38" t="str">
        <f t="shared" si="1"/>
        <v>Ethiopia</v>
      </c>
      <c r="E38">
        <f t="shared" si="2"/>
        <v>2012</v>
      </c>
      <c r="F38" s="203">
        <f ca="1">IF(AND(ISNUMBER($A38),ISNUMBER(F$1)),IF(OFFSET(CountryData!$A$1,'Quality check'!$A38-1,'Quality check'!F$1-1)=0,"",OFFSET(CountryData!$A$1,'Quality check'!$A38-1,'Quality check'!F$1-1)),"")</f>
        <v>86614000</v>
      </c>
      <c r="G38" s="203">
        <f ca="1">IF(AND(ISNUMBER($A38),ISNUMBER(G$1)),IF(OFFSET(CountryData!$A$1,'Quality check'!$A38-1,'Quality check'!G$1-1)=0,"",OFFSET(CountryData!$A$1,'Quality check'!$A38-1,'Quality check'!G$1-1)),"")</f>
        <v>41661334</v>
      </c>
      <c r="H38" s="202">
        <f ca="1">IF(AND(ISNUMBER($A38),ISNUMBER(H$1)),IF(OFFSET(CountryData!$A$1,'Quality check'!$A38-1,'Quality check'!H$1-1)=0,"",OFFSET(CountryData!$A$1,'Quality check'!$A38-1,'Quality check'!H$1-1)),"")</f>
        <v>0.75</v>
      </c>
      <c r="I38" s="202">
        <f ca="1">IF(AND(ISNUMBER($A38),ISNUMBER(I$1)),IF(OFFSET(CountryData!$A$1,'Quality check'!$A38-1,'Quality check'!I$1-1)=0,"",OFFSET(CountryData!$A$1,'Quality check'!$A38-1,'Quality check'!I$1-1)),"")</f>
        <v>2.6000000000000002E-2</v>
      </c>
      <c r="J38" s="203">
        <f ca="1">IF(AND(ISNUMBER($A38),ISNUMBER(J$1)),IF(OFFSET(CountryData!$A$1,'Quality check'!$A38-1,'Quality check'!J$1-1)=0,"",OFFSET(CountryData!$A$1,'Quality check'!$A38-1,'Quality check'!J$1-1)),"")</f>
        <v>42899711.985487081</v>
      </c>
      <c r="K38" s="203">
        <f ca="1">IF(AND(ISNUMBER($A38),ISNUMBER(K$1)),IF(OFFSET(CountryData!$A$1,'Quality check'!$A38-1,'Quality check'!K$1-1)=0,"",OFFSET(CountryData!$A$1,'Quality check'!$A38-1,'Quality check'!K$1-1)),"")</f>
        <v>20267676</v>
      </c>
      <c r="L38" s="203">
        <f ca="1">IF(AND(ISNUMBER($A38),ISNUMBER(L$1)),IF(OFFSET(CountryData!$A$1,'Quality check'!$A38-1,'Quality check'!L$1-1)=0,"",OFFSET(CountryData!$A$1,'Quality check'!$A38-1,'Quality check'!L$1-1)),"")</f>
        <v>3118103.9999999995</v>
      </c>
      <c r="M38" s="203">
        <f ca="1">IF(AND(ISNUMBER($A38),ISNUMBER(M$1)),IF(OFFSET(CountryData!$A$1,'Quality check'!$A38-1,'Quality check'!M$1-1)=0,"",OFFSET(CountryData!$A$1,'Quality check'!$A38-1,'Quality check'!M$1-1)),"")</f>
        <v>12645644</v>
      </c>
      <c r="N38" s="203">
        <f ca="1">IF(AND(ISNUMBER($A38),ISNUMBER(N$1)),IF(OFFSET(CountryData!$A$1,'Quality check'!$A38-1,'Quality check'!N$1-1)=0,"",OFFSET(CountryData!$A$1,'Quality check'!$A38-1,'Quality check'!N$1-1)),"")</f>
        <v>10903208.761187173</v>
      </c>
      <c r="O38" s="203">
        <f ca="1">IF(AND(ISNUMBER($A38),ISNUMBER(O$1)),IF(OFFSET(CountryData!$A$1,'Quality check'!$A38-1,'Quality check'!O$1-1)=0,"",OFFSET(CountryData!$A$1,'Quality check'!$A38-1,'Quality check'!O$1-1)),"")</f>
        <v>2389059.723973169</v>
      </c>
      <c r="P38" s="203">
        <f ca="1">IF(AND(ISNUMBER($A38),ISNUMBER(P$1)),IF(OFFSET(CountryData!$A$1,'Quality check'!$A38-1,'Quality check'!P$1-1)=0,"",OFFSET(CountryData!$A$1,'Quality check'!$A38-1,'Quality check'!P$1-1)),"")</f>
        <v>3737279.0974915009</v>
      </c>
      <c r="Q38" s="203">
        <f ca="1">IF(AND(ISNUMBER($A38),ISNUMBER(Q$1)),IF(OFFSET(CountryData!$A$1,'Quality check'!$A38-1,'Quality check'!Q$1-1)=0,"",OFFSET(CountryData!$A$1,'Quality check'!$A38-1,'Quality check'!Q$1-1)),"")</f>
        <v>2944876</v>
      </c>
      <c r="R38" s="203">
        <f ca="1">IF(AND(ISNUMBER($A38),ISNUMBER(R$1)),IF(OFFSET(CountryData!$A$1,'Quality check'!$A38-1,'Quality check'!R$1-1)=0,"",OFFSET(CountryData!$A$1,'Quality check'!$A38-1,'Quality check'!R$1-1)),"")</f>
        <v>1348219.3735183314</v>
      </c>
      <c r="S38" s="203">
        <f ca="1">IF(AND(ISNUMBER($A38),ISNUMBER(S$1)),IF(OFFSET(CountryData!$A$1,'Quality check'!$A38-1,'Quality check'!S$1-1)=0,"",OFFSET(CountryData!$A$1,'Quality check'!$A38-1,'Quality check'!S$1-1)),"")</f>
        <v>1346969.8652944961</v>
      </c>
      <c r="T38" s="202">
        <f ca="1">IF(AND(ISNUMBER($A38),ISNUMBER(T$1)),IF(OFFSET(CountryData!$A$1,'Quality check'!$A38-1,'Quality check'!T$1-1)=0,"",OFFSET(CountryData!$A$1,'Quality check'!$A38-1,'Quality check'!T$1-1)),"")</f>
        <v>0.83915022253549287</v>
      </c>
      <c r="U38" s="203">
        <f ca="1">IF(AND(ISNUMBER($A38),ISNUMBER(U$1)),IF(OFFSET(CountryData!$A$1,'Quality check'!$A38-1,'Quality check'!U$1-1)=0,"",OFFSET(CountryData!$A$1,'Quality check'!$A38-1,'Quality check'!U$1-1)),"")</f>
        <v>57338468</v>
      </c>
      <c r="V38" s="203">
        <f ca="1">IF(AND(ISNUMBER($A38),ISNUMBER(V$1)),IF(OFFSET(CountryData!$A$1,'Quality check'!$A38-1,'Quality check'!V$1-1)=0,"",OFFSET(CountryData!$A$1,'Quality check'!$A38-1,'Quality check'!V$1-1)),"")</f>
        <v>57338468</v>
      </c>
      <c r="W38" s="202">
        <f ca="1">IF(AND(ISNUMBER($A38),ISNUMBER(W$1)),IF(OFFSET(CountryData!$A$1,'Quality check'!$A38-1,'Quality check'!W$1-1)=0,"",OFFSET(CountryData!$A$1,'Quality check'!$A38-1,'Quality check'!W$1-1)),"")</f>
        <v>0.4</v>
      </c>
      <c r="X38" s="202">
        <f ca="1">IF(AND(ISNUMBER($A38),ISNUMBER(X$1)),IF(OFFSET(CountryData!$A$1,'Quality check'!$A38-1,'Quality check'!X$1-1)=0,"",OFFSET(CountryData!$A$1,'Quality check'!$A38-1,'Quality check'!X$1-1)),"")</f>
        <v>4.5999999999999996</v>
      </c>
      <c r="Y38" s="202">
        <f ca="1">IF(AND(ISNUMBER($A38),ISNUMBER(Y$1)),IF(OFFSET(CountryData!$A$1,'Quality check'!$A38-1,'Quality check'!Y$1-1)=0,"",OFFSET(CountryData!$A$1,'Quality check'!$A38-1,'Quality check'!Y$1-1)),"")</f>
        <v>0.68</v>
      </c>
      <c r="Z38" s="202">
        <f ca="1">IF(AND(ISNUMBER($A38),ISNUMBER(Z$1)),IF(OFFSET(CountryData!$A$1,'Quality check'!$A38-1,'Quality check'!Z$1-1)=0,"",OFFSET(CountryData!$A$1,'Quality check'!$A38-1,'Quality check'!Z$1-1)),"")</f>
        <v>0.66200000000000003</v>
      </c>
      <c r="AA38" s="203">
        <f ca="1">IF(AND(ISNUMBER($A38),ISNUMBER(AA$1)),IF(OFFSET(CountryData!$A$1,'Quality check'!$A38-1,'Quality check'!AA$1-1)=0,"",OFFSET(CountryData!$A$1,'Quality check'!$A38-1,'Quality check'!AA$1-1)),"")</f>
        <v>88000</v>
      </c>
      <c r="AB38" s="203">
        <f ca="1">IF(AND(ISNUMBER($A38),ISNUMBER(AB$1)),IF(OFFSET(CountryData!$A$1,'Quality check'!$A38-1,'Quality check'!AB$1-1)=0,"",OFFSET(CountryData!$A$1,'Quality check'!$A38-1,'Quality check'!AB$1-1)),"")</f>
        <v>140000</v>
      </c>
      <c r="AC38" s="203">
        <f ca="1">IF(AND(ISNUMBER($A38),ISNUMBER(AC$1)),IF(OFFSET(CountryData!$A$1,'Quality check'!$A38-1,'Quality check'!AC$1-1)=0,"",OFFSET(CountryData!$A$1,'Quality check'!$A38-1,'Quality check'!AC$1-1)),"")</f>
        <v>205000</v>
      </c>
      <c r="AD38" s="203">
        <f ca="1">IF(AND(ISNUMBER($A38),ISNUMBER(AD$1)),IF(OFFSET(CountryData!$A$1,'Quality check'!$A38-1,'Quality check'!AD$1-1)=0,"",OFFSET(CountryData!$A$1,'Quality check'!$A38-1,'Quality check'!AD$1-1)),"")</f>
        <v>9700</v>
      </c>
      <c r="AE38" s="202">
        <f ca="1">IF(AND(ISNUMBER($A38),ISNUMBER(AE$1)),IF(OFFSET(CountryData!$A$1,'Quality check'!$A38-1,'Quality check'!AE$1-1)=0,"",OFFSET(CountryData!$A$1,'Quality check'!$A38-1,'Quality check'!AE$1-1)),"")</f>
        <v>0.13400000000000001</v>
      </c>
      <c r="AF38" s="308">
        <f ca="1">IF(AND(ISNUMBER($A38),ISNUMBER(AF$1)),IF(OFFSET(CountryData!$A$1,'Quality check'!$A38-1,'Quality check'!AF$1-1)=0,"",OFFSET(CountryData!$A$1,'Quality check'!$A38-1,'Quality check'!AF$1-1)),"")</f>
        <v>2.9033333333333338</v>
      </c>
      <c r="AG38" s="203" t="str">
        <f ca="1">IF(AND(ISNUMBER($A38),ISNUMBER(AG$1)),IF(OFFSET(CountryData!$A$1,'Quality check'!$A38-1,'Quality check'!AG$1-1)=0,"",OFFSET(CountryData!$A$1,'Quality check'!$A38-1,'Quality check'!AG$1-1)),"")</f>
        <v>HEW</v>
      </c>
      <c r="AH38" s="203">
        <f ca="1">IF(AND(ISNUMBER($A38),ISNUMBER(AH$1)),IF(OFFSET(CountryData!$A$1,'Quality check'!$A38-1,'Quality check'!AH$1-1)=0,"",OFFSET(CountryData!$A$1,'Quality check'!$A38-1,'Quality check'!AH$1-1)),"")</f>
        <v>1400</v>
      </c>
      <c r="AI38" s="203">
        <f ca="1">IF(AND(ISNUMBER($A38),ISNUMBER(AI$1)),IF(OFFSET(CountryData!$A$1,'Quality check'!$A38-1,'Quality check'!AI$1-1)=0,"",OFFSET(CountryData!$A$1,'Quality check'!$A38-1,'Quality check'!AI$1-1)),"")</f>
        <v>31135</v>
      </c>
      <c r="AJ38" s="202">
        <f ca="1">IF(AND(ISNUMBER($A38),ISNUMBER(AJ$1)),IF(OFFSET(CountryData!$A$1,'Quality check'!$A38-1,'Quality check'!AJ$1-1)=0,"",OFFSET(CountryData!$A$1,'Quality check'!$A38-1,'Quality check'!AJ$1-1)),"")</f>
        <v>0.3</v>
      </c>
      <c r="AK38" s="202">
        <f ca="1">IF(AND(ISNUMBER($A38),ISNUMBER(AK$1)),IF(OFFSET(CountryData!$A$1,'Quality check'!$A38-1,'Quality check'!AK$1-1)=0,"",OFFSET(CountryData!$A$1,'Quality check'!$A38-1,'Quality check'!AK$1-1)),"")</f>
        <v>0.7</v>
      </c>
      <c r="AL38" s="202">
        <f ca="1">IF(AND(ISNUMBER($A38),ISNUMBER(AL$1)),IF(OFFSET(CountryData!$A$1,'Quality check'!$A38-1,'Quality check'!AL$1-1)=0,"",OFFSET(CountryData!$A$1,'Quality check'!$A38-1,'Quality check'!AL$1-1)),"")</f>
        <v>7.0000000000000007E-2</v>
      </c>
      <c r="AM38" s="202">
        <f ca="1">IF(AND(ISNUMBER($A38),ISNUMBER(AM$1)),IF(OFFSET(CountryData!$A$1,'Quality check'!$A38-1,'Quality check'!AM$1-1)=0,"",OFFSET(CountryData!$A$1,'Quality check'!$A38-1,'Quality check'!AM$1-1)),"")</f>
        <v>1.2133333333333336</v>
      </c>
      <c r="AN38" s="202" t="str">
        <f ca="1">IF(AND(ISNUMBER($A38),ISNUMBER(AN$1)),IF(OFFSET(CountryData!$A$1,'Quality check'!$A38-1,'Quality check'!AN$1-1)=0,"",OFFSET(CountryData!$A$1,'Quality check'!$A38-1,'Quality check'!AN$1-1)),"")</f>
        <v>HEW</v>
      </c>
      <c r="AO38" s="203">
        <f ca="1">IF(AND(ISNUMBER($A38),ISNUMBER(AO$1)),IF(OFFSET(CountryData!$A$1,'Quality check'!$A38-1,'Quality check'!AO$1-1)=0,"",OFFSET(CountryData!$A$1,'Quality check'!$A38-1,'Quality check'!AO$1-1)),"")</f>
        <v>1500</v>
      </c>
      <c r="AP38" s="203">
        <f ca="1">IF(AND(ISNUMBER($A38),ISNUMBER(AP$1)),IF(OFFSET(CountryData!$A$1,'Quality check'!$A38-1,'Quality check'!AP$1-1)=0,"",OFFSET(CountryData!$A$1,'Quality check'!$A38-1,'Quality check'!AP$1-1)),"")</f>
        <v>31135</v>
      </c>
      <c r="AQ38" s="202">
        <f ca="1">IF(AND(ISNUMBER($A38),ISNUMBER(AQ$1)),IF(OFFSET(CountryData!$A$1,'Quality check'!$A38-1,'Quality check'!AQ$1-1)=0,"",OFFSET(CountryData!$A$1,'Quality check'!$A38-1,'Quality check'!AQ$1-1)),"")</f>
        <v>0.30580429657328262</v>
      </c>
      <c r="AR38" s="202">
        <f ca="1">IF(AND(ISNUMBER($A38),ISNUMBER(AR$1)),IF(OFFSET(CountryData!$A$1,'Quality check'!$A38-1,'Quality check'!AR$1-1)=0,"",OFFSET(CountryData!$A$1,'Quality check'!$A38-1,'Quality check'!AR$1-1)),"")</f>
        <v>0.69419570342671744</v>
      </c>
      <c r="AS38" s="202">
        <f ca="1">IF(AND(ISNUMBER($A38),ISNUMBER(AS$1)),IF(OFFSET(CountryData!$A$1,'Quality check'!$A38-1,'Quality check'!AS$1-1)=0,"",OFFSET(CountryData!$A$1,'Quality check'!$A38-1,'Quality check'!AS$1-1)),"")</f>
        <v>0.17100000000000001</v>
      </c>
      <c r="AT38" s="202">
        <f ca="1">IF(AND(ISNUMBER($A38),ISNUMBER(AT$1)),IF(OFFSET(CountryData!$A$1,'Quality check'!$A38-1,'Quality check'!AT$1-1)=0,"",OFFSET(CountryData!$A$1,'Quality check'!$A38-1,'Quality check'!AT$1-1)),"")</f>
        <v>0.17100000000000001</v>
      </c>
      <c r="AU38" s="202">
        <f ca="1">IF(AND(ISNUMBER($A38),ISNUMBER(AU$1)),IF(OFFSET(CountryData!$A$1,'Quality check'!$A38-1,'Quality check'!AU$1-1)=0,"",OFFSET(CountryData!$A$1,'Quality check'!$A38-1,'Quality check'!AU$1-1)),"")</f>
        <v>1.1115000000000002</v>
      </c>
      <c r="AV38" s="202" t="str">
        <f ca="1">IF(AND(ISNUMBER($A38),ISNUMBER(AV$1)),IF(OFFSET(CountryData!$A$1,'Quality check'!$A38-1,'Quality check'!AV$1-1)=0,"",OFFSET(CountryData!$A$1,'Quality check'!$A38-1,'Quality check'!AV$1-1)),"")</f>
        <v>HEW</v>
      </c>
      <c r="AW38" s="203">
        <f ca="1">IF(AND(ISNUMBER($A38),ISNUMBER(AW$1)),IF(OFFSET(CountryData!$A$1,'Quality check'!$A38-1,'Quality check'!AW$1-1)=0,"",OFFSET(CountryData!$A$1,'Quality check'!$A38-1,'Quality check'!AW$1-1)),"")</f>
        <v>1500</v>
      </c>
      <c r="AX38" s="203">
        <f ca="1">IF(AND(ISNUMBER($A38),ISNUMBER(AX$1)),IF(OFFSET(CountryData!$A$1,'Quality check'!$A38-1,'Quality check'!AX$1-1)=0,"",OFFSET(CountryData!$A$1,'Quality check'!$A38-1,'Quality check'!AX$1-1)),"")</f>
        <v>31135</v>
      </c>
      <c r="AY38" s="202">
        <f ca="1">IF(AND(ISNUMBER($A38),ISNUMBER(AY$1)),IF(OFFSET(CountryData!$A$1,'Quality check'!$A38-1,'Quality check'!AY$1-1)=0,"",OFFSET(CountryData!$A$1,'Quality check'!$A38-1,'Quality check'!AY$1-1)),"")</f>
        <v>1.8</v>
      </c>
      <c r="AZ38" s="202">
        <f ca="1">IF(AND(ISNUMBER($A38),ISNUMBER(AZ$1)),IF(OFFSET(CountryData!$A$1,'Quality check'!$A38-1,'Quality check'!AZ$1-1)=0,"",OFFSET(CountryData!$A$1,'Quality check'!$A38-1,'Quality check'!AZ$1-1)),"")</f>
        <v>0.30580429657328262</v>
      </c>
      <c r="BA38" s="202">
        <f ca="1">IF(AND(ISNUMBER($A38),ISNUMBER(BA$1)),IF(OFFSET(CountryData!$A$1,'Quality check'!$A38-1,'Quality check'!BA$1-1)=0,"",OFFSET(CountryData!$A$1,'Quality check'!$A38-1,'Quality check'!BA$1-1)),"")</f>
        <v>0.69419570342671744</v>
      </c>
      <c r="BB38" s="202">
        <f ca="1">IF(AND(ISNUMBER($A38),ISNUMBER(BB$1)),IF(OFFSET(CountryData!$A$1,'Quality check'!$A38-1,'Quality check'!BB$1-1)=0,"",OFFSET(CountryData!$A$1,'Quality check'!$A38-1,'Quality check'!BB$1-1)),"")</f>
        <v>0.30580429657328262</v>
      </c>
      <c r="BC38" s="202">
        <f ca="1">IF(AND(ISNUMBER($A38),ISNUMBER(BC$1)),IF(OFFSET(CountryData!$A$1,'Quality check'!$A38-1,'Quality check'!BC$1-1)=0,"",OFFSET(CountryData!$A$1,'Quality check'!$A38-1,'Quality check'!BC$1-1)),"")</f>
        <v>0.69419570342671744</v>
      </c>
      <c r="BD38" s="313">
        <f ca="1">IF(AND(ISNUMBER($A38),ISNUMBER(BD$1)),IF(OFFSET(CountryData!$A$1,'Quality check'!$A38-1,'Quality check'!BD$1-1)=0,"",OFFSET(CountryData!$A$1,'Quality check'!$A38-1,'Quality check'!BD$1-1)),"")</f>
        <v>0.33362056581184557</v>
      </c>
      <c r="BE38" s="313">
        <f ca="1">IF(AND(ISNUMBER($A38),ISNUMBER(BE$1)),IF(OFFSET(CountryData!$A$1,'Quality check'!$A38-1,'Quality check'!BE$1-1)=0,"",OFFSET(CountryData!$A$1,'Quality check'!$A38-1,'Quality check'!BE$1-1)),"")</f>
        <v>0.74832327552196254</v>
      </c>
      <c r="BF38" s="313">
        <f ca="1">IF(AND(ISNUMBER($A38),ISNUMBER(BF$1)),IF(OFFSET(CountryData!$A$1,'Quality check'!$A38-1,'Quality check'!BF$1-1)=0,"",OFFSET(CountryData!$A$1,'Quality check'!$A38-1,'Quality check'!BF$1-1)),"")</f>
        <v>2.7999999999999997E-2</v>
      </c>
      <c r="BG38" s="203">
        <f ca="1">IF(AND(ISNUMBER($A38),ISNUMBER(BG$1)),IF(OFFSET(CountryData!$A$1,'Quality check'!$A38-1,'Quality check'!BG$1-1)=0,"",OFFSET(CountryData!$A$1,'Quality check'!$A38-1,'Quality check'!BG$1-1)),"")</f>
        <v>1</v>
      </c>
      <c r="BH38" s="202" t="str">
        <f ca="1">IF(AND(ISNUMBER($A38),ISNUMBER(BH$1)),IF(OFFSET(CountryData!$A$1,'Quality check'!$A38-1,'Quality check'!BH$1-1)=0,"",OFFSET(CountryData!$A$1,'Quality check'!$A38-1,'Quality check'!BH$1-1)),"")</f>
        <v>HEW</v>
      </c>
      <c r="BI38" s="203">
        <f ca="1">IF(AND(ISNUMBER($A38),ISNUMBER(BI$1)),IF(OFFSET(CountryData!$A$1,'Quality check'!$A38-1,'Quality check'!BI$1-1)=0,"",OFFSET(CountryData!$A$1,'Quality check'!$A38-1,'Quality check'!BI$1-1)),"")</f>
        <v>1500</v>
      </c>
      <c r="BJ38" s="202">
        <f ca="1">IF(AND(ISNUMBER($A38),ISNUMBER(BJ$1)),IF(OFFSET(CountryData!$A$1,'Quality check'!$A38-1,'Quality check'!BJ$1-1)=0,"",OFFSET(CountryData!$A$1,'Quality check'!$A38-1,'Quality check'!BJ$1-1)),"")</f>
        <v>31135</v>
      </c>
      <c r="BK38" s="202">
        <f ca="1">IF(AND(ISNUMBER($A38),ISNUMBER(BK$1)),IF(OFFSET(CountryData!$A$1,'Quality check'!$A38-1,'Quality check'!BK$1-1)=0,"",OFFSET(CountryData!$A$1,'Quality check'!$A38-1,'Quality check'!BK$1-1)),"")</f>
        <v>84</v>
      </c>
      <c r="BL38" s="308">
        <f ca="1">IF(AND(ISNUMBER($A38),ISNUMBER(BL$1)),IF(OFFSET(CountryData!$A$1,'Quality check'!$A38-1,'Quality check'!BL$1-1)=0,"",OFFSET(CountryData!$A$1,'Quality check'!$A38-1,'Quality check'!BL$1-1)),"")</f>
        <v>0.5</v>
      </c>
      <c r="BM38" s="308">
        <f ca="1">IF(AND(ISNUMBER($A38),ISNUMBER(BM$1)),IF(OFFSET(CountryData!$A$1,'Quality check'!$A38-1,'Quality check'!BM$1-1)=0,"",OFFSET(CountryData!$A$1,'Quality check'!$A38-1,'Quality check'!BM$1-1)),"")</f>
        <v>0.7</v>
      </c>
      <c r="BN38" s="308">
        <f ca="1">IF(AND(ISNUMBER($A38),ISNUMBER(BN$1)),IF(OFFSET(CountryData!$A$1,'Quality check'!$A38-1,'Quality check'!BN$1-1)=0,"",OFFSET(CountryData!$A$1,'Quality check'!$A38-1,'Quality check'!BN$1-1)),"")</f>
        <v>0.65200000000000002</v>
      </c>
      <c r="BO38" s="308">
        <f ca="1">IF(AND(ISNUMBER($A38),ISNUMBER(BO$1)),IF(OFFSET(CountryData!$A$1,'Quality check'!$A38-1,'Quality check'!BO$1-1)=0,"",OFFSET(CountryData!$A$1,'Quality check'!$A38-1,'Quality check'!BO$1-1)),"")</f>
        <v>0.39700000000000002</v>
      </c>
      <c r="BP38" s="308">
        <f ca="1">IF(AND(ISNUMBER($A38),ISNUMBER(BP$1)),IF(OFFSET(CountryData!$A$1,'Quality check'!$A38-1,'Quality check'!BP$1-1)=0,"",OFFSET(CountryData!$A$1,'Quality check'!$A38-1,'Quality check'!BP$1-1)),"")</f>
        <v>0.307</v>
      </c>
      <c r="BQ38" s="308">
        <f ca="1">IF(AND(ISNUMBER($A38),ISNUMBER(BQ$1)),IF(OFFSET(CountryData!$A$1,'Quality check'!$A38-1,'Quality check'!BQ$1-1)=0,"",OFFSET(CountryData!$A$1,'Quality check'!$A38-1,'Quality check'!BQ$1-1)),"")</f>
        <v>0.26300000000000001</v>
      </c>
      <c r="BR38" s="308">
        <f ca="1">IF(AND(ISNUMBER($A38),ISNUMBER(BR$1)),IF(OFFSET(CountryData!$A$1,'Quality check'!$A38-1,'Quality check'!BR$1-1)=0,"",OFFSET(CountryData!$A$1,'Quality check'!$A38-1,'Quality check'!BR$1-1)),"")</f>
        <v>0.99</v>
      </c>
      <c r="BS38" s="308">
        <f ca="1">IF(AND(ISNUMBER($A38),ISNUMBER(BS$1)),IF(OFFSET(CountryData!$A$1,'Quality check'!$A38-1,'Quality check'!BS$1-1)=0,"",OFFSET(CountryData!$A$1,'Quality check'!$A38-1,'Quality check'!BS$1-1)),"")</f>
        <v>0.7</v>
      </c>
      <c r="BT38" s="308">
        <f ca="1">IF(AND(ISNUMBER($A38),ISNUMBER(BT$1)),IF(OFFSET(CountryData!$A$1,'Quality check'!$A38-1,'Quality check'!BT$1-1)=0,"",OFFSET(CountryData!$A$1,'Quality check'!$A38-1,'Quality check'!BT$1-1)),"")</f>
        <v>0.46600000000000003</v>
      </c>
      <c r="BU38" s="308">
        <f ca="1">IF(AND(ISNUMBER($A38),ISNUMBER(BU$1)),IF(OFFSET(CountryData!$A$1,'Quality check'!$A38-1,'Quality check'!BU$1-1)=0,"",OFFSET(CountryData!$A$1,'Quality check'!$A38-1,'Quality check'!BU$1-1)),"")</f>
        <v>0.19800000000000001</v>
      </c>
      <c r="BV38" s="308">
        <f ca="1">IF(AND(ISNUMBER($A38),ISNUMBER(BV$1)),IF(OFFSET(CountryData!$A$1,'Quality check'!$A38-1,'Quality check'!BV$1-1)=0,"",OFFSET(CountryData!$A$1,'Quality check'!$A38-1,'Quality check'!BV$1-1)),"")</f>
        <v>0.26300000000000001</v>
      </c>
      <c r="BW38" s="308">
        <f ca="1">IF(AND(ISNUMBER($A38),ISNUMBER(BW$1)),IF(OFFSET(CountryData!$A$1,'Quality check'!$A38-1,'Quality check'!BW$1-1)=0,"",OFFSET(CountryData!$A$1,'Quality check'!$A38-1,'Quality check'!BW$1-1)),"")</f>
        <v>0.26300000000000001</v>
      </c>
      <c r="BX38" s="202">
        <f ca="1">IF(AND(ISNUMBER($A38),ISNUMBER(BX$1)),IF(OFFSET(CountryData!$A$1,'Quality check'!$A38-1,'Quality check'!BX$1-1)=0,"",OFFSET(CountryData!$A$1,'Quality check'!$A38-1,'Quality check'!BX$1-1)),"")</f>
        <v>0.5</v>
      </c>
      <c r="BY38" s="308">
        <f ca="1">IF(AND(ISNUMBER($A38),ISNUMBER(BY$1)),IF(OFFSET(CountryData!$A$1,'Quality check'!$A38-1,'Quality check'!BY$1-1)=0,"",OFFSET(CountryData!$A$1,'Quality check'!$A38-1,'Quality check'!BY$1-1)),"")</f>
        <v>0.7</v>
      </c>
      <c r="BZ38" s="308">
        <f ca="1">IF(AND(ISNUMBER($A38),ISNUMBER(BZ$1)),IF(OFFSET(CountryData!$A$1,'Quality check'!$A38-1,'Quality check'!BZ$1-1)=0,"",OFFSET(CountryData!$A$1,'Quality check'!$A38-1,'Quality check'!BZ$1-1)),"")</f>
        <v>0.8</v>
      </c>
      <c r="CA38" s="308">
        <f ca="1">IF(AND(ISNUMBER($A38),ISNUMBER(CA$1)),IF(OFFSET(CountryData!$A$1,'Quality check'!$A38-1,'Quality check'!CA$1-1)=0,"",OFFSET(CountryData!$A$1,'Quality check'!$A38-1,'Quality check'!CA$1-1)),"")</f>
        <v>0.27</v>
      </c>
      <c r="CB38" s="308">
        <f ca="1">IF(AND(ISNUMBER($A38),ISNUMBER(CB$1)),IF(OFFSET(CountryData!$A$1,'Quality check'!$A38-1,'Quality check'!CB$1-1)=0,"",OFFSET(CountryData!$A$1,'Quality check'!$A38-1,'Quality check'!CB$1-1)),"")</f>
        <v>0.27</v>
      </c>
      <c r="CC38" s="308">
        <f ca="1">IF(AND(ISNUMBER($A38),ISNUMBER(CC$1)),IF(OFFSET(CountryData!$A$1,'Quality check'!$A38-1,'Quality check'!CC$1-1)=0,"",OFFSET(CountryData!$A$1,'Quality check'!$A38-1,'Quality check'!CC$1-1)),"")</f>
        <v>0.6</v>
      </c>
      <c r="CD38" s="308">
        <f ca="1">IF(AND(ISNUMBER($A38),ISNUMBER(CD$1)),IF(OFFSET(CountryData!$A$1,'Quality check'!$A38-1,'Quality check'!CD$1-1)=0,"",OFFSET(CountryData!$A$1,'Quality check'!$A38-1,'Quality check'!CD$1-1)),"")</f>
        <v>0.96</v>
      </c>
      <c r="CE38" s="308">
        <f ca="1">IF(AND(ISNUMBER($A38),ISNUMBER(CE$1)),IF(OFFSET(CountryData!$A$1,'Quality check'!$A38-1,'Quality check'!CE$1-1)=0,"",OFFSET(CountryData!$A$1,'Quality check'!$A38-1,'Quality check'!CE$1-1)),"")</f>
        <v>0.96</v>
      </c>
      <c r="CF38" s="308">
        <f ca="1">IF(AND(ISNUMBER($A38),ISNUMBER(CF$1)),IF(OFFSET(CountryData!$A$1,'Quality check'!$A38-1,'Quality check'!CF$1-1)=0,"",OFFSET(CountryData!$A$1,'Quality check'!$A38-1,'Quality check'!CF$1-1)),"")</f>
        <v>0.47199999999999998</v>
      </c>
      <c r="CG38" s="308">
        <f ca="1">IF(AND(ISNUMBER($A38),ISNUMBER(CG$1)),IF(OFFSET(CountryData!$A$1,'Quality check'!$A38-1,'Quality check'!CG$1-1)=0,"",OFFSET(CountryData!$A$1,'Quality check'!$A38-1,'Quality check'!CG$1-1)),"")</f>
        <v>0.46899999999999997</v>
      </c>
      <c r="CH38" s="308">
        <f ca="1">IF(AND(ISNUMBER($A38),ISNUMBER(CH$1)),IF(OFFSET(CountryData!$A$1,'Quality check'!$A38-1,'Quality check'!CH$1-1)=0,"",OFFSET(CountryData!$A$1,'Quality check'!$A38-1,'Quality check'!CH$1-1)),"")</f>
        <v>0.30099999999999999</v>
      </c>
      <c r="CI38" s="308">
        <f ca="1">IF(AND(ISNUMBER($A38),ISNUMBER(CI$1)),IF(OFFSET(CountryData!$A$1,'Quality check'!$A38-1,'Quality check'!CI$1-1)=0,"",OFFSET(CountryData!$A$1,'Quality check'!$A38-1,'Quality check'!CI$1-1)),"")</f>
        <v>0.28999999999999998</v>
      </c>
      <c r="CJ38" s="308">
        <f ca="1">IF(AND(ISNUMBER($A38),ISNUMBER(CJ$1)),IF(OFFSET(CountryData!$A$1,'Quality check'!$A38-1,'Quality check'!CJ$1-1)=0,"",OFFSET(CountryData!$A$1,'Quality check'!$A38-1,'Quality check'!CJ$1-1)),"")</f>
        <v>0.66</v>
      </c>
      <c r="CK38" s="202">
        <f ca="1">IF(AND(ISNUMBER($A38),ISNUMBER(CK$1)),IF(OFFSET(CountryData!$A$1,'Quality check'!$A38-1,'Quality check'!CK$1-1)=0,"",OFFSET(CountryData!$A$1,'Quality check'!$A38-1,'Quality check'!CK$1-1)),"")</f>
        <v>0.9</v>
      </c>
      <c r="CL38" s="308">
        <f ca="1">IF(AND(ISNUMBER($A38),ISNUMBER(CL$1)),IF(OFFSET(CountryData!$A$1,'Quality check'!$A38-1,'Quality check'!CL$1-1)=0,"",OFFSET(CountryData!$A$1,'Quality check'!$A38-1,'Quality check'!CL$1-1)),"")</f>
        <v>0.65</v>
      </c>
      <c r="CM38" s="308">
        <f ca="1">IF(AND(ISNUMBER($A38),ISNUMBER(CM$1)),IF(OFFSET(CountryData!$A$1,'Quality check'!$A38-1,'Quality check'!CM$1-1)=0,"",OFFSET(CountryData!$A$1,'Quality check'!$A38-1,'Quality check'!CM$1-1)),"")</f>
        <v>0.95</v>
      </c>
      <c r="CN38" s="308">
        <f ca="1">IF(AND(ISNUMBER($A38),ISNUMBER(CN$1)),IF(OFFSET(CountryData!$A$1,'Quality check'!$A38-1,'Quality check'!CN$1-1)=0,"",OFFSET(CountryData!$A$1,'Quality check'!$A38-1,'Quality check'!CN$1-1)),"")</f>
        <v>0.9</v>
      </c>
      <c r="CO38" s="308">
        <f ca="1">IF(AND(ISNUMBER($A38),ISNUMBER(CO$1)),IF(OFFSET(CountryData!$A$1,'Quality check'!$A38-1,'Quality check'!CO$1-1)=0,"",OFFSET(CountryData!$A$1,'Quality check'!$A38-1,'Quality check'!CO$1-1)),"")</f>
        <v>0.9</v>
      </c>
      <c r="CP38" s="308">
        <f ca="1">IF(AND(ISNUMBER($A38),ISNUMBER(CP$1)),IF(OFFSET(CountryData!$A$1,'Quality check'!$A38-1,'Quality check'!CP$1-1)=0,"",OFFSET(CountryData!$A$1,'Quality check'!$A38-1,'Quality check'!CP$1-1)),"")</f>
        <v>0.5</v>
      </c>
      <c r="CQ38" s="308">
        <f ca="1">IF(AND(ISNUMBER($A38),ISNUMBER(CQ$1)),IF(OFFSET(CountryData!$A$1,'Quality check'!$A38-1,'Quality check'!CQ$1-1)=0,"",OFFSET(CountryData!$A$1,'Quality check'!$A38-1,'Quality check'!CQ$1-1)),"")</f>
        <v>6.8000000000000005E-2</v>
      </c>
      <c r="CR38" s="203">
        <f ca="1">IF(AND(ISNUMBER($A38),ISNUMBER(CR$1)),IF(OFFSET(CountryData!$A$1,'Quality check'!$A38-1,'Quality check'!CR$1-1)=0,"",OFFSET(CountryData!$A$1,'Quality check'!$A38-1,'Quality check'!CR$1-1)),"")</f>
        <v>600</v>
      </c>
      <c r="CS38" s="203">
        <f ca="1">IF(AND(ISNUMBER($A38),ISNUMBER(CS$1)),IF(OFFSET(CountryData!$A$1,'Quality check'!$A38-1,'Quality check'!CS$1-1)=0,"",OFFSET(CountryData!$A$1,'Quality check'!$A38-1,'Quality check'!CS$1-1)),"")</f>
        <v>100</v>
      </c>
      <c r="CT38" s="203">
        <f ca="1">IF(AND(ISNUMBER($A38),ISNUMBER(CT$1)),IF(OFFSET(CountryData!$A$1,'Quality check'!$A38-1,'Quality check'!CT$1-1)=0,"",OFFSET(CountryData!$A$1,'Quality check'!$A38-1,'Quality check'!CT$1-1)),"")</f>
        <v>5000</v>
      </c>
      <c r="CU38" s="203">
        <f ca="1">IF(AND(ISNUMBER($A38),ISNUMBER(CU$1)),IF(OFFSET(CountryData!$A$1,'Quality check'!$A38-1,'Quality check'!CU$1-1)=0,"",OFFSET(CountryData!$A$1,'Quality check'!$A38-1,'Quality check'!CU$1-1)),"")</f>
        <v>300</v>
      </c>
      <c r="CV38" s="203">
        <f ca="1">IF(AND(ISNUMBER($A38),ISNUMBER(CV$1)),IF(OFFSET(CountryData!$A$1,'Quality check'!$A38-1,'Quality check'!CV$1-1)=0,"",OFFSET(CountryData!$A$1,'Quality check'!$A38-1,'Quality check'!CV$1-1)),"")</f>
        <v>10000</v>
      </c>
      <c r="CW38" s="203">
        <f ca="1">IF(AND(ISNUMBER($A38),ISNUMBER(CW$1)),IF(OFFSET(CountryData!$A$1,'Quality check'!$A38-1,'Quality check'!CW$1-1)=0,"",OFFSET(CountryData!$A$1,'Quality check'!$A38-1,'Quality check'!CW$1-1)),"")</f>
        <v>16000</v>
      </c>
      <c r="CX38" s="203">
        <f ca="1">IF(AND(ISNUMBER($A38),ISNUMBER(CX$1)),IF(OFFSET(CountryData!$A$1,'Quality check'!$A38-1,'Quality check'!CX$1-1)=0,"",OFFSET(CountryData!$A$1,'Quality check'!$A38-1,'Quality check'!CX$1-1)),"")</f>
        <v>10000</v>
      </c>
      <c r="CY38" s="203">
        <f ca="1">IF(AND(ISNUMBER($A38),ISNUMBER(CY$1)),IF(OFFSET(CountryData!$A$1,'Quality check'!$A38-1,'Quality check'!CY$1-1)=0,"",OFFSET(CountryData!$A$1,'Quality check'!$A38-1,'Quality check'!CY$1-1)),"")</f>
        <v>14000</v>
      </c>
      <c r="CZ38" s="308">
        <f ca="1">IF(AND(ISNUMBER($A38),ISNUMBER(CZ$1)),IF(OFFSET(CountryData!$A$1,'Quality check'!$A38-1,'Quality check'!CZ$1-1)=0,"",OFFSET(CountryData!$A$1,'Quality check'!$A38-1,'Quality check'!CZ$1-1)),"")</f>
        <v>4.5</v>
      </c>
      <c r="DA38" s="308">
        <f ca="1">IF(AND(ISNUMBER($A38),ISNUMBER(DA$1)),IF(OFFSET(CountryData!$A$1,'Quality check'!$A38-1,'Quality check'!DA$1-1)=0,"",OFFSET(CountryData!$A$1,'Quality check'!$A38-1,'Quality check'!DA$1-1)),"")</f>
        <v>0.67</v>
      </c>
      <c r="DB38" s="202">
        <f ca="1">IF(AND(ISNUMBER($A38),ISNUMBER(DB$1)),IF(OFFSET(CountryData!$A$1,'Quality check'!$A38-1,'Quality check'!DB$1-1)=0,"",OFFSET(CountryData!$A$1,'Quality check'!$A38-1,'Quality check'!DB$1-1)),"")</f>
        <v>0.23</v>
      </c>
      <c r="DC38" s="308">
        <f ca="1">IF(AND(ISNUMBER($A38),ISNUMBER(DC$1)),IF(OFFSET(CountryData!$A$1,'Quality check'!$A38-1,'Quality check'!DC$1-1)=0,"",OFFSET(CountryData!$A$1,'Quality check'!$A38-1,'Quality check'!DC$1-1)),"")</f>
        <v>0.72</v>
      </c>
      <c r="DD38" s="308">
        <f ca="1">IF(AND(ISNUMBER($A38),ISNUMBER(DD$1)),IF(OFFSET(CountryData!$A$1,'Quality check'!$A38-1,'Quality check'!DD$1-1)=0,"",OFFSET(CountryData!$A$1,'Quality check'!$A38-1,'Quality check'!DD$1-1)),"")</f>
        <v>0.18</v>
      </c>
      <c r="DE38" s="202">
        <f ca="1">IF(AND(ISNUMBER($A38),ISNUMBER(DE$1)),IF(OFFSET(CountryData!$A$1,'Quality check'!$A38-1,'Quality check'!DE$1-1)=0,"",OFFSET(CountryData!$A$1,'Quality check'!$A38-1,'Quality check'!DE$1-1)),"")</f>
        <v>0.03</v>
      </c>
      <c r="DF38" s="203">
        <f ca="1">IF(AND(ISNUMBER($A38),ISNUMBER(DF$1)),IF(OFFSET(CountryData!$A$1,'Quality check'!$A38-1,'Quality check'!DF$1-1)=0,"",OFFSET(CountryData!$A$1,'Quality check'!$A38-1,'Quality check'!DF$1-1)),"")</f>
        <v>3.5</v>
      </c>
      <c r="DG38" s="308">
        <f ca="1">IF(AND(ISNUMBER($A38),ISNUMBER(DG$1)),IF(OFFSET(CountryData!$A$1,'Quality check'!$A38-1,'Quality check'!DG$1-1)=0,"",OFFSET(CountryData!$A$1,'Quality check'!$A38-1,'Quality check'!DG$1-1)),"")</f>
        <v>0.37</v>
      </c>
      <c r="DH38" s="203">
        <f ca="1">IF(AND(ISNUMBER($A38),ISNUMBER(DH$1)),IF(OFFSET(CountryData!$A$1,'Quality check'!$A38-1,'Quality check'!DH$1-1)=0,"",OFFSET(CountryData!$A$1,'Quality check'!$A38-1,'Quality check'!DH$1-1)),"")</f>
        <v>120</v>
      </c>
      <c r="DI38" s="308">
        <f ca="1">IF(AND(ISNUMBER($A38),ISNUMBER(DI$1)),IF(OFFSET(CountryData!$A$1,'Quality check'!$A38-1,'Quality check'!DI$1-1)=0,"",OFFSET(CountryData!$A$1,'Quality check'!$A38-1,'Quality check'!DI$1-1)),"")</f>
        <v>0.16</v>
      </c>
      <c r="DJ38" s="308">
        <f ca="1">IF(AND(ISNUMBER($A38),ISNUMBER(DJ$1)),IF(OFFSET(CountryData!$A$1,'Quality check'!$A38-1,'Quality check'!DJ$1-1)=0,"",OFFSET(CountryData!$A$1,'Quality check'!$A38-1,'Quality check'!DJ$1-1)),"")</f>
        <v>4</v>
      </c>
      <c r="DK38" s="203">
        <f ca="1">IF(AND(ISNUMBER($A38),ISNUMBER(DK$1)),IF(OFFSET(CountryData!$A$1,'Quality check'!$A38-1,'Quality check'!DK$1-1)=0,"",OFFSET(CountryData!$A$1,'Quality check'!$A38-1,'Quality check'!DK$1-1)),"")</f>
        <v>50</v>
      </c>
      <c r="DL38" s="203">
        <f ca="1">IF(AND(ISNUMBER($A38),ISNUMBER(DL$1)),IF(OFFSET(CountryData!$A$1,'Quality check'!$A38-1,'Quality check'!DL$1-1)=0,"",OFFSET(CountryData!$A$1,'Quality check'!$A38-1,'Quality check'!DL$1-1)),"")</f>
        <v>1500000</v>
      </c>
      <c r="DM38" s="203">
        <f ca="1">IF(AND(ISNUMBER($A38),ISNUMBER(DM$1)),IF(OFFSET(CountryData!$A$1,'Quality check'!$A38-1,'Quality check'!DM$1-1)=0,"",OFFSET(CountryData!$A$1,'Quality check'!$A38-1,'Quality check'!DM$1-1)),"")</f>
        <v>510000</v>
      </c>
      <c r="DN38" s="203">
        <f ca="1">IF(AND(ISNUMBER($A38),ISNUMBER(DN$1)),IF(OFFSET(CountryData!$A$1,'Quality check'!$A38-1,'Quality check'!DN$1-1)=0,"",OFFSET(CountryData!$A$1,'Quality check'!$A38-1,'Quality check'!DN$1-1)),"")</f>
        <v>5000</v>
      </c>
      <c r="DO38" t="str">
        <f ca="1">IF(AND(ISNUMBER($A38),ISNUMBER(DO$1)),IF(OFFSET(CountryData!$A$1,'Quality check'!$A38-1,'Quality check'!DO$1-1)=0,"",OFFSET(CountryData!$A$1,'Quality check'!$A38-1,'Quality check'!DO$1-1)),"")</f>
        <v/>
      </c>
      <c r="DP38" t="str">
        <f ca="1">IF(AND(ISNUMBER($A38),ISNUMBER(DP$1)),IF(OFFSET(CountryData!$A$1,'Quality check'!$A38-1,'Quality check'!DP$1-1)=0,"",OFFSET(CountryData!$A$1,'Quality check'!$A38-1,'Quality check'!DP$1-1)),"")</f>
        <v/>
      </c>
      <c r="EF38">
        <f t="shared" ref="EF38" si="5">IF(D38&lt;&gt;"",IF(D38=D37,EF37,EF37+1),"")</f>
        <v>7</v>
      </c>
      <c r="EG38" t="str">
        <f t="shared" ref="EG38" si="6">IF(EF38&lt;&gt;EF37,EF38,"")</f>
        <v/>
      </c>
      <c r="EH38" t="str">
        <f t="shared" si="0"/>
        <v/>
      </c>
    </row>
    <row r="39" spans="1:138" x14ac:dyDescent="0.25">
      <c r="A39" s="114">
        <f>IF(ISNUMBER(MATCH(C39,CountryData!$EM:$EM,0)),MATCH(C39,CountryData!$EM:$EM,0),"")</f>
        <v>99</v>
      </c>
      <c r="B39" t="s">
        <v>429</v>
      </c>
      <c r="C39" t="s">
        <v>747</v>
      </c>
      <c r="D39" t="str">
        <f t="shared" si="1"/>
        <v>Ethiopia</v>
      </c>
      <c r="E39">
        <f t="shared" si="2"/>
        <v>2013</v>
      </c>
      <c r="F39" s="203" t="str">
        <f ca="1">IF(AND(ISNUMBER($A39),ISNUMBER(F$1)),IF(OFFSET(CountryData!$A$1,'Quality check'!$A39-1,'Quality check'!F$1-1)=0,"",OFFSET(CountryData!$A$1,'Quality check'!$A39-1,'Quality check'!F$1-1)),"")</f>
        <v/>
      </c>
      <c r="G39" s="203" t="str">
        <f ca="1">IF(AND(ISNUMBER($A39),ISNUMBER(G$1)),IF(OFFSET(CountryData!$A$1,'Quality check'!$A39-1,'Quality check'!G$1-1)=0,"",OFFSET(CountryData!$A$1,'Quality check'!$A39-1,'Quality check'!G$1-1)),"")</f>
        <v/>
      </c>
      <c r="H39" s="202" t="str">
        <f ca="1">IF(AND(ISNUMBER($A39),ISNUMBER(H$1)),IF(OFFSET(CountryData!$A$1,'Quality check'!$A39-1,'Quality check'!H$1-1)=0,"",OFFSET(CountryData!$A$1,'Quality check'!$A39-1,'Quality check'!H$1-1)),"")</f>
        <v/>
      </c>
      <c r="I39" s="202" t="str">
        <f ca="1">IF(AND(ISNUMBER($A39),ISNUMBER(I$1)),IF(OFFSET(CountryData!$A$1,'Quality check'!$A39-1,'Quality check'!I$1-1)=0,"",OFFSET(CountryData!$A$1,'Quality check'!$A39-1,'Quality check'!I$1-1)),"")</f>
        <v/>
      </c>
      <c r="J39" s="203" t="str">
        <f ca="1">IF(AND(ISNUMBER($A39),ISNUMBER(J$1)),IF(OFFSET(CountryData!$A$1,'Quality check'!$A39-1,'Quality check'!J$1-1)=0,"",OFFSET(CountryData!$A$1,'Quality check'!$A39-1,'Quality check'!J$1-1)),"")</f>
        <v/>
      </c>
      <c r="K39" s="203" t="str">
        <f ca="1">IF(AND(ISNUMBER($A39),ISNUMBER(K$1)),IF(OFFSET(CountryData!$A$1,'Quality check'!$A39-1,'Quality check'!K$1-1)=0,"",OFFSET(CountryData!$A$1,'Quality check'!$A39-1,'Quality check'!K$1-1)),"")</f>
        <v/>
      </c>
      <c r="L39" s="203" t="str">
        <f ca="1">IF(AND(ISNUMBER($A39),ISNUMBER(L$1)),IF(OFFSET(CountryData!$A$1,'Quality check'!$A39-1,'Quality check'!L$1-1)=0,"",OFFSET(CountryData!$A$1,'Quality check'!$A39-1,'Quality check'!L$1-1)),"")</f>
        <v/>
      </c>
      <c r="M39" s="203" t="str">
        <f ca="1">IF(AND(ISNUMBER($A39),ISNUMBER(M$1)),IF(OFFSET(CountryData!$A$1,'Quality check'!$A39-1,'Quality check'!M$1-1)=0,"",OFFSET(CountryData!$A$1,'Quality check'!$A39-1,'Quality check'!M$1-1)),"")</f>
        <v/>
      </c>
      <c r="N39" s="203" t="str">
        <f ca="1">IF(AND(ISNUMBER($A39),ISNUMBER(N$1)),IF(OFFSET(CountryData!$A$1,'Quality check'!$A39-1,'Quality check'!N$1-1)=0,"",OFFSET(CountryData!$A$1,'Quality check'!$A39-1,'Quality check'!N$1-1)),"")</f>
        <v/>
      </c>
      <c r="O39" s="203" t="str">
        <f ca="1">IF(AND(ISNUMBER($A39),ISNUMBER(O$1)),IF(OFFSET(CountryData!$A$1,'Quality check'!$A39-1,'Quality check'!O$1-1)=0,"",OFFSET(CountryData!$A$1,'Quality check'!$A39-1,'Quality check'!O$1-1)),"")</f>
        <v/>
      </c>
      <c r="P39" s="203" t="str">
        <f ca="1">IF(AND(ISNUMBER($A39),ISNUMBER(P$1)),IF(OFFSET(CountryData!$A$1,'Quality check'!$A39-1,'Quality check'!P$1-1)=0,"",OFFSET(CountryData!$A$1,'Quality check'!$A39-1,'Quality check'!P$1-1)),"")</f>
        <v/>
      </c>
      <c r="Q39" s="203" t="str">
        <f ca="1">IF(AND(ISNUMBER($A39),ISNUMBER(Q$1)),IF(OFFSET(CountryData!$A$1,'Quality check'!$A39-1,'Quality check'!Q$1-1)=0,"",OFFSET(CountryData!$A$1,'Quality check'!$A39-1,'Quality check'!Q$1-1)),"")</f>
        <v/>
      </c>
      <c r="R39" s="203" t="str">
        <f ca="1">IF(AND(ISNUMBER($A39),ISNUMBER(R$1)),IF(OFFSET(CountryData!$A$1,'Quality check'!$A39-1,'Quality check'!R$1-1)=0,"",OFFSET(CountryData!$A$1,'Quality check'!$A39-1,'Quality check'!R$1-1)),"")</f>
        <v/>
      </c>
      <c r="S39" s="203" t="str">
        <f ca="1">IF(AND(ISNUMBER($A39),ISNUMBER(S$1)),IF(OFFSET(CountryData!$A$1,'Quality check'!$A39-1,'Quality check'!S$1-1)=0,"",OFFSET(CountryData!$A$1,'Quality check'!$A39-1,'Quality check'!S$1-1)),"")</f>
        <v/>
      </c>
      <c r="T39" s="202" t="str">
        <f ca="1">IF(AND(ISNUMBER($A39),ISNUMBER(T$1)),IF(OFFSET(CountryData!$A$1,'Quality check'!$A39-1,'Quality check'!T$1-1)=0,"",OFFSET(CountryData!$A$1,'Quality check'!$A39-1,'Quality check'!T$1-1)),"")</f>
        <v/>
      </c>
      <c r="U39" s="203" t="str">
        <f ca="1">IF(AND(ISNUMBER($A39),ISNUMBER(U$1)),IF(OFFSET(CountryData!$A$1,'Quality check'!$A39-1,'Quality check'!U$1-1)=0,"",OFFSET(CountryData!$A$1,'Quality check'!$A39-1,'Quality check'!U$1-1)),"")</f>
        <v/>
      </c>
      <c r="V39" s="203" t="str">
        <f ca="1">IF(AND(ISNUMBER($A39),ISNUMBER(V$1)),IF(OFFSET(CountryData!$A$1,'Quality check'!$A39-1,'Quality check'!V$1-1)=0,"",OFFSET(CountryData!$A$1,'Quality check'!$A39-1,'Quality check'!V$1-1)),"")</f>
        <v/>
      </c>
      <c r="W39" s="202" t="str">
        <f ca="1">IF(AND(ISNUMBER($A39),ISNUMBER(W$1)),IF(OFFSET(CountryData!$A$1,'Quality check'!$A39-1,'Quality check'!W$1-1)=0,"",OFFSET(CountryData!$A$1,'Quality check'!$A39-1,'Quality check'!W$1-1)),"")</f>
        <v/>
      </c>
      <c r="X39" s="202" t="str">
        <f ca="1">IF(AND(ISNUMBER($A39),ISNUMBER(X$1)),IF(OFFSET(CountryData!$A$1,'Quality check'!$A39-1,'Quality check'!X$1-1)=0,"",OFFSET(CountryData!$A$1,'Quality check'!$A39-1,'Quality check'!X$1-1)),"")</f>
        <v/>
      </c>
      <c r="Y39" s="202" t="str">
        <f ca="1">IF(AND(ISNUMBER($A39),ISNUMBER(Y$1)),IF(OFFSET(CountryData!$A$1,'Quality check'!$A39-1,'Quality check'!Y$1-1)=0,"",OFFSET(CountryData!$A$1,'Quality check'!$A39-1,'Quality check'!Y$1-1)),"")</f>
        <v/>
      </c>
      <c r="Z39" s="202" t="str">
        <f ca="1">IF(AND(ISNUMBER($A39),ISNUMBER(Z$1)),IF(OFFSET(CountryData!$A$1,'Quality check'!$A39-1,'Quality check'!Z$1-1)=0,"",OFFSET(CountryData!$A$1,'Quality check'!$A39-1,'Quality check'!Z$1-1)),"")</f>
        <v/>
      </c>
      <c r="AA39" s="203" t="str">
        <f ca="1">IF(AND(ISNUMBER($A39),ISNUMBER(AA$1)),IF(OFFSET(CountryData!$A$1,'Quality check'!$A39-1,'Quality check'!AA$1-1)=0,"",OFFSET(CountryData!$A$1,'Quality check'!$A39-1,'Quality check'!AA$1-1)),"")</f>
        <v/>
      </c>
      <c r="AB39" s="203" t="str">
        <f ca="1">IF(AND(ISNUMBER($A39),ISNUMBER(AB$1)),IF(OFFSET(CountryData!$A$1,'Quality check'!$A39-1,'Quality check'!AB$1-1)=0,"",OFFSET(CountryData!$A$1,'Quality check'!$A39-1,'Quality check'!AB$1-1)),"")</f>
        <v/>
      </c>
      <c r="AC39" s="203" t="str">
        <f ca="1">IF(AND(ISNUMBER($A39),ISNUMBER(AC$1)),IF(OFFSET(CountryData!$A$1,'Quality check'!$A39-1,'Quality check'!AC$1-1)=0,"",OFFSET(CountryData!$A$1,'Quality check'!$A39-1,'Quality check'!AC$1-1)),"")</f>
        <v/>
      </c>
      <c r="AD39" s="203" t="str">
        <f ca="1">IF(AND(ISNUMBER($A39),ISNUMBER(AD$1)),IF(OFFSET(CountryData!$A$1,'Quality check'!$A39-1,'Quality check'!AD$1-1)=0,"",OFFSET(CountryData!$A$1,'Quality check'!$A39-1,'Quality check'!AD$1-1)),"")</f>
        <v/>
      </c>
      <c r="AE39" s="202" t="str">
        <f ca="1">IF(AND(ISNUMBER($A39),ISNUMBER(AE$1)),IF(OFFSET(CountryData!$A$1,'Quality check'!$A39-1,'Quality check'!AE$1-1)=0,"",OFFSET(CountryData!$A$1,'Quality check'!$A39-1,'Quality check'!AE$1-1)),"")</f>
        <v/>
      </c>
      <c r="AF39" s="308" t="str">
        <f ca="1">IF(AND(ISNUMBER($A39),ISNUMBER(AF$1)),IF(OFFSET(CountryData!$A$1,'Quality check'!$A39-1,'Quality check'!AF$1-1)=0,"",OFFSET(CountryData!$A$1,'Quality check'!$A39-1,'Quality check'!AF$1-1)),"")</f>
        <v/>
      </c>
      <c r="AG39" s="203" t="str">
        <f ca="1">IF(AND(ISNUMBER($A39),ISNUMBER(AG$1)),IF(OFFSET(CountryData!$A$1,'Quality check'!$A39-1,'Quality check'!AG$1-1)=0,"",OFFSET(CountryData!$A$1,'Quality check'!$A39-1,'Quality check'!AG$1-1)),"")</f>
        <v/>
      </c>
      <c r="AH39" s="203" t="str">
        <f ca="1">IF(AND(ISNUMBER($A39),ISNUMBER(AH$1)),IF(OFFSET(CountryData!$A$1,'Quality check'!$A39-1,'Quality check'!AH$1-1)=0,"",OFFSET(CountryData!$A$1,'Quality check'!$A39-1,'Quality check'!AH$1-1)),"")</f>
        <v/>
      </c>
      <c r="AI39" s="203" t="str">
        <f ca="1">IF(AND(ISNUMBER($A39),ISNUMBER(AI$1)),IF(OFFSET(CountryData!$A$1,'Quality check'!$A39-1,'Quality check'!AI$1-1)=0,"",OFFSET(CountryData!$A$1,'Quality check'!$A39-1,'Quality check'!AI$1-1)),"")</f>
        <v/>
      </c>
      <c r="AJ39" s="202" t="str">
        <f ca="1">IF(AND(ISNUMBER($A39),ISNUMBER(AJ$1)),IF(OFFSET(CountryData!$A$1,'Quality check'!$A39-1,'Quality check'!AJ$1-1)=0,"",OFFSET(CountryData!$A$1,'Quality check'!$A39-1,'Quality check'!AJ$1-1)),"")</f>
        <v/>
      </c>
      <c r="AK39" s="202" t="str">
        <f ca="1">IF(AND(ISNUMBER($A39),ISNUMBER(AK$1)),IF(OFFSET(CountryData!$A$1,'Quality check'!$A39-1,'Quality check'!AK$1-1)=0,"",OFFSET(CountryData!$A$1,'Quality check'!$A39-1,'Quality check'!AK$1-1)),"")</f>
        <v/>
      </c>
      <c r="AL39" s="202" t="str">
        <f ca="1">IF(AND(ISNUMBER($A39),ISNUMBER(AL$1)),IF(OFFSET(CountryData!$A$1,'Quality check'!$A39-1,'Quality check'!AL$1-1)=0,"",OFFSET(CountryData!$A$1,'Quality check'!$A39-1,'Quality check'!AL$1-1)),"")</f>
        <v/>
      </c>
      <c r="AM39" s="202" t="str">
        <f ca="1">IF(AND(ISNUMBER($A39),ISNUMBER(AM$1)),IF(OFFSET(CountryData!$A$1,'Quality check'!$A39-1,'Quality check'!AM$1-1)=0,"",OFFSET(CountryData!$A$1,'Quality check'!$A39-1,'Quality check'!AM$1-1)),"")</f>
        <v/>
      </c>
      <c r="AN39" s="202" t="str">
        <f ca="1">IF(AND(ISNUMBER($A39),ISNUMBER(AN$1)),IF(OFFSET(CountryData!$A$1,'Quality check'!$A39-1,'Quality check'!AN$1-1)=0,"",OFFSET(CountryData!$A$1,'Quality check'!$A39-1,'Quality check'!AN$1-1)),"")</f>
        <v/>
      </c>
      <c r="AO39" s="203" t="str">
        <f ca="1">IF(AND(ISNUMBER($A39),ISNUMBER(AO$1)),IF(OFFSET(CountryData!$A$1,'Quality check'!$A39-1,'Quality check'!AO$1-1)=0,"",OFFSET(CountryData!$A$1,'Quality check'!$A39-1,'Quality check'!AO$1-1)),"")</f>
        <v/>
      </c>
      <c r="AP39" s="203" t="str">
        <f ca="1">IF(AND(ISNUMBER($A39),ISNUMBER(AP$1)),IF(OFFSET(CountryData!$A$1,'Quality check'!$A39-1,'Quality check'!AP$1-1)=0,"",OFFSET(CountryData!$A$1,'Quality check'!$A39-1,'Quality check'!AP$1-1)),"")</f>
        <v/>
      </c>
      <c r="AQ39" s="202" t="str">
        <f ca="1">IF(AND(ISNUMBER($A39),ISNUMBER(AQ$1)),IF(OFFSET(CountryData!$A$1,'Quality check'!$A39-1,'Quality check'!AQ$1-1)=0,"",OFFSET(CountryData!$A$1,'Quality check'!$A39-1,'Quality check'!AQ$1-1)),"")</f>
        <v/>
      </c>
      <c r="AR39" s="202" t="str">
        <f ca="1">IF(AND(ISNUMBER($A39),ISNUMBER(AR$1)),IF(OFFSET(CountryData!$A$1,'Quality check'!$A39-1,'Quality check'!AR$1-1)=0,"",OFFSET(CountryData!$A$1,'Quality check'!$A39-1,'Quality check'!AR$1-1)),"")</f>
        <v/>
      </c>
      <c r="AS39" s="202" t="str">
        <f ca="1">IF(AND(ISNUMBER($A39),ISNUMBER(AS$1)),IF(OFFSET(CountryData!$A$1,'Quality check'!$A39-1,'Quality check'!AS$1-1)=0,"",OFFSET(CountryData!$A$1,'Quality check'!$A39-1,'Quality check'!AS$1-1)),"")</f>
        <v/>
      </c>
      <c r="AT39" s="202" t="str">
        <f ca="1">IF(AND(ISNUMBER($A39),ISNUMBER(AT$1)),IF(OFFSET(CountryData!$A$1,'Quality check'!$A39-1,'Quality check'!AT$1-1)=0,"",OFFSET(CountryData!$A$1,'Quality check'!$A39-1,'Quality check'!AT$1-1)),"")</f>
        <v/>
      </c>
      <c r="AU39" s="202" t="str">
        <f ca="1">IF(AND(ISNUMBER($A39),ISNUMBER(AU$1)),IF(OFFSET(CountryData!$A$1,'Quality check'!$A39-1,'Quality check'!AU$1-1)=0,"",OFFSET(CountryData!$A$1,'Quality check'!$A39-1,'Quality check'!AU$1-1)),"")</f>
        <v/>
      </c>
      <c r="AV39" s="202" t="str">
        <f ca="1">IF(AND(ISNUMBER($A39),ISNUMBER(AV$1)),IF(OFFSET(CountryData!$A$1,'Quality check'!$A39-1,'Quality check'!AV$1-1)=0,"",OFFSET(CountryData!$A$1,'Quality check'!$A39-1,'Quality check'!AV$1-1)),"")</f>
        <v/>
      </c>
      <c r="AW39" s="203" t="str">
        <f ca="1">IF(AND(ISNUMBER($A39),ISNUMBER(AW$1)),IF(OFFSET(CountryData!$A$1,'Quality check'!$A39-1,'Quality check'!AW$1-1)=0,"",OFFSET(CountryData!$A$1,'Quality check'!$A39-1,'Quality check'!AW$1-1)),"")</f>
        <v/>
      </c>
      <c r="AX39" s="203" t="str">
        <f ca="1">IF(AND(ISNUMBER($A39),ISNUMBER(AX$1)),IF(OFFSET(CountryData!$A$1,'Quality check'!$A39-1,'Quality check'!AX$1-1)=0,"",OFFSET(CountryData!$A$1,'Quality check'!$A39-1,'Quality check'!AX$1-1)),"")</f>
        <v/>
      </c>
      <c r="AY39" s="202" t="str">
        <f ca="1">IF(AND(ISNUMBER($A39),ISNUMBER(AY$1)),IF(OFFSET(CountryData!$A$1,'Quality check'!$A39-1,'Quality check'!AY$1-1)=0,"",OFFSET(CountryData!$A$1,'Quality check'!$A39-1,'Quality check'!AY$1-1)),"")</f>
        <v/>
      </c>
      <c r="AZ39" s="202" t="str">
        <f ca="1">IF(AND(ISNUMBER($A39),ISNUMBER(AZ$1)),IF(OFFSET(CountryData!$A$1,'Quality check'!$A39-1,'Quality check'!AZ$1-1)=0,"",OFFSET(CountryData!$A$1,'Quality check'!$A39-1,'Quality check'!AZ$1-1)),"")</f>
        <v/>
      </c>
      <c r="BA39" s="202" t="str">
        <f ca="1">IF(AND(ISNUMBER($A39),ISNUMBER(BA$1)),IF(OFFSET(CountryData!$A$1,'Quality check'!$A39-1,'Quality check'!BA$1-1)=0,"",OFFSET(CountryData!$A$1,'Quality check'!$A39-1,'Quality check'!BA$1-1)),"")</f>
        <v/>
      </c>
      <c r="BB39" s="202" t="str">
        <f ca="1">IF(AND(ISNUMBER($A39),ISNUMBER(BB$1)),IF(OFFSET(CountryData!$A$1,'Quality check'!$A39-1,'Quality check'!BB$1-1)=0,"",OFFSET(CountryData!$A$1,'Quality check'!$A39-1,'Quality check'!BB$1-1)),"")</f>
        <v/>
      </c>
      <c r="BC39" s="202" t="str">
        <f ca="1">IF(AND(ISNUMBER($A39),ISNUMBER(BC$1)),IF(OFFSET(CountryData!$A$1,'Quality check'!$A39-1,'Quality check'!BC$1-1)=0,"",OFFSET(CountryData!$A$1,'Quality check'!$A39-1,'Quality check'!BC$1-1)),"")</f>
        <v/>
      </c>
      <c r="BD39" s="313" t="str">
        <f ca="1">IF(AND(ISNUMBER($A39),ISNUMBER(BD$1)),IF(OFFSET(CountryData!$A$1,'Quality check'!$A39-1,'Quality check'!BD$1-1)=0,"",OFFSET(CountryData!$A$1,'Quality check'!$A39-1,'Quality check'!BD$1-1)),"")</f>
        <v/>
      </c>
      <c r="BE39" s="313" t="str">
        <f ca="1">IF(AND(ISNUMBER($A39),ISNUMBER(BE$1)),IF(OFFSET(CountryData!$A$1,'Quality check'!$A39-1,'Quality check'!BE$1-1)=0,"",OFFSET(CountryData!$A$1,'Quality check'!$A39-1,'Quality check'!BE$1-1)),"")</f>
        <v/>
      </c>
      <c r="BF39" s="313" t="str">
        <f ca="1">IF(AND(ISNUMBER($A39),ISNUMBER(BF$1)),IF(OFFSET(CountryData!$A$1,'Quality check'!$A39-1,'Quality check'!BF$1-1)=0,"",OFFSET(CountryData!$A$1,'Quality check'!$A39-1,'Quality check'!BF$1-1)),"")</f>
        <v/>
      </c>
      <c r="BG39" s="203" t="str">
        <f ca="1">IF(AND(ISNUMBER($A39),ISNUMBER(BG$1)),IF(OFFSET(CountryData!$A$1,'Quality check'!$A39-1,'Quality check'!BG$1-1)=0,"",OFFSET(CountryData!$A$1,'Quality check'!$A39-1,'Quality check'!BG$1-1)),"")</f>
        <v/>
      </c>
      <c r="BH39" s="202" t="str">
        <f ca="1">IF(AND(ISNUMBER($A39),ISNUMBER(BH$1)),IF(OFFSET(CountryData!$A$1,'Quality check'!$A39-1,'Quality check'!BH$1-1)=0,"",OFFSET(CountryData!$A$1,'Quality check'!$A39-1,'Quality check'!BH$1-1)),"")</f>
        <v/>
      </c>
      <c r="BI39" s="203" t="str">
        <f ca="1">IF(AND(ISNUMBER($A39),ISNUMBER(BI$1)),IF(OFFSET(CountryData!$A$1,'Quality check'!$A39-1,'Quality check'!BI$1-1)=0,"",OFFSET(CountryData!$A$1,'Quality check'!$A39-1,'Quality check'!BI$1-1)),"")</f>
        <v/>
      </c>
      <c r="BJ39" s="202" t="str">
        <f ca="1">IF(AND(ISNUMBER($A39),ISNUMBER(BJ$1)),IF(OFFSET(CountryData!$A$1,'Quality check'!$A39-1,'Quality check'!BJ$1-1)=0,"",OFFSET(CountryData!$A$1,'Quality check'!$A39-1,'Quality check'!BJ$1-1)),"")</f>
        <v/>
      </c>
      <c r="BK39" s="202" t="str">
        <f ca="1">IF(AND(ISNUMBER($A39),ISNUMBER(BK$1)),IF(OFFSET(CountryData!$A$1,'Quality check'!$A39-1,'Quality check'!BK$1-1)=0,"",OFFSET(CountryData!$A$1,'Quality check'!$A39-1,'Quality check'!BK$1-1)),"")</f>
        <v/>
      </c>
      <c r="BL39" s="308" t="str">
        <f ca="1">IF(AND(ISNUMBER($A39),ISNUMBER(BL$1)),IF(OFFSET(CountryData!$A$1,'Quality check'!$A39-1,'Quality check'!BL$1-1)=0,"",OFFSET(CountryData!$A$1,'Quality check'!$A39-1,'Quality check'!BL$1-1)),"")</f>
        <v/>
      </c>
      <c r="BM39" s="308" t="str">
        <f ca="1">IF(AND(ISNUMBER($A39),ISNUMBER(BM$1)),IF(OFFSET(CountryData!$A$1,'Quality check'!$A39-1,'Quality check'!BM$1-1)=0,"",OFFSET(CountryData!$A$1,'Quality check'!$A39-1,'Quality check'!BM$1-1)),"")</f>
        <v/>
      </c>
      <c r="BN39" s="308" t="str">
        <f ca="1">IF(AND(ISNUMBER($A39),ISNUMBER(BN$1)),IF(OFFSET(CountryData!$A$1,'Quality check'!$A39-1,'Quality check'!BN$1-1)=0,"",OFFSET(CountryData!$A$1,'Quality check'!$A39-1,'Quality check'!BN$1-1)),"")</f>
        <v/>
      </c>
      <c r="BO39" s="308" t="str">
        <f ca="1">IF(AND(ISNUMBER($A39),ISNUMBER(BO$1)),IF(OFFSET(CountryData!$A$1,'Quality check'!$A39-1,'Quality check'!BO$1-1)=0,"",OFFSET(CountryData!$A$1,'Quality check'!$A39-1,'Quality check'!BO$1-1)),"")</f>
        <v/>
      </c>
      <c r="BP39" s="308" t="str">
        <f ca="1">IF(AND(ISNUMBER($A39),ISNUMBER(BP$1)),IF(OFFSET(CountryData!$A$1,'Quality check'!$A39-1,'Quality check'!BP$1-1)=0,"",OFFSET(CountryData!$A$1,'Quality check'!$A39-1,'Quality check'!BP$1-1)),"")</f>
        <v/>
      </c>
      <c r="BQ39" s="308" t="str">
        <f ca="1">IF(AND(ISNUMBER($A39),ISNUMBER(BQ$1)),IF(OFFSET(CountryData!$A$1,'Quality check'!$A39-1,'Quality check'!BQ$1-1)=0,"",OFFSET(CountryData!$A$1,'Quality check'!$A39-1,'Quality check'!BQ$1-1)),"")</f>
        <v/>
      </c>
      <c r="BR39" s="308" t="str">
        <f ca="1">IF(AND(ISNUMBER($A39),ISNUMBER(BR$1)),IF(OFFSET(CountryData!$A$1,'Quality check'!$A39-1,'Quality check'!BR$1-1)=0,"",OFFSET(CountryData!$A$1,'Quality check'!$A39-1,'Quality check'!BR$1-1)),"")</f>
        <v/>
      </c>
      <c r="BS39" s="308" t="str">
        <f ca="1">IF(AND(ISNUMBER($A39),ISNUMBER(BS$1)),IF(OFFSET(CountryData!$A$1,'Quality check'!$A39-1,'Quality check'!BS$1-1)=0,"",OFFSET(CountryData!$A$1,'Quality check'!$A39-1,'Quality check'!BS$1-1)),"")</f>
        <v/>
      </c>
      <c r="BT39" s="308" t="str">
        <f ca="1">IF(AND(ISNUMBER($A39),ISNUMBER(BT$1)),IF(OFFSET(CountryData!$A$1,'Quality check'!$A39-1,'Quality check'!BT$1-1)=0,"",OFFSET(CountryData!$A$1,'Quality check'!$A39-1,'Quality check'!BT$1-1)),"")</f>
        <v/>
      </c>
      <c r="BU39" s="308" t="str">
        <f ca="1">IF(AND(ISNUMBER($A39),ISNUMBER(BU$1)),IF(OFFSET(CountryData!$A$1,'Quality check'!$A39-1,'Quality check'!BU$1-1)=0,"",OFFSET(CountryData!$A$1,'Quality check'!$A39-1,'Quality check'!BU$1-1)),"")</f>
        <v/>
      </c>
      <c r="BV39" s="308" t="str">
        <f ca="1">IF(AND(ISNUMBER($A39),ISNUMBER(BV$1)),IF(OFFSET(CountryData!$A$1,'Quality check'!$A39-1,'Quality check'!BV$1-1)=0,"",OFFSET(CountryData!$A$1,'Quality check'!$A39-1,'Quality check'!BV$1-1)),"")</f>
        <v/>
      </c>
      <c r="BW39" s="308" t="str">
        <f ca="1">IF(AND(ISNUMBER($A39),ISNUMBER(BW$1)),IF(OFFSET(CountryData!$A$1,'Quality check'!$A39-1,'Quality check'!BW$1-1)=0,"",OFFSET(CountryData!$A$1,'Quality check'!$A39-1,'Quality check'!BW$1-1)),"")</f>
        <v/>
      </c>
      <c r="BX39" s="202" t="str">
        <f ca="1">IF(AND(ISNUMBER($A39),ISNUMBER(BX$1)),IF(OFFSET(CountryData!$A$1,'Quality check'!$A39-1,'Quality check'!BX$1-1)=0,"",OFFSET(CountryData!$A$1,'Quality check'!$A39-1,'Quality check'!BX$1-1)),"")</f>
        <v/>
      </c>
      <c r="BY39" s="308" t="str">
        <f ca="1">IF(AND(ISNUMBER($A39),ISNUMBER(BY$1)),IF(OFFSET(CountryData!$A$1,'Quality check'!$A39-1,'Quality check'!BY$1-1)=0,"",OFFSET(CountryData!$A$1,'Quality check'!$A39-1,'Quality check'!BY$1-1)),"")</f>
        <v/>
      </c>
      <c r="BZ39" s="308" t="str">
        <f ca="1">IF(AND(ISNUMBER($A39),ISNUMBER(BZ$1)),IF(OFFSET(CountryData!$A$1,'Quality check'!$A39-1,'Quality check'!BZ$1-1)=0,"",OFFSET(CountryData!$A$1,'Quality check'!$A39-1,'Quality check'!BZ$1-1)),"")</f>
        <v/>
      </c>
      <c r="CA39" s="308" t="str">
        <f ca="1">IF(AND(ISNUMBER($A39),ISNUMBER(CA$1)),IF(OFFSET(CountryData!$A$1,'Quality check'!$A39-1,'Quality check'!CA$1-1)=0,"",OFFSET(CountryData!$A$1,'Quality check'!$A39-1,'Quality check'!CA$1-1)),"")</f>
        <v/>
      </c>
      <c r="CB39" s="308" t="str">
        <f ca="1">IF(AND(ISNUMBER($A39),ISNUMBER(CB$1)),IF(OFFSET(CountryData!$A$1,'Quality check'!$A39-1,'Quality check'!CB$1-1)=0,"",OFFSET(CountryData!$A$1,'Quality check'!$A39-1,'Quality check'!CB$1-1)),"")</f>
        <v/>
      </c>
      <c r="CC39" s="308" t="str">
        <f ca="1">IF(AND(ISNUMBER($A39),ISNUMBER(CC$1)),IF(OFFSET(CountryData!$A$1,'Quality check'!$A39-1,'Quality check'!CC$1-1)=0,"",OFFSET(CountryData!$A$1,'Quality check'!$A39-1,'Quality check'!CC$1-1)),"")</f>
        <v/>
      </c>
      <c r="CD39" s="308" t="str">
        <f ca="1">IF(AND(ISNUMBER($A39),ISNUMBER(CD$1)),IF(OFFSET(CountryData!$A$1,'Quality check'!$A39-1,'Quality check'!CD$1-1)=0,"",OFFSET(CountryData!$A$1,'Quality check'!$A39-1,'Quality check'!CD$1-1)),"")</f>
        <v/>
      </c>
      <c r="CE39" s="308" t="str">
        <f ca="1">IF(AND(ISNUMBER($A39),ISNUMBER(CE$1)),IF(OFFSET(CountryData!$A$1,'Quality check'!$A39-1,'Quality check'!CE$1-1)=0,"",OFFSET(CountryData!$A$1,'Quality check'!$A39-1,'Quality check'!CE$1-1)),"")</f>
        <v/>
      </c>
      <c r="CF39" s="308" t="str">
        <f ca="1">IF(AND(ISNUMBER($A39),ISNUMBER(CF$1)),IF(OFFSET(CountryData!$A$1,'Quality check'!$A39-1,'Quality check'!CF$1-1)=0,"",OFFSET(CountryData!$A$1,'Quality check'!$A39-1,'Quality check'!CF$1-1)),"")</f>
        <v/>
      </c>
      <c r="CG39" s="308" t="str">
        <f ca="1">IF(AND(ISNUMBER($A39),ISNUMBER(CG$1)),IF(OFFSET(CountryData!$A$1,'Quality check'!$A39-1,'Quality check'!CG$1-1)=0,"",OFFSET(CountryData!$A$1,'Quality check'!$A39-1,'Quality check'!CG$1-1)),"")</f>
        <v/>
      </c>
      <c r="CH39" s="308" t="str">
        <f ca="1">IF(AND(ISNUMBER($A39),ISNUMBER(CH$1)),IF(OFFSET(CountryData!$A$1,'Quality check'!$A39-1,'Quality check'!CH$1-1)=0,"",OFFSET(CountryData!$A$1,'Quality check'!$A39-1,'Quality check'!CH$1-1)),"")</f>
        <v/>
      </c>
      <c r="CI39" s="308" t="str">
        <f ca="1">IF(AND(ISNUMBER($A39),ISNUMBER(CI$1)),IF(OFFSET(CountryData!$A$1,'Quality check'!$A39-1,'Quality check'!CI$1-1)=0,"",OFFSET(CountryData!$A$1,'Quality check'!$A39-1,'Quality check'!CI$1-1)),"")</f>
        <v/>
      </c>
      <c r="CJ39" s="308" t="str">
        <f ca="1">IF(AND(ISNUMBER($A39),ISNUMBER(CJ$1)),IF(OFFSET(CountryData!$A$1,'Quality check'!$A39-1,'Quality check'!CJ$1-1)=0,"",OFFSET(CountryData!$A$1,'Quality check'!$A39-1,'Quality check'!CJ$1-1)),"")</f>
        <v/>
      </c>
      <c r="CK39" s="202" t="str">
        <f ca="1">IF(AND(ISNUMBER($A39),ISNUMBER(CK$1)),IF(OFFSET(CountryData!$A$1,'Quality check'!$A39-1,'Quality check'!CK$1-1)=0,"",OFFSET(CountryData!$A$1,'Quality check'!$A39-1,'Quality check'!CK$1-1)),"")</f>
        <v/>
      </c>
      <c r="CL39" s="308" t="str">
        <f ca="1">IF(AND(ISNUMBER($A39),ISNUMBER(CL$1)),IF(OFFSET(CountryData!$A$1,'Quality check'!$A39-1,'Quality check'!CL$1-1)=0,"",OFFSET(CountryData!$A$1,'Quality check'!$A39-1,'Quality check'!CL$1-1)),"")</f>
        <v/>
      </c>
      <c r="CM39" s="308" t="str">
        <f ca="1">IF(AND(ISNUMBER($A39),ISNUMBER(CM$1)),IF(OFFSET(CountryData!$A$1,'Quality check'!$A39-1,'Quality check'!CM$1-1)=0,"",OFFSET(CountryData!$A$1,'Quality check'!$A39-1,'Quality check'!CM$1-1)),"")</f>
        <v/>
      </c>
      <c r="CN39" s="308" t="str">
        <f ca="1">IF(AND(ISNUMBER($A39),ISNUMBER(CN$1)),IF(OFFSET(CountryData!$A$1,'Quality check'!$A39-1,'Quality check'!CN$1-1)=0,"",OFFSET(CountryData!$A$1,'Quality check'!$A39-1,'Quality check'!CN$1-1)),"")</f>
        <v/>
      </c>
      <c r="CO39" s="308" t="str">
        <f ca="1">IF(AND(ISNUMBER($A39),ISNUMBER(CO$1)),IF(OFFSET(CountryData!$A$1,'Quality check'!$A39-1,'Quality check'!CO$1-1)=0,"",OFFSET(CountryData!$A$1,'Quality check'!$A39-1,'Quality check'!CO$1-1)),"")</f>
        <v/>
      </c>
      <c r="CP39" s="308" t="str">
        <f ca="1">IF(AND(ISNUMBER($A39),ISNUMBER(CP$1)),IF(OFFSET(CountryData!$A$1,'Quality check'!$A39-1,'Quality check'!CP$1-1)=0,"",OFFSET(CountryData!$A$1,'Quality check'!$A39-1,'Quality check'!CP$1-1)),"")</f>
        <v/>
      </c>
      <c r="CQ39" s="308" t="str">
        <f ca="1">IF(AND(ISNUMBER($A39),ISNUMBER(CQ$1)),IF(OFFSET(CountryData!$A$1,'Quality check'!$A39-1,'Quality check'!CQ$1-1)=0,"",OFFSET(CountryData!$A$1,'Quality check'!$A39-1,'Quality check'!CQ$1-1)),"")</f>
        <v/>
      </c>
      <c r="CR39" s="203" t="str">
        <f ca="1">IF(AND(ISNUMBER($A39),ISNUMBER(CR$1)),IF(OFFSET(CountryData!$A$1,'Quality check'!$A39-1,'Quality check'!CR$1-1)=0,"",OFFSET(CountryData!$A$1,'Quality check'!$A39-1,'Quality check'!CR$1-1)),"")</f>
        <v/>
      </c>
      <c r="CS39" s="203" t="str">
        <f ca="1">IF(AND(ISNUMBER($A39),ISNUMBER(CS$1)),IF(OFFSET(CountryData!$A$1,'Quality check'!$A39-1,'Quality check'!CS$1-1)=0,"",OFFSET(CountryData!$A$1,'Quality check'!$A39-1,'Quality check'!CS$1-1)),"")</f>
        <v/>
      </c>
      <c r="CT39" s="203" t="str">
        <f ca="1">IF(AND(ISNUMBER($A39),ISNUMBER(CT$1)),IF(OFFSET(CountryData!$A$1,'Quality check'!$A39-1,'Quality check'!CT$1-1)=0,"",OFFSET(CountryData!$A$1,'Quality check'!$A39-1,'Quality check'!CT$1-1)),"")</f>
        <v/>
      </c>
      <c r="CU39" s="203" t="str">
        <f ca="1">IF(AND(ISNUMBER($A39),ISNUMBER(CU$1)),IF(OFFSET(CountryData!$A$1,'Quality check'!$A39-1,'Quality check'!CU$1-1)=0,"",OFFSET(CountryData!$A$1,'Quality check'!$A39-1,'Quality check'!CU$1-1)),"")</f>
        <v/>
      </c>
      <c r="CV39" s="203" t="str">
        <f ca="1">IF(AND(ISNUMBER($A39),ISNUMBER(CV$1)),IF(OFFSET(CountryData!$A$1,'Quality check'!$A39-1,'Quality check'!CV$1-1)=0,"",OFFSET(CountryData!$A$1,'Quality check'!$A39-1,'Quality check'!CV$1-1)),"")</f>
        <v/>
      </c>
      <c r="CW39" s="203" t="str">
        <f ca="1">IF(AND(ISNUMBER($A39),ISNUMBER(CW$1)),IF(OFFSET(CountryData!$A$1,'Quality check'!$A39-1,'Quality check'!CW$1-1)=0,"",OFFSET(CountryData!$A$1,'Quality check'!$A39-1,'Quality check'!CW$1-1)),"")</f>
        <v/>
      </c>
      <c r="CX39" s="203" t="str">
        <f ca="1">IF(AND(ISNUMBER($A39),ISNUMBER(CX$1)),IF(OFFSET(CountryData!$A$1,'Quality check'!$A39-1,'Quality check'!CX$1-1)=0,"",OFFSET(CountryData!$A$1,'Quality check'!$A39-1,'Quality check'!CX$1-1)),"")</f>
        <v/>
      </c>
      <c r="CY39" s="203" t="str">
        <f ca="1">IF(AND(ISNUMBER($A39),ISNUMBER(CY$1)),IF(OFFSET(CountryData!$A$1,'Quality check'!$A39-1,'Quality check'!CY$1-1)=0,"",OFFSET(CountryData!$A$1,'Quality check'!$A39-1,'Quality check'!CY$1-1)),"")</f>
        <v/>
      </c>
      <c r="CZ39" s="308" t="str">
        <f ca="1">IF(AND(ISNUMBER($A39),ISNUMBER(CZ$1)),IF(OFFSET(CountryData!$A$1,'Quality check'!$A39-1,'Quality check'!CZ$1-1)=0,"",OFFSET(CountryData!$A$1,'Quality check'!$A39-1,'Quality check'!CZ$1-1)),"")</f>
        <v/>
      </c>
      <c r="DA39" s="308" t="str">
        <f ca="1">IF(AND(ISNUMBER($A39),ISNUMBER(DA$1)),IF(OFFSET(CountryData!$A$1,'Quality check'!$A39-1,'Quality check'!DA$1-1)=0,"",OFFSET(CountryData!$A$1,'Quality check'!$A39-1,'Quality check'!DA$1-1)),"")</f>
        <v/>
      </c>
      <c r="DB39" s="202" t="str">
        <f ca="1">IF(AND(ISNUMBER($A39),ISNUMBER(DB$1)),IF(OFFSET(CountryData!$A$1,'Quality check'!$A39-1,'Quality check'!DB$1-1)=0,"",OFFSET(CountryData!$A$1,'Quality check'!$A39-1,'Quality check'!DB$1-1)),"")</f>
        <v/>
      </c>
      <c r="DC39" s="308" t="str">
        <f ca="1">IF(AND(ISNUMBER($A39),ISNUMBER(DC$1)),IF(OFFSET(CountryData!$A$1,'Quality check'!$A39-1,'Quality check'!DC$1-1)=0,"",OFFSET(CountryData!$A$1,'Quality check'!$A39-1,'Quality check'!DC$1-1)),"")</f>
        <v/>
      </c>
      <c r="DD39" s="308" t="str">
        <f ca="1">IF(AND(ISNUMBER($A39),ISNUMBER(DD$1)),IF(OFFSET(CountryData!$A$1,'Quality check'!$A39-1,'Quality check'!DD$1-1)=0,"",OFFSET(CountryData!$A$1,'Quality check'!$A39-1,'Quality check'!DD$1-1)),"")</f>
        <v/>
      </c>
      <c r="DE39" s="202" t="str">
        <f ca="1">IF(AND(ISNUMBER($A39),ISNUMBER(DE$1)),IF(OFFSET(CountryData!$A$1,'Quality check'!$A39-1,'Quality check'!DE$1-1)=0,"",OFFSET(CountryData!$A$1,'Quality check'!$A39-1,'Quality check'!DE$1-1)),"")</f>
        <v/>
      </c>
      <c r="DF39" s="203" t="str">
        <f ca="1">IF(AND(ISNUMBER($A39),ISNUMBER(DF$1)),IF(OFFSET(CountryData!$A$1,'Quality check'!$A39-1,'Quality check'!DF$1-1)=0,"",OFFSET(CountryData!$A$1,'Quality check'!$A39-1,'Quality check'!DF$1-1)),"")</f>
        <v/>
      </c>
      <c r="DG39" s="308" t="str">
        <f ca="1">IF(AND(ISNUMBER($A39),ISNUMBER(DG$1)),IF(OFFSET(CountryData!$A$1,'Quality check'!$A39-1,'Quality check'!DG$1-1)=0,"",OFFSET(CountryData!$A$1,'Quality check'!$A39-1,'Quality check'!DG$1-1)),"")</f>
        <v/>
      </c>
      <c r="DH39" s="203" t="str">
        <f ca="1">IF(AND(ISNUMBER($A39),ISNUMBER(DH$1)),IF(OFFSET(CountryData!$A$1,'Quality check'!$A39-1,'Quality check'!DH$1-1)=0,"",OFFSET(CountryData!$A$1,'Quality check'!$A39-1,'Quality check'!DH$1-1)),"")</f>
        <v/>
      </c>
      <c r="DI39" s="308" t="str">
        <f ca="1">IF(AND(ISNUMBER($A39),ISNUMBER(DI$1)),IF(OFFSET(CountryData!$A$1,'Quality check'!$A39-1,'Quality check'!DI$1-1)=0,"",OFFSET(CountryData!$A$1,'Quality check'!$A39-1,'Quality check'!DI$1-1)),"")</f>
        <v/>
      </c>
      <c r="DJ39" s="308" t="str">
        <f ca="1">IF(AND(ISNUMBER($A39),ISNUMBER(DJ$1)),IF(OFFSET(CountryData!$A$1,'Quality check'!$A39-1,'Quality check'!DJ$1-1)=0,"",OFFSET(CountryData!$A$1,'Quality check'!$A39-1,'Quality check'!DJ$1-1)),"")</f>
        <v/>
      </c>
      <c r="DK39" s="203" t="str">
        <f ca="1">IF(AND(ISNUMBER($A39),ISNUMBER(DK$1)),IF(OFFSET(CountryData!$A$1,'Quality check'!$A39-1,'Quality check'!DK$1-1)=0,"",OFFSET(CountryData!$A$1,'Quality check'!$A39-1,'Quality check'!DK$1-1)),"")</f>
        <v/>
      </c>
      <c r="DL39" s="203" t="str">
        <f ca="1">IF(AND(ISNUMBER($A39),ISNUMBER(DL$1)),IF(OFFSET(CountryData!$A$1,'Quality check'!$A39-1,'Quality check'!DL$1-1)=0,"",OFFSET(CountryData!$A$1,'Quality check'!$A39-1,'Quality check'!DL$1-1)),"")</f>
        <v/>
      </c>
      <c r="DM39" s="203" t="str">
        <f ca="1">IF(AND(ISNUMBER($A39),ISNUMBER(DM$1)),IF(OFFSET(CountryData!$A$1,'Quality check'!$A39-1,'Quality check'!DM$1-1)=0,"",OFFSET(CountryData!$A$1,'Quality check'!$A39-1,'Quality check'!DM$1-1)),"")</f>
        <v/>
      </c>
      <c r="DN39" s="203" t="str">
        <f ca="1">IF(AND(ISNUMBER($A39),ISNUMBER(DN$1)),IF(OFFSET(CountryData!$A$1,'Quality check'!$A39-1,'Quality check'!DN$1-1)=0,"",OFFSET(CountryData!$A$1,'Quality check'!$A39-1,'Quality check'!DN$1-1)),"")</f>
        <v/>
      </c>
      <c r="DO39" t="str">
        <f ca="1">IF(AND(ISNUMBER($A39),ISNUMBER(DO$1)),IF(OFFSET(CountryData!$A$1,'Quality check'!$A39-1,'Quality check'!DO$1-1)=0,"",OFFSET(CountryData!$A$1,'Quality check'!$A39-1,'Quality check'!DO$1-1)),"")</f>
        <v/>
      </c>
      <c r="DP39" t="str">
        <f ca="1">IF(AND(ISNUMBER($A39),ISNUMBER(DP$1)),IF(OFFSET(CountryData!$A$1,'Quality check'!$A39-1,'Quality check'!DP$1-1)=0,"",OFFSET(CountryData!$A$1,'Quality check'!$A39-1,'Quality check'!DP$1-1)),"")</f>
        <v/>
      </c>
      <c r="EF39">
        <f>IF(D39&lt;&gt;"",IF(D39=D37,EF37,EF37+1),"")</f>
        <v>7</v>
      </c>
      <c r="EG39" t="str">
        <f>IF(EF39&lt;&gt;EF37,EF39,"")</f>
        <v/>
      </c>
      <c r="EH39" t="str">
        <f t="shared" si="0"/>
        <v/>
      </c>
    </row>
    <row r="40" spans="1:138" x14ac:dyDescent="0.25">
      <c r="A40" s="114">
        <f>IF(ISNUMBER(MATCH(C40,CountryData!$EM:$EM,0)),MATCH(C40,CountryData!$EM:$EM,0),"")</f>
        <v>134</v>
      </c>
      <c r="B40" t="s">
        <v>820</v>
      </c>
      <c r="C40" t="s">
        <v>821</v>
      </c>
      <c r="D40" t="s">
        <v>660</v>
      </c>
      <c r="E40" t="s">
        <v>856</v>
      </c>
      <c r="F40" s="203">
        <f ca="1">IF(AND(ISNUMBER($A40),ISNUMBER(F$1)),IF(OFFSET(CountryData!$A$1,'Quality check'!$A40-1,'Quality check'!F$1-1)=0,"",OFFSET(CountryData!$A$1,'Quality check'!$A40-1,'Quality check'!F$1-1)),"")</f>
        <v>3104000</v>
      </c>
      <c r="G40" s="203">
        <f ca="1">IF(AND(ISNUMBER($A40),ISNUMBER(G$1)),IF(OFFSET(CountryData!$A$1,'Quality check'!$A40-1,'Quality check'!G$1-1)=0,"",OFFSET(CountryData!$A$1,'Quality check'!$A40-1,'Quality check'!G$1-1)),"")</f>
        <v>1493024</v>
      </c>
      <c r="H40" s="202">
        <f ca="1">IF(AND(ISNUMBER($A40),ISNUMBER(H$1)),IF(OFFSET(CountryData!$A$1,'Quality check'!$A40-1,'Quality check'!H$1-1)=0,"",OFFSET(CountryData!$A$1,'Quality check'!$A40-1,'Quality check'!H$1-1)),"")</f>
        <v>0.01</v>
      </c>
      <c r="I40" s="202">
        <f ca="1">IF(AND(ISNUMBER($A40),ISNUMBER(I$1)),IF(OFFSET(CountryData!$A$1,'Quality check'!$A40-1,'Quality check'!I$1-1)=0,"",OFFSET(CountryData!$A$1,'Quality check'!$A40-1,'Quality check'!I$1-1)),"")</f>
        <v>2.1000000000000001E-2</v>
      </c>
      <c r="J40" s="203">
        <f ca="1">IF(AND(ISNUMBER($A40),ISNUMBER(J$1)),IF(OFFSET(CountryData!$A$1,'Quality check'!$A40-1,'Quality check'!J$1-1)=0,"",OFFSET(CountryData!$A$1,'Quality check'!$A40-1,'Quality check'!J$1-1)),"")</f>
        <v>1624980.1874513729</v>
      </c>
      <c r="K40" s="203">
        <f ca="1">IF(AND(ISNUMBER($A40),ISNUMBER(K$1)),IF(OFFSET(CountryData!$A$1,'Quality check'!$A40-1,'Quality check'!K$1-1)=0,"",OFFSET(CountryData!$A$1,'Quality check'!$A40-1,'Quality check'!K$1-1)),"")</f>
        <v>1073984</v>
      </c>
      <c r="L40" s="203">
        <f ca="1">IF(AND(ISNUMBER($A40),ISNUMBER(L$1)),IF(OFFSET(CountryData!$A$1,'Quality check'!$A40-1,'Quality check'!L$1-1)=0,"",OFFSET(CountryData!$A$1,'Quality check'!$A40-1,'Quality check'!L$1-1)),"")</f>
        <v>111743.99999999999</v>
      </c>
      <c r="M40" s="203">
        <f ca="1">IF(AND(ISNUMBER($A40),ISNUMBER(M$1)),IF(OFFSET(CountryData!$A$1,'Quality check'!$A40-1,'Quality check'!M$1-1)=0,"",OFFSET(CountryData!$A$1,'Quality check'!$A40-1,'Quality check'!M$1-1)),"")</f>
        <v>223488.00000000003</v>
      </c>
      <c r="N40" s="203">
        <f ca="1">IF(AND(ISNUMBER($A40),ISNUMBER(N$1)),IF(OFFSET(CountryData!$A$1,'Quality check'!$A40-1,'Quality check'!N$1-1)=0,"",OFFSET(CountryData!$A$1,'Quality check'!$A40-1,'Quality check'!N$1-1)),"")</f>
        <v>390740.06505559129</v>
      </c>
      <c r="O40" s="203">
        <f ca="1">IF(AND(ISNUMBER($A40),ISNUMBER(O$1)),IF(OFFSET(CountryData!$A$1,'Quality check'!$A40-1,'Quality check'!O$1-1)=0,"",OFFSET(CountryData!$A$1,'Quality check'!$A40-1,'Quality check'!O$1-1)),"")</f>
        <v>85617.121749517595</v>
      </c>
      <c r="P40" s="203">
        <f ca="1">IF(AND(ISNUMBER($A40),ISNUMBER(P$1)),IF(OFFSET(CountryData!$A$1,'Quality check'!$A40-1,'Quality check'!P$1-1)=0,"",OFFSET(CountryData!$A$1,'Quality check'!$A40-1,'Quality check'!P$1-1)),"")</f>
        <v>133933.4786364054</v>
      </c>
      <c r="Q40" s="203">
        <f ca="1">IF(AND(ISNUMBER($A40),ISNUMBER(Q$1)),IF(OFFSET(CountryData!$A$1,'Quality check'!$A40-1,'Quality check'!Q$1-1)=0,"",OFFSET(CountryData!$A$1,'Quality check'!$A40-1,'Quality check'!Q$1-1)),"")</f>
        <v>68288</v>
      </c>
      <c r="R40" s="203">
        <f ca="1">IF(AND(ISNUMBER($A40),ISNUMBER(R$1)),IF(OFFSET(CountryData!$A$1,'Quality check'!$A40-1,'Quality check'!R$1-1)=0,"",OFFSET(CountryData!$A$1,'Quality check'!$A40-1,'Quality check'!R$1-1)),"")</f>
        <v>48316.356886887806</v>
      </c>
      <c r="S40" s="203">
        <f ca="1">IF(AND(ISNUMBER($A40),ISNUMBER(S$1)),IF(OFFSET(CountryData!$A$1,'Quality check'!$A40-1,'Quality check'!S$1-1)=0,"",OFFSET(CountryData!$A$1,'Quality check'!$A40-1,'Quality check'!S$1-1)),"")</f>
        <v>48271.578057520906</v>
      </c>
      <c r="T40" s="202" t="str">
        <f ca="1">IF(AND(ISNUMBER($A40),ISNUMBER(T$1)),IF(OFFSET(CountryData!$A$1,'Quality check'!$A40-1,'Quality check'!T$1-1)=0,"",OFFSET(CountryData!$A$1,'Quality check'!$A40-1,'Quality check'!T$1-1)),"")</f>
        <v/>
      </c>
      <c r="U40" s="203">
        <f ca="1">IF(AND(ISNUMBER($A40),ISNUMBER(U$1)),IF(OFFSET(CountryData!$A$1,'Quality check'!$A40-1,'Quality check'!U$1-1)=0,"",OFFSET(CountryData!$A$1,'Quality check'!$A40-1,'Quality check'!U$1-1)),"")</f>
        <v>794624</v>
      </c>
      <c r="V40" s="203">
        <f ca="1">IF(AND(ISNUMBER($A40),ISNUMBER(V$1)),IF(OFFSET(CountryData!$A$1,'Quality check'!$A40-1,'Quality check'!V$1-1)=0,"",OFFSET(CountryData!$A$1,'Quality check'!$A40-1,'Quality check'!V$1-1)),"")</f>
        <v>794624</v>
      </c>
      <c r="W40" s="202">
        <f ca="1">IF(AND(ISNUMBER($A40),ISNUMBER(W$1)),IF(OFFSET(CountryData!$A$1,'Quality check'!$A40-1,'Quality check'!W$1-1)=0,"",OFFSET(CountryData!$A$1,'Quality check'!$A40-1,'Quality check'!W$1-1)),"")</f>
        <v>5.0000000000000001E-3</v>
      </c>
      <c r="X40" s="202">
        <f ca="1">IF(AND(ISNUMBER($A40),ISNUMBER(X$1)),IF(OFFSET(CountryData!$A$1,'Quality check'!$A40-1,'Quality check'!X$1-1)=0,"",OFFSET(CountryData!$A$1,'Quality check'!$A40-1,'Quality check'!X$1-1)),"")</f>
        <v>4.1024563513748671</v>
      </c>
      <c r="Y40" s="202">
        <f ca="1">IF(AND(ISNUMBER($A40),ISNUMBER(Y$1)),IF(OFFSET(CountryData!$A$1,'Quality check'!$A40-1,'Quality check'!Y$1-1)=0,"",OFFSET(CountryData!$A$1,'Quality check'!$A40-1,'Quality check'!Y$1-1)),"")</f>
        <v>5.0000000000000001E-3</v>
      </c>
      <c r="Z40" s="202">
        <f ca="1">IF(AND(ISNUMBER($A40),ISNUMBER(Z$1)),IF(OFFSET(CountryData!$A$1,'Quality check'!$A40-1,'Quality check'!Z$1-1)=0,"",OFFSET(CountryData!$A$1,'Quality check'!$A40-1,'Quality check'!Z$1-1)),"")</f>
        <v>0.25600000000000001</v>
      </c>
      <c r="AA40" s="203">
        <f ca="1">IF(AND(ISNUMBER($A40),ISNUMBER(AA$1)),IF(OFFSET(CountryData!$A$1,'Quality check'!$A40-1,'Quality check'!AA$1-1)=0,"",OFFSET(CountryData!$A$1,'Quality check'!$A40-1,'Quality check'!AA$1-1)),"")</f>
        <v>1100.3993988443458</v>
      </c>
      <c r="AB40" s="203">
        <f ca="1">IF(AND(ISNUMBER($A40),ISNUMBER(AB$1)),IF(OFFSET(CountryData!$A$1,'Quality check'!$A40-1,'Quality check'!AB$1-1)=0,"",OFFSET(CountryData!$A$1,'Quality check'!$A40-1,'Quality check'!AB$1-1)),"")</f>
        <v>2373.7429250879577</v>
      </c>
      <c r="AC40" s="203">
        <f ca="1">IF(AND(ISNUMBER($A40),ISNUMBER(AC$1)),IF(OFFSET(CountryData!$A$1,'Quality check'!$A40-1,'Quality check'!AC$1-1)=0,"",OFFSET(CountryData!$A$1,'Quality check'!$A40-1,'Quality check'!AC$1-1)),"")</f>
        <v>3087.7684577592504</v>
      </c>
      <c r="AD40" s="203" t="str">
        <f ca="1">IF(AND(ISNUMBER($A40),ISNUMBER(AD$1)),IF(OFFSET(CountryData!$A$1,'Quality check'!$A40-1,'Quality check'!AD$1-1)=0,"",OFFSET(CountryData!$A$1,'Quality check'!$A40-1,'Quality check'!AD$1-1)),"")</f>
        <v/>
      </c>
      <c r="AE40" s="202">
        <f ca="1">IF(AND(ISNUMBER($A40),ISNUMBER(AE$1)),IF(OFFSET(CountryData!$A$1,'Quality check'!$A40-1,'Quality check'!AE$1-1)=0,"",OFFSET(CountryData!$A$1,'Quality check'!$A40-1,'Quality check'!AE$1-1)),"")</f>
        <v>9.4E-2</v>
      </c>
      <c r="AF40" s="308">
        <f ca="1">IF(AND(ISNUMBER($A40),ISNUMBER(AF$1)),IF(OFFSET(CountryData!$A$1,'Quality check'!$A40-1,'Quality check'!AF$1-1)=0,"",OFFSET(CountryData!$A$1,'Quality check'!$A40-1,'Quality check'!AF$1-1)),"")</f>
        <v>2.0366666666666666</v>
      </c>
      <c r="AG40" s="203" t="str">
        <f ca="1">IF(AND(ISNUMBER($A40),ISNUMBER(AG$1)),IF(OFFSET(CountryData!$A$1,'Quality check'!$A40-1,'Quality check'!AG$1-1)=0,"",OFFSET(CountryData!$A$1,'Quality check'!$A40-1,'Quality check'!AG$1-1)),"")</f>
        <v>HEW</v>
      </c>
      <c r="AH40" s="203">
        <f ca="1">IF(AND(ISNUMBER($A40),ISNUMBER(AH$1)),IF(OFFSET(CountryData!$A$1,'Quality check'!$A40-1,'Quality check'!AH$1-1)=0,"",OFFSET(CountryData!$A$1,'Quality check'!$A40-1,'Quality check'!AH$1-1)),"")</f>
        <v>2500</v>
      </c>
      <c r="AI40" s="203" t="str">
        <f ca="1">IF(AND(ISNUMBER($A40),ISNUMBER(AI$1)),IF(OFFSET(CountryData!$A$1,'Quality check'!$A40-1,'Quality check'!AI$1-1)=0,"",OFFSET(CountryData!$A$1,'Quality check'!$A40-1,'Quality check'!AI$1-1)),"")</f>
        <v/>
      </c>
      <c r="AJ40" s="202">
        <f ca="1">IF(AND(ISNUMBER($A40),ISNUMBER(AJ$1)),IF(OFFSET(CountryData!$A$1,'Quality check'!$A40-1,'Quality check'!AJ$1-1)=0,"",OFFSET(CountryData!$A$1,'Quality check'!$A40-1,'Quality check'!AJ$1-1)),"")</f>
        <v>0.27786470317533363</v>
      </c>
      <c r="AK40" s="202">
        <f ca="1">IF(AND(ISNUMBER($A40),ISNUMBER(AK$1)),IF(OFFSET(CountryData!$A$1,'Quality check'!$A40-1,'Quality check'!AK$1-1)=0,"",OFFSET(CountryData!$A$1,'Quality check'!$A40-1,'Quality check'!AK$1-1)),"")</f>
        <v>0.72213529682466637</v>
      </c>
      <c r="AL40" s="202">
        <f ca="1">IF(AND(ISNUMBER($A40),ISNUMBER(AL$1)),IF(OFFSET(CountryData!$A$1,'Quality check'!$A40-1,'Quality check'!AL$1-1)=0,"",OFFSET(CountryData!$A$1,'Quality check'!$A40-1,'Quality check'!AL$1-1)),"")</f>
        <v>3.4000000000000002E-2</v>
      </c>
      <c r="AM40" s="202">
        <f ca="1">IF(AND(ISNUMBER($A40),ISNUMBER(AM$1)),IF(OFFSET(CountryData!$A$1,'Quality check'!$A40-1,'Quality check'!AM$1-1)=0,"",OFFSET(CountryData!$A$1,'Quality check'!$A40-1,'Quality check'!AM$1-1)),"")</f>
        <v>0.58933333333333338</v>
      </c>
      <c r="AN40" s="202" t="str">
        <f ca="1">IF(AND(ISNUMBER($A40),ISNUMBER(AN$1)),IF(OFFSET(CountryData!$A$1,'Quality check'!$A40-1,'Quality check'!AN$1-1)=0,"",OFFSET(CountryData!$A$1,'Quality check'!$A40-1,'Quality check'!AN$1-1)),"")</f>
        <v>HEW</v>
      </c>
      <c r="AO40" s="203">
        <f ca="1">IF(AND(ISNUMBER($A40),ISNUMBER(AO$1)),IF(OFFSET(CountryData!$A$1,'Quality check'!$A40-1,'Quality check'!AO$1-1)=0,"",OFFSET(CountryData!$A$1,'Quality check'!$A40-1,'Quality check'!AO$1-1)),"")</f>
        <v>2500</v>
      </c>
      <c r="AP40" s="203" t="str">
        <f ca="1">IF(AND(ISNUMBER($A40),ISNUMBER(AP$1)),IF(OFFSET(CountryData!$A$1,'Quality check'!$A40-1,'Quality check'!AP$1-1)=0,"",OFFSET(CountryData!$A$1,'Quality check'!$A40-1,'Quality check'!AP$1-1)),"")</f>
        <v/>
      </c>
      <c r="AQ40" s="202">
        <f ca="1">IF(AND(ISNUMBER($A40),ISNUMBER(AQ$1)),IF(OFFSET(CountryData!$A$1,'Quality check'!$A40-1,'Quality check'!AQ$1-1)=0,"",OFFSET(CountryData!$A$1,'Quality check'!$A40-1,'Quality check'!AQ$1-1)),"")</f>
        <v>0.27786470317533363</v>
      </c>
      <c r="AR40" s="202">
        <f ca="1">IF(AND(ISNUMBER($A40),ISNUMBER(AR$1)),IF(OFFSET(CountryData!$A$1,'Quality check'!$A40-1,'Quality check'!AR$1-1)=0,"",OFFSET(CountryData!$A$1,'Quality check'!$A40-1,'Quality check'!AR$1-1)),"")</f>
        <v>0.72213529682466637</v>
      </c>
      <c r="AS40" s="202">
        <f ca="1">IF(AND(ISNUMBER($A40),ISNUMBER(AS$1)),IF(OFFSET(CountryData!$A$1,'Quality check'!$A40-1,'Quality check'!AS$1-1)=0,"",OFFSET(CountryData!$A$1,'Quality check'!$A40-1,'Quality check'!AS$1-1)),"")</f>
        <v>0.12300000000000001</v>
      </c>
      <c r="AT40" s="202">
        <f ca="1">IF(AND(ISNUMBER($A40),ISNUMBER(AT$1)),IF(OFFSET(CountryData!$A$1,'Quality check'!$A40-1,'Quality check'!AT$1-1)=0,"",OFFSET(CountryData!$A$1,'Quality check'!$A40-1,'Quality check'!AT$1-1)),"")</f>
        <v>0.12300000000000001</v>
      </c>
      <c r="AU40" s="202">
        <f ca="1">IF(AND(ISNUMBER($A40),ISNUMBER(AU$1)),IF(OFFSET(CountryData!$A$1,'Quality check'!$A40-1,'Quality check'!AU$1-1)=0,"",OFFSET(CountryData!$A$1,'Quality check'!$A40-1,'Quality check'!AU$1-1)),"")</f>
        <v>0.7995000000000001</v>
      </c>
      <c r="AV40" s="202" t="str">
        <f ca="1">IF(AND(ISNUMBER($A40),ISNUMBER(AV$1)),IF(OFFSET(CountryData!$A$1,'Quality check'!$A40-1,'Quality check'!AV$1-1)=0,"",OFFSET(CountryData!$A$1,'Quality check'!$A40-1,'Quality check'!AV$1-1)),"")</f>
        <v>HEW</v>
      </c>
      <c r="AW40" s="203">
        <f ca="1">IF(AND(ISNUMBER($A40),ISNUMBER(AW$1)),IF(OFFSET(CountryData!$A$1,'Quality check'!$A40-1,'Quality check'!AW$1-1)=0,"",OFFSET(CountryData!$A$1,'Quality check'!$A40-1,'Quality check'!AW$1-1)),"")</f>
        <v>2500</v>
      </c>
      <c r="AX40" s="203" t="str">
        <f ca="1">IF(AND(ISNUMBER($A40),ISNUMBER(AX$1)),IF(OFFSET(CountryData!$A$1,'Quality check'!$A40-1,'Quality check'!AX$1-1)=0,"",OFFSET(CountryData!$A$1,'Quality check'!$A40-1,'Quality check'!AX$1-1)),"")</f>
        <v/>
      </c>
      <c r="AY40" s="202">
        <f ca="1">IF(AND(ISNUMBER($A40),ISNUMBER(AY$1)),IF(OFFSET(CountryData!$A$1,'Quality check'!$A40-1,'Quality check'!AY$1-1)=0,"",OFFSET(CountryData!$A$1,'Quality check'!$A40-1,'Quality check'!AY$1-1)),"")</f>
        <v>1.8</v>
      </c>
      <c r="AZ40" s="202">
        <f ca="1">IF(AND(ISNUMBER($A40),ISNUMBER(AZ$1)),IF(OFFSET(CountryData!$A$1,'Quality check'!$A40-1,'Quality check'!AZ$1-1)=0,"",OFFSET(CountryData!$A$1,'Quality check'!$A40-1,'Quality check'!AZ$1-1)),"")</f>
        <v>0.27786470317533363</v>
      </c>
      <c r="BA40" s="202">
        <f ca="1">IF(AND(ISNUMBER($A40),ISNUMBER(BA$1)),IF(OFFSET(CountryData!$A$1,'Quality check'!$A40-1,'Quality check'!BA$1-1)=0,"",OFFSET(CountryData!$A$1,'Quality check'!$A40-1,'Quality check'!BA$1-1)),"")</f>
        <v>0.72213529682466637</v>
      </c>
      <c r="BB40" s="202">
        <f ca="1">IF(AND(ISNUMBER($A40),ISNUMBER(BB$1)),IF(OFFSET(CountryData!$A$1,'Quality check'!$A40-1,'Quality check'!BB$1-1)=0,"",OFFSET(CountryData!$A$1,'Quality check'!$A40-1,'Quality check'!BB$1-1)),"")</f>
        <v>0.27786470317533363</v>
      </c>
      <c r="BC40" s="202">
        <f ca="1">IF(AND(ISNUMBER($A40),ISNUMBER(BC$1)),IF(OFFSET(CountryData!$A$1,'Quality check'!$A40-1,'Quality check'!BC$1-1)=0,"",OFFSET(CountryData!$A$1,'Quality check'!$A40-1,'Quality check'!BC$1-1)),"")</f>
        <v>0.72213529682466637</v>
      </c>
      <c r="BD40" s="313">
        <f ca="1">IF(AND(ISNUMBER($A40),ISNUMBER(BD$1)),IF(OFFSET(CountryData!$A$1,'Quality check'!$A40-1,'Quality check'!BD$1-1)=0,"",OFFSET(CountryData!$A$1,'Quality check'!$A40-1,'Quality check'!BD$1-1)),"")</f>
        <v>0.01</v>
      </c>
      <c r="BE40" s="313">
        <f ca="1">IF(AND(ISNUMBER($A40),ISNUMBER(BE$1)),IF(OFFSET(CountryData!$A$1,'Quality check'!$A40-1,'Quality check'!BE$1-1)=0,"",OFFSET(CountryData!$A$1,'Quality check'!$A40-1,'Quality check'!BE$1-1)),"")</f>
        <v>1</v>
      </c>
      <c r="BF40" s="313">
        <f ca="1">IF(AND(ISNUMBER($A40),ISNUMBER(BF$1)),IF(OFFSET(CountryData!$A$1,'Quality check'!$A40-1,'Quality check'!BF$1-1)=0,"",OFFSET(CountryData!$A$1,'Quality check'!$A40-1,'Quality check'!BF$1-1)),"")</f>
        <v>1.3999999999999999E-2</v>
      </c>
      <c r="BG40" s="203">
        <f ca="1">IF(AND(ISNUMBER($A40),ISNUMBER(BG$1)),IF(OFFSET(CountryData!$A$1,'Quality check'!$A40-1,'Quality check'!BG$1-1)=0,"",OFFSET(CountryData!$A$1,'Quality check'!$A40-1,'Quality check'!BG$1-1)),"")</f>
        <v>1</v>
      </c>
      <c r="BH40" s="202" t="str">
        <f ca="1">IF(AND(ISNUMBER($A40),ISNUMBER(BH$1)),IF(OFFSET(CountryData!$A$1,'Quality check'!$A40-1,'Quality check'!BH$1-1)=0,"",OFFSET(CountryData!$A$1,'Quality check'!$A40-1,'Quality check'!BH$1-1)),"")</f>
        <v>HEW</v>
      </c>
      <c r="BI40" s="203">
        <f ca="1">IF(AND(ISNUMBER($A40),ISNUMBER(BI$1)),IF(OFFSET(CountryData!$A$1,'Quality check'!$A40-1,'Quality check'!BI$1-1)=0,"",OFFSET(CountryData!$A$1,'Quality check'!$A40-1,'Quality check'!BI$1-1)),"")</f>
        <v>2500</v>
      </c>
      <c r="BJ40" s="202">
        <f ca="1">IF(AND(ISNUMBER($A40),ISNUMBER(BJ$1)),IF(OFFSET(CountryData!$A$1,'Quality check'!$A40-1,'Quality check'!BJ$1-1)=0,"",OFFSET(CountryData!$A$1,'Quality check'!$A40-1,'Quality check'!BJ$1-1)),"")</f>
        <v>1261</v>
      </c>
      <c r="BK40" s="202">
        <f ca="1">IF(AND(ISNUMBER($A40),ISNUMBER(BK$1)),IF(OFFSET(CountryData!$A$1,'Quality check'!$A40-1,'Quality check'!BK$1-1)=0,"",OFFSET(CountryData!$A$1,'Quality check'!$A40-1,'Quality check'!BK$1-1)),"")</f>
        <v>3</v>
      </c>
      <c r="BL40" s="308">
        <f ca="1">IF(AND(ISNUMBER($A40),ISNUMBER(BL$1)),IF(OFFSET(CountryData!$A$1,'Quality check'!$A40-1,'Quality check'!BL$1-1)=0,"",OFFSET(CountryData!$A$1,'Quality check'!$A40-1,'Quality check'!BL$1-1)),"")</f>
        <v>0.65099999999999991</v>
      </c>
      <c r="BM40" s="308">
        <f ca="1">IF(AND(ISNUMBER($A40),ISNUMBER(BM$1)),IF(OFFSET(CountryData!$A$1,'Quality check'!$A40-1,'Quality check'!BM$1-1)=0,"",OFFSET(CountryData!$A$1,'Quality check'!$A40-1,'Quality check'!BM$1-1)),"")</f>
        <v>1</v>
      </c>
      <c r="BN40" s="308">
        <f ca="1">IF(AND(ISNUMBER($A40),ISNUMBER(BN$1)),IF(OFFSET(CountryData!$A$1,'Quality check'!$A40-1,'Quality check'!BN$1-1)=0,"",OFFSET(CountryData!$A$1,'Quality check'!$A40-1,'Quality check'!BN$1-1)),"")</f>
        <v>0.91700000000000004</v>
      </c>
      <c r="BO40" s="308">
        <f ca="1">IF(AND(ISNUMBER($A40),ISNUMBER(BO$1)),IF(OFFSET(CountryData!$A$1,'Quality check'!$A40-1,'Quality check'!BO$1-1)=0,"",OFFSET(CountryData!$A$1,'Quality check'!$A40-1,'Quality check'!BO$1-1)),"")</f>
        <v>0.65099999999999991</v>
      </c>
      <c r="BP40" s="308">
        <f ca="1">IF(AND(ISNUMBER($A40),ISNUMBER(BP$1)),IF(OFFSET(CountryData!$A$1,'Quality check'!$A40-1,'Quality check'!BP$1-1)=0,"",OFFSET(CountryData!$A$1,'Quality check'!$A40-1,'Quality check'!BP$1-1)),"")</f>
        <v>0.56499999999999995</v>
      </c>
      <c r="BQ40" s="308">
        <f ca="1">IF(AND(ISNUMBER($A40),ISNUMBER(BQ$1)),IF(OFFSET(CountryData!$A$1,'Quality check'!$A40-1,'Quality check'!BQ$1-1)=0,"",OFFSET(CountryData!$A$1,'Quality check'!$A40-1,'Quality check'!BQ$1-1)),"")</f>
        <v>0.434</v>
      </c>
      <c r="BR40" s="308">
        <f ca="1">IF(AND(ISNUMBER($A40),ISNUMBER(BR$1)),IF(OFFSET(CountryData!$A$1,'Quality check'!$A40-1,'Quality check'!BR$1-1)=0,"",OFFSET(CountryData!$A$1,'Quality check'!$A40-1,'Quality check'!BR$1-1)),"")</f>
        <v>0.23451449608835712</v>
      </c>
      <c r="BS40" s="308">
        <f ca="1">IF(AND(ISNUMBER($A40),ISNUMBER(BS$1)),IF(OFFSET(CountryData!$A$1,'Quality check'!$A40-1,'Quality check'!BS$1-1)=0,"",OFFSET(CountryData!$A$1,'Quality check'!$A40-1,'Quality check'!BS$1-1)),"")</f>
        <v>1</v>
      </c>
      <c r="BT40" s="308">
        <f ca="1">IF(AND(ISNUMBER($A40),ISNUMBER(BT$1)),IF(OFFSET(CountryData!$A$1,'Quality check'!$A40-1,'Quality check'!BT$1-1)=0,"",OFFSET(CountryData!$A$1,'Quality check'!$A40-1,'Quality check'!BT$1-1)),"")</f>
        <v>0.67300000000000004</v>
      </c>
      <c r="BU40" s="308">
        <f ca="1">IF(AND(ISNUMBER($A40),ISNUMBER(BU$1)),IF(OFFSET(CountryData!$A$1,'Quality check'!$A40-1,'Quality check'!BU$1-1)=0,"",OFFSET(CountryData!$A$1,'Quality check'!$A40-1,'Quality check'!BU$1-1)),"")</f>
        <v>0.23451449608835712</v>
      </c>
      <c r="BV40" s="308">
        <f ca="1">IF(AND(ISNUMBER($A40),ISNUMBER(BV$1)),IF(OFFSET(CountryData!$A$1,'Quality check'!$A40-1,'Quality check'!BV$1-1)=0,"",OFFSET(CountryData!$A$1,'Quality check'!$A40-1,'Quality check'!BV$1-1)),"")</f>
        <v>4.7E-2</v>
      </c>
      <c r="BW40" s="308">
        <f ca="1">IF(AND(ISNUMBER($A40),ISNUMBER(BW$1)),IF(OFFSET(CountryData!$A$1,'Quality check'!$A40-1,'Quality check'!BW$1-1)=0,"",OFFSET(CountryData!$A$1,'Quality check'!$A40-1,'Quality check'!BW$1-1)),"")</f>
        <v>4.7E-2</v>
      </c>
      <c r="BX40" s="202">
        <f ca="1">IF(AND(ISNUMBER($A40),ISNUMBER(BX$1)),IF(OFFSET(CountryData!$A$1,'Quality check'!$A40-1,'Quality check'!BX$1-1)=0,"",OFFSET(CountryData!$A$1,'Quality check'!$A40-1,'Quality check'!BX$1-1)),"")</f>
        <v>0.67300000000000004</v>
      </c>
      <c r="BY40" s="308">
        <f ca="1">IF(AND(ISNUMBER($A40),ISNUMBER(BY$1)),IF(OFFSET(CountryData!$A$1,'Quality check'!$A40-1,'Quality check'!BY$1-1)=0,"",OFFSET(CountryData!$A$1,'Quality check'!$A40-1,'Quality check'!BY$1-1)),"")</f>
        <v>1</v>
      </c>
      <c r="BZ40" s="308">
        <f ca="1">IF(AND(ISNUMBER($A40),ISNUMBER(BZ$1)),IF(OFFSET(CountryData!$A$1,'Quality check'!$A40-1,'Quality check'!BZ$1-1)=0,"",OFFSET(CountryData!$A$1,'Quality check'!$A40-1,'Quality check'!BZ$1-1)),"")</f>
        <v>1</v>
      </c>
      <c r="CA40" s="308">
        <f ca="1">IF(AND(ISNUMBER($A40),ISNUMBER(CA$1)),IF(OFFSET(CountryData!$A$1,'Quality check'!$A40-1,'Quality check'!CA$1-1)=0,"",OFFSET(CountryData!$A$1,'Quality check'!$A40-1,'Quality check'!CA$1-1)),"")</f>
        <v>0.67300000000000004</v>
      </c>
      <c r="CB40" s="308">
        <f ca="1">IF(AND(ISNUMBER($A40),ISNUMBER(CB$1)),IF(OFFSET(CountryData!$A$1,'Quality check'!$A40-1,'Quality check'!CB$1-1)=0,"",OFFSET(CountryData!$A$1,'Quality check'!$A40-1,'Quality check'!CB$1-1)),"")</f>
        <v>4.7E-2</v>
      </c>
      <c r="CC40" s="308">
        <f ca="1">IF(AND(ISNUMBER($A40),ISNUMBER(CC$1)),IF(OFFSET(CountryData!$A$1,'Quality check'!$A40-1,'Quality check'!CC$1-1)=0,"",OFFSET(CountryData!$A$1,'Quality check'!$A40-1,'Quality check'!CC$1-1)),"")</f>
        <v>2.4E-2</v>
      </c>
      <c r="CD40" s="308">
        <f ca="1">IF(AND(ISNUMBER($A40),ISNUMBER(CD$1)),IF(OFFSET(CountryData!$A$1,'Quality check'!$A40-1,'Quality check'!CD$1-1)=0,"",OFFSET(CountryData!$A$1,'Quality check'!$A40-1,'Quality check'!CD$1-1)),"")</f>
        <v>1</v>
      </c>
      <c r="CE40" s="308">
        <f ca="1">IF(AND(ISNUMBER($A40),ISNUMBER(CE$1)),IF(OFFSET(CountryData!$A$1,'Quality check'!$A40-1,'Quality check'!CE$1-1)=0,"",OFFSET(CountryData!$A$1,'Quality check'!$A40-1,'Quality check'!CE$1-1)),"")</f>
        <v>1</v>
      </c>
      <c r="CF40" s="308">
        <f ca="1">IF(AND(ISNUMBER($A40),ISNUMBER(CF$1)),IF(OFFSET(CountryData!$A$1,'Quality check'!$A40-1,'Quality check'!CF$1-1)=0,"",OFFSET(CountryData!$A$1,'Quality check'!$A40-1,'Quality check'!CF$1-1)),"")</f>
        <v>2.4E-2</v>
      </c>
      <c r="CG40" s="308">
        <f ca="1">IF(AND(ISNUMBER($A40),ISNUMBER(CG$1)),IF(OFFSET(CountryData!$A$1,'Quality check'!$A40-1,'Quality check'!CG$1-1)=0,"",OFFSET(CountryData!$A$1,'Quality check'!$A40-1,'Quality check'!CG$1-1)),"")</f>
        <v>2.4E-2</v>
      </c>
      <c r="CH40" s="308">
        <f ca="1">IF(AND(ISNUMBER($A40),ISNUMBER(CH$1)),IF(OFFSET(CountryData!$A$1,'Quality check'!$A40-1,'Quality check'!CH$1-1)=0,"",OFFSET(CountryData!$A$1,'Quality check'!$A40-1,'Quality check'!CH$1-1)),"")</f>
        <v>9.4E-2</v>
      </c>
      <c r="CI40" s="308">
        <f ca="1">IF(AND(ISNUMBER($A40),ISNUMBER(CI$1)),IF(OFFSET(CountryData!$A$1,'Quality check'!$A40-1,'Quality check'!CI$1-1)=0,"",OFFSET(CountryData!$A$1,'Quality check'!$A40-1,'Quality check'!CI$1-1)),"")</f>
        <v>2.5999999999999999E-2</v>
      </c>
      <c r="CJ40" s="308" t="str">
        <f ca="1">IF(AND(ISNUMBER($A40),ISNUMBER(CJ$1)),IF(OFFSET(CountryData!$A$1,'Quality check'!$A40-1,'Quality check'!CJ$1-1)=0,"",OFFSET(CountryData!$A$1,'Quality check'!$A40-1,'Quality check'!CJ$1-1)),"")</f>
        <v/>
      </c>
      <c r="CK40" s="202" t="str">
        <f ca="1">IF(AND(ISNUMBER($A40),ISNUMBER(CK$1)),IF(OFFSET(CountryData!$A$1,'Quality check'!$A40-1,'Quality check'!CK$1-1)=0,"",OFFSET(CountryData!$A$1,'Quality check'!$A40-1,'Quality check'!CK$1-1)),"")</f>
        <v/>
      </c>
      <c r="CL40" s="308">
        <f ca="1">IF(AND(ISNUMBER($A40),ISNUMBER(CL$1)),IF(OFFSET(CountryData!$A$1,'Quality check'!$A40-1,'Quality check'!CL$1-1)=0,"",OFFSET(CountryData!$A$1,'Quality check'!$A40-1,'Quality check'!CL$1-1)),"")</f>
        <v>1</v>
      </c>
      <c r="CM40" s="308" t="str">
        <f ca="1">IF(AND(ISNUMBER($A40),ISNUMBER(CM$1)),IF(OFFSET(CountryData!$A$1,'Quality check'!$A40-1,'Quality check'!CM$1-1)=0,"",OFFSET(CountryData!$A$1,'Quality check'!$A40-1,'Quality check'!CM$1-1)),"")</f>
        <v/>
      </c>
      <c r="CN40" s="308" t="str">
        <f ca="1">IF(AND(ISNUMBER($A40),ISNUMBER(CN$1)),IF(OFFSET(CountryData!$A$1,'Quality check'!$A40-1,'Quality check'!CN$1-1)=0,"",OFFSET(CountryData!$A$1,'Quality check'!$A40-1,'Quality check'!CN$1-1)),"")</f>
        <v/>
      </c>
      <c r="CO40" s="308" t="str">
        <f ca="1">IF(AND(ISNUMBER($A40),ISNUMBER(CO$1)),IF(OFFSET(CountryData!$A$1,'Quality check'!$A40-1,'Quality check'!CO$1-1)=0,"",OFFSET(CountryData!$A$1,'Quality check'!$A40-1,'Quality check'!CO$1-1)),"")</f>
        <v/>
      </c>
      <c r="CP40" s="308">
        <f ca="1">IF(AND(ISNUMBER($A40),ISNUMBER(CP$1)),IF(OFFSET(CountryData!$A$1,'Quality check'!$A40-1,'Quality check'!CP$1-1)=0,"",OFFSET(CountryData!$A$1,'Quality check'!$A40-1,'Quality check'!CP$1-1)),"")</f>
        <v>0.5</v>
      </c>
      <c r="CQ40" s="308">
        <f ca="1">IF(AND(ISNUMBER($A40),ISNUMBER(CQ$1)),IF(OFFSET(CountryData!$A$1,'Quality check'!$A40-1,'Quality check'!CQ$1-1)=0,"",OFFSET(CountryData!$A$1,'Quality check'!$A40-1,'Quality check'!CQ$1-1)),"")</f>
        <v>4.7E-2</v>
      </c>
      <c r="CR40" s="203">
        <f ca="1">IF(AND(ISNUMBER($A40),ISNUMBER(CR$1)),IF(OFFSET(CountryData!$A$1,'Quality check'!$A40-1,'Quality check'!CR$1-1)=0,"",OFFSET(CountryData!$A$1,'Quality check'!$A40-1,'Quality check'!CR$1-1)),"")</f>
        <v>600</v>
      </c>
      <c r="CS40" s="203">
        <f ca="1">IF(AND(ISNUMBER($A40),ISNUMBER(CS$1)),IF(OFFSET(CountryData!$A$1,'Quality check'!$A40-1,'Quality check'!CS$1-1)=0,"",OFFSET(CountryData!$A$1,'Quality check'!$A40-1,'Quality check'!CS$1-1)),"")</f>
        <v>100</v>
      </c>
      <c r="CT40" s="203">
        <f ca="1">IF(AND(ISNUMBER($A40),ISNUMBER(CT$1)),IF(OFFSET(CountryData!$A$1,'Quality check'!$A40-1,'Quality check'!CT$1-1)=0,"",OFFSET(CountryData!$A$1,'Quality check'!$A40-1,'Quality check'!CT$1-1)),"")</f>
        <v>5000</v>
      </c>
      <c r="CU40" s="203">
        <f ca="1">IF(AND(ISNUMBER($A40),ISNUMBER(CU$1)),IF(OFFSET(CountryData!$A$1,'Quality check'!$A40-1,'Quality check'!CU$1-1)=0,"",OFFSET(CountryData!$A$1,'Quality check'!$A40-1,'Quality check'!CU$1-1)),"")</f>
        <v>300</v>
      </c>
      <c r="CV40" s="203">
        <f ca="1">IF(AND(ISNUMBER($A40),ISNUMBER(CV$1)),IF(OFFSET(CountryData!$A$1,'Quality check'!$A40-1,'Quality check'!CV$1-1)=0,"",OFFSET(CountryData!$A$1,'Quality check'!$A40-1,'Quality check'!CV$1-1)),"")</f>
        <v>10000</v>
      </c>
      <c r="CW40" s="203">
        <f ca="1">IF(AND(ISNUMBER($A40),ISNUMBER(CW$1)),IF(OFFSET(CountryData!$A$1,'Quality check'!$A40-1,'Quality check'!CW$1-1)=0,"",OFFSET(CountryData!$A$1,'Quality check'!$A40-1,'Quality check'!CW$1-1)),"")</f>
        <v>16000</v>
      </c>
      <c r="CX40" s="203">
        <f ca="1">IF(AND(ISNUMBER($A40),ISNUMBER(CX$1)),IF(OFFSET(CountryData!$A$1,'Quality check'!$A40-1,'Quality check'!CX$1-1)=0,"",OFFSET(CountryData!$A$1,'Quality check'!$A40-1,'Quality check'!CX$1-1)),"")</f>
        <v>10000</v>
      </c>
      <c r="CY40" s="203">
        <f ca="1">IF(AND(ISNUMBER($A40),ISNUMBER(CY$1)),IF(OFFSET(CountryData!$A$1,'Quality check'!$A40-1,'Quality check'!CY$1-1)=0,"",OFFSET(CountryData!$A$1,'Quality check'!$A40-1,'Quality check'!CY$1-1)),"")</f>
        <v>14000</v>
      </c>
      <c r="CZ40" s="308">
        <f ca="1">IF(AND(ISNUMBER($A40),ISNUMBER(CZ$1)),IF(OFFSET(CountryData!$A$1,'Quality check'!$A40-1,'Quality check'!CZ$1-1)=0,"",OFFSET(CountryData!$A$1,'Quality check'!$A40-1,'Quality check'!CZ$1-1)),"")</f>
        <v>4.5</v>
      </c>
      <c r="DA40" s="308">
        <f ca="1">IF(AND(ISNUMBER($A40),ISNUMBER(DA$1)),IF(OFFSET(CountryData!$A$1,'Quality check'!$A40-1,'Quality check'!DA$1-1)=0,"",OFFSET(CountryData!$A$1,'Quality check'!$A40-1,'Quality check'!DA$1-1)),"")</f>
        <v>0.67</v>
      </c>
      <c r="DB40" s="202">
        <f ca="1">IF(AND(ISNUMBER($A40),ISNUMBER(DB$1)),IF(OFFSET(CountryData!$A$1,'Quality check'!$A40-1,'Quality check'!DB$1-1)=0,"",OFFSET(CountryData!$A$1,'Quality check'!$A40-1,'Quality check'!DB$1-1)),"")</f>
        <v>0.23</v>
      </c>
      <c r="DC40" s="308">
        <f ca="1">IF(AND(ISNUMBER($A40),ISNUMBER(DC$1)),IF(OFFSET(CountryData!$A$1,'Quality check'!$A40-1,'Quality check'!DC$1-1)=0,"",OFFSET(CountryData!$A$1,'Quality check'!$A40-1,'Quality check'!DC$1-1)),"")</f>
        <v>0.72</v>
      </c>
      <c r="DD40" s="308">
        <f ca="1">IF(AND(ISNUMBER($A40),ISNUMBER(DD$1)),IF(OFFSET(CountryData!$A$1,'Quality check'!$A40-1,'Quality check'!DD$1-1)=0,"",OFFSET(CountryData!$A$1,'Quality check'!$A40-1,'Quality check'!DD$1-1)),"")</f>
        <v>0.18</v>
      </c>
      <c r="DE40" s="202">
        <f ca="1">IF(AND(ISNUMBER($A40),ISNUMBER(DE$1)),IF(OFFSET(CountryData!$A$1,'Quality check'!$A40-1,'Quality check'!DE$1-1)=0,"",OFFSET(CountryData!$A$1,'Quality check'!$A40-1,'Quality check'!DE$1-1)),"")</f>
        <v>0.03</v>
      </c>
      <c r="DF40" s="203">
        <f ca="1">IF(AND(ISNUMBER($A40),ISNUMBER(DF$1)),IF(OFFSET(CountryData!$A$1,'Quality check'!$A40-1,'Quality check'!DF$1-1)=0,"",OFFSET(CountryData!$A$1,'Quality check'!$A40-1,'Quality check'!DF$1-1)),"")</f>
        <v>3.5</v>
      </c>
      <c r="DG40" s="308">
        <f ca="1">IF(AND(ISNUMBER($A40),ISNUMBER(DG$1)),IF(OFFSET(CountryData!$A$1,'Quality check'!$A40-1,'Quality check'!DG$1-1)=0,"",OFFSET(CountryData!$A$1,'Quality check'!$A40-1,'Quality check'!DG$1-1)),"")</f>
        <v>0.37</v>
      </c>
      <c r="DH40" s="203">
        <f ca="1">IF(AND(ISNUMBER($A40),ISNUMBER(DH$1)),IF(OFFSET(CountryData!$A$1,'Quality check'!$A40-1,'Quality check'!DH$1-1)=0,"",OFFSET(CountryData!$A$1,'Quality check'!$A40-1,'Quality check'!DH$1-1)),"")</f>
        <v>120</v>
      </c>
      <c r="DI40" s="308">
        <f ca="1">IF(AND(ISNUMBER($A40),ISNUMBER(DI$1)),IF(OFFSET(CountryData!$A$1,'Quality check'!$A40-1,'Quality check'!DI$1-1)=0,"",OFFSET(CountryData!$A$1,'Quality check'!$A40-1,'Quality check'!DI$1-1)),"")</f>
        <v>0.16</v>
      </c>
      <c r="DJ40" s="308">
        <f ca="1">IF(AND(ISNUMBER($A40),ISNUMBER(DJ$1)),IF(OFFSET(CountryData!$A$1,'Quality check'!$A40-1,'Quality check'!DJ$1-1)=0,"",OFFSET(CountryData!$A$1,'Quality check'!$A40-1,'Quality check'!DJ$1-1)),"")</f>
        <v>4</v>
      </c>
      <c r="DK40" s="203">
        <f ca="1">IF(AND(ISNUMBER($A40),ISNUMBER(DK$1)),IF(OFFSET(CountryData!$A$1,'Quality check'!$A40-1,'Quality check'!DK$1-1)=0,"",OFFSET(CountryData!$A$1,'Quality check'!$A40-1,'Quality check'!DK$1-1)),"")</f>
        <v>50</v>
      </c>
      <c r="DL40" s="203">
        <f ca="1">IF(AND(ISNUMBER($A40),ISNUMBER(DL$1)),IF(OFFSET(CountryData!$A$1,'Quality check'!$A40-1,'Quality check'!DL$1-1)=0,"",OFFSET(CountryData!$A$1,'Quality check'!$A40-1,'Quality check'!DL$1-1)),"")</f>
        <v>1500000</v>
      </c>
      <c r="DM40" s="203">
        <f ca="1">IF(AND(ISNUMBER($A40),ISNUMBER(DM$1)),IF(OFFSET(CountryData!$A$1,'Quality check'!$A40-1,'Quality check'!DM$1-1)=0,"",OFFSET(CountryData!$A$1,'Quality check'!$A40-1,'Quality check'!DM$1-1)),"")</f>
        <v>510000</v>
      </c>
      <c r="DN40" s="203">
        <f ca="1">IF(AND(ISNUMBER($A40),ISNUMBER(DN$1)),IF(OFFSET(CountryData!$A$1,'Quality check'!$A40-1,'Quality check'!DN$1-1)=0,"",OFFSET(CountryData!$A$1,'Quality check'!$A40-1,'Quality check'!DN$1-1)),"")</f>
        <v>5000</v>
      </c>
      <c r="DO40" t="str">
        <f ca="1">IF(AND(ISNUMBER($A40),ISNUMBER(DO$1)),IF(OFFSET(CountryData!$A$1,'Quality check'!$A40-1,'Quality check'!DO$1-1)=0,"",OFFSET(CountryData!$A$1,'Quality check'!$A40-1,'Quality check'!DO$1-1)),"")</f>
        <v/>
      </c>
      <c r="DP40" t="str">
        <f ca="1">IF(AND(ISNUMBER($A40),ISNUMBER(DP$1)),IF(OFFSET(CountryData!$A$1,'Quality check'!$A40-1,'Quality check'!DP$1-1)=0,"",OFFSET(CountryData!$A$1,'Quality check'!$A40-1,'Quality check'!DP$1-1)),"")</f>
        <v/>
      </c>
      <c r="EF40">
        <f t="shared" ref="EF40:EF50" si="7">IF(D40&lt;&gt;"",IF(D40=D39,EF39,EF39+1),"")</f>
        <v>8</v>
      </c>
      <c r="EG40">
        <f t="shared" ref="EG40:EG50" si="8">IF(EF40&lt;&gt;EF39,EF40,"")</f>
        <v>8</v>
      </c>
      <c r="EH40" t="str">
        <f t="shared" si="0"/>
        <v/>
      </c>
    </row>
    <row r="41" spans="1:138" x14ac:dyDescent="0.25">
      <c r="A41" s="114">
        <f>IF(ISNUMBER(MATCH(C41,CountryData!$EM:$EM,0)),MATCH(C41,CountryData!$EM:$EM,0),"")</f>
        <v>126</v>
      </c>
      <c r="B41" t="s">
        <v>822</v>
      </c>
      <c r="C41" t="s">
        <v>823</v>
      </c>
      <c r="D41" t="s">
        <v>652</v>
      </c>
      <c r="E41" t="s">
        <v>856</v>
      </c>
      <c r="F41" s="203">
        <f ca="1">IF(AND(ISNUMBER($A41),ISNUMBER(F$1)),IF(OFFSET(CountryData!$A$1,'Quality check'!$A41-1,'Quality check'!F$1-1)=0,"",OFFSET(CountryData!$A$1,'Quality check'!$A41-1,'Quality check'!F$1-1)),"")</f>
        <v>1650000</v>
      </c>
      <c r="G41" s="203">
        <f ca="1">IF(AND(ISNUMBER($A41),ISNUMBER(G$1)),IF(OFFSET(CountryData!$A$1,'Quality check'!$A41-1,'Quality check'!G$1-1)=0,"",OFFSET(CountryData!$A$1,'Quality check'!$A41-1,'Quality check'!G$1-1)),"")</f>
        <v>793650</v>
      </c>
      <c r="H41" s="202">
        <f ca="1">IF(AND(ISNUMBER($A41),ISNUMBER(H$1)),IF(OFFSET(CountryData!$A$1,'Quality check'!$A41-1,'Quality check'!H$1-1)=0,"",OFFSET(CountryData!$A$1,'Quality check'!$A41-1,'Quality check'!H$1-1)),"")</f>
        <v>1</v>
      </c>
      <c r="I41" s="202">
        <f ca="1">IF(AND(ISNUMBER($A41),ISNUMBER(I$1)),IF(OFFSET(CountryData!$A$1,'Quality check'!$A41-1,'Quality check'!I$1-1)=0,"",OFFSET(CountryData!$A$1,'Quality check'!$A41-1,'Quality check'!I$1-1)),"")</f>
        <v>2.2000000000000002E-2</v>
      </c>
      <c r="J41" s="203">
        <f ca="1">IF(AND(ISNUMBER($A41),ISNUMBER(J$1)),IF(OFFSET(CountryData!$A$1,'Quality check'!$A41-1,'Quality check'!J$1-1)=0,"",OFFSET(CountryData!$A$1,'Quality check'!$A41-1,'Quality check'!J$1-1)),"")</f>
        <v>730816.40928387176</v>
      </c>
      <c r="K41" s="203">
        <f ca="1">IF(AND(ISNUMBER($A41),ISNUMBER(K$1)),IF(OFFSET(CountryData!$A$1,'Quality check'!$A41-1,'Quality check'!K$1-1)=0,"",OFFSET(CountryData!$A$1,'Quality check'!$A41-1,'Quality check'!K$1-1)),"")</f>
        <v>376200</v>
      </c>
      <c r="L41" s="203">
        <f ca="1">IF(AND(ISNUMBER($A41),ISNUMBER(L$1)),IF(OFFSET(CountryData!$A$1,'Quality check'!$A41-1,'Quality check'!L$1-1)=0,"",OFFSET(CountryData!$A$1,'Quality check'!$A41-1,'Quality check'!L$1-1)),"")</f>
        <v>59399.999999999993</v>
      </c>
      <c r="M41" s="203">
        <f ca="1">IF(AND(ISNUMBER($A41),ISNUMBER(M$1)),IF(OFFSET(CountryData!$A$1,'Quality check'!$A41-1,'Quality check'!M$1-1)=0,"",OFFSET(CountryData!$A$1,'Quality check'!$A41-1,'Quality check'!M$1-1)),"")</f>
        <v>166650</v>
      </c>
      <c r="N41" s="203">
        <f ca="1">IF(AND(ISNUMBER($A41),ISNUMBER(N$1)),IF(OFFSET(CountryData!$A$1,'Quality check'!$A41-1,'Quality check'!N$1-1)=0,"",OFFSET(CountryData!$A$1,'Quality check'!$A41-1,'Quality check'!N$1-1)),"")</f>
        <v>207706.54231370028</v>
      </c>
      <c r="O41" s="203">
        <f ca="1">IF(AND(ISNUMBER($A41),ISNUMBER(O$1)),IF(OFFSET(CountryData!$A$1,'Quality check'!$A41-1,'Quality check'!O$1-1)=0,"",OFFSET(CountryData!$A$1,'Quality check'!$A41-1,'Quality check'!O$1-1)),"")</f>
        <v>45511.678765046403</v>
      </c>
      <c r="P41" s="203">
        <f ca="1">IF(AND(ISNUMBER($A41),ISNUMBER(P$1)),IF(OFFSET(CountryData!$A$1,'Quality check'!$A41-1,'Quality check'!P$1-1)=0,"",OFFSET(CountryData!$A$1,'Quality check'!$A41-1,'Quality check'!P$1-1)),"")</f>
        <v>71195.309197831491</v>
      </c>
      <c r="Q41" s="203">
        <f ca="1">IF(AND(ISNUMBER($A41),ISNUMBER(Q$1)),IF(OFFSET(CountryData!$A$1,'Quality check'!$A41-1,'Quality check'!Q$1-1)=0,"",OFFSET(CountryData!$A$1,'Quality check'!$A41-1,'Quality check'!Q$1-1)),"")</f>
        <v>47850</v>
      </c>
      <c r="R41" s="203">
        <f ca="1">IF(AND(ISNUMBER($A41),ISNUMBER(R$1)),IF(OFFSET(CountryData!$A$1,'Quality check'!$A41-1,'Quality check'!R$1-1)=0,"",OFFSET(CountryData!$A$1,'Quality check'!$A41-1,'Quality check'!R$1-1)),"")</f>
        <v>25683.630432785078</v>
      </c>
      <c r="S41" s="203">
        <f ca="1">IF(AND(ISNUMBER($A41),ISNUMBER(S$1)),IF(OFFSET(CountryData!$A$1,'Quality check'!$A41-1,'Quality check'!S$1-1)=0,"",OFFSET(CountryData!$A$1,'Quality check'!$A41-1,'Quality check'!S$1-1)),"")</f>
        <v>25659.827253514657</v>
      </c>
      <c r="T41" s="202">
        <f ca="1">IF(AND(ISNUMBER($A41),ISNUMBER(T$1)),IF(OFFSET(CountryData!$A$1,'Quality check'!$A41-1,'Quality check'!T$1-1)=0,"",OFFSET(CountryData!$A$1,'Quality check'!$A41-1,'Quality check'!T$1-1)),"")</f>
        <v>1.6340647735814375E-2</v>
      </c>
      <c r="U41" s="203">
        <f ca="1">IF(AND(ISNUMBER($A41),ISNUMBER(U$1)),IF(OFFSET(CountryData!$A$1,'Quality check'!$A41-1,'Quality check'!U$1-1)=0,"",OFFSET(CountryData!$A$1,'Quality check'!$A41-1,'Quality check'!U$1-1)),"")</f>
        <v>1237500</v>
      </c>
      <c r="V41" s="203">
        <f ca="1">IF(AND(ISNUMBER($A41),ISNUMBER(V$1)),IF(OFFSET(CountryData!$A$1,'Quality check'!$A41-1,'Quality check'!V$1-1)=0,"",OFFSET(CountryData!$A$1,'Quality check'!$A41-1,'Quality check'!V$1-1)),"")</f>
        <v>1237500</v>
      </c>
      <c r="W41" s="202">
        <f ca="1">IF(AND(ISNUMBER($A41),ISNUMBER(W$1)),IF(OFFSET(CountryData!$A$1,'Quality check'!$A41-1,'Quality check'!W$1-1)=0,"",OFFSET(CountryData!$A$1,'Quality check'!$A41-1,'Quality check'!W$1-1)),"")</f>
        <v>0.66499999999999992</v>
      </c>
      <c r="X41" s="202">
        <f ca="1">IF(AND(ISNUMBER($A41),ISNUMBER(X$1)),IF(OFFSET(CountryData!$A$1,'Quality check'!$A41-1,'Quality check'!X$1-1)=0,"",OFFSET(CountryData!$A$1,'Quality check'!$A41-1,'Quality check'!X$1-1)),"")</f>
        <v>5.6150839170510665</v>
      </c>
      <c r="Y41" s="202">
        <f ca="1">IF(AND(ISNUMBER($A41),ISNUMBER(Y$1)),IF(OFFSET(CountryData!$A$1,'Quality check'!$A41-1,'Quality check'!Y$1-1)=0,"",OFFSET(CountryData!$A$1,'Quality check'!$A41-1,'Quality check'!Y$1-1)),"")</f>
        <v>0.66499999999999992</v>
      </c>
      <c r="Z41" s="202">
        <f ca="1">IF(AND(ISNUMBER($A41),ISNUMBER(Z$1)),IF(OFFSET(CountryData!$A$1,'Quality check'!$A41-1,'Quality check'!Z$1-1)=0,"",OFFSET(CountryData!$A$1,'Quality check'!$A41-1,'Quality check'!Z$1-1)),"")</f>
        <v>0.75</v>
      </c>
      <c r="AA41" s="203">
        <f ca="1">IF(AND(ISNUMBER($A41),ISNUMBER(AA$1)),IF(OFFSET(CountryData!$A$1,'Quality check'!$A41-1,'Quality check'!AA$1-1)=0,"",OFFSET(CountryData!$A$1,'Quality check'!$A41-1,'Quality check'!AA$1-1)),"")</f>
        <v>1122.7586955196291</v>
      </c>
      <c r="AB41" s="203">
        <f ca="1">IF(AND(ISNUMBER($A41),ISNUMBER(AB$1)),IF(OFFSET(CountryData!$A$1,'Quality check'!$A41-1,'Quality check'!AB$1-1)=0,"",OFFSET(CountryData!$A$1,'Quality check'!$A41-1,'Quality check'!AB$1-1)),"")</f>
        <v>2466.0115346333923</v>
      </c>
      <c r="AC41" s="203">
        <f ca="1">IF(AND(ISNUMBER($A41),ISNUMBER(AC$1)),IF(OFFSET(CountryData!$A$1,'Quality check'!$A41-1,'Quality check'!AC$1-1)=0,"",OFFSET(CountryData!$A$1,'Quality check'!$A41-1,'Quality check'!AC$1-1)),"")</f>
        <v>4804.1218647862224</v>
      </c>
      <c r="AD41" s="203" t="str">
        <f ca="1">IF(AND(ISNUMBER($A41),ISNUMBER(AD$1)),IF(OFFSET(CountryData!$A$1,'Quality check'!$A41-1,'Quality check'!AD$1-1)=0,"",OFFSET(CountryData!$A$1,'Quality check'!$A41-1,'Quality check'!AD$1-1)),"")</f>
        <v/>
      </c>
      <c r="AE41" s="202">
        <f ca="1">IF(AND(ISNUMBER($A41),ISNUMBER(AE$1)),IF(OFFSET(CountryData!$A$1,'Quality check'!$A41-1,'Quality check'!AE$1-1)=0,"",OFFSET(CountryData!$A$1,'Quality check'!$A41-1,'Quality check'!AE$1-1)),"")</f>
        <v>0.127</v>
      </c>
      <c r="AF41" s="308">
        <f ca="1">IF(AND(ISNUMBER($A41),ISNUMBER(AF$1)),IF(OFFSET(CountryData!$A$1,'Quality check'!$A41-1,'Quality check'!AF$1-1)=0,"",OFFSET(CountryData!$A$1,'Quality check'!$A41-1,'Quality check'!AF$1-1)),"")</f>
        <v>2.7516666666666669</v>
      </c>
      <c r="AG41" s="203" t="str">
        <f ca="1">IF(AND(ISNUMBER($A41),ISNUMBER(AG$1)),IF(OFFSET(CountryData!$A$1,'Quality check'!$A41-1,'Quality check'!AG$1-1)=0,"",OFFSET(CountryData!$A$1,'Quality check'!$A41-1,'Quality check'!AG$1-1)),"")</f>
        <v>HEW</v>
      </c>
      <c r="AH41" s="203">
        <f ca="1">IF(AND(ISNUMBER($A41),ISNUMBER(AH$1)),IF(OFFSET(CountryData!$A$1,'Quality check'!$A41-1,'Quality check'!AH$1-1)=0,"",OFFSET(CountryData!$A$1,'Quality check'!$A41-1,'Quality check'!AH$1-1)),"")</f>
        <v>2500</v>
      </c>
      <c r="AI41" s="203">
        <f ca="1">IF(AND(ISNUMBER($A41),ISNUMBER(AI$1)),IF(OFFSET(CountryData!$A$1,'Quality check'!$A41-1,'Quality check'!AI$1-1)=0,"",OFFSET(CountryData!$A$1,'Quality check'!$A41-1,'Quality check'!AI$1-1)),"")</f>
        <v>772</v>
      </c>
      <c r="AJ41" s="202">
        <f ca="1">IF(AND(ISNUMBER($A41),ISNUMBER(AJ$1)),IF(OFFSET(CountryData!$A$1,'Quality check'!$A41-1,'Quality check'!AJ$1-1)=0,"",OFFSET(CountryData!$A$1,'Quality check'!$A41-1,'Quality check'!AJ$1-1)),"")</f>
        <v>7.4999473919957677E-2</v>
      </c>
      <c r="AK41" s="202">
        <f ca="1">IF(AND(ISNUMBER($A41),ISNUMBER(AK$1)),IF(OFFSET(CountryData!$A$1,'Quality check'!$A41-1,'Quality check'!AK$1-1)=0,"",OFFSET(CountryData!$A$1,'Quality check'!$A41-1,'Quality check'!AK$1-1)),"")</f>
        <v>0.92500052608004235</v>
      </c>
      <c r="AL41" s="202">
        <f ca="1">IF(AND(ISNUMBER($A41),ISNUMBER(AL$1)),IF(OFFSET(CountryData!$A$1,'Quality check'!$A41-1,'Quality check'!AL$1-1)=0,"",OFFSET(CountryData!$A$1,'Quality check'!$A41-1,'Quality check'!AL$1-1)),"")</f>
        <v>5.4000000000000006E-2</v>
      </c>
      <c r="AM41" s="202">
        <f ca="1">IF(AND(ISNUMBER($A41),ISNUMBER(AM$1)),IF(OFFSET(CountryData!$A$1,'Quality check'!$A41-1,'Quality check'!AM$1-1)=0,"",OFFSET(CountryData!$A$1,'Quality check'!$A41-1,'Quality check'!AM$1-1)),"")</f>
        <v>0.93600000000000005</v>
      </c>
      <c r="AN41" s="202" t="str">
        <f ca="1">IF(AND(ISNUMBER($A41),ISNUMBER(AN$1)),IF(OFFSET(CountryData!$A$1,'Quality check'!$A41-1,'Quality check'!AN$1-1)=0,"",OFFSET(CountryData!$A$1,'Quality check'!$A41-1,'Quality check'!AN$1-1)),"")</f>
        <v>HEW</v>
      </c>
      <c r="AO41" s="203">
        <f ca="1">IF(AND(ISNUMBER($A41),ISNUMBER(AO$1)),IF(OFFSET(CountryData!$A$1,'Quality check'!$A41-1,'Quality check'!AO$1-1)=0,"",OFFSET(CountryData!$A$1,'Quality check'!$A41-1,'Quality check'!AO$1-1)),"")</f>
        <v>2500</v>
      </c>
      <c r="AP41" s="203">
        <f ca="1">IF(AND(ISNUMBER($A41),ISNUMBER(AP$1)),IF(OFFSET(CountryData!$A$1,'Quality check'!$A41-1,'Quality check'!AP$1-1)=0,"",OFFSET(CountryData!$A$1,'Quality check'!$A41-1,'Quality check'!AP$1-1)),"")</f>
        <v>772</v>
      </c>
      <c r="AQ41" s="202">
        <f ca="1">IF(AND(ISNUMBER($A41),ISNUMBER(AQ$1)),IF(OFFSET(CountryData!$A$1,'Quality check'!$A41-1,'Quality check'!AQ$1-1)=0,"",OFFSET(CountryData!$A$1,'Quality check'!$A41-1,'Quality check'!AQ$1-1)),"")</f>
        <v>7.4999473919957677E-2</v>
      </c>
      <c r="AR41" s="202">
        <f ca="1">IF(AND(ISNUMBER($A41),ISNUMBER(AR$1)),IF(OFFSET(CountryData!$A$1,'Quality check'!$A41-1,'Quality check'!AR$1-1)=0,"",OFFSET(CountryData!$A$1,'Quality check'!$A41-1,'Quality check'!AR$1-1)),"")</f>
        <v>0.92500052608004235</v>
      </c>
      <c r="AS41" s="202">
        <f ca="1">IF(AND(ISNUMBER($A41),ISNUMBER(AS$1)),IF(OFFSET(CountryData!$A$1,'Quality check'!$A41-1,'Quality check'!AS$1-1)=0,"",OFFSET(CountryData!$A$1,'Quality check'!$A41-1,'Quality check'!AS$1-1)),"")</f>
        <v>0.23199999999999998</v>
      </c>
      <c r="AT41" s="202">
        <f ca="1">IF(AND(ISNUMBER($A41),ISNUMBER(AT$1)),IF(OFFSET(CountryData!$A$1,'Quality check'!$A41-1,'Quality check'!AT$1-1)=0,"",OFFSET(CountryData!$A$1,'Quality check'!$A41-1,'Quality check'!AT$1-1)),"")</f>
        <v>0.23199999999999998</v>
      </c>
      <c r="AU41" s="202">
        <f ca="1">IF(AND(ISNUMBER($A41),ISNUMBER(AU$1)),IF(OFFSET(CountryData!$A$1,'Quality check'!$A41-1,'Quality check'!AU$1-1)=0,"",OFFSET(CountryData!$A$1,'Quality check'!$A41-1,'Quality check'!AU$1-1)),"")</f>
        <v>1.5079999999999998</v>
      </c>
      <c r="AV41" s="202" t="str">
        <f ca="1">IF(AND(ISNUMBER($A41),ISNUMBER(AV$1)),IF(OFFSET(CountryData!$A$1,'Quality check'!$A41-1,'Quality check'!AV$1-1)=0,"",OFFSET(CountryData!$A$1,'Quality check'!$A41-1,'Quality check'!AV$1-1)),"")</f>
        <v>HEW</v>
      </c>
      <c r="AW41" s="203">
        <f ca="1">IF(AND(ISNUMBER($A41),ISNUMBER(AW$1)),IF(OFFSET(CountryData!$A$1,'Quality check'!$A41-1,'Quality check'!AW$1-1)=0,"",OFFSET(CountryData!$A$1,'Quality check'!$A41-1,'Quality check'!AW$1-1)),"")</f>
        <v>2500</v>
      </c>
      <c r="AX41" s="203">
        <f ca="1">IF(AND(ISNUMBER($A41),ISNUMBER(AX$1)),IF(OFFSET(CountryData!$A$1,'Quality check'!$A41-1,'Quality check'!AX$1-1)=0,"",OFFSET(CountryData!$A$1,'Quality check'!$A41-1,'Quality check'!AX$1-1)),"")</f>
        <v>772</v>
      </c>
      <c r="AY41" s="202">
        <f ca="1">IF(AND(ISNUMBER($A41),ISNUMBER(AY$1)),IF(OFFSET(CountryData!$A$1,'Quality check'!$A41-1,'Quality check'!AY$1-1)=0,"",OFFSET(CountryData!$A$1,'Quality check'!$A41-1,'Quality check'!AY$1-1)),"")</f>
        <v>1.8</v>
      </c>
      <c r="AZ41" s="202">
        <f ca="1">IF(AND(ISNUMBER($A41),ISNUMBER(AZ$1)),IF(OFFSET(CountryData!$A$1,'Quality check'!$A41-1,'Quality check'!AZ$1-1)=0,"",OFFSET(CountryData!$A$1,'Quality check'!$A41-1,'Quality check'!AZ$1-1)),"")</f>
        <v>7.4999473919957677E-2</v>
      </c>
      <c r="BA41" s="202">
        <f ca="1">IF(AND(ISNUMBER($A41),ISNUMBER(BA$1)),IF(OFFSET(CountryData!$A$1,'Quality check'!$A41-1,'Quality check'!BA$1-1)=0,"",OFFSET(CountryData!$A$1,'Quality check'!$A41-1,'Quality check'!BA$1-1)),"")</f>
        <v>0.92500052608004235</v>
      </c>
      <c r="BB41" s="202">
        <f ca="1">IF(AND(ISNUMBER($A41),ISNUMBER(BB$1)),IF(OFFSET(CountryData!$A$1,'Quality check'!$A41-1,'Quality check'!BB$1-1)=0,"",OFFSET(CountryData!$A$1,'Quality check'!$A41-1,'Quality check'!BB$1-1)),"")</f>
        <v>7.4999473919957677E-2</v>
      </c>
      <c r="BC41" s="202">
        <f ca="1">IF(AND(ISNUMBER($A41),ISNUMBER(BC$1)),IF(OFFSET(CountryData!$A$1,'Quality check'!$A41-1,'Quality check'!BC$1-1)=0,"",OFFSET(CountryData!$A$1,'Quality check'!$A41-1,'Quality check'!BC$1-1)),"")</f>
        <v>0.92500052608004235</v>
      </c>
      <c r="BD41" s="313">
        <f ca="1">IF(AND(ISNUMBER($A41),ISNUMBER(BD$1)),IF(OFFSET(CountryData!$A$1,'Quality check'!$A41-1,'Quality check'!BD$1-1)=0,"",OFFSET(CountryData!$A$1,'Quality check'!$A41-1,'Quality check'!BD$1-1)),"")</f>
        <v>0.55693889712165934</v>
      </c>
      <c r="BE41" s="313">
        <f ca="1">IF(AND(ISNUMBER($A41),ISNUMBER(BE$1)),IF(OFFSET(CountryData!$A$1,'Quality check'!$A41-1,'Quality check'!BE$1-1)=0,"",OFFSET(CountryData!$A$1,'Quality check'!$A41-1,'Quality check'!BE$1-1)),"")</f>
        <v>0.76270467903056516</v>
      </c>
      <c r="BF41" s="313">
        <f ca="1">IF(AND(ISNUMBER($A41),ISNUMBER(BF$1)),IF(OFFSET(CountryData!$A$1,'Quality check'!$A41-1,'Quality check'!BF$1-1)=0,"",OFFSET(CountryData!$A$1,'Quality check'!$A41-1,'Quality check'!BF$1-1)),"")</f>
        <v>6.2E-2</v>
      </c>
      <c r="BG41" s="203">
        <f ca="1">IF(AND(ISNUMBER($A41),ISNUMBER(BG$1)),IF(OFFSET(CountryData!$A$1,'Quality check'!$A41-1,'Quality check'!BG$1-1)=0,"",OFFSET(CountryData!$A$1,'Quality check'!$A41-1,'Quality check'!BG$1-1)),"")</f>
        <v>1</v>
      </c>
      <c r="BH41" s="202" t="str">
        <f ca="1">IF(AND(ISNUMBER($A41),ISNUMBER(BH$1)),IF(OFFSET(CountryData!$A$1,'Quality check'!$A41-1,'Quality check'!BH$1-1)=0,"",OFFSET(CountryData!$A$1,'Quality check'!$A41-1,'Quality check'!BH$1-1)),"")</f>
        <v>HEW</v>
      </c>
      <c r="BI41" s="203">
        <f ca="1">IF(AND(ISNUMBER($A41),ISNUMBER(BI$1)),IF(OFFSET(CountryData!$A$1,'Quality check'!$A41-1,'Quality check'!BI$1-1)=0,"",OFFSET(CountryData!$A$1,'Quality check'!$A41-1,'Quality check'!BI$1-1)),"")</f>
        <v>2500</v>
      </c>
      <c r="BJ41" s="202">
        <f ca="1">IF(AND(ISNUMBER($A41),ISNUMBER(BJ$1)),IF(OFFSET(CountryData!$A$1,'Quality check'!$A41-1,'Quality check'!BJ$1-1)=0,"",OFFSET(CountryData!$A$1,'Quality check'!$A41-1,'Quality check'!BJ$1-1)),"")</f>
        <v>772</v>
      </c>
      <c r="BK41" s="202">
        <f ca="1">IF(AND(ISNUMBER($A41),ISNUMBER(BK$1)),IF(OFFSET(CountryData!$A$1,'Quality check'!$A41-1,'Quality check'!BK$1-1)=0,"",OFFSET(CountryData!$A$1,'Quality check'!$A41-1,'Quality check'!BK$1-1)),"")</f>
        <v>3</v>
      </c>
      <c r="BL41" s="308">
        <f ca="1">IF(AND(ISNUMBER($A41),ISNUMBER(BL$1)),IF(OFFSET(CountryData!$A$1,'Quality check'!$A41-1,'Quality check'!BL$1-1)=0,"",OFFSET(CountryData!$A$1,'Quality check'!$A41-1,'Quality check'!BL$1-1)),"")</f>
        <v>0.39899999999999997</v>
      </c>
      <c r="BM41" s="308">
        <f ca="1">IF(AND(ISNUMBER($A41),ISNUMBER(BM$1)),IF(OFFSET(CountryData!$A$1,'Quality check'!$A41-1,'Quality check'!BM$1-1)=0,"",OFFSET(CountryData!$A$1,'Quality check'!$A41-1,'Quality check'!BM$1-1)),"")</f>
        <v>1</v>
      </c>
      <c r="BN41" s="308">
        <f ca="1">IF(AND(ISNUMBER($A41),ISNUMBER(BN$1)),IF(OFFSET(CountryData!$A$1,'Quality check'!$A41-1,'Quality check'!BN$1-1)=0,"",OFFSET(CountryData!$A$1,'Quality check'!$A41-1,'Quality check'!BN$1-1)),"")</f>
        <v>0.69200000000000006</v>
      </c>
      <c r="BO41" s="308">
        <f ca="1">IF(AND(ISNUMBER($A41),ISNUMBER(BO$1)),IF(OFFSET(CountryData!$A$1,'Quality check'!$A41-1,'Quality check'!BO$1-1)=0,"",OFFSET(CountryData!$A$1,'Quality check'!$A41-1,'Quality check'!BO$1-1)),"")</f>
        <v>0.39899999999999997</v>
      </c>
      <c r="BP41" s="308">
        <f ca="1">IF(AND(ISNUMBER($A41),ISNUMBER(BP$1)),IF(OFFSET(CountryData!$A$1,'Quality check'!$A41-1,'Quality check'!BP$1-1)=0,"",OFFSET(CountryData!$A$1,'Quality check'!$A41-1,'Quality check'!BP$1-1)),"")</f>
        <v>0.38600000000000001</v>
      </c>
      <c r="BQ41" s="308">
        <f ca="1">IF(AND(ISNUMBER($A41),ISNUMBER(BQ$1)),IF(OFFSET(CountryData!$A$1,'Quality check'!$A41-1,'Quality check'!BQ$1-1)=0,"",OFFSET(CountryData!$A$1,'Quality check'!$A41-1,'Quality check'!BQ$1-1)),"")</f>
        <v>0.32799999999999996</v>
      </c>
      <c r="BR41" s="308">
        <f ca="1">IF(AND(ISNUMBER($A41),ISNUMBER(BR$1)),IF(OFFSET(CountryData!$A$1,'Quality check'!$A41-1,'Quality check'!BR$1-1)=0,"",OFFSET(CountryData!$A$1,'Quality check'!$A41-1,'Quality check'!BR$1-1)),"")</f>
        <v>0.94</v>
      </c>
      <c r="BS41" s="308">
        <f ca="1">IF(AND(ISNUMBER($A41),ISNUMBER(BS$1)),IF(OFFSET(CountryData!$A$1,'Quality check'!$A41-1,'Quality check'!BS$1-1)=0,"",OFFSET(CountryData!$A$1,'Quality check'!$A41-1,'Quality check'!BS$1-1)),"")</f>
        <v>1</v>
      </c>
      <c r="BT41" s="308">
        <f ca="1">IF(AND(ISNUMBER($A41),ISNUMBER(BT$1)),IF(OFFSET(CountryData!$A$1,'Quality check'!$A41-1,'Quality check'!BT$1-1)=0,"",OFFSET(CountryData!$A$1,'Quality check'!$A41-1,'Quality check'!BT$1-1)),"")</f>
        <v>0.28899999999999998</v>
      </c>
      <c r="BU41" s="308">
        <f ca="1">IF(AND(ISNUMBER($A41),ISNUMBER(BU$1)),IF(OFFSET(CountryData!$A$1,'Quality check'!$A41-1,'Quality check'!BU$1-1)=0,"",OFFSET(CountryData!$A$1,'Quality check'!$A41-1,'Quality check'!BU$1-1)),"")</f>
        <v>0.94</v>
      </c>
      <c r="BV41" s="308">
        <f ca="1">IF(AND(ISNUMBER($A41),ISNUMBER(BV$1)),IF(OFFSET(CountryData!$A$1,'Quality check'!$A41-1,'Quality check'!BV$1-1)=0,"",OFFSET(CountryData!$A$1,'Quality check'!$A41-1,'Quality check'!BV$1-1)),"")</f>
        <v>5.0999999999999997E-2</v>
      </c>
      <c r="BW41" s="308">
        <f ca="1">IF(AND(ISNUMBER($A41),ISNUMBER(BW$1)),IF(OFFSET(CountryData!$A$1,'Quality check'!$A41-1,'Quality check'!BW$1-1)=0,"",OFFSET(CountryData!$A$1,'Quality check'!$A41-1,'Quality check'!BW$1-1)),"")</f>
        <v>5.0999999999999997E-2</v>
      </c>
      <c r="BX41" s="202">
        <f ca="1">IF(AND(ISNUMBER($A41),ISNUMBER(BX$1)),IF(OFFSET(CountryData!$A$1,'Quality check'!$A41-1,'Quality check'!BX$1-1)=0,"",OFFSET(CountryData!$A$1,'Quality check'!$A41-1,'Quality check'!BX$1-1)),"")</f>
        <v>0.40600000000000003</v>
      </c>
      <c r="BY41" s="308">
        <f ca="1">IF(AND(ISNUMBER($A41),ISNUMBER(BY$1)),IF(OFFSET(CountryData!$A$1,'Quality check'!$A41-1,'Quality check'!BY$1-1)=0,"",OFFSET(CountryData!$A$1,'Quality check'!$A41-1,'Quality check'!BY$1-1)),"")</f>
        <v>1</v>
      </c>
      <c r="BZ41" s="308">
        <f ca="1">IF(AND(ISNUMBER($A41),ISNUMBER(BZ$1)),IF(OFFSET(CountryData!$A$1,'Quality check'!$A41-1,'Quality check'!BZ$1-1)=0,"",OFFSET(CountryData!$A$1,'Quality check'!$A41-1,'Quality check'!BZ$1-1)),"")</f>
        <v>1</v>
      </c>
      <c r="CA41" s="308">
        <f ca="1">IF(AND(ISNUMBER($A41),ISNUMBER(CA$1)),IF(OFFSET(CountryData!$A$1,'Quality check'!$A41-1,'Quality check'!CA$1-1)=0,"",OFFSET(CountryData!$A$1,'Quality check'!$A41-1,'Quality check'!CA$1-1)),"")</f>
        <v>0.40600000000000003</v>
      </c>
      <c r="CB41" s="308">
        <f ca="1">IF(AND(ISNUMBER($A41),ISNUMBER(CB$1)),IF(OFFSET(CountryData!$A$1,'Quality check'!$A41-1,'Quality check'!CB$1-1)=0,"",OFFSET(CountryData!$A$1,'Quality check'!$A41-1,'Quality check'!CB$1-1)),"")</f>
        <v>0.40600000000000003</v>
      </c>
      <c r="CC41" s="308">
        <f ca="1">IF(AND(ISNUMBER($A41),ISNUMBER(CC$1)),IF(OFFSET(CountryData!$A$1,'Quality check'!$A41-1,'Quality check'!CC$1-1)=0,"",OFFSET(CountryData!$A$1,'Quality check'!$A41-1,'Quality check'!CC$1-1)),"")</f>
        <v>0.88455948331828282</v>
      </c>
      <c r="CD41" s="308">
        <f ca="1">IF(AND(ISNUMBER($A41),ISNUMBER(CD$1)),IF(OFFSET(CountryData!$A$1,'Quality check'!$A41-1,'Quality check'!CD$1-1)=0,"",OFFSET(CountryData!$A$1,'Quality check'!$A41-1,'Quality check'!CD$1-1)),"")</f>
        <v>1</v>
      </c>
      <c r="CE41" s="308">
        <f ca="1">IF(AND(ISNUMBER($A41),ISNUMBER(CE$1)),IF(OFFSET(CountryData!$A$1,'Quality check'!$A41-1,'Quality check'!CE$1-1)=0,"",OFFSET(CountryData!$A$1,'Quality check'!$A41-1,'Quality check'!CE$1-1)),"")</f>
        <v>1</v>
      </c>
      <c r="CF41" s="308">
        <f ca="1">IF(AND(ISNUMBER($A41),ISNUMBER(CF$1)),IF(OFFSET(CountryData!$A$1,'Quality check'!$A41-1,'Quality check'!CF$1-1)=0,"",OFFSET(CountryData!$A$1,'Quality check'!$A41-1,'Quality check'!CF$1-1)),"")</f>
        <v>0.88455948331828282</v>
      </c>
      <c r="CG41" s="308">
        <f ca="1">IF(AND(ISNUMBER($A41),ISNUMBER(CG$1)),IF(OFFSET(CountryData!$A$1,'Quality check'!$A41-1,'Quality check'!CG$1-1)=0,"",OFFSET(CountryData!$A$1,'Quality check'!$A41-1,'Quality check'!CG$1-1)),"")</f>
        <v>0.88455948331828282</v>
      </c>
      <c r="CH41" s="308">
        <f ca="1">IF(AND(ISNUMBER($A41),ISNUMBER(CH$1)),IF(OFFSET(CountryData!$A$1,'Quality check'!$A41-1,'Quality check'!CH$1-1)=0,"",OFFSET(CountryData!$A$1,'Quality check'!$A41-1,'Quality check'!CH$1-1)),"")</f>
        <v>0.41399999999999998</v>
      </c>
      <c r="CI41" s="308">
        <f ca="1">IF(AND(ISNUMBER($A41),ISNUMBER(CI$1)),IF(OFFSET(CountryData!$A$1,'Quality check'!$A41-1,'Quality check'!CI$1-1)=0,"",OFFSET(CountryData!$A$1,'Quality check'!$A41-1,'Quality check'!CI$1-1)),"")</f>
        <v>0.54200000000000004</v>
      </c>
      <c r="CJ41" s="308" t="str">
        <f ca="1">IF(AND(ISNUMBER($A41),ISNUMBER(CJ$1)),IF(OFFSET(CountryData!$A$1,'Quality check'!$A41-1,'Quality check'!CJ$1-1)=0,"",OFFSET(CountryData!$A$1,'Quality check'!$A41-1,'Quality check'!CJ$1-1)),"")</f>
        <v/>
      </c>
      <c r="CK41" s="202" t="str">
        <f ca="1">IF(AND(ISNUMBER($A41),ISNUMBER(CK$1)),IF(OFFSET(CountryData!$A$1,'Quality check'!$A41-1,'Quality check'!CK$1-1)=0,"",OFFSET(CountryData!$A$1,'Quality check'!$A41-1,'Quality check'!CK$1-1)),"")</f>
        <v/>
      </c>
      <c r="CL41" s="308">
        <f ca="1">IF(AND(ISNUMBER($A41),ISNUMBER(CL$1)),IF(OFFSET(CountryData!$A$1,'Quality check'!$A41-1,'Quality check'!CL$1-1)=0,"",OFFSET(CountryData!$A$1,'Quality check'!$A41-1,'Quality check'!CL$1-1)),"")</f>
        <v>1</v>
      </c>
      <c r="CM41" s="308" t="str">
        <f ca="1">IF(AND(ISNUMBER($A41),ISNUMBER(CM$1)),IF(OFFSET(CountryData!$A$1,'Quality check'!$A41-1,'Quality check'!CM$1-1)=0,"",OFFSET(CountryData!$A$1,'Quality check'!$A41-1,'Quality check'!CM$1-1)),"")</f>
        <v/>
      </c>
      <c r="CN41" s="308" t="str">
        <f ca="1">IF(AND(ISNUMBER($A41),ISNUMBER(CN$1)),IF(OFFSET(CountryData!$A$1,'Quality check'!$A41-1,'Quality check'!CN$1-1)=0,"",OFFSET(CountryData!$A$1,'Quality check'!$A41-1,'Quality check'!CN$1-1)),"")</f>
        <v/>
      </c>
      <c r="CO41" s="308" t="str">
        <f ca="1">IF(AND(ISNUMBER($A41),ISNUMBER(CO$1)),IF(OFFSET(CountryData!$A$1,'Quality check'!$A41-1,'Quality check'!CO$1-1)=0,"",OFFSET(CountryData!$A$1,'Quality check'!$A41-1,'Quality check'!CO$1-1)),"")</f>
        <v/>
      </c>
      <c r="CP41" s="308">
        <f ca="1">IF(AND(ISNUMBER($A41),ISNUMBER(CP$1)),IF(OFFSET(CountryData!$A$1,'Quality check'!$A41-1,'Quality check'!CP$1-1)=0,"",OFFSET(CountryData!$A$1,'Quality check'!$A41-1,'Quality check'!CP$1-1)),"")</f>
        <v>0.5</v>
      </c>
      <c r="CQ41" s="308">
        <f ca="1">IF(AND(ISNUMBER($A41),ISNUMBER(CQ$1)),IF(OFFSET(CountryData!$A$1,'Quality check'!$A41-1,'Quality check'!CQ$1-1)=0,"",OFFSET(CountryData!$A$1,'Quality check'!$A41-1,'Quality check'!CQ$1-1)),"")</f>
        <v>3.0000000000000001E-3</v>
      </c>
      <c r="CR41" s="203">
        <f ca="1">IF(AND(ISNUMBER($A41),ISNUMBER(CR$1)),IF(OFFSET(CountryData!$A$1,'Quality check'!$A41-1,'Quality check'!CR$1-1)=0,"",OFFSET(CountryData!$A$1,'Quality check'!$A41-1,'Quality check'!CR$1-1)),"")</f>
        <v>600</v>
      </c>
      <c r="CS41" s="203">
        <f ca="1">IF(AND(ISNUMBER($A41),ISNUMBER(CS$1)),IF(OFFSET(CountryData!$A$1,'Quality check'!$A41-1,'Quality check'!CS$1-1)=0,"",OFFSET(CountryData!$A$1,'Quality check'!$A41-1,'Quality check'!CS$1-1)),"")</f>
        <v>100</v>
      </c>
      <c r="CT41" s="203">
        <f ca="1">IF(AND(ISNUMBER($A41),ISNUMBER(CT$1)),IF(OFFSET(CountryData!$A$1,'Quality check'!$A41-1,'Quality check'!CT$1-1)=0,"",OFFSET(CountryData!$A$1,'Quality check'!$A41-1,'Quality check'!CT$1-1)),"")</f>
        <v>5000</v>
      </c>
      <c r="CU41" s="203">
        <f ca="1">IF(AND(ISNUMBER($A41),ISNUMBER(CU$1)),IF(OFFSET(CountryData!$A$1,'Quality check'!$A41-1,'Quality check'!CU$1-1)=0,"",OFFSET(CountryData!$A$1,'Quality check'!$A41-1,'Quality check'!CU$1-1)),"")</f>
        <v>300</v>
      </c>
      <c r="CV41" s="203">
        <f ca="1">IF(AND(ISNUMBER($A41),ISNUMBER(CV$1)),IF(OFFSET(CountryData!$A$1,'Quality check'!$A41-1,'Quality check'!CV$1-1)=0,"",OFFSET(CountryData!$A$1,'Quality check'!$A41-1,'Quality check'!CV$1-1)),"")</f>
        <v>10000</v>
      </c>
      <c r="CW41" s="203">
        <f ca="1">IF(AND(ISNUMBER($A41),ISNUMBER(CW$1)),IF(OFFSET(CountryData!$A$1,'Quality check'!$A41-1,'Quality check'!CW$1-1)=0,"",OFFSET(CountryData!$A$1,'Quality check'!$A41-1,'Quality check'!CW$1-1)),"")</f>
        <v>16000</v>
      </c>
      <c r="CX41" s="203">
        <f ca="1">IF(AND(ISNUMBER($A41),ISNUMBER(CX$1)),IF(OFFSET(CountryData!$A$1,'Quality check'!$A41-1,'Quality check'!CX$1-1)=0,"",OFFSET(CountryData!$A$1,'Quality check'!$A41-1,'Quality check'!CX$1-1)),"")</f>
        <v>10000</v>
      </c>
      <c r="CY41" s="203">
        <f ca="1">IF(AND(ISNUMBER($A41),ISNUMBER(CY$1)),IF(OFFSET(CountryData!$A$1,'Quality check'!$A41-1,'Quality check'!CY$1-1)=0,"",OFFSET(CountryData!$A$1,'Quality check'!$A41-1,'Quality check'!CY$1-1)),"")</f>
        <v>14000</v>
      </c>
      <c r="CZ41" s="308">
        <f ca="1">IF(AND(ISNUMBER($A41),ISNUMBER(CZ$1)),IF(OFFSET(CountryData!$A$1,'Quality check'!$A41-1,'Quality check'!CZ$1-1)=0,"",OFFSET(CountryData!$A$1,'Quality check'!$A41-1,'Quality check'!CZ$1-1)),"")</f>
        <v>4.5</v>
      </c>
      <c r="DA41" s="308">
        <f ca="1">IF(AND(ISNUMBER($A41),ISNUMBER(DA$1)),IF(OFFSET(CountryData!$A$1,'Quality check'!$A41-1,'Quality check'!DA$1-1)=0,"",OFFSET(CountryData!$A$1,'Quality check'!$A41-1,'Quality check'!DA$1-1)),"")</f>
        <v>0.67</v>
      </c>
      <c r="DB41" s="202">
        <f ca="1">IF(AND(ISNUMBER($A41),ISNUMBER(DB$1)),IF(OFFSET(CountryData!$A$1,'Quality check'!$A41-1,'Quality check'!DB$1-1)=0,"",OFFSET(CountryData!$A$1,'Quality check'!$A41-1,'Quality check'!DB$1-1)),"")</f>
        <v>0.23</v>
      </c>
      <c r="DC41" s="308">
        <f ca="1">IF(AND(ISNUMBER($A41),ISNUMBER(DC$1)),IF(OFFSET(CountryData!$A$1,'Quality check'!$A41-1,'Quality check'!DC$1-1)=0,"",OFFSET(CountryData!$A$1,'Quality check'!$A41-1,'Quality check'!DC$1-1)),"")</f>
        <v>0.72</v>
      </c>
      <c r="DD41" s="308">
        <f ca="1">IF(AND(ISNUMBER($A41),ISNUMBER(DD$1)),IF(OFFSET(CountryData!$A$1,'Quality check'!$A41-1,'Quality check'!DD$1-1)=0,"",OFFSET(CountryData!$A$1,'Quality check'!$A41-1,'Quality check'!DD$1-1)),"")</f>
        <v>0.18</v>
      </c>
      <c r="DE41" s="202">
        <f ca="1">IF(AND(ISNUMBER($A41),ISNUMBER(DE$1)),IF(OFFSET(CountryData!$A$1,'Quality check'!$A41-1,'Quality check'!DE$1-1)=0,"",OFFSET(CountryData!$A$1,'Quality check'!$A41-1,'Quality check'!DE$1-1)),"")</f>
        <v>0.03</v>
      </c>
      <c r="DF41" s="203">
        <f ca="1">IF(AND(ISNUMBER($A41),ISNUMBER(DF$1)),IF(OFFSET(CountryData!$A$1,'Quality check'!$A41-1,'Quality check'!DF$1-1)=0,"",OFFSET(CountryData!$A$1,'Quality check'!$A41-1,'Quality check'!DF$1-1)),"")</f>
        <v>3.5</v>
      </c>
      <c r="DG41" s="308">
        <f ca="1">IF(AND(ISNUMBER($A41),ISNUMBER(DG$1)),IF(OFFSET(CountryData!$A$1,'Quality check'!$A41-1,'Quality check'!DG$1-1)=0,"",OFFSET(CountryData!$A$1,'Quality check'!$A41-1,'Quality check'!DG$1-1)),"")</f>
        <v>0.37</v>
      </c>
      <c r="DH41" s="203">
        <f ca="1">IF(AND(ISNUMBER($A41),ISNUMBER(DH$1)),IF(OFFSET(CountryData!$A$1,'Quality check'!$A41-1,'Quality check'!DH$1-1)=0,"",OFFSET(CountryData!$A$1,'Quality check'!$A41-1,'Quality check'!DH$1-1)),"")</f>
        <v>120</v>
      </c>
      <c r="DI41" s="308">
        <f ca="1">IF(AND(ISNUMBER($A41),ISNUMBER(DI$1)),IF(OFFSET(CountryData!$A$1,'Quality check'!$A41-1,'Quality check'!DI$1-1)=0,"",OFFSET(CountryData!$A$1,'Quality check'!$A41-1,'Quality check'!DI$1-1)),"")</f>
        <v>0.16</v>
      </c>
      <c r="DJ41" s="308">
        <f ca="1">IF(AND(ISNUMBER($A41),ISNUMBER(DJ$1)),IF(OFFSET(CountryData!$A$1,'Quality check'!$A41-1,'Quality check'!DJ$1-1)=0,"",OFFSET(CountryData!$A$1,'Quality check'!$A41-1,'Quality check'!DJ$1-1)),"")</f>
        <v>4</v>
      </c>
      <c r="DK41" s="203">
        <f ca="1">IF(AND(ISNUMBER($A41),ISNUMBER(DK$1)),IF(OFFSET(CountryData!$A$1,'Quality check'!$A41-1,'Quality check'!DK$1-1)=0,"",OFFSET(CountryData!$A$1,'Quality check'!$A41-1,'Quality check'!DK$1-1)),"")</f>
        <v>50</v>
      </c>
      <c r="DL41" s="203">
        <f ca="1">IF(AND(ISNUMBER($A41),ISNUMBER(DL$1)),IF(OFFSET(CountryData!$A$1,'Quality check'!$A41-1,'Quality check'!DL$1-1)=0,"",OFFSET(CountryData!$A$1,'Quality check'!$A41-1,'Quality check'!DL$1-1)),"")</f>
        <v>1500000</v>
      </c>
      <c r="DM41" s="203">
        <f ca="1">IF(AND(ISNUMBER($A41),ISNUMBER(DM$1)),IF(OFFSET(CountryData!$A$1,'Quality check'!$A41-1,'Quality check'!DM$1-1)=0,"",OFFSET(CountryData!$A$1,'Quality check'!$A41-1,'Quality check'!DM$1-1)),"")</f>
        <v>510000</v>
      </c>
      <c r="DN41" s="203">
        <f ca="1">IF(AND(ISNUMBER($A41),ISNUMBER(DN$1)),IF(OFFSET(CountryData!$A$1,'Quality check'!$A41-1,'Quality check'!DN$1-1)=0,"",OFFSET(CountryData!$A$1,'Quality check'!$A41-1,'Quality check'!DN$1-1)),"")</f>
        <v>5000</v>
      </c>
      <c r="DO41" t="str">
        <f ca="1">IF(AND(ISNUMBER($A41),ISNUMBER(DO$1)),IF(OFFSET(CountryData!$A$1,'Quality check'!$A41-1,'Quality check'!DO$1-1)=0,"",OFFSET(CountryData!$A$1,'Quality check'!$A41-1,'Quality check'!DO$1-1)),"")</f>
        <v/>
      </c>
      <c r="DP41" t="str">
        <f ca="1">IF(AND(ISNUMBER($A41),ISNUMBER(DP$1)),IF(OFFSET(CountryData!$A$1,'Quality check'!$A41-1,'Quality check'!DP$1-1)=0,"",OFFSET(CountryData!$A$1,'Quality check'!$A41-1,'Quality check'!DP$1-1)),"")</f>
        <v/>
      </c>
      <c r="EF41">
        <f t="shared" si="7"/>
        <v>9</v>
      </c>
      <c r="EG41">
        <f t="shared" si="8"/>
        <v>9</v>
      </c>
      <c r="EH41" t="str">
        <f t="shared" si="0"/>
        <v/>
      </c>
    </row>
    <row r="42" spans="1:138" x14ac:dyDescent="0.25">
      <c r="A42" s="114">
        <f>IF(ISNUMBER(MATCH(C42,CountryData!$EM:$EM,0)),MATCH(C42,CountryData!$EM:$EM,0),"")</f>
        <v>127</v>
      </c>
      <c r="B42" t="s">
        <v>824</v>
      </c>
      <c r="C42" t="s">
        <v>825</v>
      </c>
      <c r="D42" t="s">
        <v>653</v>
      </c>
      <c r="E42" t="s">
        <v>856</v>
      </c>
      <c r="F42" s="203">
        <f ca="1">IF(AND(ISNUMBER($A42),ISNUMBER(F$1)),IF(OFFSET(CountryData!$A$1,'Quality check'!$A42-1,'Quality check'!F$1-1)=0,"",OFFSET(CountryData!$A$1,'Quality check'!$A42-1,'Quality check'!F$1-1)),"")</f>
        <v>19212000</v>
      </c>
      <c r="G42" s="203">
        <f ca="1">IF(AND(ISNUMBER($A42),ISNUMBER(G$1)),IF(OFFSET(CountryData!$A$1,'Quality check'!$A42-1,'Quality check'!G$1-1)=0,"",OFFSET(CountryData!$A$1,'Quality check'!$A42-1,'Quality check'!G$1-1)),"")</f>
        <v>9240972</v>
      </c>
      <c r="H42" s="202">
        <f ca="1">IF(AND(ISNUMBER($A42),ISNUMBER(H$1)),IF(OFFSET(CountryData!$A$1,'Quality check'!$A42-1,'Quality check'!H$1-1)=0,"",OFFSET(CountryData!$A$1,'Quality check'!$A42-1,'Quality check'!H$1-1)),"")</f>
        <v>0.74896876951905056</v>
      </c>
      <c r="I42" s="202">
        <f ca="1">IF(AND(ISNUMBER($A42),ISNUMBER(I$1)),IF(OFFSET(CountryData!$A$1,'Quality check'!$A42-1,'Quality check'!I$1-1)=0,"",OFFSET(CountryData!$A$1,'Quality check'!$A42-1,'Quality check'!I$1-1)),"")</f>
        <v>1.7000000000000001E-2</v>
      </c>
      <c r="J42" s="203">
        <f ca="1">IF(AND(ISNUMBER($A42),ISNUMBER(J$1)),IF(OFFSET(CountryData!$A$1,'Quality check'!$A42-1,'Quality check'!J$1-1)=0,"",OFFSET(CountryData!$A$1,'Quality check'!$A42-1,'Quality check'!J$1-1)),"")</f>
        <v>9577482.4132850189</v>
      </c>
      <c r="K42" s="203">
        <f ca="1">IF(AND(ISNUMBER($A42),ISNUMBER(K$1)),IF(OFFSET(CountryData!$A$1,'Quality check'!$A42-1,'Quality check'!K$1-1)=0,"",OFFSET(CountryData!$A$1,'Quality check'!$A42-1,'Quality check'!K$1-1)),"")</f>
        <v>4534032</v>
      </c>
      <c r="L42" s="203">
        <f ca="1">IF(AND(ISNUMBER($A42),ISNUMBER(L$1)),IF(OFFSET(CountryData!$A$1,'Quality check'!$A42-1,'Quality check'!L$1-1)=0,"",OFFSET(CountryData!$A$1,'Quality check'!$A42-1,'Quality check'!L$1-1)),"")</f>
        <v>691632</v>
      </c>
      <c r="M42" s="203">
        <f ca="1">IF(AND(ISNUMBER($A42),ISNUMBER(M$1)),IF(OFFSET(CountryData!$A$1,'Quality check'!$A42-1,'Quality check'!M$1-1)=0,"",OFFSET(CountryData!$A$1,'Quality check'!$A42-1,'Quality check'!M$1-1)),"")</f>
        <v>2593620</v>
      </c>
      <c r="N42" s="203">
        <f ca="1">IF(AND(ISNUMBER($A42),ISNUMBER(N$1)),IF(OFFSET(CountryData!$A$1,'Quality check'!$A42-1,'Quality check'!N$1-1)=0,"",OFFSET(CountryData!$A$1,'Quality check'!$A42-1,'Quality check'!N$1-1)),"")</f>
        <v>2418459.4490489755</v>
      </c>
      <c r="O42" s="203">
        <f ca="1">IF(AND(ISNUMBER($A42),ISNUMBER(O$1)),IF(OFFSET(CountryData!$A$1,'Quality check'!$A42-1,'Quality check'!O$1-1)=0,"",OFFSET(CountryData!$A$1,'Quality check'!$A42-1,'Quality check'!O$1-1)),"")</f>
        <v>529921.43783883122</v>
      </c>
      <c r="P42" s="203">
        <f ca="1">IF(AND(ISNUMBER($A42),ISNUMBER(P$1)),IF(OFFSET(CountryData!$A$1,'Quality check'!$A42-1,'Quality check'!P$1-1)=0,"",OFFSET(CountryData!$A$1,'Quality check'!$A42-1,'Quality check'!P$1-1)),"")</f>
        <v>828972.29109620512</v>
      </c>
      <c r="Q42" s="203">
        <f ca="1">IF(AND(ISNUMBER($A42),ISNUMBER(Q$1)),IF(OFFSET(CountryData!$A$1,'Quality check'!$A42-1,'Quality check'!Q$1-1)=0,"",OFFSET(CountryData!$A$1,'Quality check'!$A42-1,'Quality check'!Q$1-1)),"")</f>
        <v>633996</v>
      </c>
      <c r="R42" s="203">
        <f ca="1">IF(AND(ISNUMBER($A42),ISNUMBER(R$1)),IF(OFFSET(CountryData!$A$1,'Quality check'!$A42-1,'Quality check'!R$1-1)=0,"",OFFSET(CountryData!$A$1,'Quality check'!$A42-1,'Quality check'!R$1-1)),"")</f>
        <v>299050.85325737391</v>
      </c>
      <c r="S42" s="203">
        <f ca="1">IF(AND(ISNUMBER($A42),ISNUMBER(S$1)),IF(OFFSET(CountryData!$A$1,'Quality check'!$A42-1,'Quality check'!S$1-1)=0,"",OFFSET(CountryData!$A$1,'Quality check'!$A42-1,'Quality check'!S$1-1)),"")</f>
        <v>298773.69769365067</v>
      </c>
      <c r="T42" s="202">
        <f ca="1">IF(AND(ISNUMBER($A42),ISNUMBER(T$1)),IF(OFFSET(CountryData!$A$1,'Quality check'!$A42-1,'Quality check'!T$1-1)=0,"",OFFSET(CountryData!$A$1,'Quality check'!$A42-1,'Quality check'!T$1-1)),"")</f>
        <v>0.20487037370592143</v>
      </c>
      <c r="U42" s="203">
        <f ca="1">IF(AND(ISNUMBER($A42),ISNUMBER(U$1)),IF(OFFSET(CountryData!$A$1,'Quality check'!$A42-1,'Quality check'!U$1-1)=0,"",OFFSET(CountryData!$A$1,'Quality check'!$A42-1,'Quality check'!U$1-1)),"")</f>
        <v>11315868</v>
      </c>
      <c r="V42" s="203">
        <f ca="1">IF(AND(ISNUMBER($A42),ISNUMBER(V$1)),IF(OFFSET(CountryData!$A$1,'Quality check'!$A42-1,'Quality check'!V$1-1)=0,"",OFFSET(CountryData!$A$1,'Quality check'!$A42-1,'Quality check'!V$1-1)),"")</f>
        <v>11315868</v>
      </c>
      <c r="W42" s="202">
        <f ca="1">IF(AND(ISNUMBER($A42),ISNUMBER(W$1)),IF(OFFSET(CountryData!$A$1,'Quality check'!$A42-1,'Quality check'!W$1-1)=0,"",OFFSET(CountryData!$A$1,'Quality check'!$A42-1,'Quality check'!W$1-1)),"")</f>
        <v>0.45099999999999996</v>
      </c>
      <c r="X42" s="202">
        <f ca="1">IF(AND(ISNUMBER($A42),ISNUMBER(X$1)),IF(OFFSET(CountryData!$A$1,'Quality check'!$A42-1,'Quality check'!X$1-1)=0,"",OFFSET(CountryData!$A$1,'Quality check'!$A42-1,'Quality check'!X$1-1)),"")</f>
        <v>4.3165627198833842</v>
      </c>
      <c r="Y42" s="202">
        <f ca="1">IF(AND(ISNUMBER($A42),ISNUMBER(Y$1)),IF(OFFSET(CountryData!$A$1,'Quality check'!$A42-1,'Quality check'!Y$1-1)=0,"",OFFSET(CountryData!$A$1,'Quality check'!$A42-1,'Quality check'!Y$1-1)),"")</f>
        <v>0.45099999999999996</v>
      </c>
      <c r="Z42" s="202">
        <f ca="1">IF(AND(ISNUMBER($A42),ISNUMBER(Z$1)),IF(OFFSET(CountryData!$A$1,'Quality check'!$A42-1,'Quality check'!Z$1-1)=0,"",OFFSET(CountryData!$A$1,'Quality check'!$A42-1,'Quality check'!Z$1-1)),"")</f>
        <v>0.58899999999999997</v>
      </c>
      <c r="AA42" s="203">
        <f ca="1">IF(AND(ISNUMBER($A42),ISNUMBER(AA$1)),IF(OFFSET(CountryData!$A$1,'Quality check'!$A42-1,'Quality check'!AA$1-1)=0,"",OFFSET(CountryData!$A$1,'Quality check'!$A42-1,'Quality check'!AA$1-1)),"")</f>
        <v>25389.956672957593</v>
      </c>
      <c r="AB42" s="203">
        <f ca="1">IF(AND(ISNUMBER($A42),ISNUMBER(AB$1)),IF(OFFSET(CountryData!$A$1,'Quality check'!$A42-1,'Quality check'!AB$1-1)=0,"",OFFSET(CountryData!$A$1,'Quality check'!$A42-1,'Quality check'!AB$1-1)),"")</f>
        <v>40469.182781242118</v>
      </c>
      <c r="AC42" s="203">
        <f ca="1">IF(AND(ISNUMBER($A42),ISNUMBER(AC$1)),IF(OFFSET(CountryData!$A$1,'Quality check'!$A42-1,'Quality check'!AC$1-1)=0,"",OFFSET(CountryData!$A$1,'Quality check'!$A42-1,'Quality check'!AC$1-1)),"")</f>
        <v>56458.555515021922</v>
      </c>
      <c r="AD42" s="203" t="str">
        <f ca="1">IF(AND(ISNUMBER($A42),ISNUMBER(AD$1)),IF(OFFSET(CountryData!$A$1,'Quality check'!$A42-1,'Quality check'!AD$1-1)=0,"",OFFSET(CountryData!$A$1,'Quality check'!$A42-1,'Quality check'!AD$1-1)),"")</f>
        <v/>
      </c>
      <c r="AE42" s="202">
        <f ca="1">IF(AND(ISNUMBER($A42),ISNUMBER(AE$1)),IF(OFFSET(CountryData!$A$1,'Quality check'!$A42-1,'Quality check'!AE$1-1)=0,"",OFFSET(CountryData!$A$1,'Quality check'!$A42-1,'Quality check'!AE$1-1)),"")</f>
        <v>0.13699999999999998</v>
      </c>
      <c r="AF42" s="308">
        <f ca="1">IF(AND(ISNUMBER($A42),ISNUMBER(AF$1)),IF(OFFSET(CountryData!$A$1,'Quality check'!$A42-1,'Quality check'!AF$1-1)=0,"",OFFSET(CountryData!$A$1,'Quality check'!$A42-1,'Quality check'!AF$1-1)),"")</f>
        <v>2.9683333333333324</v>
      </c>
      <c r="AG42" s="203" t="str">
        <f ca="1">IF(AND(ISNUMBER($A42),ISNUMBER(AG$1)),IF(OFFSET(CountryData!$A$1,'Quality check'!$A42-1,'Quality check'!AG$1-1)=0,"",OFFSET(CountryData!$A$1,'Quality check'!$A42-1,'Quality check'!AG$1-1)),"")</f>
        <v>HEW</v>
      </c>
      <c r="AH42" s="203">
        <f ca="1">IF(AND(ISNUMBER($A42),ISNUMBER(AH$1)),IF(OFFSET(CountryData!$A$1,'Quality check'!$A42-1,'Quality check'!AH$1-1)=0,"",OFFSET(CountryData!$A$1,'Quality check'!$A42-1,'Quality check'!AH$1-1)),"")</f>
        <v>2500</v>
      </c>
      <c r="AI42" s="203">
        <f ca="1">IF(AND(ISNUMBER($A42),ISNUMBER(AI$1)),IF(OFFSET(CountryData!$A$1,'Quality check'!$A42-1,'Quality check'!AI$1-1)=0,"",OFFSET(CountryData!$A$1,'Quality check'!$A42-1,'Quality check'!AI$1-1)),"")</f>
        <v>6599</v>
      </c>
      <c r="AJ42" s="202">
        <f ca="1">IF(AND(ISNUMBER($A42),ISNUMBER(AJ$1)),IF(OFFSET(CountryData!$A$1,'Quality check'!$A42-1,'Quality check'!AJ$1-1)=0,"",OFFSET(CountryData!$A$1,'Quality check'!$A42-1,'Quality check'!AJ$1-1)),"")</f>
        <v>0.29594314997260751</v>
      </c>
      <c r="AK42" s="202">
        <f ca="1">IF(AND(ISNUMBER($A42),ISNUMBER(AK$1)),IF(OFFSET(CountryData!$A$1,'Quality check'!$A42-1,'Quality check'!AK$1-1)=0,"",OFFSET(CountryData!$A$1,'Quality check'!$A42-1,'Quality check'!AK$1-1)),"")</f>
        <v>0.70405685002739249</v>
      </c>
      <c r="AL42" s="202">
        <f ca="1">IF(AND(ISNUMBER($A42),ISNUMBER(AL$1)),IF(OFFSET(CountryData!$A$1,'Quality check'!$A42-1,'Quality check'!AL$1-1)=0,"",OFFSET(CountryData!$A$1,'Quality check'!$A42-1,'Quality check'!AL$1-1)),"")</f>
        <v>6.4000000000000001E-2</v>
      </c>
      <c r="AM42" s="202">
        <f ca="1">IF(AND(ISNUMBER($A42),ISNUMBER(AM$1)),IF(OFFSET(CountryData!$A$1,'Quality check'!$A42-1,'Quality check'!AM$1-1)=0,"",OFFSET(CountryData!$A$1,'Quality check'!$A42-1,'Quality check'!AM$1-1)),"")</f>
        <v>1.1093333333333335</v>
      </c>
      <c r="AN42" s="202" t="str">
        <f ca="1">IF(AND(ISNUMBER($A42),ISNUMBER(AN$1)),IF(OFFSET(CountryData!$A$1,'Quality check'!$A42-1,'Quality check'!AN$1-1)=0,"",OFFSET(CountryData!$A$1,'Quality check'!$A42-1,'Quality check'!AN$1-1)),"")</f>
        <v>HEW</v>
      </c>
      <c r="AO42" s="203">
        <f ca="1">IF(AND(ISNUMBER($A42),ISNUMBER(AO$1)),IF(OFFSET(CountryData!$A$1,'Quality check'!$A42-1,'Quality check'!AO$1-1)=0,"",OFFSET(CountryData!$A$1,'Quality check'!$A42-1,'Quality check'!AO$1-1)),"")</f>
        <v>2500</v>
      </c>
      <c r="AP42" s="203">
        <f ca="1">IF(AND(ISNUMBER($A42),ISNUMBER(AP$1)),IF(OFFSET(CountryData!$A$1,'Quality check'!$A42-1,'Quality check'!AP$1-1)=0,"",OFFSET(CountryData!$A$1,'Quality check'!$A42-1,'Quality check'!AP$1-1)),"")</f>
        <v>6599</v>
      </c>
      <c r="AQ42" s="202">
        <f ca="1">IF(AND(ISNUMBER($A42),ISNUMBER(AQ$1)),IF(OFFSET(CountryData!$A$1,'Quality check'!$A42-1,'Quality check'!AQ$1-1)=0,"",OFFSET(CountryData!$A$1,'Quality check'!$A42-1,'Quality check'!AQ$1-1)),"")</f>
        <v>0.29594314997260751</v>
      </c>
      <c r="AR42" s="202">
        <f ca="1">IF(AND(ISNUMBER($A42),ISNUMBER(AR$1)),IF(OFFSET(CountryData!$A$1,'Quality check'!$A42-1,'Quality check'!AR$1-1)=0,"",OFFSET(CountryData!$A$1,'Quality check'!$A42-1,'Quality check'!AR$1-1)),"")</f>
        <v>0.70405685002739249</v>
      </c>
      <c r="AS42" s="202">
        <f ca="1">IF(AND(ISNUMBER($A42),ISNUMBER(AS$1)),IF(OFFSET(CountryData!$A$1,'Quality check'!$A42-1,'Quality check'!AS$1-1)=0,"",OFFSET(CountryData!$A$1,'Quality check'!$A42-1,'Quality check'!AS$1-1)),"")</f>
        <v>0.16600000000000001</v>
      </c>
      <c r="AT42" s="202">
        <f ca="1">IF(AND(ISNUMBER($A42),ISNUMBER(AT$1)),IF(OFFSET(CountryData!$A$1,'Quality check'!$A42-1,'Quality check'!AT$1-1)=0,"",OFFSET(CountryData!$A$1,'Quality check'!$A42-1,'Quality check'!AT$1-1)),"")</f>
        <v>0.16600000000000001</v>
      </c>
      <c r="AU42" s="202">
        <f ca="1">IF(AND(ISNUMBER($A42),ISNUMBER(AU$1)),IF(OFFSET(CountryData!$A$1,'Quality check'!$A42-1,'Quality check'!AU$1-1)=0,"",OFFSET(CountryData!$A$1,'Quality check'!$A42-1,'Quality check'!AU$1-1)),"")</f>
        <v>1.0789999999999997</v>
      </c>
      <c r="AV42" s="202" t="str">
        <f ca="1">IF(AND(ISNUMBER($A42),ISNUMBER(AV$1)),IF(OFFSET(CountryData!$A$1,'Quality check'!$A42-1,'Quality check'!AV$1-1)=0,"",OFFSET(CountryData!$A$1,'Quality check'!$A42-1,'Quality check'!AV$1-1)),"")</f>
        <v>HEW</v>
      </c>
      <c r="AW42" s="203">
        <f ca="1">IF(AND(ISNUMBER($A42),ISNUMBER(AW$1)),IF(OFFSET(CountryData!$A$1,'Quality check'!$A42-1,'Quality check'!AW$1-1)=0,"",OFFSET(CountryData!$A$1,'Quality check'!$A42-1,'Quality check'!AW$1-1)),"")</f>
        <v>2500</v>
      </c>
      <c r="AX42" s="203">
        <f ca="1">IF(AND(ISNUMBER($A42),ISNUMBER(AX$1)),IF(OFFSET(CountryData!$A$1,'Quality check'!$A42-1,'Quality check'!AX$1-1)=0,"",OFFSET(CountryData!$A$1,'Quality check'!$A42-1,'Quality check'!AX$1-1)),"")</f>
        <v>6599</v>
      </c>
      <c r="AY42" s="202">
        <f ca="1">IF(AND(ISNUMBER($A42),ISNUMBER(AY$1)),IF(OFFSET(CountryData!$A$1,'Quality check'!$A42-1,'Quality check'!AY$1-1)=0,"",OFFSET(CountryData!$A$1,'Quality check'!$A42-1,'Quality check'!AY$1-1)),"")</f>
        <v>1.8</v>
      </c>
      <c r="AZ42" s="202">
        <f ca="1">IF(AND(ISNUMBER($A42),ISNUMBER(AZ$1)),IF(OFFSET(CountryData!$A$1,'Quality check'!$A42-1,'Quality check'!AZ$1-1)=0,"",OFFSET(CountryData!$A$1,'Quality check'!$A42-1,'Quality check'!AZ$1-1)),"")</f>
        <v>0.29594314997260751</v>
      </c>
      <c r="BA42" s="202">
        <f ca="1">IF(AND(ISNUMBER($A42),ISNUMBER(BA$1)),IF(OFFSET(CountryData!$A$1,'Quality check'!$A42-1,'Quality check'!BA$1-1)=0,"",OFFSET(CountryData!$A$1,'Quality check'!$A42-1,'Quality check'!BA$1-1)),"")</f>
        <v>0.70405685002739249</v>
      </c>
      <c r="BB42" s="202">
        <f ca="1">IF(AND(ISNUMBER($A42),ISNUMBER(BB$1)),IF(OFFSET(CountryData!$A$1,'Quality check'!$A42-1,'Quality check'!BB$1-1)=0,"",OFFSET(CountryData!$A$1,'Quality check'!$A42-1,'Quality check'!BB$1-1)),"")</f>
        <v>0.29594314997260751</v>
      </c>
      <c r="BC42" s="202">
        <f ca="1">IF(AND(ISNUMBER($A42),ISNUMBER(BC$1)),IF(OFFSET(CountryData!$A$1,'Quality check'!$A42-1,'Quality check'!BC$1-1)=0,"",OFFSET(CountryData!$A$1,'Quality check'!$A42-1,'Quality check'!BC$1-1)),"")</f>
        <v>0.70405685002739249</v>
      </c>
      <c r="BD42" s="313">
        <f ca="1">IF(AND(ISNUMBER($A42),ISNUMBER(BD$1)),IF(OFFSET(CountryData!$A$1,'Quality check'!$A42-1,'Quality check'!BD$1-1)=0,"",OFFSET(CountryData!$A$1,'Quality check'!$A42-1,'Quality check'!BD$1-1)),"")</f>
        <v>0.38392899532463098</v>
      </c>
      <c r="BE42" s="313">
        <f ca="1">IF(AND(ISNUMBER($A42),ISNUMBER(BE$1)),IF(OFFSET(CountryData!$A$1,'Quality check'!$A42-1,'Quality check'!BE$1-1)=0,"",OFFSET(CountryData!$A$1,'Quality check'!$A42-1,'Quality check'!BE$1-1)),"")</f>
        <v>0.64622655918876726</v>
      </c>
      <c r="BF42" s="313">
        <f ca="1">IF(AND(ISNUMBER($A42),ISNUMBER(BF$1)),IF(OFFSET(CountryData!$A$1,'Quality check'!$A42-1,'Quality check'!BF$1-1)=0,"",OFFSET(CountryData!$A$1,'Quality check'!$A42-1,'Quality check'!BF$1-1)),"")</f>
        <v>3.1E-2</v>
      </c>
      <c r="BG42" s="203">
        <f ca="1">IF(AND(ISNUMBER($A42),ISNUMBER(BG$1)),IF(OFFSET(CountryData!$A$1,'Quality check'!$A42-1,'Quality check'!BG$1-1)=0,"",OFFSET(CountryData!$A$1,'Quality check'!$A42-1,'Quality check'!BG$1-1)),"")</f>
        <v>1</v>
      </c>
      <c r="BH42" s="202" t="str">
        <f ca="1">IF(AND(ISNUMBER($A42),ISNUMBER(BH$1)),IF(OFFSET(CountryData!$A$1,'Quality check'!$A42-1,'Quality check'!BH$1-1)=0,"",OFFSET(CountryData!$A$1,'Quality check'!$A42-1,'Quality check'!BH$1-1)),"")</f>
        <v>HEW</v>
      </c>
      <c r="BI42" s="203">
        <f ca="1">IF(AND(ISNUMBER($A42),ISNUMBER(BI$1)),IF(OFFSET(CountryData!$A$1,'Quality check'!$A42-1,'Quality check'!BI$1-1)=0,"",OFFSET(CountryData!$A$1,'Quality check'!$A42-1,'Quality check'!BI$1-1)),"")</f>
        <v>2500</v>
      </c>
      <c r="BJ42" s="202">
        <f ca="1">IF(AND(ISNUMBER($A42),ISNUMBER(BJ$1)),IF(OFFSET(CountryData!$A$1,'Quality check'!$A42-1,'Quality check'!BJ$1-1)=0,"",OFFSET(CountryData!$A$1,'Quality check'!$A42-1,'Quality check'!BJ$1-1)),"")</f>
        <v>6599</v>
      </c>
      <c r="BK42" s="202">
        <f ca="1">IF(AND(ISNUMBER($A42),ISNUMBER(BK$1)),IF(OFFSET(CountryData!$A$1,'Quality check'!$A42-1,'Quality check'!BK$1-1)=0,"",OFFSET(CountryData!$A$1,'Quality check'!$A42-1,'Quality check'!BK$1-1)),"")</f>
        <v>3</v>
      </c>
      <c r="BL42" s="308">
        <f ca="1">IF(AND(ISNUMBER($A42),ISNUMBER(BL$1)),IF(OFFSET(CountryData!$A$1,'Quality check'!$A42-1,'Quality check'!BL$1-1)=0,"",OFFSET(CountryData!$A$1,'Quality check'!$A42-1,'Quality check'!BL$1-1)),"")</f>
        <v>0.38299999999999995</v>
      </c>
      <c r="BM42" s="308">
        <f ca="1">IF(AND(ISNUMBER($A42),ISNUMBER(BM$1)),IF(OFFSET(CountryData!$A$1,'Quality check'!$A42-1,'Quality check'!BM$1-1)=0,"",OFFSET(CountryData!$A$1,'Quality check'!$A42-1,'Quality check'!BM$1-1)),"")</f>
        <v>1</v>
      </c>
      <c r="BN42" s="308">
        <f ca="1">IF(AND(ISNUMBER($A42),ISNUMBER(BN$1)),IF(OFFSET(CountryData!$A$1,'Quality check'!$A42-1,'Quality check'!BN$1-1)=0,"",OFFSET(CountryData!$A$1,'Quality check'!$A42-1,'Quality check'!BN$1-1)),"")</f>
        <v>0.60599999999999998</v>
      </c>
      <c r="BO42" s="308">
        <f ca="1">IF(AND(ISNUMBER($A42),ISNUMBER(BO$1)),IF(OFFSET(CountryData!$A$1,'Quality check'!$A42-1,'Quality check'!BO$1-1)=0,"",OFFSET(CountryData!$A$1,'Quality check'!$A42-1,'Quality check'!BO$1-1)),"")</f>
        <v>0.38299999999999995</v>
      </c>
      <c r="BP42" s="308">
        <f ca="1">IF(AND(ISNUMBER($A42),ISNUMBER(BP$1)),IF(OFFSET(CountryData!$A$1,'Quality check'!$A42-1,'Quality check'!BP$1-1)=0,"",OFFSET(CountryData!$A$1,'Quality check'!$A42-1,'Quality check'!BP$1-1)),"")</f>
        <v>0.33100000000000002</v>
      </c>
      <c r="BQ42" s="308">
        <f ca="1">IF(AND(ISNUMBER($A42),ISNUMBER(BQ$1)),IF(OFFSET(CountryData!$A$1,'Quality check'!$A42-1,'Quality check'!BQ$1-1)=0,"",OFFSET(CountryData!$A$1,'Quality check'!$A42-1,'Quality check'!BQ$1-1)),"")</f>
        <v>0.27600000000000002</v>
      </c>
      <c r="BR42" s="308">
        <f ca="1">IF(AND(ISNUMBER($A42),ISNUMBER(BR$1)),IF(OFFSET(CountryData!$A$1,'Quality check'!$A42-1,'Quality check'!BR$1-1)=0,"",OFFSET(CountryData!$A$1,'Quality check'!$A42-1,'Quality check'!BR$1-1)),"")</f>
        <v>0.248</v>
      </c>
      <c r="BS42" s="308">
        <f ca="1">IF(AND(ISNUMBER($A42),ISNUMBER(BS$1)),IF(OFFSET(CountryData!$A$1,'Quality check'!$A42-1,'Quality check'!BS$1-1)=0,"",OFFSET(CountryData!$A$1,'Quality check'!$A42-1,'Quality check'!BS$1-1)),"")</f>
        <v>1</v>
      </c>
      <c r="BT42" s="308">
        <f ca="1">IF(AND(ISNUMBER($A42),ISNUMBER(BT$1)),IF(OFFSET(CountryData!$A$1,'Quality check'!$A42-1,'Quality check'!BT$1-1)=0,"",OFFSET(CountryData!$A$1,'Quality check'!$A42-1,'Quality check'!BT$1-1)),"")</f>
        <v>0.32200000000000001</v>
      </c>
      <c r="BU42" s="308">
        <f ca="1">IF(AND(ISNUMBER($A42),ISNUMBER(BU$1)),IF(OFFSET(CountryData!$A$1,'Quality check'!$A42-1,'Quality check'!BU$1-1)=0,"",OFFSET(CountryData!$A$1,'Quality check'!$A42-1,'Quality check'!BU$1-1)),"")</f>
        <v>0.248</v>
      </c>
      <c r="BV42" s="308">
        <f ca="1">IF(AND(ISNUMBER($A42),ISNUMBER(BV$1)),IF(OFFSET(CountryData!$A$1,'Quality check'!$A42-1,'Quality check'!BV$1-1)=0,"",OFFSET(CountryData!$A$1,'Quality check'!$A42-1,'Quality check'!BV$1-1)),"")</f>
        <v>0.25700000000000001</v>
      </c>
      <c r="BW42" s="308">
        <f ca="1">IF(AND(ISNUMBER($A42),ISNUMBER(BW$1)),IF(OFFSET(CountryData!$A$1,'Quality check'!$A42-1,'Quality check'!BW$1-1)=0,"",OFFSET(CountryData!$A$1,'Quality check'!$A42-1,'Quality check'!BW$1-1)),"")</f>
        <v>0.25700000000000001</v>
      </c>
      <c r="BX42" s="202">
        <f ca="1">IF(AND(ISNUMBER($A42),ISNUMBER(BX$1)),IF(OFFSET(CountryData!$A$1,'Quality check'!$A42-1,'Quality check'!BX$1-1)=0,"",OFFSET(CountryData!$A$1,'Quality check'!$A42-1,'Quality check'!BX$1-1)),"")</f>
        <v>0.29399999999999998</v>
      </c>
      <c r="BY42" s="308">
        <f ca="1">IF(AND(ISNUMBER($A42),ISNUMBER(BY$1)),IF(OFFSET(CountryData!$A$1,'Quality check'!$A42-1,'Quality check'!BY$1-1)=0,"",OFFSET(CountryData!$A$1,'Quality check'!$A42-1,'Quality check'!BY$1-1)),"")</f>
        <v>1</v>
      </c>
      <c r="BZ42" s="308">
        <f ca="1">IF(AND(ISNUMBER($A42),ISNUMBER(BZ$1)),IF(OFFSET(CountryData!$A$1,'Quality check'!$A42-1,'Quality check'!BZ$1-1)=0,"",OFFSET(CountryData!$A$1,'Quality check'!$A42-1,'Quality check'!BZ$1-1)),"")</f>
        <v>1</v>
      </c>
      <c r="CA42" s="308">
        <f ca="1">IF(AND(ISNUMBER($A42),ISNUMBER(CA$1)),IF(OFFSET(CountryData!$A$1,'Quality check'!$A42-1,'Quality check'!CA$1-1)=0,"",OFFSET(CountryData!$A$1,'Quality check'!$A42-1,'Quality check'!CA$1-1)),"")</f>
        <v>0.29399999999999998</v>
      </c>
      <c r="CB42" s="308">
        <f ca="1">IF(AND(ISNUMBER($A42),ISNUMBER(CB$1)),IF(OFFSET(CountryData!$A$1,'Quality check'!$A42-1,'Quality check'!CB$1-1)=0,"",OFFSET(CountryData!$A$1,'Quality check'!$A42-1,'Quality check'!CB$1-1)),"")</f>
        <v>0.29399999999999998</v>
      </c>
      <c r="CC42" s="308">
        <f ca="1">IF(AND(ISNUMBER($A42),ISNUMBER(CC$1)),IF(OFFSET(CountryData!$A$1,'Quality check'!$A42-1,'Quality check'!CC$1-1)=0,"",OFFSET(CountryData!$A$1,'Quality check'!$A42-1,'Quality check'!CC$1-1)),"")</f>
        <v>0.73699999999999999</v>
      </c>
      <c r="CD42" s="308">
        <f ca="1">IF(AND(ISNUMBER($A42),ISNUMBER(CD$1)),IF(OFFSET(CountryData!$A$1,'Quality check'!$A42-1,'Quality check'!CD$1-1)=0,"",OFFSET(CountryData!$A$1,'Quality check'!$A42-1,'Quality check'!CD$1-1)),"")</f>
        <v>1</v>
      </c>
      <c r="CE42" s="308">
        <f ca="1">IF(AND(ISNUMBER($A42),ISNUMBER(CE$1)),IF(OFFSET(CountryData!$A$1,'Quality check'!$A42-1,'Quality check'!CE$1-1)=0,"",OFFSET(CountryData!$A$1,'Quality check'!$A42-1,'Quality check'!CE$1-1)),"")</f>
        <v>1</v>
      </c>
      <c r="CF42" s="308">
        <f ca="1">IF(AND(ISNUMBER($A42),ISNUMBER(CF$1)),IF(OFFSET(CountryData!$A$1,'Quality check'!$A42-1,'Quality check'!CF$1-1)=0,"",OFFSET(CountryData!$A$1,'Quality check'!$A42-1,'Quality check'!CF$1-1)),"")</f>
        <v>0.73699999999999999</v>
      </c>
      <c r="CG42" s="308">
        <f ca="1">IF(AND(ISNUMBER($A42),ISNUMBER(CG$1)),IF(OFFSET(CountryData!$A$1,'Quality check'!$A42-1,'Quality check'!CG$1-1)=0,"",OFFSET(CountryData!$A$1,'Quality check'!$A42-1,'Quality check'!CG$1-1)),"")</f>
        <v>0.73599999999999999</v>
      </c>
      <c r="CH42" s="308">
        <f ca="1">IF(AND(ISNUMBER($A42),ISNUMBER(CH$1)),IF(OFFSET(CountryData!$A$1,'Quality check'!$A42-1,'Quality check'!CH$1-1)=0,"",OFFSET(CountryData!$A$1,'Quality check'!$A42-1,'Quality check'!CH$1-1)),"")</f>
        <v>0.51200000000000001</v>
      </c>
      <c r="CI42" s="308">
        <f ca="1">IF(AND(ISNUMBER($A42),ISNUMBER(CI$1)),IF(OFFSET(CountryData!$A$1,'Quality check'!$A42-1,'Quality check'!CI$1-1)=0,"",OFFSET(CountryData!$A$1,'Quality check'!$A42-1,'Quality check'!CI$1-1)),"")</f>
        <v>0.48399999999999999</v>
      </c>
      <c r="CJ42" s="308" t="str">
        <f ca="1">IF(AND(ISNUMBER($A42),ISNUMBER(CJ$1)),IF(OFFSET(CountryData!$A$1,'Quality check'!$A42-1,'Quality check'!CJ$1-1)=0,"",OFFSET(CountryData!$A$1,'Quality check'!$A42-1,'Quality check'!CJ$1-1)),"")</f>
        <v/>
      </c>
      <c r="CK42" s="202" t="str">
        <f ca="1">IF(AND(ISNUMBER($A42),ISNUMBER(CK$1)),IF(OFFSET(CountryData!$A$1,'Quality check'!$A42-1,'Quality check'!CK$1-1)=0,"",OFFSET(CountryData!$A$1,'Quality check'!$A42-1,'Quality check'!CK$1-1)),"")</f>
        <v/>
      </c>
      <c r="CL42" s="308">
        <f ca="1">IF(AND(ISNUMBER($A42),ISNUMBER(CL$1)),IF(OFFSET(CountryData!$A$1,'Quality check'!$A42-1,'Quality check'!CL$1-1)=0,"",OFFSET(CountryData!$A$1,'Quality check'!$A42-1,'Quality check'!CL$1-1)),"")</f>
        <v>1</v>
      </c>
      <c r="CM42" s="308" t="str">
        <f ca="1">IF(AND(ISNUMBER($A42),ISNUMBER(CM$1)),IF(OFFSET(CountryData!$A$1,'Quality check'!$A42-1,'Quality check'!CM$1-1)=0,"",OFFSET(CountryData!$A$1,'Quality check'!$A42-1,'Quality check'!CM$1-1)),"")</f>
        <v/>
      </c>
      <c r="CN42" s="308" t="str">
        <f ca="1">IF(AND(ISNUMBER($A42),ISNUMBER(CN$1)),IF(OFFSET(CountryData!$A$1,'Quality check'!$A42-1,'Quality check'!CN$1-1)=0,"",OFFSET(CountryData!$A$1,'Quality check'!$A42-1,'Quality check'!CN$1-1)),"")</f>
        <v/>
      </c>
      <c r="CO42" s="308" t="str">
        <f ca="1">IF(AND(ISNUMBER($A42),ISNUMBER(CO$1)),IF(OFFSET(CountryData!$A$1,'Quality check'!$A42-1,'Quality check'!CO$1-1)=0,"",OFFSET(CountryData!$A$1,'Quality check'!$A42-1,'Quality check'!CO$1-1)),"")</f>
        <v/>
      </c>
      <c r="CP42" s="308">
        <f ca="1">IF(AND(ISNUMBER($A42),ISNUMBER(CP$1)),IF(OFFSET(CountryData!$A$1,'Quality check'!$A42-1,'Quality check'!CP$1-1)=0,"",OFFSET(CountryData!$A$1,'Quality check'!$A42-1,'Quality check'!CP$1-1)),"")</f>
        <v>0.5</v>
      </c>
      <c r="CQ42" s="308">
        <f ca="1">IF(AND(ISNUMBER($A42),ISNUMBER(CQ$1)),IF(OFFSET(CountryData!$A$1,'Quality check'!$A42-1,'Quality check'!CQ$1-1)=0,"",OFFSET(CountryData!$A$1,'Quality check'!$A42-1,'Quality check'!CQ$1-1)),"")</f>
        <v>0.06</v>
      </c>
      <c r="CR42" s="203">
        <f ca="1">IF(AND(ISNUMBER($A42),ISNUMBER(CR$1)),IF(OFFSET(CountryData!$A$1,'Quality check'!$A42-1,'Quality check'!CR$1-1)=0,"",OFFSET(CountryData!$A$1,'Quality check'!$A42-1,'Quality check'!CR$1-1)),"")</f>
        <v>600</v>
      </c>
      <c r="CS42" s="203">
        <f ca="1">IF(AND(ISNUMBER($A42),ISNUMBER(CS$1)),IF(OFFSET(CountryData!$A$1,'Quality check'!$A42-1,'Quality check'!CS$1-1)=0,"",OFFSET(CountryData!$A$1,'Quality check'!$A42-1,'Quality check'!CS$1-1)),"")</f>
        <v>100</v>
      </c>
      <c r="CT42" s="203">
        <f ca="1">IF(AND(ISNUMBER($A42),ISNUMBER(CT$1)),IF(OFFSET(CountryData!$A$1,'Quality check'!$A42-1,'Quality check'!CT$1-1)=0,"",OFFSET(CountryData!$A$1,'Quality check'!$A42-1,'Quality check'!CT$1-1)),"")</f>
        <v>5000</v>
      </c>
      <c r="CU42" s="203">
        <f ca="1">IF(AND(ISNUMBER($A42),ISNUMBER(CU$1)),IF(OFFSET(CountryData!$A$1,'Quality check'!$A42-1,'Quality check'!CU$1-1)=0,"",OFFSET(CountryData!$A$1,'Quality check'!$A42-1,'Quality check'!CU$1-1)),"")</f>
        <v>300</v>
      </c>
      <c r="CV42" s="203">
        <f ca="1">IF(AND(ISNUMBER($A42),ISNUMBER(CV$1)),IF(OFFSET(CountryData!$A$1,'Quality check'!$A42-1,'Quality check'!CV$1-1)=0,"",OFFSET(CountryData!$A$1,'Quality check'!$A42-1,'Quality check'!CV$1-1)),"")</f>
        <v>10000</v>
      </c>
      <c r="CW42" s="203">
        <f ca="1">IF(AND(ISNUMBER($A42),ISNUMBER(CW$1)),IF(OFFSET(CountryData!$A$1,'Quality check'!$A42-1,'Quality check'!CW$1-1)=0,"",OFFSET(CountryData!$A$1,'Quality check'!$A42-1,'Quality check'!CW$1-1)),"")</f>
        <v>16000</v>
      </c>
      <c r="CX42" s="203">
        <f ca="1">IF(AND(ISNUMBER($A42),ISNUMBER(CX$1)),IF(OFFSET(CountryData!$A$1,'Quality check'!$A42-1,'Quality check'!CX$1-1)=0,"",OFFSET(CountryData!$A$1,'Quality check'!$A42-1,'Quality check'!CX$1-1)),"")</f>
        <v>10000</v>
      </c>
      <c r="CY42" s="203">
        <f ca="1">IF(AND(ISNUMBER($A42),ISNUMBER(CY$1)),IF(OFFSET(CountryData!$A$1,'Quality check'!$A42-1,'Quality check'!CY$1-1)=0,"",OFFSET(CountryData!$A$1,'Quality check'!$A42-1,'Quality check'!CY$1-1)),"")</f>
        <v>14000</v>
      </c>
      <c r="CZ42" s="308">
        <f ca="1">IF(AND(ISNUMBER($A42),ISNUMBER(CZ$1)),IF(OFFSET(CountryData!$A$1,'Quality check'!$A42-1,'Quality check'!CZ$1-1)=0,"",OFFSET(CountryData!$A$1,'Quality check'!$A42-1,'Quality check'!CZ$1-1)),"")</f>
        <v>4.5</v>
      </c>
      <c r="DA42" s="308">
        <f ca="1">IF(AND(ISNUMBER($A42),ISNUMBER(DA$1)),IF(OFFSET(CountryData!$A$1,'Quality check'!$A42-1,'Quality check'!DA$1-1)=0,"",OFFSET(CountryData!$A$1,'Quality check'!$A42-1,'Quality check'!DA$1-1)),"")</f>
        <v>0.67</v>
      </c>
      <c r="DB42" s="202">
        <f ca="1">IF(AND(ISNUMBER($A42),ISNUMBER(DB$1)),IF(OFFSET(CountryData!$A$1,'Quality check'!$A42-1,'Quality check'!DB$1-1)=0,"",OFFSET(CountryData!$A$1,'Quality check'!$A42-1,'Quality check'!DB$1-1)),"")</f>
        <v>0.23</v>
      </c>
      <c r="DC42" s="308">
        <f ca="1">IF(AND(ISNUMBER($A42),ISNUMBER(DC$1)),IF(OFFSET(CountryData!$A$1,'Quality check'!$A42-1,'Quality check'!DC$1-1)=0,"",OFFSET(CountryData!$A$1,'Quality check'!$A42-1,'Quality check'!DC$1-1)),"")</f>
        <v>0.72</v>
      </c>
      <c r="DD42" s="308">
        <f ca="1">IF(AND(ISNUMBER($A42),ISNUMBER(DD$1)),IF(OFFSET(CountryData!$A$1,'Quality check'!$A42-1,'Quality check'!DD$1-1)=0,"",OFFSET(CountryData!$A$1,'Quality check'!$A42-1,'Quality check'!DD$1-1)),"")</f>
        <v>0.18</v>
      </c>
      <c r="DE42" s="202">
        <f ca="1">IF(AND(ISNUMBER($A42),ISNUMBER(DE$1)),IF(OFFSET(CountryData!$A$1,'Quality check'!$A42-1,'Quality check'!DE$1-1)=0,"",OFFSET(CountryData!$A$1,'Quality check'!$A42-1,'Quality check'!DE$1-1)),"")</f>
        <v>0.03</v>
      </c>
      <c r="DF42" s="203">
        <f ca="1">IF(AND(ISNUMBER($A42),ISNUMBER(DF$1)),IF(OFFSET(CountryData!$A$1,'Quality check'!$A42-1,'Quality check'!DF$1-1)=0,"",OFFSET(CountryData!$A$1,'Quality check'!$A42-1,'Quality check'!DF$1-1)),"")</f>
        <v>3.5</v>
      </c>
      <c r="DG42" s="308">
        <f ca="1">IF(AND(ISNUMBER($A42),ISNUMBER(DG$1)),IF(OFFSET(CountryData!$A$1,'Quality check'!$A42-1,'Quality check'!DG$1-1)=0,"",OFFSET(CountryData!$A$1,'Quality check'!$A42-1,'Quality check'!DG$1-1)),"")</f>
        <v>0.37</v>
      </c>
      <c r="DH42" s="203">
        <f ca="1">IF(AND(ISNUMBER($A42),ISNUMBER(DH$1)),IF(OFFSET(CountryData!$A$1,'Quality check'!$A42-1,'Quality check'!DH$1-1)=0,"",OFFSET(CountryData!$A$1,'Quality check'!$A42-1,'Quality check'!DH$1-1)),"")</f>
        <v>120</v>
      </c>
      <c r="DI42" s="308">
        <f ca="1">IF(AND(ISNUMBER($A42),ISNUMBER(DI$1)),IF(OFFSET(CountryData!$A$1,'Quality check'!$A42-1,'Quality check'!DI$1-1)=0,"",OFFSET(CountryData!$A$1,'Quality check'!$A42-1,'Quality check'!DI$1-1)),"")</f>
        <v>0.16</v>
      </c>
      <c r="DJ42" s="308">
        <f ca="1">IF(AND(ISNUMBER($A42),ISNUMBER(DJ$1)),IF(OFFSET(CountryData!$A$1,'Quality check'!$A42-1,'Quality check'!DJ$1-1)=0,"",OFFSET(CountryData!$A$1,'Quality check'!$A42-1,'Quality check'!DJ$1-1)),"")</f>
        <v>4</v>
      </c>
      <c r="DK42" s="203">
        <f ca="1">IF(AND(ISNUMBER($A42),ISNUMBER(DK$1)),IF(OFFSET(CountryData!$A$1,'Quality check'!$A42-1,'Quality check'!DK$1-1)=0,"",OFFSET(CountryData!$A$1,'Quality check'!$A42-1,'Quality check'!DK$1-1)),"")</f>
        <v>50</v>
      </c>
      <c r="DL42" s="203">
        <f ca="1">IF(AND(ISNUMBER($A42),ISNUMBER(DL$1)),IF(OFFSET(CountryData!$A$1,'Quality check'!$A42-1,'Quality check'!DL$1-1)=0,"",OFFSET(CountryData!$A$1,'Quality check'!$A42-1,'Quality check'!DL$1-1)),"")</f>
        <v>1500000</v>
      </c>
      <c r="DM42" s="203">
        <f ca="1">IF(AND(ISNUMBER($A42),ISNUMBER(DM$1)),IF(OFFSET(CountryData!$A$1,'Quality check'!$A42-1,'Quality check'!DM$1-1)=0,"",OFFSET(CountryData!$A$1,'Quality check'!$A42-1,'Quality check'!DM$1-1)),"")</f>
        <v>510000</v>
      </c>
      <c r="DN42" s="203">
        <f ca="1">IF(AND(ISNUMBER($A42),ISNUMBER(DN$1)),IF(OFFSET(CountryData!$A$1,'Quality check'!$A42-1,'Quality check'!DN$1-1)=0,"",OFFSET(CountryData!$A$1,'Quality check'!$A42-1,'Quality check'!DN$1-1)),"")</f>
        <v>5000</v>
      </c>
      <c r="DO42" t="str">
        <f ca="1">IF(AND(ISNUMBER($A42),ISNUMBER(DO$1)),IF(OFFSET(CountryData!$A$1,'Quality check'!$A42-1,'Quality check'!DO$1-1)=0,"",OFFSET(CountryData!$A$1,'Quality check'!$A42-1,'Quality check'!DO$1-1)),"")</f>
        <v/>
      </c>
      <c r="DP42" t="str">
        <f ca="1">IF(AND(ISNUMBER($A42),ISNUMBER(DP$1)),IF(OFFSET(CountryData!$A$1,'Quality check'!$A42-1,'Quality check'!DP$1-1)=0,"",OFFSET(CountryData!$A$1,'Quality check'!$A42-1,'Quality check'!DP$1-1)),"")</f>
        <v/>
      </c>
      <c r="EF42">
        <f t="shared" si="7"/>
        <v>10</v>
      </c>
      <c r="EG42">
        <f t="shared" si="8"/>
        <v>10</v>
      </c>
      <c r="EH42" t="str">
        <f t="shared" si="0"/>
        <v/>
      </c>
    </row>
    <row r="43" spans="1:138" x14ac:dyDescent="0.25">
      <c r="A43" s="114">
        <f>IF(ISNUMBER(MATCH(C43,CountryData!$EM:$EM,0)),MATCH(C43,CountryData!$EM:$EM,0),"")</f>
        <v>130</v>
      </c>
      <c r="B43" t="s">
        <v>826</v>
      </c>
      <c r="C43" t="s">
        <v>827</v>
      </c>
      <c r="D43" t="s">
        <v>656</v>
      </c>
      <c r="E43" t="s">
        <v>856</v>
      </c>
      <c r="F43" s="203">
        <f ca="1">IF(AND(ISNUMBER($A43),ISNUMBER(F$1)),IF(OFFSET(CountryData!$A$1,'Quality check'!$A43-1,'Quality check'!F$1-1)=0,"",OFFSET(CountryData!$A$1,'Quality check'!$A43-1,'Quality check'!F$1-1)),"")</f>
        <v>1028000</v>
      </c>
      <c r="G43" s="203">
        <f ca="1">IF(AND(ISNUMBER($A43),ISNUMBER(G$1)),IF(OFFSET(CountryData!$A$1,'Quality check'!$A43-1,'Quality check'!G$1-1)=0,"",OFFSET(CountryData!$A$1,'Quality check'!$A43-1,'Quality check'!G$1-1)),"")</f>
        <v>494468</v>
      </c>
      <c r="H43" s="202">
        <f ca="1">IF(AND(ISNUMBER($A43),ISNUMBER(H$1)),IF(OFFSET(CountryData!$A$1,'Quality check'!$A43-1,'Quality check'!H$1-1)=0,"",OFFSET(CountryData!$A$1,'Quality check'!$A43-1,'Quality check'!H$1-1)),"")</f>
        <v>0.97021206225680934</v>
      </c>
      <c r="I43" s="202">
        <f ca="1">IF(AND(ISNUMBER($A43),ISNUMBER(I$1)),IF(OFFSET(CountryData!$A$1,'Quality check'!$A43-1,'Quality check'!I$1-1)=0,"",OFFSET(CountryData!$A$1,'Quality check'!$A43-1,'Quality check'!I$1-1)),"")</f>
        <v>0.03</v>
      </c>
      <c r="J43" s="203">
        <f ca="1">IF(AND(ISNUMBER($A43),ISNUMBER(J$1)),IF(OFFSET(CountryData!$A$1,'Quality check'!$A43-1,'Quality check'!J$1-1)=0,"",OFFSET(CountryData!$A$1,'Quality check'!$A43-1,'Quality check'!J$1-1)),"")</f>
        <v>505623.19501753559</v>
      </c>
      <c r="K43" s="203">
        <f ca="1">IF(AND(ISNUMBER($A43),ISNUMBER(K$1)),IF(OFFSET(CountryData!$A$1,'Quality check'!$A43-1,'Quality check'!K$1-1)=0,"",OFFSET(CountryData!$A$1,'Quality check'!$A43-1,'Quality check'!K$1-1)),"")</f>
        <v>247748.00000000003</v>
      </c>
      <c r="L43" s="203">
        <f ca="1">IF(AND(ISNUMBER($A43),ISNUMBER(L$1)),IF(OFFSET(CountryData!$A$1,'Quality check'!$A43-1,'Quality check'!L$1-1)=0,"",OFFSET(CountryData!$A$1,'Quality check'!$A43-1,'Quality check'!L$1-1)),"")</f>
        <v>37008</v>
      </c>
      <c r="M43" s="203">
        <f ca="1">IF(AND(ISNUMBER($A43),ISNUMBER(M$1)),IF(OFFSET(CountryData!$A$1,'Quality check'!$A43-1,'Quality check'!M$1-1)=0,"",OFFSET(CountryData!$A$1,'Quality check'!$A43-1,'Quality check'!M$1-1)),"")</f>
        <v>166536</v>
      </c>
      <c r="N43" s="203">
        <f ca="1">IF(AND(ISNUMBER($A43),ISNUMBER(N$1)),IF(OFFSET(CountryData!$A$1,'Quality check'!$A43-1,'Quality check'!N$1-1)=0,"",OFFSET(CountryData!$A$1,'Quality check'!$A43-1,'Quality check'!N$1-1)),"")</f>
        <v>129407.46999908114</v>
      </c>
      <c r="O43" s="203">
        <f ca="1">IF(AND(ISNUMBER($A43),ISNUMBER(O$1)),IF(OFFSET(CountryData!$A$1,'Quality check'!$A43-1,'Quality check'!O$1-1)=0,"",OFFSET(CountryData!$A$1,'Quality check'!$A43-1,'Quality check'!O$1-1)),"")</f>
        <v>28355.15501240467</v>
      </c>
      <c r="P43" s="203">
        <f ca="1">IF(AND(ISNUMBER($A43),ISNUMBER(P$1)),IF(OFFSET(CountryData!$A$1,'Quality check'!$A43-1,'Quality check'!P$1-1)=0,"",OFFSET(CountryData!$A$1,'Quality check'!$A43-1,'Quality check'!P$1-1)),"")</f>
        <v>44356.835063861072</v>
      </c>
      <c r="Q43" s="203">
        <f ca="1">IF(AND(ISNUMBER($A43),ISNUMBER(Q$1)),IF(OFFSET(CountryData!$A$1,'Quality check'!$A43-1,'Quality check'!Q$1-1)=0,"",OFFSET(CountryData!$A$1,'Quality check'!$A43-1,'Quality check'!Q$1-1)),"")</f>
        <v>34952</v>
      </c>
      <c r="R43" s="203">
        <f ca="1">IF(AND(ISNUMBER($A43),ISNUMBER(R$1)),IF(OFFSET(CountryData!$A$1,'Quality check'!$A43-1,'Quality check'!R$1-1)=0,"",OFFSET(CountryData!$A$1,'Quality check'!$A43-1,'Quality check'!R$1-1)),"")</f>
        <v>16001.6800514564</v>
      </c>
      <c r="S43" s="203">
        <f ca="1">IF(AND(ISNUMBER($A43),ISNUMBER(S$1)),IF(OFFSET(CountryData!$A$1,'Quality check'!$A43-1,'Quality check'!S$1-1)=0,"",OFFSET(CountryData!$A$1,'Quality check'!$A43-1,'Quality check'!S$1-1)),"")</f>
        <v>15986.849949462465</v>
      </c>
      <c r="T43" s="202">
        <f ca="1">IF(AND(ISNUMBER($A43),ISNUMBER(T$1)),IF(OFFSET(CountryData!$A$1,'Quality check'!$A43-1,'Quality check'!T$1-1)=0,"",OFFSET(CountryData!$A$1,'Quality check'!$A43-1,'Quality check'!T$1-1)),"")</f>
        <v>9.198785447213061E-3</v>
      </c>
      <c r="U43" s="203">
        <f ca="1">IF(AND(ISNUMBER($A43),ISNUMBER(U$1)),IF(OFFSET(CountryData!$A$1,'Quality check'!$A43-1,'Quality check'!U$1-1)=0,"",OFFSET(CountryData!$A$1,'Quality check'!$A43-1,'Quality check'!U$1-1)),"")</f>
        <v>765860</v>
      </c>
      <c r="V43" s="203">
        <f ca="1">IF(AND(ISNUMBER($A43),ISNUMBER(V$1)),IF(OFFSET(CountryData!$A$1,'Quality check'!$A43-1,'Quality check'!V$1-1)=0,"",OFFSET(CountryData!$A$1,'Quality check'!$A43-1,'Quality check'!V$1-1)),"")</f>
        <v>765860</v>
      </c>
      <c r="W43" s="202">
        <f ca="1">IF(AND(ISNUMBER($A43),ISNUMBER(W$1)),IF(OFFSET(CountryData!$A$1,'Quality check'!$A43-1,'Quality check'!W$1-1)=0,"",OFFSET(CountryData!$A$1,'Quality check'!$A43-1,'Quality check'!W$1-1)),"")</f>
        <v>0.48399999999999999</v>
      </c>
      <c r="X43" s="202">
        <f ca="1">IF(AND(ISNUMBER($A43),ISNUMBER(X$1)),IF(OFFSET(CountryData!$A$1,'Quality check'!$A43-1,'Quality check'!X$1-1)=0,"",OFFSET(CountryData!$A$1,'Quality check'!$A43-1,'Quality check'!X$1-1)),"")</f>
        <v>4.4839567575035399</v>
      </c>
      <c r="Y43" s="202">
        <f ca="1">IF(AND(ISNUMBER($A43),ISNUMBER(Y$1)),IF(OFFSET(CountryData!$A$1,'Quality check'!$A43-1,'Quality check'!Y$1-1)=0,"",OFFSET(CountryData!$A$1,'Quality check'!$A43-1,'Quality check'!Y$1-1)),"")</f>
        <v>0.48399999999999999</v>
      </c>
      <c r="Z43" s="202">
        <f ca="1">IF(AND(ISNUMBER($A43),ISNUMBER(Z$1)),IF(OFFSET(CountryData!$A$1,'Quality check'!$A43-1,'Quality check'!Z$1-1)=0,"",OFFSET(CountryData!$A$1,'Quality check'!$A43-1,'Quality check'!Z$1-1)),"")</f>
        <v>0.745</v>
      </c>
      <c r="AA43" s="203">
        <f ca="1">IF(AND(ISNUMBER($A43),ISNUMBER(AA$1)),IF(OFFSET(CountryData!$A$1,'Quality check'!$A43-1,'Quality check'!AA$1-1)=0,"",OFFSET(CountryData!$A$1,'Quality check'!$A43-1,'Quality check'!AA$1-1)),"")</f>
        <v>1535.3866078387634</v>
      </c>
      <c r="AB43" s="203">
        <f ca="1">IF(AND(ISNUMBER($A43),ISNUMBER(AB$1)),IF(OFFSET(CountryData!$A$1,'Quality check'!$A43-1,'Quality check'!AB$1-1)=0,"",OFFSET(CountryData!$A$1,'Quality check'!$A43-1,'Quality check'!AB$1-1)),"")</f>
        <v>2832.6314636142606</v>
      </c>
      <c r="AC43" s="203">
        <f ca="1">IF(AND(ISNUMBER($A43),ISNUMBER(AC$1)),IF(OFFSET(CountryData!$A$1,'Quality check'!$A43-1,'Quality check'!AC$1-1)=0,"",OFFSET(CountryData!$A$1,'Quality check'!$A43-1,'Quality check'!AC$1-1)),"")</f>
        <v>4653.1876899495674</v>
      </c>
      <c r="AD43" s="203" t="str">
        <f ca="1">IF(AND(ISNUMBER($A43),ISNUMBER(AD$1)),IF(OFFSET(CountryData!$A$1,'Quality check'!$A43-1,'Quality check'!AD$1-1)=0,"",OFFSET(CountryData!$A$1,'Quality check'!$A43-1,'Quality check'!AD$1-1)),"")</f>
        <v/>
      </c>
      <c r="AE43" s="202">
        <f ca="1">IF(AND(ISNUMBER($A43),ISNUMBER(AE$1)),IF(OFFSET(CountryData!$A$1,'Quality check'!$A43-1,'Quality check'!AE$1-1)=0,"",OFFSET(CountryData!$A$1,'Quality check'!$A43-1,'Quality check'!AE$1-1)),"")</f>
        <v>0.22699999999999998</v>
      </c>
      <c r="AF43" s="308">
        <f ca="1">IF(AND(ISNUMBER($A43),ISNUMBER(AF$1)),IF(OFFSET(CountryData!$A$1,'Quality check'!$A43-1,'Quality check'!AF$1-1)=0,"",OFFSET(CountryData!$A$1,'Quality check'!$A43-1,'Quality check'!AF$1-1)),"")</f>
        <v>4.918333333333333</v>
      </c>
      <c r="AG43" s="203" t="str">
        <f ca="1">IF(AND(ISNUMBER($A43),ISNUMBER(AG$1)),IF(OFFSET(CountryData!$A$1,'Quality check'!$A43-1,'Quality check'!AG$1-1)=0,"",OFFSET(CountryData!$A$1,'Quality check'!$A43-1,'Quality check'!AG$1-1)),"")</f>
        <v>HEW</v>
      </c>
      <c r="AH43" s="203">
        <f ca="1">IF(AND(ISNUMBER($A43),ISNUMBER(AH$1)),IF(OFFSET(CountryData!$A$1,'Quality check'!$A43-1,'Quality check'!AH$1-1)=0,"",OFFSET(CountryData!$A$1,'Quality check'!$A43-1,'Quality check'!AH$1-1)),"")</f>
        <v>2500</v>
      </c>
      <c r="AI43" s="203">
        <f ca="1">IF(AND(ISNUMBER($A43),ISNUMBER(AI$1)),IF(OFFSET(CountryData!$A$1,'Quality check'!$A43-1,'Quality check'!AI$1-1)=0,"",OFFSET(CountryData!$A$1,'Quality check'!$A43-1,'Quality check'!AI$1-1)),"")</f>
        <v>869</v>
      </c>
      <c r="AJ43" s="202">
        <f ca="1">IF(AND(ISNUMBER($A43),ISNUMBER(AJ$1)),IF(OFFSET(CountryData!$A$1,'Quality check'!$A43-1,'Quality check'!AJ$1-1)=0,"",OFFSET(CountryData!$A$1,'Quality check'!$A43-1,'Quality check'!AJ$1-1)),"")</f>
        <v>0.17863049103390938</v>
      </c>
      <c r="AK43" s="202">
        <f ca="1">IF(AND(ISNUMBER($A43),ISNUMBER(AK$1)),IF(OFFSET(CountryData!$A$1,'Quality check'!$A43-1,'Quality check'!AK$1-1)=0,"",OFFSET(CountryData!$A$1,'Quality check'!$A43-1,'Quality check'!AK$1-1)),"")</f>
        <v>0.82136950896609062</v>
      </c>
      <c r="AL43" s="202">
        <f ca="1">IF(AND(ISNUMBER($A43),ISNUMBER(AL$1)),IF(OFFSET(CountryData!$A$1,'Quality check'!$A43-1,'Quality check'!AL$1-1)=0,"",OFFSET(CountryData!$A$1,'Quality check'!$A43-1,'Quality check'!AL$1-1)),"")</f>
        <v>0.106</v>
      </c>
      <c r="AM43" s="202">
        <f ca="1">IF(AND(ISNUMBER($A43),ISNUMBER(AM$1)),IF(OFFSET(CountryData!$A$1,'Quality check'!$A43-1,'Quality check'!AM$1-1)=0,"",OFFSET(CountryData!$A$1,'Quality check'!$A43-1,'Quality check'!AM$1-1)),"")</f>
        <v>1.8373333333333333</v>
      </c>
      <c r="AN43" s="202" t="str">
        <f ca="1">IF(AND(ISNUMBER($A43),ISNUMBER(AN$1)),IF(OFFSET(CountryData!$A$1,'Quality check'!$A43-1,'Quality check'!AN$1-1)=0,"",OFFSET(CountryData!$A$1,'Quality check'!$A43-1,'Quality check'!AN$1-1)),"")</f>
        <v>HEW</v>
      </c>
      <c r="AO43" s="203">
        <f ca="1">IF(AND(ISNUMBER($A43),ISNUMBER(AO$1)),IF(OFFSET(CountryData!$A$1,'Quality check'!$A43-1,'Quality check'!AO$1-1)=0,"",OFFSET(CountryData!$A$1,'Quality check'!$A43-1,'Quality check'!AO$1-1)),"")</f>
        <v>2500</v>
      </c>
      <c r="AP43" s="203">
        <f ca="1">IF(AND(ISNUMBER($A43),ISNUMBER(AP$1)),IF(OFFSET(CountryData!$A$1,'Quality check'!$A43-1,'Quality check'!AP$1-1)=0,"",OFFSET(CountryData!$A$1,'Quality check'!$A43-1,'Quality check'!AP$1-1)),"")</f>
        <v>869</v>
      </c>
      <c r="AQ43" s="202">
        <f ca="1">IF(AND(ISNUMBER($A43),ISNUMBER(AQ$1)),IF(OFFSET(CountryData!$A$1,'Quality check'!$A43-1,'Quality check'!AQ$1-1)=0,"",OFFSET(CountryData!$A$1,'Quality check'!$A43-1,'Quality check'!AQ$1-1)),"")</f>
        <v>0.17863049103390938</v>
      </c>
      <c r="AR43" s="202">
        <f ca="1">IF(AND(ISNUMBER($A43),ISNUMBER(AR$1)),IF(OFFSET(CountryData!$A$1,'Quality check'!$A43-1,'Quality check'!AR$1-1)=0,"",OFFSET(CountryData!$A$1,'Quality check'!$A43-1,'Quality check'!AR$1-1)),"")</f>
        <v>0.82136950896609062</v>
      </c>
      <c r="AS43" s="202">
        <f ca="1">IF(AND(ISNUMBER($A43),ISNUMBER(AS$1)),IF(OFFSET(CountryData!$A$1,'Quality check'!$A43-1,'Quality check'!AS$1-1)=0,"",OFFSET(CountryData!$A$1,'Quality check'!$A43-1,'Quality check'!AS$1-1)),"")</f>
        <v>0.23699999999999999</v>
      </c>
      <c r="AT43" s="202">
        <f ca="1">IF(AND(ISNUMBER($A43),ISNUMBER(AT$1)),IF(OFFSET(CountryData!$A$1,'Quality check'!$A43-1,'Quality check'!AT$1-1)=0,"",OFFSET(CountryData!$A$1,'Quality check'!$A43-1,'Quality check'!AT$1-1)),"")</f>
        <v>0.23699999999999999</v>
      </c>
      <c r="AU43" s="202">
        <f ca="1">IF(AND(ISNUMBER($A43),ISNUMBER(AU$1)),IF(OFFSET(CountryData!$A$1,'Quality check'!$A43-1,'Quality check'!AU$1-1)=0,"",OFFSET(CountryData!$A$1,'Quality check'!$A43-1,'Quality check'!AU$1-1)),"")</f>
        <v>1.5405</v>
      </c>
      <c r="AV43" s="202" t="str">
        <f ca="1">IF(AND(ISNUMBER($A43),ISNUMBER(AV$1)),IF(OFFSET(CountryData!$A$1,'Quality check'!$A43-1,'Quality check'!AV$1-1)=0,"",OFFSET(CountryData!$A$1,'Quality check'!$A43-1,'Quality check'!AV$1-1)),"")</f>
        <v>HEW</v>
      </c>
      <c r="AW43" s="203">
        <f ca="1">IF(AND(ISNUMBER($A43),ISNUMBER(AW$1)),IF(OFFSET(CountryData!$A$1,'Quality check'!$A43-1,'Quality check'!AW$1-1)=0,"",OFFSET(CountryData!$A$1,'Quality check'!$A43-1,'Quality check'!AW$1-1)),"")</f>
        <v>2500</v>
      </c>
      <c r="AX43" s="203">
        <f ca="1">IF(AND(ISNUMBER($A43),ISNUMBER(AX$1)),IF(OFFSET(CountryData!$A$1,'Quality check'!$A43-1,'Quality check'!AX$1-1)=0,"",OFFSET(CountryData!$A$1,'Quality check'!$A43-1,'Quality check'!AX$1-1)),"")</f>
        <v>869</v>
      </c>
      <c r="AY43" s="202">
        <f ca="1">IF(AND(ISNUMBER($A43),ISNUMBER(AY$1)),IF(OFFSET(CountryData!$A$1,'Quality check'!$A43-1,'Quality check'!AY$1-1)=0,"",OFFSET(CountryData!$A$1,'Quality check'!$A43-1,'Quality check'!AY$1-1)),"")</f>
        <v>1.8</v>
      </c>
      <c r="AZ43" s="202">
        <f ca="1">IF(AND(ISNUMBER($A43),ISNUMBER(AZ$1)),IF(OFFSET(CountryData!$A$1,'Quality check'!$A43-1,'Quality check'!AZ$1-1)=0,"",OFFSET(CountryData!$A$1,'Quality check'!$A43-1,'Quality check'!AZ$1-1)),"")</f>
        <v>0.17863049103390938</v>
      </c>
      <c r="BA43" s="202">
        <f ca="1">IF(AND(ISNUMBER($A43),ISNUMBER(BA$1)),IF(OFFSET(CountryData!$A$1,'Quality check'!$A43-1,'Quality check'!BA$1-1)=0,"",OFFSET(CountryData!$A$1,'Quality check'!$A43-1,'Quality check'!BA$1-1)),"")</f>
        <v>0.82136950896609062</v>
      </c>
      <c r="BB43" s="202">
        <f ca="1">IF(AND(ISNUMBER($A43),ISNUMBER(BB$1)),IF(OFFSET(CountryData!$A$1,'Quality check'!$A43-1,'Quality check'!BB$1-1)=0,"",OFFSET(CountryData!$A$1,'Quality check'!$A43-1,'Quality check'!BB$1-1)),"")</f>
        <v>0.17863049103390938</v>
      </c>
      <c r="BC43" s="202">
        <f ca="1">IF(AND(ISNUMBER($A43),ISNUMBER(BC$1)),IF(OFFSET(CountryData!$A$1,'Quality check'!$A43-1,'Quality check'!BC$1-1)=0,"",OFFSET(CountryData!$A$1,'Quality check'!$A43-1,'Quality check'!BC$1-1)),"")</f>
        <v>0.82136950896609062</v>
      </c>
      <c r="BD43" s="313">
        <f ca="1">IF(AND(ISNUMBER($A43),ISNUMBER(BD$1)),IF(OFFSET(CountryData!$A$1,'Quality check'!$A43-1,'Quality check'!BD$1-1)=0,"",OFFSET(CountryData!$A$1,'Quality check'!$A43-1,'Quality check'!BD$1-1)),"")</f>
        <v>0.64584239136990862</v>
      </c>
      <c r="BE43" s="313">
        <f ca="1">IF(AND(ISNUMBER($A43),ISNUMBER(BE$1)),IF(OFFSET(CountryData!$A$1,'Quality check'!$A43-1,'Quality check'!BE$1-1)=0,"",OFFSET(CountryData!$A$1,'Quality check'!$A43-1,'Quality check'!BE$1-1)),"")</f>
        <v>0.67620649751414363</v>
      </c>
      <c r="BF43" s="313">
        <f ca="1">IF(AND(ISNUMBER($A43),ISNUMBER(BF$1)),IF(OFFSET(CountryData!$A$1,'Quality check'!$A43-1,'Quality check'!BF$1-1)=0,"",OFFSET(CountryData!$A$1,'Quality check'!$A43-1,'Quality check'!BF$1-1)),"")</f>
        <v>2.5000000000000001E-2</v>
      </c>
      <c r="BG43" s="203">
        <f ca="1">IF(AND(ISNUMBER($A43),ISNUMBER(BG$1)),IF(OFFSET(CountryData!$A$1,'Quality check'!$A43-1,'Quality check'!BG$1-1)=0,"",OFFSET(CountryData!$A$1,'Quality check'!$A43-1,'Quality check'!BG$1-1)),"")</f>
        <v>1</v>
      </c>
      <c r="BH43" s="202" t="str">
        <f ca="1">IF(AND(ISNUMBER($A43),ISNUMBER(BH$1)),IF(OFFSET(CountryData!$A$1,'Quality check'!$A43-1,'Quality check'!BH$1-1)=0,"",OFFSET(CountryData!$A$1,'Quality check'!$A43-1,'Quality check'!BH$1-1)),"")</f>
        <v>HEW</v>
      </c>
      <c r="BI43" s="203">
        <f ca="1">IF(AND(ISNUMBER($A43),ISNUMBER(BI$1)),IF(OFFSET(CountryData!$A$1,'Quality check'!$A43-1,'Quality check'!BI$1-1)=0,"",OFFSET(CountryData!$A$1,'Quality check'!$A43-1,'Quality check'!BI$1-1)),"")</f>
        <v>2500</v>
      </c>
      <c r="BJ43" s="202">
        <f ca="1">IF(AND(ISNUMBER($A43),ISNUMBER(BJ$1)),IF(OFFSET(CountryData!$A$1,'Quality check'!$A43-1,'Quality check'!BJ$1-1)=0,"",OFFSET(CountryData!$A$1,'Quality check'!$A43-1,'Quality check'!BJ$1-1)),"")</f>
        <v>869</v>
      </c>
      <c r="BK43" s="202">
        <f ca="1">IF(AND(ISNUMBER($A43),ISNUMBER(BK$1)),IF(OFFSET(CountryData!$A$1,'Quality check'!$A43-1,'Quality check'!BK$1-1)=0,"",OFFSET(CountryData!$A$1,'Quality check'!$A43-1,'Quality check'!BK$1-1)),"")</f>
        <v>3</v>
      </c>
      <c r="BL43" s="308">
        <f ca="1">IF(AND(ISNUMBER($A43),ISNUMBER(BL$1)),IF(OFFSET(CountryData!$A$1,'Quality check'!$A43-1,'Quality check'!BL$1-1)=0,"",OFFSET(CountryData!$A$1,'Quality check'!$A43-1,'Quality check'!BL$1-1)),"")</f>
        <v>0.436</v>
      </c>
      <c r="BM43" s="308">
        <f ca="1">IF(AND(ISNUMBER($A43),ISNUMBER(BM$1)),IF(OFFSET(CountryData!$A$1,'Quality check'!$A43-1,'Quality check'!BM$1-1)=0,"",OFFSET(CountryData!$A$1,'Quality check'!$A43-1,'Quality check'!BM$1-1)),"")</f>
        <v>1</v>
      </c>
      <c r="BN43" s="308">
        <f ca="1">IF(AND(ISNUMBER($A43),ISNUMBER(BN$1)),IF(OFFSET(CountryData!$A$1,'Quality check'!$A43-1,'Quality check'!BN$1-1)=0,"",OFFSET(CountryData!$A$1,'Quality check'!$A43-1,'Quality check'!BN$1-1)),"")</f>
        <v>0.60699999999999998</v>
      </c>
      <c r="BO43" s="308">
        <f ca="1">IF(AND(ISNUMBER($A43),ISNUMBER(BO$1)),IF(OFFSET(CountryData!$A$1,'Quality check'!$A43-1,'Quality check'!BO$1-1)=0,"",OFFSET(CountryData!$A$1,'Quality check'!$A43-1,'Quality check'!BO$1-1)),"")</f>
        <v>0.436</v>
      </c>
      <c r="BP43" s="308">
        <f ca="1">IF(AND(ISNUMBER($A43),ISNUMBER(BP$1)),IF(OFFSET(CountryData!$A$1,'Quality check'!$A43-1,'Quality check'!BP$1-1)=0,"",OFFSET(CountryData!$A$1,'Quality check'!$A43-1,'Quality check'!BP$1-1)),"")</f>
        <v>0.38600000000000001</v>
      </c>
      <c r="BQ43" s="308">
        <f ca="1">IF(AND(ISNUMBER($A43),ISNUMBER(BQ$1)),IF(OFFSET(CountryData!$A$1,'Quality check'!$A43-1,'Quality check'!BQ$1-1)=0,"",OFFSET(CountryData!$A$1,'Quality check'!$A43-1,'Quality check'!BQ$1-1)),"")</f>
        <v>0.28699999999999998</v>
      </c>
      <c r="BR43" s="308">
        <f ca="1">IF(AND(ISNUMBER($A43),ISNUMBER(BR$1)),IF(OFFSET(CountryData!$A$1,'Quality check'!$A43-1,'Quality check'!BR$1-1)=0,"",OFFSET(CountryData!$A$1,'Quality check'!$A43-1,'Quality check'!BR$1-1)),"")</f>
        <v>0.34</v>
      </c>
      <c r="BS43" s="308">
        <f ca="1">IF(AND(ISNUMBER($A43),ISNUMBER(BS$1)),IF(OFFSET(CountryData!$A$1,'Quality check'!$A43-1,'Quality check'!BS$1-1)=0,"",OFFSET(CountryData!$A$1,'Quality check'!$A43-1,'Quality check'!BS$1-1)),"")</f>
        <v>1</v>
      </c>
      <c r="BT43" s="308">
        <f ca="1">IF(AND(ISNUMBER($A43),ISNUMBER(BT$1)),IF(OFFSET(CountryData!$A$1,'Quality check'!$A43-1,'Quality check'!BT$1-1)=0,"",OFFSET(CountryData!$A$1,'Quality check'!$A43-1,'Quality check'!BT$1-1)),"")</f>
        <v>0.64800000000000002</v>
      </c>
      <c r="BU43" s="308">
        <f ca="1">IF(AND(ISNUMBER($A43),ISNUMBER(BU$1)),IF(OFFSET(CountryData!$A$1,'Quality check'!$A43-1,'Quality check'!BU$1-1)=0,"",OFFSET(CountryData!$A$1,'Quality check'!$A43-1,'Quality check'!BU$1-1)),"")</f>
        <v>0.34</v>
      </c>
      <c r="BV43" s="308">
        <f ca="1">IF(AND(ISNUMBER($A43),ISNUMBER(BV$1)),IF(OFFSET(CountryData!$A$1,'Quality check'!$A43-1,'Quality check'!BV$1-1)=0,"",OFFSET(CountryData!$A$1,'Quality check'!$A43-1,'Quality check'!BV$1-1)),"")</f>
        <v>0.38600000000000001</v>
      </c>
      <c r="BW43" s="308">
        <f ca="1">IF(AND(ISNUMBER($A43),ISNUMBER(BW$1)),IF(OFFSET(CountryData!$A$1,'Quality check'!$A43-1,'Quality check'!BW$1-1)=0,"",OFFSET(CountryData!$A$1,'Quality check'!$A43-1,'Quality check'!BW$1-1)),"")</f>
        <v>0.38600000000000001</v>
      </c>
      <c r="BX43" s="202">
        <f ca="1">IF(AND(ISNUMBER($A43),ISNUMBER(BX$1)),IF(OFFSET(CountryData!$A$1,'Quality check'!$A43-1,'Quality check'!BX$1-1)=0,"",OFFSET(CountryData!$A$1,'Quality check'!$A43-1,'Quality check'!BX$1-1)),"")</f>
        <v>0.42899999999999999</v>
      </c>
      <c r="BY43" s="308">
        <f ca="1">IF(AND(ISNUMBER($A43),ISNUMBER(BY$1)),IF(OFFSET(CountryData!$A$1,'Quality check'!$A43-1,'Quality check'!BY$1-1)=0,"",OFFSET(CountryData!$A$1,'Quality check'!$A43-1,'Quality check'!BY$1-1)),"")</f>
        <v>1</v>
      </c>
      <c r="BZ43" s="308">
        <f ca="1">IF(AND(ISNUMBER($A43),ISNUMBER(BZ$1)),IF(OFFSET(CountryData!$A$1,'Quality check'!$A43-1,'Quality check'!BZ$1-1)=0,"",OFFSET(CountryData!$A$1,'Quality check'!$A43-1,'Quality check'!BZ$1-1)),"")</f>
        <v>1</v>
      </c>
      <c r="CA43" s="308">
        <f ca="1">IF(AND(ISNUMBER($A43),ISNUMBER(CA$1)),IF(OFFSET(CountryData!$A$1,'Quality check'!$A43-1,'Quality check'!CA$1-1)=0,"",OFFSET(CountryData!$A$1,'Quality check'!$A43-1,'Quality check'!CA$1-1)),"")</f>
        <v>0.42899999999999999</v>
      </c>
      <c r="CB43" s="308">
        <f ca="1">IF(AND(ISNUMBER($A43),ISNUMBER(CB$1)),IF(OFFSET(CountryData!$A$1,'Quality check'!$A43-1,'Quality check'!CB$1-1)=0,"",OFFSET(CountryData!$A$1,'Quality check'!$A43-1,'Quality check'!CB$1-1)),"")</f>
        <v>0.42899999999999999</v>
      </c>
      <c r="CC43" s="308">
        <f ca="1">IF(AND(ISNUMBER($A43),ISNUMBER(CC$1)),IF(OFFSET(CountryData!$A$1,'Quality check'!$A43-1,'Quality check'!CC$1-1)=0,"",OFFSET(CountryData!$A$1,'Quality check'!$A43-1,'Quality check'!CC$1-1)),"")</f>
        <v>0.70099999999999996</v>
      </c>
      <c r="CD43" s="308">
        <f ca="1">IF(AND(ISNUMBER($A43),ISNUMBER(CD$1)),IF(OFFSET(CountryData!$A$1,'Quality check'!$A43-1,'Quality check'!CD$1-1)=0,"",OFFSET(CountryData!$A$1,'Quality check'!$A43-1,'Quality check'!CD$1-1)),"")</f>
        <v>1</v>
      </c>
      <c r="CE43" s="308">
        <f ca="1">IF(AND(ISNUMBER($A43),ISNUMBER(CE$1)),IF(OFFSET(CountryData!$A$1,'Quality check'!$A43-1,'Quality check'!CE$1-1)=0,"",OFFSET(CountryData!$A$1,'Quality check'!$A43-1,'Quality check'!CE$1-1)),"")</f>
        <v>1</v>
      </c>
      <c r="CF43" s="308">
        <f ca="1">IF(AND(ISNUMBER($A43),ISNUMBER(CF$1)),IF(OFFSET(CountryData!$A$1,'Quality check'!$A43-1,'Quality check'!CF$1-1)=0,"",OFFSET(CountryData!$A$1,'Quality check'!$A43-1,'Quality check'!CF$1-1)),"")</f>
        <v>0.70099999999999996</v>
      </c>
      <c r="CG43" s="308">
        <f ca="1">IF(AND(ISNUMBER($A43),ISNUMBER(CG$1)),IF(OFFSET(CountryData!$A$1,'Quality check'!$A43-1,'Quality check'!CG$1-1)=0,"",OFFSET(CountryData!$A$1,'Quality check'!$A43-1,'Quality check'!CG$1-1)),"")</f>
        <v>0.69</v>
      </c>
      <c r="CH43" s="308">
        <f ca="1">IF(AND(ISNUMBER($A43),ISNUMBER(CH$1)),IF(OFFSET(CountryData!$A$1,'Quality check'!$A43-1,'Quality check'!CH$1-1)=0,"",OFFSET(CountryData!$A$1,'Quality check'!$A43-1,'Quality check'!CH$1-1)),"")</f>
        <v>0.60599999999999998</v>
      </c>
      <c r="CI43" s="308">
        <f ca="1">IF(AND(ISNUMBER($A43),ISNUMBER(CI$1)),IF(OFFSET(CountryData!$A$1,'Quality check'!$A43-1,'Quality check'!CI$1-1)=0,"",OFFSET(CountryData!$A$1,'Quality check'!$A43-1,'Quality check'!CI$1-1)),"")</f>
        <v>0.47499999999999998</v>
      </c>
      <c r="CJ43" s="308" t="str">
        <f ca="1">IF(AND(ISNUMBER($A43),ISNUMBER(CJ$1)),IF(OFFSET(CountryData!$A$1,'Quality check'!$A43-1,'Quality check'!CJ$1-1)=0,"",OFFSET(CountryData!$A$1,'Quality check'!$A43-1,'Quality check'!CJ$1-1)),"")</f>
        <v/>
      </c>
      <c r="CK43" s="202" t="str">
        <f ca="1">IF(AND(ISNUMBER($A43),ISNUMBER(CK$1)),IF(OFFSET(CountryData!$A$1,'Quality check'!$A43-1,'Quality check'!CK$1-1)=0,"",OFFSET(CountryData!$A$1,'Quality check'!$A43-1,'Quality check'!CK$1-1)),"")</f>
        <v/>
      </c>
      <c r="CL43" s="308">
        <f ca="1">IF(AND(ISNUMBER($A43),ISNUMBER(CL$1)),IF(OFFSET(CountryData!$A$1,'Quality check'!$A43-1,'Quality check'!CL$1-1)=0,"",OFFSET(CountryData!$A$1,'Quality check'!$A43-1,'Quality check'!CL$1-1)),"")</f>
        <v>1</v>
      </c>
      <c r="CM43" s="308" t="str">
        <f ca="1">IF(AND(ISNUMBER($A43),ISNUMBER(CM$1)),IF(OFFSET(CountryData!$A$1,'Quality check'!$A43-1,'Quality check'!CM$1-1)=0,"",OFFSET(CountryData!$A$1,'Quality check'!$A43-1,'Quality check'!CM$1-1)),"")</f>
        <v/>
      </c>
      <c r="CN43" s="308" t="str">
        <f ca="1">IF(AND(ISNUMBER($A43),ISNUMBER(CN$1)),IF(OFFSET(CountryData!$A$1,'Quality check'!$A43-1,'Quality check'!CN$1-1)=0,"",OFFSET(CountryData!$A$1,'Quality check'!$A43-1,'Quality check'!CN$1-1)),"")</f>
        <v/>
      </c>
      <c r="CO43" s="308" t="str">
        <f ca="1">IF(AND(ISNUMBER($A43),ISNUMBER(CO$1)),IF(OFFSET(CountryData!$A$1,'Quality check'!$A43-1,'Quality check'!CO$1-1)=0,"",OFFSET(CountryData!$A$1,'Quality check'!$A43-1,'Quality check'!CO$1-1)),"")</f>
        <v/>
      </c>
      <c r="CP43" s="308">
        <f ca="1">IF(AND(ISNUMBER($A43),ISNUMBER(CP$1)),IF(OFFSET(CountryData!$A$1,'Quality check'!$A43-1,'Quality check'!CP$1-1)=0,"",OFFSET(CountryData!$A$1,'Quality check'!$A43-1,'Quality check'!CP$1-1)),"")</f>
        <v>0.5</v>
      </c>
      <c r="CQ43" s="308">
        <f ca="1">IF(AND(ISNUMBER($A43),ISNUMBER(CQ$1)),IF(OFFSET(CountryData!$A$1,'Quality check'!$A43-1,'Quality check'!CQ$1-1)=0,"",OFFSET(CountryData!$A$1,'Quality check'!$A43-1,'Quality check'!CQ$1-1)),"")</f>
        <v>7.5999999999999998E-2</v>
      </c>
      <c r="CR43" s="203">
        <f ca="1">IF(AND(ISNUMBER($A43),ISNUMBER(CR$1)),IF(OFFSET(CountryData!$A$1,'Quality check'!$A43-1,'Quality check'!CR$1-1)=0,"",OFFSET(CountryData!$A$1,'Quality check'!$A43-1,'Quality check'!CR$1-1)),"")</f>
        <v>600</v>
      </c>
      <c r="CS43" s="203">
        <f ca="1">IF(AND(ISNUMBER($A43),ISNUMBER(CS$1)),IF(OFFSET(CountryData!$A$1,'Quality check'!$A43-1,'Quality check'!CS$1-1)=0,"",OFFSET(CountryData!$A$1,'Quality check'!$A43-1,'Quality check'!CS$1-1)),"")</f>
        <v>100</v>
      </c>
      <c r="CT43" s="203">
        <f ca="1">IF(AND(ISNUMBER($A43),ISNUMBER(CT$1)),IF(OFFSET(CountryData!$A$1,'Quality check'!$A43-1,'Quality check'!CT$1-1)=0,"",OFFSET(CountryData!$A$1,'Quality check'!$A43-1,'Quality check'!CT$1-1)),"")</f>
        <v>5000</v>
      </c>
      <c r="CU43" s="203">
        <f ca="1">IF(AND(ISNUMBER($A43),ISNUMBER(CU$1)),IF(OFFSET(CountryData!$A$1,'Quality check'!$A43-1,'Quality check'!CU$1-1)=0,"",OFFSET(CountryData!$A$1,'Quality check'!$A43-1,'Quality check'!CU$1-1)),"")</f>
        <v>300</v>
      </c>
      <c r="CV43" s="203">
        <f ca="1">IF(AND(ISNUMBER($A43),ISNUMBER(CV$1)),IF(OFFSET(CountryData!$A$1,'Quality check'!$A43-1,'Quality check'!CV$1-1)=0,"",OFFSET(CountryData!$A$1,'Quality check'!$A43-1,'Quality check'!CV$1-1)),"")</f>
        <v>10000</v>
      </c>
      <c r="CW43" s="203">
        <f ca="1">IF(AND(ISNUMBER($A43),ISNUMBER(CW$1)),IF(OFFSET(CountryData!$A$1,'Quality check'!$A43-1,'Quality check'!CW$1-1)=0,"",OFFSET(CountryData!$A$1,'Quality check'!$A43-1,'Quality check'!CW$1-1)),"")</f>
        <v>16000</v>
      </c>
      <c r="CX43" s="203">
        <f ca="1">IF(AND(ISNUMBER($A43),ISNUMBER(CX$1)),IF(OFFSET(CountryData!$A$1,'Quality check'!$A43-1,'Quality check'!CX$1-1)=0,"",OFFSET(CountryData!$A$1,'Quality check'!$A43-1,'Quality check'!CX$1-1)),"")</f>
        <v>10000</v>
      </c>
      <c r="CY43" s="203">
        <f ca="1">IF(AND(ISNUMBER($A43),ISNUMBER(CY$1)),IF(OFFSET(CountryData!$A$1,'Quality check'!$A43-1,'Quality check'!CY$1-1)=0,"",OFFSET(CountryData!$A$1,'Quality check'!$A43-1,'Quality check'!CY$1-1)),"")</f>
        <v>14000</v>
      </c>
      <c r="CZ43" s="308">
        <f ca="1">IF(AND(ISNUMBER($A43),ISNUMBER(CZ$1)),IF(OFFSET(CountryData!$A$1,'Quality check'!$A43-1,'Quality check'!CZ$1-1)=0,"",OFFSET(CountryData!$A$1,'Quality check'!$A43-1,'Quality check'!CZ$1-1)),"")</f>
        <v>4.5</v>
      </c>
      <c r="DA43" s="308">
        <f ca="1">IF(AND(ISNUMBER($A43),ISNUMBER(DA$1)),IF(OFFSET(CountryData!$A$1,'Quality check'!$A43-1,'Quality check'!DA$1-1)=0,"",OFFSET(CountryData!$A$1,'Quality check'!$A43-1,'Quality check'!DA$1-1)),"")</f>
        <v>0.67</v>
      </c>
      <c r="DB43" s="202">
        <f ca="1">IF(AND(ISNUMBER($A43),ISNUMBER(DB$1)),IF(OFFSET(CountryData!$A$1,'Quality check'!$A43-1,'Quality check'!DB$1-1)=0,"",OFFSET(CountryData!$A$1,'Quality check'!$A43-1,'Quality check'!DB$1-1)),"")</f>
        <v>0.23</v>
      </c>
      <c r="DC43" s="308">
        <f ca="1">IF(AND(ISNUMBER($A43),ISNUMBER(DC$1)),IF(OFFSET(CountryData!$A$1,'Quality check'!$A43-1,'Quality check'!DC$1-1)=0,"",OFFSET(CountryData!$A$1,'Quality check'!$A43-1,'Quality check'!DC$1-1)),"")</f>
        <v>0.72</v>
      </c>
      <c r="DD43" s="308">
        <f ca="1">IF(AND(ISNUMBER($A43),ISNUMBER(DD$1)),IF(OFFSET(CountryData!$A$1,'Quality check'!$A43-1,'Quality check'!DD$1-1)=0,"",OFFSET(CountryData!$A$1,'Quality check'!$A43-1,'Quality check'!DD$1-1)),"")</f>
        <v>0.18</v>
      </c>
      <c r="DE43" s="202">
        <f ca="1">IF(AND(ISNUMBER($A43),ISNUMBER(DE$1)),IF(OFFSET(CountryData!$A$1,'Quality check'!$A43-1,'Quality check'!DE$1-1)=0,"",OFFSET(CountryData!$A$1,'Quality check'!$A43-1,'Quality check'!DE$1-1)),"")</f>
        <v>0.03</v>
      </c>
      <c r="DF43" s="203">
        <f ca="1">IF(AND(ISNUMBER($A43),ISNUMBER(DF$1)),IF(OFFSET(CountryData!$A$1,'Quality check'!$A43-1,'Quality check'!DF$1-1)=0,"",OFFSET(CountryData!$A$1,'Quality check'!$A43-1,'Quality check'!DF$1-1)),"")</f>
        <v>3.5</v>
      </c>
      <c r="DG43" s="308">
        <f ca="1">IF(AND(ISNUMBER($A43),ISNUMBER(DG$1)),IF(OFFSET(CountryData!$A$1,'Quality check'!$A43-1,'Quality check'!DG$1-1)=0,"",OFFSET(CountryData!$A$1,'Quality check'!$A43-1,'Quality check'!DG$1-1)),"")</f>
        <v>0.37</v>
      </c>
      <c r="DH43" s="203">
        <f ca="1">IF(AND(ISNUMBER($A43),ISNUMBER(DH$1)),IF(OFFSET(CountryData!$A$1,'Quality check'!$A43-1,'Quality check'!DH$1-1)=0,"",OFFSET(CountryData!$A$1,'Quality check'!$A43-1,'Quality check'!DH$1-1)),"")</f>
        <v>120</v>
      </c>
      <c r="DI43" s="308">
        <f ca="1">IF(AND(ISNUMBER($A43),ISNUMBER(DI$1)),IF(OFFSET(CountryData!$A$1,'Quality check'!$A43-1,'Quality check'!DI$1-1)=0,"",OFFSET(CountryData!$A$1,'Quality check'!$A43-1,'Quality check'!DI$1-1)),"")</f>
        <v>0.16</v>
      </c>
      <c r="DJ43" s="308">
        <f ca="1">IF(AND(ISNUMBER($A43),ISNUMBER(DJ$1)),IF(OFFSET(CountryData!$A$1,'Quality check'!$A43-1,'Quality check'!DJ$1-1)=0,"",OFFSET(CountryData!$A$1,'Quality check'!$A43-1,'Quality check'!DJ$1-1)),"")</f>
        <v>4</v>
      </c>
      <c r="DK43" s="203">
        <f ca="1">IF(AND(ISNUMBER($A43),ISNUMBER(DK$1)),IF(OFFSET(CountryData!$A$1,'Quality check'!$A43-1,'Quality check'!DK$1-1)=0,"",OFFSET(CountryData!$A$1,'Quality check'!$A43-1,'Quality check'!DK$1-1)),"")</f>
        <v>50</v>
      </c>
      <c r="DL43" s="203">
        <f ca="1">IF(AND(ISNUMBER($A43),ISNUMBER(DL$1)),IF(OFFSET(CountryData!$A$1,'Quality check'!$A43-1,'Quality check'!DL$1-1)=0,"",OFFSET(CountryData!$A$1,'Quality check'!$A43-1,'Quality check'!DL$1-1)),"")</f>
        <v>1500000</v>
      </c>
      <c r="DM43" s="203">
        <f ca="1">IF(AND(ISNUMBER($A43),ISNUMBER(DM$1)),IF(OFFSET(CountryData!$A$1,'Quality check'!$A43-1,'Quality check'!DM$1-1)=0,"",OFFSET(CountryData!$A$1,'Quality check'!$A43-1,'Quality check'!DM$1-1)),"")</f>
        <v>510000</v>
      </c>
      <c r="DN43" s="203">
        <f ca="1">IF(AND(ISNUMBER($A43),ISNUMBER(DN$1)),IF(OFFSET(CountryData!$A$1,'Quality check'!$A43-1,'Quality check'!DN$1-1)=0,"",OFFSET(CountryData!$A$1,'Quality check'!$A43-1,'Quality check'!DN$1-1)),"")</f>
        <v>5000</v>
      </c>
      <c r="DO43" t="str">
        <f ca="1">IF(AND(ISNUMBER($A43),ISNUMBER(DO$1)),IF(OFFSET(CountryData!$A$1,'Quality check'!$A43-1,'Quality check'!DO$1-1)=0,"",OFFSET(CountryData!$A$1,'Quality check'!$A43-1,'Quality check'!DO$1-1)),"")</f>
        <v/>
      </c>
      <c r="DP43" t="str">
        <f ca="1">IF(AND(ISNUMBER($A43),ISNUMBER(DP$1)),IF(OFFSET(CountryData!$A$1,'Quality check'!$A43-1,'Quality check'!DP$1-1)=0,"",OFFSET(CountryData!$A$1,'Quality check'!$A43-1,'Quality check'!DP$1-1)),"")</f>
        <v/>
      </c>
      <c r="EF43">
        <f t="shared" si="7"/>
        <v>11</v>
      </c>
      <c r="EG43">
        <f t="shared" si="8"/>
        <v>11</v>
      </c>
      <c r="EH43" t="str">
        <f t="shared" si="0"/>
        <v/>
      </c>
    </row>
    <row r="44" spans="1:138" x14ac:dyDescent="0.25">
      <c r="A44" s="114">
        <f>IF(ISNUMBER(MATCH(C44,CountryData!$EM:$EM,0)),MATCH(C44,CountryData!$EM:$EM,0),"")</f>
        <v>135</v>
      </c>
      <c r="B44" t="s">
        <v>828</v>
      </c>
      <c r="C44" t="s">
        <v>829</v>
      </c>
      <c r="D44" t="s">
        <v>661</v>
      </c>
      <c r="E44" t="s">
        <v>856</v>
      </c>
      <c r="F44" s="203">
        <f ca="1">IF(AND(ISNUMBER($A44),ISNUMBER(F$1)),IF(OFFSET(CountryData!$A$1,'Quality check'!$A44-1,'Quality check'!F$1-1)=0,"",OFFSET(CountryData!$A$1,'Quality check'!$A44-1,'Quality check'!F$1-1)),"")</f>
        <v>395000</v>
      </c>
      <c r="G44" s="203">
        <f ca="1">IF(AND(ISNUMBER($A44),ISNUMBER(G$1)),IF(OFFSET(CountryData!$A$1,'Quality check'!$A44-1,'Quality check'!G$1-1)=0,"",OFFSET(CountryData!$A$1,'Quality check'!$A44-1,'Quality check'!G$1-1)),"")</f>
        <v>189995</v>
      </c>
      <c r="H44" s="202">
        <f ca="1">IF(AND(ISNUMBER($A44),ISNUMBER(H$1)),IF(OFFSET(CountryData!$A$1,'Quality check'!$A44-1,'Quality check'!H$1-1)=0,"",OFFSET(CountryData!$A$1,'Quality check'!$A44-1,'Quality check'!H$1-1)),"")</f>
        <v>1</v>
      </c>
      <c r="I44" s="202">
        <f ca="1">IF(AND(ISNUMBER($A44),ISNUMBER(I$1)),IF(OFFSET(CountryData!$A$1,'Quality check'!$A44-1,'Quality check'!I$1-1)=0,"",OFFSET(CountryData!$A$1,'Quality check'!$A44-1,'Quality check'!I$1-1)),"")</f>
        <v>2.5000000000000001E-2</v>
      </c>
      <c r="J44" s="203">
        <f ca="1">IF(AND(ISNUMBER($A44),ISNUMBER(J$1)),IF(OFFSET(CountryData!$A$1,'Quality check'!$A44-1,'Quality check'!J$1-1)=0,"",OFFSET(CountryData!$A$1,'Quality check'!$A44-1,'Quality check'!J$1-1)),"")</f>
        <v>196989.66408268735</v>
      </c>
      <c r="K44" s="203">
        <f ca="1">IF(AND(ISNUMBER($A44),ISNUMBER(K$1)),IF(OFFSET(CountryData!$A$1,'Quality check'!$A44-1,'Quality check'!K$1-1)=0,"",OFFSET(CountryData!$A$1,'Quality check'!$A44-1,'Quality check'!K$1-1)),"")</f>
        <v>109020.00000000001</v>
      </c>
      <c r="L44" s="203">
        <f ca="1">IF(AND(ISNUMBER($A44),ISNUMBER(L$1)),IF(OFFSET(CountryData!$A$1,'Quality check'!$A44-1,'Quality check'!L$1-1)=0,"",OFFSET(CountryData!$A$1,'Quality check'!$A44-1,'Quality check'!L$1-1)),"")</f>
        <v>14219.999999999998</v>
      </c>
      <c r="M44" s="203">
        <f ca="1">IF(AND(ISNUMBER($A44),ISNUMBER(M$1)),IF(OFFSET(CountryData!$A$1,'Quality check'!$A44-1,'Quality check'!M$1-1)=0,"",OFFSET(CountryData!$A$1,'Quality check'!$A44-1,'Quality check'!M$1-1)),"")</f>
        <v>47795</v>
      </c>
      <c r="N44" s="203">
        <f ca="1">IF(AND(ISNUMBER($A44),ISNUMBER(N$1)),IF(OFFSET(CountryData!$A$1,'Quality check'!$A44-1,'Quality check'!N$1-1)=0,"",OFFSET(CountryData!$A$1,'Quality check'!$A44-1,'Quality check'!N$1-1)),"")</f>
        <v>49723.68740237067</v>
      </c>
      <c r="O44" s="203">
        <f ca="1">IF(AND(ISNUMBER($A44),ISNUMBER(O$1)),IF(OFFSET(CountryData!$A$1,'Quality check'!$A44-1,'Quality check'!O$1-1)=0,"",OFFSET(CountryData!$A$1,'Quality check'!$A44-1,'Quality check'!O$1-1)),"")</f>
        <v>10895.220067995957</v>
      </c>
      <c r="P44" s="203">
        <f ca="1">IF(AND(ISNUMBER($A44),ISNUMBER(P$1)),IF(OFFSET(CountryData!$A$1,'Quality check'!$A44-1,'Quality check'!P$1-1)=0,"",OFFSET(CountryData!$A$1,'Quality check'!$A44-1,'Quality check'!P$1-1)),"")</f>
        <v>17043.725535238445</v>
      </c>
      <c r="Q44" s="203">
        <f ca="1">IF(AND(ISNUMBER($A44),ISNUMBER(Q$1)),IF(OFFSET(CountryData!$A$1,'Quality check'!$A44-1,'Quality check'!Q$1-1)=0,"",OFFSET(CountryData!$A$1,'Quality check'!$A44-1,'Quality check'!Q$1-1)),"")</f>
        <v>13430.000000000002</v>
      </c>
      <c r="R44" s="203">
        <f ca="1">IF(AND(ISNUMBER($A44),ISNUMBER(R$1)),IF(OFFSET(CountryData!$A$1,'Quality check'!$A44-1,'Quality check'!R$1-1)=0,"",OFFSET(CountryData!$A$1,'Quality check'!$A44-1,'Quality check'!R$1-1)),"")</f>
        <v>6148.5054672424885</v>
      </c>
      <c r="S44" s="203">
        <f ca="1">IF(AND(ISNUMBER($A44),ISNUMBER(S$1)),IF(OFFSET(CountryData!$A$1,'Quality check'!$A44-1,'Quality check'!S$1-1)=0,"",OFFSET(CountryData!$A$1,'Quality check'!$A44-1,'Quality check'!S$1-1)),"")</f>
        <v>6142.8071303868419</v>
      </c>
      <c r="T44" s="202">
        <f ca="1">IF(AND(ISNUMBER($A44),ISNUMBER(T$1)),IF(OFFSET(CountryData!$A$1,'Quality check'!$A44-1,'Quality check'!T$1-1)=0,"",OFFSET(CountryData!$A$1,'Quality check'!$A44-1,'Quality check'!T$1-1)),"")</f>
        <v>1.4726593556810916E-3</v>
      </c>
      <c r="U44" s="203">
        <f ca="1">IF(AND(ISNUMBER($A44),ISNUMBER(U$1)),IF(OFFSET(CountryData!$A$1,'Quality check'!$A44-1,'Quality check'!U$1-1)=0,"",OFFSET(CountryData!$A$1,'Quality check'!$A44-1,'Quality check'!U$1-1)),"")</f>
        <v>193945</v>
      </c>
      <c r="V44" s="203">
        <f ca="1">IF(AND(ISNUMBER($A44),ISNUMBER(V$1)),IF(OFFSET(CountryData!$A$1,'Quality check'!$A44-1,'Quality check'!V$1-1)=0,"",OFFSET(CountryData!$A$1,'Quality check'!$A44-1,'Quality check'!V$1-1)),"")</f>
        <v>193945</v>
      </c>
      <c r="W44" s="202">
        <f ca="1">IF(AND(ISNUMBER($A44),ISNUMBER(W$1)),IF(OFFSET(CountryData!$A$1,'Quality check'!$A44-1,'Quality check'!W$1-1)=0,"",OFFSET(CountryData!$A$1,'Quality check'!$A44-1,'Quality check'!W$1-1)),"")</f>
        <v>0.17699999999999999</v>
      </c>
      <c r="X44" s="202">
        <f ca="1">IF(AND(ISNUMBER($A44),ISNUMBER(X$1)),IF(OFFSET(CountryData!$A$1,'Quality check'!$A44-1,'Quality check'!X$1-1)=0,"",OFFSET(CountryData!$A$1,'Quality check'!$A44-1,'Quality check'!X$1-1)),"")</f>
        <v>4.4095808069564306</v>
      </c>
      <c r="Y44" s="202">
        <f ca="1">IF(AND(ISNUMBER($A44),ISNUMBER(Y$1)),IF(OFFSET(CountryData!$A$1,'Quality check'!$A44-1,'Quality check'!Y$1-1)=0,"",OFFSET(CountryData!$A$1,'Quality check'!$A44-1,'Quality check'!Y$1-1)),"")</f>
        <v>0.17699999999999999</v>
      </c>
      <c r="Z44" s="202">
        <f ca="1">IF(AND(ISNUMBER($A44),ISNUMBER(Z$1)),IF(OFFSET(CountryData!$A$1,'Quality check'!$A44-1,'Quality check'!Z$1-1)=0,"",OFFSET(CountryData!$A$1,'Quality check'!$A44-1,'Quality check'!Z$1-1)),"")</f>
        <v>0.49099999999999999</v>
      </c>
      <c r="AA44" s="203">
        <f ca="1">IF(AND(ISNUMBER($A44),ISNUMBER(AA$1)),IF(OFFSET(CountryData!$A$1,'Quality check'!$A44-1,'Quality check'!AA$1-1)=0,"",OFFSET(CountryData!$A$1,'Quality check'!$A44-1,'Quality check'!AA$1-1)),"")</f>
        <v>276.46904627839399</v>
      </c>
      <c r="AB44" s="203">
        <f ca="1">IF(AND(ISNUMBER($A44),ISNUMBER(AB$1)),IF(OFFSET(CountryData!$A$1,'Quality check'!$A44-1,'Quality check'!AB$1-1)=0,"",OFFSET(CountryData!$A$1,'Quality check'!$A44-1,'Quality check'!AB$1-1)),"")</f>
        <v>626.20877970606966</v>
      </c>
      <c r="AC44" s="203">
        <f ca="1">IF(AND(ISNUMBER($A44),ISNUMBER(AC$1)),IF(OFFSET(CountryData!$A$1,'Quality check'!$A44-1,'Quality check'!AC$1-1)=0,"",OFFSET(CountryData!$A$1,'Quality check'!$A44-1,'Quality check'!AC$1-1)),"")</f>
        <v>993.88194464672119</v>
      </c>
      <c r="AD44" s="203" t="str">
        <f ca="1">IF(AND(ISNUMBER($A44),ISNUMBER(AD$1)),IF(OFFSET(CountryData!$A$1,'Quality check'!$A44-1,'Quality check'!AD$1-1)=0,"",OFFSET(CountryData!$A$1,'Quality check'!$A44-1,'Quality check'!AD$1-1)),"")</f>
        <v/>
      </c>
      <c r="AE44" s="202">
        <f ca="1">IF(AND(ISNUMBER($A44),ISNUMBER(AE$1)),IF(OFFSET(CountryData!$A$1,'Quality check'!$A44-1,'Quality check'!AE$1-1)=0,"",OFFSET(CountryData!$A$1,'Quality check'!$A44-1,'Quality check'!AE$1-1)),"")</f>
        <v>7.8E-2</v>
      </c>
      <c r="AF44" s="308">
        <f ca="1">IF(AND(ISNUMBER($A44),ISNUMBER(AF$1)),IF(OFFSET(CountryData!$A$1,'Quality check'!$A44-1,'Quality check'!AF$1-1)=0,"",OFFSET(CountryData!$A$1,'Quality check'!$A44-1,'Quality check'!AF$1-1)),"")</f>
        <v>1.6900000000000002</v>
      </c>
      <c r="AG44" s="203" t="str">
        <f ca="1">IF(AND(ISNUMBER($A44),ISNUMBER(AG$1)),IF(OFFSET(CountryData!$A$1,'Quality check'!$A44-1,'Quality check'!AG$1-1)=0,"",OFFSET(CountryData!$A$1,'Quality check'!$A44-1,'Quality check'!AG$1-1)),"")</f>
        <v>HEW</v>
      </c>
      <c r="AH44" s="203">
        <f ca="1">IF(AND(ISNUMBER($A44),ISNUMBER(AH$1)),IF(OFFSET(CountryData!$A$1,'Quality check'!$A44-1,'Quality check'!AH$1-1)=0,"",OFFSET(CountryData!$A$1,'Quality check'!$A44-1,'Quality check'!AH$1-1)),"")</f>
        <v>2500</v>
      </c>
      <c r="AI44" s="203">
        <f ca="1">IF(AND(ISNUMBER($A44),ISNUMBER(AI$1)),IF(OFFSET(CountryData!$A$1,'Quality check'!$A44-1,'Quality check'!AI$1-1)=0,"",OFFSET(CountryData!$A$1,'Quality check'!$A44-1,'Quality check'!AI$1-1)),"")</f>
        <v>78</v>
      </c>
      <c r="AJ44" s="202">
        <f ca="1">IF(AND(ISNUMBER($A44),ISNUMBER(AJ$1)),IF(OFFSET(CountryData!$A$1,'Quality check'!$A44-1,'Quality check'!AJ$1-1)=0,"",OFFSET(CountryData!$A$1,'Quality check'!$A44-1,'Quality check'!AJ$1-1)),"")</f>
        <v>2.1353482260183968E-2</v>
      </c>
      <c r="AK44" s="202">
        <f ca="1">IF(AND(ISNUMBER($A44),ISNUMBER(AK$1)),IF(OFFSET(CountryData!$A$1,'Quality check'!$A44-1,'Quality check'!AK$1-1)=0,"",OFFSET(CountryData!$A$1,'Quality check'!$A44-1,'Quality check'!AK$1-1)),"")</f>
        <v>0.97864651773981604</v>
      </c>
      <c r="AL44" s="202">
        <f ca="1">IF(AND(ISNUMBER($A44),ISNUMBER(AL$1)),IF(OFFSET(CountryData!$A$1,'Quality check'!$A44-1,'Quality check'!AL$1-1)=0,"",OFFSET(CountryData!$A$1,'Quality check'!$A44-1,'Quality check'!AL$1-1)),"")</f>
        <v>6.7000000000000004E-2</v>
      </c>
      <c r="AM44" s="202">
        <f ca="1">IF(AND(ISNUMBER($A44),ISNUMBER(AM$1)),IF(OFFSET(CountryData!$A$1,'Quality check'!$A44-1,'Quality check'!AM$1-1)=0,"",OFFSET(CountryData!$A$1,'Quality check'!$A44-1,'Quality check'!AM$1-1)),"")</f>
        <v>1.1613333333333333</v>
      </c>
      <c r="AN44" s="202" t="str">
        <f ca="1">IF(AND(ISNUMBER($A44),ISNUMBER(AN$1)),IF(OFFSET(CountryData!$A$1,'Quality check'!$A44-1,'Quality check'!AN$1-1)=0,"",OFFSET(CountryData!$A$1,'Quality check'!$A44-1,'Quality check'!AN$1-1)),"")</f>
        <v>HEW</v>
      </c>
      <c r="AO44" s="203">
        <f ca="1">IF(AND(ISNUMBER($A44),ISNUMBER(AO$1)),IF(OFFSET(CountryData!$A$1,'Quality check'!$A44-1,'Quality check'!AO$1-1)=0,"",OFFSET(CountryData!$A$1,'Quality check'!$A44-1,'Quality check'!AO$1-1)),"")</f>
        <v>2500</v>
      </c>
      <c r="AP44" s="203">
        <f ca="1">IF(AND(ISNUMBER($A44),ISNUMBER(AP$1)),IF(OFFSET(CountryData!$A$1,'Quality check'!$A44-1,'Quality check'!AP$1-1)=0,"",OFFSET(CountryData!$A$1,'Quality check'!$A44-1,'Quality check'!AP$1-1)),"")</f>
        <v>78</v>
      </c>
      <c r="AQ44" s="202">
        <f ca="1">IF(AND(ISNUMBER($A44),ISNUMBER(AQ$1)),IF(OFFSET(CountryData!$A$1,'Quality check'!$A44-1,'Quality check'!AQ$1-1)=0,"",OFFSET(CountryData!$A$1,'Quality check'!$A44-1,'Quality check'!AQ$1-1)),"")</f>
        <v>2.1353482260183968E-2</v>
      </c>
      <c r="AR44" s="202">
        <f ca="1">IF(AND(ISNUMBER($A44),ISNUMBER(AR$1)),IF(OFFSET(CountryData!$A$1,'Quality check'!$A44-1,'Quality check'!AR$1-1)=0,"",OFFSET(CountryData!$A$1,'Quality check'!$A44-1,'Quality check'!AR$1-1)),"")</f>
        <v>0.97864651773981604</v>
      </c>
      <c r="AS44" s="202">
        <f ca="1">IF(AND(ISNUMBER($A44),ISNUMBER(AS$1)),IF(OFFSET(CountryData!$A$1,'Quality check'!$A44-1,'Quality check'!AS$1-1)=0,"",OFFSET(CountryData!$A$1,'Quality check'!$A44-1,'Quality check'!AS$1-1)),"")</f>
        <v>0.13500000000000001</v>
      </c>
      <c r="AT44" s="202">
        <f ca="1">IF(AND(ISNUMBER($A44),ISNUMBER(AT$1)),IF(OFFSET(CountryData!$A$1,'Quality check'!$A44-1,'Quality check'!AT$1-1)=0,"",OFFSET(CountryData!$A$1,'Quality check'!$A44-1,'Quality check'!AT$1-1)),"")</f>
        <v>0.13500000000000001</v>
      </c>
      <c r="AU44" s="202">
        <f ca="1">IF(AND(ISNUMBER($A44),ISNUMBER(AU$1)),IF(OFFSET(CountryData!$A$1,'Quality check'!$A44-1,'Quality check'!AU$1-1)=0,"",OFFSET(CountryData!$A$1,'Quality check'!$A44-1,'Quality check'!AU$1-1)),"")</f>
        <v>0.87750000000000006</v>
      </c>
      <c r="AV44" s="202" t="str">
        <f ca="1">IF(AND(ISNUMBER($A44),ISNUMBER(AV$1)),IF(OFFSET(CountryData!$A$1,'Quality check'!$A44-1,'Quality check'!AV$1-1)=0,"",OFFSET(CountryData!$A$1,'Quality check'!$A44-1,'Quality check'!AV$1-1)),"")</f>
        <v>HEW</v>
      </c>
      <c r="AW44" s="203">
        <f ca="1">IF(AND(ISNUMBER($A44),ISNUMBER(AW$1)),IF(OFFSET(CountryData!$A$1,'Quality check'!$A44-1,'Quality check'!AW$1-1)=0,"",OFFSET(CountryData!$A$1,'Quality check'!$A44-1,'Quality check'!AW$1-1)),"")</f>
        <v>2500</v>
      </c>
      <c r="AX44" s="203">
        <f ca="1">IF(AND(ISNUMBER($A44),ISNUMBER(AX$1)),IF(OFFSET(CountryData!$A$1,'Quality check'!$A44-1,'Quality check'!AX$1-1)=0,"",OFFSET(CountryData!$A$1,'Quality check'!$A44-1,'Quality check'!AX$1-1)),"")</f>
        <v>78</v>
      </c>
      <c r="AY44" s="202">
        <f ca="1">IF(AND(ISNUMBER($A44),ISNUMBER(AY$1)),IF(OFFSET(CountryData!$A$1,'Quality check'!$A44-1,'Quality check'!AY$1-1)=0,"",OFFSET(CountryData!$A$1,'Quality check'!$A44-1,'Quality check'!AY$1-1)),"")</f>
        <v>1.8</v>
      </c>
      <c r="AZ44" s="202">
        <f ca="1">IF(AND(ISNUMBER($A44),ISNUMBER(AZ$1)),IF(OFFSET(CountryData!$A$1,'Quality check'!$A44-1,'Quality check'!AZ$1-1)=0,"",OFFSET(CountryData!$A$1,'Quality check'!$A44-1,'Quality check'!AZ$1-1)),"")</f>
        <v>2.1353482260183968E-2</v>
      </c>
      <c r="BA44" s="202">
        <f ca="1">IF(AND(ISNUMBER($A44),ISNUMBER(BA$1)),IF(OFFSET(CountryData!$A$1,'Quality check'!$A44-1,'Quality check'!BA$1-1)=0,"",OFFSET(CountryData!$A$1,'Quality check'!$A44-1,'Quality check'!BA$1-1)),"")</f>
        <v>0.97864651773981604</v>
      </c>
      <c r="BB44" s="202">
        <f ca="1">IF(AND(ISNUMBER($A44),ISNUMBER(BB$1)),IF(OFFSET(CountryData!$A$1,'Quality check'!$A44-1,'Quality check'!BB$1-1)=0,"",OFFSET(CountryData!$A$1,'Quality check'!$A44-1,'Quality check'!BB$1-1)),"")</f>
        <v>2.1353482260183968E-2</v>
      </c>
      <c r="BC44" s="202">
        <f ca="1">IF(AND(ISNUMBER($A44),ISNUMBER(BC$1)),IF(OFFSET(CountryData!$A$1,'Quality check'!$A44-1,'Quality check'!BC$1-1)=0,"",OFFSET(CountryData!$A$1,'Quality check'!$A44-1,'Quality check'!BC$1-1)),"")</f>
        <v>0.97864651773981604</v>
      </c>
      <c r="BD44" s="313">
        <f ca="1">IF(AND(ISNUMBER($A44),ISNUMBER(BD$1)),IF(OFFSET(CountryData!$A$1,'Quality check'!$A44-1,'Quality check'!BD$1-1)=0,"",OFFSET(CountryData!$A$1,'Quality check'!$A44-1,'Quality check'!BD$1-1)),"")</f>
        <v>0.47636006407345605</v>
      </c>
      <c r="BE44" s="313">
        <f ca="1">IF(AND(ISNUMBER($A44),ISNUMBER(BE$1)),IF(OFFSET(CountryData!$A$1,'Quality check'!$A44-1,'Quality check'!BE$1-1)=0,"",OFFSET(CountryData!$A$1,'Quality check'!$A44-1,'Quality check'!BE$1-1)),"")</f>
        <v>0.78522314367465196</v>
      </c>
      <c r="BF44" s="313">
        <f ca="1">IF(AND(ISNUMBER($A44),ISNUMBER(BF$1)),IF(OFFSET(CountryData!$A$1,'Quality check'!$A44-1,'Quality check'!BF$1-1)=0,"",OFFSET(CountryData!$A$1,'Quality check'!$A44-1,'Quality check'!BF$1-1)),"")</f>
        <v>0.02</v>
      </c>
      <c r="BG44" s="203">
        <f ca="1">IF(AND(ISNUMBER($A44),ISNUMBER(BG$1)),IF(OFFSET(CountryData!$A$1,'Quality check'!$A44-1,'Quality check'!BG$1-1)=0,"",OFFSET(CountryData!$A$1,'Quality check'!$A44-1,'Quality check'!BG$1-1)),"")</f>
        <v>1</v>
      </c>
      <c r="BH44" s="202" t="str">
        <f ca="1">IF(AND(ISNUMBER($A44),ISNUMBER(BH$1)),IF(OFFSET(CountryData!$A$1,'Quality check'!$A44-1,'Quality check'!BH$1-1)=0,"",OFFSET(CountryData!$A$1,'Quality check'!$A44-1,'Quality check'!BH$1-1)),"")</f>
        <v>HEW</v>
      </c>
      <c r="BI44" s="203">
        <f ca="1">IF(AND(ISNUMBER($A44),ISNUMBER(BI$1)),IF(OFFSET(CountryData!$A$1,'Quality check'!$A44-1,'Quality check'!BI$1-1)=0,"",OFFSET(CountryData!$A$1,'Quality check'!$A44-1,'Quality check'!BI$1-1)),"")</f>
        <v>2500</v>
      </c>
      <c r="BJ44" s="202">
        <f ca="1">IF(AND(ISNUMBER($A44),ISNUMBER(BJ$1)),IF(OFFSET(CountryData!$A$1,'Quality check'!$A44-1,'Quality check'!BJ$1-1)=0,"",OFFSET(CountryData!$A$1,'Quality check'!$A44-1,'Quality check'!BJ$1-1)),"")</f>
        <v>78</v>
      </c>
      <c r="BK44" s="202">
        <f ca="1">IF(AND(ISNUMBER($A44),ISNUMBER(BK$1)),IF(OFFSET(CountryData!$A$1,'Quality check'!$A44-1,'Quality check'!BK$1-1)=0,"",OFFSET(CountryData!$A$1,'Quality check'!$A44-1,'Quality check'!BK$1-1)),"")</f>
        <v>3</v>
      </c>
      <c r="BL44" s="308">
        <f ca="1">IF(AND(ISNUMBER($A44),ISNUMBER(BL$1)),IF(OFFSET(CountryData!$A$1,'Quality check'!$A44-1,'Quality check'!BL$1-1)=0,"",OFFSET(CountryData!$A$1,'Quality check'!$A44-1,'Quality check'!BL$1-1)),"")</f>
        <v>0.48599999999999999</v>
      </c>
      <c r="BM44" s="308">
        <f ca="1">IF(AND(ISNUMBER($A44),ISNUMBER(BM$1)),IF(OFFSET(CountryData!$A$1,'Quality check'!$A44-1,'Quality check'!BM$1-1)=0,"",OFFSET(CountryData!$A$1,'Quality check'!$A44-1,'Quality check'!BM$1-1)),"")</f>
        <v>0.49367088607594939</v>
      </c>
      <c r="BN44" s="308">
        <f ca="1">IF(AND(ISNUMBER($A44),ISNUMBER(BN$1)),IF(OFFSET(CountryData!$A$1,'Quality check'!$A44-1,'Quality check'!BN$1-1)=0,"",OFFSET(CountryData!$A$1,'Quality check'!$A44-1,'Quality check'!BN$1-1)),"")</f>
        <v>0.92099999999999993</v>
      </c>
      <c r="BO44" s="308">
        <f ca="1">IF(AND(ISNUMBER($A44),ISNUMBER(BO$1)),IF(OFFSET(CountryData!$A$1,'Quality check'!$A44-1,'Quality check'!BO$1-1)=0,"",OFFSET(CountryData!$A$1,'Quality check'!$A44-1,'Quality check'!BO$1-1)),"")</f>
        <v>0.48599999999999999</v>
      </c>
      <c r="BP44" s="308">
        <f ca="1">IF(AND(ISNUMBER($A44),ISNUMBER(BP$1)),IF(OFFSET(CountryData!$A$1,'Quality check'!$A44-1,'Quality check'!BP$1-1)=0,"",OFFSET(CountryData!$A$1,'Quality check'!$A44-1,'Quality check'!BP$1-1)),"")</f>
        <v>0.45600000000000002</v>
      </c>
      <c r="BQ44" s="308">
        <f ca="1">IF(AND(ISNUMBER($A44),ISNUMBER(BQ$1)),IF(OFFSET(CountryData!$A$1,'Quality check'!$A44-1,'Quality check'!BQ$1-1)=0,"",OFFSET(CountryData!$A$1,'Quality check'!$A44-1,'Quality check'!BQ$1-1)),"")</f>
        <v>0.42799999999999999</v>
      </c>
      <c r="BR44" s="308">
        <f ca="1">IF(AND(ISNUMBER($A44),ISNUMBER(BR$1)),IF(OFFSET(CountryData!$A$1,'Quality check'!$A44-1,'Quality check'!BR$1-1)=0,"",OFFSET(CountryData!$A$1,'Quality check'!$A44-1,'Quality check'!BR$1-1)),"")</f>
        <v>0.94754708716600966</v>
      </c>
      <c r="BS44" s="308">
        <f ca="1">IF(AND(ISNUMBER($A44),ISNUMBER(BS$1)),IF(OFFSET(CountryData!$A$1,'Quality check'!$A44-1,'Quality check'!BS$1-1)=0,"",OFFSET(CountryData!$A$1,'Quality check'!$A44-1,'Quality check'!BS$1-1)),"")</f>
        <v>0.49367088607594939</v>
      </c>
      <c r="BT44" s="308">
        <f ca="1">IF(AND(ISNUMBER($A44),ISNUMBER(BT$1)),IF(OFFSET(CountryData!$A$1,'Quality check'!$A44-1,'Quality check'!BT$1-1)=0,"",OFFSET(CountryData!$A$1,'Quality check'!$A44-1,'Quality check'!BT$1-1)),"")</f>
        <v>0.50700000000000001</v>
      </c>
      <c r="BU44" s="308">
        <f ca="1">IF(AND(ISNUMBER($A44),ISNUMBER(BU$1)),IF(OFFSET(CountryData!$A$1,'Quality check'!$A44-1,'Quality check'!BU$1-1)=0,"",OFFSET(CountryData!$A$1,'Quality check'!$A44-1,'Quality check'!BU$1-1)),"")</f>
        <v>0.94754708716600966</v>
      </c>
      <c r="BV44" s="308">
        <f ca="1">IF(AND(ISNUMBER($A44),ISNUMBER(BV$1)),IF(OFFSET(CountryData!$A$1,'Quality check'!$A44-1,'Quality check'!BV$1-1)=0,"",OFFSET(CountryData!$A$1,'Quality check'!$A44-1,'Quality check'!BV$1-1)),"")</f>
        <v>1.1000000000000001E-2</v>
      </c>
      <c r="BW44" s="308">
        <f ca="1">IF(AND(ISNUMBER($A44),ISNUMBER(BW$1)),IF(OFFSET(CountryData!$A$1,'Quality check'!$A44-1,'Quality check'!BW$1-1)=0,"",OFFSET(CountryData!$A$1,'Quality check'!$A44-1,'Quality check'!BW$1-1)),"")</f>
        <v>1.1000000000000001E-2</v>
      </c>
      <c r="BX44" s="202">
        <f ca="1">IF(AND(ISNUMBER($A44),ISNUMBER(BX$1)),IF(OFFSET(CountryData!$A$1,'Quality check'!$A44-1,'Quality check'!BX$1-1)=0,"",OFFSET(CountryData!$A$1,'Quality check'!$A44-1,'Quality check'!BX$1-1)),"")</f>
        <v>0.47100000000000003</v>
      </c>
      <c r="BY44" s="308">
        <f ca="1">IF(AND(ISNUMBER($A44),ISNUMBER(BY$1)),IF(OFFSET(CountryData!$A$1,'Quality check'!$A44-1,'Quality check'!BY$1-1)=0,"",OFFSET(CountryData!$A$1,'Quality check'!$A44-1,'Quality check'!BY$1-1)),"")</f>
        <v>0.49367088607594939</v>
      </c>
      <c r="BZ44" s="308">
        <f ca="1">IF(AND(ISNUMBER($A44),ISNUMBER(BZ$1)),IF(OFFSET(CountryData!$A$1,'Quality check'!$A44-1,'Quality check'!BZ$1-1)=0,"",OFFSET(CountryData!$A$1,'Quality check'!$A44-1,'Quality check'!BZ$1-1)),"")</f>
        <v>0.49367088607594939</v>
      </c>
      <c r="CA44" s="308">
        <f ca="1">IF(AND(ISNUMBER($A44),ISNUMBER(CA$1)),IF(OFFSET(CountryData!$A$1,'Quality check'!$A44-1,'Quality check'!CA$1-1)=0,"",OFFSET(CountryData!$A$1,'Quality check'!$A44-1,'Quality check'!CA$1-1)),"")</f>
        <v>0.47100000000000003</v>
      </c>
      <c r="CB44" s="308">
        <f ca="1">IF(AND(ISNUMBER($A44),ISNUMBER(CB$1)),IF(OFFSET(CountryData!$A$1,'Quality check'!$A44-1,'Quality check'!CB$1-1)=0,"",OFFSET(CountryData!$A$1,'Quality check'!$A44-1,'Quality check'!CB$1-1)),"")</f>
        <v>0.47100000000000003</v>
      </c>
      <c r="CC44" s="308">
        <f ca="1">IF(AND(ISNUMBER($A44),ISNUMBER(CC$1)),IF(OFFSET(CountryData!$A$1,'Quality check'!$A44-1,'Quality check'!CC$1-1)=0,"",OFFSET(CountryData!$A$1,'Quality check'!$A44-1,'Quality check'!CC$1-1)),"")</f>
        <v>0.78900000000000003</v>
      </c>
      <c r="CD44" s="308">
        <f ca="1">IF(AND(ISNUMBER($A44),ISNUMBER(CD$1)),IF(OFFSET(CountryData!$A$1,'Quality check'!$A44-1,'Quality check'!CD$1-1)=0,"",OFFSET(CountryData!$A$1,'Quality check'!$A44-1,'Quality check'!CD$1-1)),"")</f>
        <v>0.49367088607594939</v>
      </c>
      <c r="CE44" s="308">
        <f ca="1">IF(AND(ISNUMBER($A44),ISNUMBER(CE$1)),IF(OFFSET(CountryData!$A$1,'Quality check'!$A44-1,'Quality check'!CE$1-1)=0,"",OFFSET(CountryData!$A$1,'Quality check'!$A44-1,'Quality check'!CE$1-1)),"")</f>
        <v>0.78900000000000003</v>
      </c>
      <c r="CF44" s="308">
        <f ca="1">IF(AND(ISNUMBER($A44),ISNUMBER(CF$1)),IF(OFFSET(CountryData!$A$1,'Quality check'!$A44-1,'Quality check'!CF$1-1)=0,"",OFFSET(CountryData!$A$1,'Quality check'!$A44-1,'Quality check'!CF$1-1)),"")</f>
        <v>0.78900000000000003</v>
      </c>
      <c r="CG44" s="308">
        <f ca="1">IF(AND(ISNUMBER($A44),ISNUMBER(CG$1)),IF(OFFSET(CountryData!$A$1,'Quality check'!$A44-1,'Quality check'!CG$1-1)=0,"",OFFSET(CountryData!$A$1,'Quality check'!$A44-1,'Quality check'!CG$1-1)),"")</f>
        <v>0.78900000000000003</v>
      </c>
      <c r="CH44" s="308">
        <f ca="1">IF(AND(ISNUMBER($A44),ISNUMBER(CH$1)),IF(OFFSET(CountryData!$A$1,'Quality check'!$A44-1,'Quality check'!CH$1-1)=0,"",OFFSET(CountryData!$A$1,'Quality check'!$A44-1,'Quality check'!CH$1-1)),"")</f>
        <v>0.47399999999999998</v>
      </c>
      <c r="CI44" s="308">
        <f ca="1">IF(AND(ISNUMBER($A44),ISNUMBER(CI$1)),IF(OFFSET(CountryData!$A$1,'Quality check'!$A44-1,'Quality check'!CI$1-1)=0,"",OFFSET(CountryData!$A$1,'Quality check'!$A44-1,'Quality check'!CI$1-1)),"")</f>
        <v>0.51</v>
      </c>
      <c r="CJ44" s="308" t="str">
        <f ca="1">IF(AND(ISNUMBER($A44),ISNUMBER(CJ$1)),IF(OFFSET(CountryData!$A$1,'Quality check'!$A44-1,'Quality check'!CJ$1-1)=0,"",OFFSET(CountryData!$A$1,'Quality check'!$A44-1,'Quality check'!CJ$1-1)),"")</f>
        <v/>
      </c>
      <c r="CK44" s="202" t="str">
        <f ca="1">IF(AND(ISNUMBER($A44),ISNUMBER(CK$1)),IF(OFFSET(CountryData!$A$1,'Quality check'!$A44-1,'Quality check'!CK$1-1)=0,"",OFFSET(CountryData!$A$1,'Quality check'!$A44-1,'Quality check'!CK$1-1)),"")</f>
        <v/>
      </c>
      <c r="CL44" s="308">
        <f ca="1">IF(AND(ISNUMBER($A44),ISNUMBER(CL$1)),IF(OFFSET(CountryData!$A$1,'Quality check'!$A44-1,'Quality check'!CL$1-1)=0,"",OFFSET(CountryData!$A$1,'Quality check'!$A44-1,'Quality check'!CL$1-1)),"")</f>
        <v>0.49367088607594939</v>
      </c>
      <c r="CM44" s="308" t="str">
        <f ca="1">IF(AND(ISNUMBER($A44),ISNUMBER(CM$1)),IF(OFFSET(CountryData!$A$1,'Quality check'!$A44-1,'Quality check'!CM$1-1)=0,"",OFFSET(CountryData!$A$1,'Quality check'!$A44-1,'Quality check'!CM$1-1)),"")</f>
        <v/>
      </c>
      <c r="CN44" s="308" t="str">
        <f ca="1">IF(AND(ISNUMBER($A44),ISNUMBER(CN$1)),IF(OFFSET(CountryData!$A$1,'Quality check'!$A44-1,'Quality check'!CN$1-1)=0,"",OFFSET(CountryData!$A$1,'Quality check'!$A44-1,'Quality check'!CN$1-1)),"")</f>
        <v/>
      </c>
      <c r="CO44" s="308" t="str">
        <f ca="1">IF(AND(ISNUMBER($A44),ISNUMBER(CO$1)),IF(OFFSET(CountryData!$A$1,'Quality check'!$A44-1,'Quality check'!CO$1-1)=0,"",OFFSET(CountryData!$A$1,'Quality check'!$A44-1,'Quality check'!CO$1-1)),"")</f>
        <v/>
      </c>
      <c r="CP44" s="308">
        <f ca="1">IF(AND(ISNUMBER($A44),ISNUMBER(CP$1)),IF(OFFSET(CountryData!$A$1,'Quality check'!$A44-1,'Quality check'!CP$1-1)=0,"",OFFSET(CountryData!$A$1,'Quality check'!$A44-1,'Quality check'!CP$1-1)),"")</f>
        <v>0.5</v>
      </c>
      <c r="CQ44" s="308">
        <f ca="1">IF(AND(ISNUMBER($A44),ISNUMBER(CQ$1)),IF(OFFSET(CountryData!$A$1,'Quality check'!$A44-1,'Quality check'!CQ$1-1)=0,"",OFFSET(CountryData!$A$1,'Quality check'!$A44-1,'Quality check'!CQ$1-1)),"")</f>
        <v>3.2000000000000001E-2</v>
      </c>
      <c r="CR44" s="203">
        <f ca="1">IF(AND(ISNUMBER($A44),ISNUMBER(CR$1)),IF(OFFSET(CountryData!$A$1,'Quality check'!$A44-1,'Quality check'!CR$1-1)=0,"",OFFSET(CountryData!$A$1,'Quality check'!$A44-1,'Quality check'!CR$1-1)),"")</f>
        <v>600</v>
      </c>
      <c r="CS44" s="203">
        <f ca="1">IF(AND(ISNUMBER($A44),ISNUMBER(CS$1)),IF(OFFSET(CountryData!$A$1,'Quality check'!$A44-1,'Quality check'!CS$1-1)=0,"",OFFSET(CountryData!$A$1,'Quality check'!$A44-1,'Quality check'!CS$1-1)),"")</f>
        <v>100</v>
      </c>
      <c r="CT44" s="203">
        <f ca="1">IF(AND(ISNUMBER($A44),ISNUMBER(CT$1)),IF(OFFSET(CountryData!$A$1,'Quality check'!$A44-1,'Quality check'!CT$1-1)=0,"",OFFSET(CountryData!$A$1,'Quality check'!$A44-1,'Quality check'!CT$1-1)),"")</f>
        <v>5000</v>
      </c>
      <c r="CU44" s="203">
        <f ca="1">IF(AND(ISNUMBER($A44),ISNUMBER(CU$1)),IF(OFFSET(CountryData!$A$1,'Quality check'!$A44-1,'Quality check'!CU$1-1)=0,"",OFFSET(CountryData!$A$1,'Quality check'!$A44-1,'Quality check'!CU$1-1)),"")</f>
        <v>300</v>
      </c>
      <c r="CV44" s="203">
        <f ca="1">IF(AND(ISNUMBER($A44),ISNUMBER(CV$1)),IF(OFFSET(CountryData!$A$1,'Quality check'!$A44-1,'Quality check'!CV$1-1)=0,"",OFFSET(CountryData!$A$1,'Quality check'!$A44-1,'Quality check'!CV$1-1)),"")</f>
        <v>10000</v>
      </c>
      <c r="CW44" s="203">
        <f ca="1">IF(AND(ISNUMBER($A44),ISNUMBER(CW$1)),IF(OFFSET(CountryData!$A$1,'Quality check'!$A44-1,'Quality check'!CW$1-1)=0,"",OFFSET(CountryData!$A$1,'Quality check'!$A44-1,'Quality check'!CW$1-1)),"")</f>
        <v>16000</v>
      </c>
      <c r="CX44" s="203">
        <f ca="1">IF(AND(ISNUMBER($A44),ISNUMBER(CX$1)),IF(OFFSET(CountryData!$A$1,'Quality check'!$A44-1,'Quality check'!CX$1-1)=0,"",OFFSET(CountryData!$A$1,'Quality check'!$A44-1,'Quality check'!CX$1-1)),"")</f>
        <v>10000</v>
      </c>
      <c r="CY44" s="203">
        <f ca="1">IF(AND(ISNUMBER($A44),ISNUMBER(CY$1)),IF(OFFSET(CountryData!$A$1,'Quality check'!$A44-1,'Quality check'!CY$1-1)=0,"",OFFSET(CountryData!$A$1,'Quality check'!$A44-1,'Quality check'!CY$1-1)),"")</f>
        <v>14000</v>
      </c>
      <c r="CZ44" s="308">
        <f ca="1">IF(AND(ISNUMBER($A44),ISNUMBER(CZ$1)),IF(OFFSET(CountryData!$A$1,'Quality check'!$A44-1,'Quality check'!CZ$1-1)=0,"",OFFSET(CountryData!$A$1,'Quality check'!$A44-1,'Quality check'!CZ$1-1)),"")</f>
        <v>4.5</v>
      </c>
      <c r="DA44" s="308">
        <f ca="1">IF(AND(ISNUMBER($A44),ISNUMBER(DA$1)),IF(OFFSET(CountryData!$A$1,'Quality check'!$A44-1,'Quality check'!DA$1-1)=0,"",OFFSET(CountryData!$A$1,'Quality check'!$A44-1,'Quality check'!DA$1-1)),"")</f>
        <v>0.67</v>
      </c>
      <c r="DB44" s="202">
        <f ca="1">IF(AND(ISNUMBER($A44),ISNUMBER(DB$1)),IF(OFFSET(CountryData!$A$1,'Quality check'!$A44-1,'Quality check'!DB$1-1)=0,"",OFFSET(CountryData!$A$1,'Quality check'!$A44-1,'Quality check'!DB$1-1)),"")</f>
        <v>0.23</v>
      </c>
      <c r="DC44" s="308">
        <f ca="1">IF(AND(ISNUMBER($A44),ISNUMBER(DC$1)),IF(OFFSET(CountryData!$A$1,'Quality check'!$A44-1,'Quality check'!DC$1-1)=0,"",OFFSET(CountryData!$A$1,'Quality check'!$A44-1,'Quality check'!DC$1-1)),"")</f>
        <v>0.72</v>
      </c>
      <c r="DD44" s="308">
        <f ca="1">IF(AND(ISNUMBER($A44),ISNUMBER(DD$1)),IF(OFFSET(CountryData!$A$1,'Quality check'!$A44-1,'Quality check'!DD$1-1)=0,"",OFFSET(CountryData!$A$1,'Quality check'!$A44-1,'Quality check'!DD$1-1)),"")</f>
        <v>0.18</v>
      </c>
      <c r="DE44" s="202">
        <f ca="1">IF(AND(ISNUMBER($A44),ISNUMBER(DE$1)),IF(OFFSET(CountryData!$A$1,'Quality check'!$A44-1,'Quality check'!DE$1-1)=0,"",OFFSET(CountryData!$A$1,'Quality check'!$A44-1,'Quality check'!DE$1-1)),"")</f>
        <v>0.03</v>
      </c>
      <c r="DF44" s="203">
        <f ca="1">IF(AND(ISNUMBER($A44),ISNUMBER(DF$1)),IF(OFFSET(CountryData!$A$1,'Quality check'!$A44-1,'Quality check'!DF$1-1)=0,"",OFFSET(CountryData!$A$1,'Quality check'!$A44-1,'Quality check'!DF$1-1)),"")</f>
        <v>3.5</v>
      </c>
      <c r="DG44" s="308">
        <f ca="1">IF(AND(ISNUMBER($A44),ISNUMBER(DG$1)),IF(OFFSET(CountryData!$A$1,'Quality check'!$A44-1,'Quality check'!DG$1-1)=0,"",OFFSET(CountryData!$A$1,'Quality check'!$A44-1,'Quality check'!DG$1-1)),"")</f>
        <v>0.37</v>
      </c>
      <c r="DH44" s="203">
        <f ca="1">IF(AND(ISNUMBER($A44),ISNUMBER(DH$1)),IF(OFFSET(CountryData!$A$1,'Quality check'!$A44-1,'Quality check'!DH$1-1)=0,"",OFFSET(CountryData!$A$1,'Quality check'!$A44-1,'Quality check'!DH$1-1)),"")</f>
        <v>120</v>
      </c>
      <c r="DI44" s="308">
        <f ca="1">IF(AND(ISNUMBER($A44),ISNUMBER(DI$1)),IF(OFFSET(CountryData!$A$1,'Quality check'!$A44-1,'Quality check'!DI$1-1)=0,"",OFFSET(CountryData!$A$1,'Quality check'!$A44-1,'Quality check'!DI$1-1)),"")</f>
        <v>0.16</v>
      </c>
      <c r="DJ44" s="308">
        <f ca="1">IF(AND(ISNUMBER($A44),ISNUMBER(DJ$1)),IF(OFFSET(CountryData!$A$1,'Quality check'!$A44-1,'Quality check'!DJ$1-1)=0,"",OFFSET(CountryData!$A$1,'Quality check'!$A44-1,'Quality check'!DJ$1-1)),"")</f>
        <v>4</v>
      </c>
      <c r="DK44" s="203">
        <f ca="1">IF(AND(ISNUMBER($A44),ISNUMBER(DK$1)),IF(OFFSET(CountryData!$A$1,'Quality check'!$A44-1,'Quality check'!DK$1-1)=0,"",OFFSET(CountryData!$A$1,'Quality check'!$A44-1,'Quality check'!DK$1-1)),"")</f>
        <v>50</v>
      </c>
      <c r="DL44" s="203">
        <f ca="1">IF(AND(ISNUMBER($A44),ISNUMBER(DL$1)),IF(OFFSET(CountryData!$A$1,'Quality check'!$A44-1,'Quality check'!DL$1-1)=0,"",OFFSET(CountryData!$A$1,'Quality check'!$A44-1,'Quality check'!DL$1-1)),"")</f>
        <v>1500000</v>
      </c>
      <c r="DM44" s="203">
        <f ca="1">IF(AND(ISNUMBER($A44),ISNUMBER(DM$1)),IF(OFFSET(CountryData!$A$1,'Quality check'!$A44-1,'Quality check'!DM$1-1)=0,"",OFFSET(CountryData!$A$1,'Quality check'!$A44-1,'Quality check'!DM$1-1)),"")</f>
        <v>510000</v>
      </c>
      <c r="DN44" s="203">
        <f ca="1">IF(AND(ISNUMBER($A44),ISNUMBER(DN$1)),IF(OFFSET(CountryData!$A$1,'Quality check'!$A44-1,'Quality check'!DN$1-1)=0,"",OFFSET(CountryData!$A$1,'Quality check'!$A44-1,'Quality check'!DN$1-1)),"")</f>
        <v>5000</v>
      </c>
      <c r="DO44" t="str">
        <f ca="1">IF(AND(ISNUMBER($A44),ISNUMBER(DO$1)),IF(OFFSET(CountryData!$A$1,'Quality check'!$A44-1,'Quality check'!DO$1-1)=0,"",OFFSET(CountryData!$A$1,'Quality check'!$A44-1,'Quality check'!DO$1-1)),"")</f>
        <v/>
      </c>
      <c r="DP44" t="str">
        <f ca="1">IF(AND(ISNUMBER($A44),ISNUMBER(DP$1)),IF(OFFSET(CountryData!$A$1,'Quality check'!$A44-1,'Quality check'!DP$1-1)=0,"",OFFSET(CountryData!$A$1,'Quality check'!$A44-1,'Quality check'!DP$1-1)),"")</f>
        <v/>
      </c>
      <c r="EF44">
        <f t="shared" si="7"/>
        <v>12</v>
      </c>
      <c r="EG44">
        <f t="shared" si="8"/>
        <v>12</v>
      </c>
      <c r="EH44" t="str">
        <f t="shared" si="0"/>
        <v/>
      </c>
    </row>
    <row r="45" spans="1:138" x14ac:dyDescent="0.25">
      <c r="A45" s="114">
        <f>IF(ISNUMBER(MATCH(C45,CountryData!$EM:$EM,0)),MATCH(C45,CountryData!$EM:$EM,0),"")</f>
        <v>132</v>
      </c>
      <c r="B45" t="s">
        <v>830</v>
      </c>
      <c r="C45" t="s">
        <v>831</v>
      </c>
      <c r="D45" t="s">
        <v>658</v>
      </c>
      <c r="E45" t="s">
        <v>856</v>
      </c>
      <c r="F45" s="203">
        <f ca="1">IF(AND(ISNUMBER($A45),ISNUMBER(F$1)),IF(OFFSET(CountryData!$A$1,'Quality check'!$A45-1,'Quality check'!F$1-1)=0,"",OFFSET(CountryData!$A$1,'Quality check'!$A45-1,'Quality check'!F$1-1)),"")</f>
        <v>406000</v>
      </c>
      <c r="G45" s="203">
        <f ca="1">IF(AND(ISNUMBER($A45),ISNUMBER(G$1)),IF(OFFSET(CountryData!$A$1,'Quality check'!$A45-1,'Quality check'!G$1-1)=0,"",OFFSET(CountryData!$A$1,'Quality check'!$A45-1,'Quality check'!G$1-1)),"")</f>
        <v>195286</v>
      </c>
      <c r="H45" s="202">
        <f ca="1">IF(AND(ISNUMBER($A45),ISNUMBER(H$1)),IF(OFFSET(CountryData!$A$1,'Quality check'!$A45-1,'Quality check'!H$1-1)=0,"",OFFSET(CountryData!$A$1,'Quality check'!$A45-1,'Quality check'!H$1-1)),"")</f>
        <v>1</v>
      </c>
      <c r="I45" s="202">
        <f ca="1">IF(AND(ISNUMBER($A45),ISNUMBER(I$1)),IF(OFFSET(CountryData!$A$1,'Quality check'!$A45-1,'Quality check'!I$1-1)=0,"",OFFSET(CountryData!$A$1,'Quality check'!$A45-1,'Quality check'!I$1-1)),"")</f>
        <v>4.0999999999999995E-2</v>
      </c>
      <c r="J45" s="203">
        <f ca="1">IF(AND(ISNUMBER($A45),ISNUMBER(J$1)),IF(OFFSET(CountryData!$A$1,'Quality check'!$A45-1,'Quality check'!J$1-1)=0,"",OFFSET(CountryData!$A$1,'Quality check'!$A45-1,'Quality check'!J$1-1)),"")</f>
        <v>194585.95274056535</v>
      </c>
      <c r="K45" s="203">
        <f ca="1">IF(AND(ISNUMBER($A45),ISNUMBER(K$1)),IF(OFFSET(CountryData!$A$1,'Quality check'!$A45-1,'Quality check'!K$1-1)=0,"",OFFSET(CountryData!$A$1,'Quality check'!$A45-1,'Quality check'!K$1-1)),"")</f>
        <v>105966</v>
      </c>
      <c r="L45" s="203">
        <f ca="1">IF(AND(ISNUMBER($A45),ISNUMBER(L$1)),IF(OFFSET(CountryData!$A$1,'Quality check'!$A45-1,'Quality check'!L$1-1)=0,"",OFFSET(CountryData!$A$1,'Quality check'!$A45-1,'Quality check'!L$1-1)),"")</f>
        <v>14615.999999999998</v>
      </c>
      <c r="M45" s="203">
        <f ca="1">IF(AND(ISNUMBER($A45),ISNUMBER(M$1)),IF(OFFSET(CountryData!$A$1,'Quality check'!$A45-1,'Quality check'!M$1-1)=0,"",OFFSET(CountryData!$A$1,'Quality check'!$A45-1,'Quality check'!M$1-1)),"")</f>
        <v>54810</v>
      </c>
      <c r="N45" s="203">
        <f ca="1">IF(AND(ISNUMBER($A45),ISNUMBER(N$1)),IF(OFFSET(CountryData!$A$1,'Quality check'!$A45-1,'Quality check'!N$1-1)=0,"",OFFSET(CountryData!$A$1,'Quality check'!$A45-1,'Quality check'!N$1-1)),"")</f>
        <v>51108.397684462005</v>
      </c>
      <c r="O45" s="203">
        <f ca="1">IF(AND(ISNUMBER($A45),ISNUMBER(O$1)),IF(OFFSET(CountryData!$A$1,'Quality check'!$A45-1,'Quality check'!O$1-1)=0,"",OFFSET(CountryData!$A$1,'Quality check'!$A45-1,'Quality check'!O$1-1)),"")</f>
        <v>11198.631259762933</v>
      </c>
      <c r="P45" s="203">
        <f ca="1">IF(AND(ISNUMBER($A45),ISNUMBER(P$1)),IF(OFFSET(CountryData!$A$1,'Quality check'!$A45-1,'Quality check'!P$1-1)=0,"",OFFSET(CountryData!$A$1,'Quality check'!$A45-1,'Quality check'!P$1-1)),"")</f>
        <v>17518.360929890656</v>
      </c>
      <c r="Q45" s="203">
        <f ca="1">IF(AND(ISNUMBER($A45),ISNUMBER(Q$1)),IF(OFFSET(CountryData!$A$1,'Quality check'!$A45-1,'Quality check'!Q$1-1)=0,"",OFFSET(CountryData!$A$1,'Quality check'!$A45-1,'Quality check'!Q$1-1)),"")</f>
        <v>12180</v>
      </c>
      <c r="R45" s="203">
        <f ca="1">IF(AND(ISNUMBER($A45),ISNUMBER(R$1)),IF(OFFSET(CountryData!$A$1,'Quality check'!$A45-1,'Quality check'!R$1-1)=0,"",OFFSET(CountryData!$A$1,'Quality check'!$A45-1,'Quality check'!R$1-1)),"")</f>
        <v>6319.7296701277219</v>
      </c>
      <c r="S45" s="203">
        <f ca="1">IF(AND(ISNUMBER($A45),ISNUMBER(S$1)),IF(OFFSET(CountryData!$A$1,'Quality check'!$A45-1,'Quality check'!S$1-1)=0,"",OFFSET(CountryData!$A$1,'Quality check'!$A45-1,'Quality check'!S$1-1)),"")</f>
        <v>6313.8726454102725</v>
      </c>
      <c r="T45" s="202">
        <f ca="1">IF(AND(ISNUMBER($A45),ISNUMBER(T$1)),IF(OFFSET(CountryData!$A$1,'Quality check'!$A45-1,'Quality check'!T$1-1)=0,"",OFFSET(CountryData!$A$1,'Quality check'!$A45-1,'Quality check'!T$1-1)),"")</f>
        <v>3.1073641211747669E-3</v>
      </c>
      <c r="U45" s="203">
        <f ca="1">IF(AND(ISNUMBER($A45),ISNUMBER(U$1)),IF(OFFSET(CountryData!$A$1,'Quality check'!$A45-1,'Quality check'!U$1-1)=0,"",OFFSET(CountryData!$A$1,'Quality check'!$A45-1,'Quality check'!U$1-1)),"")</f>
        <v>285824</v>
      </c>
      <c r="V45" s="203">
        <f ca="1">IF(AND(ISNUMBER($A45),ISNUMBER(V$1)),IF(OFFSET(CountryData!$A$1,'Quality check'!$A45-1,'Quality check'!V$1-1)=0,"",OFFSET(CountryData!$A$1,'Quality check'!$A45-1,'Quality check'!V$1-1)),"")</f>
        <v>285824</v>
      </c>
      <c r="W45" s="202">
        <f ca="1">IF(AND(ISNUMBER($A45),ISNUMBER(W$1)),IF(OFFSET(CountryData!$A$1,'Quality check'!$A45-1,'Quality check'!W$1-1)=0,"",OFFSET(CountryData!$A$1,'Quality check'!$A45-1,'Quality check'!W$1-1)),"")</f>
        <v>0.42399999999999999</v>
      </c>
      <c r="X45" s="202">
        <f ca="1">IF(AND(ISNUMBER($A45),ISNUMBER(X$1)),IF(OFFSET(CountryData!$A$1,'Quality check'!$A45-1,'Quality check'!X$1-1)=0,"",OFFSET(CountryData!$A$1,'Quality check'!$A45-1,'Quality check'!X$1-1)),"")</f>
        <v>4.5979454964797277</v>
      </c>
      <c r="Y45" s="202">
        <f ca="1">IF(AND(ISNUMBER($A45),ISNUMBER(Y$1)),IF(OFFSET(CountryData!$A$1,'Quality check'!$A45-1,'Quality check'!Y$1-1)=0,"",OFFSET(CountryData!$A$1,'Quality check'!$A45-1,'Quality check'!Y$1-1)),"")</f>
        <v>0.42399999999999999</v>
      </c>
      <c r="Z45" s="202">
        <f ca="1">IF(AND(ISNUMBER($A45),ISNUMBER(Z$1)),IF(OFFSET(CountryData!$A$1,'Quality check'!$A45-1,'Quality check'!Z$1-1)=0,"",OFFSET(CountryData!$A$1,'Quality check'!$A45-1,'Quality check'!Z$1-1)),"")</f>
        <v>0.70400000000000007</v>
      </c>
      <c r="AA45" s="203">
        <f ca="1">IF(AND(ISNUMBER($A45),ISNUMBER(AA$1)),IF(OFFSET(CountryData!$A$1,'Quality check'!$A45-1,'Quality check'!AA$1-1)=0,"",OFFSET(CountryData!$A$1,'Quality check'!$A45-1,'Quality check'!AA$1-1)),"")</f>
        <v>333.98596271659108</v>
      </c>
      <c r="AB45" s="203">
        <f ca="1">IF(AND(ISNUMBER($A45),ISNUMBER(AB$1)),IF(OFFSET(CountryData!$A$1,'Quality check'!$A45-1,'Quality check'!AB$1-1)=0,"",OFFSET(CountryData!$A$1,'Quality check'!$A45-1,'Quality check'!AB$1-1)),"")</f>
        <v>737.08884980240919</v>
      </c>
      <c r="AC45" s="203">
        <f ca="1">IF(AND(ISNUMBER($A45),ISNUMBER(AC$1)),IF(OFFSET(CountryData!$A$1,'Quality check'!$A45-1,'Quality check'!AC$1-1)=0,"",OFFSET(CountryData!$A$1,'Quality check'!$A45-1,'Quality check'!AC$1-1)),"")</f>
        <v>1171.1338276639362</v>
      </c>
      <c r="AD45" s="203" t="str">
        <f ca="1">IF(AND(ISNUMBER($A45),ISNUMBER(AD$1)),IF(OFFSET(CountryData!$A$1,'Quality check'!$A45-1,'Quality check'!AD$1-1)=0,"",OFFSET(CountryData!$A$1,'Quality check'!$A45-1,'Quality check'!AD$1-1)),"")</f>
        <v/>
      </c>
      <c r="AE45" s="202">
        <f ca="1">IF(AND(ISNUMBER($A45),ISNUMBER(AE$1)),IF(OFFSET(CountryData!$A$1,'Quality check'!$A45-1,'Quality check'!AE$1-1)=0,"",OFFSET(CountryData!$A$1,'Quality check'!$A45-1,'Quality check'!AE$1-1)),"")</f>
        <v>0.22600000000000001</v>
      </c>
      <c r="AF45" s="308">
        <f ca="1">IF(AND(ISNUMBER($A45),ISNUMBER(AF$1)),IF(OFFSET(CountryData!$A$1,'Quality check'!$A45-1,'Quality check'!AF$1-1)=0,"",OFFSET(CountryData!$A$1,'Quality check'!$A45-1,'Quality check'!AF$1-1)),"")</f>
        <v>4.8966666666666674</v>
      </c>
      <c r="AG45" s="203" t="str">
        <f ca="1">IF(AND(ISNUMBER($A45),ISNUMBER(AG$1)),IF(OFFSET(CountryData!$A$1,'Quality check'!$A45-1,'Quality check'!AG$1-1)=0,"",OFFSET(CountryData!$A$1,'Quality check'!$A45-1,'Quality check'!AG$1-1)),"")</f>
        <v>HEW</v>
      </c>
      <c r="AH45" s="203">
        <f ca="1">IF(AND(ISNUMBER($A45),ISNUMBER(AH$1)),IF(OFFSET(CountryData!$A$1,'Quality check'!$A45-1,'Quality check'!AH$1-1)=0,"",OFFSET(CountryData!$A$1,'Quality check'!$A45-1,'Quality check'!AH$1-1)),"")</f>
        <v>2500</v>
      </c>
      <c r="AI45" s="203">
        <f ca="1">IF(AND(ISNUMBER($A45),ISNUMBER(AI$1)),IF(OFFSET(CountryData!$A$1,'Quality check'!$A45-1,'Quality check'!AI$1-1)=0,"",OFFSET(CountryData!$A$1,'Quality check'!$A45-1,'Quality check'!AI$1-1)),"")</f>
        <v>218</v>
      </c>
      <c r="AJ45" s="202">
        <f ca="1">IF(AND(ISNUMBER($A45),ISNUMBER(AJ$1)),IF(OFFSET(CountryData!$A$1,'Quality check'!$A45-1,'Quality check'!AJ$1-1)=0,"",OFFSET(CountryData!$A$1,'Quality check'!$A45-1,'Quality check'!AJ$1-1)),"")</f>
        <v>0.29441708961442314</v>
      </c>
      <c r="AK45" s="202">
        <f ca="1">IF(AND(ISNUMBER($A45),ISNUMBER(AK$1)),IF(OFFSET(CountryData!$A$1,'Quality check'!$A45-1,'Quality check'!AK$1-1)=0,"",OFFSET(CountryData!$A$1,'Quality check'!$A45-1,'Quality check'!AK$1-1)),"")</f>
        <v>0.70558291038557686</v>
      </c>
      <c r="AL45" s="202">
        <f ca="1">IF(AND(ISNUMBER($A45),ISNUMBER(AL$1)),IF(OFFSET(CountryData!$A$1,'Quality check'!$A45-1,'Quality check'!AL$1-1)=0,"",OFFSET(CountryData!$A$1,'Quality check'!$A45-1,'Quality check'!AL$1-1)),"")</f>
        <v>9.1999999999999998E-2</v>
      </c>
      <c r="AM45" s="202">
        <f ca="1">IF(AND(ISNUMBER($A45),ISNUMBER(AM$1)),IF(OFFSET(CountryData!$A$1,'Quality check'!$A45-1,'Quality check'!AM$1-1)=0,"",OFFSET(CountryData!$A$1,'Quality check'!$A45-1,'Quality check'!AM$1-1)),"")</f>
        <v>1.5946666666666667</v>
      </c>
      <c r="AN45" s="202" t="str">
        <f ca="1">IF(AND(ISNUMBER($A45),ISNUMBER(AN$1)),IF(OFFSET(CountryData!$A$1,'Quality check'!$A45-1,'Quality check'!AN$1-1)=0,"",OFFSET(CountryData!$A$1,'Quality check'!$A45-1,'Quality check'!AN$1-1)),"")</f>
        <v>HEW</v>
      </c>
      <c r="AO45" s="203">
        <f ca="1">IF(AND(ISNUMBER($A45),ISNUMBER(AO$1)),IF(OFFSET(CountryData!$A$1,'Quality check'!$A45-1,'Quality check'!AO$1-1)=0,"",OFFSET(CountryData!$A$1,'Quality check'!$A45-1,'Quality check'!AO$1-1)),"")</f>
        <v>2500</v>
      </c>
      <c r="AP45" s="203">
        <f ca="1">IF(AND(ISNUMBER($A45),ISNUMBER(AP$1)),IF(OFFSET(CountryData!$A$1,'Quality check'!$A45-1,'Quality check'!AP$1-1)=0,"",OFFSET(CountryData!$A$1,'Quality check'!$A45-1,'Quality check'!AP$1-1)),"")</f>
        <v>218</v>
      </c>
      <c r="AQ45" s="202">
        <f ca="1">IF(AND(ISNUMBER($A45),ISNUMBER(AQ$1)),IF(OFFSET(CountryData!$A$1,'Quality check'!$A45-1,'Quality check'!AQ$1-1)=0,"",OFFSET(CountryData!$A$1,'Quality check'!$A45-1,'Quality check'!AQ$1-1)),"")</f>
        <v>0.29441708961442314</v>
      </c>
      <c r="AR45" s="202">
        <f ca="1">IF(AND(ISNUMBER($A45),ISNUMBER(AR$1)),IF(OFFSET(CountryData!$A$1,'Quality check'!$A45-1,'Quality check'!AR$1-1)=0,"",OFFSET(CountryData!$A$1,'Quality check'!$A45-1,'Quality check'!AR$1-1)),"")</f>
        <v>0.70558291038557686</v>
      </c>
      <c r="AS45" s="202">
        <f ca="1">IF(AND(ISNUMBER($A45),ISNUMBER(AS$1)),IF(OFFSET(CountryData!$A$1,'Quality check'!$A45-1,'Quality check'!AS$1-1)=0,"",OFFSET(CountryData!$A$1,'Quality check'!$A45-1,'Quality check'!AS$1-1)),"")</f>
        <v>0.27899999999999997</v>
      </c>
      <c r="AT45" s="202">
        <f ca="1">IF(AND(ISNUMBER($A45),ISNUMBER(AT$1)),IF(OFFSET(CountryData!$A$1,'Quality check'!$A45-1,'Quality check'!AT$1-1)=0,"",OFFSET(CountryData!$A$1,'Quality check'!$A45-1,'Quality check'!AT$1-1)),"")</f>
        <v>0.27899999999999997</v>
      </c>
      <c r="AU45" s="202">
        <f ca="1">IF(AND(ISNUMBER($A45),ISNUMBER(AU$1)),IF(OFFSET(CountryData!$A$1,'Quality check'!$A45-1,'Quality check'!AU$1-1)=0,"",OFFSET(CountryData!$A$1,'Quality check'!$A45-1,'Quality check'!AU$1-1)),"")</f>
        <v>1.8134999999999997</v>
      </c>
      <c r="AV45" s="202" t="str">
        <f ca="1">IF(AND(ISNUMBER($A45),ISNUMBER(AV$1)),IF(OFFSET(CountryData!$A$1,'Quality check'!$A45-1,'Quality check'!AV$1-1)=0,"",OFFSET(CountryData!$A$1,'Quality check'!$A45-1,'Quality check'!AV$1-1)),"")</f>
        <v>HEW</v>
      </c>
      <c r="AW45" s="203">
        <f ca="1">IF(AND(ISNUMBER($A45),ISNUMBER(AW$1)),IF(OFFSET(CountryData!$A$1,'Quality check'!$A45-1,'Quality check'!AW$1-1)=0,"",OFFSET(CountryData!$A$1,'Quality check'!$A45-1,'Quality check'!AW$1-1)),"")</f>
        <v>2500</v>
      </c>
      <c r="AX45" s="203">
        <f ca="1">IF(AND(ISNUMBER($A45),ISNUMBER(AX$1)),IF(OFFSET(CountryData!$A$1,'Quality check'!$A45-1,'Quality check'!AX$1-1)=0,"",OFFSET(CountryData!$A$1,'Quality check'!$A45-1,'Quality check'!AX$1-1)),"")</f>
        <v>218</v>
      </c>
      <c r="AY45" s="202">
        <f ca="1">IF(AND(ISNUMBER($A45),ISNUMBER(AY$1)),IF(OFFSET(CountryData!$A$1,'Quality check'!$A45-1,'Quality check'!AY$1-1)=0,"",OFFSET(CountryData!$A$1,'Quality check'!$A45-1,'Quality check'!AY$1-1)),"")</f>
        <v>1.8</v>
      </c>
      <c r="AZ45" s="202">
        <f ca="1">IF(AND(ISNUMBER($A45),ISNUMBER(AZ$1)),IF(OFFSET(CountryData!$A$1,'Quality check'!$A45-1,'Quality check'!AZ$1-1)=0,"",OFFSET(CountryData!$A$1,'Quality check'!$A45-1,'Quality check'!AZ$1-1)),"")</f>
        <v>0.29441708961442314</v>
      </c>
      <c r="BA45" s="202">
        <f ca="1">IF(AND(ISNUMBER($A45),ISNUMBER(BA$1)),IF(OFFSET(CountryData!$A$1,'Quality check'!$A45-1,'Quality check'!BA$1-1)=0,"",OFFSET(CountryData!$A$1,'Quality check'!$A45-1,'Quality check'!BA$1-1)),"")</f>
        <v>0.70558291038557686</v>
      </c>
      <c r="BB45" s="202">
        <f ca="1">IF(AND(ISNUMBER($A45),ISNUMBER(BB$1)),IF(OFFSET(CountryData!$A$1,'Quality check'!$A45-1,'Quality check'!BB$1-1)=0,"",OFFSET(CountryData!$A$1,'Quality check'!$A45-1,'Quality check'!BB$1-1)),"")</f>
        <v>0.29441708961442314</v>
      </c>
      <c r="BC45" s="202">
        <f ca="1">IF(AND(ISNUMBER($A45),ISNUMBER(BC$1)),IF(OFFSET(CountryData!$A$1,'Quality check'!$A45-1,'Quality check'!BC$1-1)=0,"",OFFSET(CountryData!$A$1,'Quality check'!$A45-1,'Quality check'!BC$1-1)),"")</f>
        <v>0.70558291038557686</v>
      </c>
      <c r="BD45" s="313">
        <f ca="1">IF(AND(ISNUMBER($A45),ISNUMBER(BD$1)),IF(OFFSET(CountryData!$A$1,'Quality check'!$A45-1,'Quality check'!BD$1-1)=0,"",OFFSET(CountryData!$A$1,'Quality check'!$A45-1,'Quality check'!BD$1-1)),"")</f>
        <v>0.6941879592285668</v>
      </c>
      <c r="BE45" s="313">
        <f ca="1">IF(AND(ISNUMBER($A45),ISNUMBER(BE$1)),IF(OFFSET(CountryData!$A$1,'Quality check'!$A45-1,'Quality check'!BE$1-1)=0,"",OFFSET(CountryData!$A$1,'Quality check'!$A45-1,'Quality check'!BE$1-1)),"")</f>
        <v>1</v>
      </c>
      <c r="BF45" s="313">
        <f ca="1">IF(AND(ISNUMBER($A45),ISNUMBER(BF$1)),IF(OFFSET(CountryData!$A$1,'Quality check'!$A45-1,'Quality check'!BF$1-1)=0,"",OFFSET(CountryData!$A$1,'Quality check'!$A45-1,'Quality check'!BF$1-1)),"")</f>
        <v>3.2000000000000001E-2</v>
      </c>
      <c r="BG45" s="203">
        <f ca="1">IF(AND(ISNUMBER($A45),ISNUMBER(BG$1)),IF(OFFSET(CountryData!$A$1,'Quality check'!$A45-1,'Quality check'!BG$1-1)=0,"",OFFSET(CountryData!$A$1,'Quality check'!$A45-1,'Quality check'!BG$1-1)),"")</f>
        <v>1</v>
      </c>
      <c r="BH45" s="202" t="str">
        <f ca="1">IF(AND(ISNUMBER($A45),ISNUMBER(BH$1)),IF(OFFSET(CountryData!$A$1,'Quality check'!$A45-1,'Quality check'!BH$1-1)=0,"",OFFSET(CountryData!$A$1,'Quality check'!$A45-1,'Quality check'!BH$1-1)),"")</f>
        <v>HEW</v>
      </c>
      <c r="BI45" s="203">
        <f ca="1">IF(AND(ISNUMBER($A45),ISNUMBER(BI$1)),IF(OFFSET(CountryData!$A$1,'Quality check'!$A45-1,'Quality check'!BI$1-1)=0,"",OFFSET(CountryData!$A$1,'Quality check'!$A45-1,'Quality check'!BI$1-1)),"")</f>
        <v>2500</v>
      </c>
      <c r="BJ45" s="202">
        <f ca="1">IF(AND(ISNUMBER($A45),ISNUMBER(BJ$1)),IF(OFFSET(CountryData!$A$1,'Quality check'!$A45-1,'Quality check'!BJ$1-1)=0,"",OFFSET(CountryData!$A$1,'Quality check'!$A45-1,'Quality check'!BJ$1-1)),"")</f>
        <v>218</v>
      </c>
      <c r="BK45" s="202">
        <f ca="1">IF(AND(ISNUMBER($A45),ISNUMBER(BK$1)),IF(OFFSET(CountryData!$A$1,'Quality check'!$A45-1,'Quality check'!BK$1-1)=0,"",OFFSET(CountryData!$A$1,'Quality check'!$A45-1,'Quality check'!BK$1-1)),"")</f>
        <v>3</v>
      </c>
      <c r="BL45" s="308">
        <f ca="1">IF(AND(ISNUMBER($A45),ISNUMBER(BL$1)),IF(OFFSET(CountryData!$A$1,'Quality check'!$A45-1,'Quality check'!BL$1-1)=0,"",OFFSET(CountryData!$A$1,'Quality check'!$A45-1,'Quality check'!BL$1-1)),"")</f>
        <v>0.53600000000000003</v>
      </c>
      <c r="BM45" s="308">
        <f ca="1">IF(AND(ISNUMBER($A45),ISNUMBER(BM$1)),IF(OFFSET(CountryData!$A$1,'Quality check'!$A45-1,'Quality check'!BM$1-1)=0,"",OFFSET(CountryData!$A$1,'Quality check'!$A45-1,'Quality check'!BM$1-1)),"")</f>
        <v>1</v>
      </c>
      <c r="BN45" s="308">
        <f ca="1">IF(AND(ISNUMBER($A45),ISNUMBER(BN$1)),IF(OFFSET(CountryData!$A$1,'Quality check'!$A45-1,'Quality check'!BN$1-1)=0,"",OFFSET(CountryData!$A$1,'Quality check'!$A45-1,'Quality check'!BN$1-1)),"")</f>
        <v>0.80599999999999994</v>
      </c>
      <c r="BO45" s="308">
        <f ca="1">IF(AND(ISNUMBER($A45),ISNUMBER(BO$1)),IF(OFFSET(CountryData!$A$1,'Quality check'!$A45-1,'Quality check'!BO$1-1)=0,"",OFFSET(CountryData!$A$1,'Quality check'!$A45-1,'Quality check'!BO$1-1)),"")</f>
        <v>0.53600000000000003</v>
      </c>
      <c r="BP45" s="308">
        <f ca="1">IF(AND(ISNUMBER($A45),ISNUMBER(BP$1)),IF(OFFSET(CountryData!$A$1,'Quality check'!$A45-1,'Quality check'!BP$1-1)=0,"",OFFSET(CountryData!$A$1,'Quality check'!$A45-1,'Quality check'!BP$1-1)),"")</f>
        <v>0.48700000000000004</v>
      </c>
      <c r="BQ45" s="308">
        <f ca="1">IF(AND(ISNUMBER($A45),ISNUMBER(BQ$1)),IF(OFFSET(CountryData!$A$1,'Quality check'!$A45-1,'Quality check'!BQ$1-1)=0,"",OFFSET(CountryData!$A$1,'Quality check'!$A45-1,'Quality check'!BQ$1-1)),"")</f>
        <v>0.45299999999999996</v>
      </c>
      <c r="BR45" s="308">
        <f ca="1">IF(AND(ISNUMBER($A45),ISNUMBER(BR$1)),IF(OFFSET(CountryData!$A$1,'Quality check'!$A45-1,'Quality check'!BR$1-1)=0,"",OFFSET(CountryData!$A$1,'Quality check'!$A45-1,'Quality check'!BR$1-1)),"")</f>
        <v>0.64995833648965984</v>
      </c>
      <c r="BS45" s="308">
        <f ca="1">IF(AND(ISNUMBER($A45),ISNUMBER(BS$1)),IF(OFFSET(CountryData!$A$1,'Quality check'!$A45-1,'Quality check'!BS$1-1)=0,"",OFFSET(CountryData!$A$1,'Quality check'!$A45-1,'Quality check'!BS$1-1)),"")</f>
        <v>1</v>
      </c>
      <c r="BT45" s="308">
        <f ca="1">IF(AND(ISNUMBER($A45),ISNUMBER(BT$1)),IF(OFFSET(CountryData!$A$1,'Quality check'!$A45-1,'Quality check'!BT$1-1)=0,"",OFFSET(CountryData!$A$1,'Quality check'!$A45-1,'Quality check'!BT$1-1)),"")</f>
        <v>0.46500000000000002</v>
      </c>
      <c r="BU45" s="308">
        <f ca="1">IF(AND(ISNUMBER($A45),ISNUMBER(BU$1)),IF(OFFSET(CountryData!$A$1,'Quality check'!$A45-1,'Quality check'!BU$1-1)=0,"",OFFSET(CountryData!$A$1,'Quality check'!$A45-1,'Quality check'!BU$1-1)),"")</f>
        <v>0.64995833648965984</v>
      </c>
      <c r="BV45" s="308">
        <f ca="1">IF(AND(ISNUMBER($A45),ISNUMBER(BV$1)),IF(OFFSET(CountryData!$A$1,'Quality check'!$A45-1,'Quality check'!BV$1-1)=0,"",OFFSET(CountryData!$A$1,'Quality check'!$A45-1,'Quality check'!BV$1-1)),"")</f>
        <v>0.193</v>
      </c>
      <c r="BW45" s="308">
        <f ca="1">IF(AND(ISNUMBER($A45),ISNUMBER(BW$1)),IF(OFFSET(CountryData!$A$1,'Quality check'!$A45-1,'Quality check'!BW$1-1)=0,"",OFFSET(CountryData!$A$1,'Quality check'!$A45-1,'Quality check'!BW$1-1)),"")</f>
        <v>0.193</v>
      </c>
      <c r="BX45" s="202">
        <f ca="1">IF(AND(ISNUMBER($A45),ISNUMBER(BX$1)),IF(OFFSET(CountryData!$A$1,'Quality check'!$A45-1,'Quality check'!BX$1-1)=0,"",OFFSET(CountryData!$A$1,'Quality check'!$A45-1,'Quality check'!BX$1-1)),"")</f>
        <v>0.52500000000000002</v>
      </c>
      <c r="BY45" s="308">
        <f ca="1">IF(AND(ISNUMBER($A45),ISNUMBER(BY$1)),IF(OFFSET(CountryData!$A$1,'Quality check'!$A45-1,'Quality check'!BY$1-1)=0,"",OFFSET(CountryData!$A$1,'Quality check'!$A45-1,'Quality check'!BY$1-1)),"")</f>
        <v>1</v>
      </c>
      <c r="BZ45" s="308">
        <f ca="1">IF(AND(ISNUMBER($A45),ISNUMBER(BZ$1)),IF(OFFSET(CountryData!$A$1,'Quality check'!$A45-1,'Quality check'!BZ$1-1)=0,"",OFFSET(CountryData!$A$1,'Quality check'!$A45-1,'Quality check'!BZ$1-1)),"")</f>
        <v>1</v>
      </c>
      <c r="CA45" s="308">
        <f ca="1">IF(AND(ISNUMBER($A45),ISNUMBER(CA$1)),IF(OFFSET(CountryData!$A$1,'Quality check'!$A45-1,'Quality check'!CA$1-1)=0,"",OFFSET(CountryData!$A$1,'Quality check'!$A45-1,'Quality check'!CA$1-1)),"")</f>
        <v>0.52500000000000002</v>
      </c>
      <c r="CB45" s="308">
        <f ca="1">IF(AND(ISNUMBER($A45),ISNUMBER(CB$1)),IF(OFFSET(CountryData!$A$1,'Quality check'!$A45-1,'Quality check'!CB$1-1)=0,"",OFFSET(CountryData!$A$1,'Quality check'!$A45-1,'Quality check'!CB$1-1)),"")</f>
        <v>0.52500000000000002</v>
      </c>
      <c r="CC45" s="308">
        <f ca="1">IF(AND(ISNUMBER($A45),ISNUMBER(CC$1)),IF(OFFSET(CountryData!$A$1,'Quality check'!$A45-1,'Quality check'!CC$1-1)=0,"",OFFSET(CountryData!$A$1,'Quality check'!$A45-1,'Quality check'!CC$1-1)),"")</f>
        <v>1</v>
      </c>
      <c r="CD45" s="308">
        <f ca="1">IF(AND(ISNUMBER($A45),ISNUMBER(CD$1)),IF(OFFSET(CountryData!$A$1,'Quality check'!$A45-1,'Quality check'!CD$1-1)=0,"",OFFSET(CountryData!$A$1,'Quality check'!$A45-1,'Quality check'!CD$1-1)),"")</f>
        <v>1</v>
      </c>
      <c r="CE45" s="308">
        <f ca="1">IF(AND(ISNUMBER($A45),ISNUMBER(CE$1)),IF(OFFSET(CountryData!$A$1,'Quality check'!$A45-1,'Quality check'!CE$1-1)=0,"",OFFSET(CountryData!$A$1,'Quality check'!$A45-1,'Quality check'!CE$1-1)),"")</f>
        <v>1</v>
      </c>
      <c r="CF45" s="308">
        <f ca="1">IF(AND(ISNUMBER($A45),ISNUMBER(CF$1)),IF(OFFSET(CountryData!$A$1,'Quality check'!$A45-1,'Quality check'!CF$1-1)=0,"",OFFSET(CountryData!$A$1,'Quality check'!$A45-1,'Quality check'!CF$1-1)),"")</f>
        <v>1</v>
      </c>
      <c r="CG45" s="308">
        <f ca="1">IF(AND(ISNUMBER($A45),ISNUMBER(CG$1)),IF(OFFSET(CountryData!$A$1,'Quality check'!$A45-1,'Quality check'!CG$1-1)=0,"",OFFSET(CountryData!$A$1,'Quality check'!$A45-1,'Quality check'!CG$1-1)),"")</f>
        <v>1</v>
      </c>
      <c r="CH45" s="308">
        <f ca="1">IF(AND(ISNUMBER($A45),ISNUMBER(CH$1)),IF(OFFSET(CountryData!$A$1,'Quality check'!$A45-1,'Quality check'!CH$1-1)=0,"",OFFSET(CountryData!$A$1,'Quality check'!$A45-1,'Quality check'!CH$1-1)),"")</f>
        <v>0.86899999999999999</v>
      </c>
      <c r="CI45" s="308">
        <f ca="1">IF(AND(ISNUMBER($A45),ISNUMBER(CI$1)),IF(OFFSET(CountryData!$A$1,'Quality check'!$A45-1,'Quality check'!CI$1-1)=0,"",OFFSET(CountryData!$A$1,'Quality check'!$A45-1,'Quality check'!CI$1-1)),"")</f>
        <v>0.80100000000000005</v>
      </c>
      <c r="CJ45" s="308" t="str">
        <f ca="1">IF(AND(ISNUMBER($A45),ISNUMBER(CJ$1)),IF(OFFSET(CountryData!$A$1,'Quality check'!$A45-1,'Quality check'!CJ$1-1)=0,"",OFFSET(CountryData!$A$1,'Quality check'!$A45-1,'Quality check'!CJ$1-1)),"")</f>
        <v/>
      </c>
      <c r="CK45" s="202" t="str">
        <f ca="1">IF(AND(ISNUMBER($A45),ISNUMBER(CK$1)),IF(OFFSET(CountryData!$A$1,'Quality check'!$A45-1,'Quality check'!CK$1-1)=0,"",OFFSET(CountryData!$A$1,'Quality check'!$A45-1,'Quality check'!CK$1-1)),"")</f>
        <v/>
      </c>
      <c r="CL45" s="308">
        <f ca="1">IF(AND(ISNUMBER($A45),ISNUMBER(CL$1)),IF(OFFSET(CountryData!$A$1,'Quality check'!$A45-1,'Quality check'!CL$1-1)=0,"",OFFSET(CountryData!$A$1,'Quality check'!$A45-1,'Quality check'!CL$1-1)),"")</f>
        <v>1</v>
      </c>
      <c r="CM45" s="308" t="str">
        <f ca="1">IF(AND(ISNUMBER($A45),ISNUMBER(CM$1)),IF(OFFSET(CountryData!$A$1,'Quality check'!$A45-1,'Quality check'!CM$1-1)=0,"",OFFSET(CountryData!$A$1,'Quality check'!$A45-1,'Quality check'!CM$1-1)),"")</f>
        <v/>
      </c>
      <c r="CN45" s="308" t="str">
        <f ca="1">IF(AND(ISNUMBER($A45),ISNUMBER(CN$1)),IF(OFFSET(CountryData!$A$1,'Quality check'!$A45-1,'Quality check'!CN$1-1)=0,"",OFFSET(CountryData!$A$1,'Quality check'!$A45-1,'Quality check'!CN$1-1)),"")</f>
        <v/>
      </c>
      <c r="CO45" s="308" t="str">
        <f ca="1">IF(AND(ISNUMBER($A45),ISNUMBER(CO$1)),IF(OFFSET(CountryData!$A$1,'Quality check'!$A45-1,'Quality check'!CO$1-1)=0,"",OFFSET(CountryData!$A$1,'Quality check'!$A45-1,'Quality check'!CO$1-1)),"")</f>
        <v/>
      </c>
      <c r="CP45" s="308">
        <f ca="1">IF(AND(ISNUMBER($A45),ISNUMBER(CP$1)),IF(OFFSET(CountryData!$A$1,'Quality check'!$A45-1,'Quality check'!CP$1-1)=0,"",OFFSET(CountryData!$A$1,'Quality check'!$A45-1,'Quality check'!CP$1-1)),"")</f>
        <v>0.5</v>
      </c>
      <c r="CQ45" s="308">
        <f ca="1">IF(AND(ISNUMBER($A45),ISNUMBER(CQ$1)),IF(OFFSET(CountryData!$A$1,'Quality check'!$A45-1,'Quality check'!CQ$1-1)=0,"",OFFSET(CountryData!$A$1,'Quality check'!$A45-1,'Quality check'!CQ$1-1)),"")</f>
        <v>0.109</v>
      </c>
      <c r="CR45" s="203">
        <f ca="1">IF(AND(ISNUMBER($A45),ISNUMBER(CR$1)),IF(OFFSET(CountryData!$A$1,'Quality check'!$A45-1,'Quality check'!CR$1-1)=0,"",OFFSET(CountryData!$A$1,'Quality check'!$A45-1,'Quality check'!CR$1-1)),"")</f>
        <v>600</v>
      </c>
      <c r="CS45" s="203">
        <f ca="1">IF(AND(ISNUMBER($A45),ISNUMBER(CS$1)),IF(OFFSET(CountryData!$A$1,'Quality check'!$A45-1,'Quality check'!CS$1-1)=0,"",OFFSET(CountryData!$A$1,'Quality check'!$A45-1,'Quality check'!CS$1-1)),"")</f>
        <v>100</v>
      </c>
      <c r="CT45" s="203">
        <f ca="1">IF(AND(ISNUMBER($A45),ISNUMBER(CT$1)),IF(OFFSET(CountryData!$A$1,'Quality check'!$A45-1,'Quality check'!CT$1-1)=0,"",OFFSET(CountryData!$A$1,'Quality check'!$A45-1,'Quality check'!CT$1-1)),"")</f>
        <v>5000</v>
      </c>
      <c r="CU45" s="203">
        <f ca="1">IF(AND(ISNUMBER($A45),ISNUMBER(CU$1)),IF(OFFSET(CountryData!$A$1,'Quality check'!$A45-1,'Quality check'!CU$1-1)=0,"",OFFSET(CountryData!$A$1,'Quality check'!$A45-1,'Quality check'!CU$1-1)),"")</f>
        <v>300</v>
      </c>
      <c r="CV45" s="203">
        <f ca="1">IF(AND(ISNUMBER($A45),ISNUMBER(CV$1)),IF(OFFSET(CountryData!$A$1,'Quality check'!$A45-1,'Quality check'!CV$1-1)=0,"",OFFSET(CountryData!$A$1,'Quality check'!$A45-1,'Quality check'!CV$1-1)),"")</f>
        <v>10000</v>
      </c>
      <c r="CW45" s="203">
        <f ca="1">IF(AND(ISNUMBER($A45),ISNUMBER(CW$1)),IF(OFFSET(CountryData!$A$1,'Quality check'!$A45-1,'Quality check'!CW$1-1)=0,"",OFFSET(CountryData!$A$1,'Quality check'!$A45-1,'Quality check'!CW$1-1)),"")</f>
        <v>16000</v>
      </c>
      <c r="CX45" s="203">
        <f ca="1">IF(AND(ISNUMBER($A45),ISNUMBER(CX$1)),IF(OFFSET(CountryData!$A$1,'Quality check'!$A45-1,'Quality check'!CX$1-1)=0,"",OFFSET(CountryData!$A$1,'Quality check'!$A45-1,'Quality check'!CX$1-1)),"")</f>
        <v>10000</v>
      </c>
      <c r="CY45" s="203">
        <f ca="1">IF(AND(ISNUMBER($A45),ISNUMBER(CY$1)),IF(OFFSET(CountryData!$A$1,'Quality check'!$A45-1,'Quality check'!CY$1-1)=0,"",OFFSET(CountryData!$A$1,'Quality check'!$A45-1,'Quality check'!CY$1-1)),"")</f>
        <v>14000</v>
      </c>
      <c r="CZ45" s="308">
        <f ca="1">IF(AND(ISNUMBER($A45),ISNUMBER(CZ$1)),IF(OFFSET(CountryData!$A$1,'Quality check'!$A45-1,'Quality check'!CZ$1-1)=0,"",OFFSET(CountryData!$A$1,'Quality check'!$A45-1,'Quality check'!CZ$1-1)),"")</f>
        <v>4.5</v>
      </c>
      <c r="DA45" s="308">
        <f ca="1">IF(AND(ISNUMBER($A45),ISNUMBER(DA$1)),IF(OFFSET(CountryData!$A$1,'Quality check'!$A45-1,'Quality check'!DA$1-1)=0,"",OFFSET(CountryData!$A$1,'Quality check'!$A45-1,'Quality check'!DA$1-1)),"")</f>
        <v>0.67</v>
      </c>
      <c r="DB45" s="202">
        <f ca="1">IF(AND(ISNUMBER($A45),ISNUMBER(DB$1)),IF(OFFSET(CountryData!$A$1,'Quality check'!$A45-1,'Quality check'!DB$1-1)=0,"",OFFSET(CountryData!$A$1,'Quality check'!$A45-1,'Quality check'!DB$1-1)),"")</f>
        <v>0.23</v>
      </c>
      <c r="DC45" s="308">
        <f ca="1">IF(AND(ISNUMBER($A45),ISNUMBER(DC$1)),IF(OFFSET(CountryData!$A$1,'Quality check'!$A45-1,'Quality check'!DC$1-1)=0,"",OFFSET(CountryData!$A$1,'Quality check'!$A45-1,'Quality check'!DC$1-1)),"")</f>
        <v>0.72</v>
      </c>
      <c r="DD45" s="308">
        <f ca="1">IF(AND(ISNUMBER($A45),ISNUMBER(DD$1)),IF(OFFSET(CountryData!$A$1,'Quality check'!$A45-1,'Quality check'!DD$1-1)=0,"",OFFSET(CountryData!$A$1,'Quality check'!$A45-1,'Quality check'!DD$1-1)),"")</f>
        <v>0.18</v>
      </c>
      <c r="DE45" s="202">
        <f ca="1">IF(AND(ISNUMBER($A45),ISNUMBER(DE$1)),IF(OFFSET(CountryData!$A$1,'Quality check'!$A45-1,'Quality check'!DE$1-1)=0,"",OFFSET(CountryData!$A$1,'Quality check'!$A45-1,'Quality check'!DE$1-1)),"")</f>
        <v>0.03</v>
      </c>
      <c r="DF45" s="203">
        <f ca="1">IF(AND(ISNUMBER($A45),ISNUMBER(DF$1)),IF(OFFSET(CountryData!$A$1,'Quality check'!$A45-1,'Quality check'!DF$1-1)=0,"",OFFSET(CountryData!$A$1,'Quality check'!$A45-1,'Quality check'!DF$1-1)),"")</f>
        <v>3.5</v>
      </c>
      <c r="DG45" s="308">
        <f ca="1">IF(AND(ISNUMBER($A45),ISNUMBER(DG$1)),IF(OFFSET(CountryData!$A$1,'Quality check'!$A45-1,'Quality check'!DG$1-1)=0,"",OFFSET(CountryData!$A$1,'Quality check'!$A45-1,'Quality check'!DG$1-1)),"")</f>
        <v>0.37</v>
      </c>
      <c r="DH45" s="203">
        <f ca="1">IF(AND(ISNUMBER($A45),ISNUMBER(DH$1)),IF(OFFSET(CountryData!$A$1,'Quality check'!$A45-1,'Quality check'!DH$1-1)=0,"",OFFSET(CountryData!$A$1,'Quality check'!$A45-1,'Quality check'!DH$1-1)),"")</f>
        <v>120</v>
      </c>
      <c r="DI45" s="308">
        <f ca="1">IF(AND(ISNUMBER($A45),ISNUMBER(DI$1)),IF(OFFSET(CountryData!$A$1,'Quality check'!$A45-1,'Quality check'!DI$1-1)=0,"",OFFSET(CountryData!$A$1,'Quality check'!$A45-1,'Quality check'!DI$1-1)),"")</f>
        <v>0.16</v>
      </c>
      <c r="DJ45" s="308">
        <f ca="1">IF(AND(ISNUMBER($A45),ISNUMBER(DJ$1)),IF(OFFSET(CountryData!$A$1,'Quality check'!$A45-1,'Quality check'!DJ$1-1)=0,"",OFFSET(CountryData!$A$1,'Quality check'!$A45-1,'Quality check'!DJ$1-1)),"")</f>
        <v>4</v>
      </c>
      <c r="DK45" s="203">
        <f ca="1">IF(AND(ISNUMBER($A45),ISNUMBER(DK$1)),IF(OFFSET(CountryData!$A$1,'Quality check'!$A45-1,'Quality check'!DK$1-1)=0,"",OFFSET(CountryData!$A$1,'Quality check'!$A45-1,'Quality check'!DK$1-1)),"")</f>
        <v>50</v>
      </c>
      <c r="DL45" s="203">
        <f ca="1">IF(AND(ISNUMBER($A45),ISNUMBER(DL$1)),IF(OFFSET(CountryData!$A$1,'Quality check'!$A45-1,'Quality check'!DL$1-1)=0,"",OFFSET(CountryData!$A$1,'Quality check'!$A45-1,'Quality check'!DL$1-1)),"")</f>
        <v>1500000</v>
      </c>
      <c r="DM45" s="203">
        <f ca="1">IF(AND(ISNUMBER($A45),ISNUMBER(DM$1)),IF(OFFSET(CountryData!$A$1,'Quality check'!$A45-1,'Quality check'!DM$1-1)=0,"",OFFSET(CountryData!$A$1,'Quality check'!$A45-1,'Quality check'!DM$1-1)),"")</f>
        <v>510000</v>
      </c>
      <c r="DN45" s="203">
        <f ca="1">IF(AND(ISNUMBER($A45),ISNUMBER(DN$1)),IF(OFFSET(CountryData!$A$1,'Quality check'!$A45-1,'Quality check'!DN$1-1)=0,"",OFFSET(CountryData!$A$1,'Quality check'!$A45-1,'Quality check'!DN$1-1)),"")</f>
        <v>5000</v>
      </c>
      <c r="DO45" t="str">
        <f ca="1">IF(AND(ISNUMBER($A45),ISNUMBER(DO$1)),IF(OFFSET(CountryData!$A$1,'Quality check'!$A45-1,'Quality check'!DO$1-1)=0,"",OFFSET(CountryData!$A$1,'Quality check'!$A45-1,'Quality check'!DO$1-1)),"")</f>
        <v/>
      </c>
      <c r="DP45" t="str">
        <f ca="1">IF(AND(ISNUMBER($A45),ISNUMBER(DP$1)),IF(OFFSET(CountryData!$A$1,'Quality check'!$A45-1,'Quality check'!DP$1-1)=0,"",OFFSET(CountryData!$A$1,'Quality check'!$A45-1,'Quality check'!DP$1-1)),"")</f>
        <v/>
      </c>
      <c r="EF45">
        <f t="shared" si="7"/>
        <v>13</v>
      </c>
      <c r="EG45">
        <f t="shared" si="8"/>
        <v>13</v>
      </c>
      <c r="EH45" t="str">
        <f t="shared" si="0"/>
        <v/>
      </c>
    </row>
    <row r="46" spans="1:138" x14ac:dyDescent="0.25">
      <c r="A46" s="114">
        <f>IF(ISNUMBER(MATCH(C46,CountryData!$EM:$EM,0)),MATCH(C46,CountryData!$EM:$EM,0),"")</f>
        <v>133</v>
      </c>
      <c r="B46" t="s">
        <v>832</v>
      </c>
      <c r="C46" t="s">
        <v>833</v>
      </c>
      <c r="D46" t="s">
        <v>659</v>
      </c>
      <c r="E46" t="s">
        <v>856</v>
      </c>
      <c r="F46" s="203">
        <f ca="1">IF(AND(ISNUMBER($A46),ISNUMBER(F$1)),IF(OFFSET(CountryData!$A$1,'Quality check'!$A46-1,'Quality check'!F$1-1)=0,"",OFFSET(CountryData!$A$1,'Quality check'!$A46-1,'Quality check'!F$1-1)),"")</f>
        <v>215000</v>
      </c>
      <c r="G46" s="203">
        <f ca="1">IF(AND(ISNUMBER($A46),ISNUMBER(G$1)),IF(OFFSET(CountryData!$A$1,'Quality check'!$A46-1,'Quality check'!G$1-1)=0,"",OFFSET(CountryData!$A$1,'Quality check'!$A46-1,'Quality check'!G$1-1)),"")</f>
        <v>103415</v>
      </c>
      <c r="H46" s="202">
        <f ca="1">IF(AND(ISNUMBER($A46),ISNUMBER(H$1)),IF(OFFSET(CountryData!$A$1,'Quality check'!$A46-1,'Quality check'!H$1-1)=0,"",OFFSET(CountryData!$A$1,'Quality check'!$A46-1,'Quality check'!H$1-1)),"")</f>
        <v>1</v>
      </c>
      <c r="I46" s="202">
        <f ca="1">IF(AND(ISNUMBER($A46),ISNUMBER(I$1)),IF(OFFSET(CountryData!$A$1,'Quality check'!$A46-1,'Quality check'!I$1-1)=0,"",OFFSET(CountryData!$A$1,'Quality check'!$A46-1,'Quality check'!I$1-1)),"")</f>
        <v>2.6000000000000002E-2</v>
      </c>
      <c r="J46" s="203">
        <f ca="1">IF(AND(ISNUMBER($A46),ISNUMBER(J$1)),IF(OFFSET(CountryData!$A$1,'Quality check'!$A46-1,'Quality check'!J$1-1)=0,"",OFFSET(CountryData!$A$1,'Quality check'!$A46-1,'Quality check'!J$1-1)),"")</f>
        <v>106476.19047619047</v>
      </c>
      <c r="K46" s="203">
        <f ca="1">IF(AND(ISNUMBER($A46),ISNUMBER(K$1)),IF(OFFSET(CountryData!$A$1,'Quality check'!$A46-1,'Quality check'!K$1-1)=0,"",OFFSET(CountryData!$A$1,'Quality check'!$A46-1,'Quality check'!K$1-1)),"")</f>
        <v>56115</v>
      </c>
      <c r="L46" s="203">
        <f ca="1">IF(AND(ISNUMBER($A46),ISNUMBER(L$1)),IF(OFFSET(CountryData!$A$1,'Quality check'!$A46-1,'Quality check'!L$1-1)=0,"",OFFSET(CountryData!$A$1,'Quality check'!$A46-1,'Quality check'!L$1-1)),"")</f>
        <v>7739.9999999999991</v>
      </c>
      <c r="M46" s="203">
        <f ca="1">IF(AND(ISNUMBER($A46),ISNUMBER(M$1)),IF(OFFSET(CountryData!$A$1,'Quality check'!$A46-1,'Quality check'!M$1-1)=0,"",OFFSET(CountryData!$A$1,'Quality check'!$A46-1,'Quality check'!M$1-1)),"")</f>
        <v>27735</v>
      </c>
      <c r="N46" s="203">
        <f ca="1">IF(AND(ISNUMBER($A46),ISNUMBER(N$1)),IF(OFFSET(CountryData!$A$1,'Quality check'!$A46-1,'Quality check'!N$1-1)=0,"",OFFSET(CountryData!$A$1,'Quality check'!$A46-1,'Quality check'!N$1-1)),"")</f>
        <v>27064.791877239732</v>
      </c>
      <c r="O46" s="203">
        <f ca="1">IF(AND(ISNUMBER($A46),ISNUMBER(O$1)),IF(OFFSET(CountryData!$A$1,'Quality check'!$A46-1,'Quality check'!O$1-1)=0,"",OFFSET(CountryData!$A$1,'Quality check'!$A46-1,'Quality check'!O$1-1)),"")</f>
        <v>5930.3096572636223</v>
      </c>
      <c r="P46" s="203">
        <f ca="1">IF(AND(ISNUMBER($A46),ISNUMBER(P$1)),IF(OFFSET(CountryData!$A$1,'Quality check'!$A46-1,'Quality check'!P$1-1)=0,"",OFFSET(CountryData!$A$1,'Quality check'!$A46-1,'Quality check'!P$1-1)),"")</f>
        <v>9276.9645318386483</v>
      </c>
      <c r="Q46" s="203">
        <f ca="1">IF(AND(ISNUMBER($A46),ISNUMBER(Q$1)),IF(OFFSET(CountryData!$A$1,'Quality check'!$A46-1,'Quality check'!Q$1-1)=0,"",OFFSET(CountryData!$A$1,'Quality check'!$A46-1,'Quality check'!Q$1-1)),"")</f>
        <v>6665</v>
      </c>
      <c r="R46" s="203">
        <f ca="1">IF(AND(ISNUMBER($A46),ISNUMBER(R$1)),IF(OFFSET(CountryData!$A$1,'Quality check'!$A46-1,'Quality check'!R$1-1)=0,"",OFFSET(CountryData!$A$1,'Quality check'!$A46-1,'Quality check'!R$1-1)),"")</f>
        <v>3346.6548745750251</v>
      </c>
      <c r="S46" s="203">
        <f ca="1">IF(AND(ISNUMBER($A46),ISNUMBER(S$1)),IF(OFFSET(CountryData!$A$1,'Quality check'!$A46-1,'Quality check'!S$1-1)=0,"",OFFSET(CountryData!$A$1,'Quality check'!$A46-1,'Quality check'!S$1-1)),"")</f>
        <v>3343.5532481852429</v>
      </c>
      <c r="T46" s="202">
        <f ca="1">IF(AND(ISNUMBER($A46),ISNUMBER(T$1)),IF(OFFSET(CountryData!$A$1,'Quality check'!$A46-1,'Quality check'!T$1-1)=0,"",OFFSET(CountryData!$A$1,'Quality check'!$A46-1,'Quality check'!T$1-1)),"")</f>
        <v>1.1396059374544582E-3</v>
      </c>
      <c r="U46" s="203">
        <f ca="1">IF(AND(ISNUMBER($A46),ISNUMBER(U$1)),IF(OFFSET(CountryData!$A$1,'Quality check'!$A46-1,'Quality check'!U$1-1)=0,"",OFFSET(CountryData!$A$1,'Quality check'!$A46-1,'Quality check'!U$1-1)),"")</f>
        <v>97180</v>
      </c>
      <c r="V46" s="203">
        <f ca="1">IF(AND(ISNUMBER($A46),ISNUMBER(V$1)),IF(OFFSET(CountryData!$A$1,'Quality check'!$A46-1,'Quality check'!V$1-1)=0,"",OFFSET(CountryData!$A$1,'Quality check'!$A46-1,'Quality check'!V$1-1)),"")</f>
        <v>97180</v>
      </c>
      <c r="W46" s="202">
        <f ca="1">IF(AND(ISNUMBER($A46),ISNUMBER(W$1)),IF(OFFSET(CountryData!$A$1,'Quality check'!$A46-1,'Quality check'!W$1-1)=0,"",OFFSET(CountryData!$A$1,'Quality check'!$A46-1,'Quality check'!W$1-1)),"")</f>
        <v>8.5000000000000006E-2</v>
      </c>
      <c r="X46" s="202">
        <f ca="1">IF(AND(ISNUMBER($A46),ISNUMBER(X$1)),IF(OFFSET(CountryData!$A$1,'Quality check'!$A46-1,'Quality check'!X$1-1)=0,"",OFFSET(CountryData!$A$1,'Quality check'!$A46-1,'Quality check'!X$1-1)),"")</f>
        <v>3.8751750436262578</v>
      </c>
      <c r="Y46" s="202">
        <f ca="1">IF(AND(ISNUMBER($A46),ISNUMBER(Y$1)),IF(OFFSET(CountryData!$A$1,'Quality check'!$A46-1,'Quality check'!Y$1-1)=0,"",OFFSET(CountryData!$A$1,'Quality check'!$A46-1,'Quality check'!Y$1-1)),"")</f>
        <v>8.5000000000000006E-2</v>
      </c>
      <c r="Z46" s="202">
        <f ca="1">IF(AND(ISNUMBER($A46),ISNUMBER(Z$1)),IF(OFFSET(CountryData!$A$1,'Quality check'!$A46-1,'Quality check'!Z$1-1)=0,"",OFFSET(CountryData!$A$1,'Quality check'!$A46-1,'Quality check'!Z$1-1)),"")</f>
        <v>0.45200000000000001</v>
      </c>
      <c r="AA46" s="203">
        <f ca="1">IF(AND(ISNUMBER($A46),ISNUMBER(AA$1)),IF(OFFSET(CountryData!$A$1,'Quality check'!$A46-1,'Quality check'!AA$1-1)=0,"",OFFSET(CountryData!$A$1,'Quality check'!$A46-1,'Quality check'!AA$1-1)),"")</f>
        <v>167.9593717279424</v>
      </c>
      <c r="AB46" s="203">
        <f ca="1">IF(AND(ISNUMBER($A46),ISNUMBER(AB$1)),IF(OFFSET(CountryData!$A$1,'Quality check'!$A46-1,'Quality check'!AB$1-1)=0,"",OFFSET(CountryData!$A$1,'Quality check'!$A46-1,'Quality check'!AB$1-1)),"")</f>
        <v>347.82341387111649</v>
      </c>
      <c r="AC46" s="203">
        <f ca="1">IF(AND(ISNUMBER($A46),ISNUMBER(AC$1)),IF(OFFSET(CountryData!$A$1,'Quality check'!$A46-1,'Quality check'!AC$1-1)=0,"",OFFSET(CountryData!$A$1,'Quality check'!$A46-1,'Quality check'!AC$1-1)),"")</f>
        <v>501.53570659051394</v>
      </c>
      <c r="AD46" s="203" t="str">
        <f ca="1">IF(AND(ISNUMBER($A46),ISNUMBER(AD$1)),IF(OFFSET(CountryData!$A$1,'Quality check'!$A46-1,'Quality check'!AD$1-1)=0,"",OFFSET(CountryData!$A$1,'Quality check'!$A46-1,'Quality check'!AD$1-1)),"")</f>
        <v/>
      </c>
      <c r="AE46" s="202">
        <f ca="1">IF(AND(ISNUMBER($A46),ISNUMBER(AE$1)),IF(OFFSET(CountryData!$A$1,'Quality check'!$A46-1,'Quality check'!AE$1-1)=0,"",OFFSET(CountryData!$A$1,'Quality check'!$A46-1,'Quality check'!AE$1-1)),"")</f>
        <v>0.11800000000000001</v>
      </c>
      <c r="AF46" s="308">
        <f ca="1">IF(AND(ISNUMBER($A46),ISNUMBER(AF$1)),IF(OFFSET(CountryData!$A$1,'Quality check'!$A46-1,'Quality check'!AF$1-1)=0,"",OFFSET(CountryData!$A$1,'Quality check'!$A46-1,'Quality check'!AF$1-1)),"")</f>
        <v>2.5566666666666666</v>
      </c>
      <c r="AG46" s="203" t="str">
        <f ca="1">IF(AND(ISNUMBER($A46),ISNUMBER(AG$1)),IF(OFFSET(CountryData!$A$1,'Quality check'!$A46-1,'Quality check'!AG$1-1)=0,"",OFFSET(CountryData!$A$1,'Quality check'!$A46-1,'Quality check'!AG$1-1)),"")</f>
        <v>HEW</v>
      </c>
      <c r="AH46" s="203">
        <f ca="1">IF(AND(ISNUMBER($A46),ISNUMBER(AH$1)),IF(OFFSET(CountryData!$A$1,'Quality check'!$A46-1,'Quality check'!AH$1-1)=0,"",OFFSET(CountryData!$A$1,'Quality check'!$A46-1,'Quality check'!AH$1-1)),"")</f>
        <v>2500</v>
      </c>
      <c r="AI46" s="203">
        <f ca="1">IF(AND(ISNUMBER($A46),ISNUMBER(AI$1)),IF(OFFSET(CountryData!$A$1,'Quality check'!$A46-1,'Quality check'!AI$1-1)=0,"",OFFSET(CountryData!$A$1,'Quality check'!$A46-1,'Quality check'!AI$1-1)),"")</f>
        <v>39</v>
      </c>
      <c r="AJ46" s="202">
        <f ca="1">IF(AND(ISNUMBER($A46),ISNUMBER(AJ$1)),IF(OFFSET(CountryData!$A$1,'Quality check'!$A46-1,'Quality check'!AJ$1-1)=0,"",OFFSET(CountryData!$A$1,'Quality check'!$A46-1,'Quality check'!AJ$1-1)),"")</f>
        <v>8.0872809863724859E-2</v>
      </c>
      <c r="AK46" s="202">
        <f ca="1">IF(AND(ISNUMBER($A46),ISNUMBER(AK$1)),IF(OFFSET(CountryData!$A$1,'Quality check'!$A46-1,'Quality check'!AK$1-1)=0,"",OFFSET(CountryData!$A$1,'Quality check'!$A46-1,'Quality check'!AK$1-1)),"")</f>
        <v>0.9191271901362752</v>
      </c>
      <c r="AL46" s="202">
        <f ca="1">IF(AND(ISNUMBER($A46),ISNUMBER(AL$1)),IF(OFFSET(CountryData!$A$1,'Quality check'!$A46-1,'Quality check'!AL$1-1)=0,"",OFFSET(CountryData!$A$1,'Quality check'!$A46-1,'Quality check'!AL$1-1)),"")</f>
        <v>1.3000000000000001E-2</v>
      </c>
      <c r="AM46" s="202">
        <f ca="1">IF(AND(ISNUMBER($A46),ISNUMBER(AM$1)),IF(OFFSET(CountryData!$A$1,'Quality check'!$A46-1,'Quality check'!AM$1-1)=0,"",OFFSET(CountryData!$A$1,'Quality check'!$A46-1,'Quality check'!AM$1-1)),"")</f>
        <v>0.22533333333333336</v>
      </c>
      <c r="AN46" s="202" t="str">
        <f ca="1">IF(AND(ISNUMBER($A46),ISNUMBER(AN$1)),IF(OFFSET(CountryData!$A$1,'Quality check'!$A46-1,'Quality check'!AN$1-1)=0,"",OFFSET(CountryData!$A$1,'Quality check'!$A46-1,'Quality check'!AN$1-1)),"")</f>
        <v>HEW</v>
      </c>
      <c r="AO46" s="203">
        <f ca="1">IF(AND(ISNUMBER($A46),ISNUMBER(AO$1)),IF(OFFSET(CountryData!$A$1,'Quality check'!$A46-1,'Quality check'!AO$1-1)=0,"",OFFSET(CountryData!$A$1,'Quality check'!$A46-1,'Quality check'!AO$1-1)),"")</f>
        <v>2500</v>
      </c>
      <c r="AP46" s="203">
        <f ca="1">IF(AND(ISNUMBER($A46),ISNUMBER(AP$1)),IF(OFFSET(CountryData!$A$1,'Quality check'!$A46-1,'Quality check'!AP$1-1)=0,"",OFFSET(CountryData!$A$1,'Quality check'!$A46-1,'Quality check'!AP$1-1)),"")</f>
        <v>39</v>
      </c>
      <c r="AQ46" s="202">
        <f ca="1">IF(AND(ISNUMBER($A46),ISNUMBER(AQ$1)),IF(OFFSET(CountryData!$A$1,'Quality check'!$A46-1,'Quality check'!AQ$1-1)=0,"",OFFSET(CountryData!$A$1,'Quality check'!$A46-1,'Quality check'!AQ$1-1)),"")</f>
        <v>8.0872809863724859E-2</v>
      </c>
      <c r="AR46" s="202">
        <f ca="1">IF(AND(ISNUMBER($A46),ISNUMBER(AR$1)),IF(OFFSET(CountryData!$A$1,'Quality check'!$A46-1,'Quality check'!AR$1-1)=0,"",OFFSET(CountryData!$A$1,'Quality check'!$A46-1,'Quality check'!AR$1-1)),"")</f>
        <v>0.9191271901362752</v>
      </c>
      <c r="AS46" s="202">
        <f ca="1">IF(AND(ISNUMBER($A46),ISNUMBER(AS$1)),IF(OFFSET(CountryData!$A$1,'Quality check'!$A46-1,'Quality check'!AS$1-1)=0,"",OFFSET(CountryData!$A$1,'Quality check'!$A46-1,'Quality check'!AS$1-1)),"")</f>
        <v>0.113</v>
      </c>
      <c r="AT46" s="202">
        <f ca="1">IF(AND(ISNUMBER($A46),ISNUMBER(AT$1)),IF(OFFSET(CountryData!$A$1,'Quality check'!$A46-1,'Quality check'!AT$1-1)=0,"",OFFSET(CountryData!$A$1,'Quality check'!$A46-1,'Quality check'!AT$1-1)),"")</f>
        <v>0.113</v>
      </c>
      <c r="AU46" s="202">
        <f ca="1">IF(AND(ISNUMBER($A46),ISNUMBER(AU$1)),IF(OFFSET(CountryData!$A$1,'Quality check'!$A46-1,'Quality check'!AU$1-1)=0,"",OFFSET(CountryData!$A$1,'Quality check'!$A46-1,'Quality check'!AU$1-1)),"")</f>
        <v>0.73450000000000004</v>
      </c>
      <c r="AV46" s="202" t="str">
        <f ca="1">IF(AND(ISNUMBER($A46),ISNUMBER(AV$1)),IF(OFFSET(CountryData!$A$1,'Quality check'!$A46-1,'Quality check'!AV$1-1)=0,"",OFFSET(CountryData!$A$1,'Quality check'!$A46-1,'Quality check'!AV$1-1)),"")</f>
        <v>HEW</v>
      </c>
      <c r="AW46" s="203">
        <f ca="1">IF(AND(ISNUMBER($A46),ISNUMBER(AW$1)),IF(OFFSET(CountryData!$A$1,'Quality check'!$A46-1,'Quality check'!AW$1-1)=0,"",OFFSET(CountryData!$A$1,'Quality check'!$A46-1,'Quality check'!AW$1-1)),"")</f>
        <v>2500</v>
      </c>
      <c r="AX46" s="203">
        <f ca="1">IF(AND(ISNUMBER($A46),ISNUMBER(AX$1)),IF(OFFSET(CountryData!$A$1,'Quality check'!$A46-1,'Quality check'!AX$1-1)=0,"",OFFSET(CountryData!$A$1,'Quality check'!$A46-1,'Quality check'!AX$1-1)),"")</f>
        <v>39</v>
      </c>
      <c r="AY46" s="202">
        <f ca="1">IF(AND(ISNUMBER($A46),ISNUMBER(AY$1)),IF(OFFSET(CountryData!$A$1,'Quality check'!$A46-1,'Quality check'!AY$1-1)=0,"",OFFSET(CountryData!$A$1,'Quality check'!$A46-1,'Quality check'!AY$1-1)),"")</f>
        <v>1.8</v>
      </c>
      <c r="AZ46" s="202">
        <f ca="1">IF(AND(ISNUMBER($A46),ISNUMBER(AZ$1)),IF(OFFSET(CountryData!$A$1,'Quality check'!$A46-1,'Quality check'!AZ$1-1)=0,"",OFFSET(CountryData!$A$1,'Quality check'!$A46-1,'Quality check'!AZ$1-1)),"")</f>
        <v>8.0872809863724859E-2</v>
      </c>
      <c r="BA46" s="202">
        <f ca="1">IF(AND(ISNUMBER($A46),ISNUMBER(BA$1)),IF(OFFSET(CountryData!$A$1,'Quality check'!$A46-1,'Quality check'!BA$1-1)=0,"",OFFSET(CountryData!$A$1,'Quality check'!$A46-1,'Quality check'!BA$1-1)),"")</f>
        <v>0.9191271901362752</v>
      </c>
      <c r="BB46" s="202">
        <f ca="1">IF(AND(ISNUMBER($A46),ISNUMBER(BB$1)),IF(OFFSET(CountryData!$A$1,'Quality check'!$A46-1,'Quality check'!BB$1-1)=0,"",OFFSET(CountryData!$A$1,'Quality check'!$A46-1,'Quality check'!BB$1-1)),"")</f>
        <v>8.0872809863724859E-2</v>
      </c>
      <c r="BC46" s="202">
        <f ca="1">IF(AND(ISNUMBER($A46),ISNUMBER(BC$1)),IF(OFFSET(CountryData!$A$1,'Quality check'!$A46-1,'Quality check'!BC$1-1)=0,"",OFFSET(CountryData!$A$1,'Quality check'!$A46-1,'Quality check'!BC$1-1)),"")</f>
        <v>0.9191271901362752</v>
      </c>
      <c r="BD46" s="313">
        <f ca="1">IF(AND(ISNUMBER($A46),ISNUMBER(BD$1)),IF(OFFSET(CountryData!$A$1,'Quality check'!$A46-1,'Quality check'!BD$1-1)=0,"",OFFSET(CountryData!$A$1,'Quality check'!$A46-1,'Quality check'!BD$1-1)),"")</f>
        <v>0.58445020943681347</v>
      </c>
      <c r="BE46" s="313" t="str">
        <f ca="1">IF(AND(ISNUMBER($A46),ISNUMBER(BE$1)),IF(OFFSET(CountryData!$A$1,'Quality check'!$A46-1,'Quality check'!BE$1-1)=0,"",OFFSET(CountryData!$A$1,'Quality check'!$A46-1,'Quality check'!BE$1-1)),"")</f>
        <v/>
      </c>
      <c r="BF46" s="313">
        <f ca="1">IF(AND(ISNUMBER($A46),ISNUMBER(BF$1)),IF(OFFSET(CountryData!$A$1,'Quality check'!$A46-1,'Quality check'!BF$1-1)=0,"",OFFSET(CountryData!$A$1,'Quality check'!$A46-1,'Quality check'!BF$1-1)),"")</f>
        <v>1.6E-2</v>
      </c>
      <c r="BG46" s="203">
        <f ca="1">IF(AND(ISNUMBER($A46),ISNUMBER(BG$1)),IF(OFFSET(CountryData!$A$1,'Quality check'!$A46-1,'Quality check'!BG$1-1)=0,"",OFFSET(CountryData!$A$1,'Quality check'!$A46-1,'Quality check'!BG$1-1)),"")</f>
        <v>1</v>
      </c>
      <c r="BH46" s="202" t="str">
        <f ca="1">IF(AND(ISNUMBER($A46),ISNUMBER(BH$1)),IF(OFFSET(CountryData!$A$1,'Quality check'!$A46-1,'Quality check'!BH$1-1)=0,"",OFFSET(CountryData!$A$1,'Quality check'!$A46-1,'Quality check'!BH$1-1)),"")</f>
        <v>HEW</v>
      </c>
      <c r="BI46" s="203">
        <f ca="1">IF(AND(ISNUMBER($A46),ISNUMBER(BI$1)),IF(OFFSET(CountryData!$A$1,'Quality check'!$A46-1,'Quality check'!BI$1-1)=0,"",OFFSET(CountryData!$A$1,'Quality check'!$A46-1,'Quality check'!BI$1-1)),"")</f>
        <v>2500</v>
      </c>
      <c r="BJ46" s="202">
        <f ca="1">IF(AND(ISNUMBER($A46),ISNUMBER(BJ$1)),IF(OFFSET(CountryData!$A$1,'Quality check'!$A46-1,'Quality check'!BJ$1-1)=0,"",OFFSET(CountryData!$A$1,'Quality check'!$A46-1,'Quality check'!BJ$1-1)),"")</f>
        <v>39</v>
      </c>
      <c r="BK46" s="202">
        <f ca="1">IF(AND(ISNUMBER($A46),ISNUMBER(BK$1)),IF(OFFSET(CountryData!$A$1,'Quality check'!$A46-1,'Quality check'!BK$1-1)=0,"",OFFSET(CountryData!$A$1,'Quality check'!$A46-1,'Quality check'!BK$1-1)),"")</f>
        <v>3</v>
      </c>
      <c r="BL46" s="308">
        <f ca="1">IF(AND(ISNUMBER($A46),ISNUMBER(BL$1)),IF(OFFSET(CountryData!$A$1,'Quality check'!$A46-1,'Quality check'!BL$1-1)=0,"",OFFSET(CountryData!$A$1,'Quality check'!$A46-1,'Quality check'!BL$1-1)),"")</f>
        <v>0.48100000000000004</v>
      </c>
      <c r="BM46" s="308">
        <f ca="1">IF(AND(ISNUMBER($A46),ISNUMBER(BM$1)),IF(OFFSET(CountryData!$A$1,'Quality check'!$A46-1,'Quality check'!BM$1-1)=0,"",OFFSET(CountryData!$A$1,'Quality check'!$A46-1,'Quality check'!BM$1-1)),"")</f>
        <v>0.45348837209302323</v>
      </c>
      <c r="BN46" s="308">
        <f ca="1">IF(AND(ISNUMBER($A46),ISNUMBER(BN$1)),IF(OFFSET(CountryData!$A$1,'Quality check'!$A46-1,'Quality check'!BN$1-1)=0,"",OFFSET(CountryData!$A$1,'Quality check'!$A46-1,'Quality check'!BN$1-1)),"")</f>
        <v>0.93200000000000005</v>
      </c>
      <c r="BO46" s="308">
        <f ca="1">IF(AND(ISNUMBER($A46),ISNUMBER(BO$1)),IF(OFFSET(CountryData!$A$1,'Quality check'!$A46-1,'Quality check'!BO$1-1)=0,"",OFFSET(CountryData!$A$1,'Quality check'!$A46-1,'Quality check'!BO$1-1)),"")</f>
        <v>0.48100000000000004</v>
      </c>
      <c r="BP46" s="308">
        <f ca="1">IF(AND(ISNUMBER($A46),ISNUMBER(BP$1)),IF(OFFSET(CountryData!$A$1,'Quality check'!$A46-1,'Quality check'!BP$1-1)=0,"",OFFSET(CountryData!$A$1,'Quality check'!$A46-1,'Quality check'!BP$1-1)),"")</f>
        <v>0.442</v>
      </c>
      <c r="BQ46" s="308">
        <f ca="1">IF(AND(ISNUMBER($A46),ISNUMBER(BQ$1)),IF(OFFSET(CountryData!$A$1,'Quality check'!$A46-1,'Quality check'!BQ$1-1)=0,"",OFFSET(CountryData!$A$1,'Quality check'!$A46-1,'Quality check'!BQ$1-1)),"")</f>
        <v>0.38600000000000001</v>
      </c>
      <c r="BR46" s="308">
        <f ca="1">IF(AND(ISNUMBER($A46),ISNUMBER(BR$1)),IF(OFFSET(CountryData!$A$1,'Quality check'!$A46-1,'Quality check'!BR$1-1)=0,"",OFFSET(CountryData!$A$1,'Quality check'!$A46-1,'Quality check'!BR$1-1)),"")</f>
        <v>0.56894873458792994</v>
      </c>
      <c r="BS46" s="308">
        <f ca="1">IF(AND(ISNUMBER($A46),ISNUMBER(BS$1)),IF(OFFSET(CountryData!$A$1,'Quality check'!$A46-1,'Quality check'!BS$1-1)=0,"",OFFSET(CountryData!$A$1,'Quality check'!$A46-1,'Quality check'!BS$1-1)),"")</f>
        <v>0.45348837209302323</v>
      </c>
      <c r="BT46" s="308">
        <f ca="1">IF(AND(ISNUMBER($A46),ISNUMBER(BT$1)),IF(OFFSET(CountryData!$A$1,'Quality check'!$A46-1,'Quality check'!BT$1-1)=0,"",OFFSET(CountryData!$A$1,'Quality check'!$A46-1,'Quality check'!BT$1-1)),"")</f>
        <v>0.46</v>
      </c>
      <c r="BU46" s="308">
        <f ca="1">IF(AND(ISNUMBER($A46),ISNUMBER(BU$1)),IF(OFFSET(CountryData!$A$1,'Quality check'!$A46-1,'Quality check'!BU$1-1)=0,"",OFFSET(CountryData!$A$1,'Quality check'!$A46-1,'Quality check'!BU$1-1)),"")</f>
        <v>0.56894873458792994</v>
      </c>
      <c r="BV46" s="308">
        <f ca="1">IF(AND(ISNUMBER($A46),ISNUMBER(BV$1)),IF(OFFSET(CountryData!$A$1,'Quality check'!$A46-1,'Quality check'!BV$1-1)=0,"",OFFSET(CountryData!$A$1,'Quality check'!$A46-1,'Quality check'!BV$1-1)),"")</f>
        <v>1.3999999999999999E-2</v>
      </c>
      <c r="BW46" s="308">
        <f ca="1">IF(AND(ISNUMBER($A46),ISNUMBER(BW$1)),IF(OFFSET(CountryData!$A$1,'Quality check'!$A46-1,'Quality check'!BW$1-1)=0,"",OFFSET(CountryData!$A$1,'Quality check'!$A46-1,'Quality check'!BW$1-1)),"")</f>
        <v>1.3999999999999999E-2</v>
      </c>
      <c r="BX46" s="202">
        <f ca="1">IF(AND(ISNUMBER($A46),ISNUMBER(BX$1)),IF(OFFSET(CountryData!$A$1,'Quality check'!$A46-1,'Quality check'!BX$1-1)=0,"",OFFSET(CountryData!$A$1,'Quality check'!$A46-1,'Quality check'!BX$1-1)),"")</f>
        <v>0.46</v>
      </c>
      <c r="BY46" s="308">
        <f ca="1">IF(AND(ISNUMBER($A46),ISNUMBER(BY$1)),IF(OFFSET(CountryData!$A$1,'Quality check'!$A46-1,'Quality check'!BY$1-1)=0,"",OFFSET(CountryData!$A$1,'Quality check'!$A46-1,'Quality check'!BY$1-1)),"")</f>
        <v>0.45348837209302323</v>
      </c>
      <c r="BZ46" s="308">
        <f ca="1">IF(AND(ISNUMBER($A46),ISNUMBER(BZ$1)),IF(OFFSET(CountryData!$A$1,'Quality check'!$A46-1,'Quality check'!BZ$1-1)=0,"",OFFSET(CountryData!$A$1,'Quality check'!$A46-1,'Quality check'!BZ$1-1)),"")</f>
        <v>0.46</v>
      </c>
      <c r="CA46" s="308">
        <f ca="1">IF(AND(ISNUMBER($A46),ISNUMBER(CA$1)),IF(OFFSET(CountryData!$A$1,'Quality check'!$A46-1,'Quality check'!CA$1-1)=0,"",OFFSET(CountryData!$A$1,'Quality check'!$A46-1,'Quality check'!CA$1-1)),"")</f>
        <v>0.46</v>
      </c>
      <c r="CB46" s="308">
        <f ca="1">IF(AND(ISNUMBER($A46),ISNUMBER(CB$1)),IF(OFFSET(CountryData!$A$1,'Quality check'!$A46-1,'Quality check'!CB$1-1)=0,"",OFFSET(CountryData!$A$1,'Quality check'!$A46-1,'Quality check'!CB$1-1)),"")</f>
        <v>3.1E-2</v>
      </c>
      <c r="CC46" s="308">
        <f ca="1">IF(AND(ISNUMBER($A46),ISNUMBER(CC$1)),IF(OFFSET(CountryData!$A$1,'Quality check'!$A46-1,'Quality check'!CC$1-1)=0,"",OFFSET(CountryData!$A$1,'Quality check'!$A46-1,'Quality check'!CC$1-1)),"")</f>
        <v>0.41925789158042037</v>
      </c>
      <c r="CD46" s="308">
        <f ca="1">IF(AND(ISNUMBER($A46),ISNUMBER(CD$1)),IF(OFFSET(CountryData!$A$1,'Quality check'!$A46-1,'Quality check'!CD$1-1)=0,"",OFFSET(CountryData!$A$1,'Quality check'!$A46-1,'Quality check'!CD$1-1)),"")</f>
        <v>0.45348837209302323</v>
      </c>
      <c r="CE46" s="308">
        <f ca="1">IF(AND(ISNUMBER($A46),ISNUMBER(CE$1)),IF(OFFSET(CountryData!$A$1,'Quality check'!$A46-1,'Quality check'!CE$1-1)=0,"",OFFSET(CountryData!$A$1,'Quality check'!$A46-1,'Quality check'!CE$1-1)),"")</f>
        <v>0.45348837209302323</v>
      </c>
      <c r="CF46" s="308">
        <f ca="1">IF(AND(ISNUMBER($A46),ISNUMBER(CF$1)),IF(OFFSET(CountryData!$A$1,'Quality check'!$A46-1,'Quality check'!CF$1-1)=0,"",OFFSET(CountryData!$A$1,'Quality check'!$A46-1,'Quality check'!CF$1-1)),"")</f>
        <v>0.41925789158042037</v>
      </c>
      <c r="CG46" s="308">
        <f ca="1">IF(AND(ISNUMBER($A46),ISNUMBER(CG$1)),IF(OFFSET(CountryData!$A$1,'Quality check'!$A46-1,'Quality check'!CG$1-1)=0,"",OFFSET(CountryData!$A$1,'Quality check'!$A46-1,'Quality check'!CG$1-1)),"")</f>
        <v>0.41925789158042037</v>
      </c>
      <c r="CH46" s="308">
        <f ca="1">IF(AND(ISNUMBER($A46),ISNUMBER(CH$1)),IF(OFFSET(CountryData!$A$1,'Quality check'!$A46-1,'Quality check'!CH$1-1)=0,"",OFFSET(CountryData!$A$1,'Quality check'!$A46-1,'Quality check'!CH$1-1)),"")</f>
        <v>0.60299999999999998</v>
      </c>
      <c r="CI46" s="308">
        <f ca="1">IF(AND(ISNUMBER($A46),ISNUMBER(CI$1)),IF(OFFSET(CountryData!$A$1,'Quality check'!$A46-1,'Quality check'!CI$1-1)=0,"",OFFSET(CountryData!$A$1,'Quality check'!$A46-1,'Quality check'!CI$1-1)),"")</f>
        <v>0.28399999999999997</v>
      </c>
      <c r="CJ46" s="308" t="str">
        <f ca="1">IF(AND(ISNUMBER($A46),ISNUMBER(CJ$1)),IF(OFFSET(CountryData!$A$1,'Quality check'!$A46-1,'Quality check'!CJ$1-1)=0,"",OFFSET(CountryData!$A$1,'Quality check'!$A46-1,'Quality check'!CJ$1-1)),"")</f>
        <v/>
      </c>
      <c r="CK46" s="202" t="str">
        <f ca="1">IF(AND(ISNUMBER($A46),ISNUMBER(CK$1)),IF(OFFSET(CountryData!$A$1,'Quality check'!$A46-1,'Quality check'!CK$1-1)=0,"",OFFSET(CountryData!$A$1,'Quality check'!$A46-1,'Quality check'!CK$1-1)),"")</f>
        <v/>
      </c>
      <c r="CL46" s="308">
        <f ca="1">IF(AND(ISNUMBER($A46),ISNUMBER(CL$1)),IF(OFFSET(CountryData!$A$1,'Quality check'!$A46-1,'Quality check'!CL$1-1)=0,"",OFFSET(CountryData!$A$1,'Quality check'!$A46-1,'Quality check'!CL$1-1)),"")</f>
        <v>0.45348837209302323</v>
      </c>
      <c r="CM46" s="308" t="str">
        <f ca="1">IF(AND(ISNUMBER($A46),ISNUMBER(CM$1)),IF(OFFSET(CountryData!$A$1,'Quality check'!$A46-1,'Quality check'!CM$1-1)=0,"",OFFSET(CountryData!$A$1,'Quality check'!$A46-1,'Quality check'!CM$1-1)),"")</f>
        <v/>
      </c>
      <c r="CN46" s="308" t="str">
        <f ca="1">IF(AND(ISNUMBER($A46),ISNUMBER(CN$1)),IF(OFFSET(CountryData!$A$1,'Quality check'!$A46-1,'Quality check'!CN$1-1)=0,"",OFFSET(CountryData!$A$1,'Quality check'!$A46-1,'Quality check'!CN$1-1)),"")</f>
        <v/>
      </c>
      <c r="CO46" s="308" t="str">
        <f ca="1">IF(AND(ISNUMBER($A46),ISNUMBER(CO$1)),IF(OFFSET(CountryData!$A$1,'Quality check'!$A46-1,'Quality check'!CO$1-1)=0,"",OFFSET(CountryData!$A$1,'Quality check'!$A46-1,'Quality check'!CO$1-1)),"")</f>
        <v/>
      </c>
      <c r="CP46" s="308">
        <f ca="1">IF(AND(ISNUMBER($A46),ISNUMBER(CP$1)),IF(OFFSET(CountryData!$A$1,'Quality check'!$A46-1,'Quality check'!CP$1-1)=0,"",OFFSET(CountryData!$A$1,'Quality check'!$A46-1,'Quality check'!CP$1-1)),"")</f>
        <v>0.5</v>
      </c>
      <c r="CQ46" s="308">
        <f ca="1">IF(AND(ISNUMBER($A46),ISNUMBER(CQ$1)),IF(OFFSET(CountryData!$A$1,'Quality check'!$A46-1,'Quality check'!CQ$1-1)=0,"",OFFSET(CountryData!$A$1,'Quality check'!$A46-1,'Quality check'!CQ$1-1)),"")</f>
        <v>3.1E-2</v>
      </c>
      <c r="CR46" s="203">
        <f ca="1">IF(AND(ISNUMBER($A46),ISNUMBER(CR$1)),IF(OFFSET(CountryData!$A$1,'Quality check'!$A46-1,'Quality check'!CR$1-1)=0,"",OFFSET(CountryData!$A$1,'Quality check'!$A46-1,'Quality check'!CR$1-1)),"")</f>
        <v>600</v>
      </c>
      <c r="CS46" s="203">
        <f ca="1">IF(AND(ISNUMBER($A46),ISNUMBER(CS$1)),IF(OFFSET(CountryData!$A$1,'Quality check'!$A46-1,'Quality check'!CS$1-1)=0,"",OFFSET(CountryData!$A$1,'Quality check'!$A46-1,'Quality check'!CS$1-1)),"")</f>
        <v>100</v>
      </c>
      <c r="CT46" s="203">
        <f ca="1">IF(AND(ISNUMBER($A46),ISNUMBER(CT$1)),IF(OFFSET(CountryData!$A$1,'Quality check'!$A46-1,'Quality check'!CT$1-1)=0,"",OFFSET(CountryData!$A$1,'Quality check'!$A46-1,'Quality check'!CT$1-1)),"")</f>
        <v>5000</v>
      </c>
      <c r="CU46" s="203">
        <f ca="1">IF(AND(ISNUMBER($A46),ISNUMBER(CU$1)),IF(OFFSET(CountryData!$A$1,'Quality check'!$A46-1,'Quality check'!CU$1-1)=0,"",OFFSET(CountryData!$A$1,'Quality check'!$A46-1,'Quality check'!CU$1-1)),"")</f>
        <v>300</v>
      </c>
      <c r="CV46" s="203">
        <f ca="1">IF(AND(ISNUMBER($A46),ISNUMBER(CV$1)),IF(OFFSET(CountryData!$A$1,'Quality check'!$A46-1,'Quality check'!CV$1-1)=0,"",OFFSET(CountryData!$A$1,'Quality check'!$A46-1,'Quality check'!CV$1-1)),"")</f>
        <v>10000</v>
      </c>
      <c r="CW46" s="203">
        <f ca="1">IF(AND(ISNUMBER($A46),ISNUMBER(CW$1)),IF(OFFSET(CountryData!$A$1,'Quality check'!$A46-1,'Quality check'!CW$1-1)=0,"",OFFSET(CountryData!$A$1,'Quality check'!$A46-1,'Quality check'!CW$1-1)),"")</f>
        <v>16000</v>
      </c>
      <c r="CX46" s="203">
        <f ca="1">IF(AND(ISNUMBER($A46),ISNUMBER(CX$1)),IF(OFFSET(CountryData!$A$1,'Quality check'!$A46-1,'Quality check'!CX$1-1)=0,"",OFFSET(CountryData!$A$1,'Quality check'!$A46-1,'Quality check'!CX$1-1)),"")</f>
        <v>10000</v>
      </c>
      <c r="CY46" s="203">
        <f ca="1">IF(AND(ISNUMBER($A46),ISNUMBER(CY$1)),IF(OFFSET(CountryData!$A$1,'Quality check'!$A46-1,'Quality check'!CY$1-1)=0,"",OFFSET(CountryData!$A$1,'Quality check'!$A46-1,'Quality check'!CY$1-1)),"")</f>
        <v>14000</v>
      </c>
      <c r="CZ46" s="308">
        <f ca="1">IF(AND(ISNUMBER($A46),ISNUMBER(CZ$1)),IF(OFFSET(CountryData!$A$1,'Quality check'!$A46-1,'Quality check'!CZ$1-1)=0,"",OFFSET(CountryData!$A$1,'Quality check'!$A46-1,'Quality check'!CZ$1-1)),"")</f>
        <v>4.5</v>
      </c>
      <c r="DA46" s="308">
        <f ca="1">IF(AND(ISNUMBER($A46),ISNUMBER(DA$1)),IF(OFFSET(CountryData!$A$1,'Quality check'!$A46-1,'Quality check'!DA$1-1)=0,"",OFFSET(CountryData!$A$1,'Quality check'!$A46-1,'Quality check'!DA$1-1)),"")</f>
        <v>0.67</v>
      </c>
      <c r="DB46" s="202">
        <f ca="1">IF(AND(ISNUMBER($A46),ISNUMBER(DB$1)),IF(OFFSET(CountryData!$A$1,'Quality check'!$A46-1,'Quality check'!DB$1-1)=0,"",OFFSET(CountryData!$A$1,'Quality check'!$A46-1,'Quality check'!DB$1-1)),"")</f>
        <v>0.23</v>
      </c>
      <c r="DC46" s="308">
        <f ca="1">IF(AND(ISNUMBER($A46),ISNUMBER(DC$1)),IF(OFFSET(CountryData!$A$1,'Quality check'!$A46-1,'Quality check'!DC$1-1)=0,"",OFFSET(CountryData!$A$1,'Quality check'!$A46-1,'Quality check'!DC$1-1)),"")</f>
        <v>0.72</v>
      </c>
      <c r="DD46" s="308">
        <f ca="1">IF(AND(ISNUMBER($A46),ISNUMBER(DD$1)),IF(OFFSET(CountryData!$A$1,'Quality check'!$A46-1,'Quality check'!DD$1-1)=0,"",OFFSET(CountryData!$A$1,'Quality check'!$A46-1,'Quality check'!DD$1-1)),"")</f>
        <v>0.18</v>
      </c>
      <c r="DE46" s="202">
        <f ca="1">IF(AND(ISNUMBER($A46),ISNUMBER(DE$1)),IF(OFFSET(CountryData!$A$1,'Quality check'!$A46-1,'Quality check'!DE$1-1)=0,"",OFFSET(CountryData!$A$1,'Quality check'!$A46-1,'Quality check'!DE$1-1)),"")</f>
        <v>0.03</v>
      </c>
      <c r="DF46" s="203">
        <f ca="1">IF(AND(ISNUMBER($A46),ISNUMBER(DF$1)),IF(OFFSET(CountryData!$A$1,'Quality check'!$A46-1,'Quality check'!DF$1-1)=0,"",OFFSET(CountryData!$A$1,'Quality check'!$A46-1,'Quality check'!DF$1-1)),"")</f>
        <v>3.5</v>
      </c>
      <c r="DG46" s="308">
        <f ca="1">IF(AND(ISNUMBER($A46),ISNUMBER(DG$1)),IF(OFFSET(CountryData!$A$1,'Quality check'!$A46-1,'Quality check'!DG$1-1)=0,"",OFFSET(CountryData!$A$1,'Quality check'!$A46-1,'Quality check'!DG$1-1)),"")</f>
        <v>0.37</v>
      </c>
      <c r="DH46" s="203">
        <f ca="1">IF(AND(ISNUMBER($A46),ISNUMBER(DH$1)),IF(OFFSET(CountryData!$A$1,'Quality check'!$A46-1,'Quality check'!DH$1-1)=0,"",OFFSET(CountryData!$A$1,'Quality check'!$A46-1,'Quality check'!DH$1-1)),"")</f>
        <v>120</v>
      </c>
      <c r="DI46" s="308">
        <f ca="1">IF(AND(ISNUMBER($A46),ISNUMBER(DI$1)),IF(OFFSET(CountryData!$A$1,'Quality check'!$A46-1,'Quality check'!DI$1-1)=0,"",OFFSET(CountryData!$A$1,'Quality check'!$A46-1,'Quality check'!DI$1-1)),"")</f>
        <v>0.16</v>
      </c>
      <c r="DJ46" s="308">
        <f ca="1">IF(AND(ISNUMBER($A46),ISNUMBER(DJ$1)),IF(OFFSET(CountryData!$A$1,'Quality check'!$A46-1,'Quality check'!DJ$1-1)=0,"",OFFSET(CountryData!$A$1,'Quality check'!$A46-1,'Quality check'!DJ$1-1)),"")</f>
        <v>4</v>
      </c>
      <c r="DK46" s="203">
        <f ca="1">IF(AND(ISNUMBER($A46),ISNUMBER(DK$1)),IF(OFFSET(CountryData!$A$1,'Quality check'!$A46-1,'Quality check'!DK$1-1)=0,"",OFFSET(CountryData!$A$1,'Quality check'!$A46-1,'Quality check'!DK$1-1)),"")</f>
        <v>50</v>
      </c>
      <c r="DL46" s="203">
        <f ca="1">IF(AND(ISNUMBER($A46),ISNUMBER(DL$1)),IF(OFFSET(CountryData!$A$1,'Quality check'!$A46-1,'Quality check'!DL$1-1)=0,"",OFFSET(CountryData!$A$1,'Quality check'!$A46-1,'Quality check'!DL$1-1)),"")</f>
        <v>1500000</v>
      </c>
      <c r="DM46" s="203">
        <f ca="1">IF(AND(ISNUMBER($A46),ISNUMBER(DM$1)),IF(OFFSET(CountryData!$A$1,'Quality check'!$A46-1,'Quality check'!DM$1-1)=0,"",OFFSET(CountryData!$A$1,'Quality check'!$A46-1,'Quality check'!DM$1-1)),"")</f>
        <v>510000</v>
      </c>
      <c r="DN46" s="203">
        <f ca="1">IF(AND(ISNUMBER($A46),ISNUMBER(DN$1)),IF(OFFSET(CountryData!$A$1,'Quality check'!$A46-1,'Quality check'!DN$1-1)=0,"",OFFSET(CountryData!$A$1,'Quality check'!$A46-1,'Quality check'!DN$1-1)),"")</f>
        <v>5000</v>
      </c>
      <c r="DO46" t="str">
        <f ca="1">IF(AND(ISNUMBER($A46),ISNUMBER(DO$1)),IF(OFFSET(CountryData!$A$1,'Quality check'!$A46-1,'Quality check'!DO$1-1)=0,"",OFFSET(CountryData!$A$1,'Quality check'!$A46-1,'Quality check'!DO$1-1)),"")</f>
        <v/>
      </c>
      <c r="DP46" t="str">
        <f ca="1">IF(AND(ISNUMBER($A46),ISNUMBER(DP$1)),IF(OFFSET(CountryData!$A$1,'Quality check'!$A46-1,'Quality check'!DP$1-1)=0,"",OFFSET(CountryData!$A$1,'Quality check'!$A46-1,'Quality check'!DP$1-1)),"")</f>
        <v/>
      </c>
      <c r="EF46">
        <f t="shared" si="7"/>
        <v>14</v>
      </c>
      <c r="EG46">
        <f t="shared" si="8"/>
        <v>14</v>
      </c>
      <c r="EH46" t="str">
        <f t="shared" si="0"/>
        <v/>
      </c>
    </row>
    <row r="47" spans="1:138" x14ac:dyDescent="0.25">
      <c r="A47" s="114">
        <f>IF(ISNUMBER(MATCH(C47,CountryData!$EM:$EM,0)),MATCH(C47,CountryData!$EM:$EM,0),"")</f>
        <v>128</v>
      </c>
      <c r="B47" t="s">
        <v>834</v>
      </c>
      <c r="C47" t="s">
        <v>835</v>
      </c>
      <c r="D47" t="s">
        <v>654</v>
      </c>
      <c r="E47" t="s">
        <v>856</v>
      </c>
      <c r="F47" s="203">
        <f ca="1">IF(AND(ISNUMBER($A47),ISNUMBER(F$1)),IF(OFFSET(CountryData!$A$1,'Quality check'!$A47-1,'Quality check'!F$1-1)=0,"",OFFSET(CountryData!$A$1,'Quality check'!$A47-1,'Quality check'!F$1-1)),"")</f>
        <v>32220000</v>
      </c>
      <c r="G47" s="203">
        <f ca="1">IF(AND(ISNUMBER($A47),ISNUMBER(G$1)),IF(OFFSET(CountryData!$A$1,'Quality check'!$A47-1,'Quality check'!G$1-1)=0,"",OFFSET(CountryData!$A$1,'Quality check'!$A47-1,'Quality check'!G$1-1)),"")</f>
        <v>15497820</v>
      </c>
      <c r="H47" s="202">
        <f ca="1">IF(AND(ISNUMBER($A47),ISNUMBER(H$1)),IF(OFFSET(CountryData!$A$1,'Quality check'!$A47-1,'Quality check'!H$1-1)=0,"",OFFSET(CountryData!$A$1,'Quality check'!$A47-1,'Quality check'!H$1-1)),"")</f>
        <v>0.62767396027312228</v>
      </c>
      <c r="I47" s="202">
        <f ca="1">IF(AND(ISNUMBER($A47),ISNUMBER(I$1)),IF(OFFSET(CountryData!$A$1,'Quality check'!$A47-1,'Quality check'!I$1-1)=0,"",OFFSET(CountryData!$A$1,'Quality check'!$A47-1,'Quality check'!I$1-1)),"")</f>
        <v>2.8999999999999998E-2</v>
      </c>
      <c r="J47" s="203">
        <f ca="1">IF(AND(ISNUMBER($A47),ISNUMBER(J$1)),IF(OFFSET(CountryData!$A$1,'Quality check'!$A47-1,'Quality check'!J$1-1)=0,"",OFFSET(CountryData!$A$1,'Quality check'!$A47-1,'Quality check'!J$1-1)),"")</f>
        <v>15992114.613737559</v>
      </c>
      <c r="K47" s="203">
        <f ca="1">IF(AND(ISNUMBER($A47),ISNUMBER(K$1)),IF(OFFSET(CountryData!$A$1,'Quality check'!$A47-1,'Quality check'!K$1-1)=0,"",OFFSET(CountryData!$A$1,'Quality check'!$A47-1,'Quality check'!K$1-1)),"")</f>
        <v>7120620</v>
      </c>
      <c r="L47" s="203">
        <f ca="1">IF(AND(ISNUMBER($A47),ISNUMBER(L$1)),IF(OFFSET(CountryData!$A$1,'Quality check'!$A47-1,'Quality check'!L$1-1)=0,"",OFFSET(CountryData!$A$1,'Quality check'!$A47-1,'Quality check'!L$1-1)),"")</f>
        <v>1159920</v>
      </c>
      <c r="M47" s="203">
        <f ca="1">IF(AND(ISNUMBER($A47),ISNUMBER(M$1)),IF(OFFSET(CountryData!$A$1,'Quality check'!$A47-1,'Quality check'!M$1-1)=0,"",OFFSET(CountryData!$A$1,'Quality check'!$A47-1,'Quality check'!M$1-1)),"")</f>
        <v>5284079.9999999991</v>
      </c>
      <c r="N47" s="203">
        <f ca="1">IF(AND(ISNUMBER($A47),ISNUMBER(N$1)),IF(OFFSET(CountryData!$A$1,'Quality check'!$A47-1,'Quality check'!N$1-1)=0,"",OFFSET(CountryData!$A$1,'Quality check'!$A47-1,'Quality check'!N$1-1)),"")</f>
        <v>4055942.2989984383</v>
      </c>
      <c r="O47" s="203">
        <f ca="1">IF(AND(ISNUMBER($A47),ISNUMBER(O$1)),IF(OFFSET(CountryData!$A$1,'Quality check'!$A47-1,'Quality check'!O$1-1)=0,"",OFFSET(CountryData!$A$1,'Quality check'!$A47-1,'Quality check'!O$1-1)),"")</f>
        <v>888718.96352108789</v>
      </c>
      <c r="P47" s="203">
        <f ca="1">IF(AND(ISNUMBER($A47),ISNUMBER(P$1)),IF(OFFSET(CountryData!$A$1,'Quality check'!$A47-1,'Quality check'!P$1-1)=0,"",OFFSET(CountryData!$A$1,'Quality check'!$A47-1,'Quality check'!P$1-1)),"")</f>
        <v>1390250.2196085639</v>
      </c>
      <c r="Q47" s="203">
        <f ca="1">IF(AND(ISNUMBER($A47),ISNUMBER(Q$1)),IF(OFFSET(CountryData!$A$1,'Quality check'!$A47-1,'Quality check'!Q$1-1)=0,"",OFFSET(CountryData!$A$1,'Quality check'!$A47-1,'Quality check'!Q$1-1)),"")</f>
        <v>1127700</v>
      </c>
      <c r="R47" s="203">
        <f ca="1">IF(AND(ISNUMBER($A47),ISNUMBER(R$1)),IF(OFFSET(CountryData!$A$1,'Quality check'!$A47-1,'Quality check'!R$1-1)=0,"",OFFSET(CountryData!$A$1,'Quality check'!$A47-1,'Quality check'!R$1-1)),"")</f>
        <v>501531.25608747586</v>
      </c>
      <c r="S47" s="203">
        <f ca="1">IF(AND(ISNUMBER($A47),ISNUMBER(S$1)),IF(OFFSET(CountryData!$A$1,'Quality check'!$A47-1,'Quality check'!S$1-1)=0,"",OFFSET(CountryData!$A$1,'Quality check'!$A47-1,'Quality check'!S$1-1)),"")</f>
        <v>501066.4449140862</v>
      </c>
      <c r="T47" s="202">
        <f ca="1">IF(AND(ISNUMBER($A47),ISNUMBER(T$1)),IF(OFFSET(CountryData!$A$1,'Quality check'!$A47-1,'Quality check'!T$1-1)=0,"",OFFSET(CountryData!$A$1,'Quality check'!$A47-1,'Quality check'!T$1-1)),"")</f>
        <v>0.32103286504908168</v>
      </c>
      <c r="U47" s="203">
        <f ca="1">IF(AND(ISNUMBER($A47),ISNUMBER(U$1)),IF(OFFSET(CountryData!$A$1,'Quality check'!$A47-1,'Quality check'!U$1-1)=0,"",OFFSET(CountryData!$A$1,'Quality check'!$A47-1,'Quality check'!U$1-1)),"")</f>
        <v>24229440</v>
      </c>
      <c r="V47" s="203">
        <f ca="1">IF(AND(ISNUMBER($A47),ISNUMBER(V$1)),IF(OFFSET(CountryData!$A$1,'Quality check'!$A47-1,'Quality check'!V$1-1)=0,"",OFFSET(CountryData!$A$1,'Quality check'!$A47-1,'Quality check'!V$1-1)),"")</f>
        <v>24229440</v>
      </c>
      <c r="W47" s="202">
        <f ca="1">IF(AND(ISNUMBER($A47),ISNUMBER(W$1)),IF(OFFSET(CountryData!$A$1,'Quality check'!$A47-1,'Quality check'!W$1-1)=0,"",OFFSET(CountryData!$A$1,'Quality check'!$A47-1,'Quality check'!W$1-1)),"")</f>
        <v>0.36899999999999999</v>
      </c>
      <c r="X47" s="202">
        <f ca="1">IF(AND(ISNUMBER($A47),ISNUMBER(X$1)),IF(OFFSET(CountryData!$A$1,'Quality check'!$A47-1,'Quality check'!X$1-1)=0,"",OFFSET(CountryData!$A$1,'Quality check'!$A47-1,'Quality check'!X$1-1)),"")</f>
        <v>4.783103484382357</v>
      </c>
      <c r="Y47" s="202">
        <f ca="1">IF(AND(ISNUMBER($A47),ISNUMBER(Y$1)),IF(OFFSET(CountryData!$A$1,'Quality check'!$A47-1,'Quality check'!Y$1-1)=0,"",OFFSET(CountryData!$A$1,'Quality check'!$A47-1,'Quality check'!Y$1-1)),"")</f>
        <v>0.36899999999999999</v>
      </c>
      <c r="Z47" s="202">
        <f ca="1">IF(AND(ISNUMBER($A47),ISNUMBER(Z$1)),IF(OFFSET(CountryData!$A$1,'Quality check'!$A47-1,'Quality check'!Z$1-1)=0,"",OFFSET(CountryData!$A$1,'Quality check'!$A47-1,'Quality check'!Z$1-1)),"")</f>
        <v>0.752</v>
      </c>
      <c r="AA47" s="203">
        <f ca="1">IF(AND(ISNUMBER($A47),ISNUMBER(AA$1)),IF(OFFSET(CountryData!$A$1,'Quality check'!$A47-1,'Quality check'!AA$1-1)=0,"",OFFSET(CountryData!$A$1,'Quality check'!$A47-1,'Quality check'!AA$1-1)),"")</f>
        <v>32123.490857216675</v>
      </c>
      <c r="AB47" s="203">
        <f ca="1">IF(AND(ISNUMBER($A47),ISNUMBER(AB$1)),IF(OFFSET(CountryData!$A$1,'Quality check'!$A47-1,'Quality check'!AB$1-1)=0,"",OFFSET(CountryData!$A$1,'Quality check'!$A47-1,'Quality check'!AB$1-1)),"")</f>
        <v>66393.909936208045</v>
      </c>
      <c r="AC47" s="203">
        <f ca="1">IF(AND(ISNUMBER($A47),ISNUMBER(AC$1)),IF(OFFSET(CountryData!$A$1,'Quality check'!$A47-1,'Quality check'!AC$1-1)=0,"",OFFSET(CountryData!$A$1,'Quality check'!$A47-1,'Quality check'!AC$1-1)),"")</f>
        <v>100004.27654775047</v>
      </c>
      <c r="AD47" s="203" t="str">
        <f ca="1">IF(AND(ISNUMBER($A47),ISNUMBER(AD$1)),IF(OFFSET(CountryData!$A$1,'Quality check'!$A47-1,'Quality check'!AD$1-1)=0,"",OFFSET(CountryData!$A$1,'Quality check'!$A47-1,'Quality check'!AD$1-1)),"")</f>
        <v/>
      </c>
      <c r="AE47" s="202">
        <f ca="1">IF(AND(ISNUMBER($A47),ISNUMBER(AE$1)),IF(OFFSET(CountryData!$A$1,'Quality check'!$A47-1,'Quality check'!AE$1-1)=0,"",OFFSET(CountryData!$A$1,'Quality check'!$A47-1,'Quality check'!AE$1-1)),"")</f>
        <v>0.113</v>
      </c>
      <c r="AF47" s="308">
        <f ca="1">IF(AND(ISNUMBER($A47),ISNUMBER(AF$1)),IF(OFFSET(CountryData!$A$1,'Quality check'!$A47-1,'Quality check'!AF$1-1)=0,"",OFFSET(CountryData!$A$1,'Quality check'!$A47-1,'Quality check'!AF$1-1)),"")</f>
        <v>2.4483333333333337</v>
      </c>
      <c r="AG47" s="203" t="str">
        <f ca="1">IF(AND(ISNUMBER($A47),ISNUMBER(AG$1)),IF(OFFSET(CountryData!$A$1,'Quality check'!$A47-1,'Quality check'!AG$1-1)=0,"",OFFSET(CountryData!$A$1,'Quality check'!$A47-1,'Quality check'!AG$1-1)),"")</f>
        <v>HEW</v>
      </c>
      <c r="AH47" s="203">
        <f ca="1">IF(AND(ISNUMBER($A47),ISNUMBER(AH$1)),IF(OFFSET(CountryData!$A$1,'Quality check'!$A47-1,'Quality check'!AH$1-1)=0,"",OFFSET(CountryData!$A$1,'Quality check'!$A47-1,'Quality check'!AH$1-1)),"")</f>
        <v>2500</v>
      </c>
      <c r="AI47" s="203">
        <f ca="1">IF(AND(ISNUMBER($A47),ISNUMBER(AI$1)),IF(OFFSET(CountryData!$A$1,'Quality check'!$A47-1,'Quality check'!AI$1-1)=0,"",OFFSET(CountryData!$A$1,'Quality check'!$A47-1,'Quality check'!AI$1-1)),"")</f>
        <v>13051</v>
      </c>
      <c r="AJ47" s="202">
        <f ca="1">IF(AND(ISNUMBER($A47),ISNUMBER(AJ$1)),IF(OFFSET(CountryData!$A$1,'Quality check'!$A47-1,'Quality check'!AJ$1-1)=0,"",OFFSET(CountryData!$A$1,'Quality check'!$A47-1,'Quality check'!AJ$1-1)),"")</f>
        <v>0.27315646787055486</v>
      </c>
      <c r="AK47" s="202">
        <f ca="1">IF(AND(ISNUMBER($A47),ISNUMBER(AK$1)),IF(OFFSET(CountryData!$A$1,'Quality check'!$A47-1,'Quality check'!AK$1-1)=0,"",OFFSET(CountryData!$A$1,'Quality check'!$A47-1,'Quality check'!AK$1-1)),"")</f>
        <v>0.72684353212944508</v>
      </c>
      <c r="AL47" s="202">
        <f ca="1">IF(AND(ISNUMBER($A47),ISNUMBER(AL$1)),IF(OFFSET(CountryData!$A$1,'Quality check'!$A47-1,'Quality check'!AL$1-1)=0,"",OFFSET(CountryData!$A$1,'Quality check'!$A47-1,'Quality check'!AL$1-1)),"")</f>
        <v>7.0000000000000007E-2</v>
      </c>
      <c r="AM47" s="202">
        <f ca="1">IF(AND(ISNUMBER($A47),ISNUMBER(AM$1)),IF(OFFSET(CountryData!$A$1,'Quality check'!$A47-1,'Quality check'!AM$1-1)=0,"",OFFSET(CountryData!$A$1,'Quality check'!$A47-1,'Quality check'!AM$1-1)),"")</f>
        <v>1.2133333333333336</v>
      </c>
      <c r="AN47" s="202" t="str">
        <f ca="1">IF(AND(ISNUMBER($A47),ISNUMBER(AN$1)),IF(OFFSET(CountryData!$A$1,'Quality check'!$A47-1,'Quality check'!AN$1-1)=0,"",OFFSET(CountryData!$A$1,'Quality check'!$A47-1,'Quality check'!AN$1-1)),"")</f>
        <v>HEW</v>
      </c>
      <c r="AO47" s="203">
        <f ca="1">IF(AND(ISNUMBER($A47),ISNUMBER(AO$1)),IF(OFFSET(CountryData!$A$1,'Quality check'!$A47-1,'Quality check'!AO$1-1)=0,"",OFFSET(CountryData!$A$1,'Quality check'!$A47-1,'Quality check'!AO$1-1)),"")</f>
        <v>2500</v>
      </c>
      <c r="AP47" s="203">
        <f ca="1">IF(AND(ISNUMBER($A47),ISNUMBER(AP$1)),IF(OFFSET(CountryData!$A$1,'Quality check'!$A47-1,'Quality check'!AP$1-1)=0,"",OFFSET(CountryData!$A$1,'Quality check'!$A47-1,'Quality check'!AP$1-1)),"")</f>
        <v>13051</v>
      </c>
      <c r="AQ47" s="202">
        <f ca="1">IF(AND(ISNUMBER($A47),ISNUMBER(AQ$1)),IF(OFFSET(CountryData!$A$1,'Quality check'!$A47-1,'Quality check'!AQ$1-1)=0,"",OFFSET(CountryData!$A$1,'Quality check'!$A47-1,'Quality check'!AQ$1-1)),"")</f>
        <v>0.27315646787055486</v>
      </c>
      <c r="AR47" s="202">
        <f ca="1">IF(AND(ISNUMBER($A47),ISNUMBER(AR$1)),IF(OFFSET(CountryData!$A$1,'Quality check'!$A47-1,'Quality check'!AR$1-1)=0,"",OFFSET(CountryData!$A$1,'Quality check'!$A47-1,'Quality check'!AR$1-1)),"")</f>
        <v>0.72684353212944508</v>
      </c>
      <c r="AS47" s="202">
        <f ca="1">IF(AND(ISNUMBER($A47),ISNUMBER(AS$1)),IF(OFFSET(CountryData!$A$1,'Quality check'!$A47-1,'Quality check'!AS$1-1)=0,"",OFFSET(CountryData!$A$1,'Quality check'!$A47-1,'Quality check'!AS$1-1)),"")</f>
        <v>0.14899999999999999</v>
      </c>
      <c r="AT47" s="202">
        <f ca="1">IF(AND(ISNUMBER($A47),ISNUMBER(AT$1)),IF(OFFSET(CountryData!$A$1,'Quality check'!$A47-1,'Quality check'!AT$1-1)=0,"",OFFSET(CountryData!$A$1,'Quality check'!$A47-1,'Quality check'!AT$1-1)),"")</f>
        <v>0.14899999999999999</v>
      </c>
      <c r="AU47" s="202">
        <f ca="1">IF(AND(ISNUMBER($A47),ISNUMBER(AU$1)),IF(OFFSET(CountryData!$A$1,'Quality check'!$A47-1,'Quality check'!AU$1-1)=0,"",OFFSET(CountryData!$A$1,'Quality check'!$A47-1,'Quality check'!AU$1-1)),"")</f>
        <v>0.96849999999999992</v>
      </c>
      <c r="AV47" s="202" t="str">
        <f ca="1">IF(AND(ISNUMBER($A47),ISNUMBER(AV$1)),IF(OFFSET(CountryData!$A$1,'Quality check'!$A47-1,'Quality check'!AV$1-1)=0,"",OFFSET(CountryData!$A$1,'Quality check'!$A47-1,'Quality check'!AV$1-1)),"")</f>
        <v>HEW</v>
      </c>
      <c r="AW47" s="203">
        <f ca="1">IF(AND(ISNUMBER($A47),ISNUMBER(AW$1)),IF(OFFSET(CountryData!$A$1,'Quality check'!$A47-1,'Quality check'!AW$1-1)=0,"",OFFSET(CountryData!$A$1,'Quality check'!$A47-1,'Quality check'!AW$1-1)),"")</f>
        <v>2500</v>
      </c>
      <c r="AX47" s="203">
        <f ca="1">IF(AND(ISNUMBER($A47),ISNUMBER(AX$1)),IF(OFFSET(CountryData!$A$1,'Quality check'!$A47-1,'Quality check'!AX$1-1)=0,"",OFFSET(CountryData!$A$1,'Quality check'!$A47-1,'Quality check'!AX$1-1)),"")</f>
        <v>13051</v>
      </c>
      <c r="AY47" s="202">
        <f ca="1">IF(AND(ISNUMBER($A47),ISNUMBER(AY$1)),IF(OFFSET(CountryData!$A$1,'Quality check'!$A47-1,'Quality check'!AY$1-1)=0,"",OFFSET(CountryData!$A$1,'Quality check'!$A47-1,'Quality check'!AY$1-1)),"")</f>
        <v>1.8</v>
      </c>
      <c r="AZ47" s="202">
        <f ca="1">IF(AND(ISNUMBER($A47),ISNUMBER(AZ$1)),IF(OFFSET(CountryData!$A$1,'Quality check'!$A47-1,'Quality check'!AZ$1-1)=0,"",OFFSET(CountryData!$A$1,'Quality check'!$A47-1,'Quality check'!AZ$1-1)),"")</f>
        <v>0.27315646787055486</v>
      </c>
      <c r="BA47" s="202">
        <f ca="1">IF(AND(ISNUMBER($A47),ISNUMBER(BA$1)),IF(OFFSET(CountryData!$A$1,'Quality check'!$A47-1,'Quality check'!BA$1-1)=0,"",OFFSET(CountryData!$A$1,'Quality check'!$A47-1,'Quality check'!BA$1-1)),"")</f>
        <v>0.72684353212944508</v>
      </c>
      <c r="BB47" s="202">
        <f ca="1">IF(AND(ISNUMBER($A47),ISNUMBER(BB$1)),IF(OFFSET(CountryData!$A$1,'Quality check'!$A47-1,'Quality check'!BB$1-1)=0,"",OFFSET(CountryData!$A$1,'Quality check'!$A47-1,'Quality check'!BB$1-1)),"")</f>
        <v>0.27315646787055486</v>
      </c>
      <c r="BC47" s="202">
        <f ca="1">IF(AND(ISNUMBER($A47),ISNUMBER(BC$1)),IF(OFFSET(CountryData!$A$1,'Quality check'!$A47-1,'Quality check'!BC$1-1)=0,"",OFFSET(CountryData!$A$1,'Quality check'!$A47-1,'Quality check'!BC$1-1)),"")</f>
        <v>0.72684353212944508</v>
      </c>
      <c r="BD47" s="313">
        <f ca="1">IF(AND(ISNUMBER($A47),ISNUMBER(BD$1)),IF(OFFSET(CountryData!$A$1,'Quality check'!$A47-1,'Quality check'!BD$1-1)=0,"",OFFSET(CountryData!$A$1,'Quality check'!$A47-1,'Quality check'!BD$1-1)),"")</f>
        <v>0.3042818790023793</v>
      </c>
      <c r="BE47" s="313">
        <f ca="1">IF(AND(ISNUMBER($A47),ISNUMBER(BE$1)),IF(OFFSET(CountryData!$A$1,'Quality check'!$A47-1,'Quality check'!BE$1-1)=0,"",OFFSET(CountryData!$A$1,'Quality check'!$A47-1,'Quality check'!BE$1-1)),"")</f>
        <v>0.9401364034764883</v>
      </c>
      <c r="BF47" s="313">
        <f ca="1">IF(AND(ISNUMBER($A47),ISNUMBER(BF$1)),IF(OFFSET(CountryData!$A$1,'Quality check'!$A47-1,'Quality check'!BF$1-1)=0,"",OFFSET(CountryData!$A$1,'Quality check'!$A47-1,'Quality check'!BF$1-1)),"")</f>
        <v>2.7999999999999997E-2</v>
      </c>
      <c r="BG47" s="203">
        <f ca="1">IF(AND(ISNUMBER($A47),ISNUMBER(BG$1)),IF(OFFSET(CountryData!$A$1,'Quality check'!$A47-1,'Quality check'!BG$1-1)=0,"",OFFSET(CountryData!$A$1,'Quality check'!$A47-1,'Quality check'!BG$1-1)),"")</f>
        <v>1</v>
      </c>
      <c r="BH47" s="202" t="str">
        <f ca="1">IF(AND(ISNUMBER($A47),ISNUMBER(BH$1)),IF(OFFSET(CountryData!$A$1,'Quality check'!$A47-1,'Quality check'!BH$1-1)=0,"",OFFSET(CountryData!$A$1,'Quality check'!$A47-1,'Quality check'!BH$1-1)),"")</f>
        <v>HEW</v>
      </c>
      <c r="BI47" s="203">
        <f ca="1">IF(AND(ISNUMBER($A47),ISNUMBER(BI$1)),IF(OFFSET(CountryData!$A$1,'Quality check'!$A47-1,'Quality check'!BI$1-1)=0,"",OFFSET(CountryData!$A$1,'Quality check'!$A47-1,'Quality check'!BI$1-1)),"")</f>
        <v>2500</v>
      </c>
      <c r="BJ47" s="202">
        <f ca="1">IF(AND(ISNUMBER($A47),ISNUMBER(BJ$1)),IF(OFFSET(CountryData!$A$1,'Quality check'!$A47-1,'Quality check'!BJ$1-1)=0,"",OFFSET(CountryData!$A$1,'Quality check'!$A47-1,'Quality check'!BJ$1-1)),"")</f>
        <v>13051</v>
      </c>
      <c r="BK47" s="202">
        <f ca="1">IF(AND(ISNUMBER($A47),ISNUMBER(BK$1)),IF(OFFSET(CountryData!$A$1,'Quality check'!$A47-1,'Quality check'!BK$1-1)=0,"",OFFSET(CountryData!$A$1,'Quality check'!$A47-1,'Quality check'!BK$1-1)),"")</f>
        <v>3</v>
      </c>
      <c r="BL47" s="308">
        <f ca="1">IF(AND(ISNUMBER($A47),ISNUMBER(BL$1)),IF(OFFSET(CountryData!$A$1,'Quality check'!$A47-1,'Quality check'!BL$1-1)=0,"",OFFSET(CountryData!$A$1,'Quality check'!$A47-1,'Quality check'!BL$1-1)),"")</f>
        <v>0.40600000000000003</v>
      </c>
      <c r="BM47" s="308">
        <f ca="1">IF(AND(ISNUMBER($A47),ISNUMBER(BM$1)),IF(OFFSET(CountryData!$A$1,'Quality check'!$A47-1,'Quality check'!BM$1-1)=0,"",OFFSET(CountryData!$A$1,'Quality check'!$A47-1,'Quality check'!BM$1-1)),"")</f>
        <v>1</v>
      </c>
      <c r="BN47" s="308">
        <f ca="1">IF(AND(ISNUMBER($A47),ISNUMBER(BN$1)),IF(OFFSET(CountryData!$A$1,'Quality check'!$A47-1,'Quality check'!BN$1-1)=0,"",OFFSET(CountryData!$A$1,'Quality check'!$A47-1,'Quality check'!BN$1-1)),"")</f>
        <v>0.60399999999999998</v>
      </c>
      <c r="BO47" s="308">
        <f ca="1">IF(AND(ISNUMBER($A47),ISNUMBER(BO$1)),IF(OFFSET(CountryData!$A$1,'Quality check'!$A47-1,'Quality check'!BO$1-1)=0,"",OFFSET(CountryData!$A$1,'Quality check'!$A47-1,'Quality check'!BO$1-1)),"")</f>
        <v>0.40600000000000003</v>
      </c>
      <c r="BP47" s="308">
        <f ca="1">IF(AND(ISNUMBER($A47),ISNUMBER(BP$1)),IF(OFFSET(CountryData!$A$1,'Quality check'!$A47-1,'Quality check'!BP$1-1)=0,"",OFFSET(CountryData!$A$1,'Quality check'!$A47-1,'Quality check'!BP$1-1)),"")</f>
        <v>0.26800000000000002</v>
      </c>
      <c r="BQ47" s="308">
        <f ca="1">IF(AND(ISNUMBER($A47),ISNUMBER(BQ$1)),IF(OFFSET(CountryData!$A$1,'Quality check'!$A47-1,'Quality check'!BQ$1-1)=0,"",OFFSET(CountryData!$A$1,'Quality check'!$A47-1,'Quality check'!BQ$1-1)),"")</f>
        <v>0.23800000000000002</v>
      </c>
      <c r="BR47" s="308">
        <f ca="1">IF(AND(ISNUMBER($A47),ISNUMBER(BR$1)),IF(OFFSET(CountryData!$A$1,'Quality check'!$A47-1,'Quality check'!BR$1-1)=0,"",OFFSET(CountryData!$A$1,'Quality check'!$A47-1,'Quality check'!BR$1-1)),"")</f>
        <v>0.11900000000000001</v>
      </c>
      <c r="BS47" s="308">
        <f ca="1">IF(AND(ISNUMBER($A47),ISNUMBER(BS$1)),IF(OFFSET(CountryData!$A$1,'Quality check'!$A47-1,'Quality check'!BS$1-1)=0,"",OFFSET(CountryData!$A$1,'Quality check'!$A47-1,'Quality check'!BS$1-1)),"")</f>
        <v>1</v>
      </c>
      <c r="BT47" s="308">
        <f ca="1">IF(AND(ISNUMBER($A47),ISNUMBER(BT$1)),IF(OFFSET(CountryData!$A$1,'Quality check'!$A47-1,'Quality check'!BT$1-1)=0,"",OFFSET(CountryData!$A$1,'Quality check'!$A47-1,'Quality check'!BT$1-1)),"")</f>
        <v>0.59499999999999997</v>
      </c>
      <c r="BU47" s="308">
        <f ca="1">IF(AND(ISNUMBER($A47),ISNUMBER(BU$1)),IF(OFFSET(CountryData!$A$1,'Quality check'!$A47-1,'Quality check'!BU$1-1)=0,"",OFFSET(CountryData!$A$1,'Quality check'!$A47-1,'Quality check'!BU$1-1)),"")</f>
        <v>0.11900000000000001</v>
      </c>
      <c r="BV47" s="308">
        <f ca="1">IF(AND(ISNUMBER($A47),ISNUMBER(BV$1)),IF(OFFSET(CountryData!$A$1,'Quality check'!$A47-1,'Quality check'!BV$1-1)=0,"",OFFSET(CountryData!$A$1,'Quality check'!$A47-1,'Quality check'!BV$1-1)),"")</f>
        <v>0.38799999999999996</v>
      </c>
      <c r="BW47" s="308">
        <f ca="1">IF(AND(ISNUMBER($A47),ISNUMBER(BW$1)),IF(OFFSET(CountryData!$A$1,'Quality check'!$A47-1,'Quality check'!BW$1-1)=0,"",OFFSET(CountryData!$A$1,'Quality check'!$A47-1,'Quality check'!BW$1-1)),"")</f>
        <v>0.38799999999999996</v>
      </c>
      <c r="BX47" s="202">
        <f ca="1">IF(AND(ISNUMBER($A47),ISNUMBER(BX$1)),IF(OFFSET(CountryData!$A$1,'Quality check'!$A47-1,'Quality check'!BX$1-1)=0,"",OFFSET(CountryData!$A$1,'Quality check'!$A47-1,'Quality check'!BX$1-1)),"")</f>
        <v>0.23399999999999999</v>
      </c>
      <c r="BY47" s="308">
        <f ca="1">IF(AND(ISNUMBER($A47),ISNUMBER(BY$1)),IF(OFFSET(CountryData!$A$1,'Quality check'!$A47-1,'Quality check'!BY$1-1)=0,"",OFFSET(CountryData!$A$1,'Quality check'!$A47-1,'Quality check'!BY$1-1)),"")</f>
        <v>1</v>
      </c>
      <c r="BZ47" s="308">
        <f ca="1">IF(AND(ISNUMBER($A47),ISNUMBER(BZ$1)),IF(OFFSET(CountryData!$A$1,'Quality check'!$A47-1,'Quality check'!BZ$1-1)=0,"",OFFSET(CountryData!$A$1,'Quality check'!$A47-1,'Quality check'!BZ$1-1)),"")</f>
        <v>1</v>
      </c>
      <c r="CA47" s="308">
        <f ca="1">IF(AND(ISNUMBER($A47),ISNUMBER(CA$1)),IF(OFFSET(CountryData!$A$1,'Quality check'!$A47-1,'Quality check'!CA$1-1)=0,"",OFFSET(CountryData!$A$1,'Quality check'!$A47-1,'Quality check'!CA$1-1)),"")</f>
        <v>0.23399999999999999</v>
      </c>
      <c r="CB47" s="308">
        <f ca="1">IF(AND(ISNUMBER($A47),ISNUMBER(CB$1)),IF(OFFSET(CountryData!$A$1,'Quality check'!$A47-1,'Quality check'!CB$1-1)=0,"",OFFSET(CountryData!$A$1,'Quality check'!$A47-1,'Quality check'!CB$1-1)),"")</f>
        <v>0.23399999999999999</v>
      </c>
      <c r="CC47" s="308">
        <f ca="1">IF(AND(ISNUMBER($A47),ISNUMBER(CC$1)),IF(OFFSET(CountryData!$A$1,'Quality check'!$A47-1,'Quality check'!CC$1-1)=0,"",OFFSET(CountryData!$A$1,'Quality check'!$A47-1,'Quality check'!CC$1-1)),"")</f>
        <v>0.44299999999999995</v>
      </c>
      <c r="CD47" s="308">
        <f ca="1">IF(AND(ISNUMBER($A47),ISNUMBER(CD$1)),IF(OFFSET(CountryData!$A$1,'Quality check'!$A47-1,'Quality check'!CD$1-1)=0,"",OFFSET(CountryData!$A$1,'Quality check'!$A47-1,'Quality check'!CD$1-1)),"")</f>
        <v>1</v>
      </c>
      <c r="CE47" s="308">
        <f ca="1">IF(AND(ISNUMBER($A47),ISNUMBER(CE$1)),IF(OFFSET(CountryData!$A$1,'Quality check'!$A47-1,'Quality check'!CE$1-1)=0,"",OFFSET(CountryData!$A$1,'Quality check'!$A47-1,'Quality check'!CE$1-1)),"")</f>
        <v>1</v>
      </c>
      <c r="CF47" s="308">
        <f ca="1">IF(AND(ISNUMBER($A47),ISNUMBER(CF$1)),IF(OFFSET(CountryData!$A$1,'Quality check'!$A47-1,'Quality check'!CF$1-1)=0,"",OFFSET(CountryData!$A$1,'Quality check'!$A47-1,'Quality check'!CF$1-1)),"")</f>
        <v>0.44299999999999995</v>
      </c>
      <c r="CG47" s="308">
        <f ca="1">IF(AND(ISNUMBER($A47),ISNUMBER(CG$1)),IF(OFFSET(CountryData!$A$1,'Quality check'!$A47-1,'Quality check'!CG$1-1)=0,"",OFFSET(CountryData!$A$1,'Quality check'!$A47-1,'Quality check'!CG$1-1)),"")</f>
        <v>0.43700000000000006</v>
      </c>
      <c r="CH47" s="308">
        <f ca="1">IF(AND(ISNUMBER($A47),ISNUMBER(CH$1)),IF(OFFSET(CountryData!$A$1,'Quality check'!$A47-1,'Quality check'!CH$1-1)=0,"",OFFSET(CountryData!$A$1,'Quality check'!$A47-1,'Quality check'!CH$1-1)),"")</f>
        <v>0.26500000000000001</v>
      </c>
      <c r="CI47" s="308">
        <f ca="1">IF(AND(ISNUMBER($A47),ISNUMBER(CI$1)),IF(OFFSET(CountryData!$A$1,'Quality check'!$A47-1,'Quality check'!CI$1-1)=0,"",OFFSET(CountryData!$A$1,'Quality check'!$A47-1,'Quality check'!CI$1-1)),"")</f>
        <v>0.26700000000000002</v>
      </c>
      <c r="CJ47" s="308" t="str">
        <f ca="1">IF(AND(ISNUMBER($A47),ISNUMBER(CJ$1)),IF(OFFSET(CountryData!$A$1,'Quality check'!$A47-1,'Quality check'!CJ$1-1)=0,"",OFFSET(CountryData!$A$1,'Quality check'!$A47-1,'Quality check'!CJ$1-1)),"")</f>
        <v/>
      </c>
      <c r="CK47" s="202" t="str">
        <f ca="1">IF(AND(ISNUMBER($A47),ISNUMBER(CK$1)),IF(OFFSET(CountryData!$A$1,'Quality check'!$A47-1,'Quality check'!CK$1-1)=0,"",OFFSET(CountryData!$A$1,'Quality check'!$A47-1,'Quality check'!CK$1-1)),"")</f>
        <v/>
      </c>
      <c r="CL47" s="308">
        <f ca="1">IF(AND(ISNUMBER($A47),ISNUMBER(CL$1)),IF(OFFSET(CountryData!$A$1,'Quality check'!$A47-1,'Quality check'!CL$1-1)=0,"",OFFSET(CountryData!$A$1,'Quality check'!$A47-1,'Quality check'!CL$1-1)),"")</f>
        <v>1</v>
      </c>
      <c r="CM47" s="308" t="str">
        <f ca="1">IF(AND(ISNUMBER($A47),ISNUMBER(CM$1)),IF(OFFSET(CountryData!$A$1,'Quality check'!$A47-1,'Quality check'!CM$1-1)=0,"",OFFSET(CountryData!$A$1,'Quality check'!$A47-1,'Quality check'!CM$1-1)),"")</f>
        <v/>
      </c>
      <c r="CN47" s="308" t="str">
        <f ca="1">IF(AND(ISNUMBER($A47),ISNUMBER(CN$1)),IF(OFFSET(CountryData!$A$1,'Quality check'!$A47-1,'Quality check'!CN$1-1)=0,"",OFFSET(CountryData!$A$1,'Quality check'!$A47-1,'Quality check'!CN$1-1)),"")</f>
        <v/>
      </c>
      <c r="CO47" s="308" t="str">
        <f ca="1">IF(AND(ISNUMBER($A47),ISNUMBER(CO$1)),IF(OFFSET(CountryData!$A$1,'Quality check'!$A47-1,'Quality check'!CO$1-1)=0,"",OFFSET(CountryData!$A$1,'Quality check'!$A47-1,'Quality check'!CO$1-1)),"")</f>
        <v/>
      </c>
      <c r="CP47" s="308">
        <f ca="1">IF(AND(ISNUMBER($A47),ISNUMBER(CP$1)),IF(OFFSET(CountryData!$A$1,'Quality check'!$A47-1,'Quality check'!CP$1-1)=0,"",OFFSET(CountryData!$A$1,'Quality check'!$A47-1,'Quality check'!CP$1-1)),"")</f>
        <v>0.5</v>
      </c>
      <c r="CQ47" s="308">
        <f ca="1">IF(AND(ISNUMBER($A47),ISNUMBER(CQ$1)),IF(OFFSET(CountryData!$A$1,'Quality check'!$A47-1,'Quality check'!CQ$1-1)=0,"",OFFSET(CountryData!$A$1,'Quality check'!$A47-1,'Quality check'!CQ$1-1)),"")</f>
        <v>9.9000000000000005E-2</v>
      </c>
      <c r="CR47" s="203">
        <f ca="1">IF(AND(ISNUMBER($A47),ISNUMBER(CR$1)),IF(OFFSET(CountryData!$A$1,'Quality check'!$A47-1,'Quality check'!CR$1-1)=0,"",OFFSET(CountryData!$A$1,'Quality check'!$A47-1,'Quality check'!CR$1-1)),"")</f>
        <v>600</v>
      </c>
      <c r="CS47" s="203">
        <f ca="1">IF(AND(ISNUMBER($A47),ISNUMBER(CS$1)),IF(OFFSET(CountryData!$A$1,'Quality check'!$A47-1,'Quality check'!CS$1-1)=0,"",OFFSET(CountryData!$A$1,'Quality check'!$A47-1,'Quality check'!CS$1-1)),"")</f>
        <v>100</v>
      </c>
      <c r="CT47" s="203">
        <f ca="1">IF(AND(ISNUMBER($A47),ISNUMBER(CT$1)),IF(OFFSET(CountryData!$A$1,'Quality check'!$A47-1,'Quality check'!CT$1-1)=0,"",OFFSET(CountryData!$A$1,'Quality check'!$A47-1,'Quality check'!CT$1-1)),"")</f>
        <v>5000</v>
      </c>
      <c r="CU47" s="203">
        <f ca="1">IF(AND(ISNUMBER($A47),ISNUMBER(CU$1)),IF(OFFSET(CountryData!$A$1,'Quality check'!$A47-1,'Quality check'!CU$1-1)=0,"",OFFSET(CountryData!$A$1,'Quality check'!$A47-1,'Quality check'!CU$1-1)),"")</f>
        <v>300</v>
      </c>
      <c r="CV47" s="203">
        <f ca="1">IF(AND(ISNUMBER($A47),ISNUMBER(CV$1)),IF(OFFSET(CountryData!$A$1,'Quality check'!$A47-1,'Quality check'!CV$1-1)=0,"",OFFSET(CountryData!$A$1,'Quality check'!$A47-1,'Quality check'!CV$1-1)),"")</f>
        <v>10000</v>
      </c>
      <c r="CW47" s="203">
        <f ca="1">IF(AND(ISNUMBER($A47),ISNUMBER(CW$1)),IF(OFFSET(CountryData!$A$1,'Quality check'!$A47-1,'Quality check'!CW$1-1)=0,"",OFFSET(CountryData!$A$1,'Quality check'!$A47-1,'Quality check'!CW$1-1)),"")</f>
        <v>16000</v>
      </c>
      <c r="CX47" s="203">
        <f ca="1">IF(AND(ISNUMBER($A47),ISNUMBER(CX$1)),IF(OFFSET(CountryData!$A$1,'Quality check'!$A47-1,'Quality check'!CX$1-1)=0,"",OFFSET(CountryData!$A$1,'Quality check'!$A47-1,'Quality check'!CX$1-1)),"")</f>
        <v>10000</v>
      </c>
      <c r="CY47" s="203">
        <f ca="1">IF(AND(ISNUMBER($A47),ISNUMBER(CY$1)),IF(OFFSET(CountryData!$A$1,'Quality check'!$A47-1,'Quality check'!CY$1-1)=0,"",OFFSET(CountryData!$A$1,'Quality check'!$A47-1,'Quality check'!CY$1-1)),"")</f>
        <v>14000</v>
      </c>
      <c r="CZ47" s="308">
        <f ca="1">IF(AND(ISNUMBER($A47),ISNUMBER(CZ$1)),IF(OFFSET(CountryData!$A$1,'Quality check'!$A47-1,'Quality check'!CZ$1-1)=0,"",OFFSET(CountryData!$A$1,'Quality check'!$A47-1,'Quality check'!CZ$1-1)),"")</f>
        <v>4.5</v>
      </c>
      <c r="DA47" s="308">
        <f ca="1">IF(AND(ISNUMBER($A47),ISNUMBER(DA$1)),IF(OFFSET(CountryData!$A$1,'Quality check'!$A47-1,'Quality check'!DA$1-1)=0,"",OFFSET(CountryData!$A$1,'Quality check'!$A47-1,'Quality check'!DA$1-1)),"")</f>
        <v>0.67</v>
      </c>
      <c r="DB47" s="202">
        <f ca="1">IF(AND(ISNUMBER($A47),ISNUMBER(DB$1)),IF(OFFSET(CountryData!$A$1,'Quality check'!$A47-1,'Quality check'!DB$1-1)=0,"",OFFSET(CountryData!$A$1,'Quality check'!$A47-1,'Quality check'!DB$1-1)),"")</f>
        <v>0.23</v>
      </c>
      <c r="DC47" s="308">
        <f ca="1">IF(AND(ISNUMBER($A47),ISNUMBER(DC$1)),IF(OFFSET(CountryData!$A$1,'Quality check'!$A47-1,'Quality check'!DC$1-1)=0,"",OFFSET(CountryData!$A$1,'Quality check'!$A47-1,'Quality check'!DC$1-1)),"")</f>
        <v>0.72</v>
      </c>
      <c r="DD47" s="308">
        <f ca="1">IF(AND(ISNUMBER($A47),ISNUMBER(DD$1)),IF(OFFSET(CountryData!$A$1,'Quality check'!$A47-1,'Quality check'!DD$1-1)=0,"",OFFSET(CountryData!$A$1,'Quality check'!$A47-1,'Quality check'!DD$1-1)),"")</f>
        <v>0.18</v>
      </c>
      <c r="DE47" s="202">
        <f ca="1">IF(AND(ISNUMBER($A47),ISNUMBER(DE$1)),IF(OFFSET(CountryData!$A$1,'Quality check'!$A47-1,'Quality check'!DE$1-1)=0,"",OFFSET(CountryData!$A$1,'Quality check'!$A47-1,'Quality check'!DE$1-1)),"")</f>
        <v>0.03</v>
      </c>
      <c r="DF47" s="203">
        <f ca="1">IF(AND(ISNUMBER($A47),ISNUMBER(DF$1)),IF(OFFSET(CountryData!$A$1,'Quality check'!$A47-1,'Quality check'!DF$1-1)=0,"",OFFSET(CountryData!$A$1,'Quality check'!$A47-1,'Quality check'!DF$1-1)),"")</f>
        <v>3.5</v>
      </c>
      <c r="DG47" s="308">
        <f ca="1">IF(AND(ISNUMBER($A47),ISNUMBER(DG$1)),IF(OFFSET(CountryData!$A$1,'Quality check'!$A47-1,'Quality check'!DG$1-1)=0,"",OFFSET(CountryData!$A$1,'Quality check'!$A47-1,'Quality check'!DG$1-1)),"")</f>
        <v>0.37</v>
      </c>
      <c r="DH47" s="203">
        <f ca="1">IF(AND(ISNUMBER($A47),ISNUMBER(DH$1)),IF(OFFSET(CountryData!$A$1,'Quality check'!$A47-1,'Quality check'!DH$1-1)=0,"",OFFSET(CountryData!$A$1,'Quality check'!$A47-1,'Quality check'!DH$1-1)),"")</f>
        <v>120</v>
      </c>
      <c r="DI47" s="308">
        <f ca="1">IF(AND(ISNUMBER($A47),ISNUMBER(DI$1)),IF(OFFSET(CountryData!$A$1,'Quality check'!$A47-1,'Quality check'!DI$1-1)=0,"",OFFSET(CountryData!$A$1,'Quality check'!$A47-1,'Quality check'!DI$1-1)),"")</f>
        <v>0.16</v>
      </c>
      <c r="DJ47" s="308">
        <f ca="1">IF(AND(ISNUMBER($A47),ISNUMBER(DJ$1)),IF(OFFSET(CountryData!$A$1,'Quality check'!$A47-1,'Quality check'!DJ$1-1)=0,"",OFFSET(CountryData!$A$1,'Quality check'!$A47-1,'Quality check'!DJ$1-1)),"")</f>
        <v>4</v>
      </c>
      <c r="DK47" s="203">
        <f ca="1">IF(AND(ISNUMBER($A47),ISNUMBER(DK$1)),IF(OFFSET(CountryData!$A$1,'Quality check'!$A47-1,'Quality check'!DK$1-1)=0,"",OFFSET(CountryData!$A$1,'Quality check'!$A47-1,'Quality check'!DK$1-1)),"")</f>
        <v>50</v>
      </c>
      <c r="DL47" s="203">
        <f ca="1">IF(AND(ISNUMBER($A47),ISNUMBER(DL$1)),IF(OFFSET(CountryData!$A$1,'Quality check'!$A47-1,'Quality check'!DL$1-1)=0,"",OFFSET(CountryData!$A$1,'Quality check'!$A47-1,'Quality check'!DL$1-1)),"")</f>
        <v>1500000</v>
      </c>
      <c r="DM47" s="203">
        <f ca="1">IF(AND(ISNUMBER($A47),ISNUMBER(DM$1)),IF(OFFSET(CountryData!$A$1,'Quality check'!$A47-1,'Quality check'!DM$1-1)=0,"",OFFSET(CountryData!$A$1,'Quality check'!$A47-1,'Quality check'!DM$1-1)),"")</f>
        <v>510000</v>
      </c>
      <c r="DN47" s="203">
        <f ca="1">IF(AND(ISNUMBER($A47),ISNUMBER(DN$1)),IF(OFFSET(CountryData!$A$1,'Quality check'!$A47-1,'Quality check'!DN$1-1)=0,"",OFFSET(CountryData!$A$1,'Quality check'!$A47-1,'Quality check'!DN$1-1)),"")</f>
        <v>5000</v>
      </c>
      <c r="DO47" t="str">
        <f ca="1">IF(AND(ISNUMBER($A47),ISNUMBER(DO$1)),IF(OFFSET(CountryData!$A$1,'Quality check'!$A47-1,'Quality check'!DO$1-1)=0,"",OFFSET(CountryData!$A$1,'Quality check'!$A47-1,'Quality check'!DO$1-1)),"")</f>
        <v/>
      </c>
      <c r="DP47" t="str">
        <f ca="1">IF(AND(ISNUMBER($A47),ISNUMBER(DP$1)),IF(OFFSET(CountryData!$A$1,'Quality check'!$A47-1,'Quality check'!DP$1-1)=0,"",OFFSET(CountryData!$A$1,'Quality check'!$A47-1,'Quality check'!DP$1-1)),"")</f>
        <v/>
      </c>
      <c r="EF47">
        <f t="shared" si="7"/>
        <v>15</v>
      </c>
      <c r="EG47">
        <f t="shared" si="8"/>
        <v>15</v>
      </c>
      <c r="EH47" t="str">
        <f t="shared" si="0"/>
        <v/>
      </c>
    </row>
    <row r="48" spans="1:138" x14ac:dyDescent="0.25">
      <c r="A48" s="114">
        <f>IF(ISNUMBER(MATCH(C48,CountryData!$EM:$EM,0)),MATCH(C48,CountryData!$EM:$EM,0),"")</f>
        <v>131</v>
      </c>
      <c r="B48" t="s">
        <v>836</v>
      </c>
      <c r="C48" t="s">
        <v>837</v>
      </c>
      <c r="D48" t="s">
        <v>657</v>
      </c>
      <c r="E48" t="s">
        <v>856</v>
      </c>
      <c r="F48" s="203">
        <f ca="1">IF(AND(ISNUMBER($A48),ISNUMBER(F$1)),IF(OFFSET(CountryData!$A$1,'Quality check'!$A48-1,'Quality check'!F$1-1)=0,"",OFFSET(CountryData!$A$1,'Quality check'!$A48-1,'Quality check'!F$1-1)),"")</f>
        <v>17887000</v>
      </c>
      <c r="G48" s="203">
        <f ca="1">IF(AND(ISNUMBER($A48),ISNUMBER(G$1)),IF(OFFSET(CountryData!$A$1,'Quality check'!$A48-1,'Quality check'!G$1-1)=0,"",OFFSET(CountryData!$A$1,'Quality check'!$A48-1,'Quality check'!G$1-1)),"")</f>
        <v>8603647</v>
      </c>
      <c r="H48" s="202">
        <f ca="1">IF(AND(ISNUMBER($A48),ISNUMBER(H$1)),IF(OFFSET(CountryData!$A$1,'Quality check'!$A48-1,'Quality check'!H$1-1)=0,"",OFFSET(CountryData!$A$1,'Quality check'!$A48-1,'Quality check'!H$1-1)),"")</f>
        <v>0.65624610051993071</v>
      </c>
      <c r="I48" s="202">
        <f ca="1">IF(AND(ISNUMBER($A48),ISNUMBER(I$1)),IF(OFFSET(CountryData!$A$1,'Quality check'!$A48-1,'Quality check'!I$1-1)=0,"",OFFSET(CountryData!$A$1,'Quality check'!$A48-1,'Quality check'!I$1-1)),"")</f>
        <v>2.8999999999999998E-2</v>
      </c>
      <c r="J48" s="203">
        <f ca="1">IF(AND(ISNUMBER($A48),ISNUMBER(J$1)),IF(OFFSET(CountryData!$A$1,'Quality check'!$A48-1,'Quality check'!J$1-1)=0,"",OFFSET(CountryData!$A$1,'Quality check'!$A48-1,'Quality check'!J$1-1)),"")</f>
        <v>8984200.4025230017</v>
      </c>
      <c r="K48" s="203">
        <f ca="1">IF(AND(ISNUMBER($A48),ISNUMBER(K$1)),IF(OFFSET(CountryData!$A$1,'Quality check'!$A48-1,'Quality check'!K$1-1)=0,"",OFFSET(CountryData!$A$1,'Quality check'!$A48-1,'Quality check'!K$1-1)),"")</f>
        <v>4167671</v>
      </c>
      <c r="L48" s="203">
        <f ca="1">IF(AND(ISNUMBER($A48),ISNUMBER(L$1)),IF(OFFSET(CountryData!$A$1,'Quality check'!$A48-1,'Quality check'!L$1-1)=0,"",OFFSET(CountryData!$A$1,'Quality check'!$A48-1,'Quality check'!L$1-1)),"")</f>
        <v>643932</v>
      </c>
      <c r="M48" s="203">
        <f ca="1">IF(AND(ISNUMBER($A48),ISNUMBER(M$1)),IF(OFFSET(CountryData!$A$1,'Quality check'!$A48-1,'Quality check'!M$1-1)=0,"",OFFSET(CountryData!$A$1,'Quality check'!$A48-1,'Quality check'!M$1-1)),"")</f>
        <v>2790372</v>
      </c>
      <c r="N48" s="203">
        <f ca="1">IF(AND(ISNUMBER($A48),ISNUMBER(N$1)),IF(OFFSET(CountryData!$A$1,'Quality check'!$A48-1,'Quality check'!N$1-1)=0,"",OFFSET(CountryData!$A$1,'Quality check'!$A48-1,'Quality check'!N$1-1)),"")</f>
        <v>2251664.8014334282</v>
      </c>
      <c r="O48" s="203">
        <f ca="1">IF(AND(ISNUMBER($A48),ISNUMBER(O$1)),IF(OFFSET(CountryData!$A$1,'Quality check'!$A48-1,'Quality check'!O$1-1)=0,"",OFFSET(CountryData!$A$1,'Quality check'!$A48-1,'Quality check'!O$1-1)),"")</f>
        <v>493374.1806487182</v>
      </c>
      <c r="P48" s="203">
        <f ca="1">IF(AND(ISNUMBER($A48),ISNUMBER(P$1)),IF(OFFSET(CountryData!$A$1,'Quality check'!$A48-1,'Quality check'!P$1-1)=0,"",OFFSET(CountryData!$A$1,'Quality check'!$A48-1,'Quality check'!P$1-1)),"")</f>
        <v>771800.30037673446</v>
      </c>
      <c r="Q48" s="203">
        <f ca="1">IF(AND(ISNUMBER($A48),ISNUMBER(Q$1)),IF(OFFSET(CountryData!$A$1,'Quality check'!$A48-1,'Quality check'!Q$1-1)=0,"",OFFSET(CountryData!$A$1,'Quality check'!$A48-1,'Quality check'!Q$1-1)),"")</f>
        <v>626045.00000000012</v>
      </c>
      <c r="R48" s="203">
        <f ca="1">IF(AND(ISNUMBER($A48),ISNUMBER(R$1)),IF(OFFSET(CountryData!$A$1,'Quality check'!$A48-1,'Quality check'!R$1-1)=0,"",OFFSET(CountryData!$A$1,'Quality check'!$A48-1,'Quality check'!R$1-1)),"")</f>
        <v>278426.1197280162</v>
      </c>
      <c r="S48" s="203">
        <f ca="1">IF(AND(ISNUMBER($A48),ISNUMBER(S$1)),IF(OFFSET(CountryData!$A$1,'Quality check'!$A48-1,'Quality check'!S$1-1)=0,"",OFFSET(CountryData!$A$1,'Quality check'!$A48-1,'Quality check'!S$1-1)),"")</f>
        <v>278168.07883855555</v>
      </c>
      <c r="T48" s="202">
        <f ca="1">IF(AND(ISNUMBER($A48),ISNUMBER(T$1)),IF(OFFSET(CountryData!$A$1,'Quality check'!$A48-1,'Quality check'!T$1-1)=0,"",OFFSET(CountryData!$A$1,'Quality check'!$A48-1,'Quality check'!T$1-1)),"")</f>
        <v>0.18215350824312296</v>
      </c>
      <c r="U48" s="203">
        <f ca="1">IF(AND(ISNUMBER($A48),ISNUMBER(U$1)),IF(OFFSET(CountryData!$A$1,'Quality check'!$A48-1,'Quality check'!U$1-1)=0,"",OFFSET(CountryData!$A$1,'Quality check'!$A48-1,'Quality check'!U$1-1)),"")</f>
        <v>13361589</v>
      </c>
      <c r="V48" s="203">
        <f ca="1">IF(AND(ISNUMBER($A48),ISNUMBER(V$1)),IF(OFFSET(CountryData!$A$1,'Quality check'!$A48-1,'Quality check'!V$1-1)=0,"",OFFSET(CountryData!$A$1,'Quality check'!$A48-1,'Quality check'!V$1-1)),"")</f>
        <v>13361589</v>
      </c>
      <c r="W48" s="202">
        <f ca="1">IF(AND(ISNUMBER($A48),ISNUMBER(W$1)),IF(OFFSET(CountryData!$A$1,'Quality check'!$A48-1,'Quality check'!W$1-1)=0,"",OFFSET(CountryData!$A$1,'Quality check'!$A48-1,'Quality check'!W$1-1)),"")</f>
        <v>0.42099999999999999</v>
      </c>
      <c r="X48" s="202">
        <f ca="1">IF(AND(ISNUMBER($A48),ISNUMBER(X$1)),IF(OFFSET(CountryData!$A$1,'Quality check'!$A48-1,'Quality check'!X$1-1)=0,"",OFFSET(CountryData!$A$1,'Quality check'!$A48-1,'Quality check'!X$1-1)),"")</f>
        <v>4.7927212928827387</v>
      </c>
      <c r="Y48" s="202">
        <f ca="1">IF(AND(ISNUMBER($A48),ISNUMBER(Y$1)),IF(OFFSET(CountryData!$A$1,'Quality check'!$A48-1,'Quality check'!Y$1-1)=0,"",OFFSET(CountryData!$A$1,'Quality check'!$A48-1,'Quality check'!Y$1-1)),"")</f>
        <v>0.42099999999999999</v>
      </c>
      <c r="Z48" s="202">
        <f ca="1">IF(AND(ISNUMBER($A48),ISNUMBER(Z$1)),IF(OFFSET(CountryData!$A$1,'Quality check'!$A48-1,'Quality check'!Z$1-1)=0,"",OFFSET(CountryData!$A$1,'Quality check'!$A48-1,'Quality check'!Z$1-1)),"")</f>
        <v>0.747</v>
      </c>
      <c r="AA48" s="203">
        <f ca="1">IF(AND(ISNUMBER($A48),ISNUMBER(AA$1)),IF(OFFSET(CountryData!$A$1,'Quality check'!$A48-1,'Quality check'!AA$1-1)=0,"",OFFSET(CountryData!$A$1,'Quality check'!$A48-1,'Quality check'!AA$1-1)),"")</f>
        <v>16878.856527738935</v>
      </c>
      <c r="AB48" s="203">
        <f ca="1">IF(AND(ISNUMBER($A48),ISNUMBER(AB$1)),IF(OFFSET(CountryData!$A$1,'Quality check'!$A48-1,'Quality check'!AB$1-1)=0,"",OFFSET(CountryData!$A$1,'Quality check'!$A48-1,'Quality check'!AB$1-1)),"")</f>
        <v>39237.079098827075</v>
      </c>
      <c r="AC48" s="203">
        <f ca="1">IF(AND(ISNUMBER($A48),ISNUMBER(AC$1)),IF(OFFSET(CountryData!$A$1,'Quality check'!$A48-1,'Quality check'!AC$1-1)=0,"",OFFSET(CountryData!$A$1,'Quality check'!$A48-1,'Quality check'!AC$1-1)),"")</f>
        <v>57286.886777010855</v>
      </c>
      <c r="AD48" s="203" t="str">
        <f ca="1">IF(AND(ISNUMBER($A48),ISNUMBER(AD$1)),IF(OFFSET(CountryData!$A$1,'Quality check'!$A48-1,'Quality check'!AD$1-1)=0,"",OFFSET(CountryData!$A$1,'Quality check'!$A48-1,'Quality check'!AD$1-1)),"")</f>
        <v/>
      </c>
      <c r="AE48" s="202">
        <f ca="1">IF(AND(ISNUMBER($A48),ISNUMBER(AE$1)),IF(OFFSET(CountryData!$A$1,'Quality check'!$A48-1,'Quality check'!AE$1-1)=0,"",OFFSET(CountryData!$A$1,'Quality check'!$A48-1,'Quality check'!AE$1-1)),"")</f>
        <v>0.16399999999999998</v>
      </c>
      <c r="AF48" s="308">
        <f ca="1">IF(AND(ISNUMBER($A48),ISNUMBER(AF$1)),IF(OFFSET(CountryData!$A$1,'Quality check'!$A48-1,'Quality check'!AF$1-1)=0,"",OFFSET(CountryData!$A$1,'Quality check'!$A48-1,'Quality check'!AF$1-1)),"")</f>
        <v>3.5533333333333328</v>
      </c>
      <c r="AG48" s="203" t="str">
        <f ca="1">IF(AND(ISNUMBER($A48),ISNUMBER(AG$1)),IF(OFFSET(CountryData!$A$1,'Quality check'!$A48-1,'Quality check'!AG$1-1)=0,"",OFFSET(CountryData!$A$1,'Quality check'!$A48-1,'Quality check'!AG$1-1)),"")</f>
        <v>HEW</v>
      </c>
      <c r="AH48" s="203">
        <f ca="1">IF(AND(ISNUMBER($A48),ISNUMBER(AH$1)),IF(OFFSET(CountryData!$A$1,'Quality check'!$A48-1,'Quality check'!AH$1-1)=0,"",OFFSET(CountryData!$A$1,'Quality check'!$A48-1,'Quality check'!AH$1-1)),"")</f>
        <v>2500</v>
      </c>
      <c r="AI48" s="203">
        <f ca="1">IF(AND(ISNUMBER($A48),ISNUMBER(AI$1)),IF(OFFSET(CountryData!$A$1,'Quality check'!$A48-1,'Quality check'!AI$1-1)=0,"",OFFSET(CountryData!$A$1,'Quality check'!$A48-1,'Quality check'!AI$1-1)),"")</f>
        <v>7650</v>
      </c>
      <c r="AJ48" s="202">
        <f ca="1">IF(AND(ISNUMBER($A48),ISNUMBER(AJ$1)),IF(OFFSET(CountryData!$A$1,'Quality check'!$A48-1,'Quality check'!AJ$1-1)=0,"",OFFSET(CountryData!$A$1,'Quality check'!$A48-1,'Quality check'!AJ$1-1)),"")</f>
        <v>0.40243318798523225</v>
      </c>
      <c r="AK48" s="202">
        <f ca="1">IF(AND(ISNUMBER($A48),ISNUMBER(AK$1)),IF(OFFSET(CountryData!$A$1,'Quality check'!$A48-1,'Quality check'!AK$1-1)=0,"",OFFSET(CountryData!$A$1,'Quality check'!$A48-1,'Quality check'!AK$1-1)),"")</f>
        <v>0.59756681201476769</v>
      </c>
      <c r="AL48" s="202">
        <f ca="1">IF(AND(ISNUMBER($A48),ISNUMBER(AL$1)),IF(OFFSET(CountryData!$A$1,'Quality check'!$A48-1,'Quality check'!AL$1-1)=0,"",OFFSET(CountryData!$A$1,'Quality check'!$A48-1,'Quality check'!AL$1-1)),"")</f>
        <v>6.8000000000000005E-2</v>
      </c>
      <c r="AM48" s="202">
        <f ca="1">IF(AND(ISNUMBER($A48),ISNUMBER(AM$1)),IF(OFFSET(CountryData!$A$1,'Quality check'!$A48-1,'Quality check'!AM$1-1)=0,"",OFFSET(CountryData!$A$1,'Quality check'!$A48-1,'Quality check'!AM$1-1)),"")</f>
        <v>1.1786666666666668</v>
      </c>
      <c r="AN48" s="202" t="str">
        <f ca="1">IF(AND(ISNUMBER($A48),ISNUMBER(AN$1)),IF(OFFSET(CountryData!$A$1,'Quality check'!$A48-1,'Quality check'!AN$1-1)=0,"",OFFSET(CountryData!$A$1,'Quality check'!$A48-1,'Quality check'!AN$1-1)),"")</f>
        <v>HEW</v>
      </c>
      <c r="AO48" s="203">
        <f ca="1">IF(AND(ISNUMBER($A48),ISNUMBER(AO$1)),IF(OFFSET(CountryData!$A$1,'Quality check'!$A48-1,'Quality check'!AO$1-1)=0,"",OFFSET(CountryData!$A$1,'Quality check'!$A48-1,'Quality check'!AO$1-1)),"")</f>
        <v>2500</v>
      </c>
      <c r="AP48" s="203">
        <f ca="1">IF(AND(ISNUMBER($A48),ISNUMBER(AP$1)),IF(OFFSET(CountryData!$A$1,'Quality check'!$A48-1,'Quality check'!AP$1-1)=0,"",OFFSET(CountryData!$A$1,'Quality check'!$A48-1,'Quality check'!AP$1-1)),"")</f>
        <v>7650</v>
      </c>
      <c r="AQ48" s="202">
        <f ca="1">IF(AND(ISNUMBER($A48),ISNUMBER(AQ$1)),IF(OFFSET(CountryData!$A$1,'Quality check'!$A48-1,'Quality check'!AQ$1-1)=0,"",OFFSET(CountryData!$A$1,'Quality check'!$A48-1,'Quality check'!AQ$1-1)),"")</f>
        <v>0.40243318798523225</v>
      </c>
      <c r="AR48" s="202">
        <f ca="1">IF(AND(ISNUMBER($A48),ISNUMBER(AR$1)),IF(OFFSET(CountryData!$A$1,'Quality check'!$A48-1,'Quality check'!AR$1-1)=0,"",OFFSET(CountryData!$A$1,'Quality check'!$A48-1,'Quality check'!AR$1-1)),"")</f>
        <v>0.59756681201476769</v>
      </c>
      <c r="AS48" s="202">
        <f ca="1">IF(AND(ISNUMBER($A48),ISNUMBER(AS$1)),IF(OFFSET(CountryData!$A$1,'Quality check'!$A48-1,'Quality check'!AS$1-1)=0,"",OFFSET(CountryData!$A$1,'Quality check'!$A48-1,'Quality check'!AS$1-1)),"")</f>
        <v>0.19</v>
      </c>
      <c r="AT48" s="202">
        <f ca="1">IF(AND(ISNUMBER($A48),ISNUMBER(AT$1)),IF(OFFSET(CountryData!$A$1,'Quality check'!$A48-1,'Quality check'!AT$1-1)=0,"",OFFSET(CountryData!$A$1,'Quality check'!$A48-1,'Quality check'!AT$1-1)),"")</f>
        <v>0.19</v>
      </c>
      <c r="AU48" s="202">
        <f ca="1">IF(AND(ISNUMBER($A48),ISNUMBER(AU$1)),IF(OFFSET(CountryData!$A$1,'Quality check'!$A48-1,'Quality check'!AU$1-1)=0,"",OFFSET(CountryData!$A$1,'Quality check'!$A48-1,'Quality check'!AU$1-1)),"")</f>
        <v>1.2350000000000001</v>
      </c>
      <c r="AV48" s="202" t="str">
        <f ca="1">IF(AND(ISNUMBER($A48),ISNUMBER(AV$1)),IF(OFFSET(CountryData!$A$1,'Quality check'!$A48-1,'Quality check'!AV$1-1)=0,"",OFFSET(CountryData!$A$1,'Quality check'!$A48-1,'Quality check'!AV$1-1)),"")</f>
        <v>HEW</v>
      </c>
      <c r="AW48" s="203">
        <f ca="1">IF(AND(ISNUMBER($A48),ISNUMBER(AW$1)),IF(OFFSET(CountryData!$A$1,'Quality check'!$A48-1,'Quality check'!AW$1-1)=0,"",OFFSET(CountryData!$A$1,'Quality check'!$A48-1,'Quality check'!AW$1-1)),"")</f>
        <v>2500</v>
      </c>
      <c r="AX48" s="203">
        <f ca="1">IF(AND(ISNUMBER($A48),ISNUMBER(AX$1)),IF(OFFSET(CountryData!$A$1,'Quality check'!$A48-1,'Quality check'!AX$1-1)=0,"",OFFSET(CountryData!$A$1,'Quality check'!$A48-1,'Quality check'!AX$1-1)),"")</f>
        <v>7650</v>
      </c>
      <c r="AY48" s="202">
        <f ca="1">IF(AND(ISNUMBER($A48),ISNUMBER(AY$1)),IF(OFFSET(CountryData!$A$1,'Quality check'!$A48-1,'Quality check'!AY$1-1)=0,"",OFFSET(CountryData!$A$1,'Quality check'!$A48-1,'Quality check'!AY$1-1)),"")</f>
        <v>1.8</v>
      </c>
      <c r="AZ48" s="202">
        <f ca="1">IF(AND(ISNUMBER($A48),ISNUMBER(AZ$1)),IF(OFFSET(CountryData!$A$1,'Quality check'!$A48-1,'Quality check'!AZ$1-1)=0,"",OFFSET(CountryData!$A$1,'Quality check'!$A48-1,'Quality check'!AZ$1-1)),"")</f>
        <v>0.40243318798523225</v>
      </c>
      <c r="BA48" s="202">
        <f ca="1">IF(AND(ISNUMBER($A48),ISNUMBER(BA$1)),IF(OFFSET(CountryData!$A$1,'Quality check'!$A48-1,'Quality check'!BA$1-1)=0,"",OFFSET(CountryData!$A$1,'Quality check'!$A48-1,'Quality check'!BA$1-1)),"")</f>
        <v>0.59756681201476769</v>
      </c>
      <c r="BB48" s="202">
        <f ca="1">IF(AND(ISNUMBER($A48),ISNUMBER(BB$1)),IF(OFFSET(CountryData!$A$1,'Quality check'!$A48-1,'Quality check'!BB$1-1)=0,"",OFFSET(CountryData!$A$1,'Quality check'!$A48-1,'Quality check'!BB$1-1)),"")</f>
        <v>0.40243318798523225</v>
      </c>
      <c r="BC48" s="202">
        <f ca="1">IF(AND(ISNUMBER($A48),ISNUMBER(BC$1)),IF(OFFSET(CountryData!$A$1,'Quality check'!$A48-1,'Quality check'!BC$1-1)=0,"",OFFSET(CountryData!$A$1,'Quality check'!$A48-1,'Quality check'!BC$1-1)),"")</f>
        <v>0.59756681201476769</v>
      </c>
      <c r="BD48" s="313">
        <f ca="1">IF(AND(ISNUMBER($A48),ISNUMBER(BD$1)),IF(OFFSET(CountryData!$A$1,'Quality check'!$A48-1,'Quality check'!BD$1-1)=0,"",OFFSET(CountryData!$A$1,'Quality check'!$A48-1,'Quality check'!BD$1-1)),"")</f>
        <v>0.29587827383723986</v>
      </c>
      <c r="BE48" s="313">
        <f ca="1">IF(AND(ISNUMBER($A48),ISNUMBER(BE$1)),IF(OFFSET(CountryData!$A$1,'Quality check'!$A48-1,'Quality check'!BE$1-1)=0,"",OFFSET(CountryData!$A$1,'Quality check'!$A48-1,'Quality check'!BE$1-1)),"")</f>
        <v>1</v>
      </c>
      <c r="BF48" s="313">
        <f ca="1">IF(AND(ISNUMBER($A48),ISNUMBER(BF$1)),IF(OFFSET(CountryData!$A$1,'Quality check'!$A48-1,'Quality check'!BF$1-1)=0,"",OFFSET(CountryData!$A$1,'Quality check'!$A48-1,'Quality check'!BF$1-1)),"")</f>
        <v>1.9E-2</v>
      </c>
      <c r="BG48" s="203">
        <f ca="1">IF(AND(ISNUMBER($A48),ISNUMBER(BG$1)),IF(OFFSET(CountryData!$A$1,'Quality check'!$A48-1,'Quality check'!BG$1-1)=0,"",OFFSET(CountryData!$A$1,'Quality check'!$A48-1,'Quality check'!BG$1-1)),"")</f>
        <v>1</v>
      </c>
      <c r="BH48" s="202" t="str">
        <f ca="1">IF(AND(ISNUMBER($A48),ISNUMBER(BH$1)),IF(OFFSET(CountryData!$A$1,'Quality check'!$A48-1,'Quality check'!BH$1-1)=0,"",OFFSET(CountryData!$A$1,'Quality check'!$A48-1,'Quality check'!BH$1-1)),"")</f>
        <v>HEW</v>
      </c>
      <c r="BI48" s="203">
        <f ca="1">IF(AND(ISNUMBER($A48),ISNUMBER(BI$1)),IF(OFFSET(CountryData!$A$1,'Quality check'!$A48-1,'Quality check'!BI$1-1)=0,"",OFFSET(CountryData!$A$1,'Quality check'!$A48-1,'Quality check'!BI$1-1)),"")</f>
        <v>2500</v>
      </c>
      <c r="BJ48" s="202">
        <f ca="1">IF(AND(ISNUMBER($A48),ISNUMBER(BJ$1)),IF(OFFSET(CountryData!$A$1,'Quality check'!$A48-1,'Quality check'!BJ$1-1)=0,"",OFFSET(CountryData!$A$1,'Quality check'!$A48-1,'Quality check'!BJ$1-1)),"")</f>
        <v>7650</v>
      </c>
      <c r="BK48" s="202">
        <f ca="1">IF(AND(ISNUMBER($A48),ISNUMBER(BK$1)),IF(OFFSET(CountryData!$A$1,'Quality check'!$A48-1,'Quality check'!BK$1-1)=0,"",OFFSET(CountryData!$A$1,'Quality check'!$A48-1,'Quality check'!BK$1-1)),"")</f>
        <v>3</v>
      </c>
      <c r="BL48" s="308">
        <f ca="1">IF(AND(ISNUMBER($A48),ISNUMBER(BL$1)),IF(OFFSET(CountryData!$A$1,'Quality check'!$A48-1,'Quality check'!BL$1-1)=0,"",OFFSET(CountryData!$A$1,'Quality check'!$A48-1,'Quality check'!BL$1-1)),"")</f>
        <v>0.34899999999999998</v>
      </c>
      <c r="BM48" s="308">
        <f ca="1">IF(AND(ISNUMBER($A48),ISNUMBER(BM$1)),IF(OFFSET(CountryData!$A$1,'Quality check'!$A48-1,'Quality check'!BM$1-1)=0,"",OFFSET(CountryData!$A$1,'Quality check'!$A48-1,'Quality check'!BM$1-1)),"")</f>
        <v>1</v>
      </c>
      <c r="BN48" s="308">
        <f ca="1">IF(AND(ISNUMBER($A48),ISNUMBER(BN$1)),IF(OFFSET(CountryData!$A$1,'Quality check'!$A48-1,'Quality check'!BN$1-1)=0,"",OFFSET(CountryData!$A$1,'Quality check'!$A48-1,'Quality check'!BN$1-1)),"")</f>
        <v>0.65500000000000003</v>
      </c>
      <c r="BO48" s="308">
        <f ca="1">IF(AND(ISNUMBER($A48),ISNUMBER(BO$1)),IF(OFFSET(CountryData!$A$1,'Quality check'!$A48-1,'Quality check'!BO$1-1)=0,"",OFFSET(CountryData!$A$1,'Quality check'!$A48-1,'Quality check'!BO$1-1)),"")</f>
        <v>0.34899999999999998</v>
      </c>
      <c r="BP48" s="308">
        <f ca="1">IF(AND(ISNUMBER($A48),ISNUMBER(BP$1)),IF(OFFSET(CountryData!$A$1,'Quality check'!$A48-1,'Quality check'!BP$1-1)=0,"",OFFSET(CountryData!$A$1,'Quality check'!$A48-1,'Quality check'!BP$1-1)),"")</f>
        <v>0.28899999999999998</v>
      </c>
      <c r="BQ48" s="308">
        <f ca="1">IF(AND(ISNUMBER($A48),ISNUMBER(BQ$1)),IF(OFFSET(CountryData!$A$1,'Quality check'!$A48-1,'Quality check'!BQ$1-1)=0,"",OFFSET(CountryData!$A$1,'Quality check'!$A48-1,'Quality check'!BQ$1-1)),"")</f>
        <v>0.251</v>
      </c>
      <c r="BR48" s="308">
        <f ca="1">IF(AND(ISNUMBER($A48),ISNUMBER(BR$1)),IF(OFFSET(CountryData!$A$1,'Quality check'!$A48-1,'Quality check'!BR$1-1)=0,"",OFFSET(CountryData!$A$1,'Quality check'!$A48-1,'Quality check'!BR$1-1)),"")</f>
        <v>0.14599999999999999</v>
      </c>
      <c r="BS48" s="308">
        <f ca="1">IF(AND(ISNUMBER($A48),ISNUMBER(BS$1)),IF(OFFSET(CountryData!$A$1,'Quality check'!$A48-1,'Quality check'!BS$1-1)=0,"",OFFSET(CountryData!$A$1,'Quality check'!$A48-1,'Quality check'!BS$1-1)),"")</f>
        <v>1</v>
      </c>
      <c r="BT48" s="308">
        <f ca="1">IF(AND(ISNUMBER($A48),ISNUMBER(BT$1)),IF(OFFSET(CountryData!$A$1,'Quality check'!$A48-1,'Quality check'!BT$1-1)=0,"",OFFSET(CountryData!$A$1,'Quality check'!$A48-1,'Quality check'!BT$1-1)),"")</f>
        <v>0.46299999999999997</v>
      </c>
      <c r="BU48" s="308">
        <f ca="1">IF(AND(ISNUMBER($A48),ISNUMBER(BU$1)),IF(OFFSET(CountryData!$A$1,'Quality check'!$A48-1,'Quality check'!BU$1-1)=0,"",OFFSET(CountryData!$A$1,'Quality check'!$A48-1,'Quality check'!BU$1-1)),"")</f>
        <v>0.14599999999999999</v>
      </c>
      <c r="BV48" s="308">
        <f ca="1">IF(AND(ISNUMBER($A48),ISNUMBER(BV$1)),IF(OFFSET(CountryData!$A$1,'Quality check'!$A48-1,'Quality check'!BV$1-1)=0,"",OFFSET(CountryData!$A$1,'Quality check'!$A48-1,'Quality check'!BV$1-1)),"")</f>
        <v>0.33399999999999996</v>
      </c>
      <c r="BW48" s="308">
        <f ca="1">IF(AND(ISNUMBER($A48),ISNUMBER(BW$1)),IF(OFFSET(CountryData!$A$1,'Quality check'!$A48-1,'Quality check'!BW$1-1)=0,"",OFFSET(CountryData!$A$1,'Quality check'!$A48-1,'Quality check'!BW$1-1)),"")</f>
        <v>0.33399999999999996</v>
      </c>
      <c r="BX48" s="202">
        <f ca="1">IF(AND(ISNUMBER($A48),ISNUMBER(BX$1)),IF(OFFSET(CountryData!$A$1,'Quality check'!$A48-1,'Quality check'!BX$1-1)=0,"",OFFSET(CountryData!$A$1,'Quality check'!$A48-1,'Quality check'!BX$1-1)),"")</f>
        <v>0.316</v>
      </c>
      <c r="BY48" s="308">
        <f ca="1">IF(AND(ISNUMBER($A48),ISNUMBER(BY$1)),IF(OFFSET(CountryData!$A$1,'Quality check'!$A48-1,'Quality check'!BY$1-1)=0,"",OFFSET(CountryData!$A$1,'Quality check'!$A48-1,'Quality check'!BY$1-1)),"")</f>
        <v>1</v>
      </c>
      <c r="BZ48" s="308">
        <f ca="1">IF(AND(ISNUMBER($A48),ISNUMBER(BZ$1)),IF(OFFSET(CountryData!$A$1,'Quality check'!$A48-1,'Quality check'!BZ$1-1)=0,"",OFFSET(CountryData!$A$1,'Quality check'!$A48-1,'Quality check'!BZ$1-1)),"")</f>
        <v>1</v>
      </c>
      <c r="CA48" s="308">
        <f ca="1">IF(AND(ISNUMBER($A48),ISNUMBER(CA$1)),IF(OFFSET(CountryData!$A$1,'Quality check'!$A48-1,'Quality check'!CA$1-1)=0,"",OFFSET(CountryData!$A$1,'Quality check'!$A48-1,'Quality check'!CA$1-1)),"")</f>
        <v>0.316</v>
      </c>
      <c r="CB48" s="308">
        <f ca="1">IF(AND(ISNUMBER($A48),ISNUMBER(CB$1)),IF(OFFSET(CountryData!$A$1,'Quality check'!$A48-1,'Quality check'!CB$1-1)=0,"",OFFSET(CountryData!$A$1,'Quality check'!$A48-1,'Quality check'!CB$1-1)),"")</f>
        <v>0.316</v>
      </c>
      <c r="CC48" s="308">
        <f ca="1">IF(AND(ISNUMBER($A48),ISNUMBER(CC$1)),IF(OFFSET(CountryData!$A$1,'Quality check'!$A48-1,'Quality check'!CC$1-1)=0,"",OFFSET(CountryData!$A$1,'Quality check'!$A48-1,'Quality check'!CC$1-1)),"")</f>
        <v>0.57200000000000006</v>
      </c>
      <c r="CD48" s="308">
        <f ca="1">IF(AND(ISNUMBER($A48),ISNUMBER(CD$1)),IF(OFFSET(CountryData!$A$1,'Quality check'!$A48-1,'Quality check'!CD$1-1)=0,"",OFFSET(CountryData!$A$1,'Quality check'!$A48-1,'Quality check'!CD$1-1)),"")</f>
        <v>1</v>
      </c>
      <c r="CE48" s="308">
        <f ca="1">IF(AND(ISNUMBER($A48),ISNUMBER(CE$1)),IF(OFFSET(CountryData!$A$1,'Quality check'!$A48-1,'Quality check'!CE$1-1)=0,"",OFFSET(CountryData!$A$1,'Quality check'!$A48-1,'Quality check'!CE$1-1)),"")</f>
        <v>1</v>
      </c>
      <c r="CF48" s="308">
        <f ca="1">IF(AND(ISNUMBER($A48),ISNUMBER(CF$1)),IF(OFFSET(CountryData!$A$1,'Quality check'!$A48-1,'Quality check'!CF$1-1)=0,"",OFFSET(CountryData!$A$1,'Quality check'!$A48-1,'Quality check'!CF$1-1)),"")</f>
        <v>0.57200000000000006</v>
      </c>
      <c r="CG48" s="308">
        <f ca="1">IF(AND(ISNUMBER($A48),ISNUMBER(CG$1)),IF(OFFSET(CountryData!$A$1,'Quality check'!$A48-1,'Quality check'!CG$1-1)=0,"",OFFSET(CountryData!$A$1,'Quality check'!$A48-1,'Quality check'!CG$1-1)),"")</f>
        <v>0.56999999999999995</v>
      </c>
      <c r="CH48" s="308">
        <f ca="1">IF(AND(ISNUMBER($A48),ISNUMBER(CH$1)),IF(OFFSET(CountryData!$A$1,'Quality check'!$A48-1,'Quality check'!CH$1-1)=0,"",OFFSET(CountryData!$A$1,'Quality check'!$A48-1,'Quality check'!CH$1-1)),"")</f>
        <v>0.42299999999999999</v>
      </c>
      <c r="CI48" s="308">
        <f ca="1">IF(AND(ISNUMBER($A48),ISNUMBER(CI$1)),IF(OFFSET(CountryData!$A$1,'Quality check'!$A48-1,'Quality check'!CI$1-1)=0,"",OFFSET(CountryData!$A$1,'Quality check'!$A48-1,'Quality check'!CI$1-1)),"")</f>
        <v>0.45100000000000001</v>
      </c>
      <c r="CJ48" s="308" t="str">
        <f ca="1">IF(AND(ISNUMBER($A48),ISNUMBER(CJ$1)),IF(OFFSET(CountryData!$A$1,'Quality check'!$A48-1,'Quality check'!CJ$1-1)=0,"",OFFSET(CountryData!$A$1,'Quality check'!$A48-1,'Quality check'!CJ$1-1)),"")</f>
        <v/>
      </c>
      <c r="CK48" s="202" t="str">
        <f ca="1">IF(AND(ISNUMBER($A48),ISNUMBER(CK$1)),IF(OFFSET(CountryData!$A$1,'Quality check'!$A48-1,'Quality check'!CK$1-1)=0,"",OFFSET(CountryData!$A$1,'Quality check'!$A48-1,'Quality check'!CK$1-1)),"")</f>
        <v/>
      </c>
      <c r="CL48" s="308">
        <f ca="1">IF(AND(ISNUMBER($A48),ISNUMBER(CL$1)),IF(OFFSET(CountryData!$A$1,'Quality check'!$A48-1,'Quality check'!CL$1-1)=0,"",OFFSET(CountryData!$A$1,'Quality check'!$A48-1,'Quality check'!CL$1-1)),"")</f>
        <v>1</v>
      </c>
      <c r="CM48" s="308" t="str">
        <f ca="1">IF(AND(ISNUMBER($A48),ISNUMBER(CM$1)),IF(OFFSET(CountryData!$A$1,'Quality check'!$A48-1,'Quality check'!CM$1-1)=0,"",OFFSET(CountryData!$A$1,'Quality check'!$A48-1,'Quality check'!CM$1-1)),"")</f>
        <v/>
      </c>
      <c r="CN48" s="308" t="str">
        <f ca="1">IF(AND(ISNUMBER($A48),ISNUMBER(CN$1)),IF(OFFSET(CountryData!$A$1,'Quality check'!$A48-1,'Quality check'!CN$1-1)=0,"",OFFSET(CountryData!$A$1,'Quality check'!$A48-1,'Quality check'!CN$1-1)),"")</f>
        <v/>
      </c>
      <c r="CO48" s="308" t="str">
        <f ca="1">IF(AND(ISNUMBER($A48),ISNUMBER(CO$1)),IF(OFFSET(CountryData!$A$1,'Quality check'!$A48-1,'Quality check'!CO$1-1)=0,"",OFFSET(CountryData!$A$1,'Quality check'!$A48-1,'Quality check'!CO$1-1)),"")</f>
        <v/>
      </c>
      <c r="CP48" s="308">
        <f ca="1">IF(AND(ISNUMBER($A48),ISNUMBER(CP$1)),IF(OFFSET(CountryData!$A$1,'Quality check'!$A48-1,'Quality check'!CP$1-1)=0,"",OFFSET(CountryData!$A$1,'Quality check'!$A48-1,'Quality check'!CP$1-1)),"")</f>
        <v>0.5</v>
      </c>
      <c r="CQ48" s="308">
        <f ca="1">IF(AND(ISNUMBER($A48),ISNUMBER(CQ$1)),IF(OFFSET(CountryData!$A$1,'Quality check'!$A48-1,'Quality check'!CQ$1-1)=0,"",OFFSET(CountryData!$A$1,'Quality check'!$A48-1,'Quality check'!CQ$1-1)),"")</f>
        <v>4.4999999999999998E-2</v>
      </c>
      <c r="CR48" s="203">
        <f ca="1">IF(AND(ISNUMBER($A48),ISNUMBER(CR$1)),IF(OFFSET(CountryData!$A$1,'Quality check'!$A48-1,'Quality check'!CR$1-1)=0,"",OFFSET(CountryData!$A$1,'Quality check'!$A48-1,'Quality check'!CR$1-1)),"")</f>
        <v>600</v>
      </c>
      <c r="CS48" s="203">
        <f ca="1">IF(AND(ISNUMBER($A48),ISNUMBER(CS$1)),IF(OFFSET(CountryData!$A$1,'Quality check'!$A48-1,'Quality check'!CS$1-1)=0,"",OFFSET(CountryData!$A$1,'Quality check'!$A48-1,'Quality check'!CS$1-1)),"")</f>
        <v>100</v>
      </c>
      <c r="CT48" s="203">
        <f ca="1">IF(AND(ISNUMBER($A48),ISNUMBER(CT$1)),IF(OFFSET(CountryData!$A$1,'Quality check'!$A48-1,'Quality check'!CT$1-1)=0,"",OFFSET(CountryData!$A$1,'Quality check'!$A48-1,'Quality check'!CT$1-1)),"")</f>
        <v>5000</v>
      </c>
      <c r="CU48" s="203">
        <f ca="1">IF(AND(ISNUMBER($A48),ISNUMBER(CU$1)),IF(OFFSET(CountryData!$A$1,'Quality check'!$A48-1,'Quality check'!CU$1-1)=0,"",OFFSET(CountryData!$A$1,'Quality check'!$A48-1,'Quality check'!CU$1-1)),"")</f>
        <v>300</v>
      </c>
      <c r="CV48" s="203">
        <f ca="1">IF(AND(ISNUMBER($A48),ISNUMBER(CV$1)),IF(OFFSET(CountryData!$A$1,'Quality check'!$A48-1,'Quality check'!CV$1-1)=0,"",OFFSET(CountryData!$A$1,'Quality check'!$A48-1,'Quality check'!CV$1-1)),"")</f>
        <v>10000</v>
      </c>
      <c r="CW48" s="203">
        <f ca="1">IF(AND(ISNUMBER($A48),ISNUMBER(CW$1)),IF(OFFSET(CountryData!$A$1,'Quality check'!$A48-1,'Quality check'!CW$1-1)=0,"",OFFSET(CountryData!$A$1,'Quality check'!$A48-1,'Quality check'!CW$1-1)),"")</f>
        <v>16000</v>
      </c>
      <c r="CX48" s="203">
        <f ca="1">IF(AND(ISNUMBER($A48),ISNUMBER(CX$1)),IF(OFFSET(CountryData!$A$1,'Quality check'!$A48-1,'Quality check'!CX$1-1)=0,"",OFFSET(CountryData!$A$1,'Quality check'!$A48-1,'Quality check'!CX$1-1)),"")</f>
        <v>10000</v>
      </c>
      <c r="CY48" s="203">
        <f ca="1">IF(AND(ISNUMBER($A48),ISNUMBER(CY$1)),IF(OFFSET(CountryData!$A$1,'Quality check'!$A48-1,'Quality check'!CY$1-1)=0,"",OFFSET(CountryData!$A$1,'Quality check'!$A48-1,'Quality check'!CY$1-1)),"")</f>
        <v>14000</v>
      </c>
      <c r="CZ48" s="308">
        <f ca="1">IF(AND(ISNUMBER($A48),ISNUMBER(CZ$1)),IF(OFFSET(CountryData!$A$1,'Quality check'!$A48-1,'Quality check'!CZ$1-1)=0,"",OFFSET(CountryData!$A$1,'Quality check'!$A48-1,'Quality check'!CZ$1-1)),"")</f>
        <v>4.5</v>
      </c>
      <c r="DA48" s="308">
        <f ca="1">IF(AND(ISNUMBER($A48),ISNUMBER(DA$1)),IF(OFFSET(CountryData!$A$1,'Quality check'!$A48-1,'Quality check'!DA$1-1)=0,"",OFFSET(CountryData!$A$1,'Quality check'!$A48-1,'Quality check'!DA$1-1)),"")</f>
        <v>0.67</v>
      </c>
      <c r="DB48" s="202">
        <f ca="1">IF(AND(ISNUMBER($A48),ISNUMBER(DB$1)),IF(OFFSET(CountryData!$A$1,'Quality check'!$A48-1,'Quality check'!DB$1-1)=0,"",OFFSET(CountryData!$A$1,'Quality check'!$A48-1,'Quality check'!DB$1-1)),"")</f>
        <v>0.23</v>
      </c>
      <c r="DC48" s="308">
        <f ca="1">IF(AND(ISNUMBER($A48),ISNUMBER(DC$1)),IF(OFFSET(CountryData!$A$1,'Quality check'!$A48-1,'Quality check'!DC$1-1)=0,"",OFFSET(CountryData!$A$1,'Quality check'!$A48-1,'Quality check'!DC$1-1)),"")</f>
        <v>0.72</v>
      </c>
      <c r="DD48" s="308">
        <f ca="1">IF(AND(ISNUMBER($A48),ISNUMBER(DD$1)),IF(OFFSET(CountryData!$A$1,'Quality check'!$A48-1,'Quality check'!DD$1-1)=0,"",OFFSET(CountryData!$A$1,'Quality check'!$A48-1,'Quality check'!DD$1-1)),"")</f>
        <v>0.18</v>
      </c>
      <c r="DE48" s="202">
        <f ca="1">IF(AND(ISNUMBER($A48),ISNUMBER(DE$1)),IF(OFFSET(CountryData!$A$1,'Quality check'!$A48-1,'Quality check'!DE$1-1)=0,"",OFFSET(CountryData!$A$1,'Quality check'!$A48-1,'Quality check'!DE$1-1)),"")</f>
        <v>0.03</v>
      </c>
      <c r="DF48" s="203">
        <f ca="1">IF(AND(ISNUMBER($A48),ISNUMBER(DF$1)),IF(OFFSET(CountryData!$A$1,'Quality check'!$A48-1,'Quality check'!DF$1-1)=0,"",OFFSET(CountryData!$A$1,'Quality check'!$A48-1,'Quality check'!DF$1-1)),"")</f>
        <v>3.5</v>
      </c>
      <c r="DG48" s="308">
        <f ca="1">IF(AND(ISNUMBER($A48),ISNUMBER(DG$1)),IF(OFFSET(CountryData!$A$1,'Quality check'!$A48-1,'Quality check'!DG$1-1)=0,"",OFFSET(CountryData!$A$1,'Quality check'!$A48-1,'Quality check'!DG$1-1)),"")</f>
        <v>0.37</v>
      </c>
      <c r="DH48" s="203">
        <f ca="1">IF(AND(ISNUMBER($A48),ISNUMBER(DH$1)),IF(OFFSET(CountryData!$A$1,'Quality check'!$A48-1,'Quality check'!DH$1-1)=0,"",OFFSET(CountryData!$A$1,'Quality check'!$A48-1,'Quality check'!DH$1-1)),"")</f>
        <v>120</v>
      </c>
      <c r="DI48" s="308">
        <f ca="1">IF(AND(ISNUMBER($A48),ISNUMBER(DI$1)),IF(OFFSET(CountryData!$A$1,'Quality check'!$A48-1,'Quality check'!DI$1-1)=0,"",OFFSET(CountryData!$A$1,'Quality check'!$A48-1,'Quality check'!DI$1-1)),"")</f>
        <v>0.16</v>
      </c>
      <c r="DJ48" s="308">
        <f ca="1">IF(AND(ISNUMBER($A48),ISNUMBER(DJ$1)),IF(OFFSET(CountryData!$A$1,'Quality check'!$A48-1,'Quality check'!DJ$1-1)=0,"",OFFSET(CountryData!$A$1,'Quality check'!$A48-1,'Quality check'!DJ$1-1)),"")</f>
        <v>4</v>
      </c>
      <c r="DK48" s="203">
        <f ca="1">IF(AND(ISNUMBER($A48),ISNUMBER(DK$1)),IF(OFFSET(CountryData!$A$1,'Quality check'!$A48-1,'Quality check'!DK$1-1)=0,"",OFFSET(CountryData!$A$1,'Quality check'!$A48-1,'Quality check'!DK$1-1)),"")</f>
        <v>50</v>
      </c>
      <c r="DL48" s="203">
        <f ca="1">IF(AND(ISNUMBER($A48),ISNUMBER(DL$1)),IF(OFFSET(CountryData!$A$1,'Quality check'!$A48-1,'Quality check'!DL$1-1)=0,"",OFFSET(CountryData!$A$1,'Quality check'!$A48-1,'Quality check'!DL$1-1)),"")</f>
        <v>1500000</v>
      </c>
      <c r="DM48" s="203">
        <f ca="1">IF(AND(ISNUMBER($A48),ISNUMBER(DM$1)),IF(OFFSET(CountryData!$A$1,'Quality check'!$A48-1,'Quality check'!DM$1-1)=0,"",OFFSET(CountryData!$A$1,'Quality check'!$A48-1,'Quality check'!DM$1-1)),"")</f>
        <v>510000</v>
      </c>
      <c r="DN48" s="203">
        <f ca="1">IF(AND(ISNUMBER($A48),ISNUMBER(DN$1)),IF(OFFSET(CountryData!$A$1,'Quality check'!$A48-1,'Quality check'!DN$1-1)=0,"",OFFSET(CountryData!$A$1,'Quality check'!$A48-1,'Quality check'!DN$1-1)),"")</f>
        <v>5000</v>
      </c>
      <c r="DO48" t="str">
        <f ca="1">IF(AND(ISNUMBER($A48),ISNUMBER(DO$1)),IF(OFFSET(CountryData!$A$1,'Quality check'!$A48-1,'Quality check'!DO$1-1)=0,"",OFFSET(CountryData!$A$1,'Quality check'!$A48-1,'Quality check'!DO$1-1)),"")</f>
        <v/>
      </c>
      <c r="DP48" t="str">
        <f ca="1">IF(AND(ISNUMBER($A48),ISNUMBER(DP$1)),IF(OFFSET(CountryData!$A$1,'Quality check'!$A48-1,'Quality check'!DP$1-1)=0,"",OFFSET(CountryData!$A$1,'Quality check'!$A48-1,'Quality check'!DP$1-1)),"")</f>
        <v/>
      </c>
      <c r="EF48">
        <f t="shared" si="7"/>
        <v>16</v>
      </c>
      <c r="EG48">
        <f t="shared" si="8"/>
        <v>16</v>
      </c>
      <c r="EH48" t="str">
        <f t="shared" si="0"/>
        <v/>
      </c>
    </row>
    <row r="49" spans="1:138" x14ac:dyDescent="0.25">
      <c r="A49" s="114">
        <f>IF(ISNUMBER(MATCH(C49,CountryData!$EM:$EM,0)),MATCH(C49,CountryData!$EM:$EM,0),"")</f>
        <v>129</v>
      </c>
      <c r="B49" t="s">
        <v>838</v>
      </c>
      <c r="C49" t="s">
        <v>839</v>
      </c>
      <c r="D49" t="s">
        <v>655</v>
      </c>
      <c r="E49" t="s">
        <v>856</v>
      </c>
      <c r="F49" s="203">
        <f ca="1">IF(AND(ISNUMBER($A49),ISNUMBER(F$1)),IF(OFFSET(CountryData!$A$1,'Quality check'!$A49-1,'Quality check'!F$1-1)=0,"",OFFSET(CountryData!$A$1,'Quality check'!$A49-1,'Quality check'!F$1-1)),"")</f>
        <v>5318000</v>
      </c>
      <c r="G49" s="203">
        <f ca="1">IF(AND(ISNUMBER($A49),ISNUMBER(G$1)),IF(OFFSET(CountryData!$A$1,'Quality check'!$A49-1,'Quality check'!G$1-1)=0,"",OFFSET(CountryData!$A$1,'Quality check'!$A49-1,'Quality check'!G$1-1)),"")</f>
        <v>2557958</v>
      </c>
      <c r="H49" s="202">
        <f ca="1">IF(AND(ISNUMBER($A49),ISNUMBER(H$1)),IF(OFFSET(CountryData!$A$1,'Quality check'!$A49-1,'Quality check'!H$1-1)=0,"",OFFSET(CountryData!$A$1,'Quality check'!$A49-1,'Quality check'!H$1-1)),"")</f>
        <v>0.91025799172621291</v>
      </c>
      <c r="I49" s="202">
        <f ca="1">IF(AND(ISNUMBER($A49),ISNUMBER(I$1)),IF(OFFSET(CountryData!$A$1,'Quality check'!$A49-1,'Quality check'!I$1-1)=0,"",OFFSET(CountryData!$A$1,'Quality check'!$A49-1,'Quality check'!I$1-1)),"")</f>
        <v>2.6000000000000002E-2</v>
      </c>
      <c r="J49" s="203">
        <f ca="1">IF(AND(ISNUMBER($A49),ISNUMBER(J$1)),IF(OFFSET(CountryData!$A$1,'Quality check'!$A49-1,'Quality check'!J$1-1)=0,"",OFFSET(CountryData!$A$1,'Quality check'!$A49-1,'Quality check'!J$1-1)),"")</f>
        <v>2359997.9355170499</v>
      </c>
      <c r="K49" s="203">
        <f ca="1">IF(AND(ISNUMBER($A49),ISNUMBER(K$1)),IF(OFFSET(CountryData!$A$1,'Quality check'!$A49-1,'Quality check'!K$1-1)=0,"",OFFSET(CountryData!$A$1,'Quality check'!$A49-1,'Quality check'!K$1-1)),"")</f>
        <v>1217822</v>
      </c>
      <c r="L49" s="203">
        <f ca="1">IF(AND(ISNUMBER($A49),ISNUMBER(L$1)),IF(OFFSET(CountryData!$A$1,'Quality check'!$A49-1,'Quality check'!L$1-1)=0,"",OFFSET(CountryData!$A$1,'Quality check'!$A49-1,'Quality check'!L$1-1)),"")</f>
        <v>191448</v>
      </c>
      <c r="M49" s="203">
        <f ca="1">IF(AND(ISNUMBER($A49),ISNUMBER(M$1)),IF(OFFSET(CountryData!$A$1,'Quality check'!$A49-1,'Quality check'!M$1-1)=0,"",OFFSET(CountryData!$A$1,'Quality check'!$A49-1,'Quality check'!M$1-1)),"")</f>
        <v>537118</v>
      </c>
      <c r="N49" s="203">
        <f ca="1">IF(AND(ISNUMBER($A49),ISNUMBER(N$1)),IF(OFFSET(CountryData!$A$1,'Quality check'!$A49-1,'Quality check'!N$1-1)=0,"",OFFSET(CountryData!$A$1,'Quality check'!$A49-1,'Quality check'!N$1-1)),"")</f>
        <v>669444.48001470184</v>
      </c>
      <c r="O49" s="203">
        <f ca="1">IF(AND(ISNUMBER($A49),ISNUMBER(O$1)),IF(OFFSET(CountryData!$A$1,'Quality check'!$A49-1,'Quality check'!O$1-1)=0,"",OFFSET(CountryData!$A$1,'Quality check'!$A49-1,'Quality check'!O$1-1)),"")</f>
        <v>146685.51980152531</v>
      </c>
      <c r="P49" s="203">
        <f ca="1">IF(AND(ISNUMBER($A49),ISNUMBER(P$1)),IF(OFFSET(CountryData!$A$1,'Quality check'!$A49-1,'Quality check'!P$1-1)=0,"",OFFSET(CountryData!$A$1,'Quality check'!$A49-1,'Quality check'!P$1-1)),"")</f>
        <v>229464.63897822294</v>
      </c>
      <c r="Q49" s="203">
        <f ca="1">IF(AND(ISNUMBER($A49),ISNUMBER(Q$1)),IF(OFFSET(CountryData!$A$1,'Quality check'!$A49-1,'Quality check'!Q$1-1)=0,"",OFFSET(CountryData!$A$1,'Quality check'!$A49-1,'Quality check'!Q$1-1)),"")</f>
        <v>170176</v>
      </c>
      <c r="R49" s="203">
        <f ca="1">IF(AND(ISNUMBER($A49),ISNUMBER(R$1)),IF(OFFSET(CountryData!$A$1,'Quality check'!$A49-1,'Quality check'!R$1-1)=0,"",OFFSET(CountryData!$A$1,'Quality check'!$A49-1,'Quality check'!R$1-1)),"")</f>
        <v>82779.119176697597</v>
      </c>
      <c r="S49" s="203">
        <f ca="1">IF(AND(ISNUMBER($A49),ISNUMBER(S$1)),IF(OFFSET(CountryData!$A$1,'Quality check'!$A49-1,'Quality check'!S$1-1)=0,"",OFFSET(CountryData!$A$1,'Quality check'!$A49-1,'Quality check'!S$1-1)),"")</f>
        <v>82702.400808600578</v>
      </c>
      <c r="T49" s="202">
        <f ca="1">IF(AND(ISNUMBER($A49),ISNUMBER(T$1)),IF(OFFSET(CountryData!$A$1,'Quality check'!$A49-1,'Quality check'!T$1-1)=0,"",OFFSET(CountryData!$A$1,'Quality check'!$A49-1,'Quality check'!T$1-1)),"")</f>
        <v>5.1825989127839089E-2</v>
      </c>
      <c r="U49" s="203">
        <f ca="1">IF(AND(ISNUMBER($A49),ISNUMBER(U$1)),IF(OFFSET(CountryData!$A$1,'Quality check'!$A49-1,'Quality check'!U$1-1)=0,"",OFFSET(CountryData!$A$1,'Quality check'!$A49-1,'Quality check'!U$1-1)),"")</f>
        <v>3807688</v>
      </c>
      <c r="V49" s="203">
        <f ca="1">IF(AND(ISNUMBER($A49),ISNUMBER(V$1)),IF(OFFSET(CountryData!$A$1,'Quality check'!$A49-1,'Quality check'!V$1-1)=0,"",OFFSET(CountryData!$A$1,'Quality check'!$A49-1,'Quality check'!V$1-1)),"")</f>
        <v>3807688</v>
      </c>
      <c r="W49" s="202">
        <f ca="1">IF(AND(ISNUMBER($A49),ISNUMBER(W$1)),IF(OFFSET(CountryData!$A$1,'Quality check'!$A49-1,'Quality check'!W$1-1)=0,"",OFFSET(CountryData!$A$1,'Quality check'!$A49-1,'Quality check'!W$1-1)),"")</f>
        <v>0.51900000000000002</v>
      </c>
      <c r="X49" s="202">
        <f ca="1">IF(AND(ISNUMBER($A49),ISNUMBER(X$1)),IF(OFFSET(CountryData!$A$1,'Quality check'!$A49-1,'Quality check'!X$1-1)=0,"",OFFSET(CountryData!$A$1,'Quality check'!$A49-1,'Quality check'!X$1-1)),"")</f>
        <v>6.469496541735678</v>
      </c>
      <c r="Y49" s="202">
        <f ca="1">IF(AND(ISNUMBER($A49),ISNUMBER(Y$1)),IF(OFFSET(CountryData!$A$1,'Quality check'!$A49-1,'Quality check'!Y$1-1)=0,"",OFFSET(CountryData!$A$1,'Quality check'!$A49-1,'Quality check'!Y$1-1)),"")</f>
        <v>0.51900000000000002</v>
      </c>
      <c r="Z49" s="202">
        <f ca="1">IF(AND(ISNUMBER($A49),ISNUMBER(Z$1)),IF(OFFSET(CountryData!$A$1,'Quality check'!$A49-1,'Quality check'!Z$1-1)=0,"",OFFSET(CountryData!$A$1,'Quality check'!$A49-1,'Quality check'!Z$1-1)),"")</f>
        <v>0.71599999999999997</v>
      </c>
      <c r="AA49" s="203">
        <f ca="1">IF(AND(ISNUMBER($A49),ISNUMBER(AA$1)),IF(OFFSET(CountryData!$A$1,'Quality check'!$A49-1,'Quality check'!AA$1-1)=0,"",OFFSET(CountryData!$A$1,'Quality check'!$A49-1,'Quality check'!AA$1-1)),"")</f>
        <v>4091.1592660553397</v>
      </c>
      <c r="AB49" s="203">
        <f ca="1">IF(AND(ISNUMBER($A49),ISNUMBER(AB$1)),IF(OFFSET(CountryData!$A$1,'Quality check'!$A49-1,'Quality check'!AB$1-1)=0,"",OFFSET(CountryData!$A$1,'Quality check'!$A49-1,'Quality check'!AB$1-1)),"")</f>
        <v>9675.3895721516328</v>
      </c>
      <c r="AC49" s="203">
        <f ca="1">IF(AND(ISNUMBER($A49),ISNUMBER(AC$1)),IF(OFFSET(CountryData!$A$1,'Quality check'!$A49-1,'Quality check'!AC$1-1)=0,"",OFFSET(CountryData!$A$1,'Quality check'!$A49-1,'Quality check'!AC$1-1)),"")</f>
        <v>16321.689339184226</v>
      </c>
      <c r="AD49" s="203" t="str">
        <f ca="1">IF(AND(ISNUMBER($A49),ISNUMBER(AD$1)),IF(OFFSET(CountryData!$A$1,'Quality check'!$A49-1,'Quality check'!AD$1-1)=0,"",OFFSET(CountryData!$A$1,'Quality check'!$A49-1,'Quality check'!AD$1-1)),"")</f>
        <v/>
      </c>
      <c r="AE49" s="202">
        <f ca="1">IF(AND(ISNUMBER($A49),ISNUMBER(AE$1)),IF(OFFSET(CountryData!$A$1,'Quality check'!$A49-1,'Quality check'!AE$1-1)=0,"",OFFSET(CountryData!$A$1,'Quality check'!$A49-1,'Quality check'!AE$1-1)),"")</f>
        <v>0.19500000000000001</v>
      </c>
      <c r="AF49" s="308">
        <f ca="1">IF(AND(ISNUMBER($A49),ISNUMBER(AF$1)),IF(OFFSET(CountryData!$A$1,'Quality check'!$A49-1,'Quality check'!AF$1-1)=0,"",OFFSET(CountryData!$A$1,'Quality check'!$A49-1,'Quality check'!AF$1-1)),"")</f>
        <v>4.2250000000000005</v>
      </c>
      <c r="AG49" s="203" t="str">
        <f ca="1">IF(AND(ISNUMBER($A49),ISNUMBER(AG$1)),IF(OFFSET(CountryData!$A$1,'Quality check'!$A49-1,'Quality check'!AG$1-1)=0,"",OFFSET(CountryData!$A$1,'Quality check'!$A49-1,'Quality check'!AG$1-1)),"")</f>
        <v>HEW</v>
      </c>
      <c r="AH49" s="203">
        <f ca="1">IF(AND(ISNUMBER($A49),ISNUMBER(AH$1)),IF(OFFSET(CountryData!$A$1,'Quality check'!$A49-1,'Quality check'!AH$1-1)=0,"",OFFSET(CountryData!$A$1,'Quality check'!$A49-1,'Quality check'!AH$1-1)),"")</f>
        <v>2500</v>
      </c>
      <c r="AI49" s="203">
        <f ca="1">IF(AND(ISNUMBER($A49),ISNUMBER(AI$1)),IF(OFFSET(CountryData!$A$1,'Quality check'!$A49-1,'Quality check'!AI$1-1)=0,"",OFFSET(CountryData!$A$1,'Quality check'!$A49-1,'Quality check'!AI$1-1)),"")</f>
        <v>530</v>
      </c>
      <c r="AJ49" s="202">
        <f ca="1">IF(AND(ISNUMBER($A49),ISNUMBER(AJ$1)),IF(OFFSET(CountryData!$A$1,'Quality check'!$A49-1,'Quality check'!AJ$1-1)=0,"",OFFSET(CountryData!$A$1,'Quality check'!$A49-1,'Quality check'!AJ$1-1)),"")</f>
        <v>2.572306920133007E-3</v>
      </c>
      <c r="AK49" s="202">
        <f ca="1">IF(AND(ISNUMBER($A49),ISNUMBER(AK$1)),IF(OFFSET(CountryData!$A$1,'Quality check'!$A49-1,'Quality check'!AK$1-1)=0,"",OFFSET(CountryData!$A$1,'Quality check'!$A49-1,'Quality check'!AK$1-1)),"")</f>
        <v>0.99742769307986701</v>
      </c>
      <c r="AL49" s="202">
        <f ca="1">IF(AND(ISNUMBER($A49),ISNUMBER(AL$1)),IF(OFFSET(CountryData!$A$1,'Quality check'!$A49-1,'Quality check'!AL$1-1)=0,"",OFFSET(CountryData!$A$1,'Quality check'!$A49-1,'Quality check'!AL$1-1)),"")</f>
        <v>8.8000000000000009E-2</v>
      </c>
      <c r="AM49" s="202">
        <f ca="1">IF(AND(ISNUMBER($A49),ISNUMBER(AM$1)),IF(OFFSET(CountryData!$A$1,'Quality check'!$A49-1,'Quality check'!AM$1-1)=0,"",OFFSET(CountryData!$A$1,'Quality check'!$A49-1,'Quality check'!AM$1-1)),"")</f>
        <v>1.5253333333333334</v>
      </c>
      <c r="AN49" s="202" t="str">
        <f ca="1">IF(AND(ISNUMBER($A49),ISNUMBER(AN$1)),IF(OFFSET(CountryData!$A$1,'Quality check'!$A49-1,'Quality check'!AN$1-1)=0,"",OFFSET(CountryData!$A$1,'Quality check'!$A49-1,'Quality check'!AN$1-1)),"")</f>
        <v>HEW</v>
      </c>
      <c r="AO49" s="203">
        <f ca="1">IF(AND(ISNUMBER($A49),ISNUMBER(AO$1)),IF(OFFSET(CountryData!$A$1,'Quality check'!$A49-1,'Quality check'!AO$1-1)=0,"",OFFSET(CountryData!$A$1,'Quality check'!$A49-1,'Quality check'!AO$1-1)),"")</f>
        <v>2500</v>
      </c>
      <c r="AP49" s="203">
        <f ca="1">IF(AND(ISNUMBER($A49),ISNUMBER(AP$1)),IF(OFFSET(CountryData!$A$1,'Quality check'!$A49-1,'Quality check'!AP$1-1)=0,"",OFFSET(CountryData!$A$1,'Quality check'!$A49-1,'Quality check'!AP$1-1)),"")</f>
        <v>530</v>
      </c>
      <c r="AQ49" s="202">
        <f ca="1">IF(AND(ISNUMBER($A49),ISNUMBER(AQ$1)),IF(OFFSET(CountryData!$A$1,'Quality check'!$A49-1,'Quality check'!AQ$1-1)=0,"",OFFSET(CountryData!$A$1,'Quality check'!$A49-1,'Quality check'!AQ$1-1)),"")</f>
        <v>2.572306920133007E-3</v>
      </c>
      <c r="AR49" s="202">
        <f ca="1">IF(AND(ISNUMBER($A49),ISNUMBER(AR$1)),IF(OFFSET(CountryData!$A$1,'Quality check'!$A49-1,'Quality check'!AR$1-1)=0,"",OFFSET(CountryData!$A$1,'Quality check'!$A49-1,'Quality check'!AR$1-1)),"")</f>
        <v>0.99742769307986701</v>
      </c>
      <c r="AS49" s="202">
        <f ca="1">IF(AND(ISNUMBER($A49),ISNUMBER(AS$1)),IF(OFFSET(CountryData!$A$1,'Quality check'!$A49-1,'Quality check'!AS$1-1)=0,"",OFFSET(CountryData!$A$1,'Quality check'!$A49-1,'Quality check'!AS$1-1)),"")</f>
        <v>0.20899999999999999</v>
      </c>
      <c r="AT49" s="202">
        <f ca="1">IF(AND(ISNUMBER($A49),ISNUMBER(AT$1)),IF(OFFSET(CountryData!$A$1,'Quality check'!$A49-1,'Quality check'!AT$1-1)=0,"",OFFSET(CountryData!$A$1,'Quality check'!$A49-1,'Quality check'!AT$1-1)),"")</f>
        <v>0.20899999999999999</v>
      </c>
      <c r="AU49" s="202">
        <f ca="1">IF(AND(ISNUMBER($A49),ISNUMBER(AU$1)),IF(OFFSET(CountryData!$A$1,'Quality check'!$A49-1,'Quality check'!AU$1-1)=0,"",OFFSET(CountryData!$A$1,'Quality check'!$A49-1,'Quality check'!AU$1-1)),"")</f>
        <v>1.3585</v>
      </c>
      <c r="AV49" s="202" t="str">
        <f ca="1">IF(AND(ISNUMBER($A49),ISNUMBER(AV$1)),IF(OFFSET(CountryData!$A$1,'Quality check'!$A49-1,'Quality check'!AV$1-1)=0,"",OFFSET(CountryData!$A$1,'Quality check'!$A49-1,'Quality check'!AV$1-1)),"")</f>
        <v>HEW</v>
      </c>
      <c r="AW49" s="203">
        <f ca="1">IF(AND(ISNUMBER($A49),ISNUMBER(AW$1)),IF(OFFSET(CountryData!$A$1,'Quality check'!$A49-1,'Quality check'!AW$1-1)=0,"",OFFSET(CountryData!$A$1,'Quality check'!$A49-1,'Quality check'!AW$1-1)),"")</f>
        <v>2500</v>
      </c>
      <c r="AX49" s="203">
        <f ca="1">IF(AND(ISNUMBER($A49),ISNUMBER(AX$1)),IF(OFFSET(CountryData!$A$1,'Quality check'!$A49-1,'Quality check'!AX$1-1)=0,"",OFFSET(CountryData!$A$1,'Quality check'!$A49-1,'Quality check'!AX$1-1)),"")</f>
        <v>530</v>
      </c>
      <c r="AY49" s="202">
        <f ca="1">IF(AND(ISNUMBER($A49),ISNUMBER(AY$1)),IF(OFFSET(CountryData!$A$1,'Quality check'!$A49-1,'Quality check'!AY$1-1)=0,"",OFFSET(CountryData!$A$1,'Quality check'!$A49-1,'Quality check'!AY$1-1)),"")</f>
        <v>1.8</v>
      </c>
      <c r="AZ49" s="202">
        <f ca="1">IF(AND(ISNUMBER($A49),ISNUMBER(AZ$1)),IF(OFFSET(CountryData!$A$1,'Quality check'!$A49-1,'Quality check'!AZ$1-1)=0,"",OFFSET(CountryData!$A$1,'Quality check'!$A49-1,'Quality check'!AZ$1-1)),"")</f>
        <v>2.572306920133007E-3</v>
      </c>
      <c r="BA49" s="202">
        <f ca="1">IF(AND(ISNUMBER($A49),ISNUMBER(BA$1)),IF(OFFSET(CountryData!$A$1,'Quality check'!$A49-1,'Quality check'!BA$1-1)=0,"",OFFSET(CountryData!$A$1,'Quality check'!$A49-1,'Quality check'!BA$1-1)),"")</f>
        <v>0.99742769307986701</v>
      </c>
      <c r="BB49" s="202">
        <f ca="1">IF(AND(ISNUMBER($A49),ISNUMBER(BB$1)),IF(OFFSET(CountryData!$A$1,'Quality check'!$A49-1,'Quality check'!BB$1-1)=0,"",OFFSET(CountryData!$A$1,'Quality check'!$A49-1,'Quality check'!BB$1-1)),"")</f>
        <v>2.572306920133007E-3</v>
      </c>
      <c r="BC49" s="202">
        <f ca="1">IF(AND(ISNUMBER($A49),ISNUMBER(BC$1)),IF(OFFSET(CountryData!$A$1,'Quality check'!$A49-1,'Quality check'!BC$1-1)=0,"",OFFSET(CountryData!$A$1,'Quality check'!$A49-1,'Quality check'!BC$1-1)),"")</f>
        <v>0.99742769307986701</v>
      </c>
      <c r="BD49" s="313">
        <f ca="1">IF(AND(ISNUMBER($A49),ISNUMBER(BD$1)),IF(OFFSET(CountryData!$A$1,'Quality check'!$A49-1,'Quality check'!BD$1-1)=0,"",OFFSET(CountryData!$A$1,'Quality check'!$A49-1,'Quality check'!BD$1-1)),"")</f>
        <v>0.53166081839815904</v>
      </c>
      <c r="BE49" s="313">
        <f ca="1">IF(AND(ISNUMBER($A49),ISNUMBER(BE$1)),IF(OFFSET(CountryData!$A$1,'Quality check'!$A49-1,'Quality check'!BE$1-1)=0,"",OFFSET(CountryData!$A$1,'Quality check'!$A49-1,'Quality check'!BE$1-1)),"")</f>
        <v>1</v>
      </c>
      <c r="BF49" s="313">
        <f ca="1">IF(AND(ISNUMBER($A49),ISNUMBER(BF$1)),IF(OFFSET(CountryData!$A$1,'Quality check'!$A49-1,'Quality check'!BF$1-1)=0,"",OFFSET(CountryData!$A$1,'Quality check'!$A49-1,'Quality check'!BF$1-1)),"")</f>
        <v>8.5000000000000006E-2</v>
      </c>
      <c r="BG49" s="203">
        <f ca="1">IF(AND(ISNUMBER($A49),ISNUMBER(BG$1)),IF(OFFSET(CountryData!$A$1,'Quality check'!$A49-1,'Quality check'!BG$1-1)=0,"",OFFSET(CountryData!$A$1,'Quality check'!$A49-1,'Quality check'!BG$1-1)),"")</f>
        <v>1</v>
      </c>
      <c r="BH49" s="202" t="str">
        <f ca="1">IF(AND(ISNUMBER($A49),ISNUMBER(BH$1)),IF(OFFSET(CountryData!$A$1,'Quality check'!$A49-1,'Quality check'!BH$1-1)=0,"",OFFSET(CountryData!$A$1,'Quality check'!$A49-1,'Quality check'!BH$1-1)),"")</f>
        <v>HEW</v>
      </c>
      <c r="BI49" s="203">
        <f ca="1">IF(AND(ISNUMBER($A49),ISNUMBER(BI$1)),IF(OFFSET(CountryData!$A$1,'Quality check'!$A49-1,'Quality check'!BI$1-1)=0,"",OFFSET(CountryData!$A$1,'Quality check'!$A49-1,'Quality check'!BI$1-1)),"")</f>
        <v>2500</v>
      </c>
      <c r="BJ49" s="202">
        <f ca="1">IF(AND(ISNUMBER($A49),ISNUMBER(BJ$1)),IF(OFFSET(CountryData!$A$1,'Quality check'!$A49-1,'Quality check'!BJ$1-1)=0,"",OFFSET(CountryData!$A$1,'Quality check'!$A49-1,'Quality check'!BJ$1-1)),"")</f>
        <v>530</v>
      </c>
      <c r="BK49" s="202">
        <f ca="1">IF(AND(ISNUMBER($A49),ISNUMBER(BK$1)),IF(OFFSET(CountryData!$A$1,'Quality check'!$A49-1,'Quality check'!BK$1-1)=0,"",OFFSET(CountryData!$A$1,'Quality check'!$A49-1,'Quality check'!BK$1-1)),"")</f>
        <v>3</v>
      </c>
      <c r="BL49" s="308">
        <f ca="1">IF(AND(ISNUMBER($A49),ISNUMBER(BL$1)),IF(OFFSET(CountryData!$A$1,'Quality check'!$A49-1,'Quality check'!BL$1-1)=0,"",OFFSET(CountryData!$A$1,'Quality check'!$A49-1,'Quality check'!BL$1-1)),"")</f>
        <v>0.36099999999999999</v>
      </c>
      <c r="BM49" s="308">
        <f ca="1">IF(AND(ISNUMBER($A49),ISNUMBER(BM$1)),IF(OFFSET(CountryData!$A$1,'Quality check'!$A49-1,'Quality check'!BM$1-1)=0,"",OFFSET(CountryData!$A$1,'Quality check'!$A49-1,'Quality check'!BM$1-1)),"")</f>
        <v>0.27371780252324435</v>
      </c>
      <c r="BN49" s="308">
        <f ca="1">IF(AND(ISNUMBER($A49),ISNUMBER(BN$1)),IF(OFFSET(CountryData!$A$1,'Quality check'!$A49-1,'Quality check'!BN$1-1)=0,"",OFFSET(CountryData!$A$1,'Quality check'!$A49-1,'Quality check'!BN$1-1)),"")</f>
        <v>0.74299999999999999</v>
      </c>
      <c r="BO49" s="308">
        <f ca="1">IF(AND(ISNUMBER($A49),ISNUMBER(BO$1)),IF(OFFSET(CountryData!$A$1,'Quality check'!$A49-1,'Quality check'!BO$1-1)=0,"",OFFSET(CountryData!$A$1,'Quality check'!$A49-1,'Quality check'!BO$1-1)),"")</f>
        <v>0.36099999999999999</v>
      </c>
      <c r="BP49" s="308">
        <f ca="1">IF(AND(ISNUMBER($A49),ISNUMBER(BP$1)),IF(OFFSET(CountryData!$A$1,'Quality check'!$A49-1,'Quality check'!BP$1-1)=0,"",OFFSET(CountryData!$A$1,'Quality check'!$A49-1,'Quality check'!BP$1-1)),"")</f>
        <v>0.33899999999999997</v>
      </c>
      <c r="BQ49" s="308">
        <f ca="1">IF(AND(ISNUMBER($A49),ISNUMBER(BQ$1)),IF(OFFSET(CountryData!$A$1,'Quality check'!$A49-1,'Quality check'!BQ$1-1)=0,"",OFFSET(CountryData!$A$1,'Quality check'!$A49-1,'Quality check'!BQ$1-1)),"")</f>
        <v>0.30599999999999999</v>
      </c>
      <c r="BR49" s="308">
        <f ca="1">IF(AND(ISNUMBER($A49),ISNUMBER(BR$1)),IF(OFFSET(CountryData!$A$1,'Quality check'!$A49-1,'Quality check'!BR$1-1)=0,"",OFFSET(CountryData!$A$1,'Quality check'!$A49-1,'Quality check'!BR$1-1)),"")</f>
        <v>9.6000000000000002E-2</v>
      </c>
      <c r="BS49" s="308">
        <f ca="1">IF(AND(ISNUMBER($A49),ISNUMBER(BS$1)),IF(OFFSET(CountryData!$A$1,'Quality check'!$A49-1,'Quality check'!BS$1-1)=0,"",OFFSET(CountryData!$A$1,'Quality check'!$A49-1,'Quality check'!BS$1-1)),"")</f>
        <v>0.27371780252324435</v>
      </c>
      <c r="BT49" s="308">
        <f ca="1">IF(AND(ISNUMBER($A49),ISNUMBER(BT$1)),IF(OFFSET(CountryData!$A$1,'Quality check'!$A49-1,'Quality check'!BT$1-1)=0,"",OFFSET(CountryData!$A$1,'Quality check'!$A49-1,'Quality check'!BT$1-1)),"")</f>
        <v>0.67900000000000005</v>
      </c>
      <c r="BU49" s="308">
        <f ca="1">IF(AND(ISNUMBER($A49),ISNUMBER(BU$1)),IF(OFFSET(CountryData!$A$1,'Quality check'!$A49-1,'Quality check'!BU$1-1)=0,"",OFFSET(CountryData!$A$1,'Quality check'!$A49-1,'Quality check'!BU$1-1)),"")</f>
        <v>9.6000000000000002E-2</v>
      </c>
      <c r="BV49" s="308">
        <f ca="1">IF(AND(ISNUMBER($A49),ISNUMBER(BV$1)),IF(OFFSET(CountryData!$A$1,'Quality check'!$A49-1,'Quality check'!BV$1-1)=0,"",OFFSET(CountryData!$A$1,'Quality check'!$A49-1,'Quality check'!BV$1-1)),"")</f>
        <v>0.29499999999999998</v>
      </c>
      <c r="BW49" s="308">
        <f ca="1">IF(AND(ISNUMBER($A49),ISNUMBER(BW$1)),IF(OFFSET(CountryData!$A$1,'Quality check'!$A49-1,'Quality check'!BW$1-1)=0,"",OFFSET(CountryData!$A$1,'Quality check'!$A49-1,'Quality check'!BW$1-1)),"")</f>
        <v>0.29499999999999998</v>
      </c>
      <c r="BX49" s="202">
        <f ca="1">IF(AND(ISNUMBER($A49),ISNUMBER(BX$1)),IF(OFFSET(CountryData!$A$1,'Quality check'!$A49-1,'Quality check'!BX$1-1)=0,"",OFFSET(CountryData!$A$1,'Quality check'!$A49-1,'Quality check'!BX$1-1)),"")</f>
        <v>0.187</v>
      </c>
      <c r="BY49" s="308">
        <f ca="1">IF(AND(ISNUMBER($A49),ISNUMBER(BY$1)),IF(OFFSET(CountryData!$A$1,'Quality check'!$A49-1,'Quality check'!BY$1-1)=0,"",OFFSET(CountryData!$A$1,'Quality check'!$A49-1,'Quality check'!BY$1-1)),"")</f>
        <v>0.27371780252324435</v>
      </c>
      <c r="BZ49" s="308">
        <f ca="1">IF(AND(ISNUMBER($A49),ISNUMBER(BZ$1)),IF(OFFSET(CountryData!$A$1,'Quality check'!$A49-1,'Quality check'!BZ$1-1)=0,"",OFFSET(CountryData!$A$1,'Quality check'!$A49-1,'Quality check'!BZ$1-1)),"")</f>
        <v>0.27371780252324435</v>
      </c>
      <c r="CA49" s="308">
        <f ca="1">IF(AND(ISNUMBER($A49),ISNUMBER(CA$1)),IF(OFFSET(CountryData!$A$1,'Quality check'!$A49-1,'Quality check'!CA$1-1)=0,"",OFFSET(CountryData!$A$1,'Quality check'!$A49-1,'Quality check'!CA$1-1)),"")</f>
        <v>0.187</v>
      </c>
      <c r="CB49" s="308">
        <f ca="1">IF(AND(ISNUMBER($A49),ISNUMBER(CB$1)),IF(OFFSET(CountryData!$A$1,'Quality check'!$A49-1,'Quality check'!CB$1-1)=0,"",OFFSET(CountryData!$A$1,'Quality check'!$A49-1,'Quality check'!CB$1-1)),"")</f>
        <v>0.187</v>
      </c>
      <c r="CC49" s="308">
        <f ca="1">IF(AND(ISNUMBER($A49),ISNUMBER(CC$1)),IF(OFFSET(CountryData!$A$1,'Quality check'!$A49-1,'Quality check'!CC$1-1)=0,"",OFFSET(CountryData!$A$1,'Quality check'!$A49-1,'Quality check'!CC$1-1)),"")</f>
        <v>0.45100000000000001</v>
      </c>
      <c r="CD49" s="308">
        <f ca="1">IF(AND(ISNUMBER($A49),ISNUMBER(CD$1)),IF(OFFSET(CountryData!$A$1,'Quality check'!$A49-1,'Quality check'!CD$1-1)=0,"",OFFSET(CountryData!$A$1,'Quality check'!$A49-1,'Quality check'!CD$1-1)),"")</f>
        <v>0.27371780252324435</v>
      </c>
      <c r="CE49" s="308">
        <f ca="1">IF(AND(ISNUMBER($A49),ISNUMBER(CE$1)),IF(OFFSET(CountryData!$A$1,'Quality check'!$A49-1,'Quality check'!CE$1-1)=0,"",OFFSET(CountryData!$A$1,'Quality check'!$A49-1,'Quality check'!CE$1-1)),"")</f>
        <v>0.45100000000000001</v>
      </c>
      <c r="CF49" s="308">
        <f ca="1">IF(AND(ISNUMBER($A49),ISNUMBER(CF$1)),IF(OFFSET(CountryData!$A$1,'Quality check'!$A49-1,'Quality check'!CF$1-1)=0,"",OFFSET(CountryData!$A$1,'Quality check'!$A49-1,'Quality check'!CF$1-1)),"")</f>
        <v>0.45100000000000001</v>
      </c>
      <c r="CG49" s="308">
        <f ca="1">IF(AND(ISNUMBER($A49),ISNUMBER(CG$1)),IF(OFFSET(CountryData!$A$1,'Quality check'!$A49-1,'Quality check'!CG$1-1)=0,"",OFFSET(CountryData!$A$1,'Quality check'!$A49-1,'Quality check'!CG$1-1)),"")</f>
        <v>0.45</v>
      </c>
      <c r="CH49" s="308">
        <f ca="1">IF(AND(ISNUMBER($A49),ISNUMBER(CH$1)),IF(OFFSET(CountryData!$A$1,'Quality check'!$A49-1,'Quality check'!CH$1-1)=0,"",OFFSET(CountryData!$A$1,'Quality check'!$A49-1,'Quality check'!CH$1-1)),"")</f>
        <v>0.41299999999999998</v>
      </c>
      <c r="CI49" s="308">
        <f ca="1">IF(AND(ISNUMBER($A49),ISNUMBER(CI$1)),IF(OFFSET(CountryData!$A$1,'Quality check'!$A49-1,'Quality check'!CI$1-1)=0,"",OFFSET(CountryData!$A$1,'Quality check'!$A49-1,'Quality check'!CI$1-1)),"")</f>
        <v>0.247</v>
      </c>
      <c r="CJ49" s="308" t="str">
        <f ca="1">IF(AND(ISNUMBER($A49),ISNUMBER(CJ$1)),IF(OFFSET(CountryData!$A$1,'Quality check'!$A49-1,'Quality check'!CJ$1-1)=0,"",OFFSET(CountryData!$A$1,'Quality check'!$A49-1,'Quality check'!CJ$1-1)),"")</f>
        <v/>
      </c>
      <c r="CK49" s="202" t="str">
        <f ca="1">IF(AND(ISNUMBER($A49),ISNUMBER(CK$1)),IF(OFFSET(CountryData!$A$1,'Quality check'!$A49-1,'Quality check'!CK$1-1)=0,"",OFFSET(CountryData!$A$1,'Quality check'!$A49-1,'Quality check'!CK$1-1)),"")</f>
        <v/>
      </c>
      <c r="CL49" s="308">
        <f ca="1">IF(AND(ISNUMBER($A49),ISNUMBER(CL$1)),IF(OFFSET(CountryData!$A$1,'Quality check'!$A49-1,'Quality check'!CL$1-1)=0,"",OFFSET(CountryData!$A$1,'Quality check'!$A49-1,'Quality check'!CL$1-1)),"")</f>
        <v>0.27371780252324435</v>
      </c>
      <c r="CM49" s="308" t="str">
        <f ca="1">IF(AND(ISNUMBER($A49),ISNUMBER(CM$1)),IF(OFFSET(CountryData!$A$1,'Quality check'!$A49-1,'Quality check'!CM$1-1)=0,"",OFFSET(CountryData!$A$1,'Quality check'!$A49-1,'Quality check'!CM$1-1)),"")</f>
        <v/>
      </c>
      <c r="CN49" s="308" t="str">
        <f ca="1">IF(AND(ISNUMBER($A49),ISNUMBER(CN$1)),IF(OFFSET(CountryData!$A$1,'Quality check'!$A49-1,'Quality check'!CN$1-1)=0,"",OFFSET(CountryData!$A$1,'Quality check'!$A49-1,'Quality check'!CN$1-1)),"")</f>
        <v/>
      </c>
      <c r="CO49" s="308" t="str">
        <f ca="1">IF(AND(ISNUMBER($A49),ISNUMBER(CO$1)),IF(OFFSET(CountryData!$A$1,'Quality check'!$A49-1,'Quality check'!CO$1-1)=0,"",OFFSET(CountryData!$A$1,'Quality check'!$A49-1,'Quality check'!CO$1-1)),"")</f>
        <v/>
      </c>
      <c r="CP49" s="308">
        <f ca="1">IF(AND(ISNUMBER($A49),ISNUMBER(CP$1)),IF(OFFSET(CountryData!$A$1,'Quality check'!$A49-1,'Quality check'!CP$1-1)=0,"",OFFSET(CountryData!$A$1,'Quality check'!$A49-1,'Quality check'!CP$1-1)),"")</f>
        <v>0.5</v>
      </c>
      <c r="CQ49" s="308">
        <f ca="1">IF(AND(ISNUMBER($A49),ISNUMBER(CQ$1)),IF(OFFSET(CountryData!$A$1,'Quality check'!$A49-1,'Quality check'!CQ$1-1)=0,"",OFFSET(CountryData!$A$1,'Quality check'!$A49-1,'Quality check'!CQ$1-1)),"")</f>
        <v>2.1000000000000001E-2</v>
      </c>
      <c r="CR49" s="203">
        <f ca="1">IF(AND(ISNUMBER($A49),ISNUMBER(CR$1)),IF(OFFSET(CountryData!$A$1,'Quality check'!$A49-1,'Quality check'!CR$1-1)=0,"",OFFSET(CountryData!$A$1,'Quality check'!$A49-1,'Quality check'!CR$1-1)),"")</f>
        <v>600</v>
      </c>
      <c r="CS49" s="203">
        <f ca="1">IF(AND(ISNUMBER($A49),ISNUMBER(CS$1)),IF(OFFSET(CountryData!$A$1,'Quality check'!$A49-1,'Quality check'!CS$1-1)=0,"",OFFSET(CountryData!$A$1,'Quality check'!$A49-1,'Quality check'!CS$1-1)),"")</f>
        <v>100</v>
      </c>
      <c r="CT49" s="203">
        <f ca="1">IF(AND(ISNUMBER($A49),ISNUMBER(CT$1)),IF(OFFSET(CountryData!$A$1,'Quality check'!$A49-1,'Quality check'!CT$1-1)=0,"",OFFSET(CountryData!$A$1,'Quality check'!$A49-1,'Quality check'!CT$1-1)),"")</f>
        <v>5000</v>
      </c>
      <c r="CU49" s="203">
        <f ca="1">IF(AND(ISNUMBER($A49),ISNUMBER(CU$1)),IF(OFFSET(CountryData!$A$1,'Quality check'!$A49-1,'Quality check'!CU$1-1)=0,"",OFFSET(CountryData!$A$1,'Quality check'!$A49-1,'Quality check'!CU$1-1)),"")</f>
        <v>300</v>
      </c>
      <c r="CV49" s="203">
        <f ca="1">IF(AND(ISNUMBER($A49),ISNUMBER(CV$1)),IF(OFFSET(CountryData!$A$1,'Quality check'!$A49-1,'Quality check'!CV$1-1)=0,"",OFFSET(CountryData!$A$1,'Quality check'!$A49-1,'Quality check'!CV$1-1)),"")</f>
        <v>10000</v>
      </c>
      <c r="CW49" s="203">
        <f ca="1">IF(AND(ISNUMBER($A49),ISNUMBER(CW$1)),IF(OFFSET(CountryData!$A$1,'Quality check'!$A49-1,'Quality check'!CW$1-1)=0,"",OFFSET(CountryData!$A$1,'Quality check'!$A49-1,'Quality check'!CW$1-1)),"")</f>
        <v>16000</v>
      </c>
      <c r="CX49" s="203">
        <f ca="1">IF(AND(ISNUMBER($A49),ISNUMBER(CX$1)),IF(OFFSET(CountryData!$A$1,'Quality check'!$A49-1,'Quality check'!CX$1-1)=0,"",OFFSET(CountryData!$A$1,'Quality check'!$A49-1,'Quality check'!CX$1-1)),"")</f>
        <v>10000</v>
      </c>
      <c r="CY49" s="203">
        <f ca="1">IF(AND(ISNUMBER($A49),ISNUMBER(CY$1)),IF(OFFSET(CountryData!$A$1,'Quality check'!$A49-1,'Quality check'!CY$1-1)=0,"",OFFSET(CountryData!$A$1,'Quality check'!$A49-1,'Quality check'!CY$1-1)),"")</f>
        <v>14000</v>
      </c>
      <c r="CZ49" s="308">
        <f ca="1">IF(AND(ISNUMBER($A49),ISNUMBER(CZ$1)),IF(OFFSET(CountryData!$A$1,'Quality check'!$A49-1,'Quality check'!CZ$1-1)=0,"",OFFSET(CountryData!$A$1,'Quality check'!$A49-1,'Quality check'!CZ$1-1)),"")</f>
        <v>4.5</v>
      </c>
      <c r="DA49" s="308">
        <f ca="1">IF(AND(ISNUMBER($A49),ISNUMBER(DA$1)),IF(OFFSET(CountryData!$A$1,'Quality check'!$A49-1,'Quality check'!DA$1-1)=0,"",OFFSET(CountryData!$A$1,'Quality check'!$A49-1,'Quality check'!DA$1-1)),"")</f>
        <v>0.67</v>
      </c>
      <c r="DB49" s="202">
        <f ca="1">IF(AND(ISNUMBER($A49),ISNUMBER(DB$1)),IF(OFFSET(CountryData!$A$1,'Quality check'!$A49-1,'Quality check'!DB$1-1)=0,"",OFFSET(CountryData!$A$1,'Quality check'!$A49-1,'Quality check'!DB$1-1)),"")</f>
        <v>0.23</v>
      </c>
      <c r="DC49" s="308">
        <f ca="1">IF(AND(ISNUMBER($A49),ISNUMBER(DC$1)),IF(OFFSET(CountryData!$A$1,'Quality check'!$A49-1,'Quality check'!DC$1-1)=0,"",OFFSET(CountryData!$A$1,'Quality check'!$A49-1,'Quality check'!DC$1-1)),"")</f>
        <v>0.72</v>
      </c>
      <c r="DD49" s="308">
        <f ca="1">IF(AND(ISNUMBER($A49),ISNUMBER(DD$1)),IF(OFFSET(CountryData!$A$1,'Quality check'!$A49-1,'Quality check'!DD$1-1)=0,"",OFFSET(CountryData!$A$1,'Quality check'!$A49-1,'Quality check'!DD$1-1)),"")</f>
        <v>0.18</v>
      </c>
      <c r="DE49" s="202">
        <f ca="1">IF(AND(ISNUMBER($A49),ISNUMBER(DE$1)),IF(OFFSET(CountryData!$A$1,'Quality check'!$A49-1,'Quality check'!DE$1-1)=0,"",OFFSET(CountryData!$A$1,'Quality check'!$A49-1,'Quality check'!DE$1-1)),"")</f>
        <v>0.03</v>
      </c>
      <c r="DF49" s="203">
        <f ca="1">IF(AND(ISNUMBER($A49),ISNUMBER(DF$1)),IF(OFFSET(CountryData!$A$1,'Quality check'!$A49-1,'Quality check'!DF$1-1)=0,"",OFFSET(CountryData!$A$1,'Quality check'!$A49-1,'Quality check'!DF$1-1)),"")</f>
        <v>3.5</v>
      </c>
      <c r="DG49" s="308">
        <f ca="1">IF(AND(ISNUMBER($A49),ISNUMBER(DG$1)),IF(OFFSET(CountryData!$A$1,'Quality check'!$A49-1,'Quality check'!DG$1-1)=0,"",OFFSET(CountryData!$A$1,'Quality check'!$A49-1,'Quality check'!DG$1-1)),"")</f>
        <v>0.37</v>
      </c>
      <c r="DH49" s="203">
        <f ca="1">IF(AND(ISNUMBER($A49),ISNUMBER(DH$1)),IF(OFFSET(CountryData!$A$1,'Quality check'!$A49-1,'Quality check'!DH$1-1)=0,"",OFFSET(CountryData!$A$1,'Quality check'!$A49-1,'Quality check'!DH$1-1)),"")</f>
        <v>120</v>
      </c>
      <c r="DI49" s="308">
        <f ca="1">IF(AND(ISNUMBER($A49),ISNUMBER(DI$1)),IF(OFFSET(CountryData!$A$1,'Quality check'!$A49-1,'Quality check'!DI$1-1)=0,"",OFFSET(CountryData!$A$1,'Quality check'!$A49-1,'Quality check'!DI$1-1)),"")</f>
        <v>0.16</v>
      </c>
      <c r="DJ49" s="308">
        <f ca="1">IF(AND(ISNUMBER($A49),ISNUMBER(DJ$1)),IF(OFFSET(CountryData!$A$1,'Quality check'!$A49-1,'Quality check'!DJ$1-1)=0,"",OFFSET(CountryData!$A$1,'Quality check'!$A49-1,'Quality check'!DJ$1-1)),"")</f>
        <v>4</v>
      </c>
      <c r="DK49" s="203">
        <f ca="1">IF(AND(ISNUMBER($A49),ISNUMBER(DK$1)),IF(OFFSET(CountryData!$A$1,'Quality check'!$A49-1,'Quality check'!DK$1-1)=0,"",OFFSET(CountryData!$A$1,'Quality check'!$A49-1,'Quality check'!DK$1-1)),"")</f>
        <v>50</v>
      </c>
      <c r="DL49" s="203">
        <f ca="1">IF(AND(ISNUMBER($A49),ISNUMBER(DL$1)),IF(OFFSET(CountryData!$A$1,'Quality check'!$A49-1,'Quality check'!DL$1-1)=0,"",OFFSET(CountryData!$A$1,'Quality check'!$A49-1,'Quality check'!DL$1-1)),"")</f>
        <v>1500000</v>
      </c>
      <c r="DM49" s="203">
        <f ca="1">IF(AND(ISNUMBER($A49),ISNUMBER(DM$1)),IF(OFFSET(CountryData!$A$1,'Quality check'!$A49-1,'Quality check'!DM$1-1)=0,"",OFFSET(CountryData!$A$1,'Quality check'!$A49-1,'Quality check'!DM$1-1)),"")</f>
        <v>510000</v>
      </c>
      <c r="DN49" s="203">
        <f ca="1">IF(AND(ISNUMBER($A49),ISNUMBER(DN$1)),IF(OFFSET(CountryData!$A$1,'Quality check'!$A49-1,'Quality check'!DN$1-1)=0,"",OFFSET(CountryData!$A$1,'Quality check'!$A49-1,'Quality check'!DN$1-1)),"")</f>
        <v>5000</v>
      </c>
      <c r="DO49" t="str">
        <f ca="1">IF(AND(ISNUMBER($A49),ISNUMBER(DO$1)),IF(OFFSET(CountryData!$A$1,'Quality check'!$A49-1,'Quality check'!DO$1-1)=0,"",OFFSET(CountryData!$A$1,'Quality check'!$A49-1,'Quality check'!DO$1-1)),"")</f>
        <v/>
      </c>
      <c r="DP49" t="str">
        <f ca="1">IF(AND(ISNUMBER($A49),ISNUMBER(DP$1)),IF(OFFSET(CountryData!$A$1,'Quality check'!$A49-1,'Quality check'!DP$1-1)=0,"",OFFSET(CountryData!$A$1,'Quality check'!$A49-1,'Quality check'!DP$1-1)),"")</f>
        <v/>
      </c>
      <c r="EF49">
        <f t="shared" si="7"/>
        <v>17</v>
      </c>
      <c r="EG49">
        <f t="shared" si="8"/>
        <v>17</v>
      </c>
      <c r="EH49" t="str">
        <f t="shared" si="0"/>
        <v/>
      </c>
    </row>
    <row r="50" spans="1:138" x14ac:dyDescent="0.25">
      <c r="A50" s="114">
        <f>IF(ISNUMBER(MATCH(C50,CountryData!$EM:$EM,0)),MATCH(C50,CountryData!$EM:$EM,0),"")</f>
        <v>125</v>
      </c>
      <c r="B50" t="s">
        <v>840</v>
      </c>
      <c r="C50" t="s">
        <v>841</v>
      </c>
      <c r="D50" t="s">
        <v>651</v>
      </c>
      <c r="E50" t="s">
        <v>856</v>
      </c>
      <c r="F50" s="203">
        <f ca="1">IF(AND(ISNUMBER($A50),ISNUMBER(F$1)),IF(OFFSET(CountryData!$A$1,'Quality check'!$A50-1,'Quality check'!F$1-1)=0,"",OFFSET(CountryData!$A$1,'Quality check'!$A50-1,'Quality check'!F$1-1)),"")</f>
        <v>5062000</v>
      </c>
      <c r="G50" s="203">
        <f ca="1">IF(AND(ISNUMBER($A50),ISNUMBER(G$1)),IF(OFFSET(CountryData!$A$1,'Quality check'!$A50-1,'Quality check'!G$1-1)=0,"",OFFSET(CountryData!$A$1,'Quality check'!$A50-1,'Quality check'!G$1-1)),"")</f>
        <v>2434822</v>
      </c>
      <c r="H50" s="202">
        <f ca="1">IF(AND(ISNUMBER($A50),ISNUMBER(H$1)),IF(OFFSET(CountryData!$A$1,'Quality check'!$A50-1,'Quality check'!H$1-1)=0,"",OFFSET(CountryData!$A$1,'Quality check'!$A50-1,'Quality check'!H$1-1)),"")</f>
        <v>0.72880936388779138</v>
      </c>
      <c r="I50" s="202">
        <f ca="1">IF(AND(ISNUMBER($A50),ISNUMBER(I$1)),IF(OFFSET(CountryData!$A$1,'Quality check'!$A50-1,'Quality check'!I$1-1)=0,"",OFFSET(CountryData!$A$1,'Quality check'!$A50-1,'Quality check'!I$1-1)),"")</f>
        <v>2.5000000000000001E-2</v>
      </c>
      <c r="J50" s="203">
        <f ca="1">IF(AND(ISNUMBER($A50),ISNUMBER(J$1)),IF(OFFSET(CountryData!$A$1,'Quality check'!$A50-1,'Quality check'!J$1-1)=0,"",OFFSET(CountryData!$A$1,'Quality check'!$A50-1,'Quality check'!J$1-1)),"")</f>
        <v>2571046.7941271383</v>
      </c>
      <c r="K50" s="203">
        <f ca="1">IF(AND(ISNUMBER($A50),ISNUMBER(K$1)),IF(OFFSET(CountryData!$A$1,'Quality check'!$A50-1,'Quality check'!K$1-1)=0,"",OFFSET(CountryData!$A$1,'Quality check'!$A50-1,'Quality check'!K$1-1)),"")</f>
        <v>1189570</v>
      </c>
      <c r="L50" s="203">
        <f ca="1">IF(AND(ISNUMBER($A50),ISNUMBER(L$1)),IF(OFFSET(CountryData!$A$1,'Quality check'!$A50-1,'Quality check'!L$1-1)=0,"",OFFSET(CountryData!$A$1,'Quality check'!$A50-1,'Quality check'!L$1-1)),"")</f>
        <v>182232</v>
      </c>
      <c r="M50" s="203">
        <f ca="1">IF(AND(ISNUMBER($A50),ISNUMBER(M$1)),IF(OFFSET(CountryData!$A$1,'Quality check'!$A50-1,'Quality check'!M$1-1)=0,"",OFFSET(CountryData!$A$1,'Quality check'!$A50-1,'Quality check'!M$1-1)),"")</f>
        <v>739052</v>
      </c>
      <c r="N50" s="203">
        <f ca="1">IF(AND(ISNUMBER($A50),ISNUMBER(N$1)),IF(OFFSET(CountryData!$A$1,'Quality check'!$A50-1,'Quality check'!N$1-1)=0,"",OFFSET(CountryData!$A$1,'Quality check'!$A50-1,'Quality check'!N$1-1)),"")</f>
        <v>637218.49526784895</v>
      </c>
      <c r="O50" s="203">
        <f ca="1">IF(AND(ISNUMBER($A50),ISNUMBER(O$1)),IF(OFFSET(CountryData!$A$1,'Quality check'!$A50-1,'Quality check'!O$1-1)=0,"",OFFSET(CountryData!$A$1,'Quality check'!$A50-1,'Quality check'!O$1-1)),"")</f>
        <v>139624.31388403932</v>
      </c>
      <c r="P50" s="203">
        <f ca="1">IF(AND(ISNUMBER($A50),ISNUMBER(P$1)),IF(OFFSET(CountryData!$A$1,'Quality check'!$A50-1,'Quality check'!P$1-1)=0,"",OFFSET(CountryData!$A$1,'Quality check'!$A50-1,'Quality check'!P$1-1)),"")</f>
        <v>218418.57888449877</v>
      </c>
      <c r="Q50" s="203">
        <f ca="1">IF(AND(ISNUMBER($A50),ISNUMBER(Q$1)),IF(OFFSET(CountryData!$A$1,'Quality check'!$A50-1,'Quality check'!Q$1-1)=0,"",OFFSET(CountryData!$A$1,'Quality check'!$A50-1,'Quality check'!Q$1-1)),"")</f>
        <v>177170.00000000003</v>
      </c>
      <c r="R50" s="203">
        <f ca="1">IF(AND(ISNUMBER($A50),ISNUMBER(R$1)),IF(OFFSET(CountryData!$A$1,'Quality check'!$A50-1,'Quality check'!R$1-1)=0,"",OFFSET(CountryData!$A$1,'Quality check'!$A50-1,'Quality check'!R$1-1)),"")</f>
        <v>78794.265000459432</v>
      </c>
      <c r="S50" s="203">
        <f ca="1">IF(AND(ISNUMBER($A50),ISNUMBER(S$1)),IF(OFFSET(CountryData!$A$1,'Quality check'!$A50-1,'Quality check'!S$1-1)=0,"",OFFSET(CountryData!$A$1,'Quality check'!$A50-1,'Quality check'!S$1-1)),"")</f>
        <v>78721.239731691632</v>
      </c>
      <c r="T50" s="202">
        <f ca="1">IF(AND(ISNUMBER($A50),ISNUMBER(T$1)),IF(OFFSET(CountryData!$A$1,'Quality check'!$A50-1,'Quality check'!T$1-1)=0,"",OFFSET(CountryData!$A$1,'Quality check'!$A50-1,'Quality check'!T$1-1)),"")</f>
        <v>4.7090225246238245E-2</v>
      </c>
      <c r="U50" s="203">
        <f ca="1">IF(AND(ISNUMBER($A50),ISNUMBER(U$1)),IF(OFFSET(CountryData!$A$1,'Quality check'!$A50-1,'Quality check'!U$1-1)=0,"",OFFSET(CountryData!$A$1,'Quality check'!$A50-1,'Quality check'!U$1-1)),"")</f>
        <v>2637302</v>
      </c>
      <c r="V50" s="203">
        <f ca="1">IF(AND(ISNUMBER($A50),ISNUMBER(V$1)),IF(OFFSET(CountryData!$A$1,'Quality check'!$A50-1,'Quality check'!V$1-1)=0,"",OFFSET(CountryData!$A$1,'Quality check'!$A50-1,'Quality check'!V$1-1)),"")</f>
        <v>2637302</v>
      </c>
      <c r="W50" s="202">
        <f ca="1">IF(AND(ISNUMBER($A50),ISNUMBER(W$1)),IF(OFFSET(CountryData!$A$1,'Quality check'!$A50-1,'Quality check'!W$1-1)=0,"",OFFSET(CountryData!$A$1,'Quality check'!$A50-1,'Quality check'!W$1-1)),"")</f>
        <v>0.48099999999999998</v>
      </c>
      <c r="X50" s="202">
        <f ca="1">IF(AND(ISNUMBER($A50),ISNUMBER(X$1)),IF(OFFSET(CountryData!$A$1,'Quality check'!$A50-1,'Quality check'!X$1-1)=0,"",OFFSET(CountryData!$A$1,'Quality check'!$A50-1,'Quality check'!X$1-1)),"")</f>
        <v>4.3336260702245148</v>
      </c>
      <c r="Y50" s="202">
        <f ca="1">IF(AND(ISNUMBER($A50),ISNUMBER(Y$1)),IF(OFFSET(CountryData!$A$1,'Quality check'!$A50-1,'Quality check'!Y$1-1)=0,"",OFFSET(CountryData!$A$1,'Quality check'!$A50-1,'Quality check'!Y$1-1)),"")</f>
        <v>0.48099999999999998</v>
      </c>
      <c r="Z50" s="202">
        <f ca="1">IF(AND(ISNUMBER($A50),ISNUMBER(Z$1)),IF(OFFSET(CountryData!$A$1,'Quality check'!$A50-1,'Quality check'!Z$1-1)=0,"",OFFSET(CountryData!$A$1,'Quality check'!$A50-1,'Quality check'!Z$1-1)),"")</f>
        <v>0.52100000000000002</v>
      </c>
      <c r="AA50" s="203">
        <f ca="1">IF(AND(ISNUMBER($A50),ISNUMBER(AA$1)),IF(OFFSET(CountryData!$A$1,'Quality check'!$A50-1,'Quality check'!AA$1-1)=0,"",OFFSET(CountryData!$A$1,'Quality check'!$A50-1,'Quality check'!AA$1-1)),"")</f>
        <v>5518.4406122908831</v>
      </c>
      <c r="AB50" s="203">
        <f ca="1">IF(AND(ISNUMBER($A50),ISNUMBER(AB$1)),IF(OFFSET(CountryData!$A$1,'Quality check'!$A50-1,'Quality check'!AB$1-1)=0,"",OFFSET(CountryData!$A$1,'Quality check'!$A50-1,'Quality check'!AB$1-1)),"")</f>
        <v>9090.4694775936114</v>
      </c>
      <c r="AC50" s="203">
        <f ca="1">IF(AND(ISNUMBER($A50),ISNUMBER(AC$1)),IF(OFFSET(CountryData!$A$1,'Quality check'!$A50-1,'Quality check'!AC$1-1)=0,"",OFFSET(CountryData!$A$1,'Quality check'!$A50-1,'Quality check'!AC$1-1)),"")</f>
        <v>11852.785623195326</v>
      </c>
      <c r="AD50" s="203" t="str">
        <f ca="1">IF(AND(ISNUMBER($A50),ISNUMBER(AD$1)),IF(OFFSET(CountryData!$A$1,'Quality check'!$A50-1,'Quality check'!AD$1-1)=0,"",OFFSET(CountryData!$A$1,'Quality check'!$A50-1,'Quality check'!AD$1-1)),"")</f>
        <v/>
      </c>
      <c r="AE50" s="202">
        <f ca="1">IF(AND(ISNUMBER($A50),ISNUMBER(AE$1)),IF(OFFSET(CountryData!$A$1,'Quality check'!$A50-1,'Quality check'!AE$1-1)=0,"",OFFSET(CountryData!$A$1,'Quality check'!$A50-1,'Quality check'!AE$1-1)),"")</f>
        <v>0.13400000000000001</v>
      </c>
      <c r="AF50" s="308">
        <f ca="1">IF(AND(ISNUMBER($A50),ISNUMBER(AF$1)),IF(OFFSET(CountryData!$A$1,'Quality check'!$A50-1,'Quality check'!AF$1-1)=0,"",OFFSET(CountryData!$A$1,'Quality check'!$A50-1,'Quality check'!AF$1-1)),"")</f>
        <v>2.9033333333333338</v>
      </c>
      <c r="AG50" s="203" t="str">
        <f ca="1">IF(AND(ISNUMBER($A50),ISNUMBER(AG$1)),IF(OFFSET(CountryData!$A$1,'Quality check'!$A50-1,'Quality check'!AG$1-1)=0,"",OFFSET(CountryData!$A$1,'Quality check'!$A50-1,'Quality check'!AG$1-1)),"")</f>
        <v>HEW</v>
      </c>
      <c r="AH50" s="203">
        <f ca="1">IF(AND(ISNUMBER($A50),ISNUMBER(AH$1)),IF(OFFSET(CountryData!$A$1,'Quality check'!$A50-1,'Quality check'!AH$1-1)=0,"",OFFSET(CountryData!$A$1,'Quality check'!$A50-1,'Quality check'!AH$1-1)),"")</f>
        <v>2500</v>
      </c>
      <c r="AI50" s="203">
        <f ca="1">IF(AND(ISNUMBER($A50),ISNUMBER(AI$1)),IF(OFFSET(CountryData!$A$1,'Quality check'!$A50-1,'Quality check'!AI$1-1)=0,"",OFFSET(CountryData!$A$1,'Quality check'!$A50-1,'Quality check'!AI$1-1)),"")</f>
        <v>1329</v>
      </c>
      <c r="AJ50" s="202">
        <f ca="1">IF(AND(ISNUMBER($A50),ISNUMBER(AJ$1)),IF(OFFSET(CountryData!$A$1,'Quality check'!$A50-1,'Quality check'!AJ$1-1)=0,"",OFFSET(CountryData!$A$1,'Quality check'!$A50-1,'Quality check'!AJ$1-1)),"")</f>
        <v>0.3394295848744972</v>
      </c>
      <c r="AK50" s="202">
        <f ca="1">IF(AND(ISNUMBER($A50),ISNUMBER(AK$1)),IF(OFFSET(CountryData!$A$1,'Quality check'!$A50-1,'Quality check'!AK$1-1)=0,"",OFFSET(CountryData!$A$1,'Quality check'!$A50-1,'Quality check'!AK$1-1)),"")</f>
        <v>0.66057041512550274</v>
      </c>
      <c r="AL50" s="202">
        <f ca="1">IF(AND(ISNUMBER($A50),ISNUMBER(AL$1)),IF(OFFSET(CountryData!$A$1,'Quality check'!$A50-1,'Quality check'!AL$1-1)=0,"",OFFSET(CountryData!$A$1,'Quality check'!$A50-1,'Quality check'!AL$1-1)),"")</f>
        <v>9.4E-2</v>
      </c>
      <c r="AM50" s="202">
        <f ca="1">IF(AND(ISNUMBER($A50),ISNUMBER(AM$1)),IF(OFFSET(CountryData!$A$1,'Quality check'!$A50-1,'Quality check'!AM$1-1)=0,"",OFFSET(CountryData!$A$1,'Quality check'!$A50-1,'Quality check'!AM$1-1)),"")</f>
        <v>1.6293333333333333</v>
      </c>
      <c r="AN50" s="202" t="str">
        <f ca="1">IF(AND(ISNUMBER($A50),ISNUMBER(AN$1)),IF(OFFSET(CountryData!$A$1,'Quality check'!$A50-1,'Quality check'!AN$1-1)=0,"",OFFSET(CountryData!$A$1,'Quality check'!$A50-1,'Quality check'!AN$1-1)),"")</f>
        <v>HEW</v>
      </c>
      <c r="AO50" s="203">
        <f ca="1">IF(AND(ISNUMBER($A50),ISNUMBER(AO$1)),IF(OFFSET(CountryData!$A$1,'Quality check'!$A50-1,'Quality check'!AO$1-1)=0,"",OFFSET(CountryData!$A$1,'Quality check'!$A50-1,'Quality check'!AO$1-1)),"")</f>
        <v>2500</v>
      </c>
      <c r="AP50" s="203">
        <f ca="1">IF(AND(ISNUMBER($A50),ISNUMBER(AP$1)),IF(OFFSET(CountryData!$A$1,'Quality check'!$A50-1,'Quality check'!AP$1-1)=0,"",OFFSET(CountryData!$A$1,'Quality check'!$A50-1,'Quality check'!AP$1-1)),"")</f>
        <v>1329</v>
      </c>
      <c r="AQ50" s="202">
        <f ca="1">IF(AND(ISNUMBER($A50),ISNUMBER(AQ$1)),IF(OFFSET(CountryData!$A$1,'Quality check'!$A50-1,'Quality check'!AQ$1-1)=0,"",OFFSET(CountryData!$A$1,'Quality check'!$A50-1,'Quality check'!AQ$1-1)),"")</f>
        <v>0.3394295848744972</v>
      </c>
      <c r="AR50" s="202">
        <f ca="1">IF(AND(ISNUMBER($A50),ISNUMBER(AR$1)),IF(OFFSET(CountryData!$A$1,'Quality check'!$A50-1,'Quality check'!AR$1-1)=0,"",OFFSET(CountryData!$A$1,'Quality check'!$A50-1,'Quality check'!AR$1-1)),"")</f>
        <v>0.66057041512550274</v>
      </c>
      <c r="AS50" s="202">
        <f ca="1">IF(AND(ISNUMBER($A50),ISNUMBER(AS$1)),IF(OFFSET(CountryData!$A$1,'Quality check'!$A50-1,'Quality check'!AS$1-1)=0,"",OFFSET(CountryData!$A$1,'Quality check'!$A50-1,'Quality check'!AS$1-1)),"")</f>
        <v>0.23899999999999999</v>
      </c>
      <c r="AT50" s="202">
        <f ca="1">IF(AND(ISNUMBER($A50),ISNUMBER(AT$1)),IF(OFFSET(CountryData!$A$1,'Quality check'!$A50-1,'Quality check'!AT$1-1)=0,"",OFFSET(CountryData!$A$1,'Quality check'!$A50-1,'Quality check'!AT$1-1)),"")</f>
        <v>0.23899999999999999</v>
      </c>
      <c r="AU50" s="202">
        <f ca="1">IF(AND(ISNUMBER($A50),ISNUMBER(AU$1)),IF(OFFSET(CountryData!$A$1,'Quality check'!$A50-1,'Quality check'!AU$1-1)=0,"",OFFSET(CountryData!$A$1,'Quality check'!$A50-1,'Quality check'!AU$1-1)),"")</f>
        <v>1.5534999999999999</v>
      </c>
      <c r="AV50" s="202" t="str">
        <f ca="1">IF(AND(ISNUMBER($A50),ISNUMBER(AV$1)),IF(OFFSET(CountryData!$A$1,'Quality check'!$A50-1,'Quality check'!AV$1-1)=0,"",OFFSET(CountryData!$A$1,'Quality check'!$A50-1,'Quality check'!AV$1-1)),"")</f>
        <v>HEW</v>
      </c>
      <c r="AW50" s="203">
        <f ca="1">IF(AND(ISNUMBER($A50),ISNUMBER(AW$1)),IF(OFFSET(CountryData!$A$1,'Quality check'!$A50-1,'Quality check'!AW$1-1)=0,"",OFFSET(CountryData!$A$1,'Quality check'!$A50-1,'Quality check'!AW$1-1)),"")</f>
        <v>2500</v>
      </c>
      <c r="AX50" s="203">
        <f ca="1">IF(AND(ISNUMBER($A50),ISNUMBER(AX$1)),IF(OFFSET(CountryData!$A$1,'Quality check'!$A50-1,'Quality check'!AX$1-1)=0,"",OFFSET(CountryData!$A$1,'Quality check'!$A50-1,'Quality check'!AX$1-1)),"")</f>
        <v>1329</v>
      </c>
      <c r="AY50" s="202">
        <f ca="1">IF(AND(ISNUMBER($A50),ISNUMBER(AY$1)),IF(OFFSET(CountryData!$A$1,'Quality check'!$A50-1,'Quality check'!AY$1-1)=0,"",OFFSET(CountryData!$A$1,'Quality check'!$A50-1,'Quality check'!AY$1-1)),"")</f>
        <v>1.8</v>
      </c>
      <c r="AZ50" s="202">
        <f ca="1">IF(AND(ISNUMBER($A50),ISNUMBER(AZ$1)),IF(OFFSET(CountryData!$A$1,'Quality check'!$A50-1,'Quality check'!AZ$1-1)=0,"",OFFSET(CountryData!$A$1,'Quality check'!$A50-1,'Quality check'!AZ$1-1)),"")</f>
        <v>0.3394295848744972</v>
      </c>
      <c r="BA50" s="202">
        <f ca="1">IF(AND(ISNUMBER($A50),ISNUMBER(BA$1)),IF(OFFSET(CountryData!$A$1,'Quality check'!$A50-1,'Quality check'!BA$1-1)=0,"",OFFSET(CountryData!$A$1,'Quality check'!$A50-1,'Quality check'!BA$1-1)),"")</f>
        <v>0.66057041512550274</v>
      </c>
      <c r="BB50" s="202">
        <f ca="1">IF(AND(ISNUMBER($A50),ISNUMBER(BB$1)),IF(OFFSET(CountryData!$A$1,'Quality check'!$A50-1,'Quality check'!BB$1-1)=0,"",OFFSET(CountryData!$A$1,'Quality check'!$A50-1,'Quality check'!BB$1-1)),"")</f>
        <v>0.3394295848744972</v>
      </c>
      <c r="BC50" s="202">
        <f ca="1">IF(AND(ISNUMBER($A50),ISNUMBER(BC$1)),IF(OFFSET(CountryData!$A$1,'Quality check'!$A50-1,'Quality check'!BC$1-1)=0,"",OFFSET(CountryData!$A$1,'Quality check'!$A50-1,'Quality check'!BC$1-1)),"")</f>
        <v>0.66057041512550274</v>
      </c>
      <c r="BD50" s="313">
        <f ca="1">IF(AND(ISNUMBER($A50),ISNUMBER(BD$1)),IF(OFFSET(CountryData!$A$1,'Quality check'!$A50-1,'Quality check'!BD$1-1)=0,"",OFFSET(CountryData!$A$1,'Quality check'!$A50-1,'Quality check'!BD$1-1)),"")</f>
        <v>0.35525192601875483</v>
      </c>
      <c r="BE50" s="313">
        <f ca="1">IF(AND(ISNUMBER($A50),ISNUMBER(BE$1)),IF(OFFSET(CountryData!$A$1,'Quality check'!$A50-1,'Quality check'!BE$1-1)=0,"",OFFSET(CountryData!$A$1,'Quality check'!$A50-1,'Quality check'!BE$1-1)),"")</f>
        <v>1</v>
      </c>
      <c r="BF50" s="313">
        <f ca="1">IF(AND(ISNUMBER($A50),ISNUMBER(BF$1)),IF(OFFSET(CountryData!$A$1,'Quality check'!$A50-1,'Quality check'!BF$1-1)=0,"",OFFSET(CountryData!$A$1,'Quality check'!$A50-1,'Quality check'!BF$1-1)),"")</f>
        <v>0.03</v>
      </c>
      <c r="BG50" s="203">
        <f ca="1">IF(AND(ISNUMBER($A50),ISNUMBER(BG$1)),IF(OFFSET(CountryData!$A$1,'Quality check'!$A50-1,'Quality check'!BG$1-1)=0,"",OFFSET(CountryData!$A$1,'Quality check'!$A50-1,'Quality check'!BG$1-1)),"")</f>
        <v>1</v>
      </c>
      <c r="BH50" s="202" t="str">
        <f ca="1">IF(AND(ISNUMBER($A50),ISNUMBER(BH$1)),IF(OFFSET(CountryData!$A$1,'Quality check'!$A50-1,'Quality check'!BH$1-1)=0,"",OFFSET(CountryData!$A$1,'Quality check'!$A50-1,'Quality check'!BH$1-1)),"")</f>
        <v>HEW</v>
      </c>
      <c r="BI50" s="203">
        <f ca="1">IF(AND(ISNUMBER($A50),ISNUMBER(BI$1)),IF(OFFSET(CountryData!$A$1,'Quality check'!$A50-1,'Quality check'!BI$1-1)=0,"",OFFSET(CountryData!$A$1,'Quality check'!$A50-1,'Quality check'!BI$1-1)),"")</f>
        <v>2500</v>
      </c>
      <c r="BJ50" s="202">
        <f ca="1">IF(AND(ISNUMBER($A50),ISNUMBER(BJ$1)),IF(OFFSET(CountryData!$A$1,'Quality check'!$A50-1,'Quality check'!BJ$1-1)=0,"",OFFSET(CountryData!$A$1,'Quality check'!$A50-1,'Quality check'!BJ$1-1)),"")</f>
        <v>1329</v>
      </c>
      <c r="BK50" s="202">
        <f ca="1">IF(AND(ISNUMBER($A50),ISNUMBER(BK$1)),IF(OFFSET(CountryData!$A$1,'Quality check'!$A50-1,'Quality check'!BK$1-1)=0,"",OFFSET(CountryData!$A$1,'Quality check'!$A50-1,'Quality check'!BK$1-1)),"")</f>
        <v>3</v>
      </c>
      <c r="BL50" s="308">
        <f ca="1">IF(AND(ISNUMBER($A50),ISNUMBER(BL$1)),IF(OFFSET(CountryData!$A$1,'Quality check'!$A50-1,'Quality check'!BL$1-1)=0,"",OFFSET(CountryData!$A$1,'Quality check'!$A50-1,'Quality check'!BL$1-1)),"")</f>
        <v>0.53200000000000003</v>
      </c>
      <c r="BM50" s="308">
        <f ca="1">IF(AND(ISNUMBER($A50),ISNUMBER(BM$1)),IF(OFFSET(CountryData!$A$1,'Quality check'!$A50-1,'Quality check'!BM$1-1)=0,"",OFFSET(CountryData!$A$1,'Quality check'!$A50-1,'Quality check'!BM$1-1)),"")</f>
        <v>0.90059370064184074</v>
      </c>
      <c r="BN50" s="308">
        <f ca="1">IF(AND(ISNUMBER($A50),ISNUMBER(BN$1)),IF(OFFSET(CountryData!$A$1,'Quality check'!$A50-1,'Quality check'!BN$1-1)=0,"",OFFSET(CountryData!$A$1,'Quality check'!$A50-1,'Quality check'!BN$1-1)),"")</f>
        <v>0.93900000000000006</v>
      </c>
      <c r="BO50" s="308">
        <f ca="1">IF(AND(ISNUMBER($A50),ISNUMBER(BO$1)),IF(OFFSET(CountryData!$A$1,'Quality check'!$A50-1,'Quality check'!BO$1-1)=0,"",OFFSET(CountryData!$A$1,'Quality check'!$A50-1,'Quality check'!BO$1-1)),"")</f>
        <v>0.53200000000000003</v>
      </c>
      <c r="BP50" s="308">
        <f ca="1">IF(AND(ISNUMBER($A50),ISNUMBER(BP$1)),IF(OFFSET(CountryData!$A$1,'Quality check'!$A50-1,'Quality check'!BP$1-1)=0,"",OFFSET(CountryData!$A$1,'Quality check'!$A50-1,'Quality check'!BP$1-1)),"")</f>
        <v>0.373</v>
      </c>
      <c r="BQ50" s="308">
        <f ca="1">IF(AND(ISNUMBER($A50),ISNUMBER(BQ$1)),IF(OFFSET(CountryData!$A$1,'Quality check'!$A50-1,'Quality check'!BQ$1-1)=0,"",OFFSET(CountryData!$A$1,'Quality check'!$A50-1,'Quality check'!BQ$1-1)),"")</f>
        <v>0.29199999999999998</v>
      </c>
      <c r="BR50" s="308">
        <f ca="1">IF(AND(ISNUMBER($A50),ISNUMBER(BR$1)),IF(OFFSET(CountryData!$A$1,'Quality check'!$A50-1,'Quality check'!BR$1-1)=0,"",OFFSET(CountryData!$A$1,'Quality check'!$A50-1,'Quality check'!BR$1-1)),"")</f>
        <v>0.182</v>
      </c>
      <c r="BS50" s="308">
        <f ca="1">IF(AND(ISNUMBER($A50),ISNUMBER(BS$1)),IF(OFFSET(CountryData!$A$1,'Quality check'!$A50-1,'Quality check'!BS$1-1)=0,"",OFFSET(CountryData!$A$1,'Quality check'!$A50-1,'Quality check'!BS$1-1)),"")</f>
        <v>0.90059370064184074</v>
      </c>
      <c r="BT50" s="308">
        <f ca="1">IF(AND(ISNUMBER($A50),ISNUMBER(BT$1)),IF(OFFSET(CountryData!$A$1,'Quality check'!$A50-1,'Quality check'!BT$1-1)=0,"",OFFSET(CountryData!$A$1,'Quality check'!$A50-1,'Quality check'!BT$1-1)),"")</f>
        <v>0.26500000000000001</v>
      </c>
      <c r="BU50" s="308">
        <f ca="1">IF(AND(ISNUMBER($A50),ISNUMBER(BU$1)),IF(OFFSET(CountryData!$A$1,'Quality check'!$A50-1,'Quality check'!BU$1-1)=0,"",OFFSET(CountryData!$A$1,'Quality check'!$A50-1,'Quality check'!BU$1-1)),"")</f>
        <v>0.182</v>
      </c>
      <c r="BV50" s="308">
        <f ca="1">IF(AND(ISNUMBER($A50),ISNUMBER(BV$1)),IF(OFFSET(CountryData!$A$1,'Quality check'!$A50-1,'Quality check'!BV$1-1)=0,"",OFFSET(CountryData!$A$1,'Quality check'!$A50-1,'Quality check'!BV$1-1)),"")</f>
        <v>0.184</v>
      </c>
      <c r="BW50" s="308">
        <f ca="1">IF(AND(ISNUMBER($A50),ISNUMBER(BW$1)),IF(OFFSET(CountryData!$A$1,'Quality check'!$A50-1,'Quality check'!BW$1-1)=0,"",OFFSET(CountryData!$A$1,'Quality check'!$A50-1,'Quality check'!BW$1-1)),"")</f>
        <v>0.184</v>
      </c>
      <c r="BX50" s="202">
        <f ca="1">IF(AND(ISNUMBER($A50),ISNUMBER(BX$1)),IF(OFFSET(CountryData!$A$1,'Quality check'!$A50-1,'Quality check'!BX$1-1)=0,"",OFFSET(CountryData!$A$1,'Quality check'!$A50-1,'Quality check'!BX$1-1)),"")</f>
        <v>0.184</v>
      </c>
      <c r="BY50" s="308">
        <f ca="1">IF(AND(ISNUMBER($A50),ISNUMBER(BY$1)),IF(OFFSET(CountryData!$A$1,'Quality check'!$A50-1,'Quality check'!BY$1-1)=0,"",OFFSET(CountryData!$A$1,'Quality check'!$A50-1,'Quality check'!BY$1-1)),"")</f>
        <v>0.90059370064184074</v>
      </c>
      <c r="BZ50" s="308">
        <f ca="1">IF(AND(ISNUMBER($A50),ISNUMBER(BZ$1)),IF(OFFSET(CountryData!$A$1,'Quality check'!$A50-1,'Quality check'!BZ$1-1)=0,"",OFFSET(CountryData!$A$1,'Quality check'!$A50-1,'Quality check'!BZ$1-1)),"")</f>
        <v>0.90059370064184074</v>
      </c>
      <c r="CA50" s="308">
        <f ca="1">IF(AND(ISNUMBER($A50),ISNUMBER(CA$1)),IF(OFFSET(CountryData!$A$1,'Quality check'!$A50-1,'Quality check'!CA$1-1)=0,"",OFFSET(CountryData!$A$1,'Quality check'!$A50-1,'Quality check'!CA$1-1)),"")</f>
        <v>0.184</v>
      </c>
      <c r="CB50" s="308">
        <f ca="1">IF(AND(ISNUMBER($A50),ISNUMBER(CB$1)),IF(OFFSET(CountryData!$A$1,'Quality check'!$A50-1,'Quality check'!CB$1-1)=0,"",OFFSET(CountryData!$A$1,'Quality check'!$A50-1,'Quality check'!CB$1-1)),"")</f>
        <v>0.184</v>
      </c>
      <c r="CC50" s="308">
        <f ca="1">IF(AND(ISNUMBER($A50),ISNUMBER(CC$1)),IF(OFFSET(CountryData!$A$1,'Quality check'!$A50-1,'Quality check'!CC$1-1)=0,"",OFFSET(CountryData!$A$1,'Quality check'!$A50-1,'Quality check'!CC$1-1)),"")</f>
        <v>0.65799999999999992</v>
      </c>
      <c r="CD50" s="308">
        <f ca="1">IF(AND(ISNUMBER($A50),ISNUMBER(CD$1)),IF(OFFSET(CountryData!$A$1,'Quality check'!$A50-1,'Quality check'!CD$1-1)=0,"",OFFSET(CountryData!$A$1,'Quality check'!$A50-1,'Quality check'!CD$1-1)),"")</f>
        <v>0.90059370064184074</v>
      </c>
      <c r="CE50" s="308">
        <f ca="1">IF(AND(ISNUMBER($A50),ISNUMBER(CE$1)),IF(OFFSET(CountryData!$A$1,'Quality check'!$A50-1,'Quality check'!CE$1-1)=0,"",OFFSET(CountryData!$A$1,'Quality check'!$A50-1,'Quality check'!CE$1-1)),"")</f>
        <v>0.90059370064184074</v>
      </c>
      <c r="CF50" s="308">
        <f ca="1">IF(AND(ISNUMBER($A50),ISNUMBER(CF$1)),IF(OFFSET(CountryData!$A$1,'Quality check'!$A50-1,'Quality check'!CF$1-1)=0,"",OFFSET(CountryData!$A$1,'Quality check'!$A50-1,'Quality check'!CF$1-1)),"")</f>
        <v>0.65799999999999992</v>
      </c>
      <c r="CG50" s="308">
        <f ca="1">IF(AND(ISNUMBER($A50),ISNUMBER(CG$1)),IF(OFFSET(CountryData!$A$1,'Quality check'!$A50-1,'Quality check'!CG$1-1)=0,"",OFFSET(CountryData!$A$1,'Quality check'!$A50-1,'Quality check'!CG$1-1)),"")</f>
        <v>0.65799999999999992</v>
      </c>
      <c r="CH50" s="308">
        <f ca="1">IF(AND(ISNUMBER($A50),ISNUMBER(CH$1)),IF(OFFSET(CountryData!$A$1,'Quality check'!$A50-1,'Quality check'!CH$1-1)=0,"",OFFSET(CountryData!$A$1,'Quality check'!$A50-1,'Quality check'!CH$1-1)),"")</f>
        <v>0.46700000000000003</v>
      </c>
      <c r="CI50" s="308">
        <f ca="1">IF(AND(ISNUMBER($A50),ISNUMBER(CI$1)),IF(OFFSET(CountryData!$A$1,'Quality check'!$A50-1,'Quality check'!CI$1-1)=0,"",OFFSET(CountryData!$A$1,'Quality check'!$A50-1,'Quality check'!CI$1-1)),"")</f>
        <v>0.33799999999999997</v>
      </c>
      <c r="CJ50" s="308" t="str">
        <f ca="1">IF(AND(ISNUMBER($A50),ISNUMBER(CJ$1)),IF(OFFSET(CountryData!$A$1,'Quality check'!$A50-1,'Quality check'!CJ$1-1)=0,"",OFFSET(CountryData!$A$1,'Quality check'!$A50-1,'Quality check'!CJ$1-1)),"")</f>
        <v/>
      </c>
      <c r="CK50" s="202" t="str">
        <f ca="1">IF(AND(ISNUMBER($A50),ISNUMBER(CK$1)),IF(OFFSET(CountryData!$A$1,'Quality check'!$A50-1,'Quality check'!CK$1-1)=0,"",OFFSET(CountryData!$A$1,'Quality check'!$A50-1,'Quality check'!CK$1-1)),"")</f>
        <v/>
      </c>
      <c r="CL50" s="308">
        <f ca="1">IF(AND(ISNUMBER($A50),ISNUMBER(CL$1)),IF(OFFSET(CountryData!$A$1,'Quality check'!$A50-1,'Quality check'!CL$1-1)=0,"",OFFSET(CountryData!$A$1,'Quality check'!$A50-1,'Quality check'!CL$1-1)),"")</f>
        <v>0.90059370064184074</v>
      </c>
      <c r="CM50" s="308" t="str">
        <f ca="1">IF(AND(ISNUMBER($A50),ISNUMBER(CM$1)),IF(OFFSET(CountryData!$A$1,'Quality check'!$A50-1,'Quality check'!CM$1-1)=0,"",OFFSET(CountryData!$A$1,'Quality check'!$A50-1,'Quality check'!CM$1-1)),"")</f>
        <v/>
      </c>
      <c r="CN50" s="308" t="str">
        <f ca="1">IF(AND(ISNUMBER($A50),ISNUMBER(CN$1)),IF(OFFSET(CountryData!$A$1,'Quality check'!$A50-1,'Quality check'!CN$1-1)=0,"",OFFSET(CountryData!$A$1,'Quality check'!$A50-1,'Quality check'!CN$1-1)),"")</f>
        <v/>
      </c>
      <c r="CO50" s="308" t="str">
        <f ca="1">IF(AND(ISNUMBER($A50),ISNUMBER(CO$1)),IF(OFFSET(CountryData!$A$1,'Quality check'!$A50-1,'Quality check'!CO$1-1)=0,"",OFFSET(CountryData!$A$1,'Quality check'!$A50-1,'Quality check'!CO$1-1)),"")</f>
        <v/>
      </c>
      <c r="CP50" s="308">
        <f ca="1">IF(AND(ISNUMBER($A50),ISNUMBER(CP$1)),IF(OFFSET(CountryData!$A$1,'Quality check'!$A50-1,'Quality check'!CP$1-1)=0,"",OFFSET(CountryData!$A$1,'Quality check'!$A50-1,'Quality check'!CP$1-1)),"")</f>
        <v>0.5</v>
      </c>
      <c r="CQ50" s="308">
        <f ca="1">IF(AND(ISNUMBER($A50),ISNUMBER(CQ$1)),IF(OFFSET(CountryData!$A$1,'Quality check'!$A50-1,'Quality check'!CQ$1-1)=0,"",OFFSET(CountryData!$A$1,'Quality check'!$A50-1,'Quality check'!CQ$1-1)),"")</f>
        <v>1.8000000000000002E-2</v>
      </c>
      <c r="CR50" s="203">
        <f ca="1">IF(AND(ISNUMBER($A50),ISNUMBER(CR$1)),IF(OFFSET(CountryData!$A$1,'Quality check'!$A50-1,'Quality check'!CR$1-1)=0,"",OFFSET(CountryData!$A$1,'Quality check'!$A50-1,'Quality check'!CR$1-1)),"")</f>
        <v>600</v>
      </c>
      <c r="CS50" s="203">
        <f ca="1">IF(AND(ISNUMBER($A50),ISNUMBER(CS$1)),IF(OFFSET(CountryData!$A$1,'Quality check'!$A50-1,'Quality check'!CS$1-1)=0,"",OFFSET(CountryData!$A$1,'Quality check'!$A50-1,'Quality check'!CS$1-1)),"")</f>
        <v>100</v>
      </c>
      <c r="CT50" s="203">
        <f ca="1">IF(AND(ISNUMBER($A50),ISNUMBER(CT$1)),IF(OFFSET(CountryData!$A$1,'Quality check'!$A50-1,'Quality check'!CT$1-1)=0,"",OFFSET(CountryData!$A$1,'Quality check'!$A50-1,'Quality check'!CT$1-1)),"")</f>
        <v>5000</v>
      </c>
      <c r="CU50" s="203">
        <f ca="1">IF(AND(ISNUMBER($A50),ISNUMBER(CU$1)),IF(OFFSET(CountryData!$A$1,'Quality check'!$A50-1,'Quality check'!CU$1-1)=0,"",OFFSET(CountryData!$A$1,'Quality check'!$A50-1,'Quality check'!CU$1-1)),"")</f>
        <v>300</v>
      </c>
      <c r="CV50" s="203">
        <f ca="1">IF(AND(ISNUMBER($A50),ISNUMBER(CV$1)),IF(OFFSET(CountryData!$A$1,'Quality check'!$A50-1,'Quality check'!CV$1-1)=0,"",OFFSET(CountryData!$A$1,'Quality check'!$A50-1,'Quality check'!CV$1-1)),"")</f>
        <v>10000</v>
      </c>
      <c r="CW50" s="203">
        <f ca="1">IF(AND(ISNUMBER($A50),ISNUMBER(CW$1)),IF(OFFSET(CountryData!$A$1,'Quality check'!$A50-1,'Quality check'!CW$1-1)=0,"",OFFSET(CountryData!$A$1,'Quality check'!$A50-1,'Quality check'!CW$1-1)),"")</f>
        <v>16000</v>
      </c>
      <c r="CX50" s="203">
        <f ca="1">IF(AND(ISNUMBER($A50),ISNUMBER(CX$1)),IF(OFFSET(CountryData!$A$1,'Quality check'!$A50-1,'Quality check'!CX$1-1)=0,"",OFFSET(CountryData!$A$1,'Quality check'!$A50-1,'Quality check'!CX$1-1)),"")</f>
        <v>10000</v>
      </c>
      <c r="CY50" s="203">
        <f ca="1">IF(AND(ISNUMBER($A50),ISNUMBER(CY$1)),IF(OFFSET(CountryData!$A$1,'Quality check'!$A50-1,'Quality check'!CY$1-1)=0,"",OFFSET(CountryData!$A$1,'Quality check'!$A50-1,'Quality check'!CY$1-1)),"")</f>
        <v>14000</v>
      </c>
      <c r="CZ50" s="308">
        <f ca="1">IF(AND(ISNUMBER($A50),ISNUMBER(CZ$1)),IF(OFFSET(CountryData!$A$1,'Quality check'!$A50-1,'Quality check'!CZ$1-1)=0,"",OFFSET(CountryData!$A$1,'Quality check'!$A50-1,'Quality check'!CZ$1-1)),"")</f>
        <v>4.5</v>
      </c>
      <c r="DA50" s="308">
        <f ca="1">IF(AND(ISNUMBER($A50),ISNUMBER(DA$1)),IF(OFFSET(CountryData!$A$1,'Quality check'!$A50-1,'Quality check'!DA$1-1)=0,"",OFFSET(CountryData!$A$1,'Quality check'!$A50-1,'Quality check'!DA$1-1)),"")</f>
        <v>0.67</v>
      </c>
      <c r="DB50" s="202">
        <f ca="1">IF(AND(ISNUMBER($A50),ISNUMBER(DB$1)),IF(OFFSET(CountryData!$A$1,'Quality check'!$A50-1,'Quality check'!DB$1-1)=0,"",OFFSET(CountryData!$A$1,'Quality check'!$A50-1,'Quality check'!DB$1-1)),"")</f>
        <v>0.23</v>
      </c>
      <c r="DC50" s="308">
        <f ca="1">IF(AND(ISNUMBER($A50),ISNUMBER(DC$1)),IF(OFFSET(CountryData!$A$1,'Quality check'!$A50-1,'Quality check'!DC$1-1)=0,"",OFFSET(CountryData!$A$1,'Quality check'!$A50-1,'Quality check'!DC$1-1)),"")</f>
        <v>0.72</v>
      </c>
      <c r="DD50" s="308">
        <f ca="1">IF(AND(ISNUMBER($A50),ISNUMBER(DD$1)),IF(OFFSET(CountryData!$A$1,'Quality check'!$A50-1,'Quality check'!DD$1-1)=0,"",OFFSET(CountryData!$A$1,'Quality check'!$A50-1,'Quality check'!DD$1-1)),"")</f>
        <v>0.18</v>
      </c>
      <c r="DE50" s="202">
        <f ca="1">IF(AND(ISNUMBER($A50),ISNUMBER(DE$1)),IF(OFFSET(CountryData!$A$1,'Quality check'!$A50-1,'Quality check'!DE$1-1)=0,"",OFFSET(CountryData!$A$1,'Quality check'!$A50-1,'Quality check'!DE$1-1)),"")</f>
        <v>0.03</v>
      </c>
      <c r="DF50" s="203">
        <f ca="1">IF(AND(ISNUMBER($A50),ISNUMBER(DF$1)),IF(OFFSET(CountryData!$A$1,'Quality check'!$A50-1,'Quality check'!DF$1-1)=0,"",OFFSET(CountryData!$A$1,'Quality check'!$A50-1,'Quality check'!DF$1-1)),"")</f>
        <v>3.5</v>
      </c>
      <c r="DG50" s="308">
        <f ca="1">IF(AND(ISNUMBER($A50),ISNUMBER(DG$1)),IF(OFFSET(CountryData!$A$1,'Quality check'!$A50-1,'Quality check'!DG$1-1)=0,"",OFFSET(CountryData!$A$1,'Quality check'!$A50-1,'Quality check'!DG$1-1)),"")</f>
        <v>0.37</v>
      </c>
      <c r="DH50" s="203">
        <f ca="1">IF(AND(ISNUMBER($A50),ISNUMBER(DH$1)),IF(OFFSET(CountryData!$A$1,'Quality check'!$A50-1,'Quality check'!DH$1-1)=0,"",OFFSET(CountryData!$A$1,'Quality check'!$A50-1,'Quality check'!DH$1-1)),"")</f>
        <v>120</v>
      </c>
      <c r="DI50" s="308">
        <f ca="1">IF(AND(ISNUMBER($A50),ISNUMBER(DI$1)),IF(OFFSET(CountryData!$A$1,'Quality check'!$A50-1,'Quality check'!DI$1-1)=0,"",OFFSET(CountryData!$A$1,'Quality check'!$A50-1,'Quality check'!DI$1-1)),"")</f>
        <v>0.16</v>
      </c>
      <c r="DJ50" s="308">
        <f ca="1">IF(AND(ISNUMBER($A50),ISNUMBER(DJ$1)),IF(OFFSET(CountryData!$A$1,'Quality check'!$A50-1,'Quality check'!DJ$1-1)=0,"",OFFSET(CountryData!$A$1,'Quality check'!$A50-1,'Quality check'!DJ$1-1)),"")</f>
        <v>4</v>
      </c>
      <c r="DK50" s="203">
        <f ca="1">IF(AND(ISNUMBER($A50),ISNUMBER(DK$1)),IF(OFFSET(CountryData!$A$1,'Quality check'!$A50-1,'Quality check'!DK$1-1)=0,"",OFFSET(CountryData!$A$1,'Quality check'!$A50-1,'Quality check'!DK$1-1)),"")</f>
        <v>50</v>
      </c>
      <c r="DL50" s="203">
        <f ca="1">IF(AND(ISNUMBER($A50),ISNUMBER(DL$1)),IF(OFFSET(CountryData!$A$1,'Quality check'!$A50-1,'Quality check'!DL$1-1)=0,"",OFFSET(CountryData!$A$1,'Quality check'!$A50-1,'Quality check'!DL$1-1)),"")</f>
        <v>1500000</v>
      </c>
      <c r="DM50" s="203">
        <f ca="1">IF(AND(ISNUMBER($A50),ISNUMBER(DM$1)),IF(OFFSET(CountryData!$A$1,'Quality check'!$A50-1,'Quality check'!DM$1-1)=0,"",OFFSET(CountryData!$A$1,'Quality check'!$A50-1,'Quality check'!DM$1-1)),"")</f>
        <v>510000</v>
      </c>
      <c r="DN50" s="203">
        <f ca="1">IF(AND(ISNUMBER($A50),ISNUMBER(DN$1)),IF(OFFSET(CountryData!$A$1,'Quality check'!$A50-1,'Quality check'!DN$1-1)=0,"",OFFSET(CountryData!$A$1,'Quality check'!$A50-1,'Quality check'!DN$1-1)),"")</f>
        <v>5000</v>
      </c>
      <c r="DO50" t="str">
        <f ca="1">IF(AND(ISNUMBER($A50),ISNUMBER(DO$1)),IF(OFFSET(CountryData!$A$1,'Quality check'!$A50-1,'Quality check'!DO$1-1)=0,"",OFFSET(CountryData!$A$1,'Quality check'!$A50-1,'Quality check'!DO$1-1)),"")</f>
        <v/>
      </c>
      <c r="DP50" t="str">
        <f ca="1">IF(AND(ISNUMBER($A50),ISNUMBER(DP$1)),IF(OFFSET(CountryData!$A$1,'Quality check'!$A50-1,'Quality check'!DP$1-1)=0,"",OFFSET(CountryData!$A$1,'Quality check'!$A50-1,'Quality check'!DP$1-1)),"")</f>
        <v/>
      </c>
      <c r="EF50">
        <f t="shared" si="7"/>
        <v>18</v>
      </c>
      <c r="EG50">
        <f t="shared" si="8"/>
        <v>18</v>
      </c>
      <c r="EH50" t="str">
        <f t="shared" si="0"/>
        <v/>
      </c>
    </row>
    <row r="51" spans="1:138" x14ac:dyDescent="0.25">
      <c r="A51" s="114">
        <f>IF(ISNUMBER(MATCH(C51,CountryData!$EM:$EM,0)),MATCH(C51,CountryData!$EM:$EM,0),"")</f>
        <v>33</v>
      </c>
      <c r="B51" t="s">
        <v>430</v>
      </c>
      <c r="C51" t="s">
        <v>748</v>
      </c>
      <c r="D51" t="str">
        <f t="shared" si="1"/>
        <v>Kenya</v>
      </c>
      <c r="E51">
        <f t="shared" si="2"/>
        <v>2009</v>
      </c>
      <c r="F51" s="203">
        <f ca="1">IF(AND(ISNUMBER($A51),ISNUMBER(F$1)),IF(OFFSET(CountryData!$A$1,'Quality check'!$A51-1,'Quality check'!F$1-1)=0,"",OFFSET(CountryData!$A$1,'Quality check'!$A51-1,'Quality check'!F$1-1)),"")</f>
        <v>39802000</v>
      </c>
      <c r="G51" s="203">
        <f ca="1">IF(AND(ISNUMBER($A51),ISNUMBER(G$1)),IF(OFFSET(CountryData!$A$1,'Quality check'!$A51-1,'Quality check'!G$1-1)=0,"",OFFSET(CountryData!$A$1,'Quality check'!$A51-1,'Quality check'!G$1-1)),"")</f>
        <v>17114860</v>
      </c>
      <c r="H51" s="202" t="str">
        <f ca="1">IF(AND(ISNUMBER($A51),ISNUMBER(H$1)),IF(OFFSET(CountryData!$A$1,'Quality check'!$A51-1,'Quality check'!H$1-1)=0,"",OFFSET(CountryData!$A$1,'Quality check'!$A51-1,'Quality check'!H$1-1)),"")</f>
        <v/>
      </c>
      <c r="I51" s="202" t="str">
        <f ca="1">IF(AND(ISNUMBER($A51),ISNUMBER(I$1)),IF(OFFSET(CountryData!$A$1,'Quality check'!$A51-1,'Quality check'!I$1-1)=0,"",OFFSET(CountryData!$A$1,'Quality check'!$A51-1,'Quality check'!I$1-1)),"")</f>
        <v/>
      </c>
      <c r="J51" s="203">
        <f ca="1">IF(AND(ISNUMBER($A51),ISNUMBER(J$1)),IF(OFFSET(CountryData!$A$1,'Quality check'!$A51-1,'Quality check'!J$1-1)=0,"",OFFSET(CountryData!$A$1,'Quality check'!$A51-1,'Quality check'!J$1-1)),"")</f>
        <v>19923242.844351798</v>
      </c>
      <c r="K51" s="203">
        <f ca="1">IF(AND(ISNUMBER($A51),ISNUMBER(K$1)),IF(OFFSET(CountryData!$A$1,'Quality check'!$A51-1,'Quality check'!K$1-1)=0,"",OFFSET(CountryData!$A$1,'Quality check'!$A51-1,'Quality check'!K$1-1)),"")</f>
        <v>4852000</v>
      </c>
      <c r="L51" s="203" t="str">
        <f ca="1">IF(AND(ISNUMBER($A51),ISNUMBER(L$1)),IF(OFFSET(CountryData!$A$1,'Quality check'!$A51-1,'Quality check'!L$1-1)=0,"",OFFSET(CountryData!$A$1,'Quality check'!$A51-1,'Quality check'!L$1-1)),"")</f>
        <v/>
      </c>
      <c r="M51" s="203">
        <f ca="1">IF(AND(ISNUMBER($A51),ISNUMBER(M$1)),IF(OFFSET(CountryData!$A$1,'Quality check'!$A51-1,'Quality check'!M$1-1)=0,"",OFFSET(CountryData!$A$1,'Quality check'!$A51-1,'Quality check'!M$1-1)),"")</f>
        <v>6721000</v>
      </c>
      <c r="N51" s="203">
        <f ca="1">IF(AND(ISNUMBER($A51),ISNUMBER(N$1)),IF(OFFSET(CountryData!$A$1,'Quality check'!$A51-1,'Quality check'!N$1-1)=0,"",OFFSET(CountryData!$A$1,'Quality check'!$A51-1,'Quality check'!N$1-1)),"")</f>
        <v>4615771.5352849886</v>
      </c>
      <c r="O51" s="203">
        <f ca="1">IF(AND(ISNUMBER($A51),ISNUMBER(O$1)),IF(OFFSET(CountryData!$A$1,'Quality check'!$A51-1,'Quality check'!O$1-1)=0,"",OFFSET(CountryData!$A$1,'Quality check'!$A51-1,'Quality check'!O$1-1)),"")</f>
        <v>1137977.695362845</v>
      </c>
      <c r="P51" s="203">
        <f ca="1">IF(AND(ISNUMBER($A51),ISNUMBER(P$1)),IF(OFFSET(CountryData!$A$1,'Quality check'!$A51-1,'Quality check'!P$1-1)=0,"",OFFSET(CountryData!$A$1,'Quality check'!$A51-1,'Quality check'!P$1-1)),"")</f>
        <v>1755647.2816223467</v>
      </c>
      <c r="Q51" s="203">
        <f ca="1">IF(AND(ISNUMBER($A51),ISNUMBER(Q$1)),IF(OFFSET(CountryData!$A$1,'Quality check'!$A51-1,'Quality check'!Q$1-1)=0,"",OFFSET(CountryData!$A$1,'Quality check'!$A51-1,'Quality check'!Q$1-1)),"")</f>
        <v>1506000</v>
      </c>
      <c r="R51" s="203">
        <f ca="1">IF(AND(ISNUMBER($A51),ISNUMBER(R$1)),IF(OFFSET(CountryData!$A$1,'Quality check'!$A51-1,'Quality check'!R$1-1)=0,"",OFFSET(CountryData!$A$1,'Quality check'!$A51-1,'Quality check'!R$1-1)),"")</f>
        <v>617669.58625950187</v>
      </c>
      <c r="S51" s="203">
        <f ca="1">IF(AND(ISNUMBER($A51),ISNUMBER(S$1)),IF(OFFSET(CountryData!$A$1,'Quality check'!$A51-1,'Quality check'!S$1-1)=0,"",OFFSET(CountryData!$A$1,'Quality check'!$A51-1,'Quality check'!S$1-1)),"")</f>
        <v>492041.87379994214</v>
      </c>
      <c r="T51" s="202">
        <f ca="1">IF(AND(ISNUMBER($A51),ISNUMBER(T$1)),IF(OFFSET(CountryData!$A$1,'Quality check'!$A51-1,'Quality check'!T$1-1)=0,"",OFFSET(CountryData!$A$1,'Quality check'!$A51-1,'Quality check'!T$1-1)),"")</f>
        <v>0.78736000000000106</v>
      </c>
      <c r="U51" s="203">
        <f ca="1">IF(AND(ISNUMBER($A51),ISNUMBER(U$1)),IF(OFFSET(CountryData!$A$1,'Quality check'!$A51-1,'Quality check'!U$1-1)=0,"",OFFSET(CountryData!$A$1,'Quality check'!$A51-1,'Quality check'!U$1-1)),"")</f>
        <v>7164360</v>
      </c>
      <c r="V51" s="203">
        <f ca="1">IF(AND(ISNUMBER($A51),ISNUMBER(V$1)),IF(OFFSET(CountryData!$A$1,'Quality check'!$A51-1,'Quality check'!V$1-1)=0,"",OFFSET(CountryData!$A$1,'Quality check'!$A51-1,'Quality check'!V$1-1)),"")</f>
        <v>6447924</v>
      </c>
      <c r="W51" s="202">
        <f ca="1">IF(AND(ISNUMBER($A51),ISNUMBER(W$1)),IF(OFFSET(CountryData!$A$1,'Quality check'!$A51-1,'Quality check'!W$1-1)=0,"",OFFSET(CountryData!$A$1,'Quality check'!$A51-1,'Quality check'!W$1-1)),"")</f>
        <v>0.19699999999999998</v>
      </c>
      <c r="X51" s="202">
        <f ca="1">IF(AND(ISNUMBER($A51),ISNUMBER(X$1)),IF(OFFSET(CountryData!$A$1,'Quality check'!$A51-1,'Quality check'!X$1-1)=0,"",OFFSET(CountryData!$A$1,'Quality check'!$A51-1,'Quality check'!X$1-1)),"")</f>
        <v>4.2</v>
      </c>
      <c r="Y51" s="202">
        <f ca="1">IF(AND(ISNUMBER($A51),ISNUMBER(Y$1)),IF(OFFSET(CountryData!$A$1,'Quality check'!$A51-1,'Quality check'!Y$1-1)=0,"",OFFSET(CountryData!$A$1,'Quality check'!$A51-1,'Quality check'!Y$1-1)),"")</f>
        <v>0.82000000000000006</v>
      </c>
      <c r="Z51" s="202">
        <f ca="1">IF(AND(ISNUMBER($A51),ISNUMBER(Z$1)),IF(OFFSET(CountryData!$A$1,'Quality check'!$A51-1,'Quality check'!Z$1-1)=0,"",OFFSET(CountryData!$A$1,'Quality check'!$A51-1,'Quality check'!Z$1-1)),"")</f>
        <v>0.18</v>
      </c>
      <c r="AA51" s="203">
        <f ca="1">IF(AND(ISNUMBER($A51),ISNUMBER(AA$1)),IF(OFFSET(CountryData!$A$1,'Quality check'!$A51-1,'Quality check'!AA$1-1)=0,"",OFFSET(CountryData!$A$1,'Quality check'!$A51-1,'Quality check'!AA$1-1)),"")</f>
        <v>50033</v>
      </c>
      <c r="AB51" s="203">
        <f ca="1">IF(AND(ISNUMBER($A51),ISNUMBER(AB$1)),IF(OFFSET(CountryData!$A$1,'Quality check'!$A51-1,'Quality check'!AB$1-1)=0,"",OFFSET(CountryData!$A$1,'Quality check'!$A51-1,'Quality check'!AB$1-1)),"")</f>
        <v>119602</v>
      </c>
      <c r="AC51" s="203">
        <f ca="1">IF(AND(ISNUMBER($A51),ISNUMBER(AC$1)),IF(OFFSET(CountryData!$A$1,'Quality check'!$A51-1,'Quality check'!AC$1-1)=0,"",OFFSET(CountryData!$A$1,'Quality check'!$A51-1,'Quality check'!AC$1-1)),"")</f>
        <v>188928</v>
      </c>
      <c r="AD51" s="203">
        <f ca="1">IF(AND(ISNUMBER($A51),ISNUMBER(AD$1)),IF(OFFSET(CountryData!$A$1,'Quality check'!$A51-1,'Quality check'!AD$1-1)=0,"",OFFSET(CountryData!$A$1,'Quality check'!$A51-1,'Quality check'!AD$1-1)),"")</f>
        <v>8372</v>
      </c>
      <c r="AE51" s="202">
        <f ca="1">IF(AND(ISNUMBER($A51),ISNUMBER(AE$1)),IF(OFFSET(CountryData!$A$1,'Quality check'!$A51-1,'Quality check'!AE$1-1)=0,"",OFFSET(CountryData!$A$1,'Quality check'!$A51-1,'Quality check'!AE$1-1)),"")</f>
        <v>0.16</v>
      </c>
      <c r="AF51" s="308">
        <f ca="1">IF(AND(ISNUMBER($A51),ISNUMBER(AF$1)),IF(OFFSET(CountryData!$A$1,'Quality check'!$A51-1,'Quality check'!AF$1-1)=0,"",OFFSET(CountryData!$A$1,'Quality check'!$A51-1,'Quality check'!AF$1-1)),"")</f>
        <v>3.4666666666666668</v>
      </c>
      <c r="AG51" s="203" t="str">
        <f ca="1">IF(AND(ISNUMBER($A51),ISNUMBER(AG$1)),IF(OFFSET(CountryData!$A$1,'Quality check'!$A51-1,'Quality check'!AG$1-1)=0,"",OFFSET(CountryData!$A$1,'Quality check'!$A51-1,'Quality check'!AG$1-1)),"")</f>
        <v/>
      </c>
      <c r="AH51" s="203" t="str">
        <f ca="1">IF(AND(ISNUMBER($A51),ISNUMBER(AH$1)),IF(OFFSET(CountryData!$A$1,'Quality check'!$A51-1,'Quality check'!AH$1-1)=0,"",OFFSET(CountryData!$A$1,'Quality check'!$A51-1,'Quality check'!AH$1-1)),"")</f>
        <v/>
      </c>
      <c r="AI51" s="203" t="str">
        <f ca="1">IF(AND(ISNUMBER($A51),ISNUMBER(AI$1)),IF(OFFSET(CountryData!$A$1,'Quality check'!$A51-1,'Quality check'!AI$1-1)=0,"",OFFSET(CountryData!$A$1,'Quality check'!$A51-1,'Quality check'!AI$1-1)),"")</f>
        <v/>
      </c>
      <c r="AJ51" s="202" t="str">
        <f ca="1">IF(AND(ISNUMBER($A51),ISNUMBER(AJ$1)),IF(OFFSET(CountryData!$A$1,'Quality check'!$A51-1,'Quality check'!AJ$1-1)=0,"",OFFSET(CountryData!$A$1,'Quality check'!$A51-1,'Quality check'!AJ$1-1)),"")</f>
        <v/>
      </c>
      <c r="AK51" s="202" t="str">
        <f ca="1">IF(AND(ISNUMBER($A51),ISNUMBER(AK$1)),IF(OFFSET(CountryData!$A$1,'Quality check'!$A51-1,'Quality check'!AK$1-1)=0,"",OFFSET(CountryData!$A$1,'Quality check'!$A51-1,'Quality check'!AK$1-1)),"")</f>
        <v/>
      </c>
      <c r="AL51" s="202">
        <f ca="1">IF(AND(ISNUMBER($A51),ISNUMBER(AL$1)),IF(OFFSET(CountryData!$A$1,'Quality check'!$A51-1,'Quality check'!AL$1-1)=0,"",OFFSET(CountryData!$A$1,'Quality check'!$A51-1,'Quality check'!AL$1-1)),"")</f>
        <v>0.184</v>
      </c>
      <c r="AM51" s="202">
        <f ca="1">IF(AND(ISNUMBER($A51),ISNUMBER(AM$1)),IF(OFFSET(CountryData!$A$1,'Quality check'!$A51-1,'Quality check'!AM$1-1)=0,"",OFFSET(CountryData!$A$1,'Quality check'!$A51-1,'Quality check'!AM$1-1)),"")</f>
        <v>3.1893333333333334</v>
      </c>
      <c r="AN51" s="202" t="str">
        <f ca="1">IF(AND(ISNUMBER($A51),ISNUMBER(AN$1)),IF(OFFSET(CountryData!$A$1,'Quality check'!$A51-1,'Quality check'!AN$1-1)=0,"",OFFSET(CountryData!$A$1,'Quality check'!$A51-1,'Quality check'!AN$1-1)),"")</f>
        <v/>
      </c>
      <c r="AO51" s="203" t="str">
        <f ca="1">IF(AND(ISNUMBER($A51),ISNUMBER(AO$1)),IF(OFFSET(CountryData!$A$1,'Quality check'!$A51-1,'Quality check'!AO$1-1)=0,"",OFFSET(CountryData!$A$1,'Quality check'!$A51-1,'Quality check'!AO$1-1)),"")</f>
        <v/>
      </c>
      <c r="AP51" s="203" t="str">
        <f ca="1">IF(AND(ISNUMBER($A51),ISNUMBER(AP$1)),IF(OFFSET(CountryData!$A$1,'Quality check'!$A51-1,'Quality check'!AP$1-1)=0,"",OFFSET(CountryData!$A$1,'Quality check'!$A51-1,'Quality check'!AP$1-1)),"")</f>
        <v/>
      </c>
      <c r="AQ51" s="202" t="str">
        <f ca="1">IF(AND(ISNUMBER($A51),ISNUMBER(AQ$1)),IF(OFFSET(CountryData!$A$1,'Quality check'!$A51-1,'Quality check'!AQ$1-1)=0,"",OFFSET(CountryData!$A$1,'Quality check'!$A51-1,'Quality check'!AQ$1-1)),"")</f>
        <v/>
      </c>
      <c r="AR51" s="202" t="str">
        <f ca="1">IF(AND(ISNUMBER($A51),ISNUMBER(AR$1)),IF(OFFSET(CountryData!$A$1,'Quality check'!$A51-1,'Quality check'!AR$1-1)=0,"",OFFSET(CountryData!$A$1,'Quality check'!$A51-1,'Quality check'!AR$1-1)),"")</f>
        <v/>
      </c>
      <c r="AS51" s="202" t="str">
        <f ca="1">IF(AND(ISNUMBER($A51),ISNUMBER(AS$1)),IF(OFFSET(CountryData!$A$1,'Quality check'!$A51-1,'Quality check'!AS$1-1)=0,"",OFFSET(CountryData!$A$1,'Quality check'!$A51-1,'Quality check'!AS$1-1)),"")</f>
        <v/>
      </c>
      <c r="AT51" s="202">
        <f ca="1">IF(AND(ISNUMBER($A51),ISNUMBER(AT$1)),IF(OFFSET(CountryData!$A$1,'Quality check'!$A51-1,'Quality check'!AT$1-1)=0,"",OFFSET(CountryData!$A$1,'Quality check'!$A51-1,'Quality check'!AT$1-1)),"")</f>
        <v>0.40600000000000003</v>
      </c>
      <c r="AU51" s="202">
        <f ca="1">IF(AND(ISNUMBER($A51),ISNUMBER(AU$1)),IF(OFFSET(CountryData!$A$1,'Quality check'!$A51-1,'Quality check'!AU$1-1)=0,"",OFFSET(CountryData!$A$1,'Quality check'!$A51-1,'Quality check'!AU$1-1)),"")</f>
        <v>2.9820700000000002</v>
      </c>
      <c r="AV51" s="202" t="str">
        <f ca="1">IF(AND(ISNUMBER($A51),ISNUMBER(AV$1)),IF(OFFSET(CountryData!$A$1,'Quality check'!$A51-1,'Quality check'!AV$1-1)=0,"",OFFSET(CountryData!$A$1,'Quality check'!$A51-1,'Quality check'!AV$1-1)),"")</f>
        <v/>
      </c>
      <c r="AW51" s="203" t="str">
        <f ca="1">IF(AND(ISNUMBER($A51),ISNUMBER(AW$1)),IF(OFFSET(CountryData!$A$1,'Quality check'!$A51-1,'Quality check'!AW$1-1)=0,"",OFFSET(CountryData!$A$1,'Quality check'!$A51-1,'Quality check'!AW$1-1)),"")</f>
        <v/>
      </c>
      <c r="AX51" s="203" t="str">
        <f ca="1">IF(AND(ISNUMBER($A51),ISNUMBER(AX$1)),IF(OFFSET(CountryData!$A$1,'Quality check'!$A51-1,'Quality check'!AX$1-1)=0,"",OFFSET(CountryData!$A$1,'Quality check'!$A51-1,'Quality check'!AX$1-1)),"")</f>
        <v/>
      </c>
      <c r="AY51" s="202" t="str">
        <f ca="1">IF(AND(ISNUMBER($A51),ISNUMBER(AY$1)),IF(OFFSET(CountryData!$A$1,'Quality check'!$A51-1,'Quality check'!AY$1-1)=0,"",OFFSET(CountryData!$A$1,'Quality check'!$A51-1,'Quality check'!AY$1-1)),"")</f>
        <v/>
      </c>
      <c r="AZ51" s="202" t="str">
        <f ca="1">IF(AND(ISNUMBER($A51),ISNUMBER(AZ$1)),IF(OFFSET(CountryData!$A$1,'Quality check'!$A51-1,'Quality check'!AZ$1-1)=0,"",OFFSET(CountryData!$A$1,'Quality check'!$A51-1,'Quality check'!AZ$1-1)),"")</f>
        <v/>
      </c>
      <c r="BA51" s="202" t="str">
        <f ca="1">IF(AND(ISNUMBER($A51),ISNUMBER(BA$1)),IF(OFFSET(CountryData!$A$1,'Quality check'!$A51-1,'Quality check'!BA$1-1)=0,"",OFFSET(CountryData!$A$1,'Quality check'!$A51-1,'Quality check'!BA$1-1)),"")</f>
        <v/>
      </c>
      <c r="BB51" s="202" t="str">
        <f ca="1">IF(AND(ISNUMBER($A51),ISNUMBER(BB$1)),IF(OFFSET(CountryData!$A$1,'Quality check'!$A51-1,'Quality check'!BB$1-1)=0,"",OFFSET(CountryData!$A$1,'Quality check'!$A51-1,'Quality check'!BB$1-1)),"")</f>
        <v/>
      </c>
      <c r="BC51" s="202" t="str">
        <f ca="1">IF(AND(ISNUMBER($A51),ISNUMBER(BC$1)),IF(OFFSET(CountryData!$A$1,'Quality check'!$A51-1,'Quality check'!BC$1-1)=0,"",OFFSET(CountryData!$A$1,'Quality check'!$A51-1,'Quality check'!BC$1-1)),"")</f>
        <v/>
      </c>
      <c r="BD51" s="313" t="str">
        <f ca="1">IF(AND(ISNUMBER($A51),ISNUMBER(BD$1)),IF(OFFSET(CountryData!$A$1,'Quality check'!$A51-1,'Quality check'!BD$1-1)=0,"",OFFSET(CountryData!$A$1,'Quality check'!$A51-1,'Quality check'!BD$1-1)),"")</f>
        <v/>
      </c>
      <c r="BE51" s="313" t="str">
        <f ca="1">IF(AND(ISNUMBER($A51),ISNUMBER(BE$1)),IF(OFFSET(CountryData!$A$1,'Quality check'!$A51-1,'Quality check'!BE$1-1)=0,"",OFFSET(CountryData!$A$1,'Quality check'!$A51-1,'Quality check'!BE$1-1)),"")</f>
        <v/>
      </c>
      <c r="BF51" s="313" t="str">
        <f ca="1">IF(AND(ISNUMBER($A51),ISNUMBER(BF$1)),IF(OFFSET(CountryData!$A$1,'Quality check'!$A51-1,'Quality check'!BF$1-1)=0,"",OFFSET(CountryData!$A$1,'Quality check'!$A51-1,'Quality check'!BF$1-1)),"")</f>
        <v/>
      </c>
      <c r="BG51" s="203" t="str">
        <f ca="1">IF(AND(ISNUMBER($A51),ISNUMBER(BG$1)),IF(OFFSET(CountryData!$A$1,'Quality check'!$A51-1,'Quality check'!BG$1-1)=0,"",OFFSET(CountryData!$A$1,'Quality check'!$A51-1,'Quality check'!BG$1-1)),"")</f>
        <v/>
      </c>
      <c r="BH51" s="202" t="str">
        <f ca="1">IF(AND(ISNUMBER($A51),ISNUMBER(BH$1)),IF(OFFSET(CountryData!$A$1,'Quality check'!$A51-1,'Quality check'!BH$1-1)=0,"",OFFSET(CountryData!$A$1,'Quality check'!$A51-1,'Quality check'!BH$1-1)),"")</f>
        <v/>
      </c>
      <c r="BI51" s="203" t="str">
        <f ca="1">IF(AND(ISNUMBER($A51),ISNUMBER(BI$1)),IF(OFFSET(CountryData!$A$1,'Quality check'!$A51-1,'Quality check'!BI$1-1)=0,"",OFFSET(CountryData!$A$1,'Quality check'!$A51-1,'Quality check'!BI$1-1)),"")</f>
        <v/>
      </c>
      <c r="BJ51" s="202" t="str">
        <f ca="1">IF(AND(ISNUMBER($A51),ISNUMBER(BJ$1)),IF(OFFSET(CountryData!$A$1,'Quality check'!$A51-1,'Quality check'!BJ$1-1)=0,"",OFFSET(CountryData!$A$1,'Quality check'!$A51-1,'Quality check'!BJ$1-1)),"")</f>
        <v/>
      </c>
      <c r="BK51" s="202" t="str">
        <f ca="1">IF(AND(ISNUMBER($A51),ISNUMBER(BK$1)),IF(OFFSET(CountryData!$A$1,'Quality check'!$A51-1,'Quality check'!BK$1-1)=0,"",OFFSET(CountryData!$A$1,'Quality check'!$A51-1,'Quality check'!BK$1-1)),"")</f>
        <v/>
      </c>
      <c r="BL51" s="308" t="str">
        <f ca="1">IF(AND(ISNUMBER($A51),ISNUMBER(BL$1)),IF(OFFSET(CountryData!$A$1,'Quality check'!$A51-1,'Quality check'!BL$1-1)=0,"",OFFSET(CountryData!$A$1,'Quality check'!$A51-1,'Quality check'!BL$1-1)),"")</f>
        <v/>
      </c>
      <c r="BM51" s="308" t="str">
        <f ca="1">IF(AND(ISNUMBER($A51),ISNUMBER(BM$1)),IF(OFFSET(CountryData!$A$1,'Quality check'!$A51-1,'Quality check'!BM$1-1)=0,"",OFFSET(CountryData!$A$1,'Quality check'!$A51-1,'Quality check'!BM$1-1)),"")</f>
        <v/>
      </c>
      <c r="BN51" s="308" t="str">
        <f ca="1">IF(AND(ISNUMBER($A51),ISNUMBER(BN$1)),IF(OFFSET(CountryData!$A$1,'Quality check'!$A51-1,'Quality check'!BN$1-1)=0,"",OFFSET(CountryData!$A$1,'Quality check'!$A51-1,'Quality check'!BN$1-1)),"")</f>
        <v/>
      </c>
      <c r="BO51" s="308" t="str">
        <f ca="1">IF(AND(ISNUMBER($A51),ISNUMBER(BO$1)),IF(OFFSET(CountryData!$A$1,'Quality check'!$A51-1,'Quality check'!BO$1-1)=0,"",OFFSET(CountryData!$A$1,'Quality check'!$A51-1,'Quality check'!BO$1-1)),"")</f>
        <v/>
      </c>
      <c r="BP51" s="308" t="str">
        <f ca="1">IF(AND(ISNUMBER($A51),ISNUMBER(BP$1)),IF(OFFSET(CountryData!$A$1,'Quality check'!$A51-1,'Quality check'!BP$1-1)=0,"",OFFSET(CountryData!$A$1,'Quality check'!$A51-1,'Quality check'!BP$1-1)),"")</f>
        <v/>
      </c>
      <c r="BQ51" s="308">
        <f ca="1">IF(AND(ISNUMBER($A51),ISNUMBER(BQ$1)),IF(OFFSET(CountryData!$A$1,'Quality check'!$A51-1,'Quality check'!BQ$1-1)=0,"",OFFSET(CountryData!$A$1,'Quality check'!$A51-1,'Quality check'!BQ$1-1)),"")</f>
        <v>0.33</v>
      </c>
      <c r="BR51" s="308" t="str">
        <f ca="1">IF(AND(ISNUMBER($A51),ISNUMBER(BR$1)),IF(OFFSET(CountryData!$A$1,'Quality check'!$A51-1,'Quality check'!BR$1-1)=0,"",OFFSET(CountryData!$A$1,'Quality check'!$A51-1,'Quality check'!BR$1-1)),"")</f>
        <v/>
      </c>
      <c r="BS51" s="308" t="str">
        <f ca="1">IF(AND(ISNUMBER($A51),ISNUMBER(BS$1)),IF(OFFSET(CountryData!$A$1,'Quality check'!$A51-1,'Quality check'!BS$1-1)=0,"",OFFSET(CountryData!$A$1,'Quality check'!$A51-1,'Quality check'!BS$1-1)),"")</f>
        <v/>
      </c>
      <c r="BT51" s="308" t="str">
        <f ca="1">IF(AND(ISNUMBER($A51),ISNUMBER(BT$1)),IF(OFFSET(CountryData!$A$1,'Quality check'!$A51-1,'Quality check'!BT$1-1)=0,"",OFFSET(CountryData!$A$1,'Quality check'!$A51-1,'Quality check'!BT$1-1)),"")</f>
        <v/>
      </c>
      <c r="BU51" s="308" t="str">
        <f ca="1">IF(AND(ISNUMBER($A51),ISNUMBER(BU$1)),IF(OFFSET(CountryData!$A$1,'Quality check'!$A51-1,'Quality check'!BU$1-1)=0,"",OFFSET(CountryData!$A$1,'Quality check'!$A51-1,'Quality check'!BU$1-1)),"")</f>
        <v/>
      </c>
      <c r="BV51" s="308" t="str">
        <f ca="1">IF(AND(ISNUMBER($A51),ISNUMBER(BV$1)),IF(OFFSET(CountryData!$A$1,'Quality check'!$A51-1,'Quality check'!BV$1-1)=0,"",OFFSET(CountryData!$A$1,'Quality check'!$A51-1,'Quality check'!BV$1-1)),"")</f>
        <v/>
      </c>
      <c r="BW51" s="308">
        <f ca="1">IF(AND(ISNUMBER($A51),ISNUMBER(BW$1)),IF(OFFSET(CountryData!$A$1,'Quality check'!$A51-1,'Quality check'!BW$1-1)=0,"",OFFSET(CountryData!$A$1,'Quality check'!$A51-1,'Quality check'!BW$1-1)),"")</f>
        <v>0.27</v>
      </c>
      <c r="BX51" s="202" t="str">
        <f ca="1">IF(AND(ISNUMBER($A51),ISNUMBER(BX$1)),IF(OFFSET(CountryData!$A$1,'Quality check'!$A51-1,'Quality check'!BX$1-1)=0,"",OFFSET(CountryData!$A$1,'Quality check'!$A51-1,'Quality check'!BX$1-1)),"")</f>
        <v/>
      </c>
      <c r="BY51" s="308" t="str">
        <f ca="1">IF(AND(ISNUMBER($A51),ISNUMBER(BY$1)),IF(OFFSET(CountryData!$A$1,'Quality check'!$A51-1,'Quality check'!BY$1-1)=0,"",OFFSET(CountryData!$A$1,'Quality check'!$A51-1,'Quality check'!BY$1-1)),"")</f>
        <v/>
      </c>
      <c r="BZ51" s="308" t="str">
        <f ca="1">IF(AND(ISNUMBER($A51),ISNUMBER(BZ$1)),IF(OFFSET(CountryData!$A$1,'Quality check'!$A51-1,'Quality check'!BZ$1-1)=0,"",OFFSET(CountryData!$A$1,'Quality check'!$A51-1,'Quality check'!BZ$1-1)),"")</f>
        <v/>
      </c>
      <c r="CA51" s="308">
        <f ca="1">IF(AND(ISNUMBER($A51),ISNUMBER(CA$1)),IF(OFFSET(CountryData!$A$1,'Quality check'!$A51-1,'Quality check'!CA$1-1)=0,"",OFFSET(CountryData!$A$1,'Quality check'!$A51-1,'Quality check'!CA$1-1)),"")</f>
        <v>0.49</v>
      </c>
      <c r="CB51" s="308" t="str">
        <f ca="1">IF(AND(ISNUMBER($A51),ISNUMBER(CB$1)),IF(OFFSET(CountryData!$A$1,'Quality check'!$A51-1,'Quality check'!CB$1-1)=0,"",OFFSET(CountryData!$A$1,'Quality check'!$A51-1,'Quality check'!CB$1-1)),"")</f>
        <v/>
      </c>
      <c r="CC51" s="308" t="str">
        <f ca="1">IF(AND(ISNUMBER($A51),ISNUMBER(CC$1)),IF(OFFSET(CountryData!$A$1,'Quality check'!$A51-1,'Quality check'!CC$1-1)=0,"",OFFSET(CountryData!$A$1,'Quality check'!$A51-1,'Quality check'!CC$1-1)),"")</f>
        <v/>
      </c>
      <c r="CD51" s="308" t="str">
        <f ca="1">IF(AND(ISNUMBER($A51),ISNUMBER(CD$1)),IF(OFFSET(CountryData!$A$1,'Quality check'!$A51-1,'Quality check'!CD$1-1)=0,"",OFFSET(CountryData!$A$1,'Quality check'!$A51-1,'Quality check'!CD$1-1)),"")</f>
        <v/>
      </c>
      <c r="CE51" s="308" t="str">
        <f ca="1">IF(AND(ISNUMBER($A51),ISNUMBER(CE$1)),IF(OFFSET(CountryData!$A$1,'Quality check'!$A51-1,'Quality check'!CE$1-1)=0,"",OFFSET(CountryData!$A$1,'Quality check'!$A51-1,'Quality check'!CE$1-1)),"")</f>
        <v/>
      </c>
      <c r="CF51" s="308" t="str">
        <f ca="1">IF(AND(ISNUMBER($A51),ISNUMBER(CF$1)),IF(OFFSET(CountryData!$A$1,'Quality check'!$A51-1,'Quality check'!CF$1-1)=0,"",OFFSET(CountryData!$A$1,'Quality check'!$A51-1,'Quality check'!CF$1-1)),"")</f>
        <v/>
      </c>
      <c r="CG51" s="308" t="str">
        <f ca="1">IF(AND(ISNUMBER($A51),ISNUMBER(CG$1)),IF(OFFSET(CountryData!$A$1,'Quality check'!$A51-1,'Quality check'!CG$1-1)=0,"",OFFSET(CountryData!$A$1,'Quality check'!$A51-1,'Quality check'!CG$1-1)),"")</f>
        <v/>
      </c>
      <c r="CH51" s="308">
        <f ca="1">IF(AND(ISNUMBER($A51),ISNUMBER(CH$1)),IF(OFFSET(CountryData!$A$1,'Quality check'!$A51-1,'Quality check'!CH$1-1)=0,"",OFFSET(CountryData!$A$1,'Quality check'!$A51-1,'Quality check'!CH$1-1)),"")</f>
        <v>0.05</v>
      </c>
      <c r="CI51" s="308" t="str">
        <f ca="1">IF(AND(ISNUMBER($A51),ISNUMBER(CI$1)),IF(OFFSET(CountryData!$A$1,'Quality check'!$A51-1,'Quality check'!CI$1-1)=0,"",OFFSET(CountryData!$A$1,'Quality check'!$A51-1,'Quality check'!CI$1-1)),"")</f>
        <v/>
      </c>
      <c r="CJ51" s="308" t="str">
        <f ca="1">IF(AND(ISNUMBER($A51),ISNUMBER(CJ$1)),IF(OFFSET(CountryData!$A$1,'Quality check'!$A51-1,'Quality check'!CJ$1-1)=0,"",OFFSET(CountryData!$A$1,'Quality check'!$A51-1,'Quality check'!CJ$1-1)),"")</f>
        <v/>
      </c>
      <c r="CK51" s="202" t="str">
        <f ca="1">IF(AND(ISNUMBER($A51),ISNUMBER(CK$1)),IF(OFFSET(CountryData!$A$1,'Quality check'!$A51-1,'Quality check'!CK$1-1)=0,"",OFFSET(CountryData!$A$1,'Quality check'!$A51-1,'Quality check'!CK$1-1)),"")</f>
        <v/>
      </c>
      <c r="CL51" s="308" t="str">
        <f ca="1">IF(AND(ISNUMBER($A51),ISNUMBER(CL$1)),IF(OFFSET(CountryData!$A$1,'Quality check'!$A51-1,'Quality check'!CL$1-1)=0,"",OFFSET(CountryData!$A$1,'Quality check'!$A51-1,'Quality check'!CL$1-1)),"")</f>
        <v/>
      </c>
      <c r="CM51" s="308" t="str">
        <f ca="1">IF(AND(ISNUMBER($A51),ISNUMBER(CM$1)),IF(OFFSET(CountryData!$A$1,'Quality check'!$A51-1,'Quality check'!CM$1-1)=0,"",OFFSET(CountryData!$A$1,'Quality check'!$A51-1,'Quality check'!CM$1-1)),"")</f>
        <v/>
      </c>
      <c r="CN51" s="308" t="str">
        <f ca="1">IF(AND(ISNUMBER($A51),ISNUMBER(CN$1)),IF(OFFSET(CountryData!$A$1,'Quality check'!$A51-1,'Quality check'!CN$1-1)=0,"",OFFSET(CountryData!$A$1,'Quality check'!$A51-1,'Quality check'!CN$1-1)),"")</f>
        <v/>
      </c>
      <c r="CO51" s="308" t="str">
        <f ca="1">IF(AND(ISNUMBER($A51),ISNUMBER(CO$1)),IF(OFFSET(CountryData!$A$1,'Quality check'!$A51-1,'Quality check'!CO$1-1)=0,"",OFFSET(CountryData!$A$1,'Quality check'!$A51-1,'Quality check'!CO$1-1)),"")</f>
        <v/>
      </c>
      <c r="CP51" s="308" t="str">
        <f ca="1">IF(AND(ISNUMBER($A51),ISNUMBER(CP$1)),IF(OFFSET(CountryData!$A$1,'Quality check'!$A51-1,'Quality check'!CP$1-1)=0,"",OFFSET(CountryData!$A$1,'Quality check'!$A51-1,'Quality check'!CP$1-1)),"")</f>
        <v/>
      </c>
      <c r="CQ51" s="308" t="str">
        <f ca="1">IF(AND(ISNUMBER($A51),ISNUMBER(CQ$1)),IF(OFFSET(CountryData!$A$1,'Quality check'!$A51-1,'Quality check'!CQ$1-1)=0,"",OFFSET(CountryData!$A$1,'Quality check'!$A51-1,'Quality check'!CQ$1-1)),"")</f>
        <v/>
      </c>
      <c r="CR51" s="203" t="str">
        <f ca="1">IF(AND(ISNUMBER($A51),ISNUMBER(CR$1)),IF(OFFSET(CountryData!$A$1,'Quality check'!$A51-1,'Quality check'!CR$1-1)=0,"",OFFSET(CountryData!$A$1,'Quality check'!$A51-1,'Quality check'!CR$1-1)),"")</f>
        <v/>
      </c>
      <c r="CS51" s="203" t="str">
        <f ca="1">IF(AND(ISNUMBER($A51),ISNUMBER(CS$1)),IF(OFFSET(CountryData!$A$1,'Quality check'!$A51-1,'Quality check'!CS$1-1)=0,"",OFFSET(CountryData!$A$1,'Quality check'!$A51-1,'Quality check'!CS$1-1)),"")</f>
        <v/>
      </c>
      <c r="CT51" s="203" t="str">
        <f ca="1">IF(AND(ISNUMBER($A51),ISNUMBER(CT$1)),IF(OFFSET(CountryData!$A$1,'Quality check'!$A51-1,'Quality check'!CT$1-1)=0,"",OFFSET(CountryData!$A$1,'Quality check'!$A51-1,'Quality check'!CT$1-1)),"")</f>
        <v/>
      </c>
      <c r="CU51" s="203" t="str">
        <f ca="1">IF(AND(ISNUMBER($A51),ISNUMBER(CU$1)),IF(OFFSET(CountryData!$A$1,'Quality check'!$A51-1,'Quality check'!CU$1-1)=0,"",OFFSET(CountryData!$A$1,'Quality check'!$A51-1,'Quality check'!CU$1-1)),"")</f>
        <v/>
      </c>
      <c r="CV51" s="203" t="str">
        <f ca="1">IF(AND(ISNUMBER($A51),ISNUMBER(CV$1)),IF(OFFSET(CountryData!$A$1,'Quality check'!$A51-1,'Quality check'!CV$1-1)=0,"",OFFSET(CountryData!$A$1,'Quality check'!$A51-1,'Quality check'!CV$1-1)),"")</f>
        <v/>
      </c>
      <c r="CW51" s="203" t="str">
        <f ca="1">IF(AND(ISNUMBER($A51),ISNUMBER(CW$1)),IF(OFFSET(CountryData!$A$1,'Quality check'!$A51-1,'Quality check'!CW$1-1)=0,"",OFFSET(CountryData!$A$1,'Quality check'!$A51-1,'Quality check'!CW$1-1)),"")</f>
        <v/>
      </c>
      <c r="CX51" s="203" t="str">
        <f ca="1">IF(AND(ISNUMBER($A51),ISNUMBER(CX$1)),IF(OFFSET(CountryData!$A$1,'Quality check'!$A51-1,'Quality check'!CX$1-1)=0,"",OFFSET(CountryData!$A$1,'Quality check'!$A51-1,'Quality check'!CX$1-1)),"")</f>
        <v/>
      </c>
      <c r="CY51" s="203" t="str">
        <f ca="1">IF(AND(ISNUMBER($A51),ISNUMBER(CY$1)),IF(OFFSET(CountryData!$A$1,'Quality check'!$A51-1,'Quality check'!CY$1-1)=0,"",OFFSET(CountryData!$A$1,'Quality check'!$A51-1,'Quality check'!CY$1-1)),"")</f>
        <v/>
      </c>
      <c r="CZ51" s="308" t="str">
        <f ca="1">IF(AND(ISNUMBER($A51),ISNUMBER(CZ$1)),IF(OFFSET(CountryData!$A$1,'Quality check'!$A51-1,'Quality check'!CZ$1-1)=0,"",OFFSET(CountryData!$A$1,'Quality check'!$A51-1,'Quality check'!CZ$1-1)),"")</f>
        <v/>
      </c>
      <c r="DA51" s="308" t="str">
        <f ca="1">IF(AND(ISNUMBER($A51),ISNUMBER(DA$1)),IF(OFFSET(CountryData!$A$1,'Quality check'!$A51-1,'Quality check'!DA$1-1)=0,"",OFFSET(CountryData!$A$1,'Quality check'!$A51-1,'Quality check'!DA$1-1)),"")</f>
        <v/>
      </c>
      <c r="DB51" s="202" t="str">
        <f ca="1">IF(AND(ISNUMBER($A51),ISNUMBER(DB$1)),IF(OFFSET(CountryData!$A$1,'Quality check'!$A51-1,'Quality check'!DB$1-1)=0,"",OFFSET(CountryData!$A$1,'Quality check'!$A51-1,'Quality check'!DB$1-1)),"")</f>
        <v/>
      </c>
      <c r="DC51" s="308" t="str">
        <f ca="1">IF(AND(ISNUMBER($A51),ISNUMBER(DC$1)),IF(OFFSET(CountryData!$A$1,'Quality check'!$A51-1,'Quality check'!DC$1-1)=0,"",OFFSET(CountryData!$A$1,'Quality check'!$A51-1,'Quality check'!DC$1-1)),"")</f>
        <v/>
      </c>
      <c r="DD51" s="308" t="str">
        <f ca="1">IF(AND(ISNUMBER($A51),ISNUMBER(DD$1)),IF(OFFSET(CountryData!$A$1,'Quality check'!$A51-1,'Quality check'!DD$1-1)=0,"",OFFSET(CountryData!$A$1,'Quality check'!$A51-1,'Quality check'!DD$1-1)),"")</f>
        <v/>
      </c>
      <c r="DE51" s="202" t="str">
        <f ca="1">IF(AND(ISNUMBER($A51),ISNUMBER(DE$1)),IF(OFFSET(CountryData!$A$1,'Quality check'!$A51-1,'Quality check'!DE$1-1)=0,"",OFFSET(CountryData!$A$1,'Quality check'!$A51-1,'Quality check'!DE$1-1)),"")</f>
        <v/>
      </c>
      <c r="DF51" s="203" t="str">
        <f ca="1">IF(AND(ISNUMBER($A51),ISNUMBER(DF$1)),IF(OFFSET(CountryData!$A$1,'Quality check'!$A51-1,'Quality check'!DF$1-1)=0,"",OFFSET(CountryData!$A$1,'Quality check'!$A51-1,'Quality check'!DF$1-1)),"")</f>
        <v/>
      </c>
      <c r="DG51" s="308" t="str">
        <f ca="1">IF(AND(ISNUMBER($A51),ISNUMBER(DG$1)),IF(OFFSET(CountryData!$A$1,'Quality check'!$A51-1,'Quality check'!DG$1-1)=0,"",OFFSET(CountryData!$A$1,'Quality check'!$A51-1,'Quality check'!DG$1-1)),"")</f>
        <v/>
      </c>
      <c r="DH51" s="203" t="str">
        <f ca="1">IF(AND(ISNUMBER($A51),ISNUMBER(DH$1)),IF(OFFSET(CountryData!$A$1,'Quality check'!$A51-1,'Quality check'!DH$1-1)=0,"",OFFSET(CountryData!$A$1,'Quality check'!$A51-1,'Quality check'!DH$1-1)),"")</f>
        <v/>
      </c>
      <c r="DI51" s="308" t="str">
        <f ca="1">IF(AND(ISNUMBER($A51),ISNUMBER(DI$1)),IF(OFFSET(CountryData!$A$1,'Quality check'!$A51-1,'Quality check'!DI$1-1)=0,"",OFFSET(CountryData!$A$1,'Quality check'!$A51-1,'Quality check'!DI$1-1)),"")</f>
        <v/>
      </c>
      <c r="DJ51" s="308" t="str">
        <f ca="1">IF(AND(ISNUMBER($A51),ISNUMBER(DJ$1)),IF(OFFSET(CountryData!$A$1,'Quality check'!$A51-1,'Quality check'!DJ$1-1)=0,"",OFFSET(CountryData!$A$1,'Quality check'!$A51-1,'Quality check'!DJ$1-1)),"")</f>
        <v/>
      </c>
      <c r="DK51" s="203" t="str">
        <f ca="1">IF(AND(ISNUMBER($A51),ISNUMBER(DK$1)),IF(OFFSET(CountryData!$A$1,'Quality check'!$A51-1,'Quality check'!DK$1-1)=0,"",OFFSET(CountryData!$A$1,'Quality check'!$A51-1,'Quality check'!DK$1-1)),"")</f>
        <v/>
      </c>
      <c r="DL51" s="203" t="str">
        <f ca="1">IF(AND(ISNUMBER($A51),ISNUMBER(DL$1)),IF(OFFSET(CountryData!$A$1,'Quality check'!$A51-1,'Quality check'!DL$1-1)=0,"",OFFSET(CountryData!$A$1,'Quality check'!$A51-1,'Quality check'!DL$1-1)),"")</f>
        <v/>
      </c>
      <c r="DM51" s="203" t="str">
        <f ca="1">IF(AND(ISNUMBER($A51),ISNUMBER(DM$1)),IF(OFFSET(CountryData!$A$1,'Quality check'!$A51-1,'Quality check'!DM$1-1)=0,"",OFFSET(CountryData!$A$1,'Quality check'!$A51-1,'Quality check'!DM$1-1)),"")</f>
        <v/>
      </c>
      <c r="DN51" s="203" t="str">
        <f ca="1">IF(AND(ISNUMBER($A51),ISNUMBER(DN$1)),IF(OFFSET(CountryData!$A$1,'Quality check'!$A51-1,'Quality check'!DN$1-1)=0,"",OFFSET(CountryData!$A$1,'Quality check'!$A51-1,'Quality check'!DN$1-1)),"")</f>
        <v/>
      </c>
      <c r="DO51" t="str">
        <f ca="1">IF(AND(ISNUMBER($A51),ISNUMBER(DO$1)),IF(OFFSET(CountryData!$A$1,'Quality check'!$A51-1,'Quality check'!DO$1-1)=0,"",OFFSET(CountryData!$A$1,'Quality check'!$A51-1,'Quality check'!DO$1-1)),"")</f>
        <v/>
      </c>
      <c r="DP51" t="str">
        <f ca="1">IF(AND(ISNUMBER($A51),ISNUMBER(DP$1)),IF(OFFSET(CountryData!$A$1,'Quality check'!$A51-1,'Quality check'!DP$1-1)=0,"",OFFSET(CountryData!$A$1,'Quality check'!$A51-1,'Quality check'!DP$1-1)),"")</f>
        <v/>
      </c>
      <c r="EF51">
        <f>IF(D51&lt;&gt;"",IF(D51=D39,EF39,EF39+1),"")</f>
        <v>8</v>
      </c>
      <c r="EG51">
        <f>IF(EF51&lt;&gt;EF39,EF51,"")</f>
        <v>8</v>
      </c>
      <c r="EH51" t="str">
        <f t="shared" si="0"/>
        <v/>
      </c>
    </row>
    <row r="52" spans="1:138" x14ac:dyDescent="0.25">
      <c r="A52" s="114">
        <f>IF(ISNUMBER(MATCH(C52,CountryData!$EM:$EM,0)),MATCH(C52,CountryData!$EM:$EM,0),"")</f>
        <v>11</v>
      </c>
      <c r="B52" t="s">
        <v>431</v>
      </c>
      <c r="C52" t="s">
        <v>749</v>
      </c>
      <c r="D52" t="str">
        <f t="shared" si="1"/>
        <v>Kenya</v>
      </c>
      <c r="E52">
        <f t="shared" si="2"/>
        <v>2010</v>
      </c>
      <c r="F52" s="203">
        <f ca="1">IF(AND(ISNUMBER($A52),ISNUMBER(F$1)),IF(OFFSET(CountryData!$A$1,'Quality check'!$A52-1,'Quality check'!F$1-1)=0,"",OFFSET(CountryData!$A$1,'Quality check'!$A52-1,'Quality check'!F$1-1)),"")</f>
        <v>40512682</v>
      </c>
      <c r="G52" s="203">
        <f ca="1">IF(AND(ISNUMBER($A52),ISNUMBER(G$1)),IF(OFFSET(CountryData!$A$1,'Quality check'!$A52-1,'Quality check'!G$1-1)=0,"",OFFSET(CountryData!$A$1,'Quality check'!$A52-1,'Quality check'!G$1-1)),"")</f>
        <v>17420453.259999998</v>
      </c>
      <c r="H52" s="202" t="str">
        <f ca="1">IF(AND(ISNUMBER($A52),ISNUMBER(H$1)),IF(OFFSET(CountryData!$A$1,'Quality check'!$A52-1,'Quality check'!H$1-1)=0,"",OFFSET(CountryData!$A$1,'Quality check'!$A52-1,'Quality check'!H$1-1)),"")</f>
        <v/>
      </c>
      <c r="I52" s="202" t="str">
        <f ca="1">IF(AND(ISNUMBER($A52),ISNUMBER(I$1)),IF(OFFSET(CountryData!$A$1,'Quality check'!$A52-1,'Quality check'!I$1-1)=0,"",OFFSET(CountryData!$A$1,'Quality check'!$A52-1,'Quality check'!I$1-1)),"")</f>
        <v/>
      </c>
      <c r="J52" s="203">
        <f ca="1">IF(AND(ISNUMBER($A52),ISNUMBER(J$1)),IF(OFFSET(CountryData!$A$1,'Quality check'!$A52-1,'Quality check'!J$1-1)=0,"",OFFSET(CountryData!$A$1,'Quality check'!$A52-1,'Quality check'!J$1-1)),"")</f>
        <v>20278981</v>
      </c>
      <c r="K52" s="203">
        <f ca="1">IF(AND(ISNUMBER($A52),ISNUMBER(K$1)),IF(OFFSET(CountryData!$A$1,'Quality check'!$A52-1,'Quality check'!K$1-1)=0,"",OFFSET(CountryData!$A$1,'Quality check'!$A52-1,'Quality check'!K$1-1)),"")</f>
        <v>4938634.5677101649</v>
      </c>
      <c r="L52" s="203" t="str">
        <f ca="1">IF(AND(ISNUMBER($A52),ISNUMBER(L$1)),IF(OFFSET(CountryData!$A$1,'Quality check'!$A52-1,'Quality check'!L$1-1)=0,"",OFFSET(CountryData!$A$1,'Quality check'!$A52-1,'Quality check'!L$1-1)),"")</f>
        <v/>
      </c>
      <c r="M52" s="203">
        <f ca="1">IF(AND(ISNUMBER($A52),ISNUMBER(M$1)),IF(OFFSET(CountryData!$A$1,'Quality check'!$A52-1,'Quality check'!M$1-1)=0,"",OFFSET(CountryData!$A$1,'Quality check'!$A52-1,'Quality check'!M$1-1)),"")</f>
        <v>6841006.3746042913</v>
      </c>
      <c r="N52" s="203">
        <f ca="1">IF(AND(ISNUMBER($A52),ISNUMBER(N$1)),IF(OFFSET(CountryData!$A$1,'Quality check'!$A52-1,'Quality check'!N$1-1)=0,"",OFFSET(CountryData!$A$1,'Quality check'!$A52-1,'Quality check'!N$1-1)),"")</f>
        <v>4698188.1411399562</v>
      </c>
      <c r="O52" s="203">
        <f ca="1">IF(AND(ISNUMBER($A52),ISNUMBER(O$1)),IF(OFFSET(CountryData!$A$1,'Quality check'!$A52-1,'Quality check'!O$1-1)=0,"",OFFSET(CountryData!$A$1,'Quality check'!$A52-1,'Quality check'!O$1-1)),"")</f>
        <v>1158296.7814513796</v>
      </c>
      <c r="P52" s="203">
        <f ca="1">IF(AND(ISNUMBER($A52),ISNUMBER(P$1)),IF(OFFSET(CountryData!$A$1,'Quality check'!$A52-1,'Quality check'!P$1-1)=0,"",OFFSET(CountryData!$A$1,'Quality check'!$A52-1,'Quality check'!P$1-1)),"")</f>
        <v>1786995.1264893869</v>
      </c>
      <c r="Q52" s="203">
        <f ca="1">IF(AND(ISNUMBER($A52),ISNUMBER(Q$1)),IF(OFFSET(CountryData!$A$1,'Quality check'!$A52-1,'Quality check'!Q$1-1)=0,"",OFFSET(CountryData!$A$1,'Quality check'!$A52-1,'Quality check'!Q$1-1)),"")</f>
        <v>1532890.2842068237</v>
      </c>
      <c r="R52" s="203">
        <f ca="1">IF(AND(ISNUMBER($A52),ISNUMBER(R$1)),IF(OFFSET(CountryData!$A$1,'Quality check'!$A52-1,'Quality check'!R$1-1)=0,"",OFFSET(CountryData!$A$1,'Quality check'!$A52-1,'Quality check'!R$1-1)),"")</f>
        <v>628698.34503800736</v>
      </c>
      <c r="S52" s="203">
        <f ca="1">IF(AND(ISNUMBER($A52),ISNUMBER(S$1)),IF(OFFSET(CountryData!$A$1,'Quality check'!$A52-1,'Quality check'!S$1-1)=0,"",OFFSET(CountryData!$A$1,'Quality check'!$A52-1,'Quality check'!S$1-1)),"")</f>
        <v>500827.49519976851</v>
      </c>
      <c r="T52" s="202">
        <f ca="1">IF(AND(ISNUMBER($A52),ISNUMBER(T$1)),IF(OFFSET(CountryData!$A$1,'Quality check'!$A52-1,'Quality check'!T$1-1)=0,"",OFFSET(CountryData!$A$1,'Quality check'!$A52-1,'Quality check'!T$1-1)),"")</f>
        <v>0.78736000000000106</v>
      </c>
      <c r="U52" s="203">
        <f ca="1">IF(AND(ISNUMBER($A52),ISNUMBER(U$1)),IF(OFFSET(CountryData!$A$1,'Quality check'!$A52-1,'Quality check'!U$1-1)=0,"",OFFSET(CountryData!$A$1,'Quality check'!$A52-1,'Quality check'!U$1-1)),"")</f>
        <v>7292282.7599999998</v>
      </c>
      <c r="V52" s="203">
        <f ca="1">IF(AND(ISNUMBER($A52),ISNUMBER(V$1)),IF(OFFSET(CountryData!$A$1,'Quality check'!$A52-1,'Quality check'!V$1-1)=0,"",OFFSET(CountryData!$A$1,'Quality check'!$A52-1,'Quality check'!V$1-1)),"")</f>
        <v>6563054.4840000002</v>
      </c>
      <c r="W52" s="202">
        <f ca="1">IF(AND(ISNUMBER($A52),ISNUMBER(W$1)),IF(OFFSET(CountryData!$A$1,'Quality check'!$A52-1,'Quality check'!W$1-1)=0,"",OFFSET(CountryData!$A$1,'Quality check'!$A52-1,'Quality check'!W$1-1)),"")</f>
        <v>0.19699999999999998</v>
      </c>
      <c r="X52" s="202">
        <f ca="1">IF(AND(ISNUMBER($A52),ISNUMBER(X$1)),IF(OFFSET(CountryData!$A$1,'Quality check'!$A52-1,'Quality check'!X$1-1)=0,"",OFFSET(CountryData!$A$1,'Quality check'!$A52-1,'Quality check'!X$1-1)),"")</f>
        <v>4.2</v>
      </c>
      <c r="Y52" s="202">
        <f ca="1">IF(AND(ISNUMBER($A52),ISNUMBER(Y$1)),IF(OFFSET(CountryData!$A$1,'Quality check'!$A52-1,'Quality check'!Y$1-1)=0,"",OFFSET(CountryData!$A$1,'Quality check'!$A52-1,'Quality check'!Y$1-1)),"")</f>
        <v>0.82000000000000006</v>
      </c>
      <c r="Z52" s="202">
        <f ca="1">IF(AND(ISNUMBER($A52),ISNUMBER(Z$1)),IF(OFFSET(CountryData!$A$1,'Quality check'!$A52-1,'Quality check'!Z$1-1)=0,"",OFFSET(CountryData!$A$1,'Quality check'!$A52-1,'Quality check'!Z$1-1)),"")</f>
        <v>0.18</v>
      </c>
      <c r="AA52" s="203" t="str">
        <f ca="1">IF(AND(ISNUMBER($A52),ISNUMBER(AA$1)),IF(OFFSET(CountryData!$A$1,'Quality check'!$A52-1,'Quality check'!AA$1-1)=0,"",OFFSET(CountryData!$A$1,'Quality check'!$A52-1,'Quality check'!AA$1-1)),"")</f>
        <v/>
      </c>
      <c r="AB52" s="203" t="str">
        <f ca="1">IF(AND(ISNUMBER($A52),ISNUMBER(AB$1)),IF(OFFSET(CountryData!$A$1,'Quality check'!$A52-1,'Quality check'!AB$1-1)=0,"",OFFSET(CountryData!$A$1,'Quality check'!$A52-1,'Quality check'!AB$1-1)),"")</f>
        <v/>
      </c>
      <c r="AC52" s="203" t="str">
        <f ca="1">IF(AND(ISNUMBER($A52),ISNUMBER(AC$1)),IF(OFFSET(CountryData!$A$1,'Quality check'!$A52-1,'Quality check'!AC$1-1)=0,"",OFFSET(CountryData!$A$1,'Quality check'!$A52-1,'Quality check'!AC$1-1)),"")</f>
        <v/>
      </c>
      <c r="AD52" s="203" t="str">
        <f ca="1">IF(AND(ISNUMBER($A52),ISNUMBER(AD$1)),IF(OFFSET(CountryData!$A$1,'Quality check'!$A52-1,'Quality check'!AD$1-1)=0,"",OFFSET(CountryData!$A$1,'Quality check'!$A52-1,'Quality check'!AD$1-1)),"")</f>
        <v/>
      </c>
      <c r="AE52" s="202" t="str">
        <f ca="1">IF(AND(ISNUMBER($A52),ISNUMBER(AE$1)),IF(OFFSET(CountryData!$A$1,'Quality check'!$A52-1,'Quality check'!AE$1-1)=0,"",OFFSET(CountryData!$A$1,'Quality check'!$A52-1,'Quality check'!AE$1-1)),"")</f>
        <v/>
      </c>
      <c r="AF52" s="308" t="str">
        <f ca="1">IF(AND(ISNUMBER($A52),ISNUMBER(AF$1)),IF(OFFSET(CountryData!$A$1,'Quality check'!$A52-1,'Quality check'!AF$1-1)=0,"",OFFSET(CountryData!$A$1,'Quality check'!$A52-1,'Quality check'!AF$1-1)),"")</f>
        <v/>
      </c>
      <c r="AG52" s="203" t="str">
        <f ca="1">IF(AND(ISNUMBER($A52),ISNUMBER(AG$1)),IF(OFFSET(CountryData!$A$1,'Quality check'!$A52-1,'Quality check'!AG$1-1)=0,"",OFFSET(CountryData!$A$1,'Quality check'!$A52-1,'Quality check'!AG$1-1)),"")</f>
        <v/>
      </c>
      <c r="AH52" s="203" t="str">
        <f ca="1">IF(AND(ISNUMBER($A52),ISNUMBER(AH$1)),IF(OFFSET(CountryData!$A$1,'Quality check'!$A52-1,'Quality check'!AH$1-1)=0,"",OFFSET(CountryData!$A$1,'Quality check'!$A52-1,'Quality check'!AH$1-1)),"")</f>
        <v/>
      </c>
      <c r="AI52" s="203" t="str">
        <f ca="1">IF(AND(ISNUMBER($A52),ISNUMBER(AI$1)),IF(OFFSET(CountryData!$A$1,'Quality check'!$A52-1,'Quality check'!AI$1-1)=0,"",OFFSET(CountryData!$A$1,'Quality check'!$A52-1,'Quality check'!AI$1-1)),"")</f>
        <v/>
      </c>
      <c r="AJ52" s="202" t="str">
        <f ca="1">IF(AND(ISNUMBER($A52),ISNUMBER(AJ$1)),IF(OFFSET(CountryData!$A$1,'Quality check'!$A52-1,'Quality check'!AJ$1-1)=0,"",OFFSET(CountryData!$A$1,'Quality check'!$A52-1,'Quality check'!AJ$1-1)),"")</f>
        <v/>
      </c>
      <c r="AK52" s="202" t="str">
        <f ca="1">IF(AND(ISNUMBER($A52),ISNUMBER(AK$1)),IF(OFFSET(CountryData!$A$1,'Quality check'!$A52-1,'Quality check'!AK$1-1)=0,"",OFFSET(CountryData!$A$1,'Quality check'!$A52-1,'Quality check'!AK$1-1)),"")</f>
        <v/>
      </c>
      <c r="AL52" s="202" t="str">
        <f ca="1">IF(AND(ISNUMBER($A52),ISNUMBER(AL$1)),IF(OFFSET(CountryData!$A$1,'Quality check'!$A52-1,'Quality check'!AL$1-1)=0,"",OFFSET(CountryData!$A$1,'Quality check'!$A52-1,'Quality check'!AL$1-1)),"")</f>
        <v/>
      </c>
      <c r="AM52" s="202" t="str">
        <f ca="1">IF(AND(ISNUMBER($A52),ISNUMBER(AM$1)),IF(OFFSET(CountryData!$A$1,'Quality check'!$A52-1,'Quality check'!AM$1-1)=0,"",OFFSET(CountryData!$A$1,'Quality check'!$A52-1,'Quality check'!AM$1-1)),"")</f>
        <v/>
      </c>
      <c r="AN52" s="202" t="str">
        <f ca="1">IF(AND(ISNUMBER($A52),ISNUMBER(AN$1)),IF(OFFSET(CountryData!$A$1,'Quality check'!$A52-1,'Quality check'!AN$1-1)=0,"",OFFSET(CountryData!$A$1,'Quality check'!$A52-1,'Quality check'!AN$1-1)),"")</f>
        <v/>
      </c>
      <c r="AO52" s="203" t="str">
        <f ca="1">IF(AND(ISNUMBER($A52),ISNUMBER(AO$1)),IF(OFFSET(CountryData!$A$1,'Quality check'!$A52-1,'Quality check'!AO$1-1)=0,"",OFFSET(CountryData!$A$1,'Quality check'!$A52-1,'Quality check'!AO$1-1)),"")</f>
        <v/>
      </c>
      <c r="AP52" s="203" t="str">
        <f ca="1">IF(AND(ISNUMBER($A52),ISNUMBER(AP$1)),IF(OFFSET(CountryData!$A$1,'Quality check'!$A52-1,'Quality check'!AP$1-1)=0,"",OFFSET(CountryData!$A$1,'Quality check'!$A52-1,'Quality check'!AP$1-1)),"")</f>
        <v/>
      </c>
      <c r="AQ52" s="202" t="str">
        <f ca="1">IF(AND(ISNUMBER($A52),ISNUMBER(AQ$1)),IF(OFFSET(CountryData!$A$1,'Quality check'!$A52-1,'Quality check'!AQ$1-1)=0,"",OFFSET(CountryData!$A$1,'Quality check'!$A52-1,'Quality check'!AQ$1-1)),"")</f>
        <v/>
      </c>
      <c r="AR52" s="202" t="str">
        <f ca="1">IF(AND(ISNUMBER($A52),ISNUMBER(AR$1)),IF(OFFSET(CountryData!$A$1,'Quality check'!$A52-1,'Quality check'!AR$1-1)=0,"",OFFSET(CountryData!$A$1,'Quality check'!$A52-1,'Quality check'!AR$1-1)),"")</f>
        <v/>
      </c>
      <c r="AS52" s="202" t="str">
        <f ca="1">IF(AND(ISNUMBER($A52),ISNUMBER(AS$1)),IF(OFFSET(CountryData!$A$1,'Quality check'!$A52-1,'Quality check'!AS$1-1)=0,"",OFFSET(CountryData!$A$1,'Quality check'!$A52-1,'Quality check'!AS$1-1)),"")</f>
        <v/>
      </c>
      <c r="AT52" s="202" t="str">
        <f ca="1">IF(AND(ISNUMBER($A52),ISNUMBER(AT$1)),IF(OFFSET(CountryData!$A$1,'Quality check'!$A52-1,'Quality check'!AT$1-1)=0,"",OFFSET(CountryData!$A$1,'Quality check'!$A52-1,'Quality check'!AT$1-1)),"")</f>
        <v/>
      </c>
      <c r="AU52" s="202" t="str">
        <f ca="1">IF(AND(ISNUMBER($A52),ISNUMBER(AU$1)),IF(OFFSET(CountryData!$A$1,'Quality check'!$A52-1,'Quality check'!AU$1-1)=0,"",OFFSET(CountryData!$A$1,'Quality check'!$A52-1,'Quality check'!AU$1-1)),"")</f>
        <v/>
      </c>
      <c r="AV52" s="202" t="str">
        <f ca="1">IF(AND(ISNUMBER($A52),ISNUMBER(AV$1)),IF(OFFSET(CountryData!$A$1,'Quality check'!$A52-1,'Quality check'!AV$1-1)=0,"",OFFSET(CountryData!$A$1,'Quality check'!$A52-1,'Quality check'!AV$1-1)),"")</f>
        <v/>
      </c>
      <c r="AW52" s="203" t="str">
        <f ca="1">IF(AND(ISNUMBER($A52),ISNUMBER(AW$1)),IF(OFFSET(CountryData!$A$1,'Quality check'!$A52-1,'Quality check'!AW$1-1)=0,"",OFFSET(CountryData!$A$1,'Quality check'!$A52-1,'Quality check'!AW$1-1)),"")</f>
        <v/>
      </c>
      <c r="AX52" s="203" t="str">
        <f ca="1">IF(AND(ISNUMBER($A52),ISNUMBER(AX$1)),IF(OFFSET(CountryData!$A$1,'Quality check'!$A52-1,'Quality check'!AX$1-1)=0,"",OFFSET(CountryData!$A$1,'Quality check'!$A52-1,'Quality check'!AX$1-1)),"")</f>
        <v/>
      </c>
      <c r="AY52" s="202" t="str">
        <f ca="1">IF(AND(ISNUMBER($A52),ISNUMBER(AY$1)),IF(OFFSET(CountryData!$A$1,'Quality check'!$A52-1,'Quality check'!AY$1-1)=0,"",OFFSET(CountryData!$A$1,'Quality check'!$A52-1,'Quality check'!AY$1-1)),"")</f>
        <v/>
      </c>
      <c r="AZ52" s="202" t="str">
        <f ca="1">IF(AND(ISNUMBER($A52),ISNUMBER(AZ$1)),IF(OFFSET(CountryData!$A$1,'Quality check'!$A52-1,'Quality check'!AZ$1-1)=0,"",OFFSET(CountryData!$A$1,'Quality check'!$A52-1,'Quality check'!AZ$1-1)),"")</f>
        <v/>
      </c>
      <c r="BA52" s="202" t="str">
        <f ca="1">IF(AND(ISNUMBER($A52),ISNUMBER(BA$1)),IF(OFFSET(CountryData!$A$1,'Quality check'!$A52-1,'Quality check'!BA$1-1)=0,"",OFFSET(CountryData!$A$1,'Quality check'!$A52-1,'Quality check'!BA$1-1)),"")</f>
        <v/>
      </c>
      <c r="BB52" s="202" t="str">
        <f ca="1">IF(AND(ISNUMBER($A52),ISNUMBER(BB$1)),IF(OFFSET(CountryData!$A$1,'Quality check'!$A52-1,'Quality check'!BB$1-1)=0,"",OFFSET(CountryData!$A$1,'Quality check'!$A52-1,'Quality check'!BB$1-1)),"")</f>
        <v/>
      </c>
      <c r="BC52" s="202" t="str">
        <f ca="1">IF(AND(ISNUMBER($A52),ISNUMBER(BC$1)),IF(OFFSET(CountryData!$A$1,'Quality check'!$A52-1,'Quality check'!BC$1-1)=0,"",OFFSET(CountryData!$A$1,'Quality check'!$A52-1,'Quality check'!BC$1-1)),"")</f>
        <v/>
      </c>
      <c r="BD52" s="313" t="str">
        <f ca="1">IF(AND(ISNUMBER($A52),ISNUMBER(BD$1)),IF(OFFSET(CountryData!$A$1,'Quality check'!$A52-1,'Quality check'!BD$1-1)=0,"",OFFSET(CountryData!$A$1,'Quality check'!$A52-1,'Quality check'!BD$1-1)),"")</f>
        <v/>
      </c>
      <c r="BE52" s="313" t="str">
        <f ca="1">IF(AND(ISNUMBER($A52),ISNUMBER(BE$1)),IF(OFFSET(CountryData!$A$1,'Quality check'!$A52-1,'Quality check'!BE$1-1)=0,"",OFFSET(CountryData!$A$1,'Quality check'!$A52-1,'Quality check'!BE$1-1)),"")</f>
        <v/>
      </c>
      <c r="BF52" s="313" t="str">
        <f ca="1">IF(AND(ISNUMBER($A52),ISNUMBER(BF$1)),IF(OFFSET(CountryData!$A$1,'Quality check'!$A52-1,'Quality check'!BF$1-1)=0,"",OFFSET(CountryData!$A$1,'Quality check'!$A52-1,'Quality check'!BF$1-1)),"")</f>
        <v/>
      </c>
      <c r="BG52" s="203" t="str">
        <f ca="1">IF(AND(ISNUMBER($A52),ISNUMBER(BG$1)),IF(OFFSET(CountryData!$A$1,'Quality check'!$A52-1,'Quality check'!BG$1-1)=0,"",OFFSET(CountryData!$A$1,'Quality check'!$A52-1,'Quality check'!BG$1-1)),"")</f>
        <v/>
      </c>
      <c r="BH52" s="202" t="str">
        <f ca="1">IF(AND(ISNUMBER($A52),ISNUMBER(BH$1)),IF(OFFSET(CountryData!$A$1,'Quality check'!$A52-1,'Quality check'!BH$1-1)=0,"",OFFSET(CountryData!$A$1,'Quality check'!$A52-1,'Quality check'!BH$1-1)),"")</f>
        <v/>
      </c>
      <c r="BI52" s="203" t="str">
        <f ca="1">IF(AND(ISNUMBER($A52),ISNUMBER(BI$1)),IF(OFFSET(CountryData!$A$1,'Quality check'!$A52-1,'Quality check'!BI$1-1)=0,"",OFFSET(CountryData!$A$1,'Quality check'!$A52-1,'Quality check'!BI$1-1)),"")</f>
        <v/>
      </c>
      <c r="BJ52" s="202" t="str">
        <f ca="1">IF(AND(ISNUMBER($A52),ISNUMBER(BJ$1)),IF(OFFSET(CountryData!$A$1,'Quality check'!$A52-1,'Quality check'!BJ$1-1)=0,"",OFFSET(CountryData!$A$1,'Quality check'!$A52-1,'Quality check'!BJ$1-1)),"")</f>
        <v/>
      </c>
      <c r="BK52" s="202" t="str">
        <f ca="1">IF(AND(ISNUMBER($A52),ISNUMBER(BK$1)),IF(OFFSET(CountryData!$A$1,'Quality check'!$A52-1,'Quality check'!BK$1-1)=0,"",OFFSET(CountryData!$A$1,'Quality check'!$A52-1,'Quality check'!BK$1-1)),"")</f>
        <v/>
      </c>
      <c r="BL52" s="308" t="str">
        <f ca="1">IF(AND(ISNUMBER($A52),ISNUMBER(BL$1)),IF(OFFSET(CountryData!$A$1,'Quality check'!$A52-1,'Quality check'!BL$1-1)=0,"",OFFSET(CountryData!$A$1,'Quality check'!$A52-1,'Quality check'!BL$1-1)),"")</f>
        <v/>
      </c>
      <c r="BM52" s="308" t="str">
        <f ca="1">IF(AND(ISNUMBER($A52),ISNUMBER(BM$1)),IF(OFFSET(CountryData!$A$1,'Quality check'!$A52-1,'Quality check'!BM$1-1)=0,"",OFFSET(CountryData!$A$1,'Quality check'!$A52-1,'Quality check'!BM$1-1)),"")</f>
        <v/>
      </c>
      <c r="BN52" s="308" t="str">
        <f ca="1">IF(AND(ISNUMBER($A52),ISNUMBER(BN$1)),IF(OFFSET(CountryData!$A$1,'Quality check'!$A52-1,'Quality check'!BN$1-1)=0,"",OFFSET(CountryData!$A$1,'Quality check'!$A52-1,'Quality check'!BN$1-1)),"")</f>
        <v/>
      </c>
      <c r="BO52" s="308" t="str">
        <f ca="1">IF(AND(ISNUMBER($A52),ISNUMBER(BO$1)),IF(OFFSET(CountryData!$A$1,'Quality check'!$A52-1,'Quality check'!BO$1-1)=0,"",OFFSET(CountryData!$A$1,'Quality check'!$A52-1,'Quality check'!BO$1-1)),"")</f>
        <v/>
      </c>
      <c r="BP52" s="308" t="str">
        <f ca="1">IF(AND(ISNUMBER($A52),ISNUMBER(BP$1)),IF(OFFSET(CountryData!$A$1,'Quality check'!$A52-1,'Quality check'!BP$1-1)=0,"",OFFSET(CountryData!$A$1,'Quality check'!$A52-1,'Quality check'!BP$1-1)),"")</f>
        <v/>
      </c>
      <c r="BQ52" s="308" t="str">
        <f ca="1">IF(AND(ISNUMBER($A52),ISNUMBER(BQ$1)),IF(OFFSET(CountryData!$A$1,'Quality check'!$A52-1,'Quality check'!BQ$1-1)=0,"",OFFSET(CountryData!$A$1,'Quality check'!$A52-1,'Quality check'!BQ$1-1)),"")</f>
        <v/>
      </c>
      <c r="BR52" s="308" t="str">
        <f ca="1">IF(AND(ISNUMBER($A52),ISNUMBER(BR$1)),IF(OFFSET(CountryData!$A$1,'Quality check'!$A52-1,'Quality check'!BR$1-1)=0,"",OFFSET(CountryData!$A$1,'Quality check'!$A52-1,'Quality check'!BR$1-1)),"")</f>
        <v/>
      </c>
      <c r="BS52" s="308" t="str">
        <f ca="1">IF(AND(ISNUMBER($A52),ISNUMBER(BS$1)),IF(OFFSET(CountryData!$A$1,'Quality check'!$A52-1,'Quality check'!BS$1-1)=0,"",OFFSET(CountryData!$A$1,'Quality check'!$A52-1,'Quality check'!BS$1-1)),"")</f>
        <v/>
      </c>
      <c r="BT52" s="308" t="str">
        <f ca="1">IF(AND(ISNUMBER($A52),ISNUMBER(BT$1)),IF(OFFSET(CountryData!$A$1,'Quality check'!$A52-1,'Quality check'!BT$1-1)=0,"",OFFSET(CountryData!$A$1,'Quality check'!$A52-1,'Quality check'!BT$1-1)),"")</f>
        <v/>
      </c>
      <c r="BU52" s="308" t="str">
        <f ca="1">IF(AND(ISNUMBER($A52),ISNUMBER(BU$1)),IF(OFFSET(CountryData!$A$1,'Quality check'!$A52-1,'Quality check'!BU$1-1)=0,"",OFFSET(CountryData!$A$1,'Quality check'!$A52-1,'Quality check'!BU$1-1)),"")</f>
        <v/>
      </c>
      <c r="BV52" s="308" t="str">
        <f ca="1">IF(AND(ISNUMBER($A52),ISNUMBER(BV$1)),IF(OFFSET(CountryData!$A$1,'Quality check'!$A52-1,'Quality check'!BV$1-1)=0,"",OFFSET(CountryData!$A$1,'Quality check'!$A52-1,'Quality check'!BV$1-1)),"")</f>
        <v/>
      </c>
      <c r="BW52" s="308" t="str">
        <f ca="1">IF(AND(ISNUMBER($A52),ISNUMBER(BW$1)),IF(OFFSET(CountryData!$A$1,'Quality check'!$A52-1,'Quality check'!BW$1-1)=0,"",OFFSET(CountryData!$A$1,'Quality check'!$A52-1,'Quality check'!BW$1-1)),"")</f>
        <v/>
      </c>
      <c r="BX52" s="202" t="str">
        <f ca="1">IF(AND(ISNUMBER($A52),ISNUMBER(BX$1)),IF(OFFSET(CountryData!$A$1,'Quality check'!$A52-1,'Quality check'!BX$1-1)=0,"",OFFSET(CountryData!$A$1,'Quality check'!$A52-1,'Quality check'!BX$1-1)),"")</f>
        <v/>
      </c>
      <c r="BY52" s="308" t="str">
        <f ca="1">IF(AND(ISNUMBER($A52),ISNUMBER(BY$1)),IF(OFFSET(CountryData!$A$1,'Quality check'!$A52-1,'Quality check'!BY$1-1)=0,"",OFFSET(CountryData!$A$1,'Quality check'!$A52-1,'Quality check'!BY$1-1)),"")</f>
        <v/>
      </c>
      <c r="BZ52" s="308" t="str">
        <f ca="1">IF(AND(ISNUMBER($A52),ISNUMBER(BZ$1)),IF(OFFSET(CountryData!$A$1,'Quality check'!$A52-1,'Quality check'!BZ$1-1)=0,"",OFFSET(CountryData!$A$1,'Quality check'!$A52-1,'Quality check'!BZ$1-1)),"")</f>
        <v/>
      </c>
      <c r="CA52" s="308" t="str">
        <f ca="1">IF(AND(ISNUMBER($A52),ISNUMBER(CA$1)),IF(OFFSET(CountryData!$A$1,'Quality check'!$A52-1,'Quality check'!CA$1-1)=0,"",OFFSET(CountryData!$A$1,'Quality check'!$A52-1,'Quality check'!CA$1-1)),"")</f>
        <v/>
      </c>
      <c r="CB52" s="308" t="str">
        <f ca="1">IF(AND(ISNUMBER($A52),ISNUMBER(CB$1)),IF(OFFSET(CountryData!$A$1,'Quality check'!$A52-1,'Quality check'!CB$1-1)=0,"",OFFSET(CountryData!$A$1,'Quality check'!$A52-1,'Quality check'!CB$1-1)),"")</f>
        <v/>
      </c>
      <c r="CC52" s="308" t="str">
        <f ca="1">IF(AND(ISNUMBER($A52),ISNUMBER(CC$1)),IF(OFFSET(CountryData!$A$1,'Quality check'!$A52-1,'Quality check'!CC$1-1)=0,"",OFFSET(CountryData!$A$1,'Quality check'!$A52-1,'Quality check'!CC$1-1)),"")</f>
        <v/>
      </c>
      <c r="CD52" s="308" t="str">
        <f ca="1">IF(AND(ISNUMBER($A52),ISNUMBER(CD$1)),IF(OFFSET(CountryData!$A$1,'Quality check'!$A52-1,'Quality check'!CD$1-1)=0,"",OFFSET(CountryData!$A$1,'Quality check'!$A52-1,'Quality check'!CD$1-1)),"")</f>
        <v/>
      </c>
      <c r="CE52" s="308" t="str">
        <f ca="1">IF(AND(ISNUMBER($A52),ISNUMBER(CE$1)),IF(OFFSET(CountryData!$A$1,'Quality check'!$A52-1,'Quality check'!CE$1-1)=0,"",OFFSET(CountryData!$A$1,'Quality check'!$A52-1,'Quality check'!CE$1-1)),"")</f>
        <v/>
      </c>
      <c r="CF52" s="308" t="str">
        <f ca="1">IF(AND(ISNUMBER($A52),ISNUMBER(CF$1)),IF(OFFSET(CountryData!$A$1,'Quality check'!$A52-1,'Quality check'!CF$1-1)=0,"",OFFSET(CountryData!$A$1,'Quality check'!$A52-1,'Quality check'!CF$1-1)),"")</f>
        <v/>
      </c>
      <c r="CG52" s="308" t="str">
        <f ca="1">IF(AND(ISNUMBER($A52),ISNUMBER(CG$1)),IF(OFFSET(CountryData!$A$1,'Quality check'!$A52-1,'Quality check'!CG$1-1)=0,"",OFFSET(CountryData!$A$1,'Quality check'!$A52-1,'Quality check'!CG$1-1)),"")</f>
        <v/>
      </c>
      <c r="CH52" s="308" t="str">
        <f ca="1">IF(AND(ISNUMBER($A52),ISNUMBER(CH$1)),IF(OFFSET(CountryData!$A$1,'Quality check'!$A52-1,'Quality check'!CH$1-1)=0,"",OFFSET(CountryData!$A$1,'Quality check'!$A52-1,'Quality check'!CH$1-1)),"")</f>
        <v/>
      </c>
      <c r="CI52" s="308" t="str">
        <f ca="1">IF(AND(ISNUMBER($A52),ISNUMBER(CI$1)),IF(OFFSET(CountryData!$A$1,'Quality check'!$A52-1,'Quality check'!CI$1-1)=0,"",OFFSET(CountryData!$A$1,'Quality check'!$A52-1,'Quality check'!CI$1-1)),"")</f>
        <v/>
      </c>
      <c r="CJ52" s="308" t="str">
        <f ca="1">IF(AND(ISNUMBER($A52),ISNUMBER(CJ$1)),IF(OFFSET(CountryData!$A$1,'Quality check'!$A52-1,'Quality check'!CJ$1-1)=0,"",OFFSET(CountryData!$A$1,'Quality check'!$A52-1,'Quality check'!CJ$1-1)),"")</f>
        <v/>
      </c>
      <c r="CK52" s="202" t="str">
        <f ca="1">IF(AND(ISNUMBER($A52),ISNUMBER(CK$1)),IF(OFFSET(CountryData!$A$1,'Quality check'!$A52-1,'Quality check'!CK$1-1)=0,"",OFFSET(CountryData!$A$1,'Quality check'!$A52-1,'Quality check'!CK$1-1)),"")</f>
        <v/>
      </c>
      <c r="CL52" s="308" t="str">
        <f ca="1">IF(AND(ISNUMBER($A52),ISNUMBER(CL$1)),IF(OFFSET(CountryData!$A$1,'Quality check'!$A52-1,'Quality check'!CL$1-1)=0,"",OFFSET(CountryData!$A$1,'Quality check'!$A52-1,'Quality check'!CL$1-1)),"")</f>
        <v/>
      </c>
      <c r="CM52" s="308" t="str">
        <f ca="1">IF(AND(ISNUMBER($A52),ISNUMBER(CM$1)),IF(OFFSET(CountryData!$A$1,'Quality check'!$A52-1,'Quality check'!CM$1-1)=0,"",OFFSET(CountryData!$A$1,'Quality check'!$A52-1,'Quality check'!CM$1-1)),"")</f>
        <v/>
      </c>
      <c r="CN52" s="308" t="str">
        <f ca="1">IF(AND(ISNUMBER($A52),ISNUMBER(CN$1)),IF(OFFSET(CountryData!$A$1,'Quality check'!$A52-1,'Quality check'!CN$1-1)=0,"",OFFSET(CountryData!$A$1,'Quality check'!$A52-1,'Quality check'!CN$1-1)),"")</f>
        <v/>
      </c>
      <c r="CO52" s="308" t="str">
        <f ca="1">IF(AND(ISNUMBER($A52),ISNUMBER(CO$1)),IF(OFFSET(CountryData!$A$1,'Quality check'!$A52-1,'Quality check'!CO$1-1)=0,"",OFFSET(CountryData!$A$1,'Quality check'!$A52-1,'Quality check'!CO$1-1)),"")</f>
        <v/>
      </c>
      <c r="CP52" s="308" t="str">
        <f ca="1">IF(AND(ISNUMBER($A52),ISNUMBER(CP$1)),IF(OFFSET(CountryData!$A$1,'Quality check'!$A52-1,'Quality check'!CP$1-1)=0,"",OFFSET(CountryData!$A$1,'Quality check'!$A52-1,'Quality check'!CP$1-1)),"")</f>
        <v/>
      </c>
      <c r="CQ52" s="308" t="str">
        <f ca="1">IF(AND(ISNUMBER($A52),ISNUMBER(CQ$1)),IF(OFFSET(CountryData!$A$1,'Quality check'!$A52-1,'Quality check'!CQ$1-1)=0,"",OFFSET(CountryData!$A$1,'Quality check'!$A52-1,'Quality check'!CQ$1-1)),"")</f>
        <v/>
      </c>
      <c r="CR52" s="203" t="str">
        <f ca="1">IF(AND(ISNUMBER($A52),ISNUMBER(CR$1)),IF(OFFSET(CountryData!$A$1,'Quality check'!$A52-1,'Quality check'!CR$1-1)=0,"",OFFSET(CountryData!$A$1,'Quality check'!$A52-1,'Quality check'!CR$1-1)),"")</f>
        <v/>
      </c>
      <c r="CS52" s="203" t="str">
        <f ca="1">IF(AND(ISNUMBER($A52),ISNUMBER(CS$1)),IF(OFFSET(CountryData!$A$1,'Quality check'!$A52-1,'Quality check'!CS$1-1)=0,"",OFFSET(CountryData!$A$1,'Quality check'!$A52-1,'Quality check'!CS$1-1)),"")</f>
        <v/>
      </c>
      <c r="CT52" s="203" t="str">
        <f ca="1">IF(AND(ISNUMBER($A52),ISNUMBER(CT$1)),IF(OFFSET(CountryData!$A$1,'Quality check'!$A52-1,'Quality check'!CT$1-1)=0,"",OFFSET(CountryData!$A$1,'Quality check'!$A52-1,'Quality check'!CT$1-1)),"")</f>
        <v/>
      </c>
      <c r="CU52" s="203" t="str">
        <f ca="1">IF(AND(ISNUMBER($A52),ISNUMBER(CU$1)),IF(OFFSET(CountryData!$A$1,'Quality check'!$A52-1,'Quality check'!CU$1-1)=0,"",OFFSET(CountryData!$A$1,'Quality check'!$A52-1,'Quality check'!CU$1-1)),"")</f>
        <v/>
      </c>
      <c r="CV52" s="203" t="str">
        <f ca="1">IF(AND(ISNUMBER($A52),ISNUMBER(CV$1)),IF(OFFSET(CountryData!$A$1,'Quality check'!$A52-1,'Quality check'!CV$1-1)=0,"",OFFSET(CountryData!$A$1,'Quality check'!$A52-1,'Quality check'!CV$1-1)),"")</f>
        <v/>
      </c>
      <c r="CW52" s="203" t="str">
        <f ca="1">IF(AND(ISNUMBER($A52),ISNUMBER(CW$1)),IF(OFFSET(CountryData!$A$1,'Quality check'!$A52-1,'Quality check'!CW$1-1)=0,"",OFFSET(CountryData!$A$1,'Quality check'!$A52-1,'Quality check'!CW$1-1)),"")</f>
        <v/>
      </c>
      <c r="CX52" s="203" t="str">
        <f ca="1">IF(AND(ISNUMBER($A52),ISNUMBER(CX$1)),IF(OFFSET(CountryData!$A$1,'Quality check'!$A52-1,'Quality check'!CX$1-1)=0,"",OFFSET(CountryData!$A$1,'Quality check'!$A52-1,'Quality check'!CX$1-1)),"")</f>
        <v/>
      </c>
      <c r="CY52" s="203" t="str">
        <f ca="1">IF(AND(ISNUMBER($A52),ISNUMBER(CY$1)),IF(OFFSET(CountryData!$A$1,'Quality check'!$A52-1,'Quality check'!CY$1-1)=0,"",OFFSET(CountryData!$A$1,'Quality check'!$A52-1,'Quality check'!CY$1-1)),"")</f>
        <v/>
      </c>
      <c r="CZ52" s="308" t="str">
        <f ca="1">IF(AND(ISNUMBER($A52),ISNUMBER(CZ$1)),IF(OFFSET(CountryData!$A$1,'Quality check'!$A52-1,'Quality check'!CZ$1-1)=0,"",OFFSET(CountryData!$A$1,'Quality check'!$A52-1,'Quality check'!CZ$1-1)),"")</f>
        <v/>
      </c>
      <c r="DA52" s="308" t="str">
        <f ca="1">IF(AND(ISNUMBER($A52),ISNUMBER(DA$1)),IF(OFFSET(CountryData!$A$1,'Quality check'!$A52-1,'Quality check'!DA$1-1)=0,"",OFFSET(CountryData!$A$1,'Quality check'!$A52-1,'Quality check'!DA$1-1)),"")</f>
        <v/>
      </c>
      <c r="DB52" s="202" t="str">
        <f ca="1">IF(AND(ISNUMBER($A52),ISNUMBER(DB$1)),IF(OFFSET(CountryData!$A$1,'Quality check'!$A52-1,'Quality check'!DB$1-1)=0,"",OFFSET(CountryData!$A$1,'Quality check'!$A52-1,'Quality check'!DB$1-1)),"")</f>
        <v/>
      </c>
      <c r="DC52" s="308" t="str">
        <f ca="1">IF(AND(ISNUMBER($A52),ISNUMBER(DC$1)),IF(OFFSET(CountryData!$A$1,'Quality check'!$A52-1,'Quality check'!DC$1-1)=0,"",OFFSET(CountryData!$A$1,'Quality check'!$A52-1,'Quality check'!DC$1-1)),"")</f>
        <v/>
      </c>
      <c r="DD52" s="308" t="str">
        <f ca="1">IF(AND(ISNUMBER($A52),ISNUMBER(DD$1)),IF(OFFSET(CountryData!$A$1,'Quality check'!$A52-1,'Quality check'!DD$1-1)=0,"",OFFSET(CountryData!$A$1,'Quality check'!$A52-1,'Quality check'!DD$1-1)),"")</f>
        <v/>
      </c>
      <c r="DE52" s="202" t="str">
        <f ca="1">IF(AND(ISNUMBER($A52),ISNUMBER(DE$1)),IF(OFFSET(CountryData!$A$1,'Quality check'!$A52-1,'Quality check'!DE$1-1)=0,"",OFFSET(CountryData!$A$1,'Quality check'!$A52-1,'Quality check'!DE$1-1)),"")</f>
        <v/>
      </c>
      <c r="DF52" s="203" t="str">
        <f ca="1">IF(AND(ISNUMBER($A52),ISNUMBER(DF$1)),IF(OFFSET(CountryData!$A$1,'Quality check'!$A52-1,'Quality check'!DF$1-1)=0,"",OFFSET(CountryData!$A$1,'Quality check'!$A52-1,'Quality check'!DF$1-1)),"")</f>
        <v/>
      </c>
      <c r="DG52" s="308" t="str">
        <f ca="1">IF(AND(ISNUMBER($A52),ISNUMBER(DG$1)),IF(OFFSET(CountryData!$A$1,'Quality check'!$A52-1,'Quality check'!DG$1-1)=0,"",OFFSET(CountryData!$A$1,'Quality check'!$A52-1,'Quality check'!DG$1-1)),"")</f>
        <v/>
      </c>
      <c r="DH52" s="203" t="str">
        <f ca="1">IF(AND(ISNUMBER($A52),ISNUMBER(DH$1)),IF(OFFSET(CountryData!$A$1,'Quality check'!$A52-1,'Quality check'!DH$1-1)=0,"",OFFSET(CountryData!$A$1,'Quality check'!$A52-1,'Quality check'!DH$1-1)),"")</f>
        <v/>
      </c>
      <c r="DI52" s="308" t="str">
        <f ca="1">IF(AND(ISNUMBER($A52),ISNUMBER(DI$1)),IF(OFFSET(CountryData!$A$1,'Quality check'!$A52-1,'Quality check'!DI$1-1)=0,"",OFFSET(CountryData!$A$1,'Quality check'!$A52-1,'Quality check'!DI$1-1)),"")</f>
        <v/>
      </c>
      <c r="DJ52" s="308" t="str">
        <f ca="1">IF(AND(ISNUMBER($A52),ISNUMBER(DJ$1)),IF(OFFSET(CountryData!$A$1,'Quality check'!$A52-1,'Quality check'!DJ$1-1)=0,"",OFFSET(CountryData!$A$1,'Quality check'!$A52-1,'Quality check'!DJ$1-1)),"")</f>
        <v/>
      </c>
      <c r="DK52" s="203" t="str">
        <f ca="1">IF(AND(ISNUMBER($A52),ISNUMBER(DK$1)),IF(OFFSET(CountryData!$A$1,'Quality check'!$A52-1,'Quality check'!DK$1-1)=0,"",OFFSET(CountryData!$A$1,'Quality check'!$A52-1,'Quality check'!DK$1-1)),"")</f>
        <v/>
      </c>
      <c r="DL52" s="203" t="str">
        <f ca="1">IF(AND(ISNUMBER($A52),ISNUMBER(DL$1)),IF(OFFSET(CountryData!$A$1,'Quality check'!$A52-1,'Quality check'!DL$1-1)=0,"",OFFSET(CountryData!$A$1,'Quality check'!$A52-1,'Quality check'!DL$1-1)),"")</f>
        <v/>
      </c>
      <c r="DM52" s="203" t="str">
        <f ca="1">IF(AND(ISNUMBER($A52),ISNUMBER(DM$1)),IF(OFFSET(CountryData!$A$1,'Quality check'!$A52-1,'Quality check'!DM$1-1)=0,"",OFFSET(CountryData!$A$1,'Quality check'!$A52-1,'Quality check'!DM$1-1)),"")</f>
        <v/>
      </c>
      <c r="DN52" s="203" t="str">
        <f ca="1">IF(AND(ISNUMBER($A52),ISNUMBER(DN$1)),IF(OFFSET(CountryData!$A$1,'Quality check'!$A52-1,'Quality check'!DN$1-1)=0,"",OFFSET(CountryData!$A$1,'Quality check'!$A52-1,'Quality check'!DN$1-1)),"")</f>
        <v/>
      </c>
      <c r="DO52" t="str">
        <f ca="1">IF(AND(ISNUMBER($A52),ISNUMBER(DO$1)),IF(OFFSET(CountryData!$A$1,'Quality check'!$A52-1,'Quality check'!DO$1-1)=0,"",OFFSET(CountryData!$A$1,'Quality check'!$A52-1,'Quality check'!DO$1-1)),"")</f>
        <v/>
      </c>
      <c r="DP52" t="str">
        <f ca="1">IF(AND(ISNUMBER($A52),ISNUMBER(DP$1)),IF(OFFSET(CountryData!$A$1,'Quality check'!$A52-1,'Quality check'!DP$1-1)=0,"",OFFSET(CountryData!$A$1,'Quality check'!$A52-1,'Quality check'!DP$1-1)),"")</f>
        <v/>
      </c>
      <c r="EF52">
        <f t="shared" si="3"/>
        <v>8</v>
      </c>
      <c r="EG52" t="str">
        <f t="shared" si="4"/>
        <v/>
      </c>
      <c r="EH52" t="str">
        <f t="shared" si="0"/>
        <v/>
      </c>
    </row>
    <row r="53" spans="1:138" x14ac:dyDescent="0.25">
      <c r="A53" s="114">
        <f>IF(ISNUMBER(MATCH(C53,CountryData!$EM:$EM,0)),MATCH(C53,CountryData!$EM:$EM,0),"")</f>
        <v>56</v>
      </c>
      <c r="B53" t="s">
        <v>432</v>
      </c>
      <c r="C53" t="s">
        <v>750</v>
      </c>
      <c r="D53" t="str">
        <f t="shared" si="1"/>
        <v>Kenya</v>
      </c>
      <c r="E53">
        <f t="shared" si="2"/>
        <v>2011</v>
      </c>
      <c r="F53" s="203">
        <f ca="1">IF(AND(ISNUMBER($A53),ISNUMBER(F$1)),IF(OFFSET(CountryData!$A$1,'Quality check'!$A53-1,'Quality check'!F$1-1)=0,"",OFFSET(CountryData!$A$1,'Quality check'!$A53-1,'Quality check'!F$1-1)),"")</f>
        <v>41610000</v>
      </c>
      <c r="G53" s="203">
        <f ca="1">IF(AND(ISNUMBER($A53),ISNUMBER(G$1)),IF(OFFSET(CountryData!$A$1,'Quality check'!$A53-1,'Quality check'!G$1-1)=0,"",OFFSET(CountryData!$A$1,'Quality check'!$A53-1,'Quality check'!G$1-1)),"")</f>
        <v>17160000</v>
      </c>
      <c r="H53" s="202">
        <f ca="1">IF(AND(ISNUMBER($A53),ISNUMBER(H$1)),IF(OFFSET(CountryData!$A$1,'Quality check'!$A53-1,'Quality check'!H$1-1)=0,"",OFFSET(CountryData!$A$1,'Quality check'!$A53-1,'Quality check'!H$1-1)),"")</f>
        <v>0.7</v>
      </c>
      <c r="I53" s="202">
        <f ca="1">IF(AND(ISNUMBER($A53),ISNUMBER(I$1)),IF(OFFSET(CountryData!$A$1,'Quality check'!$A53-1,'Quality check'!I$1-1)=0,"",OFFSET(CountryData!$A$1,'Quality check'!$A53-1,'Quality check'!I$1-1)),"")</f>
        <v>2.7000000000000003E-2</v>
      </c>
      <c r="J53" s="203">
        <f ca="1">IF(AND(ISNUMBER($A53),ISNUMBER(J$1)),IF(OFFSET(CountryData!$A$1,'Quality check'!$A53-1,'Quality check'!J$1-1)=0,"",OFFSET(CountryData!$A$1,'Quality check'!$A53-1,'Quality check'!J$1-1)),"")</f>
        <v>20099502</v>
      </c>
      <c r="K53" s="203">
        <f ca="1">IF(AND(ISNUMBER($A53),ISNUMBER(K$1)),IF(OFFSET(CountryData!$A$1,'Quality check'!$A53-1,'Quality check'!K$1-1)=0,"",OFFSET(CountryData!$A$1,'Quality check'!$A53-1,'Quality check'!K$1-1)),"")</f>
        <v>9713298</v>
      </c>
      <c r="L53" s="203">
        <f ca="1">IF(AND(ISNUMBER($A53),ISNUMBER(L$1)),IF(OFFSET(CountryData!$A$1,'Quality check'!$A53-1,'Quality check'!L$1-1)=0,"",OFFSET(CountryData!$A$1,'Quality check'!$A53-1,'Quality check'!L$1-1)),"")</f>
        <v>2000000</v>
      </c>
      <c r="M53" s="203">
        <f ca="1">IF(AND(ISNUMBER($A53),ISNUMBER(M$1)),IF(OFFSET(CountryData!$A$1,'Quality check'!$A53-1,'Quality check'!M$1-1)=0,"",OFFSET(CountryData!$A$1,'Quality check'!$A53-1,'Quality check'!M$1-1)),"")</f>
        <v>6153112</v>
      </c>
      <c r="N53" s="203">
        <f ca="1">IF(AND(ISNUMBER($A53),ISNUMBER(N$1)),IF(OFFSET(CountryData!$A$1,'Quality check'!$A53-1,'Quality check'!N$1-1)=0,"",OFFSET(CountryData!$A$1,'Quality check'!$A53-1,'Quality check'!N$1-1)),"")</f>
        <v>4887187</v>
      </c>
      <c r="O53" s="203">
        <f ca="1">IF(AND(ISNUMBER($A53),ISNUMBER(O$1)),IF(OFFSET(CountryData!$A$1,'Quality check'!$A53-1,'Quality check'!O$1-1)=0,"",OFFSET(CountryData!$A$1,'Quality check'!$A53-1,'Quality check'!O$1-1)),"")</f>
        <v>2383693</v>
      </c>
      <c r="P53" s="203">
        <f ca="1">IF(AND(ISNUMBER($A53),ISNUMBER(P$1)),IF(OFFSET(CountryData!$A$1,'Quality check'!$A53-1,'Quality check'!P$1-1)=0,"",OFFSET(CountryData!$A$1,'Quality check'!$A53-1,'Quality check'!P$1-1)),"")</f>
        <v>3016656</v>
      </c>
      <c r="Q53" s="203">
        <f ca="1">IF(AND(ISNUMBER($A53),ISNUMBER(Q$1)),IF(OFFSET(CountryData!$A$1,'Quality check'!$A53-1,'Quality check'!Q$1-1)=0,"",OFFSET(CountryData!$A$1,'Quality check'!$A53-1,'Quality check'!Q$1-1)),"")</f>
        <v>1265925</v>
      </c>
      <c r="R53" s="203">
        <f ca="1">IF(AND(ISNUMBER($A53),ISNUMBER(R$1)),IF(OFFSET(CountryData!$A$1,'Quality check'!$A53-1,'Quality check'!R$1-1)=0,"",OFFSET(CountryData!$A$1,'Quality check'!$A53-1,'Quality check'!R$1-1)),"")</f>
        <v>632962</v>
      </c>
      <c r="S53" s="203">
        <f ca="1">IF(AND(ISNUMBER($A53),ISNUMBER(S$1)),IF(OFFSET(CountryData!$A$1,'Quality check'!$A53-1,'Quality check'!S$1-1)=0,"",OFFSET(CountryData!$A$1,'Quality check'!$A53-1,'Quality check'!S$1-1)),"")</f>
        <v>632962</v>
      </c>
      <c r="T53" s="202">
        <f ca="1">IF(AND(ISNUMBER($A53),ISNUMBER(T$1)),IF(OFFSET(CountryData!$A$1,'Quality check'!$A53-1,'Quality check'!T$1-1)=0,"",OFFSET(CountryData!$A$1,'Quality check'!$A53-1,'Quality check'!T$1-1)),"")</f>
        <v>0.67</v>
      </c>
      <c r="U53" s="203">
        <f ca="1">IF(AND(ISNUMBER($A53),ISNUMBER(U$1)),IF(OFFSET(CountryData!$A$1,'Quality check'!$A53-1,'Quality check'!U$1-1)=0,"",OFFSET(CountryData!$A$1,'Quality check'!$A53-1,'Quality check'!U$1-1)),"")</f>
        <v>6800000</v>
      </c>
      <c r="V53" s="203">
        <f ca="1">IF(AND(ISNUMBER($A53),ISNUMBER(V$1)),IF(OFFSET(CountryData!$A$1,'Quality check'!$A53-1,'Quality check'!V$1-1)=0,"",OFFSET(CountryData!$A$1,'Quality check'!$A53-1,'Quality check'!V$1-1)),"")</f>
        <v>6800000</v>
      </c>
      <c r="W53" s="202">
        <f ca="1">IF(AND(ISNUMBER($A53),ISNUMBER(W$1)),IF(OFFSET(CountryData!$A$1,'Quality check'!$A53-1,'Quality check'!W$1-1)=0,"",OFFSET(CountryData!$A$1,'Quality check'!$A53-1,'Quality check'!W$1-1)),"")</f>
        <v>0.19699999999999998</v>
      </c>
      <c r="X53" s="202">
        <f ca="1">IF(AND(ISNUMBER($A53),ISNUMBER(X$1)),IF(OFFSET(CountryData!$A$1,'Quality check'!$A53-1,'Quality check'!X$1-1)=0,"",OFFSET(CountryData!$A$1,'Quality check'!$A53-1,'Quality check'!X$1-1)),"")</f>
        <v>4.2</v>
      </c>
      <c r="Y53" s="202">
        <f ca="1">IF(AND(ISNUMBER($A53),ISNUMBER(Y$1)),IF(OFFSET(CountryData!$A$1,'Quality check'!$A53-1,'Quality check'!Y$1-1)=0,"",OFFSET(CountryData!$A$1,'Quality check'!$A53-1,'Quality check'!Y$1-1)),"")</f>
        <v>0.4</v>
      </c>
      <c r="Z53" s="202">
        <f ca="1">IF(AND(ISNUMBER($A53),ISNUMBER(Z$1)),IF(OFFSET(CountryData!$A$1,'Quality check'!$A53-1,'Quality check'!Z$1-1)=0,"",OFFSET(CountryData!$A$1,'Quality check'!$A53-1,'Quality check'!Z$1-1)),"")</f>
        <v>0.17</v>
      </c>
      <c r="AA53" s="203">
        <f ca="1">IF(AND(ISNUMBER($A53),ISNUMBER(AA$1)),IF(OFFSET(CountryData!$A$1,'Quality check'!$A53-1,'Quality check'!AA$1-1)=0,"",OFFSET(CountryData!$A$1,'Quality check'!$A53-1,'Quality check'!AA$1-1)),"")</f>
        <v>46500</v>
      </c>
      <c r="AB53" s="203">
        <f ca="1">IF(AND(ISNUMBER($A53),ISNUMBER(AB$1)),IF(OFFSET(CountryData!$A$1,'Quality check'!$A53-1,'Quality check'!AB$1-1)=0,"",OFFSET(CountryData!$A$1,'Quality check'!$A53-1,'Quality check'!AB$1-1)),"")</f>
        <v>78000</v>
      </c>
      <c r="AC53" s="203">
        <f ca="1">IF(AND(ISNUMBER($A53),ISNUMBER(AC$1)),IF(OFFSET(CountryData!$A$1,'Quality check'!$A53-1,'Quality check'!AC$1-1)=0,"",OFFSET(CountryData!$A$1,'Quality check'!$A53-1,'Quality check'!AC$1-1)),"")</f>
        <v>107000</v>
      </c>
      <c r="AD53" s="203">
        <f ca="1">IF(AND(ISNUMBER($A53),ISNUMBER(AD$1)),IF(OFFSET(CountryData!$A$1,'Quality check'!$A53-1,'Quality check'!AD$1-1)=0,"",OFFSET(CountryData!$A$1,'Quality check'!$A53-1,'Quality check'!AD$1-1)),"")</f>
        <v>7320</v>
      </c>
      <c r="AE53" s="202">
        <f ca="1">IF(AND(ISNUMBER($A53),ISNUMBER(AE$1)),IF(OFFSET(CountryData!$A$1,'Quality check'!$A53-1,'Quality check'!AE$1-1)=0,"",OFFSET(CountryData!$A$1,'Quality check'!$A53-1,'Quality check'!AE$1-1)),"")</f>
        <v>0.17</v>
      </c>
      <c r="AF53" s="308">
        <f ca="1">IF(AND(ISNUMBER($A53),ISNUMBER(AF$1)),IF(OFFSET(CountryData!$A$1,'Quality check'!$A53-1,'Quality check'!AF$1-1)=0,"",OFFSET(CountryData!$A$1,'Quality check'!$A53-1,'Quality check'!AF$1-1)),"")</f>
        <v>3</v>
      </c>
      <c r="AG53" s="203" t="str">
        <f ca="1">IF(AND(ISNUMBER($A53),ISNUMBER(AG$1)),IF(OFFSET(CountryData!$A$1,'Quality check'!$A53-1,'Quality check'!AG$1-1)=0,"",OFFSET(CountryData!$A$1,'Quality check'!$A53-1,'Quality check'!AG$1-1)),"")</f>
        <v>CHW</v>
      </c>
      <c r="AH53" s="203">
        <f ca="1">IF(AND(ISNUMBER($A53),ISNUMBER(AH$1)),IF(OFFSET(CountryData!$A$1,'Quality check'!$A53-1,'Quality check'!AH$1-1)=0,"",OFFSET(CountryData!$A$1,'Quality check'!$A53-1,'Quality check'!AH$1-1)),"")</f>
        <v>500</v>
      </c>
      <c r="AI53" s="203">
        <f ca="1">IF(AND(ISNUMBER($A53),ISNUMBER(AI$1)),IF(OFFSET(CountryData!$A$1,'Quality check'!$A53-1,'Quality check'!AI$1-1)=0,"",OFFSET(CountryData!$A$1,'Quality check'!$A53-1,'Quality check'!AI$1-1)),"")</f>
        <v>2300</v>
      </c>
      <c r="AJ53" s="202">
        <f ca="1">IF(AND(ISNUMBER($A53),ISNUMBER(AJ$1)),IF(OFFSET(CountryData!$A$1,'Quality check'!$A53-1,'Quality check'!AJ$1-1)=0,"",OFFSET(CountryData!$A$1,'Quality check'!$A53-1,'Quality check'!AJ$1-1)),"")</f>
        <v>0.49</v>
      </c>
      <c r="AK53" s="202">
        <f ca="1">IF(AND(ISNUMBER($A53),ISNUMBER(AK$1)),IF(OFFSET(CountryData!$A$1,'Quality check'!$A53-1,'Quality check'!AK$1-1)=0,"",OFFSET(CountryData!$A$1,'Quality check'!$A53-1,'Quality check'!AK$1-1)),"")</f>
        <v>0.01</v>
      </c>
      <c r="AL53" s="202">
        <f ca="1">IF(AND(ISNUMBER($A53),ISNUMBER(AL$1)),IF(OFFSET(CountryData!$A$1,'Quality check'!$A53-1,'Quality check'!AL$1-1)=0,"",OFFSET(CountryData!$A$1,'Quality check'!$A53-1,'Quality check'!AL$1-1)),"")</f>
        <v>0.123</v>
      </c>
      <c r="AM53" s="202">
        <f ca="1">IF(AND(ISNUMBER($A53),ISNUMBER(AM$1)),IF(OFFSET(CountryData!$A$1,'Quality check'!$A53-1,'Quality check'!AM$1-1)=0,"",OFFSET(CountryData!$A$1,'Quality check'!$A53-1,'Quality check'!AM$1-1)),"")</f>
        <v>0.3</v>
      </c>
      <c r="AN53" s="202" t="str">
        <f ca="1">IF(AND(ISNUMBER($A53),ISNUMBER(AN$1)),IF(OFFSET(CountryData!$A$1,'Quality check'!$A53-1,'Quality check'!AN$1-1)=0,"",OFFSET(CountryData!$A$1,'Quality check'!$A53-1,'Quality check'!AN$1-1)),"")</f>
        <v>CHW</v>
      </c>
      <c r="AO53" s="203">
        <f ca="1">IF(AND(ISNUMBER($A53),ISNUMBER(AO$1)),IF(OFFSET(CountryData!$A$1,'Quality check'!$A53-1,'Quality check'!AO$1-1)=0,"",OFFSET(CountryData!$A$1,'Quality check'!$A53-1,'Quality check'!AO$1-1)),"")</f>
        <v>500</v>
      </c>
      <c r="AP53" s="203">
        <f ca="1">IF(AND(ISNUMBER($A53),ISNUMBER(AP$1)),IF(OFFSET(CountryData!$A$1,'Quality check'!$A53-1,'Quality check'!AP$1-1)=0,"",OFFSET(CountryData!$A$1,'Quality check'!$A53-1,'Quality check'!AP$1-1)),"")</f>
        <v>2300</v>
      </c>
      <c r="AQ53" s="202">
        <f ca="1">IF(AND(ISNUMBER($A53),ISNUMBER(AQ$1)),IF(OFFSET(CountryData!$A$1,'Quality check'!$A53-1,'Quality check'!AQ$1-1)=0,"",OFFSET(CountryData!$A$1,'Quality check'!$A53-1,'Quality check'!AQ$1-1)),"")</f>
        <v>0.56000000000000005</v>
      </c>
      <c r="AR53" s="202">
        <f ca="1">IF(AND(ISNUMBER($A53),ISNUMBER(AR$1)),IF(OFFSET(CountryData!$A$1,'Quality check'!$A53-1,'Quality check'!AR$1-1)=0,"",OFFSET(CountryData!$A$1,'Quality check'!$A53-1,'Quality check'!AR$1-1)),"")</f>
        <v>0.01</v>
      </c>
      <c r="AS53" s="202">
        <f ca="1">IF(AND(ISNUMBER($A53),ISNUMBER(AS$1)),IF(OFFSET(CountryData!$A$1,'Quality check'!$A53-1,'Quality check'!AS$1-1)=0,"",OFFSET(CountryData!$A$1,'Quality check'!$A53-1,'Quality check'!AS$1-1)),"")</f>
        <v>0.24</v>
      </c>
      <c r="AT53" s="202">
        <f ca="1">IF(AND(ISNUMBER($A53),ISNUMBER(AT$1)),IF(OFFSET(CountryData!$A$1,'Quality check'!$A53-1,'Quality check'!AT$1-1)=0,"",OFFSET(CountryData!$A$1,'Quality check'!$A53-1,'Quality check'!AT$1-1)),"")</f>
        <v>0.123</v>
      </c>
      <c r="AU53" s="202">
        <f ca="1">IF(AND(ISNUMBER($A53),ISNUMBER(AU$1)),IF(OFFSET(CountryData!$A$1,'Quality check'!$A53-1,'Quality check'!AU$1-1)=0,"",OFFSET(CountryData!$A$1,'Quality check'!$A53-1,'Quality check'!AU$1-1)),"")</f>
        <v>3</v>
      </c>
      <c r="AV53" s="202" t="str">
        <f ca="1">IF(AND(ISNUMBER($A53),ISNUMBER(AV$1)),IF(OFFSET(CountryData!$A$1,'Quality check'!$A53-1,'Quality check'!AV$1-1)=0,"",OFFSET(CountryData!$A$1,'Quality check'!$A53-1,'Quality check'!AV$1-1)),"")</f>
        <v>CHW</v>
      </c>
      <c r="AW53" s="203">
        <f ca="1">IF(AND(ISNUMBER($A53),ISNUMBER(AW$1)),IF(OFFSET(CountryData!$A$1,'Quality check'!$A53-1,'Quality check'!AW$1-1)=0,"",OFFSET(CountryData!$A$1,'Quality check'!$A53-1,'Quality check'!AW$1-1)),"")</f>
        <v>500</v>
      </c>
      <c r="AX53" s="203">
        <f ca="1">IF(AND(ISNUMBER($A53),ISNUMBER(AX$1)),IF(OFFSET(CountryData!$A$1,'Quality check'!$A53-1,'Quality check'!AX$1-1)=0,"",OFFSET(CountryData!$A$1,'Quality check'!$A53-1,'Quality check'!AX$1-1)),"")</f>
        <v>2300</v>
      </c>
      <c r="AY53" s="202">
        <f ca="1">IF(AND(ISNUMBER($A53),ISNUMBER(AY$1)),IF(OFFSET(CountryData!$A$1,'Quality check'!$A53-1,'Quality check'!AY$1-1)=0,"",OFFSET(CountryData!$A$1,'Quality check'!$A53-1,'Quality check'!AY$1-1)),"")</f>
        <v>2</v>
      </c>
      <c r="AZ53" s="202">
        <f ca="1">IF(AND(ISNUMBER($A53),ISNUMBER(AZ$1)),IF(OFFSET(CountryData!$A$1,'Quality check'!$A53-1,'Quality check'!AZ$1-1)=0,"",OFFSET(CountryData!$A$1,'Quality check'!$A53-1,'Quality check'!AZ$1-1)),"")</f>
        <v>0.59</v>
      </c>
      <c r="BA53" s="202">
        <f ca="1">IF(AND(ISNUMBER($A53),ISNUMBER(BA$1)),IF(OFFSET(CountryData!$A$1,'Quality check'!$A53-1,'Quality check'!BA$1-1)=0,"",OFFSET(CountryData!$A$1,'Quality check'!$A53-1,'Quality check'!BA$1-1)),"")</f>
        <v>0.01</v>
      </c>
      <c r="BB53" s="202">
        <f ca="1">IF(AND(ISNUMBER($A53),ISNUMBER(BB$1)),IF(OFFSET(CountryData!$A$1,'Quality check'!$A53-1,'Quality check'!BB$1-1)=0,"",OFFSET(CountryData!$A$1,'Quality check'!$A53-1,'Quality check'!BB$1-1)),"")</f>
        <v>0.114</v>
      </c>
      <c r="BC53" s="202">
        <f ca="1">IF(AND(ISNUMBER($A53),ISNUMBER(BC$1)),IF(OFFSET(CountryData!$A$1,'Quality check'!$A53-1,'Quality check'!BC$1-1)=0,"",OFFSET(CountryData!$A$1,'Quality check'!$A53-1,'Quality check'!BC$1-1)),"")</f>
        <v>0.01</v>
      </c>
      <c r="BD53" s="313">
        <f ca="1">IF(AND(ISNUMBER($A53),ISNUMBER(BD$1)),IF(OFFSET(CountryData!$A$1,'Quality check'!$A53-1,'Quality check'!BD$1-1)=0,"",OFFSET(CountryData!$A$1,'Quality check'!$A53-1,'Quality check'!BD$1-1)),"")</f>
        <v>0.25</v>
      </c>
      <c r="BE53" s="313">
        <f ca="1">IF(AND(ISNUMBER($A53),ISNUMBER(BE$1)),IF(OFFSET(CountryData!$A$1,'Quality check'!$A53-1,'Quality check'!BE$1-1)=0,"",OFFSET(CountryData!$A$1,'Quality check'!$A53-1,'Quality check'!BE$1-1)),"")</f>
        <v>0.7</v>
      </c>
      <c r="BF53" s="313" t="str">
        <f ca="1">IF(AND(ISNUMBER($A53),ISNUMBER(BF$1)),IF(OFFSET(CountryData!$A$1,'Quality check'!$A53-1,'Quality check'!BF$1-1)=0,"",OFFSET(CountryData!$A$1,'Quality check'!$A53-1,'Quality check'!BF$1-1)),"")</f>
        <v/>
      </c>
      <c r="BG53" s="203" t="str">
        <f ca="1">IF(AND(ISNUMBER($A53),ISNUMBER(BG$1)),IF(OFFSET(CountryData!$A$1,'Quality check'!$A53-1,'Quality check'!BG$1-1)=0,"",OFFSET(CountryData!$A$1,'Quality check'!$A53-1,'Quality check'!BG$1-1)),"")</f>
        <v/>
      </c>
      <c r="BH53" s="202" t="str">
        <f ca="1">IF(AND(ISNUMBER($A53),ISNUMBER(BH$1)),IF(OFFSET(CountryData!$A$1,'Quality check'!$A53-1,'Quality check'!BH$1-1)=0,"",OFFSET(CountryData!$A$1,'Quality check'!$A53-1,'Quality check'!BH$1-1)),"")</f>
        <v/>
      </c>
      <c r="BI53" s="203" t="str">
        <f ca="1">IF(AND(ISNUMBER($A53),ISNUMBER(BI$1)),IF(OFFSET(CountryData!$A$1,'Quality check'!$A53-1,'Quality check'!BI$1-1)=0,"",OFFSET(CountryData!$A$1,'Quality check'!$A53-1,'Quality check'!BI$1-1)),"")</f>
        <v/>
      </c>
      <c r="BJ53" s="202" t="str">
        <f ca="1">IF(AND(ISNUMBER($A53),ISNUMBER(BJ$1)),IF(OFFSET(CountryData!$A$1,'Quality check'!$A53-1,'Quality check'!BJ$1-1)=0,"",OFFSET(CountryData!$A$1,'Quality check'!$A53-1,'Quality check'!BJ$1-1)),"")</f>
        <v/>
      </c>
      <c r="BK53" s="202" t="str">
        <f ca="1">IF(AND(ISNUMBER($A53),ISNUMBER(BK$1)),IF(OFFSET(CountryData!$A$1,'Quality check'!$A53-1,'Quality check'!BK$1-1)=0,"",OFFSET(CountryData!$A$1,'Quality check'!$A53-1,'Quality check'!BK$1-1)),"")</f>
        <v/>
      </c>
      <c r="BL53" s="308">
        <f ca="1">IF(AND(ISNUMBER($A53),ISNUMBER(BL$1)),IF(OFFSET(CountryData!$A$1,'Quality check'!$A53-1,'Quality check'!BL$1-1)=0,"",OFFSET(CountryData!$A$1,'Quality check'!$A53-1,'Quality check'!BL$1-1)),"")</f>
        <v>0.01</v>
      </c>
      <c r="BM53" s="308">
        <f ca="1">IF(AND(ISNUMBER($A53),ISNUMBER(BM$1)),IF(OFFSET(CountryData!$A$1,'Quality check'!$A53-1,'Quality check'!BM$1-1)=0,"",OFFSET(CountryData!$A$1,'Quality check'!$A53-1,'Quality check'!BM$1-1)),"")</f>
        <v>0.04</v>
      </c>
      <c r="BN53" s="308">
        <f ca="1">IF(AND(ISNUMBER($A53),ISNUMBER(BN$1)),IF(OFFSET(CountryData!$A$1,'Quality check'!$A53-1,'Quality check'!BN$1-1)=0,"",OFFSET(CountryData!$A$1,'Quality check'!$A53-1,'Quality check'!BN$1-1)),"")</f>
        <v>0.03</v>
      </c>
      <c r="BO53" s="308">
        <f ca="1">IF(AND(ISNUMBER($A53),ISNUMBER(BO$1)),IF(OFFSET(CountryData!$A$1,'Quality check'!$A53-1,'Quality check'!BO$1-1)=0,"",OFFSET(CountryData!$A$1,'Quality check'!$A53-1,'Quality check'!BO$1-1)),"")</f>
        <v>0.78</v>
      </c>
      <c r="BP53" s="308">
        <f ca="1">IF(AND(ISNUMBER($A53),ISNUMBER(BP$1)),IF(OFFSET(CountryData!$A$1,'Quality check'!$A53-1,'Quality check'!BP$1-1)=0,"",OFFSET(CountryData!$A$1,'Quality check'!$A53-1,'Quality check'!BP$1-1)),"")</f>
        <v>0.39</v>
      </c>
      <c r="BQ53" s="308">
        <f ca="1">IF(AND(ISNUMBER($A53),ISNUMBER(BQ$1)),IF(OFFSET(CountryData!$A$1,'Quality check'!$A53-1,'Quality check'!BQ$1-1)=0,"",OFFSET(CountryData!$A$1,'Quality check'!$A53-1,'Quality check'!BQ$1-1)),"")</f>
        <v>0.01</v>
      </c>
      <c r="BR53" s="308">
        <f ca="1">IF(AND(ISNUMBER($A53),ISNUMBER(BR$1)),IF(OFFSET(CountryData!$A$1,'Quality check'!$A53-1,'Quality check'!BR$1-1)=0,"",OFFSET(CountryData!$A$1,'Quality check'!$A53-1,'Quality check'!BR$1-1)),"")</f>
        <v>0.01</v>
      </c>
      <c r="BS53" s="308">
        <f ca="1">IF(AND(ISNUMBER($A53),ISNUMBER(BS$1)),IF(OFFSET(CountryData!$A$1,'Quality check'!$A53-1,'Quality check'!BS$1-1)=0,"",OFFSET(CountryData!$A$1,'Quality check'!$A53-1,'Quality check'!BS$1-1)),"")</f>
        <v>0.01</v>
      </c>
      <c r="BT53" s="308">
        <f ca="1">IF(AND(ISNUMBER($A53),ISNUMBER(BT$1)),IF(OFFSET(CountryData!$A$1,'Quality check'!$A53-1,'Quality check'!BT$1-1)=0,"",OFFSET(CountryData!$A$1,'Quality check'!$A53-1,'Quality check'!BT$1-1)),"")</f>
        <v>0.04</v>
      </c>
      <c r="BU53" s="308">
        <f ca="1">IF(AND(ISNUMBER($A53),ISNUMBER(BU$1)),IF(OFFSET(CountryData!$A$1,'Quality check'!$A53-1,'Quality check'!BU$1-1)=0,"",OFFSET(CountryData!$A$1,'Quality check'!$A53-1,'Quality check'!BU$1-1)),"")</f>
        <v>0.03</v>
      </c>
      <c r="BV53" s="308">
        <f ca="1">IF(AND(ISNUMBER($A53),ISNUMBER(BV$1)),IF(OFFSET(CountryData!$A$1,'Quality check'!$A53-1,'Quality check'!BV$1-1)=0,"",OFFSET(CountryData!$A$1,'Quality check'!$A53-1,'Quality check'!BV$1-1)),"")</f>
        <v>0.01</v>
      </c>
      <c r="BW53" s="308">
        <f ca="1">IF(AND(ISNUMBER($A53),ISNUMBER(BW$1)),IF(OFFSET(CountryData!$A$1,'Quality check'!$A53-1,'Quality check'!BW$1-1)=0,"",OFFSET(CountryData!$A$1,'Quality check'!$A53-1,'Quality check'!BW$1-1)),"")</f>
        <v>0.01</v>
      </c>
      <c r="BX53" s="202">
        <f ca="1">IF(AND(ISNUMBER($A53),ISNUMBER(BX$1)),IF(OFFSET(CountryData!$A$1,'Quality check'!$A53-1,'Quality check'!BX$1-1)=0,"",OFFSET(CountryData!$A$1,'Quality check'!$A53-1,'Quality check'!BX$1-1)),"")</f>
        <v>0.01</v>
      </c>
      <c r="BY53" s="308">
        <f ca="1">IF(AND(ISNUMBER($A53),ISNUMBER(BY$1)),IF(OFFSET(CountryData!$A$1,'Quality check'!$A53-1,'Quality check'!BY$1-1)=0,"",OFFSET(CountryData!$A$1,'Quality check'!$A53-1,'Quality check'!BY$1-1)),"")</f>
        <v>0.04</v>
      </c>
      <c r="BZ53" s="308">
        <f ca="1">IF(AND(ISNUMBER($A53),ISNUMBER(BZ$1)),IF(OFFSET(CountryData!$A$1,'Quality check'!$A53-1,'Quality check'!BZ$1-1)=0,"",OFFSET(CountryData!$A$1,'Quality check'!$A53-1,'Quality check'!BZ$1-1)),"")</f>
        <v>0.03</v>
      </c>
      <c r="CA53" s="308">
        <f ca="1">IF(AND(ISNUMBER($A53),ISNUMBER(CA$1)),IF(OFFSET(CountryData!$A$1,'Quality check'!$A53-1,'Quality check'!CA$1-1)=0,"",OFFSET(CountryData!$A$1,'Quality check'!$A53-1,'Quality check'!CA$1-1)),"")</f>
        <v>0.56000000000000005</v>
      </c>
      <c r="CB53" s="308">
        <f ca="1">IF(AND(ISNUMBER($A53),ISNUMBER(CB$1)),IF(OFFSET(CountryData!$A$1,'Quality check'!$A53-1,'Quality check'!CB$1-1)=0,"",OFFSET(CountryData!$A$1,'Quality check'!$A53-1,'Quality check'!CB$1-1)),"")</f>
        <v>0.25</v>
      </c>
      <c r="CC53" s="308">
        <f ca="1">IF(AND(ISNUMBER($A53),ISNUMBER(CC$1)),IF(OFFSET(CountryData!$A$1,'Quality check'!$A53-1,'Quality check'!CC$1-1)=0,"",OFFSET(CountryData!$A$1,'Quality check'!$A53-1,'Quality check'!CC$1-1)),"")</f>
        <v>0.7</v>
      </c>
      <c r="CD53" s="308">
        <f ca="1">IF(AND(ISNUMBER($A53),ISNUMBER(CD$1)),IF(OFFSET(CountryData!$A$1,'Quality check'!$A53-1,'Quality check'!CD$1-1)=0,"",OFFSET(CountryData!$A$1,'Quality check'!$A53-1,'Quality check'!CD$1-1)),"")</f>
        <v>0.25</v>
      </c>
      <c r="CE53" s="308">
        <f ca="1">IF(AND(ISNUMBER($A53),ISNUMBER(CE$1)),IF(OFFSET(CountryData!$A$1,'Quality check'!$A53-1,'Quality check'!CE$1-1)=0,"",OFFSET(CountryData!$A$1,'Quality check'!$A53-1,'Quality check'!CE$1-1)),"")</f>
        <v>1</v>
      </c>
      <c r="CF53" s="308">
        <f ca="1">IF(AND(ISNUMBER($A53),ISNUMBER(CF$1)),IF(OFFSET(CountryData!$A$1,'Quality check'!$A53-1,'Quality check'!CF$1-1)=0,"",OFFSET(CountryData!$A$1,'Quality check'!$A53-1,'Quality check'!CF$1-1)),"")</f>
        <v>0.9</v>
      </c>
      <c r="CG53" s="308">
        <f ca="1">IF(AND(ISNUMBER($A53),ISNUMBER(CG$1)),IF(OFFSET(CountryData!$A$1,'Quality check'!$A53-1,'Quality check'!CG$1-1)=0,"",OFFSET(CountryData!$A$1,'Quality check'!$A53-1,'Quality check'!CG$1-1)),"")</f>
        <v>0.8</v>
      </c>
      <c r="CH53" s="308">
        <f ca="1">IF(AND(ISNUMBER($A53),ISNUMBER(CH$1)),IF(OFFSET(CountryData!$A$1,'Quality check'!$A53-1,'Quality check'!CH$1-1)=0,"",OFFSET(CountryData!$A$1,'Quality check'!$A53-1,'Quality check'!CH$1-1)),"")</f>
        <v>0.7</v>
      </c>
      <c r="CI53" s="308">
        <f ca="1">IF(AND(ISNUMBER($A53),ISNUMBER(CI$1)),IF(OFFSET(CountryData!$A$1,'Quality check'!$A53-1,'Quality check'!CI$1-1)=0,"",OFFSET(CountryData!$A$1,'Quality check'!$A53-1,'Quality check'!CI$1-1)),"")</f>
        <v>0.49</v>
      </c>
      <c r="CJ53" s="308" t="str">
        <f ca="1">IF(AND(ISNUMBER($A53),ISNUMBER(CJ$1)),IF(OFFSET(CountryData!$A$1,'Quality check'!$A53-1,'Quality check'!CJ$1-1)=0,"",OFFSET(CountryData!$A$1,'Quality check'!$A53-1,'Quality check'!CJ$1-1)),"")</f>
        <v/>
      </c>
      <c r="CK53" s="202" t="str">
        <f ca="1">IF(AND(ISNUMBER($A53),ISNUMBER(CK$1)),IF(OFFSET(CountryData!$A$1,'Quality check'!$A53-1,'Quality check'!CK$1-1)=0,"",OFFSET(CountryData!$A$1,'Quality check'!$A53-1,'Quality check'!CK$1-1)),"")</f>
        <v/>
      </c>
      <c r="CL53" s="308" t="str">
        <f ca="1">IF(AND(ISNUMBER($A53),ISNUMBER(CL$1)),IF(OFFSET(CountryData!$A$1,'Quality check'!$A53-1,'Quality check'!CL$1-1)=0,"",OFFSET(CountryData!$A$1,'Quality check'!$A53-1,'Quality check'!CL$1-1)),"")</f>
        <v/>
      </c>
      <c r="CM53" s="308" t="str">
        <f ca="1">IF(AND(ISNUMBER($A53),ISNUMBER(CM$1)),IF(OFFSET(CountryData!$A$1,'Quality check'!$A53-1,'Quality check'!CM$1-1)=0,"",OFFSET(CountryData!$A$1,'Quality check'!$A53-1,'Quality check'!CM$1-1)),"")</f>
        <v/>
      </c>
      <c r="CN53" s="308" t="str">
        <f ca="1">IF(AND(ISNUMBER($A53),ISNUMBER(CN$1)),IF(OFFSET(CountryData!$A$1,'Quality check'!$A53-1,'Quality check'!CN$1-1)=0,"",OFFSET(CountryData!$A$1,'Quality check'!$A53-1,'Quality check'!CN$1-1)),"")</f>
        <v/>
      </c>
      <c r="CO53" s="308" t="str">
        <f ca="1">IF(AND(ISNUMBER($A53),ISNUMBER(CO$1)),IF(OFFSET(CountryData!$A$1,'Quality check'!$A53-1,'Quality check'!CO$1-1)=0,"",OFFSET(CountryData!$A$1,'Quality check'!$A53-1,'Quality check'!CO$1-1)),"")</f>
        <v/>
      </c>
      <c r="CP53" s="308">
        <f ca="1">IF(AND(ISNUMBER($A53),ISNUMBER(CP$1)),IF(OFFSET(CountryData!$A$1,'Quality check'!$A53-1,'Quality check'!CP$1-1)=0,"",OFFSET(CountryData!$A$1,'Quality check'!$A53-1,'Quality check'!CP$1-1)),"")</f>
        <v>0.25</v>
      </c>
      <c r="CQ53" s="308">
        <f ca="1">IF(AND(ISNUMBER($A53),ISNUMBER(CQ$1)),IF(OFFSET(CountryData!$A$1,'Quality check'!$A53-1,'Quality check'!CQ$1-1)=0,"",OFFSET(CountryData!$A$1,'Quality check'!$A53-1,'Quality check'!CQ$1-1)),"")</f>
        <v>0.01</v>
      </c>
      <c r="CR53" s="203">
        <f ca="1">IF(AND(ISNUMBER($A53),ISNUMBER(CR$1)),IF(OFFSET(CountryData!$A$1,'Quality check'!$A53-1,'Quality check'!CR$1-1)=0,"",OFFSET(CountryData!$A$1,'Quality check'!$A53-1,'Quality check'!CR$1-1)),"")</f>
        <v>289</v>
      </c>
      <c r="CS53" s="203">
        <f ca="1">IF(AND(ISNUMBER($A53),ISNUMBER(CS$1)),IF(OFFSET(CountryData!$A$1,'Quality check'!$A53-1,'Quality check'!CS$1-1)=0,"",OFFSET(CountryData!$A$1,'Quality check'!$A53-1,'Quality check'!CS$1-1)),"")</f>
        <v>5000</v>
      </c>
      <c r="CT53" s="203">
        <f ca="1">IF(AND(ISNUMBER($A53),ISNUMBER(CT$1)),IF(OFFSET(CountryData!$A$1,'Quality check'!$A53-1,'Quality check'!CT$1-1)=0,"",OFFSET(CountryData!$A$1,'Quality check'!$A53-1,'Quality check'!CT$1-1)),"")</f>
        <v>2000</v>
      </c>
      <c r="CU53" s="203">
        <f ca="1">IF(AND(ISNUMBER($A53),ISNUMBER(CU$1)),IF(OFFSET(CountryData!$A$1,'Quality check'!$A53-1,'Quality check'!CU$1-1)=0,"",OFFSET(CountryData!$A$1,'Quality check'!$A53-1,'Quality check'!CU$1-1)),"")</f>
        <v>500</v>
      </c>
      <c r="CV53" s="203">
        <f ca="1">IF(AND(ISNUMBER($A53),ISNUMBER(CV$1)),IF(OFFSET(CountryData!$A$1,'Quality check'!$A53-1,'Quality check'!CV$1-1)=0,"",OFFSET(CountryData!$A$1,'Quality check'!$A53-1,'Quality check'!CV$1-1)),"")</f>
        <v>1500</v>
      </c>
      <c r="CW53" s="203">
        <f ca="1">IF(AND(ISNUMBER($A53),ISNUMBER(CW$1)),IF(OFFSET(CountryData!$A$1,'Quality check'!$A53-1,'Quality check'!CW$1-1)=0,"",OFFSET(CountryData!$A$1,'Quality check'!$A53-1,'Quality check'!CW$1-1)),"")</f>
        <v>20000</v>
      </c>
      <c r="CX53" s="203">
        <f ca="1">IF(AND(ISNUMBER($A53),ISNUMBER(CX$1)),IF(OFFSET(CountryData!$A$1,'Quality check'!$A53-1,'Quality check'!CX$1-1)=0,"",OFFSET(CountryData!$A$1,'Quality check'!$A53-1,'Quality check'!CX$1-1)),"")</f>
        <v>20000</v>
      </c>
      <c r="CY53" s="203">
        <f ca="1">IF(AND(ISNUMBER($A53),ISNUMBER(CY$1)),IF(OFFSET(CountryData!$A$1,'Quality check'!$A53-1,'Quality check'!CY$1-1)=0,"",OFFSET(CountryData!$A$1,'Quality check'!$A53-1,'Quality check'!CY$1-1)),"")</f>
        <v>15000</v>
      </c>
      <c r="CZ53" s="308">
        <f ca="1">IF(AND(ISNUMBER($A53),ISNUMBER(CZ$1)),IF(OFFSET(CountryData!$A$1,'Quality check'!$A53-1,'Quality check'!CZ$1-1)=0,"",OFFSET(CountryData!$A$1,'Quality check'!$A53-1,'Quality check'!CZ$1-1)),"")</f>
        <v>6</v>
      </c>
      <c r="DA53" s="308">
        <f ca="1">IF(AND(ISNUMBER($A53),ISNUMBER(DA$1)),IF(OFFSET(CountryData!$A$1,'Quality check'!$A53-1,'Quality check'!DA$1-1)=0,"",OFFSET(CountryData!$A$1,'Quality check'!$A53-1,'Quality check'!DA$1-1)),"")</f>
        <v>0.6</v>
      </c>
      <c r="DB53" s="202">
        <f ca="1">IF(AND(ISNUMBER($A53),ISNUMBER(DB$1)),IF(OFFSET(CountryData!$A$1,'Quality check'!$A53-1,'Quality check'!DB$1-1)=0,"",OFFSET(CountryData!$A$1,'Quality check'!$A53-1,'Quality check'!DB$1-1)),"")</f>
        <v>0.2</v>
      </c>
      <c r="DC53" s="308">
        <f ca="1">IF(AND(ISNUMBER($A53),ISNUMBER(DC$1)),IF(OFFSET(CountryData!$A$1,'Quality check'!$A53-1,'Quality check'!DC$1-1)=0,"",OFFSET(CountryData!$A$1,'Quality check'!$A53-1,'Quality check'!DC$1-1)),"")</f>
        <v>1.25</v>
      </c>
      <c r="DD53" s="308">
        <f ca="1">IF(AND(ISNUMBER($A53),ISNUMBER(DD$1)),IF(OFFSET(CountryData!$A$1,'Quality check'!$A53-1,'Quality check'!DD$1-1)=0,"",OFFSET(CountryData!$A$1,'Quality check'!$A53-1,'Quality check'!DD$1-1)),"")</f>
        <v>0.08</v>
      </c>
      <c r="DE53" s="202">
        <f ca="1">IF(AND(ISNUMBER($A53),ISNUMBER(DE$1)),IF(OFFSET(CountryData!$A$1,'Quality check'!$A53-1,'Quality check'!DE$1-1)=0,"",OFFSET(CountryData!$A$1,'Quality check'!$A53-1,'Quality check'!DE$1-1)),"")</f>
        <v>0.09</v>
      </c>
      <c r="DF53" s="203">
        <f ca="1">IF(AND(ISNUMBER($A53),ISNUMBER(DF$1)),IF(OFFSET(CountryData!$A$1,'Quality check'!$A53-1,'Quality check'!DF$1-1)=0,"",OFFSET(CountryData!$A$1,'Quality check'!$A53-1,'Quality check'!DF$1-1)),"")</f>
        <v>5</v>
      </c>
      <c r="DG53" s="308" t="str">
        <f ca="1">IF(AND(ISNUMBER($A53),ISNUMBER(DG$1)),IF(OFFSET(CountryData!$A$1,'Quality check'!$A53-1,'Quality check'!DG$1-1)=0,"",OFFSET(CountryData!$A$1,'Quality check'!$A53-1,'Quality check'!DG$1-1)),"")</f>
        <v/>
      </c>
      <c r="DH53" s="203" t="str">
        <f ca="1">IF(AND(ISNUMBER($A53),ISNUMBER(DH$1)),IF(OFFSET(CountryData!$A$1,'Quality check'!$A53-1,'Quality check'!DH$1-1)=0,"",OFFSET(CountryData!$A$1,'Quality check'!$A53-1,'Quality check'!DH$1-1)),"")</f>
        <v/>
      </c>
      <c r="DI53" s="308" t="str">
        <f ca="1">IF(AND(ISNUMBER($A53),ISNUMBER(DI$1)),IF(OFFSET(CountryData!$A$1,'Quality check'!$A53-1,'Quality check'!DI$1-1)=0,"",OFFSET(CountryData!$A$1,'Quality check'!$A53-1,'Quality check'!DI$1-1)),"")</f>
        <v/>
      </c>
      <c r="DJ53" s="308" t="str">
        <f ca="1">IF(AND(ISNUMBER($A53),ISNUMBER(DJ$1)),IF(OFFSET(CountryData!$A$1,'Quality check'!$A53-1,'Quality check'!DJ$1-1)=0,"",OFFSET(CountryData!$A$1,'Quality check'!$A53-1,'Quality check'!DJ$1-1)),"")</f>
        <v/>
      </c>
      <c r="DK53" s="203">
        <f ca="1">IF(AND(ISNUMBER($A53),ISNUMBER(DK$1)),IF(OFFSET(CountryData!$A$1,'Quality check'!$A53-1,'Quality check'!DK$1-1)=0,"",OFFSET(CountryData!$A$1,'Quality check'!$A53-1,'Quality check'!DK$1-1)),"")</f>
        <v>200000</v>
      </c>
      <c r="DL53" s="203">
        <f ca="1">IF(AND(ISNUMBER($A53),ISNUMBER(DL$1)),IF(OFFSET(CountryData!$A$1,'Quality check'!$A53-1,'Quality check'!DL$1-1)=0,"",OFFSET(CountryData!$A$1,'Quality check'!$A53-1,'Quality check'!DL$1-1)),"")</f>
        <v>100000</v>
      </c>
      <c r="DM53" s="203">
        <f ca="1">IF(AND(ISNUMBER($A53),ISNUMBER(DM$1)),IF(OFFSET(CountryData!$A$1,'Quality check'!$A53-1,'Quality check'!DM$1-1)=0,"",OFFSET(CountryData!$A$1,'Quality check'!$A53-1,'Quality check'!DM$1-1)),"")</f>
        <v>20000</v>
      </c>
      <c r="DN53" s="203">
        <f ca="1">IF(AND(ISNUMBER($A53),ISNUMBER(DN$1)),IF(OFFSET(CountryData!$A$1,'Quality check'!$A53-1,'Quality check'!DN$1-1)=0,"",OFFSET(CountryData!$A$1,'Quality check'!$A53-1,'Quality check'!DN$1-1)),"")</f>
        <v>100000</v>
      </c>
      <c r="DO53" t="str">
        <f ca="1">IF(AND(ISNUMBER($A53),ISNUMBER(DO$1)),IF(OFFSET(CountryData!$A$1,'Quality check'!$A53-1,'Quality check'!DO$1-1)=0,"",OFFSET(CountryData!$A$1,'Quality check'!$A53-1,'Quality check'!DO$1-1)),"")</f>
        <v/>
      </c>
      <c r="DP53" t="str">
        <f ca="1">IF(AND(ISNUMBER($A53),ISNUMBER(DP$1)),IF(OFFSET(CountryData!$A$1,'Quality check'!$A53-1,'Quality check'!DP$1-1)=0,"",OFFSET(CountryData!$A$1,'Quality check'!$A53-1,'Quality check'!DP$1-1)),"")</f>
        <v/>
      </c>
      <c r="EF53">
        <f t="shared" si="3"/>
        <v>8</v>
      </c>
      <c r="EG53" t="str">
        <f t="shared" si="4"/>
        <v/>
      </c>
      <c r="EH53" t="str">
        <f t="shared" si="0"/>
        <v/>
      </c>
    </row>
    <row r="54" spans="1:138" x14ac:dyDescent="0.25">
      <c r="A54" s="114">
        <f>IF(ISNUMBER(MATCH(C54,CountryData!$EM:$EM,0)),MATCH(C54,CountryData!$EM:$EM,0),"")</f>
        <v>78</v>
      </c>
      <c r="B54" t="s">
        <v>433</v>
      </c>
      <c r="C54" t="s">
        <v>751</v>
      </c>
      <c r="D54" t="str">
        <f t="shared" si="1"/>
        <v>Kenya</v>
      </c>
      <c r="E54">
        <f t="shared" si="2"/>
        <v>2012</v>
      </c>
      <c r="F54" s="203">
        <f ca="1">IF(AND(ISNUMBER($A54),ISNUMBER(F$1)),IF(OFFSET(CountryData!$A$1,'Quality check'!$A54-1,'Quality check'!F$1-1)=0,"",OFFSET(CountryData!$A$1,'Quality check'!$A54-1,'Quality check'!F$1-1)),"")</f>
        <v>43167510.337736338</v>
      </c>
      <c r="G54" s="203">
        <f ca="1">IF(AND(ISNUMBER($A54),ISNUMBER(G$1)),IF(OFFSET(CountryData!$A$1,'Quality check'!$A54-1,'Quality check'!G$1-1)=0,"",OFFSET(CountryData!$A$1,'Quality check'!$A54-1,'Quality check'!G$1-1)),"")</f>
        <v>18562029.445226625</v>
      </c>
      <c r="H54" s="202">
        <f ca="1">IF(AND(ISNUMBER($A54),ISNUMBER(H$1)),IF(OFFSET(CountryData!$A$1,'Quality check'!$A54-1,'Quality check'!H$1-1)=0,"",OFFSET(CountryData!$A$1,'Quality check'!$A54-1,'Quality check'!H$1-1)),"")</f>
        <v>0.7</v>
      </c>
      <c r="I54" s="202">
        <f ca="1">IF(AND(ISNUMBER($A54),ISNUMBER(I$1)),IF(OFFSET(CountryData!$A$1,'Quality check'!$A54-1,'Quality check'!I$1-1)=0,"",OFFSET(CountryData!$A$1,'Quality check'!$A54-1,'Quality check'!I$1-1)),"")</f>
        <v>2.7230815904508151E-2</v>
      </c>
      <c r="J54" s="203">
        <f ca="1">IF(AND(ISNUMBER($A54),ISNUMBER(J$1)),IF(OFFSET(CountryData!$A$1,'Quality check'!$A54-1,'Quality check'!J$1-1)=0,"",OFFSET(CountryData!$A$1,'Quality check'!$A54-1,'Quality check'!J$1-1)),"")</f>
        <v>21607878.786110945</v>
      </c>
      <c r="K54" s="203">
        <f ca="1">IF(AND(ISNUMBER($A54),ISNUMBER(K$1)),IF(OFFSET(CountryData!$A$1,'Quality check'!$A54-1,'Quality check'!K$1-1)=0,"",OFFSET(CountryData!$A$1,'Quality check'!$A54-1,'Quality check'!K$1-1)),"")</f>
        <v>10360202</v>
      </c>
      <c r="L54" s="203">
        <f ca="1">IF(AND(ISNUMBER($A54),ISNUMBER(L$1)),IF(OFFSET(CountryData!$A$1,'Quality check'!$A54-1,'Quality check'!L$1-1)=0,"",OFFSET(CountryData!$A$1,'Quality check'!$A54-1,'Quality check'!L$1-1)),"")</f>
        <v>149405</v>
      </c>
      <c r="M54" s="203">
        <f ca="1">IF(AND(ISNUMBER($A54),ISNUMBER(M$1)),IF(OFFSET(CountryData!$A$1,'Quality check'!$A54-1,'Quality check'!M$1-1)=0,"",OFFSET(CountryData!$A$1,'Quality check'!$A54-1,'Quality check'!M$1-1)),"")</f>
        <v>6708712.767758457</v>
      </c>
      <c r="N54" s="203">
        <f ca="1">IF(AND(ISNUMBER($A54),ISNUMBER(N$1)),IF(OFFSET(CountryData!$A$1,'Quality check'!$A54-1,'Quality check'!N$1-1)=0,"",OFFSET(CountryData!$A$1,'Quality check'!$A54-1,'Quality check'!N$1-1)),"")</f>
        <v>5326717.937600215</v>
      </c>
      <c r="O54" s="203">
        <f ca="1">IF(AND(ISNUMBER($A54),ISNUMBER(O$1)),IF(OFFSET(CountryData!$A$1,'Quality check'!$A54-1,'Quality check'!O$1-1)=0,"",OFFSET(CountryData!$A$1,'Quality check'!$A54-1,'Quality check'!O$1-1)),"")</f>
        <v>2596271.841122523</v>
      </c>
      <c r="P54" s="203">
        <f ca="1">IF(AND(ISNUMBER($A54),ISNUMBER(P$1)),IF(OFFSET(CountryData!$A$1,'Quality check'!$A54-1,'Quality check'!P$1-1)=0,"",OFFSET(CountryData!$A$1,'Quality check'!$A54-1,'Quality check'!P$1-1)),"")</f>
        <v>3287269.256201644</v>
      </c>
      <c r="Q54" s="203">
        <f ca="1">IF(AND(ISNUMBER($A54),ISNUMBER(Q$1)),IF(OFFSET(CountryData!$A$1,'Quality check'!$A54-1,'Quality check'!Q$1-1)=0,"",OFFSET(CountryData!$A$1,'Quality check'!$A54-1,'Quality check'!Q$1-1)),"")</f>
        <v>1479405</v>
      </c>
      <c r="R54" s="203">
        <f ca="1">IF(AND(ISNUMBER($A54),ISNUMBER(R$1)),IF(OFFSET(CountryData!$A$1,'Quality check'!$A54-1,'Quality check'!R$1-1)=0,"",OFFSET(CountryData!$A$1,'Quality check'!$A54-1,'Quality check'!R$1-1)),"")</f>
        <v>669897.44862475188</v>
      </c>
      <c r="S54" s="203">
        <f ca="1">IF(AND(ISNUMBER($A54),ISNUMBER(S$1)),IF(OFFSET(CountryData!$A$1,'Quality check'!$A54-1,'Quality check'!S$1-1)=0,"",OFFSET(CountryData!$A$1,'Quality check'!$A54-1,'Quality check'!S$1-1)),"")</f>
        <v>533647.12009090395</v>
      </c>
      <c r="T54" s="202">
        <f ca="1">IF(AND(ISNUMBER($A54),ISNUMBER(T$1)),IF(OFFSET(CountryData!$A$1,'Quality check'!$A54-1,'Quality check'!T$1-1)=0,"",OFFSET(CountryData!$A$1,'Quality check'!$A54-1,'Quality check'!T$1-1)),"")</f>
        <v>0.76</v>
      </c>
      <c r="U54" s="203">
        <f ca="1">IF(AND(ISNUMBER($A54),ISNUMBER(U$1)),IF(OFFSET(CountryData!$A$1,'Quality check'!$A54-1,'Quality check'!U$1-1)=0,"",OFFSET(CountryData!$A$1,'Quality check'!$A54-1,'Quality check'!U$1-1)),"")</f>
        <v>32807307.856679618</v>
      </c>
      <c r="V54" s="203">
        <f ca="1">IF(AND(ISNUMBER($A54),ISNUMBER(V$1)),IF(OFFSET(CountryData!$A$1,'Quality check'!$A54-1,'Quality check'!V$1-1)=0,"",OFFSET(CountryData!$A$1,'Quality check'!$A54-1,'Quality check'!V$1-1)),"")</f>
        <v>32807307.856679618</v>
      </c>
      <c r="W54" s="202">
        <f ca="1">IF(AND(ISNUMBER($A54),ISNUMBER(W$1)),IF(OFFSET(CountryData!$A$1,'Quality check'!$A54-1,'Quality check'!W$1-1)=0,"",OFFSET(CountryData!$A$1,'Quality check'!$A54-1,'Quality check'!W$1-1)),"")</f>
        <v>0.19699999999999998</v>
      </c>
      <c r="X54" s="202">
        <f ca="1">IF(AND(ISNUMBER($A54),ISNUMBER(X$1)),IF(OFFSET(CountryData!$A$1,'Quality check'!$A54-1,'Quality check'!X$1-1)=0,"",OFFSET(CountryData!$A$1,'Quality check'!$A54-1,'Quality check'!X$1-1)),"")</f>
        <v>4.2</v>
      </c>
      <c r="Y54" s="202">
        <f ca="1">IF(AND(ISNUMBER($A54),ISNUMBER(Y$1)),IF(OFFSET(CountryData!$A$1,'Quality check'!$A54-1,'Quality check'!Y$1-1)=0,"",OFFSET(CountryData!$A$1,'Quality check'!$A54-1,'Quality check'!Y$1-1)),"")</f>
        <v>0.4</v>
      </c>
      <c r="Z54" s="202">
        <f ca="1">IF(AND(ISNUMBER($A54),ISNUMBER(Z$1)),IF(OFFSET(CountryData!$A$1,'Quality check'!$A54-1,'Quality check'!Z$1-1)=0,"",OFFSET(CountryData!$A$1,'Quality check'!$A54-1,'Quality check'!Z$1-1)),"")</f>
        <v>0.17</v>
      </c>
      <c r="AA54" s="203">
        <f ca="1">IF(AND(ISNUMBER($A54),ISNUMBER(AA$1)),IF(OFFSET(CountryData!$A$1,'Quality check'!$A54-1,'Quality check'!AA$1-1)=0,"",OFFSET(CountryData!$A$1,'Quality check'!$A54-1,'Quality check'!AA$1-1)),"")</f>
        <v>40000</v>
      </c>
      <c r="AB54" s="203">
        <f ca="1">IF(AND(ISNUMBER($A54),ISNUMBER(AB$1)),IF(OFFSET(CountryData!$A$1,'Quality check'!$A54-1,'Quality check'!AB$1-1)=0,"",OFFSET(CountryData!$A$1,'Quality check'!$A54-1,'Quality check'!AB$1-1)),"")</f>
        <v>7200</v>
      </c>
      <c r="AC54" s="203">
        <f ca="1">IF(AND(ISNUMBER($A54),ISNUMBER(AC$1)),IF(OFFSET(CountryData!$A$1,'Quality check'!$A54-1,'Quality check'!AC$1-1)=0,"",OFFSET(CountryData!$A$1,'Quality check'!$A54-1,'Quality check'!AC$1-1)),"")</f>
        <v>108000</v>
      </c>
      <c r="AD54" s="203">
        <f ca="1">IF(AND(ISNUMBER($A54),ISNUMBER(AD$1)),IF(OFFSET(CountryData!$A$1,'Quality check'!$A54-1,'Quality check'!AD$1-1)=0,"",OFFSET(CountryData!$A$1,'Quality check'!$A54-1,'Quality check'!AD$1-1)),"")</f>
        <v>7320</v>
      </c>
      <c r="AE54" s="202">
        <f ca="1">IF(AND(ISNUMBER($A54),ISNUMBER(AE$1)),IF(OFFSET(CountryData!$A$1,'Quality check'!$A54-1,'Quality check'!AE$1-1)=0,"",OFFSET(CountryData!$A$1,'Quality check'!$A54-1,'Quality check'!AE$1-1)),"")</f>
        <v>0.16600000000000001</v>
      </c>
      <c r="AF54" s="308">
        <f ca="1">IF(AND(ISNUMBER($A54),ISNUMBER(AF$1)),IF(OFFSET(CountryData!$A$1,'Quality check'!$A54-1,'Quality check'!AF$1-1)=0,"",OFFSET(CountryData!$A$1,'Quality check'!$A54-1,'Quality check'!AF$1-1)),"")</f>
        <v>3</v>
      </c>
      <c r="AG54" s="203" t="str">
        <f ca="1">IF(AND(ISNUMBER($A54),ISNUMBER(AG$1)),IF(OFFSET(CountryData!$A$1,'Quality check'!$A54-1,'Quality check'!AG$1-1)=0,"",OFFSET(CountryData!$A$1,'Quality check'!$A54-1,'Quality check'!AG$1-1)),"")</f>
        <v>CHW</v>
      </c>
      <c r="AH54" s="203">
        <f ca="1">IF(AND(ISNUMBER($A54),ISNUMBER(AH$1)),IF(OFFSET(CountryData!$A$1,'Quality check'!$A54-1,'Quality check'!AH$1-1)=0,"",OFFSET(CountryData!$A$1,'Quality check'!$A54-1,'Quality check'!AH$1-1)),"")</f>
        <v>500</v>
      </c>
      <c r="AI54" s="203">
        <f ca="1">IF(AND(ISNUMBER($A54),ISNUMBER(AI$1)),IF(OFFSET(CountryData!$A$1,'Quality check'!$A54-1,'Quality check'!AI$1-1)=0,"",OFFSET(CountryData!$A$1,'Quality check'!$A54-1,'Quality check'!AI$1-1)),"")</f>
        <v>2300</v>
      </c>
      <c r="AJ54" s="202">
        <f ca="1">IF(AND(ISNUMBER($A54),ISNUMBER(AJ$1)),IF(OFFSET(CountryData!$A$1,'Quality check'!$A54-1,'Quality check'!AJ$1-1)=0,"",OFFSET(CountryData!$A$1,'Quality check'!$A54-1,'Quality check'!AJ$1-1)),"")</f>
        <v>0.49</v>
      </c>
      <c r="AK54" s="202">
        <f ca="1">IF(AND(ISNUMBER($A54),ISNUMBER(AK$1)),IF(OFFSET(CountryData!$A$1,'Quality check'!$A54-1,'Quality check'!AK$1-1)=0,"",OFFSET(CountryData!$A$1,'Quality check'!$A54-1,'Quality check'!AK$1-1)),"")</f>
        <v>0.01</v>
      </c>
      <c r="AL54" s="202">
        <f ca="1">IF(AND(ISNUMBER($A54),ISNUMBER(AL$1)),IF(OFFSET(CountryData!$A$1,'Quality check'!$A54-1,'Quality check'!AL$1-1)=0,"",OFFSET(CountryData!$A$1,'Quality check'!$A54-1,'Quality check'!AL$1-1)),"")</f>
        <v>7.5999999999999998E-2</v>
      </c>
      <c r="AM54" s="202">
        <f ca="1">IF(AND(ISNUMBER($A54),ISNUMBER(AM$1)),IF(OFFSET(CountryData!$A$1,'Quality check'!$A54-1,'Quality check'!AM$1-1)=0,"",OFFSET(CountryData!$A$1,'Quality check'!$A54-1,'Quality check'!AM$1-1)),"")</f>
        <v>0.3</v>
      </c>
      <c r="AN54" s="202" t="str">
        <f ca="1">IF(AND(ISNUMBER($A54),ISNUMBER(AN$1)),IF(OFFSET(CountryData!$A$1,'Quality check'!$A54-1,'Quality check'!AN$1-1)=0,"",OFFSET(CountryData!$A$1,'Quality check'!$A54-1,'Quality check'!AN$1-1)),"")</f>
        <v>CHW</v>
      </c>
      <c r="AO54" s="203">
        <f ca="1">IF(AND(ISNUMBER($A54),ISNUMBER(AO$1)),IF(OFFSET(CountryData!$A$1,'Quality check'!$A54-1,'Quality check'!AO$1-1)=0,"",OFFSET(CountryData!$A$1,'Quality check'!$A54-1,'Quality check'!AO$1-1)),"")</f>
        <v>500</v>
      </c>
      <c r="AP54" s="203">
        <f ca="1">IF(AND(ISNUMBER($A54),ISNUMBER(AP$1)),IF(OFFSET(CountryData!$A$1,'Quality check'!$A54-1,'Quality check'!AP$1-1)=0,"",OFFSET(CountryData!$A$1,'Quality check'!$A54-1,'Quality check'!AP$1-1)),"")</f>
        <v>2300</v>
      </c>
      <c r="AQ54" s="202">
        <f ca="1">IF(AND(ISNUMBER($A54),ISNUMBER(AQ$1)),IF(OFFSET(CountryData!$A$1,'Quality check'!$A54-1,'Quality check'!AQ$1-1)=0,"",OFFSET(CountryData!$A$1,'Quality check'!$A54-1,'Quality check'!AQ$1-1)),"")</f>
        <v>0.56000000000000005</v>
      </c>
      <c r="AR54" s="202">
        <f ca="1">IF(AND(ISNUMBER($A54),ISNUMBER(AR$1)),IF(OFFSET(CountryData!$A$1,'Quality check'!$A54-1,'Quality check'!AR$1-1)=0,"",OFFSET(CountryData!$A$1,'Quality check'!$A54-1,'Quality check'!AR$1-1)),"")</f>
        <v>0.01</v>
      </c>
      <c r="AS54" s="202">
        <f ca="1">IF(AND(ISNUMBER($A54),ISNUMBER(AS$1)),IF(OFFSET(CountryData!$A$1,'Quality check'!$A54-1,'Quality check'!AS$1-1)=0,"",OFFSET(CountryData!$A$1,'Quality check'!$A54-1,'Quality check'!AS$1-1)),"")</f>
        <v>0.27300000000000002</v>
      </c>
      <c r="AT54" s="202">
        <f ca="1">IF(AND(ISNUMBER($A54),ISNUMBER(AT$1)),IF(OFFSET(CountryData!$A$1,'Quality check'!$A54-1,'Quality check'!AT$1-1)=0,"",OFFSET(CountryData!$A$1,'Quality check'!$A54-1,'Quality check'!AT$1-1)),"")</f>
        <v>0.123</v>
      </c>
      <c r="AU54" s="202">
        <f ca="1">IF(AND(ISNUMBER($A54),ISNUMBER(AU$1)),IF(OFFSET(CountryData!$A$1,'Quality check'!$A54-1,'Quality check'!AU$1-1)=0,"",OFFSET(CountryData!$A$1,'Quality check'!$A54-1,'Quality check'!AU$1-1)),"")</f>
        <v>3</v>
      </c>
      <c r="AV54" s="202" t="str">
        <f ca="1">IF(AND(ISNUMBER($A54),ISNUMBER(AV$1)),IF(OFFSET(CountryData!$A$1,'Quality check'!$A54-1,'Quality check'!AV$1-1)=0,"",OFFSET(CountryData!$A$1,'Quality check'!$A54-1,'Quality check'!AV$1-1)),"")</f>
        <v>CHW</v>
      </c>
      <c r="AW54" s="203">
        <f ca="1">IF(AND(ISNUMBER($A54),ISNUMBER(AW$1)),IF(OFFSET(CountryData!$A$1,'Quality check'!$A54-1,'Quality check'!AW$1-1)=0,"",OFFSET(CountryData!$A$1,'Quality check'!$A54-1,'Quality check'!AW$1-1)),"")</f>
        <v>500</v>
      </c>
      <c r="AX54" s="203">
        <f ca="1">IF(AND(ISNUMBER($A54),ISNUMBER(AX$1)),IF(OFFSET(CountryData!$A$1,'Quality check'!$A54-1,'Quality check'!AX$1-1)=0,"",OFFSET(CountryData!$A$1,'Quality check'!$A54-1,'Quality check'!AX$1-1)),"")</f>
        <v>2300</v>
      </c>
      <c r="AY54" s="202">
        <f ca="1">IF(AND(ISNUMBER($A54),ISNUMBER(AY$1)),IF(OFFSET(CountryData!$A$1,'Quality check'!$A54-1,'Quality check'!AY$1-1)=0,"",OFFSET(CountryData!$A$1,'Quality check'!$A54-1,'Quality check'!AY$1-1)),"")</f>
        <v>2</v>
      </c>
      <c r="AZ54" s="202">
        <f ca="1">IF(AND(ISNUMBER($A54),ISNUMBER(AZ$1)),IF(OFFSET(CountryData!$A$1,'Quality check'!$A54-1,'Quality check'!AZ$1-1)=0,"",OFFSET(CountryData!$A$1,'Quality check'!$A54-1,'Quality check'!AZ$1-1)),"")</f>
        <v>0.59</v>
      </c>
      <c r="BA54" s="202">
        <f ca="1">IF(AND(ISNUMBER($A54),ISNUMBER(BA$1)),IF(OFFSET(CountryData!$A$1,'Quality check'!$A54-1,'Quality check'!BA$1-1)=0,"",OFFSET(CountryData!$A$1,'Quality check'!$A54-1,'Quality check'!BA$1-1)),"")</f>
        <v>0.01</v>
      </c>
      <c r="BB54" s="202">
        <f ca="1">IF(AND(ISNUMBER($A54),ISNUMBER(BB$1)),IF(OFFSET(CountryData!$A$1,'Quality check'!$A54-1,'Quality check'!BB$1-1)=0,"",OFFSET(CountryData!$A$1,'Quality check'!$A54-1,'Quality check'!BB$1-1)),"")</f>
        <v>0.114</v>
      </c>
      <c r="BC54" s="202">
        <f ca="1">IF(AND(ISNUMBER($A54),ISNUMBER(BC$1)),IF(OFFSET(CountryData!$A$1,'Quality check'!$A54-1,'Quality check'!BC$1-1)=0,"",OFFSET(CountryData!$A$1,'Quality check'!$A54-1,'Quality check'!BC$1-1)),"")</f>
        <v>0.01</v>
      </c>
      <c r="BD54" s="313">
        <f ca="1">IF(AND(ISNUMBER($A54),ISNUMBER(BD$1)),IF(OFFSET(CountryData!$A$1,'Quality check'!$A54-1,'Quality check'!BD$1-1)=0,"",OFFSET(CountryData!$A$1,'Quality check'!$A54-1,'Quality check'!BD$1-1)),"")</f>
        <v>0.7</v>
      </c>
      <c r="BE54" s="313">
        <f ca="1">IF(AND(ISNUMBER($A54),ISNUMBER(BE$1)),IF(OFFSET(CountryData!$A$1,'Quality check'!$A54-1,'Quality check'!BE$1-1)=0,"",OFFSET(CountryData!$A$1,'Quality check'!$A54-1,'Quality check'!BE$1-1)),"")</f>
        <v>0.6</v>
      </c>
      <c r="BF54" s="313">
        <f ca="1">IF(AND(ISNUMBER($A54),ISNUMBER(BF$1)),IF(OFFSET(CountryData!$A$1,'Quality check'!$A54-1,'Quality check'!BF$1-1)=0,"",OFFSET(CountryData!$A$1,'Quality check'!$A54-1,'Quality check'!BF$1-1)),"")</f>
        <v>1.9E-2</v>
      </c>
      <c r="BG54" s="203">
        <f ca="1">IF(AND(ISNUMBER($A54),ISNUMBER(BG$1)),IF(OFFSET(CountryData!$A$1,'Quality check'!$A54-1,'Quality check'!BG$1-1)=0,"",OFFSET(CountryData!$A$1,'Quality check'!$A54-1,'Quality check'!BG$1-1)),"")</f>
        <v>1</v>
      </c>
      <c r="BH54" s="202" t="str">
        <f ca="1">IF(AND(ISNUMBER($A54),ISNUMBER(BH$1)),IF(OFFSET(CountryData!$A$1,'Quality check'!$A54-1,'Quality check'!BH$1-1)=0,"",OFFSET(CountryData!$A$1,'Quality check'!$A54-1,'Quality check'!BH$1-1)),"")</f>
        <v xml:space="preserve"> </v>
      </c>
      <c r="BI54" s="203">
        <f ca="1">IF(AND(ISNUMBER($A54),ISNUMBER(BI$1)),IF(OFFSET(CountryData!$A$1,'Quality check'!$A54-1,'Quality check'!BI$1-1)=0,"",OFFSET(CountryData!$A$1,'Quality check'!$A54-1,'Quality check'!BI$1-1)),"")</f>
        <v>500</v>
      </c>
      <c r="BJ54" s="202">
        <f ca="1">IF(AND(ISNUMBER($A54),ISNUMBER(BJ$1)),IF(OFFSET(CountryData!$A$1,'Quality check'!$A54-1,'Quality check'!BJ$1-1)=0,"",OFFSET(CountryData!$A$1,'Quality check'!$A54-1,'Quality check'!BJ$1-1)),"")</f>
        <v>2300</v>
      </c>
      <c r="BK54" s="202">
        <f ca="1">IF(AND(ISNUMBER($A54),ISNUMBER(BK$1)),IF(OFFSET(CountryData!$A$1,'Quality check'!$A54-1,'Quality check'!BK$1-1)=0,"",OFFSET(CountryData!$A$1,'Quality check'!$A54-1,'Quality check'!BK$1-1)),"")</f>
        <v>84</v>
      </c>
      <c r="BL54" s="308">
        <f ca="1">IF(AND(ISNUMBER($A54),ISNUMBER(BL$1)),IF(OFFSET(CountryData!$A$1,'Quality check'!$A54-1,'Quality check'!BL$1-1)=0,"",OFFSET(CountryData!$A$1,'Quality check'!$A54-1,'Quality check'!BL$1-1)),"")</f>
        <v>0.01</v>
      </c>
      <c r="BM54" s="308">
        <f ca="1">IF(AND(ISNUMBER($A54),ISNUMBER(BM$1)),IF(OFFSET(CountryData!$A$1,'Quality check'!$A54-1,'Quality check'!BM$1-1)=0,"",OFFSET(CountryData!$A$1,'Quality check'!$A54-1,'Quality check'!BM$1-1)),"")</f>
        <v>0.04</v>
      </c>
      <c r="BN54" s="308">
        <f ca="1">IF(AND(ISNUMBER($A54),ISNUMBER(BN$1)),IF(OFFSET(CountryData!$A$1,'Quality check'!$A54-1,'Quality check'!BN$1-1)=0,"",OFFSET(CountryData!$A$1,'Quality check'!$A54-1,'Quality check'!BN$1-1)),"")</f>
        <v>0.03</v>
      </c>
      <c r="BO54" s="308">
        <f ca="1">IF(AND(ISNUMBER($A54),ISNUMBER(BO$1)),IF(OFFSET(CountryData!$A$1,'Quality check'!$A54-1,'Quality check'!BO$1-1)=0,"",OFFSET(CountryData!$A$1,'Quality check'!$A54-1,'Quality check'!BO$1-1)),"")</f>
        <v>0.71499999999999997</v>
      </c>
      <c r="BP54" s="308">
        <f ca="1">IF(AND(ISNUMBER($A54),ISNUMBER(BP$1)),IF(OFFSET(CountryData!$A$1,'Quality check'!$A54-1,'Quality check'!BP$1-1)=0,"",OFFSET(CountryData!$A$1,'Quality check'!$A54-1,'Quality check'!BP$1-1)),"")</f>
        <v>0.38800000000000001</v>
      </c>
      <c r="BQ54" s="308">
        <f ca="1">IF(AND(ISNUMBER($A54),ISNUMBER(BQ$1)),IF(OFFSET(CountryData!$A$1,'Quality check'!$A54-1,'Quality check'!BQ$1-1)=0,"",OFFSET(CountryData!$A$1,'Quality check'!$A54-1,'Quality check'!BQ$1-1)),"")</f>
        <v>0.38800000000000001</v>
      </c>
      <c r="BR54" s="308">
        <f ca="1">IF(AND(ISNUMBER($A54),ISNUMBER(BR$1)),IF(OFFSET(CountryData!$A$1,'Quality check'!$A54-1,'Quality check'!BR$1-1)=0,"",OFFSET(CountryData!$A$1,'Quality check'!$A54-1,'Quality check'!BR$1-1)),"")</f>
        <v>0.01</v>
      </c>
      <c r="BS54" s="308">
        <f ca="1">IF(AND(ISNUMBER($A54),ISNUMBER(BS$1)),IF(OFFSET(CountryData!$A$1,'Quality check'!$A54-1,'Quality check'!BS$1-1)=0,"",OFFSET(CountryData!$A$1,'Quality check'!$A54-1,'Quality check'!BS$1-1)),"")</f>
        <v>0.01</v>
      </c>
      <c r="BT54" s="308">
        <f ca="1">IF(AND(ISNUMBER($A54),ISNUMBER(BT$1)),IF(OFFSET(CountryData!$A$1,'Quality check'!$A54-1,'Quality check'!BT$1-1)=0,"",OFFSET(CountryData!$A$1,'Quality check'!$A54-1,'Quality check'!BT$1-1)),"")</f>
        <v>0.04</v>
      </c>
      <c r="BU54" s="308">
        <f ca="1">IF(AND(ISNUMBER($A54),ISNUMBER(BU$1)),IF(OFFSET(CountryData!$A$1,'Quality check'!$A54-1,'Quality check'!BU$1-1)=0,"",OFFSET(CountryData!$A$1,'Quality check'!$A54-1,'Quality check'!BU$1-1)),"")</f>
        <v>0.11799999999999999</v>
      </c>
      <c r="BV54" s="308">
        <f ca="1">IF(AND(ISNUMBER($A54),ISNUMBER(BV$1)),IF(OFFSET(CountryData!$A$1,'Quality check'!$A54-1,'Quality check'!BV$1-1)=0,"",OFFSET(CountryData!$A$1,'Quality check'!$A54-1,'Quality check'!BV$1-1)),"")</f>
        <v>0.35099999999999998</v>
      </c>
      <c r="BW54" s="308">
        <f ca="1">IF(AND(ISNUMBER($A54),ISNUMBER(BW$1)),IF(OFFSET(CountryData!$A$1,'Quality check'!$A54-1,'Quality check'!BW$1-1)=0,"",OFFSET(CountryData!$A$1,'Quality check'!$A54-1,'Quality check'!BW$1-1)),"")</f>
        <v>0.18</v>
      </c>
      <c r="BX54" s="202">
        <f ca="1">IF(AND(ISNUMBER($A54),ISNUMBER(BX$1)),IF(OFFSET(CountryData!$A$1,'Quality check'!$A54-1,'Quality check'!BX$1-1)=0,"",OFFSET(CountryData!$A$1,'Quality check'!$A54-1,'Quality check'!BX$1-1)),"")</f>
        <v>0.01</v>
      </c>
      <c r="BY54" s="308">
        <f ca="1">IF(AND(ISNUMBER($A54),ISNUMBER(BY$1)),IF(OFFSET(CountryData!$A$1,'Quality check'!$A54-1,'Quality check'!BY$1-1)=0,"",OFFSET(CountryData!$A$1,'Quality check'!$A54-1,'Quality check'!BY$1-1)),"")</f>
        <v>0.04</v>
      </c>
      <c r="BZ54" s="308">
        <f ca="1">IF(AND(ISNUMBER($A54),ISNUMBER(BZ$1)),IF(OFFSET(CountryData!$A$1,'Quality check'!$A54-1,'Quality check'!BZ$1-1)=0,"",OFFSET(CountryData!$A$1,'Quality check'!$A54-1,'Quality check'!BZ$1-1)),"")</f>
        <v>0.03</v>
      </c>
      <c r="CA54" s="308">
        <f ca="1">IF(AND(ISNUMBER($A54),ISNUMBER(CA$1)),IF(OFFSET(CountryData!$A$1,'Quality check'!$A54-1,'Quality check'!CA$1-1)=0,"",OFFSET(CountryData!$A$1,'Quality check'!$A54-1,'Quality check'!CA$1-1)),"")</f>
        <v>0.55900000000000005</v>
      </c>
      <c r="CB54" s="308">
        <f ca="1">IF(AND(ISNUMBER($A54),ISNUMBER(CB$1)),IF(OFFSET(CountryData!$A$1,'Quality check'!$A54-1,'Quality check'!CB$1-1)=0,"",OFFSET(CountryData!$A$1,'Quality check'!$A54-1,'Quality check'!CB$1-1)),"")</f>
        <v>0.5</v>
      </c>
      <c r="CC54" s="308">
        <f ca="1">IF(AND(ISNUMBER($A54),ISNUMBER(CC$1)),IF(OFFSET(CountryData!$A$1,'Quality check'!$A54-1,'Quality check'!CC$1-1)=0,"",OFFSET(CountryData!$A$1,'Quality check'!$A54-1,'Quality check'!CC$1-1)),"")</f>
        <v>0.7</v>
      </c>
      <c r="CD54" s="308">
        <f ca="1">IF(AND(ISNUMBER($A54),ISNUMBER(CD$1)),IF(OFFSET(CountryData!$A$1,'Quality check'!$A54-1,'Quality check'!CD$1-1)=0,"",OFFSET(CountryData!$A$1,'Quality check'!$A54-1,'Quality check'!CD$1-1)),"")</f>
        <v>0.25</v>
      </c>
      <c r="CE54" s="308">
        <f ca="1">IF(AND(ISNUMBER($A54),ISNUMBER(CE$1)),IF(OFFSET(CountryData!$A$1,'Quality check'!$A54-1,'Quality check'!CE$1-1)=0,"",OFFSET(CountryData!$A$1,'Quality check'!$A54-1,'Quality check'!CE$1-1)),"")</f>
        <v>1</v>
      </c>
      <c r="CF54" s="308">
        <f ca="1">IF(AND(ISNUMBER($A54),ISNUMBER(CF$1)),IF(OFFSET(CountryData!$A$1,'Quality check'!$A54-1,'Quality check'!CF$1-1)=0,"",OFFSET(CountryData!$A$1,'Quality check'!$A54-1,'Quality check'!CF$1-1)),"")</f>
        <v>0.9</v>
      </c>
      <c r="CG54" s="308">
        <f ca="1">IF(AND(ISNUMBER($A54),ISNUMBER(CG$1)),IF(OFFSET(CountryData!$A$1,'Quality check'!$A54-1,'Quality check'!CG$1-1)=0,"",OFFSET(CountryData!$A$1,'Quality check'!$A54-1,'Quality check'!CG$1-1)),"")</f>
        <v>0.8</v>
      </c>
      <c r="CH54" s="308">
        <f ca="1">IF(AND(ISNUMBER($A54),ISNUMBER(CH$1)),IF(OFFSET(CountryData!$A$1,'Quality check'!$A54-1,'Quality check'!CH$1-1)=0,"",OFFSET(CountryData!$A$1,'Quality check'!$A54-1,'Quality check'!CH$1-1)),"")</f>
        <v>0.7</v>
      </c>
      <c r="CI54" s="308">
        <f ca="1">IF(AND(ISNUMBER($A54),ISNUMBER(CI$1)),IF(OFFSET(CountryData!$A$1,'Quality check'!$A54-1,'Quality check'!CI$1-1)=0,"",OFFSET(CountryData!$A$1,'Quality check'!$A54-1,'Quality check'!CI$1-1)),"")</f>
        <v>0.49</v>
      </c>
      <c r="CJ54" s="308" t="str">
        <f ca="1">IF(AND(ISNUMBER($A54),ISNUMBER(CJ$1)),IF(OFFSET(CountryData!$A$1,'Quality check'!$A54-1,'Quality check'!CJ$1-1)=0,"",OFFSET(CountryData!$A$1,'Quality check'!$A54-1,'Quality check'!CJ$1-1)),"")</f>
        <v xml:space="preserve"> </v>
      </c>
      <c r="CK54" s="202" t="str">
        <f ca="1">IF(AND(ISNUMBER($A54),ISNUMBER(CK$1)),IF(OFFSET(CountryData!$A$1,'Quality check'!$A54-1,'Quality check'!CK$1-1)=0,"",OFFSET(CountryData!$A$1,'Quality check'!$A54-1,'Quality check'!CK$1-1)),"")</f>
        <v xml:space="preserve"> </v>
      </c>
      <c r="CL54" s="308" t="str">
        <f ca="1">IF(AND(ISNUMBER($A54),ISNUMBER(CL$1)),IF(OFFSET(CountryData!$A$1,'Quality check'!$A54-1,'Quality check'!CL$1-1)=0,"",OFFSET(CountryData!$A$1,'Quality check'!$A54-1,'Quality check'!CL$1-1)),"")</f>
        <v xml:space="preserve"> </v>
      </c>
      <c r="CM54" s="308" t="str">
        <f ca="1">IF(AND(ISNUMBER($A54),ISNUMBER(CM$1)),IF(OFFSET(CountryData!$A$1,'Quality check'!$A54-1,'Quality check'!CM$1-1)=0,"",OFFSET(CountryData!$A$1,'Quality check'!$A54-1,'Quality check'!CM$1-1)),"")</f>
        <v xml:space="preserve"> </v>
      </c>
      <c r="CN54" s="308" t="str">
        <f ca="1">IF(AND(ISNUMBER($A54),ISNUMBER(CN$1)),IF(OFFSET(CountryData!$A$1,'Quality check'!$A54-1,'Quality check'!CN$1-1)=0,"",OFFSET(CountryData!$A$1,'Quality check'!$A54-1,'Quality check'!CN$1-1)),"")</f>
        <v xml:space="preserve"> </v>
      </c>
      <c r="CO54" s="308" t="str">
        <f ca="1">IF(AND(ISNUMBER($A54),ISNUMBER(CO$1)),IF(OFFSET(CountryData!$A$1,'Quality check'!$A54-1,'Quality check'!CO$1-1)=0,"",OFFSET(CountryData!$A$1,'Quality check'!$A54-1,'Quality check'!CO$1-1)),"")</f>
        <v xml:space="preserve"> </v>
      </c>
      <c r="CP54" s="308">
        <f ca="1">IF(AND(ISNUMBER($A54),ISNUMBER(CP$1)),IF(OFFSET(CountryData!$A$1,'Quality check'!$A54-1,'Quality check'!CP$1-1)=0,"",OFFSET(CountryData!$A$1,'Quality check'!$A54-1,'Quality check'!CP$1-1)),"")</f>
        <v>0.25</v>
      </c>
      <c r="CQ54" s="308">
        <f ca="1">IF(AND(ISNUMBER($A54),ISNUMBER(CQ$1)),IF(OFFSET(CountryData!$A$1,'Quality check'!$A54-1,'Quality check'!CQ$1-1)=0,"",OFFSET(CountryData!$A$1,'Quality check'!$A54-1,'Quality check'!CQ$1-1)),"")</f>
        <v>0.496</v>
      </c>
      <c r="CR54" s="203">
        <f ca="1">IF(AND(ISNUMBER($A54),ISNUMBER(CR$1)),IF(OFFSET(CountryData!$A$1,'Quality check'!$A54-1,'Quality check'!CR$1-1)=0,"",OFFSET(CountryData!$A$1,'Quality check'!$A54-1,'Quality check'!CR$1-1)),"")</f>
        <v>289</v>
      </c>
      <c r="CS54" s="203">
        <f ca="1">IF(AND(ISNUMBER($A54),ISNUMBER(CS$1)),IF(OFFSET(CountryData!$A$1,'Quality check'!$A54-1,'Quality check'!CS$1-1)=0,"",OFFSET(CountryData!$A$1,'Quality check'!$A54-1,'Quality check'!CS$1-1)),"")</f>
        <v>5000</v>
      </c>
      <c r="CT54" s="203">
        <f ca="1">IF(AND(ISNUMBER($A54),ISNUMBER(CT$1)),IF(OFFSET(CountryData!$A$1,'Quality check'!$A54-1,'Quality check'!CT$1-1)=0,"",OFFSET(CountryData!$A$1,'Quality check'!$A54-1,'Quality check'!CT$1-1)),"")</f>
        <v>2000</v>
      </c>
      <c r="CU54" s="203">
        <f ca="1">IF(AND(ISNUMBER($A54),ISNUMBER(CU$1)),IF(OFFSET(CountryData!$A$1,'Quality check'!$A54-1,'Quality check'!CU$1-1)=0,"",OFFSET(CountryData!$A$1,'Quality check'!$A54-1,'Quality check'!CU$1-1)),"")</f>
        <v>500</v>
      </c>
      <c r="CV54" s="203">
        <f ca="1">IF(AND(ISNUMBER($A54),ISNUMBER(CV$1)),IF(OFFSET(CountryData!$A$1,'Quality check'!$A54-1,'Quality check'!CV$1-1)=0,"",OFFSET(CountryData!$A$1,'Quality check'!$A54-1,'Quality check'!CV$1-1)),"")</f>
        <v>1500</v>
      </c>
      <c r="CW54" s="203">
        <f ca="1">IF(AND(ISNUMBER($A54),ISNUMBER(CW$1)),IF(OFFSET(CountryData!$A$1,'Quality check'!$A54-1,'Quality check'!CW$1-1)=0,"",OFFSET(CountryData!$A$1,'Quality check'!$A54-1,'Quality check'!CW$1-1)),"")</f>
        <v>20000</v>
      </c>
      <c r="CX54" s="203">
        <f ca="1">IF(AND(ISNUMBER($A54),ISNUMBER(CX$1)),IF(OFFSET(CountryData!$A$1,'Quality check'!$A54-1,'Quality check'!CX$1-1)=0,"",OFFSET(CountryData!$A$1,'Quality check'!$A54-1,'Quality check'!CX$1-1)),"")</f>
        <v>20000</v>
      </c>
      <c r="CY54" s="203">
        <f ca="1">IF(AND(ISNUMBER($A54),ISNUMBER(CY$1)),IF(OFFSET(CountryData!$A$1,'Quality check'!$A54-1,'Quality check'!CY$1-1)=0,"",OFFSET(CountryData!$A$1,'Quality check'!$A54-1,'Quality check'!CY$1-1)),"")</f>
        <v>15000</v>
      </c>
      <c r="CZ54" s="308">
        <f ca="1">IF(AND(ISNUMBER($A54),ISNUMBER(CZ$1)),IF(OFFSET(CountryData!$A$1,'Quality check'!$A54-1,'Quality check'!CZ$1-1)=0,"",OFFSET(CountryData!$A$1,'Quality check'!$A54-1,'Quality check'!CZ$1-1)),"")</f>
        <v>6</v>
      </c>
      <c r="DA54" s="308">
        <f ca="1">IF(AND(ISNUMBER($A54),ISNUMBER(DA$1)),IF(OFFSET(CountryData!$A$1,'Quality check'!$A54-1,'Quality check'!DA$1-1)=0,"",OFFSET(CountryData!$A$1,'Quality check'!$A54-1,'Quality check'!DA$1-1)),"")</f>
        <v>0.6</v>
      </c>
      <c r="DB54" s="202">
        <f ca="1">IF(AND(ISNUMBER($A54),ISNUMBER(DB$1)),IF(OFFSET(CountryData!$A$1,'Quality check'!$A54-1,'Quality check'!DB$1-1)=0,"",OFFSET(CountryData!$A$1,'Quality check'!$A54-1,'Quality check'!DB$1-1)),"")</f>
        <v>0.2</v>
      </c>
      <c r="DC54" s="308">
        <f ca="1">IF(AND(ISNUMBER($A54),ISNUMBER(DC$1)),IF(OFFSET(CountryData!$A$1,'Quality check'!$A54-1,'Quality check'!DC$1-1)=0,"",OFFSET(CountryData!$A$1,'Quality check'!$A54-1,'Quality check'!DC$1-1)),"")</f>
        <v>0.9</v>
      </c>
      <c r="DD54" s="308">
        <f ca="1">IF(AND(ISNUMBER($A54),ISNUMBER(DD$1)),IF(OFFSET(CountryData!$A$1,'Quality check'!$A54-1,'Quality check'!DD$1-1)=0,"",OFFSET(CountryData!$A$1,'Quality check'!$A54-1,'Quality check'!DD$1-1)),"")</f>
        <v>0.18</v>
      </c>
      <c r="DE54" s="202">
        <f ca="1">IF(AND(ISNUMBER($A54),ISNUMBER(DE$1)),IF(OFFSET(CountryData!$A$1,'Quality check'!$A54-1,'Quality check'!DE$1-1)=0,"",OFFSET(CountryData!$A$1,'Quality check'!$A54-1,'Quality check'!DE$1-1)),"")</f>
        <v>0.2</v>
      </c>
      <c r="DF54" s="203">
        <f ca="1">IF(AND(ISNUMBER($A54),ISNUMBER(DF$1)),IF(OFFSET(CountryData!$A$1,'Quality check'!$A54-1,'Quality check'!DF$1-1)=0,"",OFFSET(CountryData!$A$1,'Quality check'!$A54-1,'Quality check'!DF$1-1)),"")</f>
        <v>5</v>
      </c>
      <c r="DG54" s="308">
        <f ca="1">IF(AND(ISNUMBER($A54),ISNUMBER(DG$1)),IF(OFFSET(CountryData!$A$1,'Quality check'!$A54-1,'Quality check'!DG$1-1)=0,"",OFFSET(CountryData!$A$1,'Quality check'!$A54-1,'Quality check'!DG$1-1)),"")</f>
        <v>0.37</v>
      </c>
      <c r="DH54" s="203">
        <f ca="1">IF(AND(ISNUMBER($A54),ISNUMBER(DH$1)),IF(OFFSET(CountryData!$A$1,'Quality check'!$A54-1,'Quality check'!DH$1-1)=0,"",OFFSET(CountryData!$A$1,'Quality check'!$A54-1,'Quality check'!DH$1-1)),"")</f>
        <v>120</v>
      </c>
      <c r="DI54" s="308">
        <f ca="1">IF(AND(ISNUMBER($A54),ISNUMBER(DI$1)),IF(OFFSET(CountryData!$A$1,'Quality check'!$A54-1,'Quality check'!DI$1-1)=0,"",OFFSET(CountryData!$A$1,'Quality check'!$A54-1,'Quality check'!DI$1-1)),"")</f>
        <v>0.16</v>
      </c>
      <c r="DJ54" s="308">
        <f ca="1">IF(AND(ISNUMBER($A54),ISNUMBER(DJ$1)),IF(OFFSET(CountryData!$A$1,'Quality check'!$A54-1,'Quality check'!DJ$1-1)=0,"",OFFSET(CountryData!$A$1,'Quality check'!$A54-1,'Quality check'!DJ$1-1)),"")</f>
        <v>4</v>
      </c>
      <c r="DK54" s="203">
        <f ca="1">IF(AND(ISNUMBER($A54),ISNUMBER(DK$1)),IF(OFFSET(CountryData!$A$1,'Quality check'!$A54-1,'Quality check'!DK$1-1)=0,"",OFFSET(CountryData!$A$1,'Quality check'!$A54-1,'Quality check'!DK$1-1)),"")</f>
        <v>200000</v>
      </c>
      <c r="DL54" s="203">
        <f ca="1">IF(AND(ISNUMBER($A54),ISNUMBER(DL$1)),IF(OFFSET(CountryData!$A$1,'Quality check'!$A54-1,'Quality check'!DL$1-1)=0,"",OFFSET(CountryData!$A$1,'Quality check'!$A54-1,'Quality check'!DL$1-1)),"")</f>
        <v>100000</v>
      </c>
      <c r="DM54" s="203">
        <f ca="1">IF(AND(ISNUMBER($A54),ISNUMBER(DM$1)),IF(OFFSET(CountryData!$A$1,'Quality check'!$A54-1,'Quality check'!DM$1-1)=0,"",OFFSET(CountryData!$A$1,'Quality check'!$A54-1,'Quality check'!DM$1-1)),"")</f>
        <v>20000</v>
      </c>
      <c r="DN54" s="203">
        <f ca="1">IF(AND(ISNUMBER($A54),ISNUMBER(DN$1)),IF(OFFSET(CountryData!$A$1,'Quality check'!$A54-1,'Quality check'!DN$1-1)=0,"",OFFSET(CountryData!$A$1,'Quality check'!$A54-1,'Quality check'!DN$1-1)),"")</f>
        <v>100000</v>
      </c>
      <c r="DO54" t="str">
        <f ca="1">IF(AND(ISNUMBER($A54),ISNUMBER(DO$1)),IF(OFFSET(CountryData!$A$1,'Quality check'!$A54-1,'Quality check'!DO$1-1)=0,"",OFFSET(CountryData!$A$1,'Quality check'!$A54-1,'Quality check'!DO$1-1)),"")</f>
        <v/>
      </c>
      <c r="DP54" t="str">
        <f ca="1">IF(AND(ISNUMBER($A54),ISNUMBER(DP$1)),IF(OFFSET(CountryData!$A$1,'Quality check'!$A54-1,'Quality check'!DP$1-1)=0,"",OFFSET(CountryData!$A$1,'Quality check'!$A54-1,'Quality check'!DP$1-1)),"")</f>
        <v/>
      </c>
      <c r="EF54">
        <f t="shared" si="3"/>
        <v>8</v>
      </c>
      <c r="EG54" t="str">
        <f t="shared" si="4"/>
        <v/>
      </c>
      <c r="EH54" t="str">
        <f t="shared" si="0"/>
        <v/>
      </c>
    </row>
    <row r="55" spans="1:138" x14ac:dyDescent="0.25">
      <c r="A55" s="114">
        <f>IF(ISNUMBER(MATCH(C55,CountryData!$EM:$EM,0)),MATCH(C55,CountryData!$EM:$EM,0),"")</f>
        <v>100</v>
      </c>
      <c r="B55" t="s">
        <v>434</v>
      </c>
      <c r="C55" t="s">
        <v>752</v>
      </c>
      <c r="D55" t="str">
        <f t="shared" si="1"/>
        <v>Kenya</v>
      </c>
      <c r="E55">
        <f t="shared" si="2"/>
        <v>2013</v>
      </c>
      <c r="F55" s="203" t="str">
        <f ca="1">IF(AND(ISNUMBER($A55),ISNUMBER(F$1)),IF(OFFSET(CountryData!$A$1,'Quality check'!$A55-1,'Quality check'!F$1-1)=0,"",OFFSET(CountryData!$A$1,'Quality check'!$A55-1,'Quality check'!F$1-1)),"")</f>
        <v/>
      </c>
      <c r="G55" s="203" t="str">
        <f ca="1">IF(AND(ISNUMBER($A55),ISNUMBER(G$1)),IF(OFFSET(CountryData!$A$1,'Quality check'!$A55-1,'Quality check'!G$1-1)=0,"",OFFSET(CountryData!$A$1,'Quality check'!$A55-1,'Quality check'!G$1-1)),"")</f>
        <v/>
      </c>
      <c r="H55" s="202" t="str">
        <f ca="1">IF(AND(ISNUMBER($A55),ISNUMBER(H$1)),IF(OFFSET(CountryData!$A$1,'Quality check'!$A55-1,'Quality check'!H$1-1)=0,"",OFFSET(CountryData!$A$1,'Quality check'!$A55-1,'Quality check'!H$1-1)),"")</f>
        <v/>
      </c>
      <c r="I55" s="202" t="str">
        <f ca="1">IF(AND(ISNUMBER($A55),ISNUMBER(I$1)),IF(OFFSET(CountryData!$A$1,'Quality check'!$A55-1,'Quality check'!I$1-1)=0,"",OFFSET(CountryData!$A$1,'Quality check'!$A55-1,'Quality check'!I$1-1)),"")</f>
        <v/>
      </c>
      <c r="J55" s="203" t="str">
        <f ca="1">IF(AND(ISNUMBER($A55),ISNUMBER(J$1)),IF(OFFSET(CountryData!$A$1,'Quality check'!$A55-1,'Quality check'!J$1-1)=0,"",OFFSET(CountryData!$A$1,'Quality check'!$A55-1,'Quality check'!J$1-1)),"")</f>
        <v/>
      </c>
      <c r="K55" s="203" t="str">
        <f ca="1">IF(AND(ISNUMBER($A55),ISNUMBER(K$1)),IF(OFFSET(CountryData!$A$1,'Quality check'!$A55-1,'Quality check'!K$1-1)=0,"",OFFSET(CountryData!$A$1,'Quality check'!$A55-1,'Quality check'!K$1-1)),"")</f>
        <v/>
      </c>
      <c r="L55" s="203" t="str">
        <f ca="1">IF(AND(ISNUMBER($A55),ISNUMBER(L$1)),IF(OFFSET(CountryData!$A$1,'Quality check'!$A55-1,'Quality check'!L$1-1)=0,"",OFFSET(CountryData!$A$1,'Quality check'!$A55-1,'Quality check'!L$1-1)),"")</f>
        <v/>
      </c>
      <c r="M55" s="203" t="str">
        <f ca="1">IF(AND(ISNUMBER($A55),ISNUMBER(M$1)),IF(OFFSET(CountryData!$A$1,'Quality check'!$A55-1,'Quality check'!M$1-1)=0,"",OFFSET(CountryData!$A$1,'Quality check'!$A55-1,'Quality check'!M$1-1)),"")</f>
        <v/>
      </c>
      <c r="N55" s="203" t="str">
        <f ca="1">IF(AND(ISNUMBER($A55),ISNUMBER(N$1)),IF(OFFSET(CountryData!$A$1,'Quality check'!$A55-1,'Quality check'!N$1-1)=0,"",OFFSET(CountryData!$A$1,'Quality check'!$A55-1,'Quality check'!N$1-1)),"")</f>
        <v/>
      </c>
      <c r="O55" s="203" t="str">
        <f ca="1">IF(AND(ISNUMBER($A55),ISNUMBER(O$1)),IF(OFFSET(CountryData!$A$1,'Quality check'!$A55-1,'Quality check'!O$1-1)=0,"",OFFSET(CountryData!$A$1,'Quality check'!$A55-1,'Quality check'!O$1-1)),"")</f>
        <v/>
      </c>
      <c r="P55" s="203" t="str">
        <f ca="1">IF(AND(ISNUMBER($A55),ISNUMBER(P$1)),IF(OFFSET(CountryData!$A$1,'Quality check'!$A55-1,'Quality check'!P$1-1)=0,"",OFFSET(CountryData!$A$1,'Quality check'!$A55-1,'Quality check'!P$1-1)),"")</f>
        <v/>
      </c>
      <c r="Q55" s="203" t="str">
        <f ca="1">IF(AND(ISNUMBER($A55),ISNUMBER(Q$1)),IF(OFFSET(CountryData!$A$1,'Quality check'!$A55-1,'Quality check'!Q$1-1)=0,"",OFFSET(CountryData!$A$1,'Quality check'!$A55-1,'Quality check'!Q$1-1)),"")</f>
        <v/>
      </c>
      <c r="R55" s="203" t="str">
        <f ca="1">IF(AND(ISNUMBER($A55),ISNUMBER(R$1)),IF(OFFSET(CountryData!$A$1,'Quality check'!$A55-1,'Quality check'!R$1-1)=0,"",OFFSET(CountryData!$A$1,'Quality check'!$A55-1,'Quality check'!R$1-1)),"")</f>
        <v/>
      </c>
      <c r="S55" s="203" t="str">
        <f ca="1">IF(AND(ISNUMBER($A55),ISNUMBER(S$1)),IF(OFFSET(CountryData!$A$1,'Quality check'!$A55-1,'Quality check'!S$1-1)=0,"",OFFSET(CountryData!$A$1,'Quality check'!$A55-1,'Quality check'!S$1-1)),"")</f>
        <v/>
      </c>
      <c r="T55" s="202" t="str">
        <f ca="1">IF(AND(ISNUMBER($A55),ISNUMBER(T$1)),IF(OFFSET(CountryData!$A$1,'Quality check'!$A55-1,'Quality check'!T$1-1)=0,"",OFFSET(CountryData!$A$1,'Quality check'!$A55-1,'Quality check'!T$1-1)),"")</f>
        <v/>
      </c>
      <c r="U55" s="203" t="str">
        <f ca="1">IF(AND(ISNUMBER($A55),ISNUMBER(U$1)),IF(OFFSET(CountryData!$A$1,'Quality check'!$A55-1,'Quality check'!U$1-1)=0,"",OFFSET(CountryData!$A$1,'Quality check'!$A55-1,'Quality check'!U$1-1)),"")</f>
        <v/>
      </c>
      <c r="V55" s="203" t="str">
        <f ca="1">IF(AND(ISNUMBER($A55),ISNUMBER(V$1)),IF(OFFSET(CountryData!$A$1,'Quality check'!$A55-1,'Quality check'!V$1-1)=0,"",OFFSET(CountryData!$A$1,'Quality check'!$A55-1,'Quality check'!V$1-1)),"")</f>
        <v/>
      </c>
      <c r="W55" s="202" t="str">
        <f ca="1">IF(AND(ISNUMBER($A55),ISNUMBER(W$1)),IF(OFFSET(CountryData!$A$1,'Quality check'!$A55-1,'Quality check'!W$1-1)=0,"",OFFSET(CountryData!$A$1,'Quality check'!$A55-1,'Quality check'!W$1-1)),"")</f>
        <v/>
      </c>
      <c r="X55" s="202" t="str">
        <f ca="1">IF(AND(ISNUMBER($A55),ISNUMBER(X$1)),IF(OFFSET(CountryData!$A$1,'Quality check'!$A55-1,'Quality check'!X$1-1)=0,"",OFFSET(CountryData!$A$1,'Quality check'!$A55-1,'Quality check'!X$1-1)),"")</f>
        <v/>
      </c>
      <c r="Y55" s="202" t="str">
        <f ca="1">IF(AND(ISNUMBER($A55),ISNUMBER(Y$1)),IF(OFFSET(CountryData!$A$1,'Quality check'!$A55-1,'Quality check'!Y$1-1)=0,"",OFFSET(CountryData!$A$1,'Quality check'!$A55-1,'Quality check'!Y$1-1)),"")</f>
        <v/>
      </c>
      <c r="Z55" s="202" t="str">
        <f ca="1">IF(AND(ISNUMBER($A55),ISNUMBER(Z$1)),IF(OFFSET(CountryData!$A$1,'Quality check'!$A55-1,'Quality check'!Z$1-1)=0,"",OFFSET(CountryData!$A$1,'Quality check'!$A55-1,'Quality check'!Z$1-1)),"")</f>
        <v/>
      </c>
      <c r="AA55" s="203" t="str">
        <f ca="1">IF(AND(ISNUMBER($A55),ISNUMBER(AA$1)),IF(OFFSET(CountryData!$A$1,'Quality check'!$A55-1,'Quality check'!AA$1-1)=0,"",OFFSET(CountryData!$A$1,'Quality check'!$A55-1,'Quality check'!AA$1-1)),"")</f>
        <v/>
      </c>
      <c r="AB55" s="203" t="str">
        <f ca="1">IF(AND(ISNUMBER($A55),ISNUMBER(AB$1)),IF(OFFSET(CountryData!$A$1,'Quality check'!$A55-1,'Quality check'!AB$1-1)=0,"",OFFSET(CountryData!$A$1,'Quality check'!$A55-1,'Quality check'!AB$1-1)),"")</f>
        <v/>
      </c>
      <c r="AC55" s="203" t="str">
        <f ca="1">IF(AND(ISNUMBER($A55),ISNUMBER(AC$1)),IF(OFFSET(CountryData!$A$1,'Quality check'!$A55-1,'Quality check'!AC$1-1)=0,"",OFFSET(CountryData!$A$1,'Quality check'!$A55-1,'Quality check'!AC$1-1)),"")</f>
        <v/>
      </c>
      <c r="AD55" s="203" t="str">
        <f ca="1">IF(AND(ISNUMBER($A55),ISNUMBER(AD$1)),IF(OFFSET(CountryData!$A$1,'Quality check'!$A55-1,'Quality check'!AD$1-1)=0,"",OFFSET(CountryData!$A$1,'Quality check'!$A55-1,'Quality check'!AD$1-1)),"")</f>
        <v/>
      </c>
      <c r="AE55" s="202" t="str">
        <f ca="1">IF(AND(ISNUMBER($A55),ISNUMBER(AE$1)),IF(OFFSET(CountryData!$A$1,'Quality check'!$A55-1,'Quality check'!AE$1-1)=0,"",OFFSET(CountryData!$A$1,'Quality check'!$A55-1,'Quality check'!AE$1-1)),"")</f>
        <v/>
      </c>
      <c r="AF55" s="308" t="str">
        <f ca="1">IF(AND(ISNUMBER($A55),ISNUMBER(AF$1)),IF(OFFSET(CountryData!$A$1,'Quality check'!$A55-1,'Quality check'!AF$1-1)=0,"",OFFSET(CountryData!$A$1,'Quality check'!$A55-1,'Quality check'!AF$1-1)),"")</f>
        <v/>
      </c>
      <c r="AG55" s="203" t="str">
        <f ca="1">IF(AND(ISNUMBER($A55),ISNUMBER(AG$1)),IF(OFFSET(CountryData!$A$1,'Quality check'!$A55-1,'Quality check'!AG$1-1)=0,"",OFFSET(CountryData!$A$1,'Quality check'!$A55-1,'Quality check'!AG$1-1)),"")</f>
        <v/>
      </c>
      <c r="AH55" s="203" t="str">
        <f ca="1">IF(AND(ISNUMBER($A55),ISNUMBER(AH$1)),IF(OFFSET(CountryData!$A$1,'Quality check'!$A55-1,'Quality check'!AH$1-1)=0,"",OFFSET(CountryData!$A$1,'Quality check'!$A55-1,'Quality check'!AH$1-1)),"")</f>
        <v/>
      </c>
      <c r="AI55" s="203" t="str">
        <f ca="1">IF(AND(ISNUMBER($A55),ISNUMBER(AI$1)),IF(OFFSET(CountryData!$A$1,'Quality check'!$A55-1,'Quality check'!AI$1-1)=0,"",OFFSET(CountryData!$A$1,'Quality check'!$A55-1,'Quality check'!AI$1-1)),"")</f>
        <v/>
      </c>
      <c r="AJ55" s="202" t="str">
        <f ca="1">IF(AND(ISNUMBER($A55),ISNUMBER(AJ$1)),IF(OFFSET(CountryData!$A$1,'Quality check'!$A55-1,'Quality check'!AJ$1-1)=0,"",OFFSET(CountryData!$A$1,'Quality check'!$A55-1,'Quality check'!AJ$1-1)),"")</f>
        <v/>
      </c>
      <c r="AK55" s="202" t="str">
        <f ca="1">IF(AND(ISNUMBER($A55),ISNUMBER(AK$1)),IF(OFFSET(CountryData!$A$1,'Quality check'!$A55-1,'Quality check'!AK$1-1)=0,"",OFFSET(CountryData!$A$1,'Quality check'!$A55-1,'Quality check'!AK$1-1)),"")</f>
        <v/>
      </c>
      <c r="AL55" s="202" t="str">
        <f ca="1">IF(AND(ISNUMBER($A55),ISNUMBER(AL$1)),IF(OFFSET(CountryData!$A$1,'Quality check'!$A55-1,'Quality check'!AL$1-1)=0,"",OFFSET(CountryData!$A$1,'Quality check'!$A55-1,'Quality check'!AL$1-1)),"")</f>
        <v/>
      </c>
      <c r="AM55" s="202" t="str">
        <f ca="1">IF(AND(ISNUMBER($A55),ISNUMBER(AM$1)),IF(OFFSET(CountryData!$A$1,'Quality check'!$A55-1,'Quality check'!AM$1-1)=0,"",OFFSET(CountryData!$A$1,'Quality check'!$A55-1,'Quality check'!AM$1-1)),"")</f>
        <v/>
      </c>
      <c r="AN55" s="202" t="str">
        <f ca="1">IF(AND(ISNUMBER($A55),ISNUMBER(AN$1)),IF(OFFSET(CountryData!$A$1,'Quality check'!$A55-1,'Quality check'!AN$1-1)=0,"",OFFSET(CountryData!$A$1,'Quality check'!$A55-1,'Quality check'!AN$1-1)),"")</f>
        <v/>
      </c>
      <c r="AO55" s="203" t="str">
        <f ca="1">IF(AND(ISNUMBER($A55),ISNUMBER(AO$1)),IF(OFFSET(CountryData!$A$1,'Quality check'!$A55-1,'Quality check'!AO$1-1)=0,"",OFFSET(CountryData!$A$1,'Quality check'!$A55-1,'Quality check'!AO$1-1)),"")</f>
        <v/>
      </c>
      <c r="AP55" s="203" t="str">
        <f ca="1">IF(AND(ISNUMBER($A55),ISNUMBER(AP$1)),IF(OFFSET(CountryData!$A$1,'Quality check'!$A55-1,'Quality check'!AP$1-1)=0,"",OFFSET(CountryData!$A$1,'Quality check'!$A55-1,'Quality check'!AP$1-1)),"")</f>
        <v/>
      </c>
      <c r="AQ55" s="202" t="str">
        <f ca="1">IF(AND(ISNUMBER($A55),ISNUMBER(AQ$1)),IF(OFFSET(CountryData!$A$1,'Quality check'!$A55-1,'Quality check'!AQ$1-1)=0,"",OFFSET(CountryData!$A$1,'Quality check'!$A55-1,'Quality check'!AQ$1-1)),"")</f>
        <v/>
      </c>
      <c r="AR55" s="202" t="str">
        <f ca="1">IF(AND(ISNUMBER($A55),ISNUMBER(AR$1)),IF(OFFSET(CountryData!$A$1,'Quality check'!$A55-1,'Quality check'!AR$1-1)=0,"",OFFSET(CountryData!$A$1,'Quality check'!$A55-1,'Quality check'!AR$1-1)),"")</f>
        <v/>
      </c>
      <c r="AS55" s="202" t="str">
        <f ca="1">IF(AND(ISNUMBER($A55),ISNUMBER(AS$1)),IF(OFFSET(CountryData!$A$1,'Quality check'!$A55-1,'Quality check'!AS$1-1)=0,"",OFFSET(CountryData!$A$1,'Quality check'!$A55-1,'Quality check'!AS$1-1)),"")</f>
        <v/>
      </c>
      <c r="AT55" s="202" t="str">
        <f ca="1">IF(AND(ISNUMBER($A55),ISNUMBER(AT$1)),IF(OFFSET(CountryData!$A$1,'Quality check'!$A55-1,'Quality check'!AT$1-1)=0,"",OFFSET(CountryData!$A$1,'Quality check'!$A55-1,'Quality check'!AT$1-1)),"")</f>
        <v/>
      </c>
      <c r="AU55" s="202" t="str">
        <f ca="1">IF(AND(ISNUMBER($A55),ISNUMBER(AU$1)),IF(OFFSET(CountryData!$A$1,'Quality check'!$A55-1,'Quality check'!AU$1-1)=0,"",OFFSET(CountryData!$A$1,'Quality check'!$A55-1,'Quality check'!AU$1-1)),"")</f>
        <v/>
      </c>
      <c r="AV55" s="202" t="str">
        <f ca="1">IF(AND(ISNUMBER($A55),ISNUMBER(AV$1)),IF(OFFSET(CountryData!$A$1,'Quality check'!$A55-1,'Quality check'!AV$1-1)=0,"",OFFSET(CountryData!$A$1,'Quality check'!$A55-1,'Quality check'!AV$1-1)),"")</f>
        <v/>
      </c>
      <c r="AW55" s="203" t="str">
        <f ca="1">IF(AND(ISNUMBER($A55),ISNUMBER(AW$1)),IF(OFFSET(CountryData!$A$1,'Quality check'!$A55-1,'Quality check'!AW$1-1)=0,"",OFFSET(CountryData!$A$1,'Quality check'!$A55-1,'Quality check'!AW$1-1)),"")</f>
        <v/>
      </c>
      <c r="AX55" s="203" t="str">
        <f ca="1">IF(AND(ISNUMBER($A55),ISNUMBER(AX$1)),IF(OFFSET(CountryData!$A$1,'Quality check'!$A55-1,'Quality check'!AX$1-1)=0,"",OFFSET(CountryData!$A$1,'Quality check'!$A55-1,'Quality check'!AX$1-1)),"")</f>
        <v/>
      </c>
      <c r="AY55" s="202" t="str">
        <f ca="1">IF(AND(ISNUMBER($A55),ISNUMBER(AY$1)),IF(OFFSET(CountryData!$A$1,'Quality check'!$A55-1,'Quality check'!AY$1-1)=0,"",OFFSET(CountryData!$A$1,'Quality check'!$A55-1,'Quality check'!AY$1-1)),"")</f>
        <v/>
      </c>
      <c r="AZ55" s="202" t="str">
        <f ca="1">IF(AND(ISNUMBER($A55),ISNUMBER(AZ$1)),IF(OFFSET(CountryData!$A$1,'Quality check'!$A55-1,'Quality check'!AZ$1-1)=0,"",OFFSET(CountryData!$A$1,'Quality check'!$A55-1,'Quality check'!AZ$1-1)),"")</f>
        <v/>
      </c>
      <c r="BA55" s="202" t="str">
        <f ca="1">IF(AND(ISNUMBER($A55),ISNUMBER(BA$1)),IF(OFFSET(CountryData!$A$1,'Quality check'!$A55-1,'Quality check'!BA$1-1)=0,"",OFFSET(CountryData!$A$1,'Quality check'!$A55-1,'Quality check'!BA$1-1)),"")</f>
        <v/>
      </c>
      <c r="BB55" s="202" t="str">
        <f ca="1">IF(AND(ISNUMBER($A55),ISNUMBER(BB$1)),IF(OFFSET(CountryData!$A$1,'Quality check'!$A55-1,'Quality check'!BB$1-1)=0,"",OFFSET(CountryData!$A$1,'Quality check'!$A55-1,'Quality check'!BB$1-1)),"")</f>
        <v/>
      </c>
      <c r="BC55" s="202" t="str">
        <f ca="1">IF(AND(ISNUMBER($A55),ISNUMBER(BC$1)),IF(OFFSET(CountryData!$A$1,'Quality check'!$A55-1,'Quality check'!BC$1-1)=0,"",OFFSET(CountryData!$A$1,'Quality check'!$A55-1,'Quality check'!BC$1-1)),"")</f>
        <v/>
      </c>
      <c r="BD55" s="313" t="str">
        <f ca="1">IF(AND(ISNUMBER($A55),ISNUMBER(BD$1)),IF(OFFSET(CountryData!$A$1,'Quality check'!$A55-1,'Quality check'!BD$1-1)=0,"",OFFSET(CountryData!$A$1,'Quality check'!$A55-1,'Quality check'!BD$1-1)),"")</f>
        <v/>
      </c>
      <c r="BE55" s="313" t="str">
        <f ca="1">IF(AND(ISNUMBER($A55),ISNUMBER(BE$1)),IF(OFFSET(CountryData!$A$1,'Quality check'!$A55-1,'Quality check'!BE$1-1)=0,"",OFFSET(CountryData!$A$1,'Quality check'!$A55-1,'Quality check'!BE$1-1)),"")</f>
        <v/>
      </c>
      <c r="BF55" s="313" t="str">
        <f ca="1">IF(AND(ISNUMBER($A55),ISNUMBER(BF$1)),IF(OFFSET(CountryData!$A$1,'Quality check'!$A55-1,'Quality check'!BF$1-1)=0,"",OFFSET(CountryData!$A$1,'Quality check'!$A55-1,'Quality check'!BF$1-1)),"")</f>
        <v/>
      </c>
      <c r="BG55" s="203" t="str">
        <f ca="1">IF(AND(ISNUMBER($A55),ISNUMBER(BG$1)),IF(OFFSET(CountryData!$A$1,'Quality check'!$A55-1,'Quality check'!BG$1-1)=0,"",OFFSET(CountryData!$A$1,'Quality check'!$A55-1,'Quality check'!BG$1-1)),"")</f>
        <v/>
      </c>
      <c r="BH55" s="202" t="str">
        <f ca="1">IF(AND(ISNUMBER($A55),ISNUMBER(BH$1)),IF(OFFSET(CountryData!$A$1,'Quality check'!$A55-1,'Quality check'!BH$1-1)=0,"",OFFSET(CountryData!$A$1,'Quality check'!$A55-1,'Quality check'!BH$1-1)),"")</f>
        <v/>
      </c>
      <c r="BI55" s="203" t="str">
        <f ca="1">IF(AND(ISNUMBER($A55),ISNUMBER(BI$1)),IF(OFFSET(CountryData!$A$1,'Quality check'!$A55-1,'Quality check'!BI$1-1)=0,"",OFFSET(CountryData!$A$1,'Quality check'!$A55-1,'Quality check'!BI$1-1)),"")</f>
        <v/>
      </c>
      <c r="BJ55" s="202" t="str">
        <f ca="1">IF(AND(ISNUMBER($A55),ISNUMBER(BJ$1)),IF(OFFSET(CountryData!$A$1,'Quality check'!$A55-1,'Quality check'!BJ$1-1)=0,"",OFFSET(CountryData!$A$1,'Quality check'!$A55-1,'Quality check'!BJ$1-1)),"")</f>
        <v/>
      </c>
      <c r="BK55" s="202" t="str">
        <f ca="1">IF(AND(ISNUMBER($A55),ISNUMBER(BK$1)),IF(OFFSET(CountryData!$A$1,'Quality check'!$A55-1,'Quality check'!BK$1-1)=0,"",OFFSET(CountryData!$A$1,'Quality check'!$A55-1,'Quality check'!BK$1-1)),"")</f>
        <v/>
      </c>
      <c r="BL55" s="308" t="str">
        <f ca="1">IF(AND(ISNUMBER($A55),ISNUMBER(BL$1)),IF(OFFSET(CountryData!$A$1,'Quality check'!$A55-1,'Quality check'!BL$1-1)=0,"",OFFSET(CountryData!$A$1,'Quality check'!$A55-1,'Quality check'!BL$1-1)),"")</f>
        <v/>
      </c>
      <c r="BM55" s="308" t="str">
        <f ca="1">IF(AND(ISNUMBER($A55),ISNUMBER(BM$1)),IF(OFFSET(CountryData!$A$1,'Quality check'!$A55-1,'Quality check'!BM$1-1)=0,"",OFFSET(CountryData!$A$1,'Quality check'!$A55-1,'Quality check'!BM$1-1)),"")</f>
        <v/>
      </c>
      <c r="BN55" s="308" t="str">
        <f ca="1">IF(AND(ISNUMBER($A55),ISNUMBER(BN$1)),IF(OFFSET(CountryData!$A$1,'Quality check'!$A55-1,'Quality check'!BN$1-1)=0,"",OFFSET(CountryData!$A$1,'Quality check'!$A55-1,'Quality check'!BN$1-1)),"")</f>
        <v/>
      </c>
      <c r="BO55" s="308" t="str">
        <f ca="1">IF(AND(ISNUMBER($A55),ISNUMBER(BO$1)),IF(OFFSET(CountryData!$A$1,'Quality check'!$A55-1,'Quality check'!BO$1-1)=0,"",OFFSET(CountryData!$A$1,'Quality check'!$A55-1,'Quality check'!BO$1-1)),"")</f>
        <v/>
      </c>
      <c r="BP55" s="308" t="str">
        <f ca="1">IF(AND(ISNUMBER($A55),ISNUMBER(BP$1)),IF(OFFSET(CountryData!$A$1,'Quality check'!$A55-1,'Quality check'!BP$1-1)=0,"",OFFSET(CountryData!$A$1,'Quality check'!$A55-1,'Quality check'!BP$1-1)),"")</f>
        <v/>
      </c>
      <c r="BQ55" s="308" t="str">
        <f ca="1">IF(AND(ISNUMBER($A55),ISNUMBER(BQ$1)),IF(OFFSET(CountryData!$A$1,'Quality check'!$A55-1,'Quality check'!BQ$1-1)=0,"",OFFSET(CountryData!$A$1,'Quality check'!$A55-1,'Quality check'!BQ$1-1)),"")</f>
        <v/>
      </c>
      <c r="BR55" s="308" t="str">
        <f ca="1">IF(AND(ISNUMBER($A55),ISNUMBER(BR$1)),IF(OFFSET(CountryData!$A$1,'Quality check'!$A55-1,'Quality check'!BR$1-1)=0,"",OFFSET(CountryData!$A$1,'Quality check'!$A55-1,'Quality check'!BR$1-1)),"")</f>
        <v/>
      </c>
      <c r="BS55" s="308" t="str">
        <f ca="1">IF(AND(ISNUMBER($A55),ISNUMBER(BS$1)),IF(OFFSET(CountryData!$A$1,'Quality check'!$A55-1,'Quality check'!BS$1-1)=0,"",OFFSET(CountryData!$A$1,'Quality check'!$A55-1,'Quality check'!BS$1-1)),"")</f>
        <v/>
      </c>
      <c r="BT55" s="308" t="str">
        <f ca="1">IF(AND(ISNUMBER($A55),ISNUMBER(BT$1)),IF(OFFSET(CountryData!$A$1,'Quality check'!$A55-1,'Quality check'!BT$1-1)=0,"",OFFSET(CountryData!$A$1,'Quality check'!$A55-1,'Quality check'!BT$1-1)),"")</f>
        <v/>
      </c>
      <c r="BU55" s="308" t="str">
        <f ca="1">IF(AND(ISNUMBER($A55),ISNUMBER(BU$1)),IF(OFFSET(CountryData!$A$1,'Quality check'!$A55-1,'Quality check'!BU$1-1)=0,"",OFFSET(CountryData!$A$1,'Quality check'!$A55-1,'Quality check'!BU$1-1)),"")</f>
        <v/>
      </c>
      <c r="BV55" s="308" t="str">
        <f ca="1">IF(AND(ISNUMBER($A55),ISNUMBER(BV$1)),IF(OFFSET(CountryData!$A$1,'Quality check'!$A55-1,'Quality check'!BV$1-1)=0,"",OFFSET(CountryData!$A$1,'Quality check'!$A55-1,'Quality check'!BV$1-1)),"")</f>
        <v/>
      </c>
      <c r="BW55" s="308" t="str">
        <f ca="1">IF(AND(ISNUMBER($A55),ISNUMBER(BW$1)),IF(OFFSET(CountryData!$A$1,'Quality check'!$A55-1,'Quality check'!BW$1-1)=0,"",OFFSET(CountryData!$A$1,'Quality check'!$A55-1,'Quality check'!BW$1-1)),"")</f>
        <v/>
      </c>
      <c r="BX55" s="202" t="str">
        <f ca="1">IF(AND(ISNUMBER($A55),ISNUMBER(BX$1)),IF(OFFSET(CountryData!$A$1,'Quality check'!$A55-1,'Quality check'!BX$1-1)=0,"",OFFSET(CountryData!$A$1,'Quality check'!$A55-1,'Quality check'!BX$1-1)),"")</f>
        <v/>
      </c>
      <c r="BY55" s="308" t="str">
        <f ca="1">IF(AND(ISNUMBER($A55),ISNUMBER(BY$1)),IF(OFFSET(CountryData!$A$1,'Quality check'!$A55-1,'Quality check'!BY$1-1)=0,"",OFFSET(CountryData!$A$1,'Quality check'!$A55-1,'Quality check'!BY$1-1)),"")</f>
        <v/>
      </c>
      <c r="BZ55" s="308" t="str">
        <f ca="1">IF(AND(ISNUMBER($A55),ISNUMBER(BZ$1)),IF(OFFSET(CountryData!$A$1,'Quality check'!$A55-1,'Quality check'!BZ$1-1)=0,"",OFFSET(CountryData!$A$1,'Quality check'!$A55-1,'Quality check'!BZ$1-1)),"")</f>
        <v/>
      </c>
      <c r="CA55" s="308" t="str">
        <f ca="1">IF(AND(ISNUMBER($A55),ISNUMBER(CA$1)),IF(OFFSET(CountryData!$A$1,'Quality check'!$A55-1,'Quality check'!CA$1-1)=0,"",OFFSET(CountryData!$A$1,'Quality check'!$A55-1,'Quality check'!CA$1-1)),"")</f>
        <v/>
      </c>
      <c r="CB55" s="308" t="str">
        <f ca="1">IF(AND(ISNUMBER($A55),ISNUMBER(CB$1)),IF(OFFSET(CountryData!$A$1,'Quality check'!$A55-1,'Quality check'!CB$1-1)=0,"",OFFSET(CountryData!$A$1,'Quality check'!$A55-1,'Quality check'!CB$1-1)),"")</f>
        <v/>
      </c>
      <c r="CC55" s="308" t="str">
        <f ca="1">IF(AND(ISNUMBER($A55),ISNUMBER(CC$1)),IF(OFFSET(CountryData!$A$1,'Quality check'!$A55-1,'Quality check'!CC$1-1)=0,"",OFFSET(CountryData!$A$1,'Quality check'!$A55-1,'Quality check'!CC$1-1)),"")</f>
        <v/>
      </c>
      <c r="CD55" s="308" t="str">
        <f ca="1">IF(AND(ISNUMBER($A55),ISNUMBER(CD$1)),IF(OFFSET(CountryData!$A$1,'Quality check'!$A55-1,'Quality check'!CD$1-1)=0,"",OFFSET(CountryData!$A$1,'Quality check'!$A55-1,'Quality check'!CD$1-1)),"")</f>
        <v/>
      </c>
      <c r="CE55" s="308" t="str">
        <f ca="1">IF(AND(ISNUMBER($A55),ISNUMBER(CE$1)),IF(OFFSET(CountryData!$A$1,'Quality check'!$A55-1,'Quality check'!CE$1-1)=0,"",OFFSET(CountryData!$A$1,'Quality check'!$A55-1,'Quality check'!CE$1-1)),"")</f>
        <v/>
      </c>
      <c r="CF55" s="308" t="str">
        <f ca="1">IF(AND(ISNUMBER($A55),ISNUMBER(CF$1)),IF(OFFSET(CountryData!$A$1,'Quality check'!$A55-1,'Quality check'!CF$1-1)=0,"",OFFSET(CountryData!$A$1,'Quality check'!$A55-1,'Quality check'!CF$1-1)),"")</f>
        <v/>
      </c>
      <c r="CG55" s="308" t="str">
        <f ca="1">IF(AND(ISNUMBER($A55),ISNUMBER(CG$1)),IF(OFFSET(CountryData!$A$1,'Quality check'!$A55-1,'Quality check'!CG$1-1)=0,"",OFFSET(CountryData!$A$1,'Quality check'!$A55-1,'Quality check'!CG$1-1)),"")</f>
        <v/>
      </c>
      <c r="CH55" s="308" t="str">
        <f ca="1">IF(AND(ISNUMBER($A55),ISNUMBER(CH$1)),IF(OFFSET(CountryData!$A$1,'Quality check'!$A55-1,'Quality check'!CH$1-1)=0,"",OFFSET(CountryData!$A$1,'Quality check'!$A55-1,'Quality check'!CH$1-1)),"")</f>
        <v/>
      </c>
      <c r="CI55" s="308" t="str">
        <f ca="1">IF(AND(ISNUMBER($A55),ISNUMBER(CI$1)),IF(OFFSET(CountryData!$A$1,'Quality check'!$A55-1,'Quality check'!CI$1-1)=0,"",OFFSET(CountryData!$A$1,'Quality check'!$A55-1,'Quality check'!CI$1-1)),"")</f>
        <v/>
      </c>
      <c r="CJ55" s="308" t="str">
        <f ca="1">IF(AND(ISNUMBER($A55),ISNUMBER(CJ$1)),IF(OFFSET(CountryData!$A$1,'Quality check'!$A55-1,'Quality check'!CJ$1-1)=0,"",OFFSET(CountryData!$A$1,'Quality check'!$A55-1,'Quality check'!CJ$1-1)),"")</f>
        <v/>
      </c>
      <c r="CK55" s="202" t="str">
        <f ca="1">IF(AND(ISNUMBER($A55),ISNUMBER(CK$1)),IF(OFFSET(CountryData!$A$1,'Quality check'!$A55-1,'Quality check'!CK$1-1)=0,"",OFFSET(CountryData!$A$1,'Quality check'!$A55-1,'Quality check'!CK$1-1)),"")</f>
        <v/>
      </c>
      <c r="CL55" s="308" t="str">
        <f ca="1">IF(AND(ISNUMBER($A55),ISNUMBER(CL$1)),IF(OFFSET(CountryData!$A$1,'Quality check'!$A55-1,'Quality check'!CL$1-1)=0,"",OFFSET(CountryData!$A$1,'Quality check'!$A55-1,'Quality check'!CL$1-1)),"")</f>
        <v/>
      </c>
      <c r="CM55" s="308" t="str">
        <f ca="1">IF(AND(ISNUMBER($A55),ISNUMBER(CM$1)),IF(OFFSET(CountryData!$A$1,'Quality check'!$A55-1,'Quality check'!CM$1-1)=0,"",OFFSET(CountryData!$A$1,'Quality check'!$A55-1,'Quality check'!CM$1-1)),"")</f>
        <v/>
      </c>
      <c r="CN55" s="308" t="str">
        <f ca="1">IF(AND(ISNUMBER($A55),ISNUMBER(CN$1)),IF(OFFSET(CountryData!$A$1,'Quality check'!$A55-1,'Quality check'!CN$1-1)=0,"",OFFSET(CountryData!$A$1,'Quality check'!$A55-1,'Quality check'!CN$1-1)),"")</f>
        <v/>
      </c>
      <c r="CO55" s="308" t="str">
        <f ca="1">IF(AND(ISNUMBER($A55),ISNUMBER(CO$1)),IF(OFFSET(CountryData!$A$1,'Quality check'!$A55-1,'Quality check'!CO$1-1)=0,"",OFFSET(CountryData!$A$1,'Quality check'!$A55-1,'Quality check'!CO$1-1)),"")</f>
        <v/>
      </c>
      <c r="CP55" s="308" t="str">
        <f ca="1">IF(AND(ISNUMBER($A55),ISNUMBER(CP$1)),IF(OFFSET(CountryData!$A$1,'Quality check'!$A55-1,'Quality check'!CP$1-1)=0,"",OFFSET(CountryData!$A$1,'Quality check'!$A55-1,'Quality check'!CP$1-1)),"")</f>
        <v/>
      </c>
      <c r="CQ55" s="308" t="str">
        <f ca="1">IF(AND(ISNUMBER($A55),ISNUMBER(CQ$1)),IF(OFFSET(CountryData!$A$1,'Quality check'!$A55-1,'Quality check'!CQ$1-1)=0,"",OFFSET(CountryData!$A$1,'Quality check'!$A55-1,'Quality check'!CQ$1-1)),"")</f>
        <v/>
      </c>
      <c r="CR55" s="203" t="str">
        <f ca="1">IF(AND(ISNUMBER($A55),ISNUMBER(CR$1)),IF(OFFSET(CountryData!$A$1,'Quality check'!$A55-1,'Quality check'!CR$1-1)=0,"",OFFSET(CountryData!$A$1,'Quality check'!$A55-1,'Quality check'!CR$1-1)),"")</f>
        <v/>
      </c>
      <c r="CS55" s="203" t="str">
        <f ca="1">IF(AND(ISNUMBER($A55),ISNUMBER(CS$1)),IF(OFFSET(CountryData!$A$1,'Quality check'!$A55-1,'Quality check'!CS$1-1)=0,"",OFFSET(CountryData!$A$1,'Quality check'!$A55-1,'Quality check'!CS$1-1)),"")</f>
        <v/>
      </c>
      <c r="CT55" s="203" t="str">
        <f ca="1">IF(AND(ISNUMBER($A55),ISNUMBER(CT$1)),IF(OFFSET(CountryData!$A$1,'Quality check'!$A55-1,'Quality check'!CT$1-1)=0,"",OFFSET(CountryData!$A$1,'Quality check'!$A55-1,'Quality check'!CT$1-1)),"")</f>
        <v/>
      </c>
      <c r="CU55" s="203" t="str">
        <f ca="1">IF(AND(ISNUMBER($A55),ISNUMBER(CU$1)),IF(OFFSET(CountryData!$A$1,'Quality check'!$A55-1,'Quality check'!CU$1-1)=0,"",OFFSET(CountryData!$A$1,'Quality check'!$A55-1,'Quality check'!CU$1-1)),"")</f>
        <v/>
      </c>
      <c r="CV55" s="203" t="str">
        <f ca="1">IF(AND(ISNUMBER($A55),ISNUMBER(CV$1)),IF(OFFSET(CountryData!$A$1,'Quality check'!$A55-1,'Quality check'!CV$1-1)=0,"",OFFSET(CountryData!$A$1,'Quality check'!$A55-1,'Quality check'!CV$1-1)),"")</f>
        <v/>
      </c>
      <c r="CW55" s="203" t="str">
        <f ca="1">IF(AND(ISNUMBER($A55),ISNUMBER(CW$1)),IF(OFFSET(CountryData!$A$1,'Quality check'!$A55-1,'Quality check'!CW$1-1)=0,"",OFFSET(CountryData!$A$1,'Quality check'!$A55-1,'Quality check'!CW$1-1)),"")</f>
        <v/>
      </c>
      <c r="CX55" s="203" t="str">
        <f ca="1">IF(AND(ISNUMBER($A55),ISNUMBER(CX$1)),IF(OFFSET(CountryData!$A$1,'Quality check'!$A55-1,'Quality check'!CX$1-1)=0,"",OFFSET(CountryData!$A$1,'Quality check'!$A55-1,'Quality check'!CX$1-1)),"")</f>
        <v/>
      </c>
      <c r="CY55" s="203" t="str">
        <f ca="1">IF(AND(ISNUMBER($A55),ISNUMBER(CY$1)),IF(OFFSET(CountryData!$A$1,'Quality check'!$A55-1,'Quality check'!CY$1-1)=0,"",OFFSET(CountryData!$A$1,'Quality check'!$A55-1,'Quality check'!CY$1-1)),"")</f>
        <v/>
      </c>
      <c r="CZ55" s="308" t="str">
        <f ca="1">IF(AND(ISNUMBER($A55),ISNUMBER(CZ$1)),IF(OFFSET(CountryData!$A$1,'Quality check'!$A55-1,'Quality check'!CZ$1-1)=0,"",OFFSET(CountryData!$A$1,'Quality check'!$A55-1,'Quality check'!CZ$1-1)),"")</f>
        <v/>
      </c>
      <c r="DA55" s="308" t="str">
        <f ca="1">IF(AND(ISNUMBER($A55),ISNUMBER(DA$1)),IF(OFFSET(CountryData!$A$1,'Quality check'!$A55-1,'Quality check'!DA$1-1)=0,"",OFFSET(CountryData!$A$1,'Quality check'!$A55-1,'Quality check'!DA$1-1)),"")</f>
        <v/>
      </c>
      <c r="DB55" s="202" t="str">
        <f ca="1">IF(AND(ISNUMBER($A55),ISNUMBER(DB$1)),IF(OFFSET(CountryData!$A$1,'Quality check'!$A55-1,'Quality check'!DB$1-1)=0,"",OFFSET(CountryData!$A$1,'Quality check'!$A55-1,'Quality check'!DB$1-1)),"")</f>
        <v/>
      </c>
      <c r="DC55" s="308" t="str">
        <f ca="1">IF(AND(ISNUMBER($A55),ISNUMBER(DC$1)),IF(OFFSET(CountryData!$A$1,'Quality check'!$A55-1,'Quality check'!DC$1-1)=0,"",OFFSET(CountryData!$A$1,'Quality check'!$A55-1,'Quality check'!DC$1-1)),"")</f>
        <v/>
      </c>
      <c r="DD55" s="308" t="str">
        <f ca="1">IF(AND(ISNUMBER($A55),ISNUMBER(DD$1)),IF(OFFSET(CountryData!$A$1,'Quality check'!$A55-1,'Quality check'!DD$1-1)=0,"",OFFSET(CountryData!$A$1,'Quality check'!$A55-1,'Quality check'!DD$1-1)),"")</f>
        <v/>
      </c>
      <c r="DE55" s="202" t="str">
        <f ca="1">IF(AND(ISNUMBER($A55),ISNUMBER(DE$1)),IF(OFFSET(CountryData!$A$1,'Quality check'!$A55-1,'Quality check'!DE$1-1)=0,"",OFFSET(CountryData!$A$1,'Quality check'!$A55-1,'Quality check'!DE$1-1)),"")</f>
        <v/>
      </c>
      <c r="DF55" s="203" t="str">
        <f ca="1">IF(AND(ISNUMBER($A55),ISNUMBER(DF$1)),IF(OFFSET(CountryData!$A$1,'Quality check'!$A55-1,'Quality check'!DF$1-1)=0,"",OFFSET(CountryData!$A$1,'Quality check'!$A55-1,'Quality check'!DF$1-1)),"")</f>
        <v/>
      </c>
      <c r="DG55" s="308" t="str">
        <f ca="1">IF(AND(ISNUMBER($A55),ISNUMBER(DG$1)),IF(OFFSET(CountryData!$A$1,'Quality check'!$A55-1,'Quality check'!DG$1-1)=0,"",OFFSET(CountryData!$A$1,'Quality check'!$A55-1,'Quality check'!DG$1-1)),"")</f>
        <v/>
      </c>
      <c r="DH55" s="203" t="str">
        <f ca="1">IF(AND(ISNUMBER($A55),ISNUMBER(DH$1)),IF(OFFSET(CountryData!$A$1,'Quality check'!$A55-1,'Quality check'!DH$1-1)=0,"",OFFSET(CountryData!$A$1,'Quality check'!$A55-1,'Quality check'!DH$1-1)),"")</f>
        <v/>
      </c>
      <c r="DI55" s="308" t="str">
        <f ca="1">IF(AND(ISNUMBER($A55),ISNUMBER(DI$1)),IF(OFFSET(CountryData!$A$1,'Quality check'!$A55-1,'Quality check'!DI$1-1)=0,"",OFFSET(CountryData!$A$1,'Quality check'!$A55-1,'Quality check'!DI$1-1)),"")</f>
        <v/>
      </c>
      <c r="DJ55" s="308" t="str">
        <f ca="1">IF(AND(ISNUMBER($A55),ISNUMBER(DJ$1)),IF(OFFSET(CountryData!$A$1,'Quality check'!$A55-1,'Quality check'!DJ$1-1)=0,"",OFFSET(CountryData!$A$1,'Quality check'!$A55-1,'Quality check'!DJ$1-1)),"")</f>
        <v/>
      </c>
      <c r="DK55" s="203" t="str">
        <f ca="1">IF(AND(ISNUMBER($A55),ISNUMBER(DK$1)),IF(OFFSET(CountryData!$A$1,'Quality check'!$A55-1,'Quality check'!DK$1-1)=0,"",OFFSET(CountryData!$A$1,'Quality check'!$A55-1,'Quality check'!DK$1-1)),"")</f>
        <v/>
      </c>
      <c r="DL55" s="203" t="str">
        <f ca="1">IF(AND(ISNUMBER($A55),ISNUMBER(DL$1)),IF(OFFSET(CountryData!$A$1,'Quality check'!$A55-1,'Quality check'!DL$1-1)=0,"",OFFSET(CountryData!$A$1,'Quality check'!$A55-1,'Quality check'!DL$1-1)),"")</f>
        <v/>
      </c>
      <c r="DM55" s="203" t="str">
        <f ca="1">IF(AND(ISNUMBER($A55),ISNUMBER(DM$1)),IF(OFFSET(CountryData!$A$1,'Quality check'!$A55-1,'Quality check'!DM$1-1)=0,"",OFFSET(CountryData!$A$1,'Quality check'!$A55-1,'Quality check'!DM$1-1)),"")</f>
        <v/>
      </c>
      <c r="DN55" s="203" t="str">
        <f ca="1">IF(AND(ISNUMBER($A55),ISNUMBER(DN$1)),IF(OFFSET(CountryData!$A$1,'Quality check'!$A55-1,'Quality check'!DN$1-1)=0,"",OFFSET(CountryData!$A$1,'Quality check'!$A55-1,'Quality check'!DN$1-1)),"")</f>
        <v/>
      </c>
      <c r="DO55" t="str">
        <f ca="1">IF(AND(ISNUMBER($A55),ISNUMBER(DO$1)),IF(OFFSET(CountryData!$A$1,'Quality check'!$A55-1,'Quality check'!DO$1-1)=0,"",OFFSET(CountryData!$A$1,'Quality check'!$A55-1,'Quality check'!DO$1-1)),"")</f>
        <v/>
      </c>
      <c r="DP55" t="str">
        <f ca="1">IF(AND(ISNUMBER($A55),ISNUMBER(DP$1)),IF(OFFSET(CountryData!$A$1,'Quality check'!$A55-1,'Quality check'!DP$1-1)=0,"",OFFSET(CountryData!$A$1,'Quality check'!$A55-1,'Quality check'!DP$1-1)),"")</f>
        <v/>
      </c>
      <c r="EF55">
        <f>IF(D55&lt;&gt;"",IF(D55=D53,EF53,EF53+1),"")</f>
        <v>8</v>
      </c>
      <c r="EG55" t="str">
        <f>IF(EF55&lt;&gt;EF53,EF55,"")</f>
        <v/>
      </c>
      <c r="EH55" t="str">
        <f t="shared" si="0"/>
        <v/>
      </c>
    </row>
    <row r="56" spans="1:138" x14ac:dyDescent="0.25">
      <c r="A56" s="114">
        <f>IF(ISNUMBER(MATCH(C56,CountryData!$EM:$EM,0)),MATCH(C56,CountryData!$EM:$EM,0),"")</f>
        <v>116</v>
      </c>
      <c r="B56" t="s">
        <v>434</v>
      </c>
      <c r="C56" t="s">
        <v>753</v>
      </c>
      <c r="D56" t="str">
        <f t="shared" si="1"/>
        <v>Kenya</v>
      </c>
      <c r="E56">
        <f t="shared" si="2"/>
        <v>2013</v>
      </c>
      <c r="F56" s="203">
        <f ca="1">IF(AND(ISNUMBER($A56),ISNUMBER(F$1)),IF(OFFSET(CountryData!$A$1,'Quality check'!$A56-1,'Quality check'!F$1-1)=0,"",OFFSET(CountryData!$A$1,'Quality check'!$A56-1,'Quality check'!F$1-1)),"")</f>
        <v>40000000</v>
      </c>
      <c r="G56" s="203">
        <f ca="1">IF(AND(ISNUMBER($A56),ISNUMBER(G$1)),IF(OFFSET(CountryData!$A$1,'Quality check'!$A56-1,'Quality check'!G$1-1)=0,"",OFFSET(CountryData!$A$1,'Quality check'!$A56-1,'Quality check'!G$1-1)),"")</f>
        <v>17160000</v>
      </c>
      <c r="H56" s="202">
        <f ca="1">IF(AND(ISNUMBER($A56),ISNUMBER(H$1)),IF(OFFSET(CountryData!$A$1,'Quality check'!$A56-1,'Quality check'!H$1-1)=0,"",OFFSET(CountryData!$A$1,'Quality check'!$A56-1,'Quality check'!H$1-1)),"")</f>
        <v>0.7</v>
      </c>
      <c r="I56" s="202">
        <f ca="1">IF(AND(ISNUMBER($A56),ISNUMBER(I$1)),IF(OFFSET(CountryData!$A$1,'Quality check'!$A56-1,'Quality check'!I$1-1)=0,"",OFFSET(CountryData!$A$1,'Quality check'!$A56-1,'Quality check'!I$1-1)),"")</f>
        <v>0.03</v>
      </c>
      <c r="J56" s="203">
        <f ca="1">IF(AND(ISNUMBER($A56),ISNUMBER(J$1)),IF(OFFSET(CountryData!$A$1,'Quality check'!$A56-1,'Quality check'!J$1-1)=0,"",OFFSET(CountryData!$A$1,'Quality check'!$A56-1,'Quality check'!J$1-1)),"")</f>
        <v>20099502</v>
      </c>
      <c r="K56" s="203">
        <f ca="1">IF(AND(ISNUMBER($A56),ISNUMBER(K$1)),IF(OFFSET(CountryData!$A$1,'Quality check'!$A56-1,'Quality check'!K$1-1)=0,"",OFFSET(CountryData!$A$1,'Quality check'!$A56-1,'Quality check'!K$1-1)),"")</f>
        <v>9713298</v>
      </c>
      <c r="L56" s="203">
        <f ca="1">IF(AND(ISNUMBER($A56),ISNUMBER(L$1)),IF(OFFSET(CountryData!$A$1,'Quality check'!$A56-1,'Quality check'!L$1-1)=0,"",OFFSET(CountryData!$A$1,'Quality check'!$A56-1,'Quality check'!L$1-1)),"")</f>
        <v>2000000</v>
      </c>
      <c r="M56" s="203">
        <f ca="1">IF(AND(ISNUMBER($A56),ISNUMBER(M$1)),IF(OFFSET(CountryData!$A$1,'Quality check'!$A56-1,'Quality check'!M$1-1)=0,"",OFFSET(CountryData!$A$1,'Quality check'!$A56-1,'Quality check'!M$1-1)),"")</f>
        <v>6153112</v>
      </c>
      <c r="N56" s="203">
        <f ca="1">IF(AND(ISNUMBER($A56),ISNUMBER(N$1)),IF(OFFSET(CountryData!$A$1,'Quality check'!$A56-1,'Quality check'!N$1-1)=0,"",OFFSET(CountryData!$A$1,'Quality check'!$A56-1,'Quality check'!N$1-1)),"")</f>
        <v>4887187</v>
      </c>
      <c r="O56" s="203">
        <f ca="1">IF(AND(ISNUMBER($A56),ISNUMBER(O$1)),IF(OFFSET(CountryData!$A$1,'Quality check'!$A56-1,'Quality check'!O$1-1)=0,"",OFFSET(CountryData!$A$1,'Quality check'!$A56-1,'Quality check'!O$1-1)),"")</f>
        <v>2383693</v>
      </c>
      <c r="P56" s="203">
        <f ca="1">IF(AND(ISNUMBER($A56),ISNUMBER(P$1)),IF(OFFSET(CountryData!$A$1,'Quality check'!$A56-1,'Quality check'!P$1-1)=0,"",OFFSET(CountryData!$A$1,'Quality check'!$A56-1,'Quality check'!P$1-1)),"")</f>
        <v>3016656</v>
      </c>
      <c r="Q56" s="203">
        <f ca="1">IF(AND(ISNUMBER($A56),ISNUMBER(Q$1)),IF(OFFSET(CountryData!$A$1,'Quality check'!$A56-1,'Quality check'!Q$1-1)=0,"",OFFSET(CountryData!$A$1,'Quality check'!$A56-1,'Quality check'!Q$1-1)),"")</f>
        <v>1265925</v>
      </c>
      <c r="R56" s="203">
        <f ca="1">IF(AND(ISNUMBER($A56),ISNUMBER(R$1)),IF(OFFSET(CountryData!$A$1,'Quality check'!$A56-1,'Quality check'!R$1-1)=0,"",OFFSET(CountryData!$A$1,'Quality check'!$A56-1,'Quality check'!R$1-1)),"")</f>
        <v>632962</v>
      </c>
      <c r="S56" s="203">
        <f ca="1">IF(AND(ISNUMBER($A56),ISNUMBER(S$1)),IF(OFFSET(CountryData!$A$1,'Quality check'!$A56-1,'Quality check'!S$1-1)=0,"",OFFSET(CountryData!$A$1,'Quality check'!$A56-1,'Quality check'!S$1-1)),"")</f>
        <v>632962</v>
      </c>
      <c r="T56" s="202">
        <f ca="1">IF(AND(ISNUMBER($A56),ISNUMBER(T$1)),IF(OFFSET(CountryData!$A$1,'Quality check'!$A56-1,'Quality check'!T$1-1)=0,"",OFFSET(CountryData!$A$1,'Quality check'!$A56-1,'Quality check'!T$1-1)),"")</f>
        <v>0.67</v>
      </c>
      <c r="U56" s="203">
        <f ca="1">IF(AND(ISNUMBER($A56),ISNUMBER(U$1)),IF(OFFSET(CountryData!$A$1,'Quality check'!$A56-1,'Quality check'!U$1-1)=0,"",OFFSET(CountryData!$A$1,'Quality check'!$A56-1,'Quality check'!U$1-1)),"")</f>
        <v>6800000</v>
      </c>
      <c r="V56" s="203">
        <f ca="1">IF(AND(ISNUMBER($A56),ISNUMBER(V$1)),IF(OFFSET(CountryData!$A$1,'Quality check'!$A56-1,'Quality check'!V$1-1)=0,"",OFFSET(CountryData!$A$1,'Quality check'!$A56-1,'Quality check'!V$1-1)),"")</f>
        <v>6800000</v>
      </c>
      <c r="W56" s="202">
        <f ca="1">IF(AND(ISNUMBER($A56),ISNUMBER(W$1)),IF(OFFSET(CountryData!$A$1,'Quality check'!$A56-1,'Quality check'!W$1-1)=0,"",OFFSET(CountryData!$A$1,'Quality check'!$A56-1,'Quality check'!W$1-1)),"")</f>
        <v>0.19699999999999998</v>
      </c>
      <c r="X56" s="202">
        <f ca="1">IF(AND(ISNUMBER($A56),ISNUMBER(X$1)),IF(OFFSET(CountryData!$A$1,'Quality check'!$A56-1,'Quality check'!X$1-1)=0,"",OFFSET(CountryData!$A$1,'Quality check'!$A56-1,'Quality check'!X$1-1)),"")</f>
        <v>4.2</v>
      </c>
      <c r="Y56" s="202">
        <f ca="1">IF(AND(ISNUMBER($A56),ISNUMBER(Y$1)),IF(OFFSET(CountryData!$A$1,'Quality check'!$A56-1,'Quality check'!Y$1-1)=0,"",OFFSET(CountryData!$A$1,'Quality check'!$A56-1,'Quality check'!Y$1-1)),"")</f>
        <v>0.4</v>
      </c>
      <c r="Z56" s="202">
        <f ca="1">IF(AND(ISNUMBER($A56),ISNUMBER(Z$1)),IF(OFFSET(CountryData!$A$1,'Quality check'!$A56-1,'Quality check'!Z$1-1)=0,"",OFFSET(CountryData!$A$1,'Quality check'!$A56-1,'Quality check'!Z$1-1)),"")</f>
        <v>0.17</v>
      </c>
      <c r="AA56" s="203">
        <f ca="1">IF(AND(ISNUMBER($A56),ISNUMBER(AA$1)),IF(OFFSET(CountryData!$A$1,'Quality check'!$A56-1,'Quality check'!AA$1-1)=0,"",OFFSET(CountryData!$A$1,'Quality check'!$A56-1,'Quality check'!AA$1-1)),"")</f>
        <v>46500</v>
      </c>
      <c r="AB56" s="203">
        <f ca="1">IF(AND(ISNUMBER($A56),ISNUMBER(AB$1)),IF(OFFSET(CountryData!$A$1,'Quality check'!$A56-1,'Quality check'!AB$1-1)=0,"",OFFSET(CountryData!$A$1,'Quality check'!$A56-1,'Quality check'!AB$1-1)),"")</f>
        <v>78000</v>
      </c>
      <c r="AC56" s="203">
        <f ca="1">IF(AND(ISNUMBER($A56),ISNUMBER(AC$1)),IF(OFFSET(CountryData!$A$1,'Quality check'!$A56-1,'Quality check'!AC$1-1)=0,"",OFFSET(CountryData!$A$1,'Quality check'!$A56-1,'Quality check'!AC$1-1)),"")</f>
        <v>111000</v>
      </c>
      <c r="AD56" s="203">
        <f ca="1">IF(AND(ISNUMBER($A56),ISNUMBER(AD$1)),IF(OFFSET(CountryData!$A$1,'Quality check'!$A56-1,'Quality check'!AD$1-1)=0,"",OFFSET(CountryData!$A$1,'Quality check'!$A56-1,'Quality check'!AD$1-1)),"")</f>
        <v>7320</v>
      </c>
      <c r="AE56" s="202">
        <f ca="1">IF(AND(ISNUMBER($A56),ISNUMBER(AE$1)),IF(OFFSET(CountryData!$A$1,'Quality check'!$A56-1,'Quality check'!AE$1-1)=0,"",OFFSET(CountryData!$A$1,'Quality check'!$A56-1,'Quality check'!AE$1-1)),"")</f>
        <v>0.17</v>
      </c>
      <c r="AF56" s="308">
        <f ca="1">IF(AND(ISNUMBER($A56),ISNUMBER(AF$1)),IF(OFFSET(CountryData!$A$1,'Quality check'!$A56-1,'Quality check'!AF$1-1)=0,"",OFFSET(CountryData!$A$1,'Quality check'!$A56-1,'Quality check'!AF$1-1)),"")</f>
        <v>3</v>
      </c>
      <c r="AG56" s="203" t="str">
        <f ca="1">IF(AND(ISNUMBER($A56),ISNUMBER(AG$1)),IF(OFFSET(CountryData!$A$1,'Quality check'!$A56-1,'Quality check'!AG$1-1)=0,"",OFFSET(CountryData!$A$1,'Quality check'!$A56-1,'Quality check'!AG$1-1)),"")</f>
        <v>CHW</v>
      </c>
      <c r="AH56" s="203">
        <f ca="1">IF(AND(ISNUMBER($A56),ISNUMBER(AH$1)),IF(OFFSET(CountryData!$A$1,'Quality check'!$A56-1,'Quality check'!AH$1-1)=0,"",OFFSET(CountryData!$A$1,'Quality check'!$A56-1,'Quality check'!AH$1-1)),"")</f>
        <v>500</v>
      </c>
      <c r="AI56" s="203">
        <f ca="1">IF(AND(ISNUMBER($A56),ISNUMBER(AI$1)),IF(OFFSET(CountryData!$A$1,'Quality check'!$A56-1,'Quality check'!AI$1-1)=0,"",OFFSET(CountryData!$A$1,'Quality check'!$A56-1,'Quality check'!AI$1-1)),"")</f>
        <v>2300</v>
      </c>
      <c r="AJ56" s="202">
        <f ca="1">IF(AND(ISNUMBER($A56),ISNUMBER(AJ$1)),IF(OFFSET(CountryData!$A$1,'Quality check'!$A56-1,'Quality check'!AJ$1-1)=0,"",OFFSET(CountryData!$A$1,'Quality check'!$A56-1,'Quality check'!AJ$1-1)),"")</f>
        <v>0.49</v>
      </c>
      <c r="AK56" s="202">
        <f ca="1">IF(AND(ISNUMBER($A56),ISNUMBER(AK$1)),IF(OFFSET(CountryData!$A$1,'Quality check'!$A56-1,'Quality check'!AK$1-1)=0,"",OFFSET(CountryData!$A$1,'Quality check'!$A56-1,'Quality check'!AK$1-1)),"")</f>
        <v>0.01</v>
      </c>
      <c r="AL56" s="202">
        <f ca="1">IF(AND(ISNUMBER($A56),ISNUMBER(AL$1)),IF(OFFSET(CountryData!$A$1,'Quality check'!$A56-1,'Quality check'!AL$1-1)=0,"",OFFSET(CountryData!$A$1,'Quality check'!$A56-1,'Quality check'!AL$1-1)),"")</f>
        <v>0.123</v>
      </c>
      <c r="AM56" s="202">
        <f ca="1">IF(AND(ISNUMBER($A56),ISNUMBER(AM$1)),IF(OFFSET(CountryData!$A$1,'Quality check'!$A56-1,'Quality check'!AM$1-1)=0,"",OFFSET(CountryData!$A$1,'Quality check'!$A56-1,'Quality check'!AM$1-1)),"")</f>
        <v>0.3</v>
      </c>
      <c r="AN56" s="202" t="str">
        <f ca="1">IF(AND(ISNUMBER($A56),ISNUMBER(AN$1)),IF(OFFSET(CountryData!$A$1,'Quality check'!$A56-1,'Quality check'!AN$1-1)=0,"",OFFSET(CountryData!$A$1,'Quality check'!$A56-1,'Quality check'!AN$1-1)),"")</f>
        <v>CHW</v>
      </c>
      <c r="AO56" s="203">
        <f ca="1">IF(AND(ISNUMBER($A56),ISNUMBER(AO$1)),IF(OFFSET(CountryData!$A$1,'Quality check'!$A56-1,'Quality check'!AO$1-1)=0,"",OFFSET(CountryData!$A$1,'Quality check'!$A56-1,'Quality check'!AO$1-1)),"")</f>
        <v>500</v>
      </c>
      <c r="AP56" s="203">
        <f ca="1">IF(AND(ISNUMBER($A56),ISNUMBER(AP$1)),IF(OFFSET(CountryData!$A$1,'Quality check'!$A56-1,'Quality check'!AP$1-1)=0,"",OFFSET(CountryData!$A$1,'Quality check'!$A56-1,'Quality check'!AP$1-1)),"")</f>
        <v>2300</v>
      </c>
      <c r="AQ56" s="202">
        <f ca="1">IF(AND(ISNUMBER($A56),ISNUMBER(AQ$1)),IF(OFFSET(CountryData!$A$1,'Quality check'!$A56-1,'Quality check'!AQ$1-1)=0,"",OFFSET(CountryData!$A$1,'Quality check'!$A56-1,'Quality check'!AQ$1-1)),"")</f>
        <v>0.56000000000000005</v>
      </c>
      <c r="AR56" s="202">
        <f ca="1">IF(AND(ISNUMBER($A56),ISNUMBER(AR$1)),IF(OFFSET(CountryData!$A$1,'Quality check'!$A56-1,'Quality check'!AR$1-1)=0,"",OFFSET(CountryData!$A$1,'Quality check'!$A56-1,'Quality check'!AR$1-1)),"")</f>
        <v>0.01</v>
      </c>
      <c r="AS56" s="202">
        <f ca="1">IF(AND(ISNUMBER($A56),ISNUMBER(AS$1)),IF(OFFSET(CountryData!$A$1,'Quality check'!$A56-1,'Quality check'!AS$1-1)=0,"",OFFSET(CountryData!$A$1,'Quality check'!$A56-1,'Quality check'!AS$1-1)),"")</f>
        <v>0.24</v>
      </c>
      <c r="AT56" s="202">
        <f ca="1">IF(AND(ISNUMBER($A56),ISNUMBER(AT$1)),IF(OFFSET(CountryData!$A$1,'Quality check'!$A56-1,'Quality check'!AT$1-1)=0,"",OFFSET(CountryData!$A$1,'Quality check'!$A56-1,'Quality check'!AT$1-1)),"")</f>
        <v>0.123</v>
      </c>
      <c r="AU56" s="202">
        <f ca="1">IF(AND(ISNUMBER($A56),ISNUMBER(AU$1)),IF(OFFSET(CountryData!$A$1,'Quality check'!$A56-1,'Quality check'!AU$1-1)=0,"",OFFSET(CountryData!$A$1,'Quality check'!$A56-1,'Quality check'!AU$1-1)),"")</f>
        <v>3</v>
      </c>
      <c r="AV56" s="202" t="str">
        <f ca="1">IF(AND(ISNUMBER($A56),ISNUMBER(AV$1)),IF(OFFSET(CountryData!$A$1,'Quality check'!$A56-1,'Quality check'!AV$1-1)=0,"",OFFSET(CountryData!$A$1,'Quality check'!$A56-1,'Quality check'!AV$1-1)),"")</f>
        <v>CHW</v>
      </c>
      <c r="AW56" s="203">
        <f ca="1">IF(AND(ISNUMBER($A56),ISNUMBER(AW$1)),IF(OFFSET(CountryData!$A$1,'Quality check'!$A56-1,'Quality check'!AW$1-1)=0,"",OFFSET(CountryData!$A$1,'Quality check'!$A56-1,'Quality check'!AW$1-1)),"")</f>
        <v>500</v>
      </c>
      <c r="AX56" s="203">
        <f ca="1">IF(AND(ISNUMBER($A56),ISNUMBER(AX$1)),IF(OFFSET(CountryData!$A$1,'Quality check'!$A56-1,'Quality check'!AX$1-1)=0,"",OFFSET(CountryData!$A$1,'Quality check'!$A56-1,'Quality check'!AX$1-1)),"")</f>
        <v>2300</v>
      </c>
      <c r="AY56" s="202">
        <f ca="1">IF(AND(ISNUMBER($A56),ISNUMBER(AY$1)),IF(OFFSET(CountryData!$A$1,'Quality check'!$A56-1,'Quality check'!AY$1-1)=0,"",OFFSET(CountryData!$A$1,'Quality check'!$A56-1,'Quality check'!AY$1-1)),"")</f>
        <v>2</v>
      </c>
      <c r="AZ56" s="202">
        <f ca="1">IF(AND(ISNUMBER($A56),ISNUMBER(AZ$1)),IF(OFFSET(CountryData!$A$1,'Quality check'!$A56-1,'Quality check'!AZ$1-1)=0,"",OFFSET(CountryData!$A$1,'Quality check'!$A56-1,'Quality check'!AZ$1-1)),"")</f>
        <v>0.59</v>
      </c>
      <c r="BA56" s="202">
        <f ca="1">IF(AND(ISNUMBER($A56),ISNUMBER(BA$1)),IF(OFFSET(CountryData!$A$1,'Quality check'!$A56-1,'Quality check'!BA$1-1)=0,"",OFFSET(CountryData!$A$1,'Quality check'!$A56-1,'Quality check'!BA$1-1)),"")</f>
        <v>0.01</v>
      </c>
      <c r="BB56" s="202">
        <f ca="1">IF(AND(ISNUMBER($A56),ISNUMBER(BB$1)),IF(OFFSET(CountryData!$A$1,'Quality check'!$A56-1,'Quality check'!BB$1-1)=0,"",OFFSET(CountryData!$A$1,'Quality check'!$A56-1,'Quality check'!BB$1-1)),"")</f>
        <v>0.114</v>
      </c>
      <c r="BC56" s="202">
        <f ca="1">IF(AND(ISNUMBER($A56),ISNUMBER(BC$1)),IF(OFFSET(CountryData!$A$1,'Quality check'!$A56-1,'Quality check'!BC$1-1)=0,"",OFFSET(CountryData!$A$1,'Quality check'!$A56-1,'Quality check'!BC$1-1)),"")</f>
        <v>0.01</v>
      </c>
      <c r="BD56" s="313" t="str">
        <f ca="1">IF(AND(ISNUMBER($A56),ISNUMBER(BD$1)),IF(OFFSET(CountryData!$A$1,'Quality check'!$A56-1,'Quality check'!BD$1-1)=0,"",OFFSET(CountryData!$A$1,'Quality check'!$A56-1,'Quality check'!BD$1-1)),"")</f>
        <v/>
      </c>
      <c r="BE56" s="313" t="str">
        <f ca="1">IF(AND(ISNUMBER($A56),ISNUMBER(BE$1)),IF(OFFSET(CountryData!$A$1,'Quality check'!$A56-1,'Quality check'!BE$1-1)=0,"",OFFSET(CountryData!$A$1,'Quality check'!$A56-1,'Quality check'!BE$1-1)),"")</f>
        <v/>
      </c>
      <c r="BF56" s="313" t="str">
        <f ca="1">IF(AND(ISNUMBER($A56),ISNUMBER(BF$1)),IF(OFFSET(CountryData!$A$1,'Quality check'!$A56-1,'Quality check'!BF$1-1)=0,"",OFFSET(CountryData!$A$1,'Quality check'!$A56-1,'Quality check'!BF$1-1)),"")</f>
        <v/>
      </c>
      <c r="BG56" s="203" t="str">
        <f ca="1">IF(AND(ISNUMBER($A56),ISNUMBER(BG$1)),IF(OFFSET(CountryData!$A$1,'Quality check'!$A56-1,'Quality check'!BG$1-1)=0,"",OFFSET(CountryData!$A$1,'Quality check'!$A56-1,'Quality check'!BG$1-1)),"")</f>
        <v/>
      </c>
      <c r="BH56" s="202" t="str">
        <f ca="1">IF(AND(ISNUMBER($A56),ISNUMBER(BH$1)),IF(OFFSET(CountryData!$A$1,'Quality check'!$A56-1,'Quality check'!BH$1-1)=0,"",OFFSET(CountryData!$A$1,'Quality check'!$A56-1,'Quality check'!BH$1-1)),"")</f>
        <v/>
      </c>
      <c r="BI56" s="203" t="str">
        <f ca="1">IF(AND(ISNUMBER($A56),ISNUMBER(BI$1)),IF(OFFSET(CountryData!$A$1,'Quality check'!$A56-1,'Quality check'!BI$1-1)=0,"",OFFSET(CountryData!$A$1,'Quality check'!$A56-1,'Quality check'!BI$1-1)),"")</f>
        <v/>
      </c>
      <c r="BJ56" s="202" t="str">
        <f ca="1">IF(AND(ISNUMBER($A56),ISNUMBER(BJ$1)),IF(OFFSET(CountryData!$A$1,'Quality check'!$A56-1,'Quality check'!BJ$1-1)=0,"",OFFSET(CountryData!$A$1,'Quality check'!$A56-1,'Quality check'!BJ$1-1)),"")</f>
        <v/>
      </c>
      <c r="BK56" s="202" t="str">
        <f ca="1">IF(AND(ISNUMBER($A56),ISNUMBER(BK$1)),IF(OFFSET(CountryData!$A$1,'Quality check'!$A56-1,'Quality check'!BK$1-1)=0,"",OFFSET(CountryData!$A$1,'Quality check'!$A56-1,'Quality check'!BK$1-1)),"")</f>
        <v/>
      </c>
      <c r="BL56" s="308">
        <f ca="1">IF(AND(ISNUMBER($A56),ISNUMBER(BL$1)),IF(OFFSET(CountryData!$A$1,'Quality check'!$A56-1,'Quality check'!BL$1-1)=0,"",OFFSET(CountryData!$A$1,'Quality check'!$A56-1,'Quality check'!BL$1-1)),"")</f>
        <v>0.01</v>
      </c>
      <c r="BM56" s="308">
        <f ca="1">IF(AND(ISNUMBER($A56),ISNUMBER(BM$1)),IF(OFFSET(CountryData!$A$1,'Quality check'!$A56-1,'Quality check'!BM$1-1)=0,"",OFFSET(CountryData!$A$1,'Quality check'!$A56-1,'Quality check'!BM$1-1)),"")</f>
        <v>0.04</v>
      </c>
      <c r="BN56" s="308">
        <f ca="1">IF(AND(ISNUMBER($A56),ISNUMBER(BN$1)),IF(OFFSET(CountryData!$A$1,'Quality check'!$A56-1,'Quality check'!BN$1-1)=0,"",OFFSET(CountryData!$A$1,'Quality check'!$A56-1,'Quality check'!BN$1-1)),"")</f>
        <v>0.03</v>
      </c>
      <c r="BO56" s="308">
        <f ca="1">IF(AND(ISNUMBER($A56),ISNUMBER(BO$1)),IF(OFFSET(CountryData!$A$1,'Quality check'!$A56-1,'Quality check'!BO$1-1)=0,"",OFFSET(CountryData!$A$1,'Quality check'!$A56-1,'Quality check'!BO$1-1)),"")</f>
        <v>0.78</v>
      </c>
      <c r="BP56" s="308">
        <f ca="1">IF(AND(ISNUMBER($A56),ISNUMBER(BP$1)),IF(OFFSET(CountryData!$A$1,'Quality check'!$A56-1,'Quality check'!BP$1-1)=0,"",OFFSET(CountryData!$A$1,'Quality check'!$A56-1,'Quality check'!BP$1-1)),"")</f>
        <v>0.39</v>
      </c>
      <c r="BQ56" s="308">
        <f ca="1">IF(AND(ISNUMBER($A56),ISNUMBER(BQ$1)),IF(OFFSET(CountryData!$A$1,'Quality check'!$A56-1,'Quality check'!BQ$1-1)=0,"",OFFSET(CountryData!$A$1,'Quality check'!$A56-1,'Quality check'!BQ$1-1)),"")</f>
        <v>0.01</v>
      </c>
      <c r="BR56" s="308">
        <f ca="1">IF(AND(ISNUMBER($A56),ISNUMBER(BR$1)),IF(OFFSET(CountryData!$A$1,'Quality check'!$A56-1,'Quality check'!BR$1-1)=0,"",OFFSET(CountryData!$A$1,'Quality check'!$A56-1,'Quality check'!BR$1-1)),"")</f>
        <v>0.01</v>
      </c>
      <c r="BS56" s="308">
        <f ca="1">IF(AND(ISNUMBER($A56),ISNUMBER(BS$1)),IF(OFFSET(CountryData!$A$1,'Quality check'!$A56-1,'Quality check'!BS$1-1)=0,"",OFFSET(CountryData!$A$1,'Quality check'!$A56-1,'Quality check'!BS$1-1)),"")</f>
        <v>0.01</v>
      </c>
      <c r="BT56" s="308">
        <f ca="1">IF(AND(ISNUMBER($A56),ISNUMBER(BT$1)),IF(OFFSET(CountryData!$A$1,'Quality check'!$A56-1,'Quality check'!BT$1-1)=0,"",OFFSET(CountryData!$A$1,'Quality check'!$A56-1,'Quality check'!BT$1-1)),"")</f>
        <v>0.04</v>
      </c>
      <c r="BU56" s="308">
        <f ca="1">IF(AND(ISNUMBER($A56),ISNUMBER(BU$1)),IF(OFFSET(CountryData!$A$1,'Quality check'!$A56-1,'Quality check'!BU$1-1)=0,"",OFFSET(CountryData!$A$1,'Quality check'!$A56-1,'Quality check'!BU$1-1)),"")</f>
        <v>0.03</v>
      </c>
      <c r="BV56" s="308">
        <f ca="1">IF(AND(ISNUMBER($A56),ISNUMBER(BV$1)),IF(OFFSET(CountryData!$A$1,'Quality check'!$A56-1,'Quality check'!BV$1-1)=0,"",OFFSET(CountryData!$A$1,'Quality check'!$A56-1,'Quality check'!BV$1-1)),"")</f>
        <v>0.01</v>
      </c>
      <c r="BW56" s="308">
        <f ca="1">IF(AND(ISNUMBER($A56),ISNUMBER(BW$1)),IF(OFFSET(CountryData!$A$1,'Quality check'!$A56-1,'Quality check'!BW$1-1)=0,"",OFFSET(CountryData!$A$1,'Quality check'!$A56-1,'Quality check'!BW$1-1)),"")</f>
        <v>0.01</v>
      </c>
      <c r="BX56" s="202">
        <f ca="1">IF(AND(ISNUMBER($A56),ISNUMBER(BX$1)),IF(OFFSET(CountryData!$A$1,'Quality check'!$A56-1,'Quality check'!BX$1-1)=0,"",OFFSET(CountryData!$A$1,'Quality check'!$A56-1,'Quality check'!BX$1-1)),"")</f>
        <v>0.01</v>
      </c>
      <c r="BY56" s="308">
        <f ca="1">IF(AND(ISNUMBER($A56),ISNUMBER(BY$1)),IF(OFFSET(CountryData!$A$1,'Quality check'!$A56-1,'Quality check'!BY$1-1)=0,"",OFFSET(CountryData!$A$1,'Quality check'!$A56-1,'Quality check'!BY$1-1)),"")</f>
        <v>0.04</v>
      </c>
      <c r="BZ56" s="308">
        <f ca="1">IF(AND(ISNUMBER($A56),ISNUMBER(BZ$1)),IF(OFFSET(CountryData!$A$1,'Quality check'!$A56-1,'Quality check'!BZ$1-1)=0,"",OFFSET(CountryData!$A$1,'Quality check'!$A56-1,'Quality check'!BZ$1-1)),"")</f>
        <v>0.03</v>
      </c>
      <c r="CA56" s="308">
        <f ca="1">IF(AND(ISNUMBER($A56),ISNUMBER(CA$1)),IF(OFFSET(CountryData!$A$1,'Quality check'!$A56-1,'Quality check'!CA$1-1)=0,"",OFFSET(CountryData!$A$1,'Quality check'!$A56-1,'Quality check'!CA$1-1)),"")</f>
        <v>0.56000000000000005</v>
      </c>
      <c r="CB56" s="308">
        <f ca="1">IF(AND(ISNUMBER($A56),ISNUMBER(CB$1)),IF(OFFSET(CountryData!$A$1,'Quality check'!$A56-1,'Quality check'!CB$1-1)=0,"",OFFSET(CountryData!$A$1,'Quality check'!$A56-1,'Quality check'!CB$1-1)),"")</f>
        <v>0.25</v>
      </c>
      <c r="CC56" s="308">
        <f ca="1">IF(AND(ISNUMBER($A56),ISNUMBER(CC$1)),IF(OFFSET(CountryData!$A$1,'Quality check'!$A56-1,'Quality check'!CC$1-1)=0,"",OFFSET(CountryData!$A$1,'Quality check'!$A56-1,'Quality check'!CC$1-1)),"")</f>
        <v>0.7</v>
      </c>
      <c r="CD56" s="308">
        <f ca="1">IF(AND(ISNUMBER($A56),ISNUMBER(CD$1)),IF(OFFSET(CountryData!$A$1,'Quality check'!$A56-1,'Quality check'!CD$1-1)=0,"",OFFSET(CountryData!$A$1,'Quality check'!$A56-1,'Quality check'!CD$1-1)),"")</f>
        <v>0.25</v>
      </c>
      <c r="CE56" s="308">
        <f ca="1">IF(AND(ISNUMBER($A56),ISNUMBER(CE$1)),IF(OFFSET(CountryData!$A$1,'Quality check'!$A56-1,'Quality check'!CE$1-1)=0,"",OFFSET(CountryData!$A$1,'Quality check'!$A56-1,'Quality check'!CE$1-1)),"")</f>
        <v>1</v>
      </c>
      <c r="CF56" s="308">
        <f ca="1">IF(AND(ISNUMBER($A56),ISNUMBER(CF$1)),IF(OFFSET(CountryData!$A$1,'Quality check'!$A56-1,'Quality check'!CF$1-1)=0,"",OFFSET(CountryData!$A$1,'Quality check'!$A56-1,'Quality check'!CF$1-1)),"")</f>
        <v>0.9</v>
      </c>
      <c r="CG56" s="308">
        <f ca="1">IF(AND(ISNUMBER($A56),ISNUMBER(CG$1)),IF(OFFSET(CountryData!$A$1,'Quality check'!$A56-1,'Quality check'!CG$1-1)=0,"",OFFSET(CountryData!$A$1,'Quality check'!$A56-1,'Quality check'!CG$1-1)),"")</f>
        <v>0.8</v>
      </c>
      <c r="CH56" s="308">
        <f ca="1">IF(AND(ISNUMBER($A56),ISNUMBER(CH$1)),IF(OFFSET(CountryData!$A$1,'Quality check'!$A56-1,'Quality check'!CH$1-1)=0,"",OFFSET(CountryData!$A$1,'Quality check'!$A56-1,'Quality check'!CH$1-1)),"")</f>
        <v>0.7</v>
      </c>
      <c r="CI56" s="308">
        <f ca="1">IF(AND(ISNUMBER($A56),ISNUMBER(CI$1)),IF(OFFSET(CountryData!$A$1,'Quality check'!$A56-1,'Quality check'!CI$1-1)=0,"",OFFSET(CountryData!$A$1,'Quality check'!$A56-1,'Quality check'!CI$1-1)),"")</f>
        <v>0.49</v>
      </c>
      <c r="CJ56" s="308" t="str">
        <f ca="1">IF(AND(ISNUMBER($A56),ISNUMBER(CJ$1)),IF(OFFSET(CountryData!$A$1,'Quality check'!$A56-1,'Quality check'!CJ$1-1)=0,"",OFFSET(CountryData!$A$1,'Quality check'!$A56-1,'Quality check'!CJ$1-1)),"")</f>
        <v/>
      </c>
      <c r="CK56" s="202" t="str">
        <f ca="1">IF(AND(ISNUMBER($A56),ISNUMBER(CK$1)),IF(OFFSET(CountryData!$A$1,'Quality check'!$A56-1,'Quality check'!CK$1-1)=0,"",OFFSET(CountryData!$A$1,'Quality check'!$A56-1,'Quality check'!CK$1-1)),"")</f>
        <v/>
      </c>
      <c r="CL56" s="308" t="str">
        <f ca="1">IF(AND(ISNUMBER($A56),ISNUMBER(CL$1)),IF(OFFSET(CountryData!$A$1,'Quality check'!$A56-1,'Quality check'!CL$1-1)=0,"",OFFSET(CountryData!$A$1,'Quality check'!$A56-1,'Quality check'!CL$1-1)),"")</f>
        <v/>
      </c>
      <c r="CM56" s="308" t="str">
        <f ca="1">IF(AND(ISNUMBER($A56),ISNUMBER(CM$1)),IF(OFFSET(CountryData!$A$1,'Quality check'!$A56-1,'Quality check'!CM$1-1)=0,"",OFFSET(CountryData!$A$1,'Quality check'!$A56-1,'Quality check'!CM$1-1)),"")</f>
        <v/>
      </c>
      <c r="CN56" s="308" t="str">
        <f ca="1">IF(AND(ISNUMBER($A56),ISNUMBER(CN$1)),IF(OFFSET(CountryData!$A$1,'Quality check'!$A56-1,'Quality check'!CN$1-1)=0,"",OFFSET(CountryData!$A$1,'Quality check'!$A56-1,'Quality check'!CN$1-1)),"")</f>
        <v/>
      </c>
      <c r="CO56" s="308" t="str">
        <f ca="1">IF(AND(ISNUMBER($A56),ISNUMBER(CO$1)),IF(OFFSET(CountryData!$A$1,'Quality check'!$A56-1,'Quality check'!CO$1-1)=0,"",OFFSET(CountryData!$A$1,'Quality check'!$A56-1,'Quality check'!CO$1-1)),"")</f>
        <v/>
      </c>
      <c r="CP56" s="308" t="str">
        <f ca="1">IF(AND(ISNUMBER($A56),ISNUMBER(CP$1)),IF(OFFSET(CountryData!$A$1,'Quality check'!$A56-1,'Quality check'!CP$1-1)=0,"",OFFSET(CountryData!$A$1,'Quality check'!$A56-1,'Quality check'!CP$1-1)),"")</f>
        <v/>
      </c>
      <c r="CQ56" s="308">
        <f ca="1">IF(AND(ISNUMBER($A56),ISNUMBER(CQ$1)),IF(OFFSET(CountryData!$A$1,'Quality check'!$A56-1,'Quality check'!CQ$1-1)=0,"",OFFSET(CountryData!$A$1,'Quality check'!$A56-1,'Quality check'!CQ$1-1)),"")</f>
        <v>0.01</v>
      </c>
      <c r="CR56" s="203">
        <f ca="1">IF(AND(ISNUMBER($A56),ISNUMBER(CR$1)),IF(OFFSET(CountryData!$A$1,'Quality check'!$A56-1,'Quality check'!CR$1-1)=0,"",OFFSET(CountryData!$A$1,'Quality check'!$A56-1,'Quality check'!CR$1-1)),"")</f>
        <v>289</v>
      </c>
      <c r="CS56" s="203">
        <f ca="1">IF(AND(ISNUMBER($A56),ISNUMBER(CS$1)),IF(OFFSET(CountryData!$A$1,'Quality check'!$A56-1,'Quality check'!CS$1-1)=0,"",OFFSET(CountryData!$A$1,'Quality check'!$A56-1,'Quality check'!CS$1-1)),"")</f>
        <v>5000</v>
      </c>
      <c r="CT56" s="203">
        <f ca="1">IF(AND(ISNUMBER($A56),ISNUMBER(CT$1)),IF(OFFSET(CountryData!$A$1,'Quality check'!$A56-1,'Quality check'!CT$1-1)=0,"",OFFSET(CountryData!$A$1,'Quality check'!$A56-1,'Quality check'!CT$1-1)),"")</f>
        <v>2000</v>
      </c>
      <c r="CU56" s="203">
        <f ca="1">IF(AND(ISNUMBER($A56),ISNUMBER(CU$1)),IF(OFFSET(CountryData!$A$1,'Quality check'!$A56-1,'Quality check'!CU$1-1)=0,"",OFFSET(CountryData!$A$1,'Quality check'!$A56-1,'Quality check'!CU$1-1)),"")</f>
        <v>500</v>
      </c>
      <c r="CV56" s="203">
        <f ca="1">IF(AND(ISNUMBER($A56),ISNUMBER(CV$1)),IF(OFFSET(CountryData!$A$1,'Quality check'!$A56-1,'Quality check'!CV$1-1)=0,"",OFFSET(CountryData!$A$1,'Quality check'!$A56-1,'Quality check'!CV$1-1)),"")</f>
        <v>1500</v>
      </c>
      <c r="CW56" s="203">
        <f ca="1">IF(AND(ISNUMBER($A56),ISNUMBER(CW$1)),IF(OFFSET(CountryData!$A$1,'Quality check'!$A56-1,'Quality check'!CW$1-1)=0,"",OFFSET(CountryData!$A$1,'Quality check'!$A56-1,'Quality check'!CW$1-1)),"")</f>
        <v>20000</v>
      </c>
      <c r="CX56" s="203">
        <f ca="1">IF(AND(ISNUMBER($A56),ISNUMBER(CX$1)),IF(OFFSET(CountryData!$A$1,'Quality check'!$A56-1,'Quality check'!CX$1-1)=0,"",OFFSET(CountryData!$A$1,'Quality check'!$A56-1,'Quality check'!CX$1-1)),"")</f>
        <v>20000</v>
      </c>
      <c r="CY56" s="203">
        <f ca="1">IF(AND(ISNUMBER($A56),ISNUMBER(CY$1)),IF(OFFSET(CountryData!$A$1,'Quality check'!$A56-1,'Quality check'!CY$1-1)=0,"",OFFSET(CountryData!$A$1,'Quality check'!$A56-1,'Quality check'!CY$1-1)),"")</f>
        <v>15000</v>
      </c>
      <c r="CZ56" s="308">
        <f ca="1">IF(AND(ISNUMBER($A56),ISNUMBER(CZ$1)),IF(OFFSET(CountryData!$A$1,'Quality check'!$A56-1,'Quality check'!CZ$1-1)=0,"",OFFSET(CountryData!$A$1,'Quality check'!$A56-1,'Quality check'!CZ$1-1)),"")</f>
        <v>6</v>
      </c>
      <c r="DA56" s="308">
        <f ca="1">IF(AND(ISNUMBER($A56),ISNUMBER(DA$1)),IF(OFFSET(CountryData!$A$1,'Quality check'!$A56-1,'Quality check'!DA$1-1)=0,"",OFFSET(CountryData!$A$1,'Quality check'!$A56-1,'Quality check'!DA$1-1)),"")</f>
        <v>0.6</v>
      </c>
      <c r="DB56" s="202">
        <f ca="1">IF(AND(ISNUMBER($A56),ISNUMBER(DB$1)),IF(OFFSET(CountryData!$A$1,'Quality check'!$A56-1,'Quality check'!DB$1-1)=0,"",OFFSET(CountryData!$A$1,'Quality check'!$A56-1,'Quality check'!DB$1-1)),"")</f>
        <v>0.2</v>
      </c>
      <c r="DC56" s="308">
        <f ca="1">IF(AND(ISNUMBER($A56),ISNUMBER(DC$1)),IF(OFFSET(CountryData!$A$1,'Quality check'!$A56-1,'Quality check'!DC$1-1)=0,"",OFFSET(CountryData!$A$1,'Quality check'!$A56-1,'Quality check'!DC$1-1)),"")</f>
        <v>1.25</v>
      </c>
      <c r="DD56" s="308">
        <f ca="1">IF(AND(ISNUMBER($A56),ISNUMBER(DD$1)),IF(OFFSET(CountryData!$A$1,'Quality check'!$A56-1,'Quality check'!DD$1-1)=0,"",OFFSET(CountryData!$A$1,'Quality check'!$A56-1,'Quality check'!DD$1-1)),"")</f>
        <v>0.08</v>
      </c>
      <c r="DE56" s="202">
        <f ca="1">IF(AND(ISNUMBER($A56),ISNUMBER(DE$1)),IF(OFFSET(CountryData!$A$1,'Quality check'!$A56-1,'Quality check'!DE$1-1)=0,"",OFFSET(CountryData!$A$1,'Quality check'!$A56-1,'Quality check'!DE$1-1)),"")</f>
        <v>0.09</v>
      </c>
      <c r="DF56" s="203">
        <f ca="1">IF(AND(ISNUMBER($A56),ISNUMBER(DF$1)),IF(OFFSET(CountryData!$A$1,'Quality check'!$A56-1,'Quality check'!DF$1-1)=0,"",OFFSET(CountryData!$A$1,'Quality check'!$A56-1,'Quality check'!DF$1-1)),"")</f>
        <v>5</v>
      </c>
      <c r="DG56" s="308" t="str">
        <f ca="1">IF(AND(ISNUMBER($A56),ISNUMBER(DG$1)),IF(OFFSET(CountryData!$A$1,'Quality check'!$A56-1,'Quality check'!DG$1-1)=0,"",OFFSET(CountryData!$A$1,'Quality check'!$A56-1,'Quality check'!DG$1-1)),"")</f>
        <v/>
      </c>
      <c r="DH56" s="203" t="str">
        <f ca="1">IF(AND(ISNUMBER($A56),ISNUMBER(DH$1)),IF(OFFSET(CountryData!$A$1,'Quality check'!$A56-1,'Quality check'!DH$1-1)=0,"",OFFSET(CountryData!$A$1,'Quality check'!$A56-1,'Quality check'!DH$1-1)),"")</f>
        <v/>
      </c>
      <c r="DI56" s="308" t="str">
        <f ca="1">IF(AND(ISNUMBER($A56),ISNUMBER(DI$1)),IF(OFFSET(CountryData!$A$1,'Quality check'!$A56-1,'Quality check'!DI$1-1)=0,"",OFFSET(CountryData!$A$1,'Quality check'!$A56-1,'Quality check'!DI$1-1)),"")</f>
        <v/>
      </c>
      <c r="DJ56" s="308" t="str">
        <f ca="1">IF(AND(ISNUMBER($A56),ISNUMBER(DJ$1)),IF(OFFSET(CountryData!$A$1,'Quality check'!$A56-1,'Quality check'!DJ$1-1)=0,"",OFFSET(CountryData!$A$1,'Quality check'!$A56-1,'Quality check'!DJ$1-1)),"")</f>
        <v/>
      </c>
      <c r="DK56" s="203">
        <f ca="1">IF(AND(ISNUMBER($A56),ISNUMBER(DK$1)),IF(OFFSET(CountryData!$A$1,'Quality check'!$A56-1,'Quality check'!DK$1-1)=0,"",OFFSET(CountryData!$A$1,'Quality check'!$A56-1,'Quality check'!DK$1-1)),"")</f>
        <v>200000</v>
      </c>
      <c r="DL56" s="203">
        <f ca="1">IF(AND(ISNUMBER($A56),ISNUMBER(DL$1)),IF(OFFSET(CountryData!$A$1,'Quality check'!$A56-1,'Quality check'!DL$1-1)=0,"",OFFSET(CountryData!$A$1,'Quality check'!$A56-1,'Quality check'!DL$1-1)),"")</f>
        <v>100000</v>
      </c>
      <c r="DM56" s="203">
        <f ca="1">IF(AND(ISNUMBER($A56),ISNUMBER(DM$1)),IF(OFFSET(CountryData!$A$1,'Quality check'!$A56-1,'Quality check'!DM$1-1)=0,"",OFFSET(CountryData!$A$1,'Quality check'!$A56-1,'Quality check'!DM$1-1)),"")</f>
        <v>20000</v>
      </c>
      <c r="DN56" s="203">
        <f ca="1">IF(AND(ISNUMBER($A56),ISNUMBER(DN$1)),IF(OFFSET(CountryData!$A$1,'Quality check'!$A56-1,'Quality check'!DN$1-1)=0,"",OFFSET(CountryData!$A$1,'Quality check'!$A56-1,'Quality check'!DN$1-1)),"")</f>
        <v>100000</v>
      </c>
      <c r="DO56" t="str">
        <f ca="1">IF(AND(ISNUMBER($A56),ISNUMBER(DO$1)),IF(OFFSET(CountryData!$A$1,'Quality check'!$A56-1,'Quality check'!DO$1-1)=0,"",OFFSET(CountryData!$A$1,'Quality check'!$A56-1,'Quality check'!DO$1-1)),"")</f>
        <v/>
      </c>
      <c r="DP56" t="str">
        <f ca="1">IF(AND(ISNUMBER($A56),ISNUMBER(DP$1)),IF(OFFSET(CountryData!$A$1,'Quality check'!$A56-1,'Quality check'!DP$1-1)=0,"",OFFSET(CountryData!$A$1,'Quality check'!$A56-1,'Quality check'!DP$1-1)),"")</f>
        <v/>
      </c>
      <c r="EF56">
        <f>IF(D56&lt;&gt;"",IF(D56=D54,EF54,EF54+1),"")</f>
        <v>8</v>
      </c>
      <c r="EG56" t="str">
        <f>IF(EF56&lt;&gt;EF54,EF56,"")</f>
        <v/>
      </c>
      <c r="EH56" t="str">
        <f t="shared" si="0"/>
        <v/>
      </c>
    </row>
    <row r="57" spans="1:138" x14ac:dyDescent="0.25">
      <c r="A57" s="114">
        <f>IF(ISNUMBER(MATCH(C57,CountryData!$EM:$EM,0)),MATCH(C57,CountryData!$EM:$EM,0),"")</f>
        <v>117</v>
      </c>
      <c r="B57" t="s">
        <v>842</v>
      </c>
      <c r="C57" t="s">
        <v>843</v>
      </c>
      <c r="D57" t="s">
        <v>649</v>
      </c>
      <c r="E57" t="s">
        <v>857</v>
      </c>
      <c r="F57" s="203">
        <f ca="1">IF(AND(ISNUMBER($A57),ISNUMBER(F$1)),IF(OFFSET(CountryData!$A$1,'Quality check'!$A57-1,'Quality check'!F$1-1)=0,"",OFFSET(CountryData!$A$1,'Quality check'!$A57-1,'Quality check'!F$1-1)),"")</f>
        <v>3800000</v>
      </c>
      <c r="G57" s="203">
        <f ca="1">IF(AND(ISNUMBER($A57),ISNUMBER(G$1)),IF(OFFSET(CountryData!$A$1,'Quality check'!$A57-1,'Quality check'!G$1-1)=0,"",OFFSET(CountryData!$A$1,'Quality check'!$A57-1,'Quality check'!G$1-1)),"")</f>
        <v>17160000</v>
      </c>
      <c r="H57" s="202">
        <f ca="1">IF(AND(ISNUMBER($A57),ISNUMBER(H$1)),IF(OFFSET(CountryData!$A$1,'Quality check'!$A57-1,'Quality check'!H$1-1)=0,"",OFFSET(CountryData!$A$1,'Quality check'!$A57-1,'Quality check'!H$1-1)),"")</f>
        <v>0.7</v>
      </c>
      <c r="I57" s="202">
        <f ca="1">IF(AND(ISNUMBER($A57),ISNUMBER(I$1)),IF(OFFSET(CountryData!$A$1,'Quality check'!$A57-1,'Quality check'!I$1-1)=0,"",OFFSET(CountryData!$A$1,'Quality check'!$A57-1,'Quality check'!I$1-1)),"")</f>
        <v>0.03</v>
      </c>
      <c r="J57" s="203">
        <f ca="1">IF(AND(ISNUMBER($A57),ISNUMBER(J$1)),IF(OFFSET(CountryData!$A$1,'Quality check'!$A57-1,'Quality check'!J$1-1)=0,"",OFFSET(CountryData!$A$1,'Quality check'!$A57-1,'Quality check'!J$1-1)),"")</f>
        <v>20099502</v>
      </c>
      <c r="K57" s="203">
        <f ca="1">IF(AND(ISNUMBER($A57),ISNUMBER(K$1)),IF(OFFSET(CountryData!$A$1,'Quality check'!$A57-1,'Quality check'!K$1-1)=0,"",OFFSET(CountryData!$A$1,'Quality check'!$A57-1,'Quality check'!K$1-1)),"")</f>
        <v>9713298</v>
      </c>
      <c r="L57" s="203">
        <f ca="1">IF(AND(ISNUMBER($A57),ISNUMBER(L$1)),IF(OFFSET(CountryData!$A$1,'Quality check'!$A57-1,'Quality check'!L$1-1)=0,"",OFFSET(CountryData!$A$1,'Quality check'!$A57-1,'Quality check'!L$1-1)),"")</f>
        <v>2000000</v>
      </c>
      <c r="M57" s="203">
        <f ca="1">IF(AND(ISNUMBER($A57),ISNUMBER(M$1)),IF(OFFSET(CountryData!$A$1,'Quality check'!$A57-1,'Quality check'!M$1-1)=0,"",OFFSET(CountryData!$A$1,'Quality check'!$A57-1,'Quality check'!M$1-1)),"")</f>
        <v>6153112</v>
      </c>
      <c r="N57" s="203">
        <f ca="1">IF(AND(ISNUMBER($A57),ISNUMBER(N$1)),IF(OFFSET(CountryData!$A$1,'Quality check'!$A57-1,'Quality check'!N$1-1)=0,"",OFFSET(CountryData!$A$1,'Quality check'!$A57-1,'Quality check'!N$1-1)),"")</f>
        <v>4887187</v>
      </c>
      <c r="O57" s="203">
        <f ca="1">IF(AND(ISNUMBER($A57),ISNUMBER(O$1)),IF(OFFSET(CountryData!$A$1,'Quality check'!$A57-1,'Quality check'!O$1-1)=0,"",OFFSET(CountryData!$A$1,'Quality check'!$A57-1,'Quality check'!O$1-1)),"")</f>
        <v>2383693</v>
      </c>
      <c r="P57" s="203">
        <f ca="1">IF(AND(ISNUMBER($A57),ISNUMBER(P$1)),IF(OFFSET(CountryData!$A$1,'Quality check'!$A57-1,'Quality check'!P$1-1)=0,"",OFFSET(CountryData!$A$1,'Quality check'!$A57-1,'Quality check'!P$1-1)),"")</f>
        <v>3016656</v>
      </c>
      <c r="Q57" s="203">
        <f ca="1">IF(AND(ISNUMBER($A57),ISNUMBER(Q$1)),IF(OFFSET(CountryData!$A$1,'Quality check'!$A57-1,'Quality check'!Q$1-1)=0,"",OFFSET(CountryData!$A$1,'Quality check'!$A57-1,'Quality check'!Q$1-1)),"")</f>
        <v>1265925</v>
      </c>
      <c r="R57" s="203">
        <f ca="1">IF(AND(ISNUMBER($A57),ISNUMBER(R$1)),IF(OFFSET(CountryData!$A$1,'Quality check'!$A57-1,'Quality check'!R$1-1)=0,"",OFFSET(CountryData!$A$1,'Quality check'!$A57-1,'Quality check'!R$1-1)),"")</f>
        <v>632962</v>
      </c>
      <c r="S57" s="203">
        <f ca="1">IF(AND(ISNUMBER($A57),ISNUMBER(S$1)),IF(OFFSET(CountryData!$A$1,'Quality check'!$A57-1,'Quality check'!S$1-1)=0,"",OFFSET(CountryData!$A$1,'Quality check'!$A57-1,'Quality check'!S$1-1)),"")</f>
        <v>632962</v>
      </c>
      <c r="T57" s="202">
        <f ca="1">IF(AND(ISNUMBER($A57),ISNUMBER(T$1)),IF(OFFSET(CountryData!$A$1,'Quality check'!$A57-1,'Quality check'!T$1-1)=0,"",OFFSET(CountryData!$A$1,'Quality check'!$A57-1,'Quality check'!T$1-1)),"")</f>
        <v>0.67</v>
      </c>
      <c r="U57" s="203">
        <f ca="1">IF(AND(ISNUMBER($A57),ISNUMBER(U$1)),IF(OFFSET(CountryData!$A$1,'Quality check'!$A57-1,'Quality check'!U$1-1)=0,"",OFFSET(CountryData!$A$1,'Quality check'!$A57-1,'Quality check'!U$1-1)),"")</f>
        <v>6800000</v>
      </c>
      <c r="V57" s="203">
        <f ca="1">IF(AND(ISNUMBER($A57),ISNUMBER(V$1)),IF(OFFSET(CountryData!$A$1,'Quality check'!$A57-1,'Quality check'!V$1-1)=0,"",OFFSET(CountryData!$A$1,'Quality check'!$A57-1,'Quality check'!V$1-1)),"")</f>
        <v>6800000</v>
      </c>
      <c r="W57" s="202">
        <f ca="1">IF(AND(ISNUMBER($A57),ISNUMBER(W$1)),IF(OFFSET(CountryData!$A$1,'Quality check'!$A57-1,'Quality check'!W$1-1)=0,"",OFFSET(CountryData!$A$1,'Quality check'!$A57-1,'Quality check'!W$1-1)),"")</f>
        <v>0.19699999999999998</v>
      </c>
      <c r="X57" s="202">
        <f ca="1">IF(AND(ISNUMBER($A57),ISNUMBER(X$1)),IF(OFFSET(CountryData!$A$1,'Quality check'!$A57-1,'Quality check'!X$1-1)=0,"",OFFSET(CountryData!$A$1,'Quality check'!$A57-1,'Quality check'!X$1-1)),"")</f>
        <v>4.2</v>
      </c>
      <c r="Y57" s="202">
        <f ca="1">IF(AND(ISNUMBER($A57),ISNUMBER(Y$1)),IF(OFFSET(CountryData!$A$1,'Quality check'!$A57-1,'Quality check'!Y$1-1)=0,"",OFFSET(CountryData!$A$1,'Quality check'!$A57-1,'Quality check'!Y$1-1)),"")</f>
        <v>0.4</v>
      </c>
      <c r="Z57" s="202">
        <f ca="1">IF(AND(ISNUMBER($A57),ISNUMBER(Z$1)),IF(OFFSET(CountryData!$A$1,'Quality check'!$A57-1,'Quality check'!Z$1-1)=0,"",OFFSET(CountryData!$A$1,'Quality check'!$A57-1,'Quality check'!Z$1-1)),"")</f>
        <v>0.17</v>
      </c>
      <c r="AA57" s="203">
        <f ca="1">IF(AND(ISNUMBER($A57),ISNUMBER(AA$1)),IF(OFFSET(CountryData!$A$1,'Quality check'!$A57-1,'Quality check'!AA$1-1)=0,"",OFFSET(CountryData!$A$1,'Quality check'!$A57-1,'Quality check'!AA$1-1)),"")</f>
        <v>46500</v>
      </c>
      <c r="AB57" s="203">
        <f ca="1">IF(AND(ISNUMBER($A57),ISNUMBER(AB$1)),IF(OFFSET(CountryData!$A$1,'Quality check'!$A57-1,'Quality check'!AB$1-1)=0,"",OFFSET(CountryData!$A$1,'Quality check'!$A57-1,'Quality check'!AB$1-1)),"")</f>
        <v>78000</v>
      </c>
      <c r="AC57" s="203">
        <f ca="1">IF(AND(ISNUMBER($A57),ISNUMBER(AC$1)),IF(OFFSET(CountryData!$A$1,'Quality check'!$A57-1,'Quality check'!AC$1-1)=0,"",OFFSET(CountryData!$A$1,'Quality check'!$A57-1,'Quality check'!AC$1-1)),"")</f>
        <v>111000</v>
      </c>
      <c r="AD57" s="203">
        <f ca="1">IF(AND(ISNUMBER($A57),ISNUMBER(AD$1)),IF(OFFSET(CountryData!$A$1,'Quality check'!$A57-1,'Quality check'!AD$1-1)=0,"",OFFSET(CountryData!$A$1,'Quality check'!$A57-1,'Quality check'!AD$1-1)),"")</f>
        <v>7320</v>
      </c>
      <c r="AE57" s="202">
        <f ca="1">IF(AND(ISNUMBER($A57),ISNUMBER(AE$1)),IF(OFFSET(CountryData!$A$1,'Quality check'!$A57-1,'Quality check'!AE$1-1)=0,"",OFFSET(CountryData!$A$1,'Quality check'!$A57-1,'Quality check'!AE$1-1)),"")</f>
        <v>0.17</v>
      </c>
      <c r="AF57" s="308">
        <f ca="1">IF(AND(ISNUMBER($A57),ISNUMBER(AF$1)),IF(OFFSET(CountryData!$A$1,'Quality check'!$A57-1,'Quality check'!AF$1-1)=0,"",OFFSET(CountryData!$A$1,'Quality check'!$A57-1,'Quality check'!AF$1-1)),"")</f>
        <v>3</v>
      </c>
      <c r="AG57" s="203" t="str">
        <f ca="1">IF(AND(ISNUMBER($A57),ISNUMBER(AG$1)),IF(OFFSET(CountryData!$A$1,'Quality check'!$A57-1,'Quality check'!AG$1-1)=0,"",OFFSET(CountryData!$A$1,'Quality check'!$A57-1,'Quality check'!AG$1-1)),"")</f>
        <v>CHW</v>
      </c>
      <c r="AH57" s="203">
        <f ca="1">IF(AND(ISNUMBER($A57),ISNUMBER(AH$1)),IF(OFFSET(CountryData!$A$1,'Quality check'!$A57-1,'Quality check'!AH$1-1)=0,"",OFFSET(CountryData!$A$1,'Quality check'!$A57-1,'Quality check'!AH$1-1)),"")</f>
        <v>500</v>
      </c>
      <c r="AI57" s="203">
        <f ca="1">IF(AND(ISNUMBER($A57),ISNUMBER(AI$1)),IF(OFFSET(CountryData!$A$1,'Quality check'!$A57-1,'Quality check'!AI$1-1)=0,"",OFFSET(CountryData!$A$1,'Quality check'!$A57-1,'Quality check'!AI$1-1)),"")</f>
        <v>2300</v>
      </c>
      <c r="AJ57" s="202">
        <f ca="1">IF(AND(ISNUMBER($A57),ISNUMBER(AJ$1)),IF(OFFSET(CountryData!$A$1,'Quality check'!$A57-1,'Quality check'!AJ$1-1)=0,"",OFFSET(CountryData!$A$1,'Quality check'!$A57-1,'Quality check'!AJ$1-1)),"")</f>
        <v>0.49</v>
      </c>
      <c r="AK57" s="202">
        <f ca="1">IF(AND(ISNUMBER($A57),ISNUMBER(AK$1)),IF(OFFSET(CountryData!$A$1,'Quality check'!$A57-1,'Quality check'!AK$1-1)=0,"",OFFSET(CountryData!$A$1,'Quality check'!$A57-1,'Quality check'!AK$1-1)),"")</f>
        <v>0.01</v>
      </c>
      <c r="AL57" s="202">
        <f ca="1">IF(AND(ISNUMBER($A57),ISNUMBER(AL$1)),IF(OFFSET(CountryData!$A$1,'Quality check'!$A57-1,'Quality check'!AL$1-1)=0,"",OFFSET(CountryData!$A$1,'Quality check'!$A57-1,'Quality check'!AL$1-1)),"")</f>
        <v>0.123</v>
      </c>
      <c r="AM57" s="202">
        <f ca="1">IF(AND(ISNUMBER($A57),ISNUMBER(AM$1)),IF(OFFSET(CountryData!$A$1,'Quality check'!$A57-1,'Quality check'!AM$1-1)=0,"",OFFSET(CountryData!$A$1,'Quality check'!$A57-1,'Quality check'!AM$1-1)),"")</f>
        <v>0.3</v>
      </c>
      <c r="AN57" s="202" t="str">
        <f ca="1">IF(AND(ISNUMBER($A57),ISNUMBER(AN$1)),IF(OFFSET(CountryData!$A$1,'Quality check'!$A57-1,'Quality check'!AN$1-1)=0,"",OFFSET(CountryData!$A$1,'Quality check'!$A57-1,'Quality check'!AN$1-1)),"")</f>
        <v>CHW</v>
      </c>
      <c r="AO57" s="203">
        <f ca="1">IF(AND(ISNUMBER($A57),ISNUMBER(AO$1)),IF(OFFSET(CountryData!$A$1,'Quality check'!$A57-1,'Quality check'!AO$1-1)=0,"",OFFSET(CountryData!$A$1,'Quality check'!$A57-1,'Quality check'!AO$1-1)),"")</f>
        <v>500</v>
      </c>
      <c r="AP57" s="203">
        <f ca="1">IF(AND(ISNUMBER($A57),ISNUMBER(AP$1)),IF(OFFSET(CountryData!$A$1,'Quality check'!$A57-1,'Quality check'!AP$1-1)=0,"",OFFSET(CountryData!$A$1,'Quality check'!$A57-1,'Quality check'!AP$1-1)),"")</f>
        <v>2300</v>
      </c>
      <c r="AQ57" s="202">
        <f ca="1">IF(AND(ISNUMBER($A57),ISNUMBER(AQ$1)),IF(OFFSET(CountryData!$A$1,'Quality check'!$A57-1,'Quality check'!AQ$1-1)=0,"",OFFSET(CountryData!$A$1,'Quality check'!$A57-1,'Quality check'!AQ$1-1)),"")</f>
        <v>0.56000000000000005</v>
      </c>
      <c r="AR57" s="202">
        <f ca="1">IF(AND(ISNUMBER($A57),ISNUMBER(AR$1)),IF(OFFSET(CountryData!$A$1,'Quality check'!$A57-1,'Quality check'!AR$1-1)=0,"",OFFSET(CountryData!$A$1,'Quality check'!$A57-1,'Quality check'!AR$1-1)),"")</f>
        <v>0.01</v>
      </c>
      <c r="AS57" s="202">
        <f ca="1">IF(AND(ISNUMBER($A57),ISNUMBER(AS$1)),IF(OFFSET(CountryData!$A$1,'Quality check'!$A57-1,'Quality check'!AS$1-1)=0,"",OFFSET(CountryData!$A$1,'Quality check'!$A57-1,'Quality check'!AS$1-1)),"")</f>
        <v>0.24</v>
      </c>
      <c r="AT57" s="202">
        <f ca="1">IF(AND(ISNUMBER($A57),ISNUMBER(AT$1)),IF(OFFSET(CountryData!$A$1,'Quality check'!$A57-1,'Quality check'!AT$1-1)=0,"",OFFSET(CountryData!$A$1,'Quality check'!$A57-1,'Quality check'!AT$1-1)),"")</f>
        <v>0.123</v>
      </c>
      <c r="AU57" s="202">
        <f ca="1">IF(AND(ISNUMBER($A57),ISNUMBER(AU$1)),IF(OFFSET(CountryData!$A$1,'Quality check'!$A57-1,'Quality check'!AU$1-1)=0,"",OFFSET(CountryData!$A$1,'Quality check'!$A57-1,'Quality check'!AU$1-1)),"")</f>
        <v>3</v>
      </c>
      <c r="AV57" s="202" t="str">
        <f ca="1">IF(AND(ISNUMBER($A57),ISNUMBER(AV$1)),IF(OFFSET(CountryData!$A$1,'Quality check'!$A57-1,'Quality check'!AV$1-1)=0,"",OFFSET(CountryData!$A$1,'Quality check'!$A57-1,'Quality check'!AV$1-1)),"")</f>
        <v>CHW</v>
      </c>
      <c r="AW57" s="203">
        <f ca="1">IF(AND(ISNUMBER($A57),ISNUMBER(AW$1)),IF(OFFSET(CountryData!$A$1,'Quality check'!$A57-1,'Quality check'!AW$1-1)=0,"",OFFSET(CountryData!$A$1,'Quality check'!$A57-1,'Quality check'!AW$1-1)),"")</f>
        <v>500</v>
      </c>
      <c r="AX57" s="203">
        <f ca="1">IF(AND(ISNUMBER($A57),ISNUMBER(AX$1)),IF(OFFSET(CountryData!$A$1,'Quality check'!$A57-1,'Quality check'!AX$1-1)=0,"",OFFSET(CountryData!$A$1,'Quality check'!$A57-1,'Quality check'!AX$1-1)),"")</f>
        <v>2300</v>
      </c>
      <c r="AY57" s="202">
        <f ca="1">IF(AND(ISNUMBER($A57),ISNUMBER(AY$1)),IF(OFFSET(CountryData!$A$1,'Quality check'!$A57-1,'Quality check'!AY$1-1)=0,"",OFFSET(CountryData!$A$1,'Quality check'!$A57-1,'Quality check'!AY$1-1)),"")</f>
        <v>2</v>
      </c>
      <c r="AZ57" s="202">
        <f ca="1">IF(AND(ISNUMBER($A57),ISNUMBER(AZ$1)),IF(OFFSET(CountryData!$A$1,'Quality check'!$A57-1,'Quality check'!AZ$1-1)=0,"",OFFSET(CountryData!$A$1,'Quality check'!$A57-1,'Quality check'!AZ$1-1)),"")</f>
        <v>0.59</v>
      </c>
      <c r="BA57" s="202">
        <f ca="1">IF(AND(ISNUMBER($A57),ISNUMBER(BA$1)),IF(OFFSET(CountryData!$A$1,'Quality check'!$A57-1,'Quality check'!BA$1-1)=0,"",OFFSET(CountryData!$A$1,'Quality check'!$A57-1,'Quality check'!BA$1-1)),"")</f>
        <v>0.01</v>
      </c>
      <c r="BB57" s="202">
        <f ca="1">IF(AND(ISNUMBER($A57),ISNUMBER(BB$1)),IF(OFFSET(CountryData!$A$1,'Quality check'!$A57-1,'Quality check'!BB$1-1)=0,"",OFFSET(CountryData!$A$1,'Quality check'!$A57-1,'Quality check'!BB$1-1)),"")</f>
        <v>0.114</v>
      </c>
      <c r="BC57" s="202">
        <f ca="1">IF(AND(ISNUMBER($A57),ISNUMBER(BC$1)),IF(OFFSET(CountryData!$A$1,'Quality check'!$A57-1,'Quality check'!BC$1-1)=0,"",OFFSET(CountryData!$A$1,'Quality check'!$A57-1,'Quality check'!BC$1-1)),"")</f>
        <v>0.01</v>
      </c>
      <c r="BD57" s="313" t="str">
        <f ca="1">IF(AND(ISNUMBER($A57),ISNUMBER(BD$1)),IF(OFFSET(CountryData!$A$1,'Quality check'!$A57-1,'Quality check'!BD$1-1)=0,"",OFFSET(CountryData!$A$1,'Quality check'!$A57-1,'Quality check'!BD$1-1)),"")</f>
        <v xml:space="preserve"> </v>
      </c>
      <c r="BE57" s="313" t="str">
        <f ca="1">IF(AND(ISNUMBER($A57),ISNUMBER(BE$1)),IF(OFFSET(CountryData!$A$1,'Quality check'!$A57-1,'Quality check'!BE$1-1)=0,"",OFFSET(CountryData!$A$1,'Quality check'!$A57-1,'Quality check'!BE$1-1)),"")</f>
        <v xml:space="preserve"> </v>
      </c>
      <c r="BF57" s="313" t="str">
        <f ca="1">IF(AND(ISNUMBER($A57),ISNUMBER(BF$1)),IF(OFFSET(CountryData!$A$1,'Quality check'!$A57-1,'Quality check'!BF$1-1)=0,"",OFFSET(CountryData!$A$1,'Quality check'!$A57-1,'Quality check'!BF$1-1)),"")</f>
        <v xml:space="preserve"> </v>
      </c>
      <c r="BG57" s="203" t="str">
        <f ca="1">IF(AND(ISNUMBER($A57),ISNUMBER(BG$1)),IF(OFFSET(CountryData!$A$1,'Quality check'!$A57-1,'Quality check'!BG$1-1)=0,"",OFFSET(CountryData!$A$1,'Quality check'!$A57-1,'Quality check'!BG$1-1)),"")</f>
        <v xml:space="preserve"> </v>
      </c>
      <c r="BH57" s="202" t="str">
        <f ca="1">IF(AND(ISNUMBER($A57),ISNUMBER(BH$1)),IF(OFFSET(CountryData!$A$1,'Quality check'!$A57-1,'Quality check'!BH$1-1)=0,"",OFFSET(CountryData!$A$1,'Quality check'!$A57-1,'Quality check'!BH$1-1)),"")</f>
        <v xml:space="preserve"> </v>
      </c>
      <c r="BI57" s="203" t="str">
        <f ca="1">IF(AND(ISNUMBER($A57),ISNUMBER(BI$1)),IF(OFFSET(CountryData!$A$1,'Quality check'!$A57-1,'Quality check'!BI$1-1)=0,"",OFFSET(CountryData!$A$1,'Quality check'!$A57-1,'Quality check'!BI$1-1)),"")</f>
        <v xml:space="preserve"> </v>
      </c>
      <c r="BJ57" s="202" t="str">
        <f ca="1">IF(AND(ISNUMBER($A57),ISNUMBER(BJ$1)),IF(OFFSET(CountryData!$A$1,'Quality check'!$A57-1,'Quality check'!BJ$1-1)=0,"",OFFSET(CountryData!$A$1,'Quality check'!$A57-1,'Quality check'!BJ$1-1)),"")</f>
        <v xml:space="preserve"> </v>
      </c>
      <c r="BK57" s="202" t="str">
        <f ca="1">IF(AND(ISNUMBER($A57),ISNUMBER(BK$1)),IF(OFFSET(CountryData!$A$1,'Quality check'!$A57-1,'Quality check'!BK$1-1)=0,"",OFFSET(CountryData!$A$1,'Quality check'!$A57-1,'Quality check'!BK$1-1)),"")</f>
        <v xml:space="preserve"> </v>
      </c>
      <c r="BL57" s="308">
        <f ca="1">IF(AND(ISNUMBER($A57),ISNUMBER(BL$1)),IF(OFFSET(CountryData!$A$1,'Quality check'!$A57-1,'Quality check'!BL$1-1)=0,"",OFFSET(CountryData!$A$1,'Quality check'!$A57-1,'Quality check'!BL$1-1)),"")</f>
        <v>0.01</v>
      </c>
      <c r="BM57" s="308">
        <f ca="1">IF(AND(ISNUMBER($A57),ISNUMBER(BM$1)),IF(OFFSET(CountryData!$A$1,'Quality check'!$A57-1,'Quality check'!BM$1-1)=0,"",OFFSET(CountryData!$A$1,'Quality check'!$A57-1,'Quality check'!BM$1-1)),"")</f>
        <v>0.04</v>
      </c>
      <c r="BN57" s="308">
        <f ca="1">IF(AND(ISNUMBER($A57),ISNUMBER(BN$1)),IF(OFFSET(CountryData!$A$1,'Quality check'!$A57-1,'Quality check'!BN$1-1)=0,"",OFFSET(CountryData!$A$1,'Quality check'!$A57-1,'Quality check'!BN$1-1)),"")</f>
        <v>0.03</v>
      </c>
      <c r="BO57" s="308">
        <f ca="1">IF(AND(ISNUMBER($A57),ISNUMBER(BO$1)),IF(OFFSET(CountryData!$A$1,'Quality check'!$A57-1,'Quality check'!BO$1-1)=0,"",OFFSET(CountryData!$A$1,'Quality check'!$A57-1,'Quality check'!BO$1-1)),"")</f>
        <v>0.78</v>
      </c>
      <c r="BP57" s="308">
        <f ca="1">IF(AND(ISNUMBER($A57),ISNUMBER(BP$1)),IF(OFFSET(CountryData!$A$1,'Quality check'!$A57-1,'Quality check'!BP$1-1)=0,"",OFFSET(CountryData!$A$1,'Quality check'!$A57-1,'Quality check'!BP$1-1)),"")</f>
        <v>0.39</v>
      </c>
      <c r="BQ57" s="308">
        <f ca="1">IF(AND(ISNUMBER($A57),ISNUMBER(BQ$1)),IF(OFFSET(CountryData!$A$1,'Quality check'!$A57-1,'Quality check'!BQ$1-1)=0,"",OFFSET(CountryData!$A$1,'Quality check'!$A57-1,'Quality check'!BQ$1-1)),"")</f>
        <v>0.01</v>
      </c>
      <c r="BR57" s="308">
        <f ca="1">IF(AND(ISNUMBER($A57),ISNUMBER(BR$1)),IF(OFFSET(CountryData!$A$1,'Quality check'!$A57-1,'Quality check'!BR$1-1)=0,"",OFFSET(CountryData!$A$1,'Quality check'!$A57-1,'Quality check'!BR$1-1)),"")</f>
        <v>0.01</v>
      </c>
      <c r="BS57" s="308">
        <f ca="1">IF(AND(ISNUMBER($A57),ISNUMBER(BS$1)),IF(OFFSET(CountryData!$A$1,'Quality check'!$A57-1,'Quality check'!BS$1-1)=0,"",OFFSET(CountryData!$A$1,'Quality check'!$A57-1,'Quality check'!BS$1-1)),"")</f>
        <v>0.01</v>
      </c>
      <c r="BT57" s="308">
        <f ca="1">IF(AND(ISNUMBER($A57),ISNUMBER(BT$1)),IF(OFFSET(CountryData!$A$1,'Quality check'!$A57-1,'Quality check'!BT$1-1)=0,"",OFFSET(CountryData!$A$1,'Quality check'!$A57-1,'Quality check'!BT$1-1)),"")</f>
        <v>0.04</v>
      </c>
      <c r="BU57" s="308">
        <f ca="1">IF(AND(ISNUMBER($A57),ISNUMBER(BU$1)),IF(OFFSET(CountryData!$A$1,'Quality check'!$A57-1,'Quality check'!BU$1-1)=0,"",OFFSET(CountryData!$A$1,'Quality check'!$A57-1,'Quality check'!BU$1-1)),"")</f>
        <v>0.03</v>
      </c>
      <c r="BV57" s="308">
        <f ca="1">IF(AND(ISNUMBER($A57),ISNUMBER(BV$1)),IF(OFFSET(CountryData!$A$1,'Quality check'!$A57-1,'Quality check'!BV$1-1)=0,"",OFFSET(CountryData!$A$1,'Quality check'!$A57-1,'Quality check'!BV$1-1)),"")</f>
        <v>0.01</v>
      </c>
      <c r="BW57" s="308">
        <f ca="1">IF(AND(ISNUMBER($A57),ISNUMBER(BW$1)),IF(OFFSET(CountryData!$A$1,'Quality check'!$A57-1,'Quality check'!BW$1-1)=0,"",OFFSET(CountryData!$A$1,'Quality check'!$A57-1,'Quality check'!BW$1-1)),"")</f>
        <v>0.01</v>
      </c>
      <c r="BX57" s="202">
        <f ca="1">IF(AND(ISNUMBER($A57),ISNUMBER(BX$1)),IF(OFFSET(CountryData!$A$1,'Quality check'!$A57-1,'Quality check'!BX$1-1)=0,"",OFFSET(CountryData!$A$1,'Quality check'!$A57-1,'Quality check'!BX$1-1)),"")</f>
        <v>0.01</v>
      </c>
      <c r="BY57" s="308">
        <f ca="1">IF(AND(ISNUMBER($A57),ISNUMBER(BY$1)),IF(OFFSET(CountryData!$A$1,'Quality check'!$A57-1,'Quality check'!BY$1-1)=0,"",OFFSET(CountryData!$A$1,'Quality check'!$A57-1,'Quality check'!BY$1-1)),"")</f>
        <v>0.04</v>
      </c>
      <c r="BZ57" s="308">
        <f ca="1">IF(AND(ISNUMBER($A57),ISNUMBER(BZ$1)),IF(OFFSET(CountryData!$A$1,'Quality check'!$A57-1,'Quality check'!BZ$1-1)=0,"",OFFSET(CountryData!$A$1,'Quality check'!$A57-1,'Quality check'!BZ$1-1)),"")</f>
        <v>0.03</v>
      </c>
      <c r="CA57" s="308">
        <f ca="1">IF(AND(ISNUMBER($A57),ISNUMBER(CA$1)),IF(OFFSET(CountryData!$A$1,'Quality check'!$A57-1,'Quality check'!CA$1-1)=0,"",OFFSET(CountryData!$A$1,'Quality check'!$A57-1,'Quality check'!CA$1-1)),"")</f>
        <v>0.56000000000000005</v>
      </c>
      <c r="CB57" s="308">
        <f ca="1">IF(AND(ISNUMBER($A57),ISNUMBER(CB$1)),IF(OFFSET(CountryData!$A$1,'Quality check'!$A57-1,'Quality check'!CB$1-1)=0,"",OFFSET(CountryData!$A$1,'Quality check'!$A57-1,'Quality check'!CB$1-1)),"")</f>
        <v>0.25</v>
      </c>
      <c r="CC57" s="308">
        <f ca="1">IF(AND(ISNUMBER($A57),ISNUMBER(CC$1)),IF(OFFSET(CountryData!$A$1,'Quality check'!$A57-1,'Quality check'!CC$1-1)=0,"",OFFSET(CountryData!$A$1,'Quality check'!$A57-1,'Quality check'!CC$1-1)),"")</f>
        <v>0.7</v>
      </c>
      <c r="CD57" s="308">
        <f ca="1">IF(AND(ISNUMBER($A57),ISNUMBER(CD$1)),IF(OFFSET(CountryData!$A$1,'Quality check'!$A57-1,'Quality check'!CD$1-1)=0,"",OFFSET(CountryData!$A$1,'Quality check'!$A57-1,'Quality check'!CD$1-1)),"")</f>
        <v>0.25</v>
      </c>
      <c r="CE57" s="308">
        <f ca="1">IF(AND(ISNUMBER($A57),ISNUMBER(CE$1)),IF(OFFSET(CountryData!$A$1,'Quality check'!$A57-1,'Quality check'!CE$1-1)=0,"",OFFSET(CountryData!$A$1,'Quality check'!$A57-1,'Quality check'!CE$1-1)),"")</f>
        <v>1</v>
      </c>
      <c r="CF57" s="308">
        <f ca="1">IF(AND(ISNUMBER($A57),ISNUMBER(CF$1)),IF(OFFSET(CountryData!$A$1,'Quality check'!$A57-1,'Quality check'!CF$1-1)=0,"",OFFSET(CountryData!$A$1,'Quality check'!$A57-1,'Quality check'!CF$1-1)),"")</f>
        <v>0.9</v>
      </c>
      <c r="CG57" s="308">
        <f ca="1">IF(AND(ISNUMBER($A57),ISNUMBER(CG$1)),IF(OFFSET(CountryData!$A$1,'Quality check'!$A57-1,'Quality check'!CG$1-1)=0,"",OFFSET(CountryData!$A$1,'Quality check'!$A57-1,'Quality check'!CG$1-1)),"")</f>
        <v>0.8</v>
      </c>
      <c r="CH57" s="308">
        <f ca="1">IF(AND(ISNUMBER($A57),ISNUMBER(CH$1)),IF(OFFSET(CountryData!$A$1,'Quality check'!$A57-1,'Quality check'!CH$1-1)=0,"",OFFSET(CountryData!$A$1,'Quality check'!$A57-1,'Quality check'!CH$1-1)),"")</f>
        <v>0.7</v>
      </c>
      <c r="CI57" s="308">
        <f ca="1">IF(AND(ISNUMBER($A57),ISNUMBER(CI$1)),IF(OFFSET(CountryData!$A$1,'Quality check'!$A57-1,'Quality check'!CI$1-1)=0,"",OFFSET(CountryData!$A$1,'Quality check'!$A57-1,'Quality check'!CI$1-1)),"")</f>
        <v>0.49</v>
      </c>
      <c r="CJ57" s="308" t="str">
        <f ca="1">IF(AND(ISNUMBER($A57),ISNUMBER(CJ$1)),IF(OFFSET(CountryData!$A$1,'Quality check'!$A57-1,'Quality check'!CJ$1-1)=0,"",OFFSET(CountryData!$A$1,'Quality check'!$A57-1,'Quality check'!CJ$1-1)),"")</f>
        <v xml:space="preserve"> </v>
      </c>
      <c r="CK57" s="202" t="str">
        <f ca="1">IF(AND(ISNUMBER($A57),ISNUMBER(CK$1)),IF(OFFSET(CountryData!$A$1,'Quality check'!$A57-1,'Quality check'!CK$1-1)=0,"",OFFSET(CountryData!$A$1,'Quality check'!$A57-1,'Quality check'!CK$1-1)),"")</f>
        <v xml:space="preserve"> </v>
      </c>
      <c r="CL57" s="308" t="str">
        <f ca="1">IF(AND(ISNUMBER($A57),ISNUMBER(CL$1)),IF(OFFSET(CountryData!$A$1,'Quality check'!$A57-1,'Quality check'!CL$1-1)=0,"",OFFSET(CountryData!$A$1,'Quality check'!$A57-1,'Quality check'!CL$1-1)),"")</f>
        <v xml:space="preserve"> </v>
      </c>
      <c r="CM57" s="308" t="str">
        <f ca="1">IF(AND(ISNUMBER($A57),ISNUMBER(CM$1)),IF(OFFSET(CountryData!$A$1,'Quality check'!$A57-1,'Quality check'!CM$1-1)=0,"",OFFSET(CountryData!$A$1,'Quality check'!$A57-1,'Quality check'!CM$1-1)),"")</f>
        <v xml:space="preserve"> </v>
      </c>
      <c r="CN57" s="308" t="str">
        <f ca="1">IF(AND(ISNUMBER($A57),ISNUMBER(CN$1)),IF(OFFSET(CountryData!$A$1,'Quality check'!$A57-1,'Quality check'!CN$1-1)=0,"",OFFSET(CountryData!$A$1,'Quality check'!$A57-1,'Quality check'!CN$1-1)),"")</f>
        <v xml:space="preserve"> </v>
      </c>
      <c r="CO57" s="308" t="str">
        <f ca="1">IF(AND(ISNUMBER($A57),ISNUMBER(CO$1)),IF(OFFSET(CountryData!$A$1,'Quality check'!$A57-1,'Quality check'!CO$1-1)=0,"",OFFSET(CountryData!$A$1,'Quality check'!$A57-1,'Quality check'!CO$1-1)),"")</f>
        <v xml:space="preserve"> </v>
      </c>
      <c r="CP57" s="308" t="str">
        <f ca="1">IF(AND(ISNUMBER($A57),ISNUMBER(CP$1)),IF(OFFSET(CountryData!$A$1,'Quality check'!$A57-1,'Quality check'!CP$1-1)=0,"",OFFSET(CountryData!$A$1,'Quality check'!$A57-1,'Quality check'!CP$1-1)),"")</f>
        <v xml:space="preserve"> </v>
      </c>
      <c r="CQ57" s="308">
        <f ca="1">IF(AND(ISNUMBER($A57),ISNUMBER(CQ$1)),IF(OFFSET(CountryData!$A$1,'Quality check'!$A57-1,'Quality check'!CQ$1-1)=0,"",OFFSET(CountryData!$A$1,'Quality check'!$A57-1,'Quality check'!CQ$1-1)),"")</f>
        <v>0.01</v>
      </c>
      <c r="CR57" s="203">
        <f ca="1">IF(AND(ISNUMBER($A57),ISNUMBER(CR$1)),IF(OFFSET(CountryData!$A$1,'Quality check'!$A57-1,'Quality check'!CR$1-1)=0,"",OFFSET(CountryData!$A$1,'Quality check'!$A57-1,'Quality check'!CR$1-1)),"")</f>
        <v>289</v>
      </c>
      <c r="CS57" s="203">
        <f ca="1">IF(AND(ISNUMBER($A57),ISNUMBER(CS$1)),IF(OFFSET(CountryData!$A$1,'Quality check'!$A57-1,'Quality check'!CS$1-1)=0,"",OFFSET(CountryData!$A$1,'Quality check'!$A57-1,'Quality check'!CS$1-1)),"")</f>
        <v>5000</v>
      </c>
      <c r="CT57" s="203">
        <f ca="1">IF(AND(ISNUMBER($A57),ISNUMBER(CT$1)),IF(OFFSET(CountryData!$A$1,'Quality check'!$A57-1,'Quality check'!CT$1-1)=0,"",OFFSET(CountryData!$A$1,'Quality check'!$A57-1,'Quality check'!CT$1-1)),"")</f>
        <v>2000</v>
      </c>
      <c r="CU57" s="203">
        <f ca="1">IF(AND(ISNUMBER($A57),ISNUMBER(CU$1)),IF(OFFSET(CountryData!$A$1,'Quality check'!$A57-1,'Quality check'!CU$1-1)=0,"",OFFSET(CountryData!$A$1,'Quality check'!$A57-1,'Quality check'!CU$1-1)),"")</f>
        <v>500</v>
      </c>
      <c r="CV57" s="203">
        <f ca="1">IF(AND(ISNUMBER($A57),ISNUMBER(CV$1)),IF(OFFSET(CountryData!$A$1,'Quality check'!$A57-1,'Quality check'!CV$1-1)=0,"",OFFSET(CountryData!$A$1,'Quality check'!$A57-1,'Quality check'!CV$1-1)),"")</f>
        <v>1500</v>
      </c>
      <c r="CW57" s="203">
        <f ca="1">IF(AND(ISNUMBER($A57),ISNUMBER(CW$1)),IF(OFFSET(CountryData!$A$1,'Quality check'!$A57-1,'Quality check'!CW$1-1)=0,"",OFFSET(CountryData!$A$1,'Quality check'!$A57-1,'Quality check'!CW$1-1)),"")</f>
        <v>20000</v>
      </c>
      <c r="CX57" s="203">
        <f ca="1">IF(AND(ISNUMBER($A57),ISNUMBER(CX$1)),IF(OFFSET(CountryData!$A$1,'Quality check'!$A57-1,'Quality check'!CX$1-1)=0,"",OFFSET(CountryData!$A$1,'Quality check'!$A57-1,'Quality check'!CX$1-1)),"")</f>
        <v>20000</v>
      </c>
      <c r="CY57" s="203">
        <f ca="1">IF(AND(ISNUMBER($A57),ISNUMBER(CY$1)),IF(OFFSET(CountryData!$A$1,'Quality check'!$A57-1,'Quality check'!CY$1-1)=0,"",OFFSET(CountryData!$A$1,'Quality check'!$A57-1,'Quality check'!CY$1-1)),"")</f>
        <v>15000</v>
      </c>
      <c r="CZ57" s="308">
        <f ca="1">IF(AND(ISNUMBER($A57),ISNUMBER(CZ$1)),IF(OFFSET(CountryData!$A$1,'Quality check'!$A57-1,'Quality check'!CZ$1-1)=0,"",OFFSET(CountryData!$A$1,'Quality check'!$A57-1,'Quality check'!CZ$1-1)),"")</f>
        <v>6</v>
      </c>
      <c r="DA57" s="308">
        <f ca="1">IF(AND(ISNUMBER($A57),ISNUMBER(DA$1)),IF(OFFSET(CountryData!$A$1,'Quality check'!$A57-1,'Quality check'!DA$1-1)=0,"",OFFSET(CountryData!$A$1,'Quality check'!$A57-1,'Quality check'!DA$1-1)),"")</f>
        <v>0.6</v>
      </c>
      <c r="DB57" s="202">
        <f ca="1">IF(AND(ISNUMBER($A57),ISNUMBER(DB$1)),IF(OFFSET(CountryData!$A$1,'Quality check'!$A57-1,'Quality check'!DB$1-1)=0,"",OFFSET(CountryData!$A$1,'Quality check'!$A57-1,'Quality check'!DB$1-1)),"")</f>
        <v>0.2</v>
      </c>
      <c r="DC57" s="308">
        <f ca="1">IF(AND(ISNUMBER($A57),ISNUMBER(DC$1)),IF(OFFSET(CountryData!$A$1,'Quality check'!$A57-1,'Quality check'!DC$1-1)=0,"",OFFSET(CountryData!$A$1,'Quality check'!$A57-1,'Quality check'!DC$1-1)),"")</f>
        <v>1.25</v>
      </c>
      <c r="DD57" s="308">
        <f ca="1">IF(AND(ISNUMBER($A57),ISNUMBER(DD$1)),IF(OFFSET(CountryData!$A$1,'Quality check'!$A57-1,'Quality check'!DD$1-1)=0,"",OFFSET(CountryData!$A$1,'Quality check'!$A57-1,'Quality check'!DD$1-1)),"")</f>
        <v>0.08</v>
      </c>
      <c r="DE57" s="202">
        <f ca="1">IF(AND(ISNUMBER($A57),ISNUMBER(DE$1)),IF(OFFSET(CountryData!$A$1,'Quality check'!$A57-1,'Quality check'!DE$1-1)=0,"",OFFSET(CountryData!$A$1,'Quality check'!$A57-1,'Quality check'!DE$1-1)),"")</f>
        <v>0.09</v>
      </c>
      <c r="DF57" s="203">
        <f ca="1">IF(AND(ISNUMBER($A57),ISNUMBER(DF$1)),IF(OFFSET(CountryData!$A$1,'Quality check'!$A57-1,'Quality check'!DF$1-1)=0,"",OFFSET(CountryData!$A$1,'Quality check'!$A57-1,'Quality check'!DF$1-1)),"")</f>
        <v>5</v>
      </c>
      <c r="DG57" s="308" t="str">
        <f ca="1">IF(AND(ISNUMBER($A57),ISNUMBER(DG$1)),IF(OFFSET(CountryData!$A$1,'Quality check'!$A57-1,'Quality check'!DG$1-1)=0,"",OFFSET(CountryData!$A$1,'Quality check'!$A57-1,'Quality check'!DG$1-1)),"")</f>
        <v xml:space="preserve"> </v>
      </c>
      <c r="DH57" s="203" t="str">
        <f ca="1">IF(AND(ISNUMBER($A57),ISNUMBER(DH$1)),IF(OFFSET(CountryData!$A$1,'Quality check'!$A57-1,'Quality check'!DH$1-1)=0,"",OFFSET(CountryData!$A$1,'Quality check'!$A57-1,'Quality check'!DH$1-1)),"")</f>
        <v xml:space="preserve"> </v>
      </c>
      <c r="DI57" s="308" t="str">
        <f ca="1">IF(AND(ISNUMBER($A57),ISNUMBER(DI$1)),IF(OFFSET(CountryData!$A$1,'Quality check'!$A57-1,'Quality check'!DI$1-1)=0,"",OFFSET(CountryData!$A$1,'Quality check'!$A57-1,'Quality check'!DI$1-1)),"")</f>
        <v xml:space="preserve"> </v>
      </c>
      <c r="DJ57" s="308" t="str">
        <f ca="1">IF(AND(ISNUMBER($A57),ISNUMBER(DJ$1)),IF(OFFSET(CountryData!$A$1,'Quality check'!$A57-1,'Quality check'!DJ$1-1)=0,"",OFFSET(CountryData!$A$1,'Quality check'!$A57-1,'Quality check'!DJ$1-1)),"")</f>
        <v/>
      </c>
      <c r="DK57" s="203">
        <f ca="1">IF(AND(ISNUMBER($A57),ISNUMBER(DK$1)),IF(OFFSET(CountryData!$A$1,'Quality check'!$A57-1,'Quality check'!DK$1-1)=0,"",OFFSET(CountryData!$A$1,'Quality check'!$A57-1,'Quality check'!DK$1-1)),"")</f>
        <v>200000</v>
      </c>
      <c r="DL57" s="203">
        <f ca="1">IF(AND(ISNUMBER($A57),ISNUMBER(DL$1)),IF(OFFSET(CountryData!$A$1,'Quality check'!$A57-1,'Quality check'!DL$1-1)=0,"",OFFSET(CountryData!$A$1,'Quality check'!$A57-1,'Quality check'!DL$1-1)),"")</f>
        <v>100000</v>
      </c>
      <c r="DM57" s="203">
        <f ca="1">IF(AND(ISNUMBER($A57),ISNUMBER(DM$1)),IF(OFFSET(CountryData!$A$1,'Quality check'!$A57-1,'Quality check'!DM$1-1)=0,"",OFFSET(CountryData!$A$1,'Quality check'!$A57-1,'Quality check'!DM$1-1)),"")</f>
        <v>20000</v>
      </c>
      <c r="DN57" s="203">
        <f ca="1">IF(AND(ISNUMBER($A57),ISNUMBER(DN$1)),IF(OFFSET(CountryData!$A$1,'Quality check'!$A57-1,'Quality check'!DN$1-1)=0,"",OFFSET(CountryData!$A$1,'Quality check'!$A57-1,'Quality check'!DN$1-1)),"")</f>
        <v>100000</v>
      </c>
      <c r="DO57" t="str">
        <f ca="1">IF(AND(ISNUMBER($A57),ISNUMBER(DO$1)),IF(OFFSET(CountryData!$A$1,'Quality check'!$A57-1,'Quality check'!DO$1-1)=0,"",OFFSET(CountryData!$A$1,'Quality check'!$A57-1,'Quality check'!DO$1-1)),"")</f>
        <v/>
      </c>
      <c r="DP57" t="str">
        <f ca="1">IF(AND(ISNUMBER($A57),ISNUMBER(DP$1)),IF(OFFSET(CountryData!$A$1,'Quality check'!$A57-1,'Quality check'!DP$1-1)=0,"",OFFSET(CountryData!$A$1,'Quality check'!$A57-1,'Quality check'!DP$1-1)),"")</f>
        <v/>
      </c>
      <c r="EF57">
        <f t="shared" ref="EF57:EF63" si="9">IF(D57&lt;&gt;"",IF(D57=D56,EF56,EF56+1),"")</f>
        <v>9</v>
      </c>
      <c r="EG57">
        <f t="shared" ref="EG57:EG63" si="10">IF(EF57&lt;&gt;EF56,EF57,"")</f>
        <v>9</v>
      </c>
      <c r="EH57" t="str">
        <f t="shared" si="0"/>
        <v/>
      </c>
    </row>
    <row r="58" spans="1:138" x14ac:dyDescent="0.25">
      <c r="A58" s="114">
        <f>IF(ISNUMBER(MATCH(C58,CountryData!$EM:$EM,0)),MATCH(C58,CountryData!$EM:$EM,0),"")</f>
        <v>121</v>
      </c>
      <c r="B58" t="s">
        <v>844</v>
      </c>
      <c r="C58" t="s">
        <v>845</v>
      </c>
      <c r="D58" t="s">
        <v>646</v>
      </c>
      <c r="E58" t="s">
        <v>857</v>
      </c>
      <c r="F58" s="203">
        <f ca="1">IF(AND(ISNUMBER($A58),ISNUMBER(F$1)),IF(OFFSET(CountryData!$A$1,'Quality check'!$A58-1,'Quality check'!F$1-1)=0,"",OFFSET(CountryData!$A$1,'Quality check'!$A58-1,'Quality check'!F$1-1)),"")</f>
        <v>623060</v>
      </c>
      <c r="G58" s="203">
        <f ca="1">IF(AND(ISNUMBER($A58),ISNUMBER(G$1)),IF(OFFSET(CountryData!$A$1,'Quality check'!$A58-1,'Quality check'!G$1-1)=0,"",OFFSET(CountryData!$A$1,'Quality check'!$A58-1,'Quality check'!G$1-1)),"")</f>
        <v>267292.74</v>
      </c>
      <c r="H58" s="202">
        <f ca="1">IF(AND(ISNUMBER($A58),ISNUMBER(H$1)),IF(OFFSET(CountryData!$A$1,'Quality check'!$A58-1,'Quality check'!H$1-1)=0,"",OFFSET(CountryData!$A$1,'Quality check'!$A58-1,'Quality check'!H$1-1)),"")</f>
        <v>0.7</v>
      </c>
      <c r="I58" s="202">
        <f ca="1">IF(AND(ISNUMBER($A58),ISNUMBER(I$1)),IF(OFFSET(CountryData!$A$1,'Quality check'!$A58-1,'Quality check'!I$1-1)=0,"",OFFSET(CountryData!$A$1,'Quality check'!$A58-1,'Quality check'!I$1-1)),"")</f>
        <v>0.03</v>
      </c>
      <c r="J58" s="203">
        <f ca="1">IF(AND(ISNUMBER($A58),ISNUMBER(J$1)),IF(OFFSET(CountryData!$A$1,'Quality check'!$A58-1,'Quality check'!J$1-1)=0,"",OFFSET(CountryData!$A$1,'Quality check'!$A58-1,'Quality check'!J$1-1)),"")</f>
        <v>313079.892903</v>
      </c>
      <c r="K58" s="203">
        <f ca="1">IF(AND(ISNUMBER($A58),ISNUMBER(K$1)),IF(OFFSET(CountryData!$A$1,'Quality check'!$A58-1,'Quality check'!K$1-1)=0,"",OFFSET(CountryData!$A$1,'Quality check'!$A58-1,'Quality check'!K$1-1)),"")</f>
        <v>151299.18629700001</v>
      </c>
      <c r="L58" s="203">
        <f ca="1">IF(AND(ISNUMBER($A58),ISNUMBER(L$1)),IF(OFFSET(CountryData!$A$1,'Quality check'!$A58-1,'Quality check'!L$1-1)=0,"",OFFSET(CountryData!$A$1,'Quality check'!$A58-1,'Quality check'!L$1-1)),"")</f>
        <v>31153</v>
      </c>
      <c r="M58" s="203">
        <f ca="1">IF(AND(ISNUMBER($A58),ISNUMBER(M$1)),IF(OFFSET(CountryData!$A$1,'Quality check'!$A58-1,'Quality check'!M$1-1)=0,"",OFFSET(CountryData!$A$1,'Quality check'!$A58-1,'Quality check'!M$1-1)),"")</f>
        <v>95843.949067999987</v>
      </c>
      <c r="N58" s="203">
        <f ca="1">IF(AND(ISNUMBER($A58),ISNUMBER(N$1)),IF(OFFSET(CountryData!$A$1,'Quality check'!$A58-1,'Quality check'!N$1-1)=0,"",OFFSET(CountryData!$A$1,'Quality check'!$A58-1,'Quality check'!N$1-1)),"")</f>
        <v>76125.268305499994</v>
      </c>
      <c r="O58" s="203">
        <f ca="1">IF(AND(ISNUMBER($A58),ISNUMBER(O$1)),IF(OFFSET(CountryData!$A$1,'Quality check'!$A58-1,'Quality check'!O$1-1)=0,"",OFFSET(CountryData!$A$1,'Quality check'!$A58-1,'Quality check'!O$1-1)),"")</f>
        <v>37129.594014499999</v>
      </c>
      <c r="P58" s="203">
        <f ca="1">IF(AND(ISNUMBER($A58),ISNUMBER(P$1)),IF(OFFSET(CountryData!$A$1,'Quality check'!$A58-1,'Quality check'!P$1-1)=0,"",OFFSET(CountryData!$A$1,'Quality check'!$A58-1,'Quality check'!P$1-1)),"")</f>
        <v>46988.942184</v>
      </c>
      <c r="Q58" s="203">
        <f ca="1">IF(AND(ISNUMBER($A58),ISNUMBER(Q$1)),IF(OFFSET(CountryData!$A$1,'Quality check'!$A58-1,'Quality check'!Q$1-1)=0,"",OFFSET(CountryData!$A$1,'Quality check'!$A58-1,'Quality check'!Q$1-1)),"")</f>
        <v>19718.6807625</v>
      </c>
      <c r="R58" s="203">
        <f ca="1">IF(AND(ISNUMBER($A58),ISNUMBER(R$1)),IF(OFFSET(CountryData!$A$1,'Quality check'!$A58-1,'Quality check'!R$1-1)=0,"",OFFSET(CountryData!$A$1,'Quality check'!$A58-1,'Quality check'!R$1-1)),"")</f>
        <v>9859.3325929999992</v>
      </c>
      <c r="S58" s="203">
        <f ca="1">IF(AND(ISNUMBER($A58),ISNUMBER(S$1)),IF(OFFSET(CountryData!$A$1,'Quality check'!$A58-1,'Quality check'!S$1-1)=0,"",OFFSET(CountryData!$A$1,'Quality check'!$A58-1,'Quality check'!S$1-1)),"")</f>
        <v>9859.3325929999992</v>
      </c>
      <c r="T58" s="202">
        <f ca="1">IF(AND(ISNUMBER($A58),ISNUMBER(T$1)),IF(OFFSET(CountryData!$A$1,'Quality check'!$A58-1,'Quality check'!T$1-1)=0,"",OFFSET(CountryData!$A$1,'Quality check'!$A58-1,'Quality check'!T$1-1)),"")</f>
        <v>0.67</v>
      </c>
      <c r="U58" s="203">
        <f ca="1">IF(AND(ISNUMBER($A58),ISNUMBER(U$1)),IF(OFFSET(CountryData!$A$1,'Quality check'!$A58-1,'Quality check'!U$1-1)=0,"",OFFSET(CountryData!$A$1,'Quality check'!$A58-1,'Quality check'!U$1-1)),"")</f>
        <v>6800000</v>
      </c>
      <c r="V58" s="203">
        <f ca="1">IF(AND(ISNUMBER($A58),ISNUMBER(V$1)),IF(OFFSET(CountryData!$A$1,'Quality check'!$A58-1,'Quality check'!V$1-1)=0,"",OFFSET(CountryData!$A$1,'Quality check'!$A58-1,'Quality check'!V$1-1)),"")</f>
        <v>6800000</v>
      </c>
      <c r="W58" s="202">
        <f ca="1">IF(AND(ISNUMBER($A58),ISNUMBER(W$1)),IF(OFFSET(CountryData!$A$1,'Quality check'!$A58-1,'Quality check'!W$1-1)=0,"",OFFSET(CountryData!$A$1,'Quality check'!$A58-1,'Quality check'!W$1-1)),"")</f>
        <v>0.19699999999999998</v>
      </c>
      <c r="X58" s="202">
        <f ca="1">IF(AND(ISNUMBER($A58),ISNUMBER(X$1)),IF(OFFSET(CountryData!$A$1,'Quality check'!$A58-1,'Quality check'!X$1-1)=0,"",OFFSET(CountryData!$A$1,'Quality check'!$A58-1,'Quality check'!X$1-1)),"")</f>
        <v>4.2</v>
      </c>
      <c r="Y58" s="202">
        <f ca="1">IF(AND(ISNUMBER($A58),ISNUMBER(Y$1)),IF(OFFSET(CountryData!$A$1,'Quality check'!$A58-1,'Quality check'!Y$1-1)=0,"",OFFSET(CountryData!$A$1,'Quality check'!$A58-1,'Quality check'!Y$1-1)),"")</f>
        <v>0.4</v>
      </c>
      <c r="Z58" s="202">
        <f ca="1">IF(AND(ISNUMBER($A58),ISNUMBER(Z$1)),IF(OFFSET(CountryData!$A$1,'Quality check'!$A58-1,'Quality check'!Z$1-1)=0,"",OFFSET(CountryData!$A$1,'Quality check'!$A58-1,'Quality check'!Z$1-1)),"")</f>
        <v>0.17</v>
      </c>
      <c r="AA58" s="203">
        <f ca="1">IF(AND(ISNUMBER($A58),ISNUMBER(AA$1)),IF(OFFSET(CountryData!$A$1,'Quality check'!$A58-1,'Quality check'!AA$1-1)=0,"",OFFSET(CountryData!$A$1,'Quality check'!$A58-1,'Quality check'!AA$1-1)),"")</f>
        <v>46500</v>
      </c>
      <c r="AB58" s="203">
        <f ca="1">IF(AND(ISNUMBER($A58),ISNUMBER(AB$1)),IF(OFFSET(CountryData!$A$1,'Quality check'!$A58-1,'Quality check'!AB$1-1)=0,"",OFFSET(CountryData!$A$1,'Quality check'!$A58-1,'Quality check'!AB$1-1)),"")</f>
        <v>78000</v>
      </c>
      <c r="AC58" s="203">
        <f ca="1">IF(AND(ISNUMBER($A58),ISNUMBER(AC$1)),IF(OFFSET(CountryData!$A$1,'Quality check'!$A58-1,'Quality check'!AC$1-1)=0,"",OFFSET(CountryData!$A$1,'Quality check'!$A58-1,'Quality check'!AC$1-1)),"")</f>
        <v>111000</v>
      </c>
      <c r="AD58" s="203">
        <f ca="1">IF(AND(ISNUMBER($A58),ISNUMBER(AD$1)),IF(OFFSET(CountryData!$A$1,'Quality check'!$A58-1,'Quality check'!AD$1-1)=0,"",OFFSET(CountryData!$A$1,'Quality check'!$A58-1,'Quality check'!AD$1-1)),"")</f>
        <v>7320</v>
      </c>
      <c r="AE58" s="202">
        <f ca="1">IF(AND(ISNUMBER($A58),ISNUMBER(AE$1)),IF(OFFSET(CountryData!$A$1,'Quality check'!$A58-1,'Quality check'!AE$1-1)=0,"",OFFSET(CountryData!$A$1,'Quality check'!$A58-1,'Quality check'!AE$1-1)),"")</f>
        <v>0.17</v>
      </c>
      <c r="AF58" s="308">
        <f ca="1">IF(AND(ISNUMBER($A58),ISNUMBER(AF$1)),IF(OFFSET(CountryData!$A$1,'Quality check'!$A58-1,'Quality check'!AF$1-1)=0,"",OFFSET(CountryData!$A$1,'Quality check'!$A58-1,'Quality check'!AF$1-1)),"")</f>
        <v>3</v>
      </c>
      <c r="AG58" s="203" t="str">
        <f ca="1">IF(AND(ISNUMBER($A58),ISNUMBER(AG$1)),IF(OFFSET(CountryData!$A$1,'Quality check'!$A58-1,'Quality check'!AG$1-1)=0,"",OFFSET(CountryData!$A$1,'Quality check'!$A58-1,'Quality check'!AG$1-1)),"")</f>
        <v>CHW</v>
      </c>
      <c r="AH58" s="203">
        <f ca="1">IF(AND(ISNUMBER($A58),ISNUMBER(AH$1)),IF(OFFSET(CountryData!$A$1,'Quality check'!$A58-1,'Quality check'!AH$1-1)=0,"",OFFSET(CountryData!$A$1,'Quality check'!$A58-1,'Quality check'!AH$1-1)),"")</f>
        <v>500</v>
      </c>
      <c r="AI58" s="203">
        <f ca="1">IF(AND(ISNUMBER($A58),ISNUMBER(AI$1)),IF(OFFSET(CountryData!$A$1,'Quality check'!$A58-1,'Quality check'!AI$1-1)=0,"",OFFSET(CountryData!$A$1,'Quality check'!$A58-1,'Quality check'!AI$1-1)),"")</f>
        <v>2300</v>
      </c>
      <c r="AJ58" s="202">
        <f ca="1">IF(AND(ISNUMBER($A58),ISNUMBER(AJ$1)),IF(OFFSET(CountryData!$A$1,'Quality check'!$A58-1,'Quality check'!AJ$1-1)=0,"",OFFSET(CountryData!$A$1,'Quality check'!$A58-1,'Quality check'!AJ$1-1)),"")</f>
        <v>0.49</v>
      </c>
      <c r="AK58" s="202">
        <f ca="1">IF(AND(ISNUMBER($A58),ISNUMBER(AK$1)),IF(OFFSET(CountryData!$A$1,'Quality check'!$A58-1,'Quality check'!AK$1-1)=0,"",OFFSET(CountryData!$A$1,'Quality check'!$A58-1,'Quality check'!AK$1-1)),"")</f>
        <v>0.01</v>
      </c>
      <c r="AL58" s="202">
        <f ca="1">IF(AND(ISNUMBER($A58),ISNUMBER(AL$1)),IF(OFFSET(CountryData!$A$1,'Quality check'!$A58-1,'Quality check'!AL$1-1)=0,"",OFFSET(CountryData!$A$1,'Quality check'!$A58-1,'Quality check'!AL$1-1)),"")</f>
        <v>0.123</v>
      </c>
      <c r="AM58" s="202">
        <f ca="1">IF(AND(ISNUMBER($A58),ISNUMBER(AM$1)),IF(OFFSET(CountryData!$A$1,'Quality check'!$A58-1,'Quality check'!AM$1-1)=0,"",OFFSET(CountryData!$A$1,'Quality check'!$A58-1,'Quality check'!AM$1-1)),"")</f>
        <v>0.3</v>
      </c>
      <c r="AN58" s="202" t="str">
        <f ca="1">IF(AND(ISNUMBER($A58),ISNUMBER(AN$1)),IF(OFFSET(CountryData!$A$1,'Quality check'!$A58-1,'Quality check'!AN$1-1)=0,"",OFFSET(CountryData!$A$1,'Quality check'!$A58-1,'Quality check'!AN$1-1)),"")</f>
        <v>CHW</v>
      </c>
      <c r="AO58" s="203">
        <f ca="1">IF(AND(ISNUMBER($A58),ISNUMBER(AO$1)),IF(OFFSET(CountryData!$A$1,'Quality check'!$A58-1,'Quality check'!AO$1-1)=0,"",OFFSET(CountryData!$A$1,'Quality check'!$A58-1,'Quality check'!AO$1-1)),"")</f>
        <v>500</v>
      </c>
      <c r="AP58" s="203">
        <f ca="1">IF(AND(ISNUMBER($A58),ISNUMBER(AP$1)),IF(OFFSET(CountryData!$A$1,'Quality check'!$A58-1,'Quality check'!AP$1-1)=0,"",OFFSET(CountryData!$A$1,'Quality check'!$A58-1,'Quality check'!AP$1-1)),"")</f>
        <v>2300</v>
      </c>
      <c r="AQ58" s="202">
        <f ca="1">IF(AND(ISNUMBER($A58),ISNUMBER(AQ$1)),IF(OFFSET(CountryData!$A$1,'Quality check'!$A58-1,'Quality check'!AQ$1-1)=0,"",OFFSET(CountryData!$A$1,'Quality check'!$A58-1,'Quality check'!AQ$1-1)),"")</f>
        <v>0.56000000000000005</v>
      </c>
      <c r="AR58" s="202">
        <f ca="1">IF(AND(ISNUMBER($A58),ISNUMBER(AR$1)),IF(OFFSET(CountryData!$A$1,'Quality check'!$A58-1,'Quality check'!AR$1-1)=0,"",OFFSET(CountryData!$A$1,'Quality check'!$A58-1,'Quality check'!AR$1-1)),"")</f>
        <v>0.01</v>
      </c>
      <c r="AS58" s="202">
        <f ca="1">IF(AND(ISNUMBER($A58),ISNUMBER(AS$1)),IF(OFFSET(CountryData!$A$1,'Quality check'!$A58-1,'Quality check'!AS$1-1)=0,"",OFFSET(CountryData!$A$1,'Quality check'!$A58-1,'Quality check'!AS$1-1)),"")</f>
        <v>0.24</v>
      </c>
      <c r="AT58" s="202">
        <f ca="1">IF(AND(ISNUMBER($A58),ISNUMBER(AT$1)),IF(OFFSET(CountryData!$A$1,'Quality check'!$A58-1,'Quality check'!AT$1-1)=0,"",OFFSET(CountryData!$A$1,'Quality check'!$A58-1,'Quality check'!AT$1-1)),"")</f>
        <v>0.123</v>
      </c>
      <c r="AU58" s="202">
        <f ca="1">IF(AND(ISNUMBER($A58),ISNUMBER(AU$1)),IF(OFFSET(CountryData!$A$1,'Quality check'!$A58-1,'Quality check'!AU$1-1)=0,"",OFFSET(CountryData!$A$1,'Quality check'!$A58-1,'Quality check'!AU$1-1)),"")</f>
        <v>3</v>
      </c>
      <c r="AV58" s="202" t="str">
        <f ca="1">IF(AND(ISNUMBER($A58),ISNUMBER(AV$1)),IF(OFFSET(CountryData!$A$1,'Quality check'!$A58-1,'Quality check'!AV$1-1)=0,"",OFFSET(CountryData!$A$1,'Quality check'!$A58-1,'Quality check'!AV$1-1)),"")</f>
        <v>CHW</v>
      </c>
      <c r="AW58" s="203">
        <f ca="1">IF(AND(ISNUMBER($A58),ISNUMBER(AW$1)),IF(OFFSET(CountryData!$A$1,'Quality check'!$A58-1,'Quality check'!AW$1-1)=0,"",OFFSET(CountryData!$A$1,'Quality check'!$A58-1,'Quality check'!AW$1-1)),"")</f>
        <v>500</v>
      </c>
      <c r="AX58" s="203">
        <f ca="1">IF(AND(ISNUMBER($A58),ISNUMBER(AX$1)),IF(OFFSET(CountryData!$A$1,'Quality check'!$A58-1,'Quality check'!AX$1-1)=0,"",OFFSET(CountryData!$A$1,'Quality check'!$A58-1,'Quality check'!AX$1-1)),"")</f>
        <v>2300</v>
      </c>
      <c r="AY58" s="202">
        <f ca="1">IF(AND(ISNUMBER($A58),ISNUMBER(AY$1)),IF(OFFSET(CountryData!$A$1,'Quality check'!$A58-1,'Quality check'!AY$1-1)=0,"",OFFSET(CountryData!$A$1,'Quality check'!$A58-1,'Quality check'!AY$1-1)),"")</f>
        <v>2</v>
      </c>
      <c r="AZ58" s="202">
        <f ca="1">IF(AND(ISNUMBER($A58),ISNUMBER(AZ$1)),IF(OFFSET(CountryData!$A$1,'Quality check'!$A58-1,'Quality check'!AZ$1-1)=0,"",OFFSET(CountryData!$A$1,'Quality check'!$A58-1,'Quality check'!AZ$1-1)),"")</f>
        <v>0.59</v>
      </c>
      <c r="BA58" s="202">
        <f ca="1">IF(AND(ISNUMBER($A58),ISNUMBER(BA$1)),IF(OFFSET(CountryData!$A$1,'Quality check'!$A58-1,'Quality check'!BA$1-1)=0,"",OFFSET(CountryData!$A$1,'Quality check'!$A58-1,'Quality check'!BA$1-1)),"")</f>
        <v>0.01</v>
      </c>
      <c r="BB58" s="202">
        <f ca="1">IF(AND(ISNUMBER($A58),ISNUMBER(BB$1)),IF(OFFSET(CountryData!$A$1,'Quality check'!$A58-1,'Quality check'!BB$1-1)=0,"",OFFSET(CountryData!$A$1,'Quality check'!$A58-1,'Quality check'!BB$1-1)),"")</f>
        <v>0.114</v>
      </c>
      <c r="BC58" s="202">
        <f ca="1">IF(AND(ISNUMBER($A58),ISNUMBER(BC$1)),IF(OFFSET(CountryData!$A$1,'Quality check'!$A58-1,'Quality check'!BC$1-1)=0,"",OFFSET(CountryData!$A$1,'Quality check'!$A58-1,'Quality check'!BC$1-1)),"")</f>
        <v>0.01</v>
      </c>
      <c r="BD58" s="313" t="str">
        <f ca="1">IF(AND(ISNUMBER($A58),ISNUMBER(BD$1)),IF(OFFSET(CountryData!$A$1,'Quality check'!$A58-1,'Quality check'!BD$1-1)=0,"",OFFSET(CountryData!$A$1,'Quality check'!$A58-1,'Quality check'!BD$1-1)),"")</f>
        <v xml:space="preserve"> </v>
      </c>
      <c r="BE58" s="313" t="str">
        <f ca="1">IF(AND(ISNUMBER($A58),ISNUMBER(BE$1)),IF(OFFSET(CountryData!$A$1,'Quality check'!$A58-1,'Quality check'!BE$1-1)=0,"",OFFSET(CountryData!$A$1,'Quality check'!$A58-1,'Quality check'!BE$1-1)),"")</f>
        <v xml:space="preserve"> </v>
      </c>
      <c r="BF58" s="313" t="str">
        <f ca="1">IF(AND(ISNUMBER($A58),ISNUMBER(BF$1)),IF(OFFSET(CountryData!$A$1,'Quality check'!$A58-1,'Quality check'!BF$1-1)=0,"",OFFSET(CountryData!$A$1,'Quality check'!$A58-1,'Quality check'!BF$1-1)),"")</f>
        <v xml:space="preserve"> </v>
      </c>
      <c r="BG58" s="203" t="str">
        <f ca="1">IF(AND(ISNUMBER($A58),ISNUMBER(BG$1)),IF(OFFSET(CountryData!$A$1,'Quality check'!$A58-1,'Quality check'!BG$1-1)=0,"",OFFSET(CountryData!$A$1,'Quality check'!$A58-1,'Quality check'!BG$1-1)),"")</f>
        <v xml:space="preserve"> </v>
      </c>
      <c r="BH58" s="202" t="str">
        <f ca="1">IF(AND(ISNUMBER($A58),ISNUMBER(BH$1)),IF(OFFSET(CountryData!$A$1,'Quality check'!$A58-1,'Quality check'!BH$1-1)=0,"",OFFSET(CountryData!$A$1,'Quality check'!$A58-1,'Quality check'!BH$1-1)),"")</f>
        <v xml:space="preserve"> </v>
      </c>
      <c r="BI58" s="203" t="str">
        <f ca="1">IF(AND(ISNUMBER($A58),ISNUMBER(BI$1)),IF(OFFSET(CountryData!$A$1,'Quality check'!$A58-1,'Quality check'!BI$1-1)=0,"",OFFSET(CountryData!$A$1,'Quality check'!$A58-1,'Quality check'!BI$1-1)),"")</f>
        <v xml:space="preserve"> </v>
      </c>
      <c r="BJ58" s="202" t="str">
        <f ca="1">IF(AND(ISNUMBER($A58),ISNUMBER(BJ$1)),IF(OFFSET(CountryData!$A$1,'Quality check'!$A58-1,'Quality check'!BJ$1-1)=0,"",OFFSET(CountryData!$A$1,'Quality check'!$A58-1,'Quality check'!BJ$1-1)),"")</f>
        <v xml:space="preserve"> </v>
      </c>
      <c r="BK58" s="202" t="str">
        <f ca="1">IF(AND(ISNUMBER($A58),ISNUMBER(BK$1)),IF(OFFSET(CountryData!$A$1,'Quality check'!$A58-1,'Quality check'!BK$1-1)=0,"",OFFSET(CountryData!$A$1,'Quality check'!$A58-1,'Quality check'!BK$1-1)),"")</f>
        <v xml:space="preserve"> </v>
      </c>
      <c r="BL58" s="308">
        <f ca="1">IF(AND(ISNUMBER($A58),ISNUMBER(BL$1)),IF(OFFSET(CountryData!$A$1,'Quality check'!$A58-1,'Quality check'!BL$1-1)=0,"",OFFSET(CountryData!$A$1,'Quality check'!$A58-1,'Quality check'!BL$1-1)),"")</f>
        <v>0.01</v>
      </c>
      <c r="BM58" s="308">
        <f ca="1">IF(AND(ISNUMBER($A58),ISNUMBER(BM$1)),IF(OFFSET(CountryData!$A$1,'Quality check'!$A58-1,'Quality check'!BM$1-1)=0,"",OFFSET(CountryData!$A$1,'Quality check'!$A58-1,'Quality check'!BM$1-1)),"")</f>
        <v>0.04</v>
      </c>
      <c r="BN58" s="308">
        <f ca="1">IF(AND(ISNUMBER($A58),ISNUMBER(BN$1)),IF(OFFSET(CountryData!$A$1,'Quality check'!$A58-1,'Quality check'!BN$1-1)=0,"",OFFSET(CountryData!$A$1,'Quality check'!$A58-1,'Quality check'!BN$1-1)),"")</f>
        <v>0.03</v>
      </c>
      <c r="BO58" s="308">
        <f ca="1">IF(AND(ISNUMBER($A58),ISNUMBER(BO$1)),IF(OFFSET(CountryData!$A$1,'Quality check'!$A58-1,'Quality check'!BO$1-1)=0,"",OFFSET(CountryData!$A$1,'Quality check'!$A58-1,'Quality check'!BO$1-1)),"")</f>
        <v>0.78</v>
      </c>
      <c r="BP58" s="308">
        <f ca="1">IF(AND(ISNUMBER($A58),ISNUMBER(BP$1)),IF(OFFSET(CountryData!$A$1,'Quality check'!$A58-1,'Quality check'!BP$1-1)=0,"",OFFSET(CountryData!$A$1,'Quality check'!$A58-1,'Quality check'!BP$1-1)),"")</f>
        <v>0.39</v>
      </c>
      <c r="BQ58" s="308">
        <f ca="1">IF(AND(ISNUMBER($A58),ISNUMBER(BQ$1)),IF(OFFSET(CountryData!$A$1,'Quality check'!$A58-1,'Quality check'!BQ$1-1)=0,"",OFFSET(CountryData!$A$1,'Quality check'!$A58-1,'Quality check'!BQ$1-1)),"")</f>
        <v>0.01</v>
      </c>
      <c r="BR58" s="308">
        <f ca="1">IF(AND(ISNUMBER($A58),ISNUMBER(BR$1)),IF(OFFSET(CountryData!$A$1,'Quality check'!$A58-1,'Quality check'!BR$1-1)=0,"",OFFSET(CountryData!$A$1,'Quality check'!$A58-1,'Quality check'!BR$1-1)),"")</f>
        <v>0.01</v>
      </c>
      <c r="BS58" s="308">
        <f ca="1">IF(AND(ISNUMBER($A58),ISNUMBER(BS$1)),IF(OFFSET(CountryData!$A$1,'Quality check'!$A58-1,'Quality check'!BS$1-1)=0,"",OFFSET(CountryData!$A$1,'Quality check'!$A58-1,'Quality check'!BS$1-1)),"")</f>
        <v>0.01</v>
      </c>
      <c r="BT58" s="308">
        <f ca="1">IF(AND(ISNUMBER($A58),ISNUMBER(BT$1)),IF(OFFSET(CountryData!$A$1,'Quality check'!$A58-1,'Quality check'!BT$1-1)=0,"",OFFSET(CountryData!$A$1,'Quality check'!$A58-1,'Quality check'!BT$1-1)),"")</f>
        <v>0.04</v>
      </c>
      <c r="BU58" s="308">
        <f ca="1">IF(AND(ISNUMBER($A58),ISNUMBER(BU$1)),IF(OFFSET(CountryData!$A$1,'Quality check'!$A58-1,'Quality check'!BU$1-1)=0,"",OFFSET(CountryData!$A$1,'Quality check'!$A58-1,'Quality check'!BU$1-1)),"")</f>
        <v>0.03</v>
      </c>
      <c r="BV58" s="308">
        <f ca="1">IF(AND(ISNUMBER($A58),ISNUMBER(BV$1)),IF(OFFSET(CountryData!$A$1,'Quality check'!$A58-1,'Quality check'!BV$1-1)=0,"",OFFSET(CountryData!$A$1,'Quality check'!$A58-1,'Quality check'!BV$1-1)),"")</f>
        <v>0.01</v>
      </c>
      <c r="BW58" s="308">
        <f ca="1">IF(AND(ISNUMBER($A58),ISNUMBER(BW$1)),IF(OFFSET(CountryData!$A$1,'Quality check'!$A58-1,'Quality check'!BW$1-1)=0,"",OFFSET(CountryData!$A$1,'Quality check'!$A58-1,'Quality check'!BW$1-1)),"")</f>
        <v>0.01</v>
      </c>
      <c r="BX58" s="202">
        <f ca="1">IF(AND(ISNUMBER($A58),ISNUMBER(BX$1)),IF(OFFSET(CountryData!$A$1,'Quality check'!$A58-1,'Quality check'!BX$1-1)=0,"",OFFSET(CountryData!$A$1,'Quality check'!$A58-1,'Quality check'!BX$1-1)),"")</f>
        <v>0.01</v>
      </c>
      <c r="BY58" s="308">
        <f ca="1">IF(AND(ISNUMBER($A58),ISNUMBER(BY$1)),IF(OFFSET(CountryData!$A$1,'Quality check'!$A58-1,'Quality check'!BY$1-1)=0,"",OFFSET(CountryData!$A$1,'Quality check'!$A58-1,'Quality check'!BY$1-1)),"")</f>
        <v>0.04</v>
      </c>
      <c r="BZ58" s="308">
        <f ca="1">IF(AND(ISNUMBER($A58),ISNUMBER(BZ$1)),IF(OFFSET(CountryData!$A$1,'Quality check'!$A58-1,'Quality check'!BZ$1-1)=0,"",OFFSET(CountryData!$A$1,'Quality check'!$A58-1,'Quality check'!BZ$1-1)),"")</f>
        <v>0.03</v>
      </c>
      <c r="CA58" s="308">
        <f ca="1">IF(AND(ISNUMBER($A58),ISNUMBER(CA$1)),IF(OFFSET(CountryData!$A$1,'Quality check'!$A58-1,'Quality check'!CA$1-1)=0,"",OFFSET(CountryData!$A$1,'Quality check'!$A58-1,'Quality check'!CA$1-1)),"")</f>
        <v>0.56000000000000005</v>
      </c>
      <c r="CB58" s="308">
        <f ca="1">IF(AND(ISNUMBER($A58),ISNUMBER(CB$1)),IF(OFFSET(CountryData!$A$1,'Quality check'!$A58-1,'Quality check'!CB$1-1)=0,"",OFFSET(CountryData!$A$1,'Quality check'!$A58-1,'Quality check'!CB$1-1)),"")</f>
        <v>0.25</v>
      </c>
      <c r="CC58" s="308">
        <f ca="1">IF(AND(ISNUMBER($A58),ISNUMBER(CC$1)),IF(OFFSET(CountryData!$A$1,'Quality check'!$A58-1,'Quality check'!CC$1-1)=0,"",OFFSET(CountryData!$A$1,'Quality check'!$A58-1,'Quality check'!CC$1-1)),"")</f>
        <v>0.7</v>
      </c>
      <c r="CD58" s="308">
        <f ca="1">IF(AND(ISNUMBER($A58),ISNUMBER(CD$1)),IF(OFFSET(CountryData!$A$1,'Quality check'!$A58-1,'Quality check'!CD$1-1)=0,"",OFFSET(CountryData!$A$1,'Quality check'!$A58-1,'Quality check'!CD$1-1)),"")</f>
        <v>0.25</v>
      </c>
      <c r="CE58" s="308">
        <f ca="1">IF(AND(ISNUMBER($A58),ISNUMBER(CE$1)),IF(OFFSET(CountryData!$A$1,'Quality check'!$A58-1,'Quality check'!CE$1-1)=0,"",OFFSET(CountryData!$A$1,'Quality check'!$A58-1,'Quality check'!CE$1-1)),"")</f>
        <v>1</v>
      </c>
      <c r="CF58" s="308">
        <f ca="1">IF(AND(ISNUMBER($A58),ISNUMBER(CF$1)),IF(OFFSET(CountryData!$A$1,'Quality check'!$A58-1,'Quality check'!CF$1-1)=0,"",OFFSET(CountryData!$A$1,'Quality check'!$A58-1,'Quality check'!CF$1-1)),"")</f>
        <v>0.9</v>
      </c>
      <c r="CG58" s="308">
        <f ca="1">IF(AND(ISNUMBER($A58),ISNUMBER(CG$1)),IF(OFFSET(CountryData!$A$1,'Quality check'!$A58-1,'Quality check'!CG$1-1)=0,"",OFFSET(CountryData!$A$1,'Quality check'!$A58-1,'Quality check'!CG$1-1)),"")</f>
        <v>0.8</v>
      </c>
      <c r="CH58" s="308">
        <f ca="1">IF(AND(ISNUMBER($A58),ISNUMBER(CH$1)),IF(OFFSET(CountryData!$A$1,'Quality check'!$A58-1,'Quality check'!CH$1-1)=0,"",OFFSET(CountryData!$A$1,'Quality check'!$A58-1,'Quality check'!CH$1-1)),"")</f>
        <v>0.7</v>
      </c>
      <c r="CI58" s="308">
        <f ca="1">IF(AND(ISNUMBER($A58),ISNUMBER(CI$1)),IF(OFFSET(CountryData!$A$1,'Quality check'!$A58-1,'Quality check'!CI$1-1)=0,"",OFFSET(CountryData!$A$1,'Quality check'!$A58-1,'Quality check'!CI$1-1)),"")</f>
        <v>0.49</v>
      </c>
      <c r="CJ58" s="308" t="str">
        <f ca="1">IF(AND(ISNUMBER($A58),ISNUMBER(CJ$1)),IF(OFFSET(CountryData!$A$1,'Quality check'!$A58-1,'Quality check'!CJ$1-1)=0,"",OFFSET(CountryData!$A$1,'Quality check'!$A58-1,'Quality check'!CJ$1-1)),"")</f>
        <v xml:space="preserve"> </v>
      </c>
      <c r="CK58" s="202" t="str">
        <f ca="1">IF(AND(ISNUMBER($A58),ISNUMBER(CK$1)),IF(OFFSET(CountryData!$A$1,'Quality check'!$A58-1,'Quality check'!CK$1-1)=0,"",OFFSET(CountryData!$A$1,'Quality check'!$A58-1,'Quality check'!CK$1-1)),"")</f>
        <v xml:space="preserve"> </v>
      </c>
      <c r="CL58" s="308" t="str">
        <f ca="1">IF(AND(ISNUMBER($A58),ISNUMBER(CL$1)),IF(OFFSET(CountryData!$A$1,'Quality check'!$A58-1,'Quality check'!CL$1-1)=0,"",OFFSET(CountryData!$A$1,'Quality check'!$A58-1,'Quality check'!CL$1-1)),"")</f>
        <v xml:space="preserve"> </v>
      </c>
      <c r="CM58" s="308" t="str">
        <f ca="1">IF(AND(ISNUMBER($A58),ISNUMBER(CM$1)),IF(OFFSET(CountryData!$A$1,'Quality check'!$A58-1,'Quality check'!CM$1-1)=0,"",OFFSET(CountryData!$A$1,'Quality check'!$A58-1,'Quality check'!CM$1-1)),"")</f>
        <v xml:space="preserve"> </v>
      </c>
      <c r="CN58" s="308" t="str">
        <f ca="1">IF(AND(ISNUMBER($A58),ISNUMBER(CN$1)),IF(OFFSET(CountryData!$A$1,'Quality check'!$A58-1,'Quality check'!CN$1-1)=0,"",OFFSET(CountryData!$A$1,'Quality check'!$A58-1,'Quality check'!CN$1-1)),"")</f>
        <v xml:space="preserve"> </v>
      </c>
      <c r="CO58" s="308" t="str">
        <f ca="1">IF(AND(ISNUMBER($A58),ISNUMBER(CO$1)),IF(OFFSET(CountryData!$A$1,'Quality check'!$A58-1,'Quality check'!CO$1-1)=0,"",OFFSET(CountryData!$A$1,'Quality check'!$A58-1,'Quality check'!CO$1-1)),"")</f>
        <v xml:space="preserve"> </v>
      </c>
      <c r="CP58" s="308" t="str">
        <f ca="1">IF(AND(ISNUMBER($A58),ISNUMBER(CP$1)),IF(OFFSET(CountryData!$A$1,'Quality check'!$A58-1,'Quality check'!CP$1-1)=0,"",OFFSET(CountryData!$A$1,'Quality check'!$A58-1,'Quality check'!CP$1-1)),"")</f>
        <v xml:space="preserve"> </v>
      </c>
      <c r="CQ58" s="308">
        <f ca="1">IF(AND(ISNUMBER($A58),ISNUMBER(CQ$1)),IF(OFFSET(CountryData!$A$1,'Quality check'!$A58-1,'Quality check'!CQ$1-1)=0,"",OFFSET(CountryData!$A$1,'Quality check'!$A58-1,'Quality check'!CQ$1-1)),"")</f>
        <v>0.01</v>
      </c>
      <c r="CR58" s="203">
        <f ca="1">IF(AND(ISNUMBER($A58),ISNUMBER(CR$1)),IF(OFFSET(CountryData!$A$1,'Quality check'!$A58-1,'Quality check'!CR$1-1)=0,"",OFFSET(CountryData!$A$1,'Quality check'!$A58-1,'Quality check'!CR$1-1)),"")</f>
        <v>289</v>
      </c>
      <c r="CS58" s="203">
        <f ca="1">IF(AND(ISNUMBER($A58),ISNUMBER(CS$1)),IF(OFFSET(CountryData!$A$1,'Quality check'!$A58-1,'Quality check'!CS$1-1)=0,"",OFFSET(CountryData!$A$1,'Quality check'!$A58-1,'Quality check'!CS$1-1)),"")</f>
        <v>5000</v>
      </c>
      <c r="CT58" s="203">
        <f ca="1">IF(AND(ISNUMBER($A58),ISNUMBER(CT$1)),IF(OFFSET(CountryData!$A$1,'Quality check'!$A58-1,'Quality check'!CT$1-1)=0,"",OFFSET(CountryData!$A$1,'Quality check'!$A58-1,'Quality check'!CT$1-1)),"")</f>
        <v>2000</v>
      </c>
      <c r="CU58" s="203">
        <f ca="1">IF(AND(ISNUMBER($A58),ISNUMBER(CU$1)),IF(OFFSET(CountryData!$A$1,'Quality check'!$A58-1,'Quality check'!CU$1-1)=0,"",OFFSET(CountryData!$A$1,'Quality check'!$A58-1,'Quality check'!CU$1-1)),"")</f>
        <v>500</v>
      </c>
      <c r="CV58" s="203">
        <f ca="1">IF(AND(ISNUMBER($A58),ISNUMBER(CV$1)),IF(OFFSET(CountryData!$A$1,'Quality check'!$A58-1,'Quality check'!CV$1-1)=0,"",OFFSET(CountryData!$A$1,'Quality check'!$A58-1,'Quality check'!CV$1-1)),"")</f>
        <v>1500</v>
      </c>
      <c r="CW58" s="203">
        <f ca="1">IF(AND(ISNUMBER($A58),ISNUMBER(CW$1)),IF(OFFSET(CountryData!$A$1,'Quality check'!$A58-1,'Quality check'!CW$1-1)=0,"",OFFSET(CountryData!$A$1,'Quality check'!$A58-1,'Quality check'!CW$1-1)),"")</f>
        <v>20000</v>
      </c>
      <c r="CX58" s="203">
        <f ca="1">IF(AND(ISNUMBER($A58),ISNUMBER(CX$1)),IF(OFFSET(CountryData!$A$1,'Quality check'!$A58-1,'Quality check'!CX$1-1)=0,"",OFFSET(CountryData!$A$1,'Quality check'!$A58-1,'Quality check'!CX$1-1)),"")</f>
        <v>20000</v>
      </c>
      <c r="CY58" s="203">
        <f ca="1">IF(AND(ISNUMBER($A58),ISNUMBER(CY$1)),IF(OFFSET(CountryData!$A$1,'Quality check'!$A58-1,'Quality check'!CY$1-1)=0,"",OFFSET(CountryData!$A$1,'Quality check'!$A58-1,'Quality check'!CY$1-1)),"")</f>
        <v>15000</v>
      </c>
      <c r="CZ58" s="308">
        <f ca="1">IF(AND(ISNUMBER($A58),ISNUMBER(CZ$1)),IF(OFFSET(CountryData!$A$1,'Quality check'!$A58-1,'Quality check'!CZ$1-1)=0,"",OFFSET(CountryData!$A$1,'Quality check'!$A58-1,'Quality check'!CZ$1-1)),"")</f>
        <v>6</v>
      </c>
      <c r="DA58" s="308">
        <f ca="1">IF(AND(ISNUMBER($A58),ISNUMBER(DA$1)),IF(OFFSET(CountryData!$A$1,'Quality check'!$A58-1,'Quality check'!DA$1-1)=0,"",OFFSET(CountryData!$A$1,'Quality check'!$A58-1,'Quality check'!DA$1-1)),"")</f>
        <v>0.6</v>
      </c>
      <c r="DB58" s="202">
        <f ca="1">IF(AND(ISNUMBER($A58),ISNUMBER(DB$1)),IF(OFFSET(CountryData!$A$1,'Quality check'!$A58-1,'Quality check'!DB$1-1)=0,"",OFFSET(CountryData!$A$1,'Quality check'!$A58-1,'Quality check'!DB$1-1)),"")</f>
        <v>0.2</v>
      </c>
      <c r="DC58" s="308">
        <f ca="1">IF(AND(ISNUMBER($A58),ISNUMBER(DC$1)),IF(OFFSET(CountryData!$A$1,'Quality check'!$A58-1,'Quality check'!DC$1-1)=0,"",OFFSET(CountryData!$A$1,'Quality check'!$A58-1,'Quality check'!DC$1-1)),"")</f>
        <v>1.25</v>
      </c>
      <c r="DD58" s="308">
        <f ca="1">IF(AND(ISNUMBER($A58),ISNUMBER(DD$1)),IF(OFFSET(CountryData!$A$1,'Quality check'!$A58-1,'Quality check'!DD$1-1)=0,"",OFFSET(CountryData!$A$1,'Quality check'!$A58-1,'Quality check'!DD$1-1)),"")</f>
        <v>0.08</v>
      </c>
      <c r="DE58" s="202">
        <f ca="1">IF(AND(ISNUMBER($A58),ISNUMBER(DE$1)),IF(OFFSET(CountryData!$A$1,'Quality check'!$A58-1,'Quality check'!DE$1-1)=0,"",OFFSET(CountryData!$A$1,'Quality check'!$A58-1,'Quality check'!DE$1-1)),"")</f>
        <v>0.09</v>
      </c>
      <c r="DF58" s="203">
        <f ca="1">IF(AND(ISNUMBER($A58),ISNUMBER(DF$1)),IF(OFFSET(CountryData!$A$1,'Quality check'!$A58-1,'Quality check'!DF$1-1)=0,"",OFFSET(CountryData!$A$1,'Quality check'!$A58-1,'Quality check'!DF$1-1)),"")</f>
        <v>5</v>
      </c>
      <c r="DG58" s="308" t="str">
        <f ca="1">IF(AND(ISNUMBER($A58),ISNUMBER(DG$1)),IF(OFFSET(CountryData!$A$1,'Quality check'!$A58-1,'Quality check'!DG$1-1)=0,"",OFFSET(CountryData!$A$1,'Quality check'!$A58-1,'Quality check'!DG$1-1)),"")</f>
        <v xml:space="preserve"> </v>
      </c>
      <c r="DH58" s="203" t="str">
        <f ca="1">IF(AND(ISNUMBER($A58),ISNUMBER(DH$1)),IF(OFFSET(CountryData!$A$1,'Quality check'!$A58-1,'Quality check'!DH$1-1)=0,"",OFFSET(CountryData!$A$1,'Quality check'!$A58-1,'Quality check'!DH$1-1)),"")</f>
        <v xml:space="preserve"> </v>
      </c>
      <c r="DI58" s="308" t="str">
        <f ca="1">IF(AND(ISNUMBER($A58),ISNUMBER(DI$1)),IF(OFFSET(CountryData!$A$1,'Quality check'!$A58-1,'Quality check'!DI$1-1)=0,"",OFFSET(CountryData!$A$1,'Quality check'!$A58-1,'Quality check'!DI$1-1)),"")</f>
        <v xml:space="preserve"> </v>
      </c>
      <c r="DJ58" s="308" t="str">
        <f ca="1">IF(AND(ISNUMBER($A58),ISNUMBER(DJ$1)),IF(OFFSET(CountryData!$A$1,'Quality check'!$A58-1,'Quality check'!DJ$1-1)=0,"",OFFSET(CountryData!$A$1,'Quality check'!$A58-1,'Quality check'!DJ$1-1)),"")</f>
        <v/>
      </c>
      <c r="DK58" s="203">
        <f ca="1">IF(AND(ISNUMBER($A58),ISNUMBER(DK$1)),IF(OFFSET(CountryData!$A$1,'Quality check'!$A58-1,'Quality check'!DK$1-1)=0,"",OFFSET(CountryData!$A$1,'Quality check'!$A58-1,'Quality check'!DK$1-1)),"")</f>
        <v>200000</v>
      </c>
      <c r="DL58" s="203">
        <f ca="1">IF(AND(ISNUMBER($A58),ISNUMBER(DL$1)),IF(OFFSET(CountryData!$A$1,'Quality check'!$A58-1,'Quality check'!DL$1-1)=0,"",OFFSET(CountryData!$A$1,'Quality check'!$A58-1,'Quality check'!DL$1-1)),"")</f>
        <v>100000</v>
      </c>
      <c r="DM58" s="203">
        <f ca="1">IF(AND(ISNUMBER($A58),ISNUMBER(DM$1)),IF(OFFSET(CountryData!$A$1,'Quality check'!$A58-1,'Quality check'!DM$1-1)=0,"",OFFSET(CountryData!$A$1,'Quality check'!$A58-1,'Quality check'!DM$1-1)),"")</f>
        <v>20000</v>
      </c>
      <c r="DN58" s="203">
        <f ca="1">IF(AND(ISNUMBER($A58),ISNUMBER(DN$1)),IF(OFFSET(CountryData!$A$1,'Quality check'!$A58-1,'Quality check'!DN$1-1)=0,"",OFFSET(CountryData!$A$1,'Quality check'!$A58-1,'Quality check'!DN$1-1)),"")</f>
        <v>100000</v>
      </c>
      <c r="DO58" t="str">
        <f ca="1">IF(AND(ISNUMBER($A58),ISNUMBER(DO$1)),IF(OFFSET(CountryData!$A$1,'Quality check'!$A58-1,'Quality check'!DO$1-1)=0,"",OFFSET(CountryData!$A$1,'Quality check'!$A58-1,'Quality check'!DO$1-1)),"")</f>
        <v/>
      </c>
      <c r="DP58" t="str">
        <f ca="1">IF(AND(ISNUMBER($A58),ISNUMBER(DP$1)),IF(OFFSET(CountryData!$A$1,'Quality check'!$A58-1,'Quality check'!DP$1-1)=0,"",OFFSET(CountryData!$A$1,'Quality check'!$A58-1,'Quality check'!DP$1-1)),"")</f>
        <v/>
      </c>
      <c r="EF58">
        <f t="shared" si="9"/>
        <v>10</v>
      </c>
      <c r="EG58">
        <f t="shared" si="10"/>
        <v>10</v>
      </c>
      <c r="EH58" t="str">
        <f t="shared" si="0"/>
        <v/>
      </c>
    </row>
    <row r="59" spans="1:138" x14ac:dyDescent="0.25">
      <c r="A59" s="114">
        <f>IF(ISNUMBER(MATCH(C59,CountryData!$EM:$EM,0)),MATCH(C59,CountryData!$EM:$EM,0),"")</f>
        <v>118</v>
      </c>
      <c r="B59" t="s">
        <v>846</v>
      </c>
      <c r="C59" t="s">
        <v>847</v>
      </c>
      <c r="D59" t="s">
        <v>643</v>
      </c>
      <c r="E59" t="s">
        <v>857</v>
      </c>
      <c r="F59" s="203">
        <f ca="1">IF(AND(ISNUMBER($A59),ISNUMBER(F$1)),IF(OFFSET(CountryData!$A$1,'Quality check'!$A59-1,'Quality check'!F$1-1)=0,"",OFFSET(CountryData!$A$1,'Quality check'!$A59-1,'Quality check'!F$1-1)),"")</f>
        <v>963794</v>
      </c>
      <c r="G59" s="203">
        <f ca="1">IF(AND(ISNUMBER($A59),ISNUMBER(G$1)),IF(OFFSET(CountryData!$A$1,'Quality check'!$A59-1,'Quality check'!G$1-1)=0,"",OFFSET(CountryData!$A$1,'Quality check'!$A59-1,'Quality check'!G$1-1)),"")</f>
        <v>413467.62599999999</v>
      </c>
      <c r="H59" s="202">
        <f ca="1">IF(AND(ISNUMBER($A59),ISNUMBER(H$1)),IF(OFFSET(CountryData!$A$1,'Quality check'!$A59-1,'Quality check'!H$1-1)=0,"",OFFSET(CountryData!$A$1,'Quality check'!$A59-1,'Quality check'!H$1-1)),"")</f>
        <v>0.7</v>
      </c>
      <c r="I59" s="202">
        <f ca="1">IF(AND(ISNUMBER($A59),ISNUMBER(I$1)),IF(OFFSET(CountryData!$A$1,'Quality check'!$A59-1,'Quality check'!I$1-1)=0,"",OFFSET(CountryData!$A$1,'Quality check'!$A59-1,'Quality check'!I$1-1)),"")</f>
        <v>0.03</v>
      </c>
      <c r="J59" s="203">
        <f ca="1">IF(AND(ISNUMBER($A59),ISNUMBER(J$1)),IF(OFFSET(CountryData!$A$1,'Quality check'!$A59-1,'Quality check'!J$1-1)=0,"",OFFSET(CountryData!$A$1,'Quality check'!$A59-1,'Quality check'!J$1-1)),"")</f>
        <v>484294.48576469999</v>
      </c>
      <c r="K59" s="203">
        <f ca="1">IF(AND(ISNUMBER($A59),ISNUMBER(K$1)),IF(OFFSET(CountryData!$A$1,'Quality check'!$A59-1,'Quality check'!K$1-1)=0,"",OFFSET(CountryData!$A$1,'Quality check'!$A59-1,'Quality check'!K$1-1)),"")</f>
        <v>234040.4583153</v>
      </c>
      <c r="L59" s="203">
        <f ca="1">IF(AND(ISNUMBER($A59),ISNUMBER(L$1)),IF(OFFSET(CountryData!$A$1,'Quality check'!$A59-1,'Quality check'!L$1-1)=0,"",OFFSET(CountryData!$A$1,'Quality check'!$A59-1,'Quality check'!L$1-1)),"")</f>
        <v>48189.700000000004</v>
      </c>
      <c r="M59" s="203">
        <f ca="1">IF(AND(ISNUMBER($A59),ISNUMBER(M$1)),IF(OFFSET(CountryData!$A$1,'Quality check'!$A59-1,'Quality check'!M$1-1)=0,"",OFFSET(CountryData!$A$1,'Quality check'!$A59-1,'Quality check'!M$1-1)),"")</f>
        <v>148258.3106732</v>
      </c>
      <c r="N59" s="203">
        <f ca="1">IF(AND(ISNUMBER($A59),ISNUMBER(N$1)),IF(OFFSET(CountryData!$A$1,'Quality check'!$A59-1,'Quality check'!N$1-1)=0,"",OFFSET(CountryData!$A$1,'Quality check'!$A59-1,'Quality check'!N$1-1)),"")</f>
        <v>117756.03768695</v>
      </c>
      <c r="O59" s="203">
        <f ca="1">IF(AND(ISNUMBER($A59),ISNUMBER(O$1)),IF(OFFSET(CountryData!$A$1,'Quality check'!$A59-1,'Quality check'!O$1-1)=0,"",OFFSET(CountryData!$A$1,'Quality check'!$A59-1,'Quality check'!O$1-1)),"")</f>
        <v>57434.725281049999</v>
      </c>
      <c r="P59" s="203">
        <f ca="1">IF(AND(ISNUMBER($A59),ISNUMBER(P$1)),IF(OFFSET(CountryData!$A$1,'Quality check'!$A59-1,'Quality check'!P$1-1)=0,"",OFFSET(CountryData!$A$1,'Quality check'!$A59-1,'Quality check'!P$1-1)),"")</f>
        <v>72685.873821599991</v>
      </c>
      <c r="Q59" s="203">
        <f ca="1">IF(AND(ISNUMBER($A59),ISNUMBER(Q$1)),IF(OFFSET(CountryData!$A$1,'Quality check'!$A59-1,'Quality check'!Q$1-1)=0,"",OFFSET(CountryData!$A$1,'Quality check'!$A59-1,'Quality check'!Q$1-1)),"")</f>
        <v>30502.272986249998</v>
      </c>
      <c r="R59" s="203">
        <f ca="1">IF(AND(ISNUMBER($A59),ISNUMBER(R$1)),IF(OFFSET(CountryData!$A$1,'Quality check'!$A59-1,'Quality check'!R$1-1)=0,"",OFFSET(CountryData!$A$1,'Quality check'!$A59-1,'Quality check'!R$1-1)),"")</f>
        <v>15251.124445699999</v>
      </c>
      <c r="S59" s="203">
        <f ca="1">IF(AND(ISNUMBER($A59),ISNUMBER(S$1)),IF(OFFSET(CountryData!$A$1,'Quality check'!$A59-1,'Quality check'!S$1-1)=0,"",OFFSET(CountryData!$A$1,'Quality check'!$A59-1,'Quality check'!S$1-1)),"")</f>
        <v>15251.124445699999</v>
      </c>
      <c r="T59" s="202">
        <f ca="1">IF(AND(ISNUMBER($A59),ISNUMBER(T$1)),IF(OFFSET(CountryData!$A$1,'Quality check'!$A59-1,'Quality check'!T$1-1)=0,"",OFFSET(CountryData!$A$1,'Quality check'!$A59-1,'Quality check'!T$1-1)),"")</f>
        <v>0.67</v>
      </c>
      <c r="U59" s="203">
        <f ca="1">IF(AND(ISNUMBER($A59),ISNUMBER(U$1)),IF(OFFSET(CountryData!$A$1,'Quality check'!$A59-1,'Quality check'!U$1-1)=0,"",OFFSET(CountryData!$A$1,'Quality check'!$A59-1,'Quality check'!U$1-1)),"")</f>
        <v>6800000</v>
      </c>
      <c r="V59" s="203">
        <f ca="1">IF(AND(ISNUMBER($A59),ISNUMBER(V$1)),IF(OFFSET(CountryData!$A$1,'Quality check'!$A59-1,'Quality check'!V$1-1)=0,"",OFFSET(CountryData!$A$1,'Quality check'!$A59-1,'Quality check'!V$1-1)),"")</f>
        <v>6800000</v>
      </c>
      <c r="W59" s="202">
        <f ca="1">IF(AND(ISNUMBER($A59),ISNUMBER(W$1)),IF(OFFSET(CountryData!$A$1,'Quality check'!$A59-1,'Quality check'!W$1-1)=0,"",OFFSET(CountryData!$A$1,'Quality check'!$A59-1,'Quality check'!W$1-1)),"")</f>
        <v>0.19699999999999998</v>
      </c>
      <c r="X59" s="202">
        <f ca="1">IF(AND(ISNUMBER($A59),ISNUMBER(X$1)),IF(OFFSET(CountryData!$A$1,'Quality check'!$A59-1,'Quality check'!X$1-1)=0,"",OFFSET(CountryData!$A$1,'Quality check'!$A59-1,'Quality check'!X$1-1)),"")</f>
        <v>4.2</v>
      </c>
      <c r="Y59" s="202">
        <f ca="1">IF(AND(ISNUMBER($A59),ISNUMBER(Y$1)),IF(OFFSET(CountryData!$A$1,'Quality check'!$A59-1,'Quality check'!Y$1-1)=0,"",OFFSET(CountryData!$A$1,'Quality check'!$A59-1,'Quality check'!Y$1-1)),"")</f>
        <v>0.4</v>
      </c>
      <c r="Z59" s="202">
        <f ca="1">IF(AND(ISNUMBER($A59),ISNUMBER(Z$1)),IF(OFFSET(CountryData!$A$1,'Quality check'!$A59-1,'Quality check'!Z$1-1)=0,"",OFFSET(CountryData!$A$1,'Quality check'!$A59-1,'Quality check'!Z$1-1)),"")</f>
        <v>0.17</v>
      </c>
      <c r="AA59" s="203">
        <f ca="1">IF(AND(ISNUMBER($A59),ISNUMBER(AA$1)),IF(OFFSET(CountryData!$A$1,'Quality check'!$A59-1,'Quality check'!AA$1-1)=0,"",OFFSET(CountryData!$A$1,'Quality check'!$A59-1,'Quality check'!AA$1-1)),"")</f>
        <v>46500</v>
      </c>
      <c r="AB59" s="203">
        <f ca="1">IF(AND(ISNUMBER($A59),ISNUMBER(AB$1)),IF(OFFSET(CountryData!$A$1,'Quality check'!$A59-1,'Quality check'!AB$1-1)=0,"",OFFSET(CountryData!$A$1,'Quality check'!$A59-1,'Quality check'!AB$1-1)),"")</f>
        <v>78000</v>
      </c>
      <c r="AC59" s="203">
        <f ca="1">IF(AND(ISNUMBER($A59),ISNUMBER(AC$1)),IF(OFFSET(CountryData!$A$1,'Quality check'!$A59-1,'Quality check'!AC$1-1)=0,"",OFFSET(CountryData!$A$1,'Quality check'!$A59-1,'Quality check'!AC$1-1)),"")</f>
        <v>111000</v>
      </c>
      <c r="AD59" s="203">
        <f ca="1">IF(AND(ISNUMBER($A59),ISNUMBER(AD$1)),IF(OFFSET(CountryData!$A$1,'Quality check'!$A59-1,'Quality check'!AD$1-1)=0,"",OFFSET(CountryData!$A$1,'Quality check'!$A59-1,'Quality check'!AD$1-1)),"")</f>
        <v>7320</v>
      </c>
      <c r="AE59" s="202">
        <f ca="1">IF(AND(ISNUMBER($A59),ISNUMBER(AE$1)),IF(OFFSET(CountryData!$A$1,'Quality check'!$A59-1,'Quality check'!AE$1-1)=0,"",OFFSET(CountryData!$A$1,'Quality check'!$A59-1,'Quality check'!AE$1-1)),"")</f>
        <v>0.17</v>
      </c>
      <c r="AF59" s="308">
        <f ca="1">IF(AND(ISNUMBER($A59),ISNUMBER(AF$1)),IF(OFFSET(CountryData!$A$1,'Quality check'!$A59-1,'Quality check'!AF$1-1)=0,"",OFFSET(CountryData!$A$1,'Quality check'!$A59-1,'Quality check'!AF$1-1)),"")</f>
        <v>3</v>
      </c>
      <c r="AG59" s="203" t="str">
        <f ca="1">IF(AND(ISNUMBER($A59),ISNUMBER(AG$1)),IF(OFFSET(CountryData!$A$1,'Quality check'!$A59-1,'Quality check'!AG$1-1)=0,"",OFFSET(CountryData!$A$1,'Quality check'!$A59-1,'Quality check'!AG$1-1)),"")</f>
        <v>CHW</v>
      </c>
      <c r="AH59" s="203">
        <f ca="1">IF(AND(ISNUMBER($A59),ISNUMBER(AH$1)),IF(OFFSET(CountryData!$A$1,'Quality check'!$A59-1,'Quality check'!AH$1-1)=0,"",OFFSET(CountryData!$A$1,'Quality check'!$A59-1,'Quality check'!AH$1-1)),"")</f>
        <v>500</v>
      </c>
      <c r="AI59" s="203">
        <f ca="1">IF(AND(ISNUMBER($A59),ISNUMBER(AI$1)),IF(OFFSET(CountryData!$A$1,'Quality check'!$A59-1,'Quality check'!AI$1-1)=0,"",OFFSET(CountryData!$A$1,'Quality check'!$A59-1,'Quality check'!AI$1-1)),"")</f>
        <v>2300</v>
      </c>
      <c r="AJ59" s="202">
        <f ca="1">IF(AND(ISNUMBER($A59),ISNUMBER(AJ$1)),IF(OFFSET(CountryData!$A$1,'Quality check'!$A59-1,'Quality check'!AJ$1-1)=0,"",OFFSET(CountryData!$A$1,'Quality check'!$A59-1,'Quality check'!AJ$1-1)),"")</f>
        <v>0.49</v>
      </c>
      <c r="AK59" s="202">
        <f ca="1">IF(AND(ISNUMBER($A59),ISNUMBER(AK$1)),IF(OFFSET(CountryData!$A$1,'Quality check'!$A59-1,'Quality check'!AK$1-1)=0,"",OFFSET(CountryData!$A$1,'Quality check'!$A59-1,'Quality check'!AK$1-1)),"")</f>
        <v>0.01</v>
      </c>
      <c r="AL59" s="202">
        <f ca="1">IF(AND(ISNUMBER($A59),ISNUMBER(AL$1)),IF(OFFSET(CountryData!$A$1,'Quality check'!$A59-1,'Quality check'!AL$1-1)=0,"",OFFSET(CountryData!$A$1,'Quality check'!$A59-1,'Quality check'!AL$1-1)),"")</f>
        <v>0.123</v>
      </c>
      <c r="AM59" s="202">
        <f ca="1">IF(AND(ISNUMBER($A59),ISNUMBER(AM$1)),IF(OFFSET(CountryData!$A$1,'Quality check'!$A59-1,'Quality check'!AM$1-1)=0,"",OFFSET(CountryData!$A$1,'Quality check'!$A59-1,'Quality check'!AM$1-1)),"")</f>
        <v>0.3</v>
      </c>
      <c r="AN59" s="202" t="str">
        <f ca="1">IF(AND(ISNUMBER($A59),ISNUMBER(AN$1)),IF(OFFSET(CountryData!$A$1,'Quality check'!$A59-1,'Quality check'!AN$1-1)=0,"",OFFSET(CountryData!$A$1,'Quality check'!$A59-1,'Quality check'!AN$1-1)),"")</f>
        <v>CHW</v>
      </c>
      <c r="AO59" s="203">
        <f ca="1">IF(AND(ISNUMBER($A59),ISNUMBER(AO$1)),IF(OFFSET(CountryData!$A$1,'Quality check'!$A59-1,'Quality check'!AO$1-1)=0,"",OFFSET(CountryData!$A$1,'Quality check'!$A59-1,'Quality check'!AO$1-1)),"")</f>
        <v>500</v>
      </c>
      <c r="AP59" s="203">
        <f ca="1">IF(AND(ISNUMBER($A59),ISNUMBER(AP$1)),IF(OFFSET(CountryData!$A$1,'Quality check'!$A59-1,'Quality check'!AP$1-1)=0,"",OFFSET(CountryData!$A$1,'Quality check'!$A59-1,'Quality check'!AP$1-1)),"")</f>
        <v>2300</v>
      </c>
      <c r="AQ59" s="202">
        <f ca="1">IF(AND(ISNUMBER($A59),ISNUMBER(AQ$1)),IF(OFFSET(CountryData!$A$1,'Quality check'!$A59-1,'Quality check'!AQ$1-1)=0,"",OFFSET(CountryData!$A$1,'Quality check'!$A59-1,'Quality check'!AQ$1-1)),"")</f>
        <v>0.56000000000000005</v>
      </c>
      <c r="AR59" s="202">
        <f ca="1">IF(AND(ISNUMBER($A59),ISNUMBER(AR$1)),IF(OFFSET(CountryData!$A$1,'Quality check'!$A59-1,'Quality check'!AR$1-1)=0,"",OFFSET(CountryData!$A$1,'Quality check'!$A59-1,'Quality check'!AR$1-1)),"")</f>
        <v>0.01</v>
      </c>
      <c r="AS59" s="202">
        <f ca="1">IF(AND(ISNUMBER($A59),ISNUMBER(AS$1)),IF(OFFSET(CountryData!$A$1,'Quality check'!$A59-1,'Quality check'!AS$1-1)=0,"",OFFSET(CountryData!$A$1,'Quality check'!$A59-1,'Quality check'!AS$1-1)),"")</f>
        <v>0.24</v>
      </c>
      <c r="AT59" s="202">
        <f ca="1">IF(AND(ISNUMBER($A59),ISNUMBER(AT$1)),IF(OFFSET(CountryData!$A$1,'Quality check'!$A59-1,'Quality check'!AT$1-1)=0,"",OFFSET(CountryData!$A$1,'Quality check'!$A59-1,'Quality check'!AT$1-1)),"")</f>
        <v>0.123</v>
      </c>
      <c r="AU59" s="202">
        <f ca="1">IF(AND(ISNUMBER($A59),ISNUMBER(AU$1)),IF(OFFSET(CountryData!$A$1,'Quality check'!$A59-1,'Quality check'!AU$1-1)=0,"",OFFSET(CountryData!$A$1,'Quality check'!$A59-1,'Quality check'!AU$1-1)),"")</f>
        <v>3</v>
      </c>
      <c r="AV59" s="202" t="str">
        <f ca="1">IF(AND(ISNUMBER($A59),ISNUMBER(AV$1)),IF(OFFSET(CountryData!$A$1,'Quality check'!$A59-1,'Quality check'!AV$1-1)=0,"",OFFSET(CountryData!$A$1,'Quality check'!$A59-1,'Quality check'!AV$1-1)),"")</f>
        <v>CHW</v>
      </c>
      <c r="AW59" s="203">
        <f ca="1">IF(AND(ISNUMBER($A59),ISNUMBER(AW$1)),IF(OFFSET(CountryData!$A$1,'Quality check'!$A59-1,'Quality check'!AW$1-1)=0,"",OFFSET(CountryData!$A$1,'Quality check'!$A59-1,'Quality check'!AW$1-1)),"")</f>
        <v>500</v>
      </c>
      <c r="AX59" s="203">
        <f ca="1">IF(AND(ISNUMBER($A59),ISNUMBER(AX$1)),IF(OFFSET(CountryData!$A$1,'Quality check'!$A59-1,'Quality check'!AX$1-1)=0,"",OFFSET(CountryData!$A$1,'Quality check'!$A59-1,'Quality check'!AX$1-1)),"")</f>
        <v>2300</v>
      </c>
      <c r="AY59" s="202">
        <f ca="1">IF(AND(ISNUMBER($A59),ISNUMBER(AY$1)),IF(OFFSET(CountryData!$A$1,'Quality check'!$A59-1,'Quality check'!AY$1-1)=0,"",OFFSET(CountryData!$A$1,'Quality check'!$A59-1,'Quality check'!AY$1-1)),"")</f>
        <v>2</v>
      </c>
      <c r="AZ59" s="202">
        <f ca="1">IF(AND(ISNUMBER($A59),ISNUMBER(AZ$1)),IF(OFFSET(CountryData!$A$1,'Quality check'!$A59-1,'Quality check'!AZ$1-1)=0,"",OFFSET(CountryData!$A$1,'Quality check'!$A59-1,'Quality check'!AZ$1-1)),"")</f>
        <v>0.59</v>
      </c>
      <c r="BA59" s="202">
        <f ca="1">IF(AND(ISNUMBER($A59),ISNUMBER(BA$1)),IF(OFFSET(CountryData!$A$1,'Quality check'!$A59-1,'Quality check'!BA$1-1)=0,"",OFFSET(CountryData!$A$1,'Quality check'!$A59-1,'Quality check'!BA$1-1)),"")</f>
        <v>0.01</v>
      </c>
      <c r="BB59" s="202">
        <f ca="1">IF(AND(ISNUMBER($A59),ISNUMBER(BB$1)),IF(OFFSET(CountryData!$A$1,'Quality check'!$A59-1,'Quality check'!BB$1-1)=0,"",OFFSET(CountryData!$A$1,'Quality check'!$A59-1,'Quality check'!BB$1-1)),"")</f>
        <v>0.114</v>
      </c>
      <c r="BC59" s="202">
        <f ca="1">IF(AND(ISNUMBER($A59),ISNUMBER(BC$1)),IF(OFFSET(CountryData!$A$1,'Quality check'!$A59-1,'Quality check'!BC$1-1)=0,"",OFFSET(CountryData!$A$1,'Quality check'!$A59-1,'Quality check'!BC$1-1)),"")</f>
        <v>0.01</v>
      </c>
      <c r="BD59" s="313" t="str">
        <f ca="1">IF(AND(ISNUMBER($A59),ISNUMBER(BD$1)),IF(OFFSET(CountryData!$A$1,'Quality check'!$A59-1,'Quality check'!BD$1-1)=0,"",OFFSET(CountryData!$A$1,'Quality check'!$A59-1,'Quality check'!BD$1-1)),"")</f>
        <v xml:space="preserve"> </v>
      </c>
      <c r="BE59" s="313" t="str">
        <f ca="1">IF(AND(ISNUMBER($A59),ISNUMBER(BE$1)),IF(OFFSET(CountryData!$A$1,'Quality check'!$A59-1,'Quality check'!BE$1-1)=0,"",OFFSET(CountryData!$A$1,'Quality check'!$A59-1,'Quality check'!BE$1-1)),"")</f>
        <v xml:space="preserve"> </v>
      </c>
      <c r="BF59" s="313" t="str">
        <f ca="1">IF(AND(ISNUMBER($A59),ISNUMBER(BF$1)),IF(OFFSET(CountryData!$A$1,'Quality check'!$A59-1,'Quality check'!BF$1-1)=0,"",OFFSET(CountryData!$A$1,'Quality check'!$A59-1,'Quality check'!BF$1-1)),"")</f>
        <v xml:space="preserve"> </v>
      </c>
      <c r="BG59" s="203" t="str">
        <f ca="1">IF(AND(ISNUMBER($A59),ISNUMBER(BG$1)),IF(OFFSET(CountryData!$A$1,'Quality check'!$A59-1,'Quality check'!BG$1-1)=0,"",OFFSET(CountryData!$A$1,'Quality check'!$A59-1,'Quality check'!BG$1-1)),"")</f>
        <v xml:space="preserve"> </v>
      </c>
      <c r="BH59" s="202" t="str">
        <f ca="1">IF(AND(ISNUMBER($A59),ISNUMBER(BH$1)),IF(OFFSET(CountryData!$A$1,'Quality check'!$A59-1,'Quality check'!BH$1-1)=0,"",OFFSET(CountryData!$A$1,'Quality check'!$A59-1,'Quality check'!BH$1-1)),"")</f>
        <v xml:space="preserve"> </v>
      </c>
      <c r="BI59" s="203" t="str">
        <f ca="1">IF(AND(ISNUMBER($A59),ISNUMBER(BI$1)),IF(OFFSET(CountryData!$A$1,'Quality check'!$A59-1,'Quality check'!BI$1-1)=0,"",OFFSET(CountryData!$A$1,'Quality check'!$A59-1,'Quality check'!BI$1-1)),"")</f>
        <v xml:space="preserve"> </v>
      </c>
      <c r="BJ59" s="202" t="str">
        <f ca="1">IF(AND(ISNUMBER($A59),ISNUMBER(BJ$1)),IF(OFFSET(CountryData!$A$1,'Quality check'!$A59-1,'Quality check'!BJ$1-1)=0,"",OFFSET(CountryData!$A$1,'Quality check'!$A59-1,'Quality check'!BJ$1-1)),"")</f>
        <v xml:space="preserve"> </v>
      </c>
      <c r="BK59" s="202" t="str">
        <f ca="1">IF(AND(ISNUMBER($A59),ISNUMBER(BK$1)),IF(OFFSET(CountryData!$A$1,'Quality check'!$A59-1,'Quality check'!BK$1-1)=0,"",OFFSET(CountryData!$A$1,'Quality check'!$A59-1,'Quality check'!BK$1-1)),"")</f>
        <v xml:space="preserve"> </v>
      </c>
      <c r="BL59" s="308">
        <f ca="1">IF(AND(ISNUMBER($A59),ISNUMBER(BL$1)),IF(OFFSET(CountryData!$A$1,'Quality check'!$A59-1,'Quality check'!BL$1-1)=0,"",OFFSET(CountryData!$A$1,'Quality check'!$A59-1,'Quality check'!BL$1-1)),"")</f>
        <v>0.01</v>
      </c>
      <c r="BM59" s="308">
        <f ca="1">IF(AND(ISNUMBER($A59),ISNUMBER(BM$1)),IF(OFFSET(CountryData!$A$1,'Quality check'!$A59-1,'Quality check'!BM$1-1)=0,"",OFFSET(CountryData!$A$1,'Quality check'!$A59-1,'Quality check'!BM$1-1)),"")</f>
        <v>0.04</v>
      </c>
      <c r="BN59" s="308">
        <f ca="1">IF(AND(ISNUMBER($A59),ISNUMBER(BN$1)),IF(OFFSET(CountryData!$A$1,'Quality check'!$A59-1,'Quality check'!BN$1-1)=0,"",OFFSET(CountryData!$A$1,'Quality check'!$A59-1,'Quality check'!BN$1-1)),"")</f>
        <v>0.03</v>
      </c>
      <c r="BO59" s="308">
        <f ca="1">IF(AND(ISNUMBER($A59),ISNUMBER(BO$1)),IF(OFFSET(CountryData!$A$1,'Quality check'!$A59-1,'Quality check'!BO$1-1)=0,"",OFFSET(CountryData!$A$1,'Quality check'!$A59-1,'Quality check'!BO$1-1)),"")</f>
        <v>0.78</v>
      </c>
      <c r="BP59" s="308">
        <f ca="1">IF(AND(ISNUMBER($A59),ISNUMBER(BP$1)),IF(OFFSET(CountryData!$A$1,'Quality check'!$A59-1,'Quality check'!BP$1-1)=0,"",OFFSET(CountryData!$A$1,'Quality check'!$A59-1,'Quality check'!BP$1-1)),"")</f>
        <v>0.39</v>
      </c>
      <c r="BQ59" s="308">
        <f ca="1">IF(AND(ISNUMBER($A59),ISNUMBER(BQ$1)),IF(OFFSET(CountryData!$A$1,'Quality check'!$A59-1,'Quality check'!BQ$1-1)=0,"",OFFSET(CountryData!$A$1,'Quality check'!$A59-1,'Quality check'!BQ$1-1)),"")</f>
        <v>0.01</v>
      </c>
      <c r="BR59" s="308">
        <f ca="1">IF(AND(ISNUMBER($A59),ISNUMBER(BR$1)),IF(OFFSET(CountryData!$A$1,'Quality check'!$A59-1,'Quality check'!BR$1-1)=0,"",OFFSET(CountryData!$A$1,'Quality check'!$A59-1,'Quality check'!BR$1-1)),"")</f>
        <v>0.01</v>
      </c>
      <c r="BS59" s="308">
        <f ca="1">IF(AND(ISNUMBER($A59),ISNUMBER(BS$1)),IF(OFFSET(CountryData!$A$1,'Quality check'!$A59-1,'Quality check'!BS$1-1)=0,"",OFFSET(CountryData!$A$1,'Quality check'!$A59-1,'Quality check'!BS$1-1)),"")</f>
        <v>0.01</v>
      </c>
      <c r="BT59" s="308">
        <f ca="1">IF(AND(ISNUMBER($A59),ISNUMBER(BT$1)),IF(OFFSET(CountryData!$A$1,'Quality check'!$A59-1,'Quality check'!BT$1-1)=0,"",OFFSET(CountryData!$A$1,'Quality check'!$A59-1,'Quality check'!BT$1-1)),"")</f>
        <v>0.04</v>
      </c>
      <c r="BU59" s="308">
        <f ca="1">IF(AND(ISNUMBER($A59),ISNUMBER(BU$1)),IF(OFFSET(CountryData!$A$1,'Quality check'!$A59-1,'Quality check'!BU$1-1)=0,"",OFFSET(CountryData!$A$1,'Quality check'!$A59-1,'Quality check'!BU$1-1)),"")</f>
        <v>0.03</v>
      </c>
      <c r="BV59" s="308">
        <f ca="1">IF(AND(ISNUMBER($A59),ISNUMBER(BV$1)),IF(OFFSET(CountryData!$A$1,'Quality check'!$A59-1,'Quality check'!BV$1-1)=0,"",OFFSET(CountryData!$A$1,'Quality check'!$A59-1,'Quality check'!BV$1-1)),"")</f>
        <v>0.01</v>
      </c>
      <c r="BW59" s="308">
        <f ca="1">IF(AND(ISNUMBER($A59),ISNUMBER(BW$1)),IF(OFFSET(CountryData!$A$1,'Quality check'!$A59-1,'Quality check'!BW$1-1)=0,"",OFFSET(CountryData!$A$1,'Quality check'!$A59-1,'Quality check'!BW$1-1)),"")</f>
        <v>0.01</v>
      </c>
      <c r="BX59" s="202">
        <f ca="1">IF(AND(ISNUMBER($A59),ISNUMBER(BX$1)),IF(OFFSET(CountryData!$A$1,'Quality check'!$A59-1,'Quality check'!BX$1-1)=0,"",OFFSET(CountryData!$A$1,'Quality check'!$A59-1,'Quality check'!BX$1-1)),"")</f>
        <v>0.01</v>
      </c>
      <c r="BY59" s="308">
        <f ca="1">IF(AND(ISNUMBER($A59),ISNUMBER(BY$1)),IF(OFFSET(CountryData!$A$1,'Quality check'!$A59-1,'Quality check'!BY$1-1)=0,"",OFFSET(CountryData!$A$1,'Quality check'!$A59-1,'Quality check'!BY$1-1)),"")</f>
        <v>0.04</v>
      </c>
      <c r="BZ59" s="308">
        <f ca="1">IF(AND(ISNUMBER($A59),ISNUMBER(BZ$1)),IF(OFFSET(CountryData!$A$1,'Quality check'!$A59-1,'Quality check'!BZ$1-1)=0,"",OFFSET(CountryData!$A$1,'Quality check'!$A59-1,'Quality check'!BZ$1-1)),"")</f>
        <v>0.03</v>
      </c>
      <c r="CA59" s="308">
        <f ca="1">IF(AND(ISNUMBER($A59),ISNUMBER(CA$1)),IF(OFFSET(CountryData!$A$1,'Quality check'!$A59-1,'Quality check'!CA$1-1)=0,"",OFFSET(CountryData!$A$1,'Quality check'!$A59-1,'Quality check'!CA$1-1)),"")</f>
        <v>0.56000000000000005</v>
      </c>
      <c r="CB59" s="308">
        <f ca="1">IF(AND(ISNUMBER($A59),ISNUMBER(CB$1)),IF(OFFSET(CountryData!$A$1,'Quality check'!$A59-1,'Quality check'!CB$1-1)=0,"",OFFSET(CountryData!$A$1,'Quality check'!$A59-1,'Quality check'!CB$1-1)),"")</f>
        <v>0.25</v>
      </c>
      <c r="CC59" s="308">
        <f ca="1">IF(AND(ISNUMBER($A59),ISNUMBER(CC$1)),IF(OFFSET(CountryData!$A$1,'Quality check'!$A59-1,'Quality check'!CC$1-1)=0,"",OFFSET(CountryData!$A$1,'Quality check'!$A59-1,'Quality check'!CC$1-1)),"")</f>
        <v>0.7</v>
      </c>
      <c r="CD59" s="308">
        <f ca="1">IF(AND(ISNUMBER($A59),ISNUMBER(CD$1)),IF(OFFSET(CountryData!$A$1,'Quality check'!$A59-1,'Quality check'!CD$1-1)=0,"",OFFSET(CountryData!$A$1,'Quality check'!$A59-1,'Quality check'!CD$1-1)),"")</f>
        <v>0.25</v>
      </c>
      <c r="CE59" s="308">
        <f ca="1">IF(AND(ISNUMBER($A59),ISNUMBER(CE$1)),IF(OFFSET(CountryData!$A$1,'Quality check'!$A59-1,'Quality check'!CE$1-1)=0,"",OFFSET(CountryData!$A$1,'Quality check'!$A59-1,'Quality check'!CE$1-1)),"")</f>
        <v>1</v>
      </c>
      <c r="CF59" s="308">
        <f ca="1">IF(AND(ISNUMBER($A59),ISNUMBER(CF$1)),IF(OFFSET(CountryData!$A$1,'Quality check'!$A59-1,'Quality check'!CF$1-1)=0,"",OFFSET(CountryData!$A$1,'Quality check'!$A59-1,'Quality check'!CF$1-1)),"")</f>
        <v>0.9</v>
      </c>
      <c r="CG59" s="308">
        <f ca="1">IF(AND(ISNUMBER($A59),ISNUMBER(CG$1)),IF(OFFSET(CountryData!$A$1,'Quality check'!$A59-1,'Quality check'!CG$1-1)=0,"",OFFSET(CountryData!$A$1,'Quality check'!$A59-1,'Quality check'!CG$1-1)),"")</f>
        <v>0.8</v>
      </c>
      <c r="CH59" s="308">
        <f ca="1">IF(AND(ISNUMBER($A59),ISNUMBER(CH$1)),IF(OFFSET(CountryData!$A$1,'Quality check'!$A59-1,'Quality check'!CH$1-1)=0,"",OFFSET(CountryData!$A$1,'Quality check'!$A59-1,'Quality check'!CH$1-1)),"")</f>
        <v>0.7</v>
      </c>
      <c r="CI59" s="308">
        <f ca="1">IF(AND(ISNUMBER($A59),ISNUMBER(CI$1)),IF(OFFSET(CountryData!$A$1,'Quality check'!$A59-1,'Quality check'!CI$1-1)=0,"",OFFSET(CountryData!$A$1,'Quality check'!$A59-1,'Quality check'!CI$1-1)),"")</f>
        <v>0.49</v>
      </c>
      <c r="CJ59" s="308" t="str">
        <f ca="1">IF(AND(ISNUMBER($A59),ISNUMBER(CJ$1)),IF(OFFSET(CountryData!$A$1,'Quality check'!$A59-1,'Quality check'!CJ$1-1)=0,"",OFFSET(CountryData!$A$1,'Quality check'!$A59-1,'Quality check'!CJ$1-1)),"")</f>
        <v xml:space="preserve"> </v>
      </c>
      <c r="CK59" s="202" t="str">
        <f ca="1">IF(AND(ISNUMBER($A59),ISNUMBER(CK$1)),IF(OFFSET(CountryData!$A$1,'Quality check'!$A59-1,'Quality check'!CK$1-1)=0,"",OFFSET(CountryData!$A$1,'Quality check'!$A59-1,'Quality check'!CK$1-1)),"")</f>
        <v xml:space="preserve"> </v>
      </c>
      <c r="CL59" s="308" t="str">
        <f ca="1">IF(AND(ISNUMBER($A59),ISNUMBER(CL$1)),IF(OFFSET(CountryData!$A$1,'Quality check'!$A59-1,'Quality check'!CL$1-1)=0,"",OFFSET(CountryData!$A$1,'Quality check'!$A59-1,'Quality check'!CL$1-1)),"")</f>
        <v xml:space="preserve"> </v>
      </c>
      <c r="CM59" s="308" t="str">
        <f ca="1">IF(AND(ISNUMBER($A59),ISNUMBER(CM$1)),IF(OFFSET(CountryData!$A$1,'Quality check'!$A59-1,'Quality check'!CM$1-1)=0,"",OFFSET(CountryData!$A$1,'Quality check'!$A59-1,'Quality check'!CM$1-1)),"")</f>
        <v xml:space="preserve"> </v>
      </c>
      <c r="CN59" s="308" t="str">
        <f ca="1">IF(AND(ISNUMBER($A59),ISNUMBER(CN$1)),IF(OFFSET(CountryData!$A$1,'Quality check'!$A59-1,'Quality check'!CN$1-1)=0,"",OFFSET(CountryData!$A$1,'Quality check'!$A59-1,'Quality check'!CN$1-1)),"")</f>
        <v xml:space="preserve"> </v>
      </c>
      <c r="CO59" s="308" t="str">
        <f ca="1">IF(AND(ISNUMBER($A59),ISNUMBER(CO$1)),IF(OFFSET(CountryData!$A$1,'Quality check'!$A59-1,'Quality check'!CO$1-1)=0,"",OFFSET(CountryData!$A$1,'Quality check'!$A59-1,'Quality check'!CO$1-1)),"")</f>
        <v xml:space="preserve"> </v>
      </c>
      <c r="CP59" s="308" t="str">
        <f ca="1">IF(AND(ISNUMBER($A59),ISNUMBER(CP$1)),IF(OFFSET(CountryData!$A$1,'Quality check'!$A59-1,'Quality check'!CP$1-1)=0,"",OFFSET(CountryData!$A$1,'Quality check'!$A59-1,'Quality check'!CP$1-1)),"")</f>
        <v xml:space="preserve"> </v>
      </c>
      <c r="CQ59" s="308">
        <f ca="1">IF(AND(ISNUMBER($A59),ISNUMBER(CQ$1)),IF(OFFSET(CountryData!$A$1,'Quality check'!$A59-1,'Quality check'!CQ$1-1)=0,"",OFFSET(CountryData!$A$1,'Quality check'!$A59-1,'Quality check'!CQ$1-1)),"")</f>
        <v>0.01</v>
      </c>
      <c r="CR59" s="203">
        <f ca="1">IF(AND(ISNUMBER($A59),ISNUMBER(CR$1)),IF(OFFSET(CountryData!$A$1,'Quality check'!$A59-1,'Quality check'!CR$1-1)=0,"",OFFSET(CountryData!$A$1,'Quality check'!$A59-1,'Quality check'!CR$1-1)),"")</f>
        <v>289</v>
      </c>
      <c r="CS59" s="203">
        <f ca="1">IF(AND(ISNUMBER($A59),ISNUMBER(CS$1)),IF(OFFSET(CountryData!$A$1,'Quality check'!$A59-1,'Quality check'!CS$1-1)=0,"",OFFSET(CountryData!$A$1,'Quality check'!$A59-1,'Quality check'!CS$1-1)),"")</f>
        <v>5000</v>
      </c>
      <c r="CT59" s="203">
        <f ca="1">IF(AND(ISNUMBER($A59),ISNUMBER(CT$1)),IF(OFFSET(CountryData!$A$1,'Quality check'!$A59-1,'Quality check'!CT$1-1)=0,"",OFFSET(CountryData!$A$1,'Quality check'!$A59-1,'Quality check'!CT$1-1)),"")</f>
        <v>2000</v>
      </c>
      <c r="CU59" s="203">
        <f ca="1">IF(AND(ISNUMBER($A59),ISNUMBER(CU$1)),IF(OFFSET(CountryData!$A$1,'Quality check'!$A59-1,'Quality check'!CU$1-1)=0,"",OFFSET(CountryData!$A$1,'Quality check'!$A59-1,'Quality check'!CU$1-1)),"")</f>
        <v>500</v>
      </c>
      <c r="CV59" s="203">
        <f ca="1">IF(AND(ISNUMBER($A59),ISNUMBER(CV$1)),IF(OFFSET(CountryData!$A$1,'Quality check'!$A59-1,'Quality check'!CV$1-1)=0,"",OFFSET(CountryData!$A$1,'Quality check'!$A59-1,'Quality check'!CV$1-1)),"")</f>
        <v>1500</v>
      </c>
      <c r="CW59" s="203">
        <f ca="1">IF(AND(ISNUMBER($A59),ISNUMBER(CW$1)),IF(OFFSET(CountryData!$A$1,'Quality check'!$A59-1,'Quality check'!CW$1-1)=0,"",OFFSET(CountryData!$A$1,'Quality check'!$A59-1,'Quality check'!CW$1-1)),"")</f>
        <v>20000</v>
      </c>
      <c r="CX59" s="203">
        <f ca="1">IF(AND(ISNUMBER($A59),ISNUMBER(CX$1)),IF(OFFSET(CountryData!$A$1,'Quality check'!$A59-1,'Quality check'!CX$1-1)=0,"",OFFSET(CountryData!$A$1,'Quality check'!$A59-1,'Quality check'!CX$1-1)),"")</f>
        <v>20000</v>
      </c>
      <c r="CY59" s="203">
        <f ca="1">IF(AND(ISNUMBER($A59),ISNUMBER(CY$1)),IF(OFFSET(CountryData!$A$1,'Quality check'!$A59-1,'Quality check'!CY$1-1)=0,"",OFFSET(CountryData!$A$1,'Quality check'!$A59-1,'Quality check'!CY$1-1)),"")</f>
        <v>15000</v>
      </c>
      <c r="CZ59" s="308">
        <f ca="1">IF(AND(ISNUMBER($A59),ISNUMBER(CZ$1)),IF(OFFSET(CountryData!$A$1,'Quality check'!$A59-1,'Quality check'!CZ$1-1)=0,"",OFFSET(CountryData!$A$1,'Quality check'!$A59-1,'Quality check'!CZ$1-1)),"")</f>
        <v>6</v>
      </c>
      <c r="DA59" s="308">
        <f ca="1">IF(AND(ISNUMBER($A59),ISNUMBER(DA$1)),IF(OFFSET(CountryData!$A$1,'Quality check'!$A59-1,'Quality check'!DA$1-1)=0,"",OFFSET(CountryData!$A$1,'Quality check'!$A59-1,'Quality check'!DA$1-1)),"")</f>
        <v>0.6</v>
      </c>
      <c r="DB59" s="202">
        <f ca="1">IF(AND(ISNUMBER($A59),ISNUMBER(DB$1)),IF(OFFSET(CountryData!$A$1,'Quality check'!$A59-1,'Quality check'!DB$1-1)=0,"",OFFSET(CountryData!$A$1,'Quality check'!$A59-1,'Quality check'!DB$1-1)),"")</f>
        <v>0.2</v>
      </c>
      <c r="DC59" s="308">
        <f ca="1">IF(AND(ISNUMBER($A59),ISNUMBER(DC$1)),IF(OFFSET(CountryData!$A$1,'Quality check'!$A59-1,'Quality check'!DC$1-1)=0,"",OFFSET(CountryData!$A$1,'Quality check'!$A59-1,'Quality check'!DC$1-1)),"")</f>
        <v>1.25</v>
      </c>
      <c r="DD59" s="308">
        <f ca="1">IF(AND(ISNUMBER($A59),ISNUMBER(DD$1)),IF(OFFSET(CountryData!$A$1,'Quality check'!$A59-1,'Quality check'!DD$1-1)=0,"",OFFSET(CountryData!$A$1,'Quality check'!$A59-1,'Quality check'!DD$1-1)),"")</f>
        <v>0.08</v>
      </c>
      <c r="DE59" s="202">
        <f ca="1">IF(AND(ISNUMBER($A59),ISNUMBER(DE$1)),IF(OFFSET(CountryData!$A$1,'Quality check'!$A59-1,'Quality check'!DE$1-1)=0,"",OFFSET(CountryData!$A$1,'Quality check'!$A59-1,'Quality check'!DE$1-1)),"")</f>
        <v>0.09</v>
      </c>
      <c r="DF59" s="203">
        <f ca="1">IF(AND(ISNUMBER($A59),ISNUMBER(DF$1)),IF(OFFSET(CountryData!$A$1,'Quality check'!$A59-1,'Quality check'!DF$1-1)=0,"",OFFSET(CountryData!$A$1,'Quality check'!$A59-1,'Quality check'!DF$1-1)),"")</f>
        <v>5</v>
      </c>
      <c r="DG59" s="308" t="str">
        <f ca="1">IF(AND(ISNUMBER($A59),ISNUMBER(DG$1)),IF(OFFSET(CountryData!$A$1,'Quality check'!$A59-1,'Quality check'!DG$1-1)=0,"",OFFSET(CountryData!$A$1,'Quality check'!$A59-1,'Quality check'!DG$1-1)),"")</f>
        <v xml:space="preserve"> </v>
      </c>
      <c r="DH59" s="203" t="str">
        <f ca="1">IF(AND(ISNUMBER($A59),ISNUMBER(DH$1)),IF(OFFSET(CountryData!$A$1,'Quality check'!$A59-1,'Quality check'!DH$1-1)=0,"",OFFSET(CountryData!$A$1,'Quality check'!$A59-1,'Quality check'!DH$1-1)),"")</f>
        <v xml:space="preserve"> </v>
      </c>
      <c r="DI59" s="308" t="str">
        <f ca="1">IF(AND(ISNUMBER($A59),ISNUMBER(DI$1)),IF(OFFSET(CountryData!$A$1,'Quality check'!$A59-1,'Quality check'!DI$1-1)=0,"",OFFSET(CountryData!$A$1,'Quality check'!$A59-1,'Quality check'!DI$1-1)),"")</f>
        <v xml:space="preserve"> </v>
      </c>
      <c r="DJ59" s="308" t="str">
        <f ca="1">IF(AND(ISNUMBER($A59),ISNUMBER(DJ$1)),IF(OFFSET(CountryData!$A$1,'Quality check'!$A59-1,'Quality check'!DJ$1-1)=0,"",OFFSET(CountryData!$A$1,'Quality check'!$A59-1,'Quality check'!DJ$1-1)),"")</f>
        <v/>
      </c>
      <c r="DK59" s="203">
        <f ca="1">IF(AND(ISNUMBER($A59),ISNUMBER(DK$1)),IF(OFFSET(CountryData!$A$1,'Quality check'!$A59-1,'Quality check'!DK$1-1)=0,"",OFFSET(CountryData!$A$1,'Quality check'!$A59-1,'Quality check'!DK$1-1)),"")</f>
        <v>200000</v>
      </c>
      <c r="DL59" s="203">
        <f ca="1">IF(AND(ISNUMBER($A59),ISNUMBER(DL$1)),IF(OFFSET(CountryData!$A$1,'Quality check'!$A59-1,'Quality check'!DL$1-1)=0,"",OFFSET(CountryData!$A$1,'Quality check'!$A59-1,'Quality check'!DL$1-1)),"")</f>
        <v>100000</v>
      </c>
      <c r="DM59" s="203">
        <f ca="1">IF(AND(ISNUMBER($A59),ISNUMBER(DM$1)),IF(OFFSET(CountryData!$A$1,'Quality check'!$A59-1,'Quality check'!DM$1-1)=0,"",OFFSET(CountryData!$A$1,'Quality check'!$A59-1,'Quality check'!DM$1-1)),"")</f>
        <v>20000</v>
      </c>
      <c r="DN59" s="203">
        <f ca="1">IF(AND(ISNUMBER($A59),ISNUMBER(DN$1)),IF(OFFSET(CountryData!$A$1,'Quality check'!$A59-1,'Quality check'!DN$1-1)=0,"",OFFSET(CountryData!$A$1,'Quality check'!$A59-1,'Quality check'!DN$1-1)),"")</f>
        <v>100000</v>
      </c>
      <c r="DO59" t="str">
        <f ca="1">IF(AND(ISNUMBER($A59),ISNUMBER(DO$1)),IF(OFFSET(CountryData!$A$1,'Quality check'!$A59-1,'Quality check'!DO$1-1)=0,"",OFFSET(CountryData!$A$1,'Quality check'!$A59-1,'Quality check'!DO$1-1)),"")</f>
        <v/>
      </c>
      <c r="DP59" t="str">
        <f ca="1">IF(AND(ISNUMBER($A59),ISNUMBER(DP$1)),IF(OFFSET(CountryData!$A$1,'Quality check'!$A59-1,'Quality check'!DP$1-1)=0,"",OFFSET(CountryData!$A$1,'Quality check'!$A59-1,'Quality check'!DP$1-1)),"")</f>
        <v/>
      </c>
      <c r="EF59">
        <f t="shared" si="9"/>
        <v>11</v>
      </c>
      <c r="EG59">
        <f t="shared" si="10"/>
        <v>11</v>
      </c>
      <c r="EH59" t="str">
        <f t="shared" si="0"/>
        <v/>
      </c>
    </row>
    <row r="60" spans="1:138" x14ac:dyDescent="0.25">
      <c r="A60" s="114">
        <f>IF(ISNUMBER(MATCH(C60,CountryData!$EM:$EM,0)),MATCH(C60,CountryData!$EM:$EM,0),"")</f>
        <v>122</v>
      </c>
      <c r="B60" t="s">
        <v>848</v>
      </c>
      <c r="C60" t="s">
        <v>849</v>
      </c>
      <c r="D60" t="s">
        <v>647</v>
      </c>
      <c r="E60" t="s">
        <v>857</v>
      </c>
      <c r="F60" s="203">
        <f ca="1">IF(AND(ISNUMBER($A60),ISNUMBER(F$1)),IF(OFFSET(CountryData!$A$1,'Quality check'!$A60-1,'Quality check'!F$1-1)=0,"",OFFSET(CountryData!$A$1,'Quality check'!$A60-1,'Quality check'!F$1-1)),"")</f>
        <v>291166</v>
      </c>
      <c r="G60" s="203">
        <f ca="1">IF(AND(ISNUMBER($A60),ISNUMBER(G$1)),IF(OFFSET(CountryData!$A$1,'Quality check'!$A60-1,'Quality check'!G$1-1)=0,"",OFFSET(CountryData!$A$1,'Quality check'!$A60-1,'Quality check'!G$1-1)),"")</f>
        <v>124910.21399999999</v>
      </c>
      <c r="H60" s="202">
        <f ca="1">IF(AND(ISNUMBER($A60),ISNUMBER(H$1)),IF(OFFSET(CountryData!$A$1,'Quality check'!$A60-1,'Quality check'!H$1-1)=0,"",OFFSET(CountryData!$A$1,'Quality check'!$A60-1,'Quality check'!H$1-1)),"")</f>
        <v>0.7</v>
      </c>
      <c r="I60" s="202">
        <f ca="1">IF(AND(ISNUMBER($A60),ISNUMBER(I$1)),IF(OFFSET(CountryData!$A$1,'Quality check'!$A60-1,'Quality check'!I$1-1)=0,"",OFFSET(CountryData!$A$1,'Quality check'!$A60-1,'Quality check'!I$1-1)),"")</f>
        <v>0.03</v>
      </c>
      <c r="J60" s="203">
        <f ca="1">IF(AND(ISNUMBER($A60),ISNUMBER(J$1)),IF(OFFSET(CountryData!$A$1,'Quality check'!$A60-1,'Quality check'!J$1-1)=0,"",OFFSET(CountryData!$A$1,'Quality check'!$A60-1,'Quality check'!J$1-1)),"")</f>
        <v>146307.2899833</v>
      </c>
      <c r="K60" s="203">
        <f ca="1">IF(AND(ISNUMBER($A60),ISNUMBER(K$1)),IF(OFFSET(CountryData!$A$1,'Quality check'!$A60-1,'Quality check'!K$1-1)=0,"",OFFSET(CountryData!$A$1,'Quality check'!$A60-1,'Quality check'!K$1-1)),"")</f>
        <v>70704.553136700008</v>
      </c>
      <c r="L60" s="203">
        <f ca="1">IF(AND(ISNUMBER($A60),ISNUMBER(L$1)),IF(OFFSET(CountryData!$A$1,'Quality check'!$A60-1,'Quality check'!L$1-1)=0,"",OFFSET(CountryData!$A$1,'Quality check'!$A60-1,'Quality check'!L$1-1)),"")</f>
        <v>14558.300000000001</v>
      </c>
      <c r="M60" s="203">
        <f ca="1">IF(AND(ISNUMBER($A60),ISNUMBER(M$1)),IF(OFFSET(CountryData!$A$1,'Quality check'!$A60-1,'Quality check'!M$1-1)=0,"",OFFSET(CountryData!$A$1,'Quality check'!$A60-1,'Quality check'!M$1-1)),"")</f>
        <v>44789.425214799994</v>
      </c>
      <c r="N60" s="203">
        <f ca="1">IF(AND(ISNUMBER($A60),ISNUMBER(N$1)),IF(OFFSET(CountryData!$A$1,'Quality check'!$A60-1,'Quality check'!N$1-1)=0,"",OFFSET(CountryData!$A$1,'Quality check'!$A60-1,'Quality check'!N$1-1)),"")</f>
        <v>35574.567251050001</v>
      </c>
      <c r="O60" s="203">
        <f ca="1">IF(AND(ISNUMBER($A60),ISNUMBER(O$1)),IF(OFFSET(CountryData!$A$1,'Quality check'!$A60-1,'Quality check'!O$1-1)=0,"",OFFSET(CountryData!$A$1,'Quality check'!$A60-1,'Quality check'!O$1-1)),"")</f>
        <v>17351.258900950001</v>
      </c>
      <c r="P60" s="203">
        <f ca="1">IF(AND(ISNUMBER($A60),ISNUMBER(P$1)),IF(OFFSET(CountryData!$A$1,'Quality check'!$A60-1,'Quality check'!P$1-1)=0,"",OFFSET(CountryData!$A$1,'Quality check'!$A60-1,'Quality check'!P$1-1)),"")</f>
        <v>21958.691522399997</v>
      </c>
      <c r="Q60" s="203">
        <f ca="1">IF(AND(ISNUMBER($A60),ISNUMBER(Q$1)),IF(OFFSET(CountryData!$A$1,'Quality check'!$A60-1,'Quality check'!Q$1-1)=0,"",OFFSET(CountryData!$A$1,'Quality check'!$A60-1,'Quality check'!Q$1-1)),"")</f>
        <v>9214.8579637500006</v>
      </c>
      <c r="R60" s="203">
        <f ca="1">IF(AND(ISNUMBER($A60),ISNUMBER(R$1)),IF(OFFSET(CountryData!$A$1,'Quality check'!$A60-1,'Quality check'!R$1-1)=0,"",OFFSET(CountryData!$A$1,'Quality check'!$A60-1,'Quality check'!R$1-1)),"")</f>
        <v>4607.4253423</v>
      </c>
      <c r="S60" s="203">
        <f ca="1">IF(AND(ISNUMBER($A60),ISNUMBER(S$1)),IF(OFFSET(CountryData!$A$1,'Quality check'!$A60-1,'Quality check'!S$1-1)=0,"",OFFSET(CountryData!$A$1,'Quality check'!$A60-1,'Quality check'!S$1-1)),"")</f>
        <v>4607.4253423</v>
      </c>
      <c r="T60" s="202">
        <f ca="1">IF(AND(ISNUMBER($A60),ISNUMBER(T$1)),IF(OFFSET(CountryData!$A$1,'Quality check'!$A60-1,'Quality check'!T$1-1)=0,"",OFFSET(CountryData!$A$1,'Quality check'!$A60-1,'Quality check'!T$1-1)),"")</f>
        <v>0.67</v>
      </c>
      <c r="U60" s="203">
        <f ca="1">IF(AND(ISNUMBER($A60),ISNUMBER(U$1)),IF(OFFSET(CountryData!$A$1,'Quality check'!$A60-1,'Quality check'!U$1-1)=0,"",OFFSET(CountryData!$A$1,'Quality check'!$A60-1,'Quality check'!U$1-1)),"")</f>
        <v>6800000</v>
      </c>
      <c r="V60" s="203">
        <f ca="1">IF(AND(ISNUMBER($A60),ISNUMBER(V$1)),IF(OFFSET(CountryData!$A$1,'Quality check'!$A60-1,'Quality check'!V$1-1)=0,"",OFFSET(CountryData!$A$1,'Quality check'!$A60-1,'Quality check'!V$1-1)),"")</f>
        <v>6800000</v>
      </c>
      <c r="W60" s="202">
        <f ca="1">IF(AND(ISNUMBER($A60),ISNUMBER(W$1)),IF(OFFSET(CountryData!$A$1,'Quality check'!$A60-1,'Quality check'!W$1-1)=0,"",OFFSET(CountryData!$A$1,'Quality check'!$A60-1,'Quality check'!W$1-1)),"")</f>
        <v>0.19699999999999998</v>
      </c>
      <c r="X60" s="202">
        <f ca="1">IF(AND(ISNUMBER($A60),ISNUMBER(X$1)),IF(OFFSET(CountryData!$A$1,'Quality check'!$A60-1,'Quality check'!X$1-1)=0,"",OFFSET(CountryData!$A$1,'Quality check'!$A60-1,'Quality check'!X$1-1)),"")</f>
        <v>4.2</v>
      </c>
      <c r="Y60" s="202">
        <f ca="1">IF(AND(ISNUMBER($A60),ISNUMBER(Y$1)),IF(OFFSET(CountryData!$A$1,'Quality check'!$A60-1,'Quality check'!Y$1-1)=0,"",OFFSET(CountryData!$A$1,'Quality check'!$A60-1,'Quality check'!Y$1-1)),"")</f>
        <v>0.4</v>
      </c>
      <c r="Z60" s="202">
        <f ca="1">IF(AND(ISNUMBER($A60),ISNUMBER(Z$1)),IF(OFFSET(CountryData!$A$1,'Quality check'!$A60-1,'Quality check'!Z$1-1)=0,"",OFFSET(CountryData!$A$1,'Quality check'!$A60-1,'Quality check'!Z$1-1)),"")</f>
        <v>0.17</v>
      </c>
      <c r="AA60" s="203">
        <f ca="1">IF(AND(ISNUMBER($A60),ISNUMBER(AA$1)),IF(OFFSET(CountryData!$A$1,'Quality check'!$A60-1,'Quality check'!AA$1-1)=0,"",OFFSET(CountryData!$A$1,'Quality check'!$A60-1,'Quality check'!AA$1-1)),"")</f>
        <v>46500</v>
      </c>
      <c r="AB60" s="203">
        <f ca="1">IF(AND(ISNUMBER($A60),ISNUMBER(AB$1)),IF(OFFSET(CountryData!$A$1,'Quality check'!$A60-1,'Quality check'!AB$1-1)=0,"",OFFSET(CountryData!$A$1,'Quality check'!$A60-1,'Quality check'!AB$1-1)),"")</f>
        <v>78000</v>
      </c>
      <c r="AC60" s="203">
        <f ca="1">IF(AND(ISNUMBER($A60),ISNUMBER(AC$1)),IF(OFFSET(CountryData!$A$1,'Quality check'!$A60-1,'Quality check'!AC$1-1)=0,"",OFFSET(CountryData!$A$1,'Quality check'!$A60-1,'Quality check'!AC$1-1)),"")</f>
        <v>111000</v>
      </c>
      <c r="AD60" s="203">
        <f ca="1">IF(AND(ISNUMBER($A60),ISNUMBER(AD$1)),IF(OFFSET(CountryData!$A$1,'Quality check'!$A60-1,'Quality check'!AD$1-1)=0,"",OFFSET(CountryData!$A$1,'Quality check'!$A60-1,'Quality check'!AD$1-1)),"")</f>
        <v>7320</v>
      </c>
      <c r="AE60" s="202">
        <f ca="1">IF(AND(ISNUMBER($A60),ISNUMBER(AE$1)),IF(OFFSET(CountryData!$A$1,'Quality check'!$A60-1,'Quality check'!AE$1-1)=0,"",OFFSET(CountryData!$A$1,'Quality check'!$A60-1,'Quality check'!AE$1-1)),"")</f>
        <v>0.17</v>
      </c>
      <c r="AF60" s="308">
        <f ca="1">IF(AND(ISNUMBER($A60),ISNUMBER(AF$1)),IF(OFFSET(CountryData!$A$1,'Quality check'!$A60-1,'Quality check'!AF$1-1)=0,"",OFFSET(CountryData!$A$1,'Quality check'!$A60-1,'Quality check'!AF$1-1)),"")</f>
        <v>3</v>
      </c>
      <c r="AG60" s="203" t="str">
        <f ca="1">IF(AND(ISNUMBER($A60),ISNUMBER(AG$1)),IF(OFFSET(CountryData!$A$1,'Quality check'!$A60-1,'Quality check'!AG$1-1)=0,"",OFFSET(CountryData!$A$1,'Quality check'!$A60-1,'Quality check'!AG$1-1)),"")</f>
        <v>CHW</v>
      </c>
      <c r="AH60" s="203">
        <f ca="1">IF(AND(ISNUMBER($A60),ISNUMBER(AH$1)),IF(OFFSET(CountryData!$A$1,'Quality check'!$A60-1,'Quality check'!AH$1-1)=0,"",OFFSET(CountryData!$A$1,'Quality check'!$A60-1,'Quality check'!AH$1-1)),"")</f>
        <v>500</v>
      </c>
      <c r="AI60" s="203">
        <f ca="1">IF(AND(ISNUMBER($A60),ISNUMBER(AI$1)),IF(OFFSET(CountryData!$A$1,'Quality check'!$A60-1,'Quality check'!AI$1-1)=0,"",OFFSET(CountryData!$A$1,'Quality check'!$A60-1,'Quality check'!AI$1-1)),"")</f>
        <v>2300</v>
      </c>
      <c r="AJ60" s="202">
        <f ca="1">IF(AND(ISNUMBER($A60),ISNUMBER(AJ$1)),IF(OFFSET(CountryData!$A$1,'Quality check'!$A60-1,'Quality check'!AJ$1-1)=0,"",OFFSET(CountryData!$A$1,'Quality check'!$A60-1,'Quality check'!AJ$1-1)),"")</f>
        <v>0.49</v>
      </c>
      <c r="AK60" s="202">
        <f ca="1">IF(AND(ISNUMBER($A60),ISNUMBER(AK$1)),IF(OFFSET(CountryData!$A$1,'Quality check'!$A60-1,'Quality check'!AK$1-1)=0,"",OFFSET(CountryData!$A$1,'Quality check'!$A60-1,'Quality check'!AK$1-1)),"")</f>
        <v>0.01</v>
      </c>
      <c r="AL60" s="202">
        <f ca="1">IF(AND(ISNUMBER($A60),ISNUMBER(AL$1)),IF(OFFSET(CountryData!$A$1,'Quality check'!$A60-1,'Quality check'!AL$1-1)=0,"",OFFSET(CountryData!$A$1,'Quality check'!$A60-1,'Quality check'!AL$1-1)),"")</f>
        <v>0.123</v>
      </c>
      <c r="AM60" s="202">
        <f ca="1">IF(AND(ISNUMBER($A60),ISNUMBER(AM$1)),IF(OFFSET(CountryData!$A$1,'Quality check'!$A60-1,'Quality check'!AM$1-1)=0,"",OFFSET(CountryData!$A$1,'Quality check'!$A60-1,'Quality check'!AM$1-1)),"")</f>
        <v>0.3</v>
      </c>
      <c r="AN60" s="202" t="str">
        <f ca="1">IF(AND(ISNUMBER($A60),ISNUMBER(AN$1)),IF(OFFSET(CountryData!$A$1,'Quality check'!$A60-1,'Quality check'!AN$1-1)=0,"",OFFSET(CountryData!$A$1,'Quality check'!$A60-1,'Quality check'!AN$1-1)),"")</f>
        <v>CHW</v>
      </c>
      <c r="AO60" s="203">
        <f ca="1">IF(AND(ISNUMBER($A60),ISNUMBER(AO$1)),IF(OFFSET(CountryData!$A$1,'Quality check'!$A60-1,'Quality check'!AO$1-1)=0,"",OFFSET(CountryData!$A$1,'Quality check'!$A60-1,'Quality check'!AO$1-1)),"")</f>
        <v>500</v>
      </c>
      <c r="AP60" s="203">
        <f ca="1">IF(AND(ISNUMBER($A60),ISNUMBER(AP$1)),IF(OFFSET(CountryData!$A$1,'Quality check'!$A60-1,'Quality check'!AP$1-1)=0,"",OFFSET(CountryData!$A$1,'Quality check'!$A60-1,'Quality check'!AP$1-1)),"")</f>
        <v>2300</v>
      </c>
      <c r="AQ60" s="202">
        <f ca="1">IF(AND(ISNUMBER($A60),ISNUMBER(AQ$1)),IF(OFFSET(CountryData!$A$1,'Quality check'!$A60-1,'Quality check'!AQ$1-1)=0,"",OFFSET(CountryData!$A$1,'Quality check'!$A60-1,'Quality check'!AQ$1-1)),"")</f>
        <v>0.56000000000000005</v>
      </c>
      <c r="AR60" s="202">
        <f ca="1">IF(AND(ISNUMBER($A60),ISNUMBER(AR$1)),IF(OFFSET(CountryData!$A$1,'Quality check'!$A60-1,'Quality check'!AR$1-1)=0,"",OFFSET(CountryData!$A$1,'Quality check'!$A60-1,'Quality check'!AR$1-1)),"")</f>
        <v>0.01</v>
      </c>
      <c r="AS60" s="202">
        <f ca="1">IF(AND(ISNUMBER($A60),ISNUMBER(AS$1)),IF(OFFSET(CountryData!$A$1,'Quality check'!$A60-1,'Quality check'!AS$1-1)=0,"",OFFSET(CountryData!$A$1,'Quality check'!$A60-1,'Quality check'!AS$1-1)),"")</f>
        <v>0.24</v>
      </c>
      <c r="AT60" s="202">
        <f ca="1">IF(AND(ISNUMBER($A60),ISNUMBER(AT$1)),IF(OFFSET(CountryData!$A$1,'Quality check'!$A60-1,'Quality check'!AT$1-1)=0,"",OFFSET(CountryData!$A$1,'Quality check'!$A60-1,'Quality check'!AT$1-1)),"")</f>
        <v>0.123</v>
      </c>
      <c r="AU60" s="202">
        <f ca="1">IF(AND(ISNUMBER($A60),ISNUMBER(AU$1)),IF(OFFSET(CountryData!$A$1,'Quality check'!$A60-1,'Quality check'!AU$1-1)=0,"",OFFSET(CountryData!$A$1,'Quality check'!$A60-1,'Quality check'!AU$1-1)),"")</f>
        <v>3</v>
      </c>
      <c r="AV60" s="202" t="str">
        <f ca="1">IF(AND(ISNUMBER($A60),ISNUMBER(AV$1)),IF(OFFSET(CountryData!$A$1,'Quality check'!$A60-1,'Quality check'!AV$1-1)=0,"",OFFSET(CountryData!$A$1,'Quality check'!$A60-1,'Quality check'!AV$1-1)),"")</f>
        <v>CHW</v>
      </c>
      <c r="AW60" s="203">
        <f ca="1">IF(AND(ISNUMBER($A60),ISNUMBER(AW$1)),IF(OFFSET(CountryData!$A$1,'Quality check'!$A60-1,'Quality check'!AW$1-1)=0,"",OFFSET(CountryData!$A$1,'Quality check'!$A60-1,'Quality check'!AW$1-1)),"")</f>
        <v>500</v>
      </c>
      <c r="AX60" s="203">
        <f ca="1">IF(AND(ISNUMBER($A60),ISNUMBER(AX$1)),IF(OFFSET(CountryData!$A$1,'Quality check'!$A60-1,'Quality check'!AX$1-1)=0,"",OFFSET(CountryData!$A$1,'Quality check'!$A60-1,'Quality check'!AX$1-1)),"")</f>
        <v>2300</v>
      </c>
      <c r="AY60" s="202">
        <f ca="1">IF(AND(ISNUMBER($A60),ISNUMBER(AY$1)),IF(OFFSET(CountryData!$A$1,'Quality check'!$A60-1,'Quality check'!AY$1-1)=0,"",OFFSET(CountryData!$A$1,'Quality check'!$A60-1,'Quality check'!AY$1-1)),"")</f>
        <v>2</v>
      </c>
      <c r="AZ60" s="202">
        <f ca="1">IF(AND(ISNUMBER($A60),ISNUMBER(AZ$1)),IF(OFFSET(CountryData!$A$1,'Quality check'!$A60-1,'Quality check'!AZ$1-1)=0,"",OFFSET(CountryData!$A$1,'Quality check'!$A60-1,'Quality check'!AZ$1-1)),"")</f>
        <v>0.59</v>
      </c>
      <c r="BA60" s="202">
        <f ca="1">IF(AND(ISNUMBER($A60),ISNUMBER(BA$1)),IF(OFFSET(CountryData!$A$1,'Quality check'!$A60-1,'Quality check'!BA$1-1)=0,"",OFFSET(CountryData!$A$1,'Quality check'!$A60-1,'Quality check'!BA$1-1)),"")</f>
        <v>0.01</v>
      </c>
      <c r="BB60" s="202">
        <f ca="1">IF(AND(ISNUMBER($A60),ISNUMBER(BB$1)),IF(OFFSET(CountryData!$A$1,'Quality check'!$A60-1,'Quality check'!BB$1-1)=0,"",OFFSET(CountryData!$A$1,'Quality check'!$A60-1,'Quality check'!BB$1-1)),"")</f>
        <v>0.114</v>
      </c>
      <c r="BC60" s="202">
        <f ca="1">IF(AND(ISNUMBER($A60),ISNUMBER(BC$1)),IF(OFFSET(CountryData!$A$1,'Quality check'!$A60-1,'Quality check'!BC$1-1)=0,"",OFFSET(CountryData!$A$1,'Quality check'!$A60-1,'Quality check'!BC$1-1)),"")</f>
        <v>0.01</v>
      </c>
      <c r="BD60" s="313" t="str">
        <f ca="1">IF(AND(ISNUMBER($A60),ISNUMBER(BD$1)),IF(OFFSET(CountryData!$A$1,'Quality check'!$A60-1,'Quality check'!BD$1-1)=0,"",OFFSET(CountryData!$A$1,'Quality check'!$A60-1,'Quality check'!BD$1-1)),"")</f>
        <v xml:space="preserve"> </v>
      </c>
      <c r="BE60" s="313" t="str">
        <f ca="1">IF(AND(ISNUMBER($A60),ISNUMBER(BE$1)),IF(OFFSET(CountryData!$A$1,'Quality check'!$A60-1,'Quality check'!BE$1-1)=0,"",OFFSET(CountryData!$A$1,'Quality check'!$A60-1,'Quality check'!BE$1-1)),"")</f>
        <v xml:space="preserve"> </v>
      </c>
      <c r="BF60" s="313" t="str">
        <f ca="1">IF(AND(ISNUMBER($A60),ISNUMBER(BF$1)),IF(OFFSET(CountryData!$A$1,'Quality check'!$A60-1,'Quality check'!BF$1-1)=0,"",OFFSET(CountryData!$A$1,'Quality check'!$A60-1,'Quality check'!BF$1-1)),"")</f>
        <v xml:space="preserve"> </v>
      </c>
      <c r="BG60" s="203" t="str">
        <f ca="1">IF(AND(ISNUMBER($A60),ISNUMBER(BG$1)),IF(OFFSET(CountryData!$A$1,'Quality check'!$A60-1,'Quality check'!BG$1-1)=0,"",OFFSET(CountryData!$A$1,'Quality check'!$A60-1,'Quality check'!BG$1-1)),"")</f>
        <v xml:space="preserve"> </v>
      </c>
      <c r="BH60" s="202" t="str">
        <f ca="1">IF(AND(ISNUMBER($A60),ISNUMBER(BH$1)),IF(OFFSET(CountryData!$A$1,'Quality check'!$A60-1,'Quality check'!BH$1-1)=0,"",OFFSET(CountryData!$A$1,'Quality check'!$A60-1,'Quality check'!BH$1-1)),"")</f>
        <v xml:space="preserve"> </v>
      </c>
      <c r="BI60" s="203" t="str">
        <f ca="1">IF(AND(ISNUMBER($A60),ISNUMBER(BI$1)),IF(OFFSET(CountryData!$A$1,'Quality check'!$A60-1,'Quality check'!BI$1-1)=0,"",OFFSET(CountryData!$A$1,'Quality check'!$A60-1,'Quality check'!BI$1-1)),"")</f>
        <v xml:space="preserve"> </v>
      </c>
      <c r="BJ60" s="202" t="str">
        <f ca="1">IF(AND(ISNUMBER($A60),ISNUMBER(BJ$1)),IF(OFFSET(CountryData!$A$1,'Quality check'!$A60-1,'Quality check'!BJ$1-1)=0,"",OFFSET(CountryData!$A$1,'Quality check'!$A60-1,'Quality check'!BJ$1-1)),"")</f>
        <v xml:space="preserve"> </v>
      </c>
      <c r="BK60" s="202" t="str">
        <f ca="1">IF(AND(ISNUMBER($A60),ISNUMBER(BK$1)),IF(OFFSET(CountryData!$A$1,'Quality check'!$A60-1,'Quality check'!BK$1-1)=0,"",OFFSET(CountryData!$A$1,'Quality check'!$A60-1,'Quality check'!BK$1-1)),"")</f>
        <v xml:space="preserve"> </v>
      </c>
      <c r="BL60" s="308">
        <f ca="1">IF(AND(ISNUMBER($A60),ISNUMBER(BL$1)),IF(OFFSET(CountryData!$A$1,'Quality check'!$A60-1,'Quality check'!BL$1-1)=0,"",OFFSET(CountryData!$A$1,'Quality check'!$A60-1,'Quality check'!BL$1-1)),"")</f>
        <v>0.01</v>
      </c>
      <c r="BM60" s="308">
        <f ca="1">IF(AND(ISNUMBER($A60),ISNUMBER(BM$1)),IF(OFFSET(CountryData!$A$1,'Quality check'!$A60-1,'Quality check'!BM$1-1)=0,"",OFFSET(CountryData!$A$1,'Quality check'!$A60-1,'Quality check'!BM$1-1)),"")</f>
        <v>0.04</v>
      </c>
      <c r="BN60" s="308">
        <f ca="1">IF(AND(ISNUMBER($A60),ISNUMBER(BN$1)),IF(OFFSET(CountryData!$A$1,'Quality check'!$A60-1,'Quality check'!BN$1-1)=0,"",OFFSET(CountryData!$A$1,'Quality check'!$A60-1,'Quality check'!BN$1-1)),"")</f>
        <v>0.03</v>
      </c>
      <c r="BO60" s="308">
        <f ca="1">IF(AND(ISNUMBER($A60),ISNUMBER(BO$1)),IF(OFFSET(CountryData!$A$1,'Quality check'!$A60-1,'Quality check'!BO$1-1)=0,"",OFFSET(CountryData!$A$1,'Quality check'!$A60-1,'Quality check'!BO$1-1)),"")</f>
        <v>0.78</v>
      </c>
      <c r="BP60" s="308">
        <f ca="1">IF(AND(ISNUMBER($A60),ISNUMBER(BP$1)),IF(OFFSET(CountryData!$A$1,'Quality check'!$A60-1,'Quality check'!BP$1-1)=0,"",OFFSET(CountryData!$A$1,'Quality check'!$A60-1,'Quality check'!BP$1-1)),"")</f>
        <v>0.39</v>
      </c>
      <c r="BQ60" s="308">
        <f ca="1">IF(AND(ISNUMBER($A60),ISNUMBER(BQ$1)),IF(OFFSET(CountryData!$A$1,'Quality check'!$A60-1,'Quality check'!BQ$1-1)=0,"",OFFSET(CountryData!$A$1,'Quality check'!$A60-1,'Quality check'!BQ$1-1)),"")</f>
        <v>0.01</v>
      </c>
      <c r="BR60" s="308">
        <f ca="1">IF(AND(ISNUMBER($A60),ISNUMBER(BR$1)),IF(OFFSET(CountryData!$A$1,'Quality check'!$A60-1,'Quality check'!BR$1-1)=0,"",OFFSET(CountryData!$A$1,'Quality check'!$A60-1,'Quality check'!BR$1-1)),"")</f>
        <v>0.01</v>
      </c>
      <c r="BS60" s="308">
        <f ca="1">IF(AND(ISNUMBER($A60),ISNUMBER(BS$1)),IF(OFFSET(CountryData!$A$1,'Quality check'!$A60-1,'Quality check'!BS$1-1)=0,"",OFFSET(CountryData!$A$1,'Quality check'!$A60-1,'Quality check'!BS$1-1)),"")</f>
        <v>0.01</v>
      </c>
      <c r="BT60" s="308">
        <f ca="1">IF(AND(ISNUMBER($A60),ISNUMBER(BT$1)),IF(OFFSET(CountryData!$A$1,'Quality check'!$A60-1,'Quality check'!BT$1-1)=0,"",OFFSET(CountryData!$A$1,'Quality check'!$A60-1,'Quality check'!BT$1-1)),"")</f>
        <v>0.04</v>
      </c>
      <c r="BU60" s="308">
        <f ca="1">IF(AND(ISNUMBER($A60),ISNUMBER(BU$1)),IF(OFFSET(CountryData!$A$1,'Quality check'!$A60-1,'Quality check'!BU$1-1)=0,"",OFFSET(CountryData!$A$1,'Quality check'!$A60-1,'Quality check'!BU$1-1)),"")</f>
        <v>0.03</v>
      </c>
      <c r="BV60" s="308">
        <f ca="1">IF(AND(ISNUMBER($A60),ISNUMBER(BV$1)),IF(OFFSET(CountryData!$A$1,'Quality check'!$A60-1,'Quality check'!BV$1-1)=0,"",OFFSET(CountryData!$A$1,'Quality check'!$A60-1,'Quality check'!BV$1-1)),"")</f>
        <v>0.01</v>
      </c>
      <c r="BW60" s="308">
        <f ca="1">IF(AND(ISNUMBER($A60),ISNUMBER(BW$1)),IF(OFFSET(CountryData!$A$1,'Quality check'!$A60-1,'Quality check'!BW$1-1)=0,"",OFFSET(CountryData!$A$1,'Quality check'!$A60-1,'Quality check'!BW$1-1)),"")</f>
        <v>0.01</v>
      </c>
      <c r="BX60" s="202">
        <f ca="1">IF(AND(ISNUMBER($A60),ISNUMBER(BX$1)),IF(OFFSET(CountryData!$A$1,'Quality check'!$A60-1,'Quality check'!BX$1-1)=0,"",OFFSET(CountryData!$A$1,'Quality check'!$A60-1,'Quality check'!BX$1-1)),"")</f>
        <v>0.01</v>
      </c>
      <c r="BY60" s="308">
        <f ca="1">IF(AND(ISNUMBER($A60),ISNUMBER(BY$1)),IF(OFFSET(CountryData!$A$1,'Quality check'!$A60-1,'Quality check'!BY$1-1)=0,"",OFFSET(CountryData!$A$1,'Quality check'!$A60-1,'Quality check'!BY$1-1)),"")</f>
        <v>0.04</v>
      </c>
      <c r="BZ60" s="308">
        <f ca="1">IF(AND(ISNUMBER($A60),ISNUMBER(BZ$1)),IF(OFFSET(CountryData!$A$1,'Quality check'!$A60-1,'Quality check'!BZ$1-1)=0,"",OFFSET(CountryData!$A$1,'Quality check'!$A60-1,'Quality check'!BZ$1-1)),"")</f>
        <v>0.03</v>
      </c>
      <c r="CA60" s="308">
        <f ca="1">IF(AND(ISNUMBER($A60),ISNUMBER(CA$1)),IF(OFFSET(CountryData!$A$1,'Quality check'!$A60-1,'Quality check'!CA$1-1)=0,"",OFFSET(CountryData!$A$1,'Quality check'!$A60-1,'Quality check'!CA$1-1)),"")</f>
        <v>0.56000000000000005</v>
      </c>
      <c r="CB60" s="308">
        <f ca="1">IF(AND(ISNUMBER($A60),ISNUMBER(CB$1)),IF(OFFSET(CountryData!$A$1,'Quality check'!$A60-1,'Quality check'!CB$1-1)=0,"",OFFSET(CountryData!$A$1,'Quality check'!$A60-1,'Quality check'!CB$1-1)),"")</f>
        <v>0.25</v>
      </c>
      <c r="CC60" s="308">
        <f ca="1">IF(AND(ISNUMBER($A60),ISNUMBER(CC$1)),IF(OFFSET(CountryData!$A$1,'Quality check'!$A60-1,'Quality check'!CC$1-1)=0,"",OFFSET(CountryData!$A$1,'Quality check'!$A60-1,'Quality check'!CC$1-1)),"")</f>
        <v>0.7</v>
      </c>
      <c r="CD60" s="308">
        <f ca="1">IF(AND(ISNUMBER($A60),ISNUMBER(CD$1)),IF(OFFSET(CountryData!$A$1,'Quality check'!$A60-1,'Quality check'!CD$1-1)=0,"",OFFSET(CountryData!$A$1,'Quality check'!$A60-1,'Quality check'!CD$1-1)),"")</f>
        <v>0.25</v>
      </c>
      <c r="CE60" s="308">
        <f ca="1">IF(AND(ISNUMBER($A60),ISNUMBER(CE$1)),IF(OFFSET(CountryData!$A$1,'Quality check'!$A60-1,'Quality check'!CE$1-1)=0,"",OFFSET(CountryData!$A$1,'Quality check'!$A60-1,'Quality check'!CE$1-1)),"")</f>
        <v>1</v>
      </c>
      <c r="CF60" s="308">
        <f ca="1">IF(AND(ISNUMBER($A60),ISNUMBER(CF$1)),IF(OFFSET(CountryData!$A$1,'Quality check'!$A60-1,'Quality check'!CF$1-1)=0,"",OFFSET(CountryData!$A$1,'Quality check'!$A60-1,'Quality check'!CF$1-1)),"")</f>
        <v>0.9</v>
      </c>
      <c r="CG60" s="308">
        <f ca="1">IF(AND(ISNUMBER($A60),ISNUMBER(CG$1)),IF(OFFSET(CountryData!$A$1,'Quality check'!$A60-1,'Quality check'!CG$1-1)=0,"",OFFSET(CountryData!$A$1,'Quality check'!$A60-1,'Quality check'!CG$1-1)),"")</f>
        <v>0.8</v>
      </c>
      <c r="CH60" s="308">
        <f ca="1">IF(AND(ISNUMBER($A60),ISNUMBER(CH$1)),IF(OFFSET(CountryData!$A$1,'Quality check'!$A60-1,'Quality check'!CH$1-1)=0,"",OFFSET(CountryData!$A$1,'Quality check'!$A60-1,'Quality check'!CH$1-1)),"")</f>
        <v>0.7</v>
      </c>
      <c r="CI60" s="308">
        <f ca="1">IF(AND(ISNUMBER($A60),ISNUMBER(CI$1)),IF(OFFSET(CountryData!$A$1,'Quality check'!$A60-1,'Quality check'!CI$1-1)=0,"",OFFSET(CountryData!$A$1,'Quality check'!$A60-1,'Quality check'!CI$1-1)),"")</f>
        <v>0.49</v>
      </c>
      <c r="CJ60" s="308" t="str">
        <f ca="1">IF(AND(ISNUMBER($A60),ISNUMBER(CJ$1)),IF(OFFSET(CountryData!$A$1,'Quality check'!$A60-1,'Quality check'!CJ$1-1)=0,"",OFFSET(CountryData!$A$1,'Quality check'!$A60-1,'Quality check'!CJ$1-1)),"")</f>
        <v xml:space="preserve"> </v>
      </c>
      <c r="CK60" s="202" t="str">
        <f ca="1">IF(AND(ISNUMBER($A60),ISNUMBER(CK$1)),IF(OFFSET(CountryData!$A$1,'Quality check'!$A60-1,'Quality check'!CK$1-1)=0,"",OFFSET(CountryData!$A$1,'Quality check'!$A60-1,'Quality check'!CK$1-1)),"")</f>
        <v xml:space="preserve"> </v>
      </c>
      <c r="CL60" s="308" t="str">
        <f ca="1">IF(AND(ISNUMBER($A60),ISNUMBER(CL$1)),IF(OFFSET(CountryData!$A$1,'Quality check'!$A60-1,'Quality check'!CL$1-1)=0,"",OFFSET(CountryData!$A$1,'Quality check'!$A60-1,'Quality check'!CL$1-1)),"")</f>
        <v xml:space="preserve"> </v>
      </c>
      <c r="CM60" s="308" t="str">
        <f ca="1">IF(AND(ISNUMBER($A60),ISNUMBER(CM$1)),IF(OFFSET(CountryData!$A$1,'Quality check'!$A60-1,'Quality check'!CM$1-1)=0,"",OFFSET(CountryData!$A$1,'Quality check'!$A60-1,'Quality check'!CM$1-1)),"")</f>
        <v xml:space="preserve"> </v>
      </c>
      <c r="CN60" s="308" t="str">
        <f ca="1">IF(AND(ISNUMBER($A60),ISNUMBER(CN$1)),IF(OFFSET(CountryData!$A$1,'Quality check'!$A60-1,'Quality check'!CN$1-1)=0,"",OFFSET(CountryData!$A$1,'Quality check'!$A60-1,'Quality check'!CN$1-1)),"")</f>
        <v xml:space="preserve"> </v>
      </c>
      <c r="CO60" s="308" t="str">
        <f ca="1">IF(AND(ISNUMBER($A60),ISNUMBER(CO$1)),IF(OFFSET(CountryData!$A$1,'Quality check'!$A60-1,'Quality check'!CO$1-1)=0,"",OFFSET(CountryData!$A$1,'Quality check'!$A60-1,'Quality check'!CO$1-1)),"")</f>
        <v xml:space="preserve"> </v>
      </c>
      <c r="CP60" s="308" t="str">
        <f ca="1">IF(AND(ISNUMBER($A60),ISNUMBER(CP$1)),IF(OFFSET(CountryData!$A$1,'Quality check'!$A60-1,'Quality check'!CP$1-1)=0,"",OFFSET(CountryData!$A$1,'Quality check'!$A60-1,'Quality check'!CP$1-1)),"")</f>
        <v xml:space="preserve"> </v>
      </c>
      <c r="CQ60" s="308">
        <f ca="1">IF(AND(ISNUMBER($A60),ISNUMBER(CQ$1)),IF(OFFSET(CountryData!$A$1,'Quality check'!$A60-1,'Quality check'!CQ$1-1)=0,"",OFFSET(CountryData!$A$1,'Quality check'!$A60-1,'Quality check'!CQ$1-1)),"")</f>
        <v>0.01</v>
      </c>
      <c r="CR60" s="203">
        <f ca="1">IF(AND(ISNUMBER($A60),ISNUMBER(CR$1)),IF(OFFSET(CountryData!$A$1,'Quality check'!$A60-1,'Quality check'!CR$1-1)=0,"",OFFSET(CountryData!$A$1,'Quality check'!$A60-1,'Quality check'!CR$1-1)),"")</f>
        <v>289</v>
      </c>
      <c r="CS60" s="203">
        <f ca="1">IF(AND(ISNUMBER($A60),ISNUMBER(CS$1)),IF(OFFSET(CountryData!$A$1,'Quality check'!$A60-1,'Quality check'!CS$1-1)=0,"",OFFSET(CountryData!$A$1,'Quality check'!$A60-1,'Quality check'!CS$1-1)),"")</f>
        <v>5000</v>
      </c>
      <c r="CT60" s="203">
        <f ca="1">IF(AND(ISNUMBER($A60),ISNUMBER(CT$1)),IF(OFFSET(CountryData!$A$1,'Quality check'!$A60-1,'Quality check'!CT$1-1)=0,"",OFFSET(CountryData!$A$1,'Quality check'!$A60-1,'Quality check'!CT$1-1)),"")</f>
        <v>2000</v>
      </c>
      <c r="CU60" s="203">
        <f ca="1">IF(AND(ISNUMBER($A60),ISNUMBER(CU$1)),IF(OFFSET(CountryData!$A$1,'Quality check'!$A60-1,'Quality check'!CU$1-1)=0,"",OFFSET(CountryData!$A$1,'Quality check'!$A60-1,'Quality check'!CU$1-1)),"")</f>
        <v>500</v>
      </c>
      <c r="CV60" s="203">
        <f ca="1">IF(AND(ISNUMBER($A60),ISNUMBER(CV$1)),IF(OFFSET(CountryData!$A$1,'Quality check'!$A60-1,'Quality check'!CV$1-1)=0,"",OFFSET(CountryData!$A$1,'Quality check'!$A60-1,'Quality check'!CV$1-1)),"")</f>
        <v>1500</v>
      </c>
      <c r="CW60" s="203">
        <f ca="1">IF(AND(ISNUMBER($A60),ISNUMBER(CW$1)),IF(OFFSET(CountryData!$A$1,'Quality check'!$A60-1,'Quality check'!CW$1-1)=0,"",OFFSET(CountryData!$A$1,'Quality check'!$A60-1,'Quality check'!CW$1-1)),"")</f>
        <v>20000</v>
      </c>
      <c r="CX60" s="203">
        <f ca="1">IF(AND(ISNUMBER($A60),ISNUMBER(CX$1)),IF(OFFSET(CountryData!$A$1,'Quality check'!$A60-1,'Quality check'!CX$1-1)=0,"",OFFSET(CountryData!$A$1,'Quality check'!$A60-1,'Quality check'!CX$1-1)),"")</f>
        <v>20000</v>
      </c>
      <c r="CY60" s="203">
        <f ca="1">IF(AND(ISNUMBER($A60),ISNUMBER(CY$1)),IF(OFFSET(CountryData!$A$1,'Quality check'!$A60-1,'Quality check'!CY$1-1)=0,"",OFFSET(CountryData!$A$1,'Quality check'!$A60-1,'Quality check'!CY$1-1)),"")</f>
        <v>15000</v>
      </c>
      <c r="CZ60" s="308">
        <f ca="1">IF(AND(ISNUMBER($A60),ISNUMBER(CZ$1)),IF(OFFSET(CountryData!$A$1,'Quality check'!$A60-1,'Quality check'!CZ$1-1)=0,"",OFFSET(CountryData!$A$1,'Quality check'!$A60-1,'Quality check'!CZ$1-1)),"")</f>
        <v>6</v>
      </c>
      <c r="DA60" s="308">
        <f ca="1">IF(AND(ISNUMBER($A60),ISNUMBER(DA$1)),IF(OFFSET(CountryData!$A$1,'Quality check'!$A60-1,'Quality check'!DA$1-1)=0,"",OFFSET(CountryData!$A$1,'Quality check'!$A60-1,'Quality check'!DA$1-1)),"")</f>
        <v>0.6</v>
      </c>
      <c r="DB60" s="202">
        <f ca="1">IF(AND(ISNUMBER($A60),ISNUMBER(DB$1)),IF(OFFSET(CountryData!$A$1,'Quality check'!$A60-1,'Quality check'!DB$1-1)=0,"",OFFSET(CountryData!$A$1,'Quality check'!$A60-1,'Quality check'!DB$1-1)),"")</f>
        <v>0.2</v>
      </c>
      <c r="DC60" s="308">
        <f ca="1">IF(AND(ISNUMBER($A60),ISNUMBER(DC$1)),IF(OFFSET(CountryData!$A$1,'Quality check'!$A60-1,'Quality check'!DC$1-1)=0,"",OFFSET(CountryData!$A$1,'Quality check'!$A60-1,'Quality check'!DC$1-1)),"")</f>
        <v>1.25</v>
      </c>
      <c r="DD60" s="308">
        <f ca="1">IF(AND(ISNUMBER($A60),ISNUMBER(DD$1)),IF(OFFSET(CountryData!$A$1,'Quality check'!$A60-1,'Quality check'!DD$1-1)=0,"",OFFSET(CountryData!$A$1,'Quality check'!$A60-1,'Quality check'!DD$1-1)),"")</f>
        <v>0.08</v>
      </c>
      <c r="DE60" s="202">
        <f ca="1">IF(AND(ISNUMBER($A60),ISNUMBER(DE$1)),IF(OFFSET(CountryData!$A$1,'Quality check'!$A60-1,'Quality check'!DE$1-1)=0,"",OFFSET(CountryData!$A$1,'Quality check'!$A60-1,'Quality check'!DE$1-1)),"")</f>
        <v>0.09</v>
      </c>
      <c r="DF60" s="203">
        <f ca="1">IF(AND(ISNUMBER($A60),ISNUMBER(DF$1)),IF(OFFSET(CountryData!$A$1,'Quality check'!$A60-1,'Quality check'!DF$1-1)=0,"",OFFSET(CountryData!$A$1,'Quality check'!$A60-1,'Quality check'!DF$1-1)),"")</f>
        <v>5</v>
      </c>
      <c r="DG60" s="308" t="str">
        <f ca="1">IF(AND(ISNUMBER($A60),ISNUMBER(DG$1)),IF(OFFSET(CountryData!$A$1,'Quality check'!$A60-1,'Quality check'!DG$1-1)=0,"",OFFSET(CountryData!$A$1,'Quality check'!$A60-1,'Quality check'!DG$1-1)),"")</f>
        <v xml:space="preserve"> </v>
      </c>
      <c r="DH60" s="203" t="str">
        <f ca="1">IF(AND(ISNUMBER($A60),ISNUMBER(DH$1)),IF(OFFSET(CountryData!$A$1,'Quality check'!$A60-1,'Quality check'!DH$1-1)=0,"",OFFSET(CountryData!$A$1,'Quality check'!$A60-1,'Quality check'!DH$1-1)),"")</f>
        <v xml:space="preserve"> </v>
      </c>
      <c r="DI60" s="308" t="str">
        <f ca="1">IF(AND(ISNUMBER($A60),ISNUMBER(DI$1)),IF(OFFSET(CountryData!$A$1,'Quality check'!$A60-1,'Quality check'!DI$1-1)=0,"",OFFSET(CountryData!$A$1,'Quality check'!$A60-1,'Quality check'!DI$1-1)),"")</f>
        <v xml:space="preserve"> </v>
      </c>
      <c r="DJ60" s="308" t="str">
        <f ca="1">IF(AND(ISNUMBER($A60),ISNUMBER(DJ$1)),IF(OFFSET(CountryData!$A$1,'Quality check'!$A60-1,'Quality check'!DJ$1-1)=0,"",OFFSET(CountryData!$A$1,'Quality check'!$A60-1,'Quality check'!DJ$1-1)),"")</f>
        <v/>
      </c>
      <c r="DK60" s="203">
        <f ca="1">IF(AND(ISNUMBER($A60),ISNUMBER(DK$1)),IF(OFFSET(CountryData!$A$1,'Quality check'!$A60-1,'Quality check'!DK$1-1)=0,"",OFFSET(CountryData!$A$1,'Quality check'!$A60-1,'Quality check'!DK$1-1)),"")</f>
        <v>200000</v>
      </c>
      <c r="DL60" s="203">
        <f ca="1">IF(AND(ISNUMBER($A60),ISNUMBER(DL$1)),IF(OFFSET(CountryData!$A$1,'Quality check'!$A60-1,'Quality check'!DL$1-1)=0,"",OFFSET(CountryData!$A$1,'Quality check'!$A60-1,'Quality check'!DL$1-1)),"")</f>
        <v>100000</v>
      </c>
      <c r="DM60" s="203">
        <f ca="1">IF(AND(ISNUMBER($A60),ISNUMBER(DM$1)),IF(OFFSET(CountryData!$A$1,'Quality check'!$A60-1,'Quality check'!DM$1-1)=0,"",OFFSET(CountryData!$A$1,'Quality check'!$A60-1,'Quality check'!DM$1-1)),"")</f>
        <v>20000</v>
      </c>
      <c r="DN60" s="203">
        <f ca="1">IF(AND(ISNUMBER($A60),ISNUMBER(DN$1)),IF(OFFSET(CountryData!$A$1,'Quality check'!$A60-1,'Quality check'!DN$1-1)=0,"",OFFSET(CountryData!$A$1,'Quality check'!$A60-1,'Quality check'!DN$1-1)),"")</f>
        <v>100000</v>
      </c>
      <c r="DO60" t="str">
        <f ca="1">IF(AND(ISNUMBER($A60),ISNUMBER(DO$1)),IF(OFFSET(CountryData!$A$1,'Quality check'!$A60-1,'Quality check'!DO$1-1)=0,"",OFFSET(CountryData!$A$1,'Quality check'!$A60-1,'Quality check'!DO$1-1)),"")</f>
        <v/>
      </c>
      <c r="DP60" t="str">
        <f ca="1">IF(AND(ISNUMBER($A60),ISNUMBER(DP$1)),IF(OFFSET(CountryData!$A$1,'Quality check'!$A60-1,'Quality check'!DP$1-1)=0,"",OFFSET(CountryData!$A$1,'Quality check'!$A60-1,'Quality check'!DP$1-1)),"")</f>
        <v/>
      </c>
      <c r="EF60">
        <f t="shared" si="9"/>
        <v>12</v>
      </c>
      <c r="EG60">
        <f t="shared" si="10"/>
        <v>12</v>
      </c>
      <c r="EH60" t="str">
        <f t="shared" si="0"/>
        <v/>
      </c>
    </row>
    <row r="61" spans="1:138" x14ac:dyDescent="0.25">
      <c r="A61" s="114">
        <f>IF(ISNUMBER(MATCH(C61,CountryData!$EM:$EM,0)),MATCH(C61,CountryData!$EM:$EM,0),"")</f>
        <v>123</v>
      </c>
      <c r="B61" t="s">
        <v>850</v>
      </c>
      <c r="C61" t="s">
        <v>851</v>
      </c>
      <c r="D61" t="s">
        <v>648</v>
      </c>
      <c r="E61" t="s">
        <v>857</v>
      </c>
      <c r="F61" s="203">
        <f ca="1">IF(AND(ISNUMBER($A61),ISNUMBER(F$1)),IF(OFFSET(CountryData!$A$1,'Quality check'!$A61-1,'Quality check'!F$1-1)=0,"",OFFSET(CountryData!$A$1,'Quality check'!$A61-1,'Quality check'!F$1-1)),"")</f>
        <v>842304</v>
      </c>
      <c r="G61" s="203">
        <f ca="1">IF(AND(ISNUMBER($A61),ISNUMBER(G$1)),IF(OFFSET(CountryData!$A$1,'Quality check'!$A61-1,'Quality check'!G$1-1)=0,"",OFFSET(CountryData!$A$1,'Quality check'!$A61-1,'Quality check'!G$1-1)),"")</f>
        <v>17160000</v>
      </c>
      <c r="H61" s="202">
        <f ca="1">IF(AND(ISNUMBER($A61),ISNUMBER(H$1)),IF(OFFSET(CountryData!$A$1,'Quality check'!$A61-1,'Quality check'!H$1-1)=0,"",OFFSET(CountryData!$A$1,'Quality check'!$A61-1,'Quality check'!H$1-1)),"")</f>
        <v>0.7</v>
      </c>
      <c r="I61" s="202">
        <f ca="1">IF(AND(ISNUMBER($A61),ISNUMBER(I$1)),IF(OFFSET(CountryData!$A$1,'Quality check'!$A61-1,'Quality check'!I$1-1)=0,"",OFFSET(CountryData!$A$1,'Quality check'!$A61-1,'Quality check'!I$1-1)),"")</f>
        <v>0.03</v>
      </c>
      <c r="J61" s="203">
        <f ca="1">IF(AND(ISNUMBER($A61),ISNUMBER(J$1)),IF(OFFSET(CountryData!$A$1,'Quality check'!$A61-1,'Quality check'!J$1-1)=0,"",OFFSET(CountryData!$A$1,'Quality check'!$A61-1,'Quality check'!J$1-1)),"")</f>
        <v>423247.2733152</v>
      </c>
      <c r="K61" s="203">
        <f ca="1">IF(AND(ISNUMBER($A61),ISNUMBER(K$1)),IF(OFFSET(CountryData!$A$1,'Quality check'!$A61-1,'Quality check'!K$1-1)=0,"",OFFSET(CountryData!$A$1,'Quality check'!$A61-1,'Quality check'!K$1-1)),"")</f>
        <v>204538.7439648</v>
      </c>
      <c r="L61" s="203">
        <f ca="1">IF(AND(ISNUMBER($A61),ISNUMBER(L$1)),IF(OFFSET(CountryData!$A$1,'Quality check'!$A61-1,'Quality check'!L$1-1)=0,"",OFFSET(CountryData!$A$1,'Quality check'!$A61-1,'Quality check'!L$1-1)),"")</f>
        <v>42115.200000000004</v>
      </c>
      <c r="M61" s="203">
        <f ca="1">IF(AND(ISNUMBER($A61),ISNUMBER(M$1)),IF(OFFSET(CountryData!$A$1,'Quality check'!$A61-1,'Quality check'!M$1-1)=0,"",OFFSET(CountryData!$A$1,'Quality check'!$A61-1,'Quality check'!M$1-1)),"")</f>
        <v>129569.77125119999</v>
      </c>
      <c r="N61" s="203">
        <f ca="1">IF(AND(ISNUMBER($A61),ISNUMBER(N$1)),IF(OFFSET(CountryData!$A$1,'Quality check'!$A61-1,'Quality check'!N$1-1)=0,"",OFFSET(CountryData!$A$1,'Quality check'!$A61-1,'Quality check'!N$1-1)),"")</f>
        <v>102912.4289712</v>
      </c>
      <c r="O61" s="203">
        <f ca="1">IF(AND(ISNUMBER($A61),ISNUMBER(O$1)),IF(OFFSET(CountryData!$A$1,'Quality check'!$A61-1,'Quality check'!O$1-1)=0,"",OFFSET(CountryData!$A$1,'Quality check'!$A61-1,'Quality check'!O$1-1)),"")</f>
        <v>50194.853716800004</v>
      </c>
      <c r="P61" s="203">
        <f ca="1">IF(AND(ISNUMBER($A61),ISNUMBER(P$1)),IF(OFFSET(CountryData!$A$1,'Quality check'!$A61-1,'Quality check'!P$1-1)=0,"",OFFSET(CountryData!$A$1,'Quality check'!$A61-1,'Quality check'!P$1-1)),"")</f>
        <v>63523.535385599993</v>
      </c>
      <c r="Q61" s="203">
        <f ca="1">IF(AND(ISNUMBER($A61),ISNUMBER(Q$1)),IF(OFFSET(CountryData!$A$1,'Quality check'!$A61-1,'Quality check'!Q$1-1)=0,"",OFFSET(CountryData!$A$1,'Quality check'!$A61-1,'Quality check'!Q$1-1)),"")</f>
        <v>26657.342280000001</v>
      </c>
      <c r="R61" s="203">
        <f ca="1">IF(AND(ISNUMBER($A61),ISNUMBER(R$1)),IF(OFFSET(CountryData!$A$1,'Quality check'!$A61-1,'Quality check'!R$1-1)=0,"",OFFSET(CountryData!$A$1,'Quality check'!$A61-1,'Quality check'!R$1-1)),"")</f>
        <v>13328.660611199999</v>
      </c>
      <c r="S61" s="203">
        <f ca="1">IF(AND(ISNUMBER($A61),ISNUMBER(S$1)),IF(OFFSET(CountryData!$A$1,'Quality check'!$A61-1,'Quality check'!S$1-1)=0,"",OFFSET(CountryData!$A$1,'Quality check'!$A61-1,'Quality check'!S$1-1)),"")</f>
        <v>13328.660611199999</v>
      </c>
      <c r="T61" s="202">
        <f ca="1">IF(AND(ISNUMBER($A61),ISNUMBER(T$1)),IF(OFFSET(CountryData!$A$1,'Quality check'!$A61-1,'Quality check'!T$1-1)=0,"",OFFSET(CountryData!$A$1,'Quality check'!$A61-1,'Quality check'!T$1-1)),"")</f>
        <v>0.67</v>
      </c>
      <c r="U61" s="203">
        <f ca="1">IF(AND(ISNUMBER($A61),ISNUMBER(U$1)),IF(OFFSET(CountryData!$A$1,'Quality check'!$A61-1,'Quality check'!U$1-1)=0,"",OFFSET(CountryData!$A$1,'Quality check'!$A61-1,'Quality check'!U$1-1)),"")</f>
        <v>6800000</v>
      </c>
      <c r="V61" s="203">
        <f ca="1">IF(AND(ISNUMBER($A61),ISNUMBER(V$1)),IF(OFFSET(CountryData!$A$1,'Quality check'!$A61-1,'Quality check'!V$1-1)=0,"",OFFSET(CountryData!$A$1,'Quality check'!$A61-1,'Quality check'!V$1-1)),"")</f>
        <v>6800000</v>
      </c>
      <c r="W61" s="202">
        <f ca="1">IF(AND(ISNUMBER($A61),ISNUMBER(W$1)),IF(OFFSET(CountryData!$A$1,'Quality check'!$A61-1,'Quality check'!W$1-1)=0,"",OFFSET(CountryData!$A$1,'Quality check'!$A61-1,'Quality check'!W$1-1)),"")</f>
        <v>0.19699999999999998</v>
      </c>
      <c r="X61" s="202">
        <f ca="1">IF(AND(ISNUMBER($A61),ISNUMBER(X$1)),IF(OFFSET(CountryData!$A$1,'Quality check'!$A61-1,'Quality check'!X$1-1)=0,"",OFFSET(CountryData!$A$1,'Quality check'!$A61-1,'Quality check'!X$1-1)),"")</f>
        <v>4.2</v>
      </c>
      <c r="Y61" s="202">
        <f ca="1">IF(AND(ISNUMBER($A61),ISNUMBER(Y$1)),IF(OFFSET(CountryData!$A$1,'Quality check'!$A61-1,'Quality check'!Y$1-1)=0,"",OFFSET(CountryData!$A$1,'Quality check'!$A61-1,'Quality check'!Y$1-1)),"")</f>
        <v>0.4</v>
      </c>
      <c r="Z61" s="202">
        <f ca="1">IF(AND(ISNUMBER($A61),ISNUMBER(Z$1)),IF(OFFSET(CountryData!$A$1,'Quality check'!$A61-1,'Quality check'!Z$1-1)=0,"",OFFSET(CountryData!$A$1,'Quality check'!$A61-1,'Quality check'!Z$1-1)),"")</f>
        <v>0.17</v>
      </c>
      <c r="AA61" s="203">
        <f ca="1">IF(AND(ISNUMBER($A61),ISNUMBER(AA$1)),IF(OFFSET(CountryData!$A$1,'Quality check'!$A61-1,'Quality check'!AA$1-1)=0,"",OFFSET(CountryData!$A$1,'Quality check'!$A61-1,'Quality check'!AA$1-1)),"")</f>
        <v>46500</v>
      </c>
      <c r="AB61" s="203">
        <f ca="1">IF(AND(ISNUMBER($A61),ISNUMBER(AB$1)),IF(OFFSET(CountryData!$A$1,'Quality check'!$A61-1,'Quality check'!AB$1-1)=0,"",OFFSET(CountryData!$A$1,'Quality check'!$A61-1,'Quality check'!AB$1-1)),"")</f>
        <v>78000</v>
      </c>
      <c r="AC61" s="203">
        <f ca="1">IF(AND(ISNUMBER($A61),ISNUMBER(AC$1)),IF(OFFSET(CountryData!$A$1,'Quality check'!$A61-1,'Quality check'!AC$1-1)=0,"",OFFSET(CountryData!$A$1,'Quality check'!$A61-1,'Quality check'!AC$1-1)),"")</f>
        <v>111000</v>
      </c>
      <c r="AD61" s="203">
        <f ca="1">IF(AND(ISNUMBER($A61),ISNUMBER(AD$1)),IF(OFFSET(CountryData!$A$1,'Quality check'!$A61-1,'Quality check'!AD$1-1)=0,"",OFFSET(CountryData!$A$1,'Quality check'!$A61-1,'Quality check'!AD$1-1)),"")</f>
        <v>7320</v>
      </c>
      <c r="AE61" s="202">
        <f ca="1">IF(AND(ISNUMBER($A61),ISNUMBER(AE$1)),IF(OFFSET(CountryData!$A$1,'Quality check'!$A61-1,'Quality check'!AE$1-1)=0,"",OFFSET(CountryData!$A$1,'Quality check'!$A61-1,'Quality check'!AE$1-1)),"")</f>
        <v>0.17</v>
      </c>
      <c r="AF61" s="308">
        <f ca="1">IF(AND(ISNUMBER($A61),ISNUMBER(AF$1)),IF(OFFSET(CountryData!$A$1,'Quality check'!$A61-1,'Quality check'!AF$1-1)=0,"",OFFSET(CountryData!$A$1,'Quality check'!$A61-1,'Quality check'!AF$1-1)),"")</f>
        <v>3</v>
      </c>
      <c r="AG61" s="203" t="str">
        <f ca="1">IF(AND(ISNUMBER($A61),ISNUMBER(AG$1)),IF(OFFSET(CountryData!$A$1,'Quality check'!$A61-1,'Quality check'!AG$1-1)=0,"",OFFSET(CountryData!$A$1,'Quality check'!$A61-1,'Quality check'!AG$1-1)),"")</f>
        <v>CHW</v>
      </c>
      <c r="AH61" s="203">
        <f ca="1">IF(AND(ISNUMBER($A61),ISNUMBER(AH$1)),IF(OFFSET(CountryData!$A$1,'Quality check'!$A61-1,'Quality check'!AH$1-1)=0,"",OFFSET(CountryData!$A$1,'Quality check'!$A61-1,'Quality check'!AH$1-1)),"")</f>
        <v>500</v>
      </c>
      <c r="AI61" s="203">
        <f ca="1">IF(AND(ISNUMBER($A61),ISNUMBER(AI$1)),IF(OFFSET(CountryData!$A$1,'Quality check'!$A61-1,'Quality check'!AI$1-1)=0,"",OFFSET(CountryData!$A$1,'Quality check'!$A61-1,'Quality check'!AI$1-1)),"")</f>
        <v>2300</v>
      </c>
      <c r="AJ61" s="202">
        <f ca="1">IF(AND(ISNUMBER($A61),ISNUMBER(AJ$1)),IF(OFFSET(CountryData!$A$1,'Quality check'!$A61-1,'Quality check'!AJ$1-1)=0,"",OFFSET(CountryData!$A$1,'Quality check'!$A61-1,'Quality check'!AJ$1-1)),"")</f>
        <v>0.49</v>
      </c>
      <c r="AK61" s="202">
        <f ca="1">IF(AND(ISNUMBER($A61),ISNUMBER(AK$1)),IF(OFFSET(CountryData!$A$1,'Quality check'!$A61-1,'Quality check'!AK$1-1)=0,"",OFFSET(CountryData!$A$1,'Quality check'!$A61-1,'Quality check'!AK$1-1)),"")</f>
        <v>0.01</v>
      </c>
      <c r="AL61" s="202">
        <f ca="1">IF(AND(ISNUMBER($A61),ISNUMBER(AL$1)),IF(OFFSET(CountryData!$A$1,'Quality check'!$A61-1,'Quality check'!AL$1-1)=0,"",OFFSET(CountryData!$A$1,'Quality check'!$A61-1,'Quality check'!AL$1-1)),"")</f>
        <v>0.123</v>
      </c>
      <c r="AM61" s="202">
        <f ca="1">IF(AND(ISNUMBER($A61),ISNUMBER(AM$1)),IF(OFFSET(CountryData!$A$1,'Quality check'!$A61-1,'Quality check'!AM$1-1)=0,"",OFFSET(CountryData!$A$1,'Quality check'!$A61-1,'Quality check'!AM$1-1)),"")</f>
        <v>0.3</v>
      </c>
      <c r="AN61" s="202" t="str">
        <f ca="1">IF(AND(ISNUMBER($A61),ISNUMBER(AN$1)),IF(OFFSET(CountryData!$A$1,'Quality check'!$A61-1,'Quality check'!AN$1-1)=0,"",OFFSET(CountryData!$A$1,'Quality check'!$A61-1,'Quality check'!AN$1-1)),"")</f>
        <v>CHW</v>
      </c>
      <c r="AO61" s="203">
        <f ca="1">IF(AND(ISNUMBER($A61),ISNUMBER(AO$1)),IF(OFFSET(CountryData!$A$1,'Quality check'!$A61-1,'Quality check'!AO$1-1)=0,"",OFFSET(CountryData!$A$1,'Quality check'!$A61-1,'Quality check'!AO$1-1)),"")</f>
        <v>500</v>
      </c>
      <c r="AP61" s="203">
        <f ca="1">IF(AND(ISNUMBER($A61),ISNUMBER(AP$1)),IF(OFFSET(CountryData!$A$1,'Quality check'!$A61-1,'Quality check'!AP$1-1)=0,"",OFFSET(CountryData!$A$1,'Quality check'!$A61-1,'Quality check'!AP$1-1)),"")</f>
        <v>2300</v>
      </c>
      <c r="AQ61" s="202">
        <f ca="1">IF(AND(ISNUMBER($A61),ISNUMBER(AQ$1)),IF(OFFSET(CountryData!$A$1,'Quality check'!$A61-1,'Quality check'!AQ$1-1)=0,"",OFFSET(CountryData!$A$1,'Quality check'!$A61-1,'Quality check'!AQ$1-1)),"")</f>
        <v>0.56000000000000005</v>
      </c>
      <c r="AR61" s="202">
        <f ca="1">IF(AND(ISNUMBER($A61),ISNUMBER(AR$1)),IF(OFFSET(CountryData!$A$1,'Quality check'!$A61-1,'Quality check'!AR$1-1)=0,"",OFFSET(CountryData!$A$1,'Quality check'!$A61-1,'Quality check'!AR$1-1)),"")</f>
        <v>0.01</v>
      </c>
      <c r="AS61" s="202">
        <f ca="1">IF(AND(ISNUMBER($A61),ISNUMBER(AS$1)),IF(OFFSET(CountryData!$A$1,'Quality check'!$A61-1,'Quality check'!AS$1-1)=0,"",OFFSET(CountryData!$A$1,'Quality check'!$A61-1,'Quality check'!AS$1-1)),"")</f>
        <v>0.24</v>
      </c>
      <c r="AT61" s="202">
        <f ca="1">IF(AND(ISNUMBER($A61),ISNUMBER(AT$1)),IF(OFFSET(CountryData!$A$1,'Quality check'!$A61-1,'Quality check'!AT$1-1)=0,"",OFFSET(CountryData!$A$1,'Quality check'!$A61-1,'Quality check'!AT$1-1)),"")</f>
        <v>0.123</v>
      </c>
      <c r="AU61" s="202">
        <f ca="1">IF(AND(ISNUMBER($A61),ISNUMBER(AU$1)),IF(OFFSET(CountryData!$A$1,'Quality check'!$A61-1,'Quality check'!AU$1-1)=0,"",OFFSET(CountryData!$A$1,'Quality check'!$A61-1,'Quality check'!AU$1-1)),"")</f>
        <v>3</v>
      </c>
      <c r="AV61" s="202" t="str">
        <f ca="1">IF(AND(ISNUMBER($A61),ISNUMBER(AV$1)),IF(OFFSET(CountryData!$A$1,'Quality check'!$A61-1,'Quality check'!AV$1-1)=0,"",OFFSET(CountryData!$A$1,'Quality check'!$A61-1,'Quality check'!AV$1-1)),"")</f>
        <v>CHW</v>
      </c>
      <c r="AW61" s="203">
        <f ca="1">IF(AND(ISNUMBER($A61),ISNUMBER(AW$1)),IF(OFFSET(CountryData!$A$1,'Quality check'!$A61-1,'Quality check'!AW$1-1)=0,"",OFFSET(CountryData!$A$1,'Quality check'!$A61-1,'Quality check'!AW$1-1)),"")</f>
        <v>500</v>
      </c>
      <c r="AX61" s="203">
        <f ca="1">IF(AND(ISNUMBER($A61),ISNUMBER(AX$1)),IF(OFFSET(CountryData!$A$1,'Quality check'!$A61-1,'Quality check'!AX$1-1)=0,"",OFFSET(CountryData!$A$1,'Quality check'!$A61-1,'Quality check'!AX$1-1)),"")</f>
        <v>2300</v>
      </c>
      <c r="AY61" s="202">
        <f ca="1">IF(AND(ISNUMBER($A61),ISNUMBER(AY$1)),IF(OFFSET(CountryData!$A$1,'Quality check'!$A61-1,'Quality check'!AY$1-1)=0,"",OFFSET(CountryData!$A$1,'Quality check'!$A61-1,'Quality check'!AY$1-1)),"")</f>
        <v>2</v>
      </c>
      <c r="AZ61" s="202">
        <f ca="1">IF(AND(ISNUMBER($A61),ISNUMBER(AZ$1)),IF(OFFSET(CountryData!$A$1,'Quality check'!$A61-1,'Quality check'!AZ$1-1)=0,"",OFFSET(CountryData!$A$1,'Quality check'!$A61-1,'Quality check'!AZ$1-1)),"")</f>
        <v>0.59</v>
      </c>
      <c r="BA61" s="202">
        <f ca="1">IF(AND(ISNUMBER($A61),ISNUMBER(BA$1)),IF(OFFSET(CountryData!$A$1,'Quality check'!$A61-1,'Quality check'!BA$1-1)=0,"",OFFSET(CountryData!$A$1,'Quality check'!$A61-1,'Quality check'!BA$1-1)),"")</f>
        <v>0.01</v>
      </c>
      <c r="BB61" s="202">
        <f ca="1">IF(AND(ISNUMBER($A61),ISNUMBER(BB$1)),IF(OFFSET(CountryData!$A$1,'Quality check'!$A61-1,'Quality check'!BB$1-1)=0,"",OFFSET(CountryData!$A$1,'Quality check'!$A61-1,'Quality check'!BB$1-1)),"")</f>
        <v>0.114</v>
      </c>
      <c r="BC61" s="202">
        <f ca="1">IF(AND(ISNUMBER($A61),ISNUMBER(BC$1)),IF(OFFSET(CountryData!$A$1,'Quality check'!$A61-1,'Quality check'!BC$1-1)=0,"",OFFSET(CountryData!$A$1,'Quality check'!$A61-1,'Quality check'!BC$1-1)),"")</f>
        <v>0.01</v>
      </c>
      <c r="BD61" s="313" t="str">
        <f ca="1">IF(AND(ISNUMBER($A61),ISNUMBER(BD$1)),IF(OFFSET(CountryData!$A$1,'Quality check'!$A61-1,'Quality check'!BD$1-1)=0,"",OFFSET(CountryData!$A$1,'Quality check'!$A61-1,'Quality check'!BD$1-1)),"")</f>
        <v xml:space="preserve"> </v>
      </c>
      <c r="BE61" s="313" t="str">
        <f ca="1">IF(AND(ISNUMBER($A61),ISNUMBER(BE$1)),IF(OFFSET(CountryData!$A$1,'Quality check'!$A61-1,'Quality check'!BE$1-1)=0,"",OFFSET(CountryData!$A$1,'Quality check'!$A61-1,'Quality check'!BE$1-1)),"")</f>
        <v xml:space="preserve"> </v>
      </c>
      <c r="BF61" s="313" t="str">
        <f ca="1">IF(AND(ISNUMBER($A61),ISNUMBER(BF$1)),IF(OFFSET(CountryData!$A$1,'Quality check'!$A61-1,'Quality check'!BF$1-1)=0,"",OFFSET(CountryData!$A$1,'Quality check'!$A61-1,'Quality check'!BF$1-1)),"")</f>
        <v xml:space="preserve"> </v>
      </c>
      <c r="BG61" s="203" t="str">
        <f ca="1">IF(AND(ISNUMBER($A61),ISNUMBER(BG$1)),IF(OFFSET(CountryData!$A$1,'Quality check'!$A61-1,'Quality check'!BG$1-1)=0,"",OFFSET(CountryData!$A$1,'Quality check'!$A61-1,'Quality check'!BG$1-1)),"")</f>
        <v xml:space="preserve"> </v>
      </c>
      <c r="BH61" s="202" t="str">
        <f ca="1">IF(AND(ISNUMBER($A61),ISNUMBER(BH$1)),IF(OFFSET(CountryData!$A$1,'Quality check'!$A61-1,'Quality check'!BH$1-1)=0,"",OFFSET(CountryData!$A$1,'Quality check'!$A61-1,'Quality check'!BH$1-1)),"")</f>
        <v xml:space="preserve"> </v>
      </c>
      <c r="BI61" s="203" t="str">
        <f ca="1">IF(AND(ISNUMBER($A61),ISNUMBER(BI$1)),IF(OFFSET(CountryData!$A$1,'Quality check'!$A61-1,'Quality check'!BI$1-1)=0,"",OFFSET(CountryData!$A$1,'Quality check'!$A61-1,'Quality check'!BI$1-1)),"")</f>
        <v xml:space="preserve"> </v>
      </c>
      <c r="BJ61" s="202" t="str">
        <f ca="1">IF(AND(ISNUMBER($A61),ISNUMBER(BJ$1)),IF(OFFSET(CountryData!$A$1,'Quality check'!$A61-1,'Quality check'!BJ$1-1)=0,"",OFFSET(CountryData!$A$1,'Quality check'!$A61-1,'Quality check'!BJ$1-1)),"")</f>
        <v xml:space="preserve"> </v>
      </c>
      <c r="BK61" s="202" t="str">
        <f ca="1">IF(AND(ISNUMBER($A61),ISNUMBER(BK$1)),IF(OFFSET(CountryData!$A$1,'Quality check'!$A61-1,'Quality check'!BK$1-1)=0,"",OFFSET(CountryData!$A$1,'Quality check'!$A61-1,'Quality check'!BK$1-1)),"")</f>
        <v xml:space="preserve"> </v>
      </c>
      <c r="BL61" s="308">
        <f ca="1">IF(AND(ISNUMBER($A61),ISNUMBER(BL$1)),IF(OFFSET(CountryData!$A$1,'Quality check'!$A61-1,'Quality check'!BL$1-1)=0,"",OFFSET(CountryData!$A$1,'Quality check'!$A61-1,'Quality check'!BL$1-1)),"")</f>
        <v>0.01</v>
      </c>
      <c r="BM61" s="308">
        <f ca="1">IF(AND(ISNUMBER($A61),ISNUMBER(BM$1)),IF(OFFSET(CountryData!$A$1,'Quality check'!$A61-1,'Quality check'!BM$1-1)=0,"",OFFSET(CountryData!$A$1,'Quality check'!$A61-1,'Quality check'!BM$1-1)),"")</f>
        <v>0.04</v>
      </c>
      <c r="BN61" s="308">
        <f ca="1">IF(AND(ISNUMBER($A61),ISNUMBER(BN$1)),IF(OFFSET(CountryData!$A$1,'Quality check'!$A61-1,'Quality check'!BN$1-1)=0,"",OFFSET(CountryData!$A$1,'Quality check'!$A61-1,'Quality check'!BN$1-1)),"")</f>
        <v>0.03</v>
      </c>
      <c r="BO61" s="308">
        <f ca="1">IF(AND(ISNUMBER($A61),ISNUMBER(BO$1)),IF(OFFSET(CountryData!$A$1,'Quality check'!$A61-1,'Quality check'!BO$1-1)=0,"",OFFSET(CountryData!$A$1,'Quality check'!$A61-1,'Quality check'!BO$1-1)),"")</f>
        <v>0.78</v>
      </c>
      <c r="BP61" s="308">
        <f ca="1">IF(AND(ISNUMBER($A61),ISNUMBER(BP$1)),IF(OFFSET(CountryData!$A$1,'Quality check'!$A61-1,'Quality check'!BP$1-1)=0,"",OFFSET(CountryData!$A$1,'Quality check'!$A61-1,'Quality check'!BP$1-1)),"")</f>
        <v>0.39</v>
      </c>
      <c r="BQ61" s="308">
        <f ca="1">IF(AND(ISNUMBER($A61),ISNUMBER(BQ$1)),IF(OFFSET(CountryData!$A$1,'Quality check'!$A61-1,'Quality check'!BQ$1-1)=0,"",OFFSET(CountryData!$A$1,'Quality check'!$A61-1,'Quality check'!BQ$1-1)),"")</f>
        <v>0.01</v>
      </c>
      <c r="BR61" s="308">
        <f ca="1">IF(AND(ISNUMBER($A61),ISNUMBER(BR$1)),IF(OFFSET(CountryData!$A$1,'Quality check'!$A61-1,'Quality check'!BR$1-1)=0,"",OFFSET(CountryData!$A$1,'Quality check'!$A61-1,'Quality check'!BR$1-1)),"")</f>
        <v>0.01</v>
      </c>
      <c r="BS61" s="308">
        <f ca="1">IF(AND(ISNUMBER($A61),ISNUMBER(BS$1)),IF(OFFSET(CountryData!$A$1,'Quality check'!$A61-1,'Quality check'!BS$1-1)=0,"",OFFSET(CountryData!$A$1,'Quality check'!$A61-1,'Quality check'!BS$1-1)),"")</f>
        <v>0.01</v>
      </c>
      <c r="BT61" s="308">
        <f ca="1">IF(AND(ISNUMBER($A61),ISNUMBER(BT$1)),IF(OFFSET(CountryData!$A$1,'Quality check'!$A61-1,'Quality check'!BT$1-1)=0,"",OFFSET(CountryData!$A$1,'Quality check'!$A61-1,'Quality check'!BT$1-1)),"")</f>
        <v>0.04</v>
      </c>
      <c r="BU61" s="308">
        <f ca="1">IF(AND(ISNUMBER($A61),ISNUMBER(BU$1)),IF(OFFSET(CountryData!$A$1,'Quality check'!$A61-1,'Quality check'!BU$1-1)=0,"",OFFSET(CountryData!$A$1,'Quality check'!$A61-1,'Quality check'!BU$1-1)),"")</f>
        <v>0.03</v>
      </c>
      <c r="BV61" s="308">
        <f ca="1">IF(AND(ISNUMBER($A61),ISNUMBER(BV$1)),IF(OFFSET(CountryData!$A$1,'Quality check'!$A61-1,'Quality check'!BV$1-1)=0,"",OFFSET(CountryData!$A$1,'Quality check'!$A61-1,'Quality check'!BV$1-1)),"")</f>
        <v>0.01</v>
      </c>
      <c r="BW61" s="308">
        <f ca="1">IF(AND(ISNUMBER($A61),ISNUMBER(BW$1)),IF(OFFSET(CountryData!$A$1,'Quality check'!$A61-1,'Quality check'!BW$1-1)=0,"",OFFSET(CountryData!$A$1,'Quality check'!$A61-1,'Quality check'!BW$1-1)),"")</f>
        <v>0.01</v>
      </c>
      <c r="BX61" s="202">
        <f ca="1">IF(AND(ISNUMBER($A61),ISNUMBER(BX$1)),IF(OFFSET(CountryData!$A$1,'Quality check'!$A61-1,'Quality check'!BX$1-1)=0,"",OFFSET(CountryData!$A$1,'Quality check'!$A61-1,'Quality check'!BX$1-1)),"")</f>
        <v>0.01</v>
      </c>
      <c r="BY61" s="308">
        <f ca="1">IF(AND(ISNUMBER($A61),ISNUMBER(BY$1)),IF(OFFSET(CountryData!$A$1,'Quality check'!$A61-1,'Quality check'!BY$1-1)=0,"",OFFSET(CountryData!$A$1,'Quality check'!$A61-1,'Quality check'!BY$1-1)),"")</f>
        <v>0.04</v>
      </c>
      <c r="BZ61" s="308">
        <f ca="1">IF(AND(ISNUMBER($A61),ISNUMBER(BZ$1)),IF(OFFSET(CountryData!$A$1,'Quality check'!$A61-1,'Quality check'!BZ$1-1)=0,"",OFFSET(CountryData!$A$1,'Quality check'!$A61-1,'Quality check'!BZ$1-1)),"")</f>
        <v>0.03</v>
      </c>
      <c r="CA61" s="308">
        <f ca="1">IF(AND(ISNUMBER($A61),ISNUMBER(CA$1)),IF(OFFSET(CountryData!$A$1,'Quality check'!$A61-1,'Quality check'!CA$1-1)=0,"",OFFSET(CountryData!$A$1,'Quality check'!$A61-1,'Quality check'!CA$1-1)),"")</f>
        <v>0.56000000000000005</v>
      </c>
      <c r="CB61" s="308">
        <f ca="1">IF(AND(ISNUMBER($A61),ISNUMBER(CB$1)),IF(OFFSET(CountryData!$A$1,'Quality check'!$A61-1,'Quality check'!CB$1-1)=0,"",OFFSET(CountryData!$A$1,'Quality check'!$A61-1,'Quality check'!CB$1-1)),"")</f>
        <v>0.25</v>
      </c>
      <c r="CC61" s="308">
        <f ca="1">IF(AND(ISNUMBER($A61),ISNUMBER(CC$1)),IF(OFFSET(CountryData!$A$1,'Quality check'!$A61-1,'Quality check'!CC$1-1)=0,"",OFFSET(CountryData!$A$1,'Quality check'!$A61-1,'Quality check'!CC$1-1)),"")</f>
        <v>0.7</v>
      </c>
      <c r="CD61" s="308">
        <f ca="1">IF(AND(ISNUMBER($A61),ISNUMBER(CD$1)),IF(OFFSET(CountryData!$A$1,'Quality check'!$A61-1,'Quality check'!CD$1-1)=0,"",OFFSET(CountryData!$A$1,'Quality check'!$A61-1,'Quality check'!CD$1-1)),"")</f>
        <v>0.25</v>
      </c>
      <c r="CE61" s="308">
        <f ca="1">IF(AND(ISNUMBER($A61),ISNUMBER(CE$1)),IF(OFFSET(CountryData!$A$1,'Quality check'!$A61-1,'Quality check'!CE$1-1)=0,"",OFFSET(CountryData!$A$1,'Quality check'!$A61-1,'Quality check'!CE$1-1)),"")</f>
        <v>1</v>
      </c>
      <c r="CF61" s="308">
        <f ca="1">IF(AND(ISNUMBER($A61),ISNUMBER(CF$1)),IF(OFFSET(CountryData!$A$1,'Quality check'!$A61-1,'Quality check'!CF$1-1)=0,"",OFFSET(CountryData!$A$1,'Quality check'!$A61-1,'Quality check'!CF$1-1)),"")</f>
        <v>0.9</v>
      </c>
      <c r="CG61" s="308">
        <f ca="1">IF(AND(ISNUMBER($A61),ISNUMBER(CG$1)),IF(OFFSET(CountryData!$A$1,'Quality check'!$A61-1,'Quality check'!CG$1-1)=0,"",OFFSET(CountryData!$A$1,'Quality check'!$A61-1,'Quality check'!CG$1-1)),"")</f>
        <v>0.8</v>
      </c>
      <c r="CH61" s="308">
        <f ca="1">IF(AND(ISNUMBER($A61),ISNUMBER(CH$1)),IF(OFFSET(CountryData!$A$1,'Quality check'!$A61-1,'Quality check'!CH$1-1)=0,"",OFFSET(CountryData!$A$1,'Quality check'!$A61-1,'Quality check'!CH$1-1)),"")</f>
        <v>0.7</v>
      </c>
      <c r="CI61" s="308">
        <f ca="1">IF(AND(ISNUMBER($A61),ISNUMBER(CI$1)),IF(OFFSET(CountryData!$A$1,'Quality check'!$A61-1,'Quality check'!CI$1-1)=0,"",OFFSET(CountryData!$A$1,'Quality check'!$A61-1,'Quality check'!CI$1-1)),"")</f>
        <v>0.49</v>
      </c>
      <c r="CJ61" s="308" t="str">
        <f ca="1">IF(AND(ISNUMBER($A61),ISNUMBER(CJ$1)),IF(OFFSET(CountryData!$A$1,'Quality check'!$A61-1,'Quality check'!CJ$1-1)=0,"",OFFSET(CountryData!$A$1,'Quality check'!$A61-1,'Quality check'!CJ$1-1)),"")</f>
        <v xml:space="preserve"> </v>
      </c>
      <c r="CK61" s="202" t="str">
        <f ca="1">IF(AND(ISNUMBER($A61),ISNUMBER(CK$1)),IF(OFFSET(CountryData!$A$1,'Quality check'!$A61-1,'Quality check'!CK$1-1)=0,"",OFFSET(CountryData!$A$1,'Quality check'!$A61-1,'Quality check'!CK$1-1)),"")</f>
        <v xml:space="preserve"> </v>
      </c>
      <c r="CL61" s="308" t="str">
        <f ca="1">IF(AND(ISNUMBER($A61),ISNUMBER(CL$1)),IF(OFFSET(CountryData!$A$1,'Quality check'!$A61-1,'Quality check'!CL$1-1)=0,"",OFFSET(CountryData!$A$1,'Quality check'!$A61-1,'Quality check'!CL$1-1)),"")</f>
        <v xml:space="preserve"> </v>
      </c>
      <c r="CM61" s="308" t="str">
        <f ca="1">IF(AND(ISNUMBER($A61),ISNUMBER(CM$1)),IF(OFFSET(CountryData!$A$1,'Quality check'!$A61-1,'Quality check'!CM$1-1)=0,"",OFFSET(CountryData!$A$1,'Quality check'!$A61-1,'Quality check'!CM$1-1)),"")</f>
        <v xml:space="preserve"> </v>
      </c>
      <c r="CN61" s="308" t="str">
        <f ca="1">IF(AND(ISNUMBER($A61),ISNUMBER(CN$1)),IF(OFFSET(CountryData!$A$1,'Quality check'!$A61-1,'Quality check'!CN$1-1)=0,"",OFFSET(CountryData!$A$1,'Quality check'!$A61-1,'Quality check'!CN$1-1)),"")</f>
        <v xml:space="preserve"> </v>
      </c>
      <c r="CO61" s="308" t="str">
        <f ca="1">IF(AND(ISNUMBER($A61),ISNUMBER(CO$1)),IF(OFFSET(CountryData!$A$1,'Quality check'!$A61-1,'Quality check'!CO$1-1)=0,"",OFFSET(CountryData!$A$1,'Quality check'!$A61-1,'Quality check'!CO$1-1)),"")</f>
        <v xml:space="preserve"> </v>
      </c>
      <c r="CP61" s="308" t="str">
        <f ca="1">IF(AND(ISNUMBER($A61),ISNUMBER(CP$1)),IF(OFFSET(CountryData!$A$1,'Quality check'!$A61-1,'Quality check'!CP$1-1)=0,"",OFFSET(CountryData!$A$1,'Quality check'!$A61-1,'Quality check'!CP$1-1)),"")</f>
        <v xml:space="preserve"> </v>
      </c>
      <c r="CQ61" s="308">
        <f ca="1">IF(AND(ISNUMBER($A61),ISNUMBER(CQ$1)),IF(OFFSET(CountryData!$A$1,'Quality check'!$A61-1,'Quality check'!CQ$1-1)=0,"",OFFSET(CountryData!$A$1,'Quality check'!$A61-1,'Quality check'!CQ$1-1)),"")</f>
        <v>0.01</v>
      </c>
      <c r="CR61" s="203">
        <f ca="1">IF(AND(ISNUMBER($A61),ISNUMBER(CR$1)),IF(OFFSET(CountryData!$A$1,'Quality check'!$A61-1,'Quality check'!CR$1-1)=0,"",OFFSET(CountryData!$A$1,'Quality check'!$A61-1,'Quality check'!CR$1-1)),"")</f>
        <v>289</v>
      </c>
      <c r="CS61" s="203">
        <f ca="1">IF(AND(ISNUMBER($A61),ISNUMBER(CS$1)),IF(OFFSET(CountryData!$A$1,'Quality check'!$A61-1,'Quality check'!CS$1-1)=0,"",OFFSET(CountryData!$A$1,'Quality check'!$A61-1,'Quality check'!CS$1-1)),"")</f>
        <v>5000</v>
      </c>
      <c r="CT61" s="203">
        <f ca="1">IF(AND(ISNUMBER($A61),ISNUMBER(CT$1)),IF(OFFSET(CountryData!$A$1,'Quality check'!$A61-1,'Quality check'!CT$1-1)=0,"",OFFSET(CountryData!$A$1,'Quality check'!$A61-1,'Quality check'!CT$1-1)),"")</f>
        <v>2000</v>
      </c>
      <c r="CU61" s="203">
        <f ca="1">IF(AND(ISNUMBER($A61),ISNUMBER(CU$1)),IF(OFFSET(CountryData!$A$1,'Quality check'!$A61-1,'Quality check'!CU$1-1)=0,"",OFFSET(CountryData!$A$1,'Quality check'!$A61-1,'Quality check'!CU$1-1)),"")</f>
        <v>500</v>
      </c>
      <c r="CV61" s="203">
        <f ca="1">IF(AND(ISNUMBER($A61),ISNUMBER(CV$1)),IF(OFFSET(CountryData!$A$1,'Quality check'!$A61-1,'Quality check'!CV$1-1)=0,"",OFFSET(CountryData!$A$1,'Quality check'!$A61-1,'Quality check'!CV$1-1)),"")</f>
        <v>1500</v>
      </c>
      <c r="CW61" s="203">
        <f ca="1">IF(AND(ISNUMBER($A61),ISNUMBER(CW$1)),IF(OFFSET(CountryData!$A$1,'Quality check'!$A61-1,'Quality check'!CW$1-1)=0,"",OFFSET(CountryData!$A$1,'Quality check'!$A61-1,'Quality check'!CW$1-1)),"")</f>
        <v>20000</v>
      </c>
      <c r="CX61" s="203">
        <f ca="1">IF(AND(ISNUMBER($A61),ISNUMBER(CX$1)),IF(OFFSET(CountryData!$A$1,'Quality check'!$A61-1,'Quality check'!CX$1-1)=0,"",OFFSET(CountryData!$A$1,'Quality check'!$A61-1,'Quality check'!CX$1-1)),"")</f>
        <v>20000</v>
      </c>
      <c r="CY61" s="203">
        <f ca="1">IF(AND(ISNUMBER($A61),ISNUMBER(CY$1)),IF(OFFSET(CountryData!$A$1,'Quality check'!$A61-1,'Quality check'!CY$1-1)=0,"",OFFSET(CountryData!$A$1,'Quality check'!$A61-1,'Quality check'!CY$1-1)),"")</f>
        <v>15000</v>
      </c>
      <c r="CZ61" s="308">
        <f ca="1">IF(AND(ISNUMBER($A61),ISNUMBER(CZ$1)),IF(OFFSET(CountryData!$A$1,'Quality check'!$A61-1,'Quality check'!CZ$1-1)=0,"",OFFSET(CountryData!$A$1,'Quality check'!$A61-1,'Quality check'!CZ$1-1)),"")</f>
        <v>6</v>
      </c>
      <c r="DA61" s="308">
        <f ca="1">IF(AND(ISNUMBER($A61),ISNUMBER(DA$1)),IF(OFFSET(CountryData!$A$1,'Quality check'!$A61-1,'Quality check'!DA$1-1)=0,"",OFFSET(CountryData!$A$1,'Quality check'!$A61-1,'Quality check'!DA$1-1)),"")</f>
        <v>0.6</v>
      </c>
      <c r="DB61" s="202">
        <f ca="1">IF(AND(ISNUMBER($A61),ISNUMBER(DB$1)),IF(OFFSET(CountryData!$A$1,'Quality check'!$A61-1,'Quality check'!DB$1-1)=0,"",OFFSET(CountryData!$A$1,'Quality check'!$A61-1,'Quality check'!DB$1-1)),"")</f>
        <v>0.2</v>
      </c>
      <c r="DC61" s="308">
        <f ca="1">IF(AND(ISNUMBER($A61),ISNUMBER(DC$1)),IF(OFFSET(CountryData!$A$1,'Quality check'!$A61-1,'Quality check'!DC$1-1)=0,"",OFFSET(CountryData!$A$1,'Quality check'!$A61-1,'Quality check'!DC$1-1)),"")</f>
        <v>1.25</v>
      </c>
      <c r="DD61" s="308">
        <f ca="1">IF(AND(ISNUMBER($A61),ISNUMBER(DD$1)),IF(OFFSET(CountryData!$A$1,'Quality check'!$A61-1,'Quality check'!DD$1-1)=0,"",OFFSET(CountryData!$A$1,'Quality check'!$A61-1,'Quality check'!DD$1-1)),"")</f>
        <v>0.08</v>
      </c>
      <c r="DE61" s="202">
        <f ca="1">IF(AND(ISNUMBER($A61),ISNUMBER(DE$1)),IF(OFFSET(CountryData!$A$1,'Quality check'!$A61-1,'Quality check'!DE$1-1)=0,"",OFFSET(CountryData!$A$1,'Quality check'!$A61-1,'Quality check'!DE$1-1)),"")</f>
        <v>0.09</v>
      </c>
      <c r="DF61" s="203">
        <f ca="1">IF(AND(ISNUMBER($A61),ISNUMBER(DF$1)),IF(OFFSET(CountryData!$A$1,'Quality check'!$A61-1,'Quality check'!DF$1-1)=0,"",OFFSET(CountryData!$A$1,'Quality check'!$A61-1,'Quality check'!DF$1-1)),"")</f>
        <v>5</v>
      </c>
      <c r="DG61" s="308" t="str">
        <f ca="1">IF(AND(ISNUMBER($A61),ISNUMBER(DG$1)),IF(OFFSET(CountryData!$A$1,'Quality check'!$A61-1,'Quality check'!DG$1-1)=0,"",OFFSET(CountryData!$A$1,'Quality check'!$A61-1,'Quality check'!DG$1-1)),"")</f>
        <v xml:space="preserve"> </v>
      </c>
      <c r="DH61" s="203" t="str">
        <f ca="1">IF(AND(ISNUMBER($A61),ISNUMBER(DH$1)),IF(OFFSET(CountryData!$A$1,'Quality check'!$A61-1,'Quality check'!DH$1-1)=0,"",OFFSET(CountryData!$A$1,'Quality check'!$A61-1,'Quality check'!DH$1-1)),"")</f>
        <v xml:space="preserve"> </v>
      </c>
      <c r="DI61" s="308" t="str">
        <f ca="1">IF(AND(ISNUMBER($A61),ISNUMBER(DI$1)),IF(OFFSET(CountryData!$A$1,'Quality check'!$A61-1,'Quality check'!DI$1-1)=0,"",OFFSET(CountryData!$A$1,'Quality check'!$A61-1,'Quality check'!DI$1-1)),"")</f>
        <v xml:space="preserve"> </v>
      </c>
      <c r="DJ61" s="308" t="str">
        <f ca="1">IF(AND(ISNUMBER($A61),ISNUMBER(DJ$1)),IF(OFFSET(CountryData!$A$1,'Quality check'!$A61-1,'Quality check'!DJ$1-1)=0,"",OFFSET(CountryData!$A$1,'Quality check'!$A61-1,'Quality check'!DJ$1-1)),"")</f>
        <v/>
      </c>
      <c r="DK61" s="203">
        <f ca="1">IF(AND(ISNUMBER($A61),ISNUMBER(DK$1)),IF(OFFSET(CountryData!$A$1,'Quality check'!$A61-1,'Quality check'!DK$1-1)=0,"",OFFSET(CountryData!$A$1,'Quality check'!$A61-1,'Quality check'!DK$1-1)),"")</f>
        <v>200000</v>
      </c>
      <c r="DL61" s="203">
        <f ca="1">IF(AND(ISNUMBER($A61),ISNUMBER(DL$1)),IF(OFFSET(CountryData!$A$1,'Quality check'!$A61-1,'Quality check'!DL$1-1)=0,"",OFFSET(CountryData!$A$1,'Quality check'!$A61-1,'Quality check'!DL$1-1)),"")</f>
        <v>100000</v>
      </c>
      <c r="DM61" s="203">
        <f ca="1">IF(AND(ISNUMBER($A61),ISNUMBER(DM$1)),IF(OFFSET(CountryData!$A$1,'Quality check'!$A61-1,'Quality check'!DM$1-1)=0,"",OFFSET(CountryData!$A$1,'Quality check'!$A61-1,'Quality check'!DM$1-1)),"")</f>
        <v>20000</v>
      </c>
      <c r="DN61" s="203">
        <f ca="1">IF(AND(ISNUMBER($A61),ISNUMBER(DN$1)),IF(OFFSET(CountryData!$A$1,'Quality check'!$A61-1,'Quality check'!DN$1-1)=0,"",OFFSET(CountryData!$A$1,'Quality check'!$A61-1,'Quality check'!DN$1-1)),"")</f>
        <v>100000</v>
      </c>
      <c r="DO61" t="str">
        <f ca="1">IF(AND(ISNUMBER($A61),ISNUMBER(DO$1)),IF(OFFSET(CountryData!$A$1,'Quality check'!$A61-1,'Quality check'!DO$1-1)=0,"",OFFSET(CountryData!$A$1,'Quality check'!$A61-1,'Quality check'!DO$1-1)),"")</f>
        <v/>
      </c>
      <c r="DP61" t="str">
        <f ca="1">IF(AND(ISNUMBER($A61),ISNUMBER(DP$1)),IF(OFFSET(CountryData!$A$1,'Quality check'!$A61-1,'Quality check'!DP$1-1)=0,"",OFFSET(CountryData!$A$1,'Quality check'!$A61-1,'Quality check'!DP$1-1)),"")</f>
        <v/>
      </c>
      <c r="EF61">
        <f t="shared" si="9"/>
        <v>13</v>
      </c>
      <c r="EG61">
        <f t="shared" si="10"/>
        <v>13</v>
      </c>
      <c r="EH61" t="str">
        <f t="shared" si="0"/>
        <v/>
      </c>
    </row>
    <row r="62" spans="1:138" x14ac:dyDescent="0.25">
      <c r="A62" s="114">
        <f>IF(ISNUMBER(MATCH(C62,CountryData!$EM:$EM,0)),MATCH(C62,CountryData!$EM:$EM,0),"")</f>
        <v>119</v>
      </c>
      <c r="B62" t="s">
        <v>852</v>
      </c>
      <c r="C62" t="s">
        <v>853</v>
      </c>
      <c r="D62" t="s">
        <v>644</v>
      </c>
      <c r="E62" t="s">
        <v>857</v>
      </c>
      <c r="F62" s="203">
        <f ca="1">IF(AND(ISNUMBER($A62),ISNUMBER(F$1)),IF(OFFSET(CountryData!$A$1,'Quality check'!$A62-1,'Quality check'!F$1-1)=0,"",OFFSET(CountryData!$A$1,'Quality check'!$A62-1,'Quality check'!F$1-1)),"")</f>
        <v>240075</v>
      </c>
      <c r="G62" s="203">
        <f ca="1">IF(AND(ISNUMBER($A62),ISNUMBER(G$1)),IF(OFFSET(CountryData!$A$1,'Quality check'!$A62-1,'Quality check'!G$1-1)=0,"",OFFSET(CountryData!$A$1,'Quality check'!$A62-1,'Quality check'!G$1-1)),"")</f>
        <v>102992.175</v>
      </c>
      <c r="H62" s="202">
        <f ca="1">IF(AND(ISNUMBER($A62),ISNUMBER(H$1)),IF(OFFSET(CountryData!$A$1,'Quality check'!$A62-1,'Quality check'!H$1-1)=0,"",OFFSET(CountryData!$A$1,'Quality check'!$A62-1,'Quality check'!H$1-1)),"")</f>
        <v>0.7</v>
      </c>
      <c r="I62" s="202">
        <f ca="1">IF(AND(ISNUMBER($A62),ISNUMBER(I$1)),IF(OFFSET(CountryData!$A$1,'Quality check'!$A62-1,'Quality check'!I$1-1)=0,"",OFFSET(CountryData!$A$1,'Quality check'!$A62-1,'Quality check'!I$1-1)),"")</f>
        <v>0.03</v>
      </c>
      <c r="J62" s="203">
        <f ca="1">IF(AND(ISNUMBER($A62),ISNUMBER(J$1)),IF(OFFSET(CountryData!$A$1,'Quality check'!$A62-1,'Quality check'!J$1-1)=0,"",OFFSET(CountryData!$A$1,'Quality check'!$A62-1,'Quality check'!J$1-1)),"")</f>
        <v>120634.69856625001</v>
      </c>
      <c r="K62" s="203">
        <f ca="1">IF(AND(ISNUMBER($A62),ISNUMBER(K$1)),IF(OFFSET(CountryData!$A$1,'Quality check'!$A62-1,'Quality check'!K$1-1)=0,"",OFFSET(CountryData!$A$1,'Quality check'!$A62-1,'Quality check'!K$1-1)),"")</f>
        <v>58298.00043375</v>
      </c>
      <c r="L62" s="203">
        <f ca="1">IF(AND(ISNUMBER($A62),ISNUMBER(L$1)),IF(OFFSET(CountryData!$A$1,'Quality check'!$A62-1,'Quality check'!L$1-1)=0,"",OFFSET(CountryData!$A$1,'Quality check'!$A62-1,'Quality check'!L$1-1)),"")</f>
        <v>12003.75</v>
      </c>
      <c r="M62" s="203">
        <f ca="1">IF(AND(ISNUMBER($A62),ISNUMBER(M$1)),IF(OFFSET(CountryData!$A$1,'Quality check'!$A62-1,'Quality check'!M$1-1)=0,"",OFFSET(CountryData!$A$1,'Quality check'!$A62-1,'Quality check'!M$1-1)),"")</f>
        <v>36930.209084999995</v>
      </c>
      <c r="N62" s="203">
        <f ca="1">IF(AND(ISNUMBER($A62),ISNUMBER(N$1)),IF(OFFSET(CountryData!$A$1,'Quality check'!$A62-1,'Quality check'!N$1-1)=0,"",OFFSET(CountryData!$A$1,'Quality check'!$A62-1,'Quality check'!N$1-1)),"")</f>
        <v>29332.285475625002</v>
      </c>
      <c r="O62" s="203">
        <f ca="1">IF(AND(ISNUMBER($A62),ISNUMBER(O$1)),IF(OFFSET(CountryData!$A$1,'Quality check'!$A62-1,'Quality check'!O$1-1)=0,"",OFFSET(CountryData!$A$1,'Quality check'!$A62-1,'Quality check'!O$1-1)),"")</f>
        <v>14306.627424374999</v>
      </c>
      <c r="P62" s="203">
        <f ca="1">IF(AND(ISNUMBER($A62),ISNUMBER(P$1)),IF(OFFSET(CountryData!$A$1,'Quality check'!$A62-1,'Quality check'!P$1-1)=0,"",OFFSET(CountryData!$A$1,'Quality check'!$A62-1,'Quality check'!P$1-1)),"")</f>
        <v>18105.592229999998</v>
      </c>
      <c r="Q62" s="203">
        <f ca="1">IF(AND(ISNUMBER($A62),ISNUMBER(Q$1)),IF(OFFSET(CountryData!$A$1,'Quality check'!$A62-1,'Quality check'!Q$1-1)=0,"",OFFSET(CountryData!$A$1,'Quality check'!$A62-1,'Quality check'!Q$1-1)),"")</f>
        <v>7597.9236093749996</v>
      </c>
      <c r="R62" s="203">
        <f ca="1">IF(AND(ISNUMBER($A62),ISNUMBER(R$1)),IF(OFFSET(CountryData!$A$1,'Quality check'!$A62-1,'Quality check'!R$1-1)=0,"",OFFSET(CountryData!$A$1,'Quality check'!$A62-1,'Quality check'!R$1-1)),"")</f>
        <v>3798.9588037499998</v>
      </c>
      <c r="S62" s="203">
        <f ca="1">IF(AND(ISNUMBER($A62),ISNUMBER(S$1)),IF(OFFSET(CountryData!$A$1,'Quality check'!$A62-1,'Quality check'!S$1-1)=0,"",OFFSET(CountryData!$A$1,'Quality check'!$A62-1,'Quality check'!S$1-1)),"")</f>
        <v>3798.9588037499998</v>
      </c>
      <c r="T62" s="202">
        <f ca="1">IF(AND(ISNUMBER($A62),ISNUMBER(T$1)),IF(OFFSET(CountryData!$A$1,'Quality check'!$A62-1,'Quality check'!T$1-1)=0,"",OFFSET(CountryData!$A$1,'Quality check'!$A62-1,'Quality check'!T$1-1)),"")</f>
        <v>0.67</v>
      </c>
      <c r="U62" s="203">
        <f ca="1">IF(AND(ISNUMBER($A62),ISNUMBER(U$1)),IF(OFFSET(CountryData!$A$1,'Quality check'!$A62-1,'Quality check'!U$1-1)=0,"",OFFSET(CountryData!$A$1,'Quality check'!$A62-1,'Quality check'!U$1-1)),"")</f>
        <v>6800000</v>
      </c>
      <c r="V62" s="203">
        <f ca="1">IF(AND(ISNUMBER($A62),ISNUMBER(V$1)),IF(OFFSET(CountryData!$A$1,'Quality check'!$A62-1,'Quality check'!V$1-1)=0,"",OFFSET(CountryData!$A$1,'Quality check'!$A62-1,'Quality check'!V$1-1)),"")</f>
        <v>6800000</v>
      </c>
      <c r="W62" s="202">
        <f ca="1">IF(AND(ISNUMBER($A62),ISNUMBER(W$1)),IF(OFFSET(CountryData!$A$1,'Quality check'!$A62-1,'Quality check'!W$1-1)=0,"",OFFSET(CountryData!$A$1,'Quality check'!$A62-1,'Quality check'!W$1-1)),"")</f>
        <v>0.19699999999999998</v>
      </c>
      <c r="X62" s="202">
        <f ca="1">IF(AND(ISNUMBER($A62),ISNUMBER(X$1)),IF(OFFSET(CountryData!$A$1,'Quality check'!$A62-1,'Quality check'!X$1-1)=0,"",OFFSET(CountryData!$A$1,'Quality check'!$A62-1,'Quality check'!X$1-1)),"")</f>
        <v>4.2</v>
      </c>
      <c r="Y62" s="202">
        <f ca="1">IF(AND(ISNUMBER($A62),ISNUMBER(Y$1)),IF(OFFSET(CountryData!$A$1,'Quality check'!$A62-1,'Quality check'!Y$1-1)=0,"",OFFSET(CountryData!$A$1,'Quality check'!$A62-1,'Quality check'!Y$1-1)),"")</f>
        <v>0.4</v>
      </c>
      <c r="Z62" s="202">
        <f ca="1">IF(AND(ISNUMBER($A62),ISNUMBER(Z$1)),IF(OFFSET(CountryData!$A$1,'Quality check'!$A62-1,'Quality check'!Z$1-1)=0,"",OFFSET(CountryData!$A$1,'Quality check'!$A62-1,'Quality check'!Z$1-1)),"")</f>
        <v>0.17</v>
      </c>
      <c r="AA62" s="203">
        <f ca="1">IF(AND(ISNUMBER($A62),ISNUMBER(AA$1)),IF(OFFSET(CountryData!$A$1,'Quality check'!$A62-1,'Quality check'!AA$1-1)=0,"",OFFSET(CountryData!$A$1,'Quality check'!$A62-1,'Quality check'!AA$1-1)),"")</f>
        <v>46500</v>
      </c>
      <c r="AB62" s="203">
        <f ca="1">IF(AND(ISNUMBER($A62),ISNUMBER(AB$1)),IF(OFFSET(CountryData!$A$1,'Quality check'!$A62-1,'Quality check'!AB$1-1)=0,"",OFFSET(CountryData!$A$1,'Quality check'!$A62-1,'Quality check'!AB$1-1)),"")</f>
        <v>78000</v>
      </c>
      <c r="AC62" s="203">
        <f ca="1">IF(AND(ISNUMBER($A62),ISNUMBER(AC$1)),IF(OFFSET(CountryData!$A$1,'Quality check'!$A62-1,'Quality check'!AC$1-1)=0,"",OFFSET(CountryData!$A$1,'Quality check'!$A62-1,'Quality check'!AC$1-1)),"")</f>
        <v>111000</v>
      </c>
      <c r="AD62" s="203">
        <f ca="1">IF(AND(ISNUMBER($A62),ISNUMBER(AD$1)),IF(OFFSET(CountryData!$A$1,'Quality check'!$A62-1,'Quality check'!AD$1-1)=0,"",OFFSET(CountryData!$A$1,'Quality check'!$A62-1,'Quality check'!AD$1-1)),"")</f>
        <v>7320</v>
      </c>
      <c r="AE62" s="202">
        <f ca="1">IF(AND(ISNUMBER($A62),ISNUMBER(AE$1)),IF(OFFSET(CountryData!$A$1,'Quality check'!$A62-1,'Quality check'!AE$1-1)=0,"",OFFSET(CountryData!$A$1,'Quality check'!$A62-1,'Quality check'!AE$1-1)),"")</f>
        <v>0.17</v>
      </c>
      <c r="AF62" s="308">
        <f ca="1">IF(AND(ISNUMBER($A62),ISNUMBER(AF$1)),IF(OFFSET(CountryData!$A$1,'Quality check'!$A62-1,'Quality check'!AF$1-1)=0,"",OFFSET(CountryData!$A$1,'Quality check'!$A62-1,'Quality check'!AF$1-1)),"")</f>
        <v>3</v>
      </c>
      <c r="AG62" s="203" t="str">
        <f ca="1">IF(AND(ISNUMBER($A62),ISNUMBER(AG$1)),IF(OFFSET(CountryData!$A$1,'Quality check'!$A62-1,'Quality check'!AG$1-1)=0,"",OFFSET(CountryData!$A$1,'Quality check'!$A62-1,'Quality check'!AG$1-1)),"")</f>
        <v>CHW</v>
      </c>
      <c r="AH62" s="203">
        <f ca="1">IF(AND(ISNUMBER($A62),ISNUMBER(AH$1)),IF(OFFSET(CountryData!$A$1,'Quality check'!$A62-1,'Quality check'!AH$1-1)=0,"",OFFSET(CountryData!$A$1,'Quality check'!$A62-1,'Quality check'!AH$1-1)),"")</f>
        <v>500</v>
      </c>
      <c r="AI62" s="203">
        <f ca="1">IF(AND(ISNUMBER($A62),ISNUMBER(AI$1)),IF(OFFSET(CountryData!$A$1,'Quality check'!$A62-1,'Quality check'!AI$1-1)=0,"",OFFSET(CountryData!$A$1,'Quality check'!$A62-1,'Quality check'!AI$1-1)),"")</f>
        <v>2300</v>
      </c>
      <c r="AJ62" s="202">
        <f ca="1">IF(AND(ISNUMBER($A62),ISNUMBER(AJ$1)),IF(OFFSET(CountryData!$A$1,'Quality check'!$A62-1,'Quality check'!AJ$1-1)=0,"",OFFSET(CountryData!$A$1,'Quality check'!$A62-1,'Quality check'!AJ$1-1)),"")</f>
        <v>0.49</v>
      </c>
      <c r="AK62" s="202">
        <f ca="1">IF(AND(ISNUMBER($A62),ISNUMBER(AK$1)),IF(OFFSET(CountryData!$A$1,'Quality check'!$A62-1,'Quality check'!AK$1-1)=0,"",OFFSET(CountryData!$A$1,'Quality check'!$A62-1,'Quality check'!AK$1-1)),"")</f>
        <v>0.01</v>
      </c>
      <c r="AL62" s="202">
        <f ca="1">IF(AND(ISNUMBER($A62),ISNUMBER(AL$1)),IF(OFFSET(CountryData!$A$1,'Quality check'!$A62-1,'Quality check'!AL$1-1)=0,"",OFFSET(CountryData!$A$1,'Quality check'!$A62-1,'Quality check'!AL$1-1)),"")</f>
        <v>0.123</v>
      </c>
      <c r="AM62" s="202">
        <f ca="1">IF(AND(ISNUMBER($A62),ISNUMBER(AM$1)),IF(OFFSET(CountryData!$A$1,'Quality check'!$A62-1,'Quality check'!AM$1-1)=0,"",OFFSET(CountryData!$A$1,'Quality check'!$A62-1,'Quality check'!AM$1-1)),"")</f>
        <v>0.3</v>
      </c>
      <c r="AN62" s="202" t="str">
        <f ca="1">IF(AND(ISNUMBER($A62),ISNUMBER(AN$1)),IF(OFFSET(CountryData!$A$1,'Quality check'!$A62-1,'Quality check'!AN$1-1)=0,"",OFFSET(CountryData!$A$1,'Quality check'!$A62-1,'Quality check'!AN$1-1)),"")</f>
        <v>CHW</v>
      </c>
      <c r="AO62" s="203">
        <f ca="1">IF(AND(ISNUMBER($A62),ISNUMBER(AO$1)),IF(OFFSET(CountryData!$A$1,'Quality check'!$A62-1,'Quality check'!AO$1-1)=0,"",OFFSET(CountryData!$A$1,'Quality check'!$A62-1,'Quality check'!AO$1-1)),"")</f>
        <v>500</v>
      </c>
      <c r="AP62" s="203">
        <f ca="1">IF(AND(ISNUMBER($A62),ISNUMBER(AP$1)),IF(OFFSET(CountryData!$A$1,'Quality check'!$A62-1,'Quality check'!AP$1-1)=0,"",OFFSET(CountryData!$A$1,'Quality check'!$A62-1,'Quality check'!AP$1-1)),"")</f>
        <v>2300</v>
      </c>
      <c r="AQ62" s="202">
        <f ca="1">IF(AND(ISNUMBER($A62),ISNUMBER(AQ$1)),IF(OFFSET(CountryData!$A$1,'Quality check'!$A62-1,'Quality check'!AQ$1-1)=0,"",OFFSET(CountryData!$A$1,'Quality check'!$A62-1,'Quality check'!AQ$1-1)),"")</f>
        <v>0.56000000000000005</v>
      </c>
      <c r="AR62" s="202">
        <f ca="1">IF(AND(ISNUMBER($A62),ISNUMBER(AR$1)),IF(OFFSET(CountryData!$A$1,'Quality check'!$A62-1,'Quality check'!AR$1-1)=0,"",OFFSET(CountryData!$A$1,'Quality check'!$A62-1,'Quality check'!AR$1-1)),"")</f>
        <v>0.01</v>
      </c>
      <c r="AS62" s="202">
        <f ca="1">IF(AND(ISNUMBER($A62),ISNUMBER(AS$1)),IF(OFFSET(CountryData!$A$1,'Quality check'!$A62-1,'Quality check'!AS$1-1)=0,"",OFFSET(CountryData!$A$1,'Quality check'!$A62-1,'Quality check'!AS$1-1)),"")</f>
        <v>0.24</v>
      </c>
      <c r="AT62" s="202">
        <f ca="1">IF(AND(ISNUMBER($A62),ISNUMBER(AT$1)),IF(OFFSET(CountryData!$A$1,'Quality check'!$A62-1,'Quality check'!AT$1-1)=0,"",OFFSET(CountryData!$A$1,'Quality check'!$A62-1,'Quality check'!AT$1-1)),"")</f>
        <v>0.123</v>
      </c>
      <c r="AU62" s="202">
        <f ca="1">IF(AND(ISNUMBER($A62),ISNUMBER(AU$1)),IF(OFFSET(CountryData!$A$1,'Quality check'!$A62-1,'Quality check'!AU$1-1)=0,"",OFFSET(CountryData!$A$1,'Quality check'!$A62-1,'Quality check'!AU$1-1)),"")</f>
        <v>3</v>
      </c>
      <c r="AV62" s="202" t="str">
        <f ca="1">IF(AND(ISNUMBER($A62),ISNUMBER(AV$1)),IF(OFFSET(CountryData!$A$1,'Quality check'!$A62-1,'Quality check'!AV$1-1)=0,"",OFFSET(CountryData!$A$1,'Quality check'!$A62-1,'Quality check'!AV$1-1)),"")</f>
        <v>CHW</v>
      </c>
      <c r="AW62" s="203">
        <f ca="1">IF(AND(ISNUMBER($A62),ISNUMBER(AW$1)),IF(OFFSET(CountryData!$A$1,'Quality check'!$A62-1,'Quality check'!AW$1-1)=0,"",OFFSET(CountryData!$A$1,'Quality check'!$A62-1,'Quality check'!AW$1-1)),"")</f>
        <v>500</v>
      </c>
      <c r="AX62" s="203">
        <f ca="1">IF(AND(ISNUMBER($A62),ISNUMBER(AX$1)),IF(OFFSET(CountryData!$A$1,'Quality check'!$A62-1,'Quality check'!AX$1-1)=0,"",OFFSET(CountryData!$A$1,'Quality check'!$A62-1,'Quality check'!AX$1-1)),"")</f>
        <v>2300</v>
      </c>
      <c r="AY62" s="202">
        <f ca="1">IF(AND(ISNUMBER($A62),ISNUMBER(AY$1)),IF(OFFSET(CountryData!$A$1,'Quality check'!$A62-1,'Quality check'!AY$1-1)=0,"",OFFSET(CountryData!$A$1,'Quality check'!$A62-1,'Quality check'!AY$1-1)),"")</f>
        <v>2</v>
      </c>
      <c r="AZ62" s="202">
        <f ca="1">IF(AND(ISNUMBER($A62),ISNUMBER(AZ$1)),IF(OFFSET(CountryData!$A$1,'Quality check'!$A62-1,'Quality check'!AZ$1-1)=0,"",OFFSET(CountryData!$A$1,'Quality check'!$A62-1,'Quality check'!AZ$1-1)),"")</f>
        <v>0.59</v>
      </c>
      <c r="BA62" s="202">
        <f ca="1">IF(AND(ISNUMBER($A62),ISNUMBER(BA$1)),IF(OFFSET(CountryData!$A$1,'Quality check'!$A62-1,'Quality check'!BA$1-1)=0,"",OFFSET(CountryData!$A$1,'Quality check'!$A62-1,'Quality check'!BA$1-1)),"")</f>
        <v>0.01</v>
      </c>
      <c r="BB62" s="202">
        <f ca="1">IF(AND(ISNUMBER($A62),ISNUMBER(BB$1)),IF(OFFSET(CountryData!$A$1,'Quality check'!$A62-1,'Quality check'!BB$1-1)=0,"",OFFSET(CountryData!$A$1,'Quality check'!$A62-1,'Quality check'!BB$1-1)),"")</f>
        <v>0.114</v>
      </c>
      <c r="BC62" s="202">
        <f ca="1">IF(AND(ISNUMBER($A62),ISNUMBER(BC$1)),IF(OFFSET(CountryData!$A$1,'Quality check'!$A62-1,'Quality check'!BC$1-1)=0,"",OFFSET(CountryData!$A$1,'Quality check'!$A62-1,'Quality check'!BC$1-1)),"")</f>
        <v>0.01</v>
      </c>
      <c r="BD62" s="313" t="str">
        <f ca="1">IF(AND(ISNUMBER($A62),ISNUMBER(BD$1)),IF(OFFSET(CountryData!$A$1,'Quality check'!$A62-1,'Quality check'!BD$1-1)=0,"",OFFSET(CountryData!$A$1,'Quality check'!$A62-1,'Quality check'!BD$1-1)),"")</f>
        <v xml:space="preserve"> </v>
      </c>
      <c r="BE62" s="313" t="str">
        <f ca="1">IF(AND(ISNUMBER($A62),ISNUMBER(BE$1)),IF(OFFSET(CountryData!$A$1,'Quality check'!$A62-1,'Quality check'!BE$1-1)=0,"",OFFSET(CountryData!$A$1,'Quality check'!$A62-1,'Quality check'!BE$1-1)),"")</f>
        <v xml:space="preserve"> </v>
      </c>
      <c r="BF62" s="313" t="str">
        <f ca="1">IF(AND(ISNUMBER($A62),ISNUMBER(BF$1)),IF(OFFSET(CountryData!$A$1,'Quality check'!$A62-1,'Quality check'!BF$1-1)=0,"",OFFSET(CountryData!$A$1,'Quality check'!$A62-1,'Quality check'!BF$1-1)),"")</f>
        <v xml:space="preserve"> </v>
      </c>
      <c r="BG62" s="203" t="str">
        <f ca="1">IF(AND(ISNUMBER($A62),ISNUMBER(BG$1)),IF(OFFSET(CountryData!$A$1,'Quality check'!$A62-1,'Quality check'!BG$1-1)=0,"",OFFSET(CountryData!$A$1,'Quality check'!$A62-1,'Quality check'!BG$1-1)),"")</f>
        <v xml:space="preserve"> </v>
      </c>
      <c r="BH62" s="202" t="str">
        <f ca="1">IF(AND(ISNUMBER($A62),ISNUMBER(BH$1)),IF(OFFSET(CountryData!$A$1,'Quality check'!$A62-1,'Quality check'!BH$1-1)=0,"",OFFSET(CountryData!$A$1,'Quality check'!$A62-1,'Quality check'!BH$1-1)),"")</f>
        <v xml:space="preserve"> </v>
      </c>
      <c r="BI62" s="203" t="str">
        <f ca="1">IF(AND(ISNUMBER($A62),ISNUMBER(BI$1)),IF(OFFSET(CountryData!$A$1,'Quality check'!$A62-1,'Quality check'!BI$1-1)=0,"",OFFSET(CountryData!$A$1,'Quality check'!$A62-1,'Quality check'!BI$1-1)),"")</f>
        <v xml:space="preserve"> </v>
      </c>
      <c r="BJ62" s="202" t="str">
        <f ca="1">IF(AND(ISNUMBER($A62),ISNUMBER(BJ$1)),IF(OFFSET(CountryData!$A$1,'Quality check'!$A62-1,'Quality check'!BJ$1-1)=0,"",OFFSET(CountryData!$A$1,'Quality check'!$A62-1,'Quality check'!BJ$1-1)),"")</f>
        <v xml:space="preserve"> </v>
      </c>
      <c r="BK62" s="202" t="str">
        <f ca="1">IF(AND(ISNUMBER($A62),ISNUMBER(BK$1)),IF(OFFSET(CountryData!$A$1,'Quality check'!$A62-1,'Quality check'!BK$1-1)=0,"",OFFSET(CountryData!$A$1,'Quality check'!$A62-1,'Quality check'!BK$1-1)),"")</f>
        <v xml:space="preserve"> </v>
      </c>
      <c r="BL62" s="308">
        <f ca="1">IF(AND(ISNUMBER($A62),ISNUMBER(BL$1)),IF(OFFSET(CountryData!$A$1,'Quality check'!$A62-1,'Quality check'!BL$1-1)=0,"",OFFSET(CountryData!$A$1,'Quality check'!$A62-1,'Quality check'!BL$1-1)),"")</f>
        <v>0.01</v>
      </c>
      <c r="BM62" s="308">
        <f ca="1">IF(AND(ISNUMBER($A62),ISNUMBER(BM$1)),IF(OFFSET(CountryData!$A$1,'Quality check'!$A62-1,'Quality check'!BM$1-1)=0,"",OFFSET(CountryData!$A$1,'Quality check'!$A62-1,'Quality check'!BM$1-1)),"")</f>
        <v>0.04</v>
      </c>
      <c r="BN62" s="308">
        <f ca="1">IF(AND(ISNUMBER($A62),ISNUMBER(BN$1)),IF(OFFSET(CountryData!$A$1,'Quality check'!$A62-1,'Quality check'!BN$1-1)=0,"",OFFSET(CountryData!$A$1,'Quality check'!$A62-1,'Quality check'!BN$1-1)),"")</f>
        <v>0.03</v>
      </c>
      <c r="BO62" s="308">
        <f ca="1">IF(AND(ISNUMBER($A62),ISNUMBER(BO$1)),IF(OFFSET(CountryData!$A$1,'Quality check'!$A62-1,'Quality check'!BO$1-1)=0,"",OFFSET(CountryData!$A$1,'Quality check'!$A62-1,'Quality check'!BO$1-1)),"")</f>
        <v>0.78</v>
      </c>
      <c r="BP62" s="308">
        <f ca="1">IF(AND(ISNUMBER($A62),ISNUMBER(BP$1)),IF(OFFSET(CountryData!$A$1,'Quality check'!$A62-1,'Quality check'!BP$1-1)=0,"",OFFSET(CountryData!$A$1,'Quality check'!$A62-1,'Quality check'!BP$1-1)),"")</f>
        <v>0.39</v>
      </c>
      <c r="BQ62" s="308">
        <f ca="1">IF(AND(ISNUMBER($A62),ISNUMBER(BQ$1)),IF(OFFSET(CountryData!$A$1,'Quality check'!$A62-1,'Quality check'!BQ$1-1)=0,"",OFFSET(CountryData!$A$1,'Quality check'!$A62-1,'Quality check'!BQ$1-1)),"")</f>
        <v>0.01</v>
      </c>
      <c r="BR62" s="308">
        <f ca="1">IF(AND(ISNUMBER($A62),ISNUMBER(BR$1)),IF(OFFSET(CountryData!$A$1,'Quality check'!$A62-1,'Quality check'!BR$1-1)=0,"",OFFSET(CountryData!$A$1,'Quality check'!$A62-1,'Quality check'!BR$1-1)),"")</f>
        <v>0.01</v>
      </c>
      <c r="BS62" s="308">
        <f ca="1">IF(AND(ISNUMBER($A62),ISNUMBER(BS$1)),IF(OFFSET(CountryData!$A$1,'Quality check'!$A62-1,'Quality check'!BS$1-1)=0,"",OFFSET(CountryData!$A$1,'Quality check'!$A62-1,'Quality check'!BS$1-1)),"")</f>
        <v>0.01</v>
      </c>
      <c r="BT62" s="308">
        <f ca="1">IF(AND(ISNUMBER($A62),ISNUMBER(BT$1)),IF(OFFSET(CountryData!$A$1,'Quality check'!$A62-1,'Quality check'!BT$1-1)=0,"",OFFSET(CountryData!$A$1,'Quality check'!$A62-1,'Quality check'!BT$1-1)),"")</f>
        <v>0.04</v>
      </c>
      <c r="BU62" s="308">
        <f ca="1">IF(AND(ISNUMBER($A62),ISNUMBER(BU$1)),IF(OFFSET(CountryData!$A$1,'Quality check'!$A62-1,'Quality check'!BU$1-1)=0,"",OFFSET(CountryData!$A$1,'Quality check'!$A62-1,'Quality check'!BU$1-1)),"")</f>
        <v>0.03</v>
      </c>
      <c r="BV62" s="308">
        <f ca="1">IF(AND(ISNUMBER($A62),ISNUMBER(BV$1)),IF(OFFSET(CountryData!$A$1,'Quality check'!$A62-1,'Quality check'!BV$1-1)=0,"",OFFSET(CountryData!$A$1,'Quality check'!$A62-1,'Quality check'!BV$1-1)),"")</f>
        <v>0.01</v>
      </c>
      <c r="BW62" s="308">
        <f ca="1">IF(AND(ISNUMBER($A62),ISNUMBER(BW$1)),IF(OFFSET(CountryData!$A$1,'Quality check'!$A62-1,'Quality check'!BW$1-1)=0,"",OFFSET(CountryData!$A$1,'Quality check'!$A62-1,'Quality check'!BW$1-1)),"")</f>
        <v>0.01</v>
      </c>
      <c r="BX62" s="202">
        <f ca="1">IF(AND(ISNUMBER($A62),ISNUMBER(BX$1)),IF(OFFSET(CountryData!$A$1,'Quality check'!$A62-1,'Quality check'!BX$1-1)=0,"",OFFSET(CountryData!$A$1,'Quality check'!$A62-1,'Quality check'!BX$1-1)),"")</f>
        <v>0.01</v>
      </c>
      <c r="BY62" s="308">
        <f ca="1">IF(AND(ISNUMBER($A62),ISNUMBER(BY$1)),IF(OFFSET(CountryData!$A$1,'Quality check'!$A62-1,'Quality check'!BY$1-1)=0,"",OFFSET(CountryData!$A$1,'Quality check'!$A62-1,'Quality check'!BY$1-1)),"")</f>
        <v>0.04</v>
      </c>
      <c r="BZ62" s="308">
        <f ca="1">IF(AND(ISNUMBER($A62),ISNUMBER(BZ$1)),IF(OFFSET(CountryData!$A$1,'Quality check'!$A62-1,'Quality check'!BZ$1-1)=0,"",OFFSET(CountryData!$A$1,'Quality check'!$A62-1,'Quality check'!BZ$1-1)),"")</f>
        <v>0.03</v>
      </c>
      <c r="CA62" s="308">
        <f ca="1">IF(AND(ISNUMBER($A62),ISNUMBER(CA$1)),IF(OFFSET(CountryData!$A$1,'Quality check'!$A62-1,'Quality check'!CA$1-1)=0,"",OFFSET(CountryData!$A$1,'Quality check'!$A62-1,'Quality check'!CA$1-1)),"")</f>
        <v>0.56000000000000005</v>
      </c>
      <c r="CB62" s="308">
        <f ca="1">IF(AND(ISNUMBER($A62),ISNUMBER(CB$1)),IF(OFFSET(CountryData!$A$1,'Quality check'!$A62-1,'Quality check'!CB$1-1)=0,"",OFFSET(CountryData!$A$1,'Quality check'!$A62-1,'Quality check'!CB$1-1)),"")</f>
        <v>0.25</v>
      </c>
      <c r="CC62" s="308">
        <f ca="1">IF(AND(ISNUMBER($A62),ISNUMBER(CC$1)),IF(OFFSET(CountryData!$A$1,'Quality check'!$A62-1,'Quality check'!CC$1-1)=0,"",OFFSET(CountryData!$A$1,'Quality check'!$A62-1,'Quality check'!CC$1-1)),"")</f>
        <v>0.7</v>
      </c>
      <c r="CD62" s="308">
        <f ca="1">IF(AND(ISNUMBER($A62),ISNUMBER(CD$1)),IF(OFFSET(CountryData!$A$1,'Quality check'!$A62-1,'Quality check'!CD$1-1)=0,"",OFFSET(CountryData!$A$1,'Quality check'!$A62-1,'Quality check'!CD$1-1)),"")</f>
        <v>0.25</v>
      </c>
      <c r="CE62" s="308">
        <f ca="1">IF(AND(ISNUMBER($A62),ISNUMBER(CE$1)),IF(OFFSET(CountryData!$A$1,'Quality check'!$A62-1,'Quality check'!CE$1-1)=0,"",OFFSET(CountryData!$A$1,'Quality check'!$A62-1,'Quality check'!CE$1-1)),"")</f>
        <v>1</v>
      </c>
      <c r="CF62" s="308">
        <f ca="1">IF(AND(ISNUMBER($A62),ISNUMBER(CF$1)),IF(OFFSET(CountryData!$A$1,'Quality check'!$A62-1,'Quality check'!CF$1-1)=0,"",OFFSET(CountryData!$A$1,'Quality check'!$A62-1,'Quality check'!CF$1-1)),"")</f>
        <v>0.9</v>
      </c>
      <c r="CG62" s="308">
        <f ca="1">IF(AND(ISNUMBER($A62),ISNUMBER(CG$1)),IF(OFFSET(CountryData!$A$1,'Quality check'!$A62-1,'Quality check'!CG$1-1)=0,"",OFFSET(CountryData!$A$1,'Quality check'!$A62-1,'Quality check'!CG$1-1)),"")</f>
        <v>0.8</v>
      </c>
      <c r="CH62" s="308">
        <f ca="1">IF(AND(ISNUMBER($A62),ISNUMBER(CH$1)),IF(OFFSET(CountryData!$A$1,'Quality check'!$A62-1,'Quality check'!CH$1-1)=0,"",OFFSET(CountryData!$A$1,'Quality check'!$A62-1,'Quality check'!CH$1-1)),"")</f>
        <v>0.7</v>
      </c>
      <c r="CI62" s="308">
        <f ca="1">IF(AND(ISNUMBER($A62),ISNUMBER(CI$1)),IF(OFFSET(CountryData!$A$1,'Quality check'!$A62-1,'Quality check'!CI$1-1)=0,"",OFFSET(CountryData!$A$1,'Quality check'!$A62-1,'Quality check'!CI$1-1)),"")</f>
        <v>0.49</v>
      </c>
      <c r="CJ62" s="308" t="str">
        <f ca="1">IF(AND(ISNUMBER($A62),ISNUMBER(CJ$1)),IF(OFFSET(CountryData!$A$1,'Quality check'!$A62-1,'Quality check'!CJ$1-1)=0,"",OFFSET(CountryData!$A$1,'Quality check'!$A62-1,'Quality check'!CJ$1-1)),"")</f>
        <v xml:space="preserve"> </v>
      </c>
      <c r="CK62" s="202" t="str">
        <f ca="1">IF(AND(ISNUMBER($A62),ISNUMBER(CK$1)),IF(OFFSET(CountryData!$A$1,'Quality check'!$A62-1,'Quality check'!CK$1-1)=0,"",OFFSET(CountryData!$A$1,'Quality check'!$A62-1,'Quality check'!CK$1-1)),"")</f>
        <v xml:space="preserve"> </v>
      </c>
      <c r="CL62" s="308" t="str">
        <f ca="1">IF(AND(ISNUMBER($A62),ISNUMBER(CL$1)),IF(OFFSET(CountryData!$A$1,'Quality check'!$A62-1,'Quality check'!CL$1-1)=0,"",OFFSET(CountryData!$A$1,'Quality check'!$A62-1,'Quality check'!CL$1-1)),"")</f>
        <v xml:space="preserve"> </v>
      </c>
      <c r="CM62" s="308" t="str">
        <f ca="1">IF(AND(ISNUMBER($A62),ISNUMBER(CM$1)),IF(OFFSET(CountryData!$A$1,'Quality check'!$A62-1,'Quality check'!CM$1-1)=0,"",OFFSET(CountryData!$A$1,'Quality check'!$A62-1,'Quality check'!CM$1-1)),"")</f>
        <v xml:space="preserve"> </v>
      </c>
      <c r="CN62" s="308" t="str">
        <f ca="1">IF(AND(ISNUMBER($A62),ISNUMBER(CN$1)),IF(OFFSET(CountryData!$A$1,'Quality check'!$A62-1,'Quality check'!CN$1-1)=0,"",OFFSET(CountryData!$A$1,'Quality check'!$A62-1,'Quality check'!CN$1-1)),"")</f>
        <v xml:space="preserve"> </v>
      </c>
      <c r="CO62" s="308" t="str">
        <f ca="1">IF(AND(ISNUMBER($A62),ISNUMBER(CO$1)),IF(OFFSET(CountryData!$A$1,'Quality check'!$A62-1,'Quality check'!CO$1-1)=0,"",OFFSET(CountryData!$A$1,'Quality check'!$A62-1,'Quality check'!CO$1-1)),"")</f>
        <v xml:space="preserve"> </v>
      </c>
      <c r="CP62" s="308" t="str">
        <f ca="1">IF(AND(ISNUMBER($A62),ISNUMBER(CP$1)),IF(OFFSET(CountryData!$A$1,'Quality check'!$A62-1,'Quality check'!CP$1-1)=0,"",OFFSET(CountryData!$A$1,'Quality check'!$A62-1,'Quality check'!CP$1-1)),"")</f>
        <v xml:space="preserve"> </v>
      </c>
      <c r="CQ62" s="308">
        <f ca="1">IF(AND(ISNUMBER($A62),ISNUMBER(CQ$1)),IF(OFFSET(CountryData!$A$1,'Quality check'!$A62-1,'Quality check'!CQ$1-1)=0,"",OFFSET(CountryData!$A$1,'Quality check'!$A62-1,'Quality check'!CQ$1-1)),"")</f>
        <v>0.01</v>
      </c>
      <c r="CR62" s="203">
        <f ca="1">IF(AND(ISNUMBER($A62),ISNUMBER(CR$1)),IF(OFFSET(CountryData!$A$1,'Quality check'!$A62-1,'Quality check'!CR$1-1)=0,"",OFFSET(CountryData!$A$1,'Quality check'!$A62-1,'Quality check'!CR$1-1)),"")</f>
        <v>289</v>
      </c>
      <c r="CS62" s="203">
        <f ca="1">IF(AND(ISNUMBER($A62),ISNUMBER(CS$1)),IF(OFFSET(CountryData!$A$1,'Quality check'!$A62-1,'Quality check'!CS$1-1)=0,"",OFFSET(CountryData!$A$1,'Quality check'!$A62-1,'Quality check'!CS$1-1)),"")</f>
        <v>5000</v>
      </c>
      <c r="CT62" s="203">
        <f ca="1">IF(AND(ISNUMBER($A62),ISNUMBER(CT$1)),IF(OFFSET(CountryData!$A$1,'Quality check'!$A62-1,'Quality check'!CT$1-1)=0,"",OFFSET(CountryData!$A$1,'Quality check'!$A62-1,'Quality check'!CT$1-1)),"")</f>
        <v>2000</v>
      </c>
      <c r="CU62" s="203">
        <f ca="1">IF(AND(ISNUMBER($A62),ISNUMBER(CU$1)),IF(OFFSET(CountryData!$A$1,'Quality check'!$A62-1,'Quality check'!CU$1-1)=0,"",OFFSET(CountryData!$A$1,'Quality check'!$A62-1,'Quality check'!CU$1-1)),"")</f>
        <v>500</v>
      </c>
      <c r="CV62" s="203">
        <f ca="1">IF(AND(ISNUMBER($A62),ISNUMBER(CV$1)),IF(OFFSET(CountryData!$A$1,'Quality check'!$A62-1,'Quality check'!CV$1-1)=0,"",OFFSET(CountryData!$A$1,'Quality check'!$A62-1,'Quality check'!CV$1-1)),"")</f>
        <v>1500</v>
      </c>
      <c r="CW62" s="203">
        <f ca="1">IF(AND(ISNUMBER($A62),ISNUMBER(CW$1)),IF(OFFSET(CountryData!$A$1,'Quality check'!$A62-1,'Quality check'!CW$1-1)=0,"",OFFSET(CountryData!$A$1,'Quality check'!$A62-1,'Quality check'!CW$1-1)),"")</f>
        <v>20000</v>
      </c>
      <c r="CX62" s="203">
        <f ca="1">IF(AND(ISNUMBER($A62),ISNUMBER(CX$1)),IF(OFFSET(CountryData!$A$1,'Quality check'!$A62-1,'Quality check'!CX$1-1)=0,"",OFFSET(CountryData!$A$1,'Quality check'!$A62-1,'Quality check'!CX$1-1)),"")</f>
        <v>20000</v>
      </c>
      <c r="CY62" s="203">
        <f ca="1">IF(AND(ISNUMBER($A62),ISNUMBER(CY$1)),IF(OFFSET(CountryData!$A$1,'Quality check'!$A62-1,'Quality check'!CY$1-1)=0,"",OFFSET(CountryData!$A$1,'Quality check'!$A62-1,'Quality check'!CY$1-1)),"")</f>
        <v>15000</v>
      </c>
      <c r="CZ62" s="308">
        <f ca="1">IF(AND(ISNUMBER($A62),ISNUMBER(CZ$1)),IF(OFFSET(CountryData!$A$1,'Quality check'!$A62-1,'Quality check'!CZ$1-1)=0,"",OFFSET(CountryData!$A$1,'Quality check'!$A62-1,'Quality check'!CZ$1-1)),"")</f>
        <v>6</v>
      </c>
      <c r="DA62" s="308">
        <f ca="1">IF(AND(ISNUMBER($A62),ISNUMBER(DA$1)),IF(OFFSET(CountryData!$A$1,'Quality check'!$A62-1,'Quality check'!DA$1-1)=0,"",OFFSET(CountryData!$A$1,'Quality check'!$A62-1,'Quality check'!DA$1-1)),"")</f>
        <v>0.6</v>
      </c>
      <c r="DB62" s="202">
        <f ca="1">IF(AND(ISNUMBER($A62),ISNUMBER(DB$1)),IF(OFFSET(CountryData!$A$1,'Quality check'!$A62-1,'Quality check'!DB$1-1)=0,"",OFFSET(CountryData!$A$1,'Quality check'!$A62-1,'Quality check'!DB$1-1)),"")</f>
        <v>0.2</v>
      </c>
      <c r="DC62" s="308">
        <f ca="1">IF(AND(ISNUMBER($A62),ISNUMBER(DC$1)),IF(OFFSET(CountryData!$A$1,'Quality check'!$A62-1,'Quality check'!DC$1-1)=0,"",OFFSET(CountryData!$A$1,'Quality check'!$A62-1,'Quality check'!DC$1-1)),"")</f>
        <v>1.25</v>
      </c>
      <c r="DD62" s="308">
        <f ca="1">IF(AND(ISNUMBER($A62),ISNUMBER(DD$1)),IF(OFFSET(CountryData!$A$1,'Quality check'!$A62-1,'Quality check'!DD$1-1)=0,"",OFFSET(CountryData!$A$1,'Quality check'!$A62-1,'Quality check'!DD$1-1)),"")</f>
        <v>0.08</v>
      </c>
      <c r="DE62" s="202">
        <f ca="1">IF(AND(ISNUMBER($A62),ISNUMBER(DE$1)),IF(OFFSET(CountryData!$A$1,'Quality check'!$A62-1,'Quality check'!DE$1-1)=0,"",OFFSET(CountryData!$A$1,'Quality check'!$A62-1,'Quality check'!DE$1-1)),"")</f>
        <v>0.09</v>
      </c>
      <c r="DF62" s="203">
        <f ca="1">IF(AND(ISNUMBER($A62),ISNUMBER(DF$1)),IF(OFFSET(CountryData!$A$1,'Quality check'!$A62-1,'Quality check'!DF$1-1)=0,"",OFFSET(CountryData!$A$1,'Quality check'!$A62-1,'Quality check'!DF$1-1)),"")</f>
        <v>5</v>
      </c>
      <c r="DG62" s="308" t="str">
        <f ca="1">IF(AND(ISNUMBER($A62),ISNUMBER(DG$1)),IF(OFFSET(CountryData!$A$1,'Quality check'!$A62-1,'Quality check'!DG$1-1)=0,"",OFFSET(CountryData!$A$1,'Quality check'!$A62-1,'Quality check'!DG$1-1)),"")</f>
        <v xml:space="preserve"> </v>
      </c>
      <c r="DH62" s="203" t="str">
        <f ca="1">IF(AND(ISNUMBER($A62),ISNUMBER(DH$1)),IF(OFFSET(CountryData!$A$1,'Quality check'!$A62-1,'Quality check'!DH$1-1)=0,"",OFFSET(CountryData!$A$1,'Quality check'!$A62-1,'Quality check'!DH$1-1)),"")</f>
        <v xml:space="preserve"> </v>
      </c>
      <c r="DI62" s="308" t="str">
        <f ca="1">IF(AND(ISNUMBER($A62),ISNUMBER(DI$1)),IF(OFFSET(CountryData!$A$1,'Quality check'!$A62-1,'Quality check'!DI$1-1)=0,"",OFFSET(CountryData!$A$1,'Quality check'!$A62-1,'Quality check'!DI$1-1)),"")</f>
        <v xml:space="preserve"> </v>
      </c>
      <c r="DJ62" s="308" t="str">
        <f ca="1">IF(AND(ISNUMBER($A62),ISNUMBER(DJ$1)),IF(OFFSET(CountryData!$A$1,'Quality check'!$A62-1,'Quality check'!DJ$1-1)=0,"",OFFSET(CountryData!$A$1,'Quality check'!$A62-1,'Quality check'!DJ$1-1)),"")</f>
        <v/>
      </c>
      <c r="DK62" s="203">
        <f ca="1">IF(AND(ISNUMBER($A62),ISNUMBER(DK$1)),IF(OFFSET(CountryData!$A$1,'Quality check'!$A62-1,'Quality check'!DK$1-1)=0,"",OFFSET(CountryData!$A$1,'Quality check'!$A62-1,'Quality check'!DK$1-1)),"")</f>
        <v>200000</v>
      </c>
      <c r="DL62" s="203">
        <f ca="1">IF(AND(ISNUMBER($A62),ISNUMBER(DL$1)),IF(OFFSET(CountryData!$A$1,'Quality check'!$A62-1,'Quality check'!DL$1-1)=0,"",OFFSET(CountryData!$A$1,'Quality check'!$A62-1,'Quality check'!DL$1-1)),"")</f>
        <v>100000</v>
      </c>
      <c r="DM62" s="203">
        <f ca="1">IF(AND(ISNUMBER($A62),ISNUMBER(DM$1)),IF(OFFSET(CountryData!$A$1,'Quality check'!$A62-1,'Quality check'!DM$1-1)=0,"",OFFSET(CountryData!$A$1,'Quality check'!$A62-1,'Quality check'!DM$1-1)),"")</f>
        <v>20000</v>
      </c>
      <c r="DN62" s="203">
        <f ca="1">IF(AND(ISNUMBER($A62),ISNUMBER(DN$1)),IF(OFFSET(CountryData!$A$1,'Quality check'!$A62-1,'Quality check'!DN$1-1)=0,"",OFFSET(CountryData!$A$1,'Quality check'!$A62-1,'Quality check'!DN$1-1)),"")</f>
        <v>100000</v>
      </c>
      <c r="DO62" t="str">
        <f ca="1">IF(AND(ISNUMBER($A62),ISNUMBER(DO$1)),IF(OFFSET(CountryData!$A$1,'Quality check'!$A62-1,'Quality check'!DO$1-1)=0,"",OFFSET(CountryData!$A$1,'Quality check'!$A62-1,'Quality check'!DO$1-1)),"")</f>
        <v/>
      </c>
      <c r="DP62" t="str">
        <f ca="1">IF(AND(ISNUMBER($A62),ISNUMBER(DP$1)),IF(OFFSET(CountryData!$A$1,'Quality check'!$A62-1,'Quality check'!DP$1-1)=0,"",OFFSET(CountryData!$A$1,'Quality check'!$A62-1,'Quality check'!DP$1-1)),"")</f>
        <v/>
      </c>
      <c r="EF62">
        <f t="shared" si="9"/>
        <v>14</v>
      </c>
      <c r="EG62">
        <f t="shared" si="10"/>
        <v>14</v>
      </c>
      <c r="EH62" t="str">
        <f t="shared" si="0"/>
        <v/>
      </c>
    </row>
    <row r="63" spans="1:138" x14ac:dyDescent="0.25">
      <c r="A63" s="114">
        <f>IF(ISNUMBER(MATCH(C63,CountryData!$EM:$EM,0)),MATCH(C63,CountryData!$EM:$EM,0),"")</f>
        <v>120</v>
      </c>
      <c r="B63" t="s">
        <v>854</v>
      </c>
      <c r="C63" t="s">
        <v>855</v>
      </c>
      <c r="D63" t="s">
        <v>645</v>
      </c>
      <c r="E63" t="s">
        <v>857</v>
      </c>
      <c r="F63" s="203">
        <f ca="1">IF(AND(ISNUMBER($A63),ISNUMBER(F$1)),IF(OFFSET(CountryData!$A$1,'Quality check'!$A63-1,'Quality check'!F$1-1)=0,"",OFFSET(CountryData!$A$1,'Quality check'!$A63-1,'Quality check'!F$1-1)),"")</f>
        <v>855399</v>
      </c>
      <c r="G63" s="203">
        <f ca="1">IF(AND(ISNUMBER($A63),ISNUMBER(G$1)),IF(OFFSET(CountryData!$A$1,'Quality check'!$A63-1,'Quality check'!G$1-1)=0,"",OFFSET(CountryData!$A$1,'Quality check'!$A63-1,'Quality check'!G$1-1)),"")</f>
        <v>366966.17099999997</v>
      </c>
      <c r="H63" s="202">
        <f ca="1">IF(AND(ISNUMBER($A63),ISNUMBER(H$1)),IF(OFFSET(CountryData!$A$1,'Quality check'!$A63-1,'Quality check'!H$1-1)=0,"",OFFSET(CountryData!$A$1,'Quality check'!$A63-1,'Quality check'!H$1-1)),"")</f>
        <v>0.7</v>
      </c>
      <c r="I63" s="202">
        <f ca="1">IF(AND(ISNUMBER($A63),ISNUMBER(I$1)),IF(OFFSET(CountryData!$A$1,'Quality check'!$A63-1,'Quality check'!I$1-1)=0,"",OFFSET(CountryData!$A$1,'Quality check'!$A63-1,'Quality check'!I$1-1)),"")</f>
        <v>0.03</v>
      </c>
      <c r="J63" s="203">
        <f ca="1">IF(AND(ISNUMBER($A63),ISNUMBER(J$1)),IF(OFFSET(CountryData!$A$1,'Quality check'!$A63-1,'Quality check'!J$1-1)=0,"",OFFSET(CountryData!$A$1,'Quality check'!$A63-1,'Quality check'!J$1-1)),"")</f>
        <v>429827.34778245003</v>
      </c>
      <c r="K63" s="203">
        <f ca="1">IF(AND(ISNUMBER($A63),ISNUMBER(K$1)),IF(OFFSET(CountryData!$A$1,'Quality check'!$A63-1,'Quality check'!K$1-1)=0,"",OFFSET(CountryData!$A$1,'Quality check'!$A63-1,'Quality check'!K$1-1)),"")</f>
        <v>207718.63489755002</v>
      </c>
      <c r="L63" s="203">
        <f ca="1">IF(AND(ISNUMBER($A63),ISNUMBER(L$1)),IF(OFFSET(CountryData!$A$1,'Quality check'!$A63-1,'Quality check'!L$1-1)=0,"",OFFSET(CountryData!$A$1,'Quality check'!$A63-1,'Quality check'!L$1-1)),"")</f>
        <v>42769.950000000004</v>
      </c>
      <c r="M63" s="203">
        <f ca="1">IF(AND(ISNUMBER($A63),ISNUMBER(M$1)),IF(OFFSET(CountryData!$A$1,'Quality check'!$A63-1,'Quality check'!M$1-1)=0,"",OFFSET(CountryData!$A$1,'Quality check'!$A63-1,'Quality check'!M$1-1)),"")</f>
        <v>131584.14629219999</v>
      </c>
      <c r="N63" s="203">
        <f ca="1">IF(AND(ISNUMBER($A63),ISNUMBER(N$1)),IF(OFFSET(CountryData!$A$1,'Quality check'!$A63-1,'Quality check'!N$1-1)=0,"",OFFSET(CountryData!$A$1,'Quality check'!$A63-1,'Quality check'!N$1-1)),"")</f>
        <v>104512.37181532501</v>
      </c>
      <c r="O63" s="203">
        <f ca="1">IF(AND(ISNUMBER($A63),ISNUMBER(O$1)),IF(OFFSET(CountryData!$A$1,'Quality check'!$A63-1,'Quality check'!O$1-1)=0,"",OFFSET(CountryData!$A$1,'Quality check'!$A63-1,'Quality check'!O$1-1)),"")</f>
        <v>50975.215212675001</v>
      </c>
      <c r="P63" s="203">
        <f ca="1">IF(AND(ISNUMBER($A63),ISNUMBER(P$1)),IF(OFFSET(CountryData!$A$1,'Quality check'!$A63-1,'Quality check'!P$1-1)=0,"",OFFSET(CountryData!$A$1,'Quality check'!$A63-1,'Quality check'!P$1-1)),"")</f>
        <v>64511.113143599992</v>
      </c>
      <c r="Q63" s="203">
        <f ca="1">IF(AND(ISNUMBER($A63),ISNUMBER(Q$1)),IF(OFFSET(CountryData!$A$1,'Quality check'!$A63-1,'Quality check'!Q$1-1)=0,"",OFFSET(CountryData!$A$1,'Quality check'!$A63-1,'Quality check'!Q$1-1)),"")</f>
        <v>27071.774476874998</v>
      </c>
      <c r="R63" s="203">
        <f ca="1">IF(AND(ISNUMBER($A63),ISNUMBER(R$1)),IF(OFFSET(CountryData!$A$1,'Quality check'!$A63-1,'Quality check'!R$1-1)=0,"",OFFSET(CountryData!$A$1,'Quality check'!$A63-1,'Quality check'!R$1-1)),"")</f>
        <v>13535.876545949999</v>
      </c>
      <c r="S63" s="203">
        <f ca="1">IF(AND(ISNUMBER($A63),ISNUMBER(S$1)),IF(OFFSET(CountryData!$A$1,'Quality check'!$A63-1,'Quality check'!S$1-1)=0,"",OFFSET(CountryData!$A$1,'Quality check'!$A63-1,'Quality check'!S$1-1)),"")</f>
        <v>13535.876545949999</v>
      </c>
      <c r="T63" s="202">
        <f ca="1">IF(AND(ISNUMBER($A63),ISNUMBER(T$1)),IF(OFFSET(CountryData!$A$1,'Quality check'!$A63-1,'Quality check'!T$1-1)=0,"",OFFSET(CountryData!$A$1,'Quality check'!$A63-1,'Quality check'!T$1-1)),"")</f>
        <v>0.67</v>
      </c>
      <c r="U63" s="203">
        <f ca="1">IF(AND(ISNUMBER($A63),ISNUMBER(U$1)),IF(OFFSET(CountryData!$A$1,'Quality check'!$A63-1,'Quality check'!U$1-1)=0,"",OFFSET(CountryData!$A$1,'Quality check'!$A63-1,'Quality check'!U$1-1)),"")</f>
        <v>6800000</v>
      </c>
      <c r="V63" s="203">
        <f ca="1">IF(AND(ISNUMBER($A63),ISNUMBER(V$1)),IF(OFFSET(CountryData!$A$1,'Quality check'!$A63-1,'Quality check'!V$1-1)=0,"",OFFSET(CountryData!$A$1,'Quality check'!$A63-1,'Quality check'!V$1-1)),"")</f>
        <v>6800000</v>
      </c>
      <c r="W63" s="202">
        <f ca="1">IF(AND(ISNUMBER($A63),ISNUMBER(W$1)),IF(OFFSET(CountryData!$A$1,'Quality check'!$A63-1,'Quality check'!W$1-1)=0,"",OFFSET(CountryData!$A$1,'Quality check'!$A63-1,'Quality check'!W$1-1)),"")</f>
        <v>0.19699999999999998</v>
      </c>
      <c r="X63" s="202">
        <f ca="1">IF(AND(ISNUMBER($A63),ISNUMBER(X$1)),IF(OFFSET(CountryData!$A$1,'Quality check'!$A63-1,'Quality check'!X$1-1)=0,"",OFFSET(CountryData!$A$1,'Quality check'!$A63-1,'Quality check'!X$1-1)),"")</f>
        <v>4.2</v>
      </c>
      <c r="Y63" s="202">
        <f ca="1">IF(AND(ISNUMBER($A63),ISNUMBER(Y$1)),IF(OFFSET(CountryData!$A$1,'Quality check'!$A63-1,'Quality check'!Y$1-1)=0,"",OFFSET(CountryData!$A$1,'Quality check'!$A63-1,'Quality check'!Y$1-1)),"")</f>
        <v>0.4</v>
      </c>
      <c r="Z63" s="202">
        <f ca="1">IF(AND(ISNUMBER($A63),ISNUMBER(Z$1)),IF(OFFSET(CountryData!$A$1,'Quality check'!$A63-1,'Quality check'!Z$1-1)=0,"",OFFSET(CountryData!$A$1,'Quality check'!$A63-1,'Quality check'!Z$1-1)),"")</f>
        <v>0.17</v>
      </c>
      <c r="AA63" s="203">
        <f ca="1">IF(AND(ISNUMBER($A63),ISNUMBER(AA$1)),IF(OFFSET(CountryData!$A$1,'Quality check'!$A63-1,'Quality check'!AA$1-1)=0,"",OFFSET(CountryData!$A$1,'Quality check'!$A63-1,'Quality check'!AA$1-1)),"")</f>
        <v>46500</v>
      </c>
      <c r="AB63" s="203">
        <f ca="1">IF(AND(ISNUMBER($A63),ISNUMBER(AB$1)),IF(OFFSET(CountryData!$A$1,'Quality check'!$A63-1,'Quality check'!AB$1-1)=0,"",OFFSET(CountryData!$A$1,'Quality check'!$A63-1,'Quality check'!AB$1-1)),"")</f>
        <v>78000</v>
      </c>
      <c r="AC63" s="203">
        <f ca="1">IF(AND(ISNUMBER($A63),ISNUMBER(AC$1)),IF(OFFSET(CountryData!$A$1,'Quality check'!$A63-1,'Quality check'!AC$1-1)=0,"",OFFSET(CountryData!$A$1,'Quality check'!$A63-1,'Quality check'!AC$1-1)),"")</f>
        <v>111000</v>
      </c>
      <c r="AD63" s="203">
        <f ca="1">IF(AND(ISNUMBER($A63),ISNUMBER(AD$1)),IF(OFFSET(CountryData!$A$1,'Quality check'!$A63-1,'Quality check'!AD$1-1)=0,"",OFFSET(CountryData!$A$1,'Quality check'!$A63-1,'Quality check'!AD$1-1)),"")</f>
        <v>7320</v>
      </c>
      <c r="AE63" s="202">
        <f ca="1">IF(AND(ISNUMBER($A63),ISNUMBER(AE$1)),IF(OFFSET(CountryData!$A$1,'Quality check'!$A63-1,'Quality check'!AE$1-1)=0,"",OFFSET(CountryData!$A$1,'Quality check'!$A63-1,'Quality check'!AE$1-1)),"")</f>
        <v>0.17</v>
      </c>
      <c r="AF63" s="308">
        <f ca="1">IF(AND(ISNUMBER($A63),ISNUMBER(AF$1)),IF(OFFSET(CountryData!$A$1,'Quality check'!$A63-1,'Quality check'!AF$1-1)=0,"",OFFSET(CountryData!$A$1,'Quality check'!$A63-1,'Quality check'!AF$1-1)),"")</f>
        <v>3</v>
      </c>
      <c r="AG63" s="203" t="str">
        <f ca="1">IF(AND(ISNUMBER($A63),ISNUMBER(AG$1)),IF(OFFSET(CountryData!$A$1,'Quality check'!$A63-1,'Quality check'!AG$1-1)=0,"",OFFSET(CountryData!$A$1,'Quality check'!$A63-1,'Quality check'!AG$1-1)),"")</f>
        <v>CHW</v>
      </c>
      <c r="AH63" s="203">
        <f ca="1">IF(AND(ISNUMBER($A63),ISNUMBER(AH$1)),IF(OFFSET(CountryData!$A$1,'Quality check'!$A63-1,'Quality check'!AH$1-1)=0,"",OFFSET(CountryData!$A$1,'Quality check'!$A63-1,'Quality check'!AH$1-1)),"")</f>
        <v>500</v>
      </c>
      <c r="AI63" s="203">
        <f ca="1">IF(AND(ISNUMBER($A63),ISNUMBER(AI$1)),IF(OFFSET(CountryData!$A$1,'Quality check'!$A63-1,'Quality check'!AI$1-1)=0,"",OFFSET(CountryData!$A$1,'Quality check'!$A63-1,'Quality check'!AI$1-1)),"")</f>
        <v>2300</v>
      </c>
      <c r="AJ63" s="202">
        <f ca="1">IF(AND(ISNUMBER($A63),ISNUMBER(AJ$1)),IF(OFFSET(CountryData!$A$1,'Quality check'!$A63-1,'Quality check'!AJ$1-1)=0,"",OFFSET(CountryData!$A$1,'Quality check'!$A63-1,'Quality check'!AJ$1-1)),"")</f>
        <v>0.49</v>
      </c>
      <c r="AK63" s="202">
        <f ca="1">IF(AND(ISNUMBER($A63),ISNUMBER(AK$1)),IF(OFFSET(CountryData!$A$1,'Quality check'!$A63-1,'Quality check'!AK$1-1)=0,"",OFFSET(CountryData!$A$1,'Quality check'!$A63-1,'Quality check'!AK$1-1)),"")</f>
        <v>0.01</v>
      </c>
      <c r="AL63" s="202">
        <f ca="1">IF(AND(ISNUMBER($A63),ISNUMBER(AL$1)),IF(OFFSET(CountryData!$A$1,'Quality check'!$A63-1,'Quality check'!AL$1-1)=0,"",OFFSET(CountryData!$A$1,'Quality check'!$A63-1,'Quality check'!AL$1-1)),"")</f>
        <v>0.123</v>
      </c>
      <c r="AM63" s="202">
        <f ca="1">IF(AND(ISNUMBER($A63),ISNUMBER(AM$1)),IF(OFFSET(CountryData!$A$1,'Quality check'!$A63-1,'Quality check'!AM$1-1)=0,"",OFFSET(CountryData!$A$1,'Quality check'!$A63-1,'Quality check'!AM$1-1)),"")</f>
        <v>0.3</v>
      </c>
      <c r="AN63" s="202" t="str">
        <f ca="1">IF(AND(ISNUMBER($A63),ISNUMBER(AN$1)),IF(OFFSET(CountryData!$A$1,'Quality check'!$A63-1,'Quality check'!AN$1-1)=0,"",OFFSET(CountryData!$A$1,'Quality check'!$A63-1,'Quality check'!AN$1-1)),"")</f>
        <v>CHW</v>
      </c>
      <c r="AO63" s="203">
        <f ca="1">IF(AND(ISNUMBER($A63),ISNUMBER(AO$1)),IF(OFFSET(CountryData!$A$1,'Quality check'!$A63-1,'Quality check'!AO$1-1)=0,"",OFFSET(CountryData!$A$1,'Quality check'!$A63-1,'Quality check'!AO$1-1)),"")</f>
        <v>500</v>
      </c>
      <c r="AP63" s="203">
        <f ca="1">IF(AND(ISNUMBER($A63),ISNUMBER(AP$1)),IF(OFFSET(CountryData!$A$1,'Quality check'!$A63-1,'Quality check'!AP$1-1)=0,"",OFFSET(CountryData!$A$1,'Quality check'!$A63-1,'Quality check'!AP$1-1)),"")</f>
        <v>2300</v>
      </c>
      <c r="AQ63" s="202">
        <f ca="1">IF(AND(ISNUMBER($A63),ISNUMBER(AQ$1)),IF(OFFSET(CountryData!$A$1,'Quality check'!$A63-1,'Quality check'!AQ$1-1)=0,"",OFFSET(CountryData!$A$1,'Quality check'!$A63-1,'Quality check'!AQ$1-1)),"")</f>
        <v>0.56000000000000005</v>
      </c>
      <c r="AR63" s="202">
        <f ca="1">IF(AND(ISNUMBER($A63),ISNUMBER(AR$1)),IF(OFFSET(CountryData!$A$1,'Quality check'!$A63-1,'Quality check'!AR$1-1)=0,"",OFFSET(CountryData!$A$1,'Quality check'!$A63-1,'Quality check'!AR$1-1)),"")</f>
        <v>0.01</v>
      </c>
      <c r="AS63" s="202">
        <f ca="1">IF(AND(ISNUMBER($A63),ISNUMBER(AS$1)),IF(OFFSET(CountryData!$A$1,'Quality check'!$A63-1,'Quality check'!AS$1-1)=0,"",OFFSET(CountryData!$A$1,'Quality check'!$A63-1,'Quality check'!AS$1-1)),"")</f>
        <v>0.24</v>
      </c>
      <c r="AT63" s="202">
        <f ca="1">IF(AND(ISNUMBER($A63),ISNUMBER(AT$1)),IF(OFFSET(CountryData!$A$1,'Quality check'!$A63-1,'Quality check'!AT$1-1)=0,"",OFFSET(CountryData!$A$1,'Quality check'!$A63-1,'Quality check'!AT$1-1)),"")</f>
        <v>0.123</v>
      </c>
      <c r="AU63" s="202">
        <f ca="1">IF(AND(ISNUMBER($A63),ISNUMBER(AU$1)),IF(OFFSET(CountryData!$A$1,'Quality check'!$A63-1,'Quality check'!AU$1-1)=0,"",OFFSET(CountryData!$A$1,'Quality check'!$A63-1,'Quality check'!AU$1-1)),"")</f>
        <v>3</v>
      </c>
      <c r="AV63" s="202" t="str">
        <f ca="1">IF(AND(ISNUMBER($A63),ISNUMBER(AV$1)),IF(OFFSET(CountryData!$A$1,'Quality check'!$A63-1,'Quality check'!AV$1-1)=0,"",OFFSET(CountryData!$A$1,'Quality check'!$A63-1,'Quality check'!AV$1-1)),"")</f>
        <v>CHW</v>
      </c>
      <c r="AW63" s="203">
        <f ca="1">IF(AND(ISNUMBER($A63),ISNUMBER(AW$1)),IF(OFFSET(CountryData!$A$1,'Quality check'!$A63-1,'Quality check'!AW$1-1)=0,"",OFFSET(CountryData!$A$1,'Quality check'!$A63-1,'Quality check'!AW$1-1)),"")</f>
        <v>500</v>
      </c>
      <c r="AX63" s="203">
        <f ca="1">IF(AND(ISNUMBER($A63),ISNUMBER(AX$1)),IF(OFFSET(CountryData!$A$1,'Quality check'!$A63-1,'Quality check'!AX$1-1)=0,"",OFFSET(CountryData!$A$1,'Quality check'!$A63-1,'Quality check'!AX$1-1)),"")</f>
        <v>2300</v>
      </c>
      <c r="AY63" s="202">
        <f ca="1">IF(AND(ISNUMBER($A63),ISNUMBER(AY$1)),IF(OFFSET(CountryData!$A$1,'Quality check'!$A63-1,'Quality check'!AY$1-1)=0,"",OFFSET(CountryData!$A$1,'Quality check'!$A63-1,'Quality check'!AY$1-1)),"")</f>
        <v>2</v>
      </c>
      <c r="AZ63" s="202">
        <f ca="1">IF(AND(ISNUMBER($A63),ISNUMBER(AZ$1)),IF(OFFSET(CountryData!$A$1,'Quality check'!$A63-1,'Quality check'!AZ$1-1)=0,"",OFFSET(CountryData!$A$1,'Quality check'!$A63-1,'Quality check'!AZ$1-1)),"")</f>
        <v>0.59</v>
      </c>
      <c r="BA63" s="202">
        <f ca="1">IF(AND(ISNUMBER($A63),ISNUMBER(BA$1)),IF(OFFSET(CountryData!$A$1,'Quality check'!$A63-1,'Quality check'!BA$1-1)=0,"",OFFSET(CountryData!$A$1,'Quality check'!$A63-1,'Quality check'!BA$1-1)),"")</f>
        <v>0.01</v>
      </c>
      <c r="BB63" s="202">
        <f ca="1">IF(AND(ISNUMBER($A63),ISNUMBER(BB$1)),IF(OFFSET(CountryData!$A$1,'Quality check'!$A63-1,'Quality check'!BB$1-1)=0,"",OFFSET(CountryData!$A$1,'Quality check'!$A63-1,'Quality check'!BB$1-1)),"")</f>
        <v>0.114</v>
      </c>
      <c r="BC63" s="202">
        <f ca="1">IF(AND(ISNUMBER($A63),ISNUMBER(BC$1)),IF(OFFSET(CountryData!$A$1,'Quality check'!$A63-1,'Quality check'!BC$1-1)=0,"",OFFSET(CountryData!$A$1,'Quality check'!$A63-1,'Quality check'!BC$1-1)),"")</f>
        <v>0.01</v>
      </c>
      <c r="BD63" s="313" t="str">
        <f ca="1">IF(AND(ISNUMBER($A63),ISNUMBER(BD$1)),IF(OFFSET(CountryData!$A$1,'Quality check'!$A63-1,'Quality check'!BD$1-1)=0,"",OFFSET(CountryData!$A$1,'Quality check'!$A63-1,'Quality check'!BD$1-1)),"")</f>
        <v xml:space="preserve"> </v>
      </c>
      <c r="BE63" s="313" t="str">
        <f ca="1">IF(AND(ISNUMBER($A63),ISNUMBER(BE$1)),IF(OFFSET(CountryData!$A$1,'Quality check'!$A63-1,'Quality check'!BE$1-1)=0,"",OFFSET(CountryData!$A$1,'Quality check'!$A63-1,'Quality check'!BE$1-1)),"")</f>
        <v xml:space="preserve"> </v>
      </c>
      <c r="BF63" s="313" t="str">
        <f ca="1">IF(AND(ISNUMBER($A63),ISNUMBER(BF$1)),IF(OFFSET(CountryData!$A$1,'Quality check'!$A63-1,'Quality check'!BF$1-1)=0,"",OFFSET(CountryData!$A$1,'Quality check'!$A63-1,'Quality check'!BF$1-1)),"")</f>
        <v xml:space="preserve"> </v>
      </c>
      <c r="BG63" s="203" t="str">
        <f ca="1">IF(AND(ISNUMBER($A63),ISNUMBER(BG$1)),IF(OFFSET(CountryData!$A$1,'Quality check'!$A63-1,'Quality check'!BG$1-1)=0,"",OFFSET(CountryData!$A$1,'Quality check'!$A63-1,'Quality check'!BG$1-1)),"")</f>
        <v xml:space="preserve"> </v>
      </c>
      <c r="BH63" s="202" t="str">
        <f ca="1">IF(AND(ISNUMBER($A63),ISNUMBER(BH$1)),IF(OFFSET(CountryData!$A$1,'Quality check'!$A63-1,'Quality check'!BH$1-1)=0,"",OFFSET(CountryData!$A$1,'Quality check'!$A63-1,'Quality check'!BH$1-1)),"")</f>
        <v xml:space="preserve"> </v>
      </c>
      <c r="BI63" s="203" t="str">
        <f ca="1">IF(AND(ISNUMBER($A63),ISNUMBER(BI$1)),IF(OFFSET(CountryData!$A$1,'Quality check'!$A63-1,'Quality check'!BI$1-1)=0,"",OFFSET(CountryData!$A$1,'Quality check'!$A63-1,'Quality check'!BI$1-1)),"")</f>
        <v xml:space="preserve"> </v>
      </c>
      <c r="BJ63" s="202" t="str">
        <f ca="1">IF(AND(ISNUMBER($A63),ISNUMBER(BJ$1)),IF(OFFSET(CountryData!$A$1,'Quality check'!$A63-1,'Quality check'!BJ$1-1)=0,"",OFFSET(CountryData!$A$1,'Quality check'!$A63-1,'Quality check'!BJ$1-1)),"")</f>
        <v xml:space="preserve"> </v>
      </c>
      <c r="BK63" s="202" t="str">
        <f ca="1">IF(AND(ISNUMBER($A63),ISNUMBER(BK$1)),IF(OFFSET(CountryData!$A$1,'Quality check'!$A63-1,'Quality check'!BK$1-1)=0,"",OFFSET(CountryData!$A$1,'Quality check'!$A63-1,'Quality check'!BK$1-1)),"")</f>
        <v xml:space="preserve"> </v>
      </c>
      <c r="BL63" s="308">
        <f ca="1">IF(AND(ISNUMBER($A63),ISNUMBER(BL$1)),IF(OFFSET(CountryData!$A$1,'Quality check'!$A63-1,'Quality check'!BL$1-1)=0,"",OFFSET(CountryData!$A$1,'Quality check'!$A63-1,'Quality check'!BL$1-1)),"")</f>
        <v>0.01</v>
      </c>
      <c r="BM63" s="308">
        <f ca="1">IF(AND(ISNUMBER($A63),ISNUMBER(BM$1)),IF(OFFSET(CountryData!$A$1,'Quality check'!$A63-1,'Quality check'!BM$1-1)=0,"",OFFSET(CountryData!$A$1,'Quality check'!$A63-1,'Quality check'!BM$1-1)),"")</f>
        <v>0.04</v>
      </c>
      <c r="BN63" s="308">
        <f ca="1">IF(AND(ISNUMBER($A63),ISNUMBER(BN$1)),IF(OFFSET(CountryData!$A$1,'Quality check'!$A63-1,'Quality check'!BN$1-1)=0,"",OFFSET(CountryData!$A$1,'Quality check'!$A63-1,'Quality check'!BN$1-1)),"")</f>
        <v>0.03</v>
      </c>
      <c r="BO63" s="308">
        <f ca="1">IF(AND(ISNUMBER($A63),ISNUMBER(BO$1)),IF(OFFSET(CountryData!$A$1,'Quality check'!$A63-1,'Quality check'!BO$1-1)=0,"",OFFSET(CountryData!$A$1,'Quality check'!$A63-1,'Quality check'!BO$1-1)),"")</f>
        <v>0.78</v>
      </c>
      <c r="BP63" s="308">
        <f ca="1">IF(AND(ISNUMBER($A63),ISNUMBER(BP$1)),IF(OFFSET(CountryData!$A$1,'Quality check'!$A63-1,'Quality check'!BP$1-1)=0,"",OFFSET(CountryData!$A$1,'Quality check'!$A63-1,'Quality check'!BP$1-1)),"")</f>
        <v>0.39</v>
      </c>
      <c r="BQ63" s="308">
        <f ca="1">IF(AND(ISNUMBER($A63),ISNUMBER(BQ$1)),IF(OFFSET(CountryData!$A$1,'Quality check'!$A63-1,'Quality check'!BQ$1-1)=0,"",OFFSET(CountryData!$A$1,'Quality check'!$A63-1,'Quality check'!BQ$1-1)),"")</f>
        <v>0.01</v>
      </c>
      <c r="BR63" s="308">
        <f ca="1">IF(AND(ISNUMBER($A63),ISNUMBER(BR$1)),IF(OFFSET(CountryData!$A$1,'Quality check'!$A63-1,'Quality check'!BR$1-1)=0,"",OFFSET(CountryData!$A$1,'Quality check'!$A63-1,'Quality check'!BR$1-1)),"")</f>
        <v>0.01</v>
      </c>
      <c r="BS63" s="308">
        <f ca="1">IF(AND(ISNUMBER($A63),ISNUMBER(BS$1)),IF(OFFSET(CountryData!$A$1,'Quality check'!$A63-1,'Quality check'!BS$1-1)=0,"",OFFSET(CountryData!$A$1,'Quality check'!$A63-1,'Quality check'!BS$1-1)),"")</f>
        <v>0.01</v>
      </c>
      <c r="BT63" s="308">
        <f ca="1">IF(AND(ISNUMBER($A63),ISNUMBER(BT$1)),IF(OFFSET(CountryData!$A$1,'Quality check'!$A63-1,'Quality check'!BT$1-1)=0,"",OFFSET(CountryData!$A$1,'Quality check'!$A63-1,'Quality check'!BT$1-1)),"")</f>
        <v>0.04</v>
      </c>
      <c r="BU63" s="308">
        <f ca="1">IF(AND(ISNUMBER($A63),ISNUMBER(BU$1)),IF(OFFSET(CountryData!$A$1,'Quality check'!$A63-1,'Quality check'!BU$1-1)=0,"",OFFSET(CountryData!$A$1,'Quality check'!$A63-1,'Quality check'!BU$1-1)),"")</f>
        <v>0.03</v>
      </c>
      <c r="BV63" s="308">
        <f ca="1">IF(AND(ISNUMBER($A63),ISNUMBER(BV$1)),IF(OFFSET(CountryData!$A$1,'Quality check'!$A63-1,'Quality check'!BV$1-1)=0,"",OFFSET(CountryData!$A$1,'Quality check'!$A63-1,'Quality check'!BV$1-1)),"")</f>
        <v>0.01</v>
      </c>
      <c r="BW63" s="308">
        <f ca="1">IF(AND(ISNUMBER($A63),ISNUMBER(BW$1)),IF(OFFSET(CountryData!$A$1,'Quality check'!$A63-1,'Quality check'!BW$1-1)=0,"",OFFSET(CountryData!$A$1,'Quality check'!$A63-1,'Quality check'!BW$1-1)),"")</f>
        <v>0.01</v>
      </c>
      <c r="BX63" s="202">
        <f ca="1">IF(AND(ISNUMBER($A63),ISNUMBER(BX$1)),IF(OFFSET(CountryData!$A$1,'Quality check'!$A63-1,'Quality check'!BX$1-1)=0,"",OFFSET(CountryData!$A$1,'Quality check'!$A63-1,'Quality check'!BX$1-1)),"")</f>
        <v>0.01</v>
      </c>
      <c r="BY63" s="308">
        <f ca="1">IF(AND(ISNUMBER($A63),ISNUMBER(BY$1)),IF(OFFSET(CountryData!$A$1,'Quality check'!$A63-1,'Quality check'!BY$1-1)=0,"",OFFSET(CountryData!$A$1,'Quality check'!$A63-1,'Quality check'!BY$1-1)),"")</f>
        <v>0.04</v>
      </c>
      <c r="BZ63" s="308">
        <f ca="1">IF(AND(ISNUMBER($A63),ISNUMBER(BZ$1)),IF(OFFSET(CountryData!$A$1,'Quality check'!$A63-1,'Quality check'!BZ$1-1)=0,"",OFFSET(CountryData!$A$1,'Quality check'!$A63-1,'Quality check'!BZ$1-1)),"")</f>
        <v>0.03</v>
      </c>
      <c r="CA63" s="308">
        <f ca="1">IF(AND(ISNUMBER($A63),ISNUMBER(CA$1)),IF(OFFSET(CountryData!$A$1,'Quality check'!$A63-1,'Quality check'!CA$1-1)=0,"",OFFSET(CountryData!$A$1,'Quality check'!$A63-1,'Quality check'!CA$1-1)),"")</f>
        <v>0.56000000000000005</v>
      </c>
      <c r="CB63" s="308">
        <f ca="1">IF(AND(ISNUMBER($A63),ISNUMBER(CB$1)),IF(OFFSET(CountryData!$A$1,'Quality check'!$A63-1,'Quality check'!CB$1-1)=0,"",OFFSET(CountryData!$A$1,'Quality check'!$A63-1,'Quality check'!CB$1-1)),"")</f>
        <v>0.25</v>
      </c>
      <c r="CC63" s="308">
        <f ca="1">IF(AND(ISNUMBER($A63),ISNUMBER(CC$1)),IF(OFFSET(CountryData!$A$1,'Quality check'!$A63-1,'Quality check'!CC$1-1)=0,"",OFFSET(CountryData!$A$1,'Quality check'!$A63-1,'Quality check'!CC$1-1)),"")</f>
        <v>0.7</v>
      </c>
      <c r="CD63" s="308">
        <f ca="1">IF(AND(ISNUMBER($A63),ISNUMBER(CD$1)),IF(OFFSET(CountryData!$A$1,'Quality check'!$A63-1,'Quality check'!CD$1-1)=0,"",OFFSET(CountryData!$A$1,'Quality check'!$A63-1,'Quality check'!CD$1-1)),"")</f>
        <v>0.25</v>
      </c>
      <c r="CE63" s="308">
        <f ca="1">IF(AND(ISNUMBER($A63),ISNUMBER(CE$1)),IF(OFFSET(CountryData!$A$1,'Quality check'!$A63-1,'Quality check'!CE$1-1)=0,"",OFFSET(CountryData!$A$1,'Quality check'!$A63-1,'Quality check'!CE$1-1)),"")</f>
        <v>1</v>
      </c>
      <c r="CF63" s="308">
        <f ca="1">IF(AND(ISNUMBER($A63),ISNUMBER(CF$1)),IF(OFFSET(CountryData!$A$1,'Quality check'!$A63-1,'Quality check'!CF$1-1)=0,"",OFFSET(CountryData!$A$1,'Quality check'!$A63-1,'Quality check'!CF$1-1)),"")</f>
        <v>0.9</v>
      </c>
      <c r="CG63" s="308">
        <f ca="1">IF(AND(ISNUMBER($A63),ISNUMBER(CG$1)),IF(OFFSET(CountryData!$A$1,'Quality check'!$A63-1,'Quality check'!CG$1-1)=0,"",OFFSET(CountryData!$A$1,'Quality check'!$A63-1,'Quality check'!CG$1-1)),"")</f>
        <v>0.8</v>
      </c>
      <c r="CH63" s="308">
        <f ca="1">IF(AND(ISNUMBER($A63),ISNUMBER(CH$1)),IF(OFFSET(CountryData!$A$1,'Quality check'!$A63-1,'Quality check'!CH$1-1)=0,"",OFFSET(CountryData!$A$1,'Quality check'!$A63-1,'Quality check'!CH$1-1)),"")</f>
        <v>0.7</v>
      </c>
      <c r="CI63" s="308">
        <f ca="1">IF(AND(ISNUMBER($A63),ISNUMBER(CI$1)),IF(OFFSET(CountryData!$A$1,'Quality check'!$A63-1,'Quality check'!CI$1-1)=0,"",OFFSET(CountryData!$A$1,'Quality check'!$A63-1,'Quality check'!CI$1-1)),"")</f>
        <v>0.49</v>
      </c>
      <c r="CJ63" s="308" t="str">
        <f ca="1">IF(AND(ISNUMBER($A63),ISNUMBER(CJ$1)),IF(OFFSET(CountryData!$A$1,'Quality check'!$A63-1,'Quality check'!CJ$1-1)=0,"",OFFSET(CountryData!$A$1,'Quality check'!$A63-1,'Quality check'!CJ$1-1)),"")</f>
        <v xml:space="preserve"> </v>
      </c>
      <c r="CK63" s="202" t="str">
        <f ca="1">IF(AND(ISNUMBER($A63),ISNUMBER(CK$1)),IF(OFFSET(CountryData!$A$1,'Quality check'!$A63-1,'Quality check'!CK$1-1)=0,"",OFFSET(CountryData!$A$1,'Quality check'!$A63-1,'Quality check'!CK$1-1)),"")</f>
        <v xml:space="preserve"> </v>
      </c>
      <c r="CL63" s="308" t="str">
        <f ca="1">IF(AND(ISNUMBER($A63),ISNUMBER(CL$1)),IF(OFFSET(CountryData!$A$1,'Quality check'!$A63-1,'Quality check'!CL$1-1)=0,"",OFFSET(CountryData!$A$1,'Quality check'!$A63-1,'Quality check'!CL$1-1)),"")</f>
        <v xml:space="preserve"> </v>
      </c>
      <c r="CM63" s="308" t="str">
        <f ca="1">IF(AND(ISNUMBER($A63),ISNUMBER(CM$1)),IF(OFFSET(CountryData!$A$1,'Quality check'!$A63-1,'Quality check'!CM$1-1)=0,"",OFFSET(CountryData!$A$1,'Quality check'!$A63-1,'Quality check'!CM$1-1)),"")</f>
        <v xml:space="preserve"> </v>
      </c>
      <c r="CN63" s="308" t="str">
        <f ca="1">IF(AND(ISNUMBER($A63),ISNUMBER(CN$1)),IF(OFFSET(CountryData!$A$1,'Quality check'!$A63-1,'Quality check'!CN$1-1)=0,"",OFFSET(CountryData!$A$1,'Quality check'!$A63-1,'Quality check'!CN$1-1)),"")</f>
        <v xml:space="preserve"> </v>
      </c>
      <c r="CO63" s="308" t="str">
        <f ca="1">IF(AND(ISNUMBER($A63),ISNUMBER(CO$1)),IF(OFFSET(CountryData!$A$1,'Quality check'!$A63-1,'Quality check'!CO$1-1)=0,"",OFFSET(CountryData!$A$1,'Quality check'!$A63-1,'Quality check'!CO$1-1)),"")</f>
        <v xml:space="preserve"> </v>
      </c>
      <c r="CP63" s="308" t="str">
        <f ca="1">IF(AND(ISNUMBER($A63),ISNUMBER(CP$1)),IF(OFFSET(CountryData!$A$1,'Quality check'!$A63-1,'Quality check'!CP$1-1)=0,"",OFFSET(CountryData!$A$1,'Quality check'!$A63-1,'Quality check'!CP$1-1)),"")</f>
        <v xml:space="preserve"> </v>
      </c>
      <c r="CQ63" s="308">
        <f ca="1">IF(AND(ISNUMBER($A63),ISNUMBER(CQ$1)),IF(OFFSET(CountryData!$A$1,'Quality check'!$A63-1,'Quality check'!CQ$1-1)=0,"",OFFSET(CountryData!$A$1,'Quality check'!$A63-1,'Quality check'!CQ$1-1)),"")</f>
        <v>0.01</v>
      </c>
      <c r="CR63" s="203">
        <f ca="1">IF(AND(ISNUMBER($A63),ISNUMBER(CR$1)),IF(OFFSET(CountryData!$A$1,'Quality check'!$A63-1,'Quality check'!CR$1-1)=0,"",OFFSET(CountryData!$A$1,'Quality check'!$A63-1,'Quality check'!CR$1-1)),"")</f>
        <v>289</v>
      </c>
      <c r="CS63" s="203">
        <f ca="1">IF(AND(ISNUMBER($A63),ISNUMBER(CS$1)),IF(OFFSET(CountryData!$A$1,'Quality check'!$A63-1,'Quality check'!CS$1-1)=0,"",OFFSET(CountryData!$A$1,'Quality check'!$A63-1,'Quality check'!CS$1-1)),"")</f>
        <v>5000</v>
      </c>
      <c r="CT63" s="203">
        <f ca="1">IF(AND(ISNUMBER($A63),ISNUMBER(CT$1)),IF(OFFSET(CountryData!$A$1,'Quality check'!$A63-1,'Quality check'!CT$1-1)=0,"",OFFSET(CountryData!$A$1,'Quality check'!$A63-1,'Quality check'!CT$1-1)),"")</f>
        <v>2000</v>
      </c>
      <c r="CU63" s="203">
        <f ca="1">IF(AND(ISNUMBER($A63),ISNUMBER(CU$1)),IF(OFFSET(CountryData!$A$1,'Quality check'!$A63-1,'Quality check'!CU$1-1)=0,"",OFFSET(CountryData!$A$1,'Quality check'!$A63-1,'Quality check'!CU$1-1)),"")</f>
        <v>500</v>
      </c>
      <c r="CV63" s="203">
        <f ca="1">IF(AND(ISNUMBER($A63),ISNUMBER(CV$1)),IF(OFFSET(CountryData!$A$1,'Quality check'!$A63-1,'Quality check'!CV$1-1)=0,"",OFFSET(CountryData!$A$1,'Quality check'!$A63-1,'Quality check'!CV$1-1)),"")</f>
        <v>1500</v>
      </c>
      <c r="CW63" s="203">
        <f ca="1">IF(AND(ISNUMBER($A63),ISNUMBER(CW$1)),IF(OFFSET(CountryData!$A$1,'Quality check'!$A63-1,'Quality check'!CW$1-1)=0,"",OFFSET(CountryData!$A$1,'Quality check'!$A63-1,'Quality check'!CW$1-1)),"")</f>
        <v>20000</v>
      </c>
      <c r="CX63" s="203">
        <f ca="1">IF(AND(ISNUMBER($A63),ISNUMBER(CX$1)),IF(OFFSET(CountryData!$A$1,'Quality check'!$A63-1,'Quality check'!CX$1-1)=0,"",OFFSET(CountryData!$A$1,'Quality check'!$A63-1,'Quality check'!CX$1-1)),"")</f>
        <v>20000</v>
      </c>
      <c r="CY63" s="203">
        <f ca="1">IF(AND(ISNUMBER($A63),ISNUMBER(CY$1)),IF(OFFSET(CountryData!$A$1,'Quality check'!$A63-1,'Quality check'!CY$1-1)=0,"",OFFSET(CountryData!$A$1,'Quality check'!$A63-1,'Quality check'!CY$1-1)),"")</f>
        <v>15000</v>
      </c>
      <c r="CZ63" s="308">
        <f ca="1">IF(AND(ISNUMBER($A63),ISNUMBER(CZ$1)),IF(OFFSET(CountryData!$A$1,'Quality check'!$A63-1,'Quality check'!CZ$1-1)=0,"",OFFSET(CountryData!$A$1,'Quality check'!$A63-1,'Quality check'!CZ$1-1)),"")</f>
        <v>6</v>
      </c>
      <c r="DA63" s="308">
        <f ca="1">IF(AND(ISNUMBER($A63),ISNUMBER(DA$1)),IF(OFFSET(CountryData!$A$1,'Quality check'!$A63-1,'Quality check'!DA$1-1)=0,"",OFFSET(CountryData!$A$1,'Quality check'!$A63-1,'Quality check'!DA$1-1)),"")</f>
        <v>0.6</v>
      </c>
      <c r="DB63" s="202">
        <f ca="1">IF(AND(ISNUMBER($A63),ISNUMBER(DB$1)),IF(OFFSET(CountryData!$A$1,'Quality check'!$A63-1,'Quality check'!DB$1-1)=0,"",OFFSET(CountryData!$A$1,'Quality check'!$A63-1,'Quality check'!DB$1-1)),"")</f>
        <v>0.2</v>
      </c>
      <c r="DC63" s="308">
        <f ca="1">IF(AND(ISNUMBER($A63),ISNUMBER(DC$1)),IF(OFFSET(CountryData!$A$1,'Quality check'!$A63-1,'Quality check'!DC$1-1)=0,"",OFFSET(CountryData!$A$1,'Quality check'!$A63-1,'Quality check'!DC$1-1)),"")</f>
        <v>1.25</v>
      </c>
      <c r="DD63" s="308">
        <f ca="1">IF(AND(ISNUMBER($A63),ISNUMBER(DD$1)),IF(OFFSET(CountryData!$A$1,'Quality check'!$A63-1,'Quality check'!DD$1-1)=0,"",OFFSET(CountryData!$A$1,'Quality check'!$A63-1,'Quality check'!DD$1-1)),"")</f>
        <v>0.08</v>
      </c>
      <c r="DE63" s="202">
        <f ca="1">IF(AND(ISNUMBER($A63),ISNUMBER(DE$1)),IF(OFFSET(CountryData!$A$1,'Quality check'!$A63-1,'Quality check'!DE$1-1)=0,"",OFFSET(CountryData!$A$1,'Quality check'!$A63-1,'Quality check'!DE$1-1)),"")</f>
        <v>0.09</v>
      </c>
      <c r="DF63" s="203">
        <f ca="1">IF(AND(ISNUMBER($A63),ISNUMBER(DF$1)),IF(OFFSET(CountryData!$A$1,'Quality check'!$A63-1,'Quality check'!DF$1-1)=0,"",OFFSET(CountryData!$A$1,'Quality check'!$A63-1,'Quality check'!DF$1-1)),"")</f>
        <v>5</v>
      </c>
      <c r="DG63" s="308" t="str">
        <f ca="1">IF(AND(ISNUMBER($A63),ISNUMBER(DG$1)),IF(OFFSET(CountryData!$A$1,'Quality check'!$A63-1,'Quality check'!DG$1-1)=0,"",OFFSET(CountryData!$A$1,'Quality check'!$A63-1,'Quality check'!DG$1-1)),"")</f>
        <v xml:space="preserve"> </v>
      </c>
      <c r="DH63" s="203" t="str">
        <f ca="1">IF(AND(ISNUMBER($A63),ISNUMBER(DH$1)),IF(OFFSET(CountryData!$A$1,'Quality check'!$A63-1,'Quality check'!DH$1-1)=0,"",OFFSET(CountryData!$A$1,'Quality check'!$A63-1,'Quality check'!DH$1-1)),"")</f>
        <v xml:space="preserve"> </v>
      </c>
      <c r="DI63" s="308" t="str">
        <f ca="1">IF(AND(ISNUMBER($A63),ISNUMBER(DI$1)),IF(OFFSET(CountryData!$A$1,'Quality check'!$A63-1,'Quality check'!DI$1-1)=0,"",OFFSET(CountryData!$A$1,'Quality check'!$A63-1,'Quality check'!DI$1-1)),"")</f>
        <v xml:space="preserve"> </v>
      </c>
      <c r="DJ63" s="308" t="str">
        <f ca="1">IF(AND(ISNUMBER($A63),ISNUMBER(DJ$1)),IF(OFFSET(CountryData!$A$1,'Quality check'!$A63-1,'Quality check'!DJ$1-1)=0,"",OFFSET(CountryData!$A$1,'Quality check'!$A63-1,'Quality check'!DJ$1-1)),"")</f>
        <v/>
      </c>
      <c r="DK63" s="203">
        <f ca="1">IF(AND(ISNUMBER($A63),ISNUMBER(DK$1)),IF(OFFSET(CountryData!$A$1,'Quality check'!$A63-1,'Quality check'!DK$1-1)=0,"",OFFSET(CountryData!$A$1,'Quality check'!$A63-1,'Quality check'!DK$1-1)),"")</f>
        <v>200000</v>
      </c>
      <c r="DL63" s="203">
        <f ca="1">IF(AND(ISNUMBER($A63),ISNUMBER(DL$1)),IF(OFFSET(CountryData!$A$1,'Quality check'!$A63-1,'Quality check'!DL$1-1)=0,"",OFFSET(CountryData!$A$1,'Quality check'!$A63-1,'Quality check'!DL$1-1)),"")</f>
        <v>100000</v>
      </c>
      <c r="DM63" s="203">
        <f ca="1">IF(AND(ISNUMBER($A63),ISNUMBER(DM$1)),IF(OFFSET(CountryData!$A$1,'Quality check'!$A63-1,'Quality check'!DM$1-1)=0,"",OFFSET(CountryData!$A$1,'Quality check'!$A63-1,'Quality check'!DM$1-1)),"")</f>
        <v>20000</v>
      </c>
      <c r="DN63" s="203">
        <f ca="1">IF(AND(ISNUMBER($A63),ISNUMBER(DN$1)),IF(OFFSET(CountryData!$A$1,'Quality check'!$A63-1,'Quality check'!DN$1-1)=0,"",OFFSET(CountryData!$A$1,'Quality check'!$A63-1,'Quality check'!DN$1-1)),"")</f>
        <v>100000</v>
      </c>
      <c r="DO63" t="str">
        <f ca="1">IF(AND(ISNUMBER($A63),ISNUMBER(DO$1)),IF(OFFSET(CountryData!$A$1,'Quality check'!$A63-1,'Quality check'!DO$1-1)=0,"",OFFSET(CountryData!$A$1,'Quality check'!$A63-1,'Quality check'!DO$1-1)),"")</f>
        <v/>
      </c>
      <c r="DP63" t="str">
        <f ca="1">IF(AND(ISNUMBER($A63),ISNUMBER(DP$1)),IF(OFFSET(CountryData!$A$1,'Quality check'!$A63-1,'Quality check'!DP$1-1)=0,"",OFFSET(CountryData!$A$1,'Quality check'!$A63-1,'Quality check'!DP$1-1)),"")</f>
        <v/>
      </c>
      <c r="EF63">
        <f t="shared" si="9"/>
        <v>15</v>
      </c>
      <c r="EG63">
        <f t="shared" si="10"/>
        <v>15</v>
      </c>
      <c r="EH63" t="str">
        <f t="shared" si="0"/>
        <v/>
      </c>
    </row>
    <row r="64" spans="1:138" x14ac:dyDescent="0.25">
      <c r="A64" s="114">
        <f>IF(ISNUMBER(MATCH(C64,CountryData!$EM:$EM,0)),MATCH(C64,CountryData!$EM:$EM,0),"")</f>
        <v>34</v>
      </c>
      <c r="B64" t="s">
        <v>435</v>
      </c>
      <c r="C64" t="s">
        <v>754</v>
      </c>
      <c r="D64" t="str">
        <f t="shared" si="1"/>
        <v>Lesotho</v>
      </c>
      <c r="E64">
        <f t="shared" si="2"/>
        <v>2009</v>
      </c>
      <c r="F64" s="203">
        <f ca="1">IF(AND(ISNUMBER($A64),ISNUMBER(F$1)),IF(OFFSET(CountryData!$A$1,'Quality check'!$A64-1,'Quality check'!F$1-1)=0,"",OFFSET(CountryData!$A$1,'Quality check'!$A64-1,'Quality check'!F$1-1)),"")</f>
        <v>2067000</v>
      </c>
      <c r="G64" s="203">
        <f ca="1">IF(AND(ISNUMBER($A64),ISNUMBER(G$1)),IF(OFFSET(CountryData!$A$1,'Quality check'!$A64-1,'Quality check'!G$1-1)=0,"",OFFSET(CountryData!$A$1,'Quality check'!$A64-1,'Quality check'!G$1-1)),"")</f>
        <v>806130</v>
      </c>
      <c r="H64" s="202" t="str">
        <f ca="1">IF(AND(ISNUMBER($A64),ISNUMBER(H$1)),IF(OFFSET(CountryData!$A$1,'Quality check'!$A64-1,'Quality check'!H$1-1)=0,"",OFFSET(CountryData!$A$1,'Quality check'!$A64-1,'Quality check'!H$1-1)),"")</f>
        <v/>
      </c>
      <c r="I64" s="202" t="str">
        <f ca="1">IF(AND(ISNUMBER($A64),ISNUMBER(I$1)),IF(OFFSET(CountryData!$A$1,'Quality check'!$A64-1,'Quality check'!I$1-1)=0,"",OFFSET(CountryData!$A$1,'Quality check'!$A64-1,'Quality check'!I$1-1)),"")</f>
        <v/>
      </c>
      <c r="J64" s="203">
        <f ca="1">IF(AND(ISNUMBER($A64),ISNUMBER(J$1)),IF(OFFSET(CountryData!$A$1,'Quality check'!$A64-1,'Quality check'!J$1-1)=0,"",OFFSET(CountryData!$A$1,'Quality check'!$A64-1,'Quality check'!J$1-1)),"")</f>
        <v>1051142.6073932974</v>
      </c>
      <c r="K64" s="203">
        <f ca="1">IF(AND(ISNUMBER($A64),ISNUMBER(K$1)),IF(OFFSET(CountryData!$A$1,'Quality check'!$A64-1,'Quality check'!K$1-1)=0,"",OFFSET(CountryData!$A$1,'Quality check'!$A64-1,'Quality check'!K$1-1)),"")</f>
        <v>265000</v>
      </c>
      <c r="L64" s="203" t="str">
        <f ca="1">IF(AND(ISNUMBER($A64),ISNUMBER(L$1)),IF(OFFSET(CountryData!$A$1,'Quality check'!$A64-1,'Quality check'!L$1-1)=0,"",OFFSET(CountryData!$A$1,'Quality check'!$A64-1,'Quality check'!L$1-1)),"")</f>
        <v/>
      </c>
      <c r="M64" s="203">
        <f ca="1">IF(AND(ISNUMBER($A64),ISNUMBER(M$1)),IF(OFFSET(CountryData!$A$1,'Quality check'!$A64-1,'Quality check'!M$1-1)=0,"",OFFSET(CountryData!$A$1,'Quality check'!$A64-1,'Quality check'!M$1-1)),"")</f>
        <v>271000</v>
      </c>
      <c r="N64" s="203">
        <f ca="1">IF(AND(ISNUMBER($A64),ISNUMBER(N$1)),IF(OFFSET(CountryData!$A$1,'Quality check'!$A64-1,'Quality check'!N$1-1)=0,"",OFFSET(CountryData!$A$1,'Quality check'!$A64-1,'Quality check'!N$1-1)),"")</f>
        <v>104517.77929357335</v>
      </c>
      <c r="O64" s="203">
        <f ca="1">IF(AND(ISNUMBER($A64),ISNUMBER(O$1)),IF(OFFSET(CountryData!$A$1,'Quality check'!$A64-1,'Quality check'!O$1-1)=0,"",OFFSET(CountryData!$A$1,'Quality check'!$A64-1,'Quality check'!O$1-1)),"")</f>
        <v>25991.518135176015</v>
      </c>
      <c r="P64" s="203">
        <f ca="1">IF(AND(ISNUMBER($A64),ISNUMBER(P$1)),IF(OFFSET(CountryData!$A$1,'Quality check'!$A64-1,'Quality check'!P$1-1)=0,"",OFFSET(CountryData!$A$1,'Quality check'!$A64-1,'Quality check'!P$1-1)),"")</f>
        <v>37822.562946706603</v>
      </c>
      <c r="Q64" s="203">
        <f ca="1">IF(AND(ISNUMBER($A64),ISNUMBER(Q$1)),IF(OFFSET(CountryData!$A$1,'Quality check'!$A64-1,'Quality check'!Q$1-1)=0,"",OFFSET(CountryData!$A$1,'Quality check'!$A64-1,'Quality check'!Q$1-1)),"")</f>
        <v>59000</v>
      </c>
      <c r="R64" s="203">
        <f ca="1">IF(AND(ISNUMBER($A64),ISNUMBER(R$1)),IF(OFFSET(CountryData!$A$1,'Quality check'!$A64-1,'Quality check'!R$1-1)=0,"",OFFSET(CountryData!$A$1,'Quality check'!$A64-1,'Quality check'!R$1-1)),"")</f>
        <v>11831.044811530592</v>
      </c>
      <c r="S64" s="203">
        <f ca="1">IF(AND(ISNUMBER($A64),ISNUMBER(S$1)),IF(OFFSET(CountryData!$A$1,'Quality check'!$A64-1,'Quality check'!S$1-1)=0,"",OFFSET(CountryData!$A$1,'Quality check'!$A64-1,'Quality check'!S$1-1)),"")</f>
        <v>11524.541059936533</v>
      </c>
      <c r="T64" s="202">
        <f ca="1">IF(AND(ISNUMBER($A64),ISNUMBER(T$1)),IF(OFFSET(CountryData!$A$1,'Quality check'!$A64-1,'Quality check'!T$1-1)=0,"",OFFSET(CountryData!$A$1,'Quality check'!$A64-1,'Quality check'!T$1-1)),"")</f>
        <v>0.75305000000000011</v>
      </c>
      <c r="U64" s="203">
        <f ca="1">IF(AND(ISNUMBER($A64),ISNUMBER(U$1)),IF(OFFSET(CountryData!$A$1,'Quality check'!$A64-1,'Quality check'!U$1-1)=0,"",OFFSET(CountryData!$A$1,'Quality check'!$A64-1,'Quality check'!U$1-1)),"")</f>
        <v>289380</v>
      </c>
      <c r="V64" s="203">
        <f ca="1">IF(AND(ISNUMBER($A64),ISNUMBER(V$1)),IF(OFFSET(CountryData!$A$1,'Quality check'!$A64-1,'Quality check'!V$1-1)=0,"",OFFSET(CountryData!$A$1,'Quality check'!$A64-1,'Quality check'!V$1-1)),"")</f>
        <v>260442</v>
      </c>
      <c r="W64" s="202">
        <f ca="1">IF(AND(ISNUMBER($A64),ISNUMBER(W$1)),IF(OFFSET(CountryData!$A$1,'Quality check'!$A64-1,'Quality check'!W$1-1)=0,"",OFFSET(CountryData!$A$1,'Quality check'!$A64-1,'Quality check'!W$1-1)),"")</f>
        <v>0.434</v>
      </c>
      <c r="X64" s="202">
        <f ca="1">IF(AND(ISNUMBER($A64),ISNUMBER(X$1)),IF(OFFSET(CountryData!$A$1,'Quality check'!$A64-1,'Quality check'!X$1-1)=0,"",OFFSET(CountryData!$A$1,'Quality check'!$A64-1,'Quality check'!X$1-1)),"")</f>
        <v>5</v>
      </c>
      <c r="Y64" s="202">
        <f ca="1">IF(AND(ISNUMBER($A64),ISNUMBER(Y$1)),IF(OFFSET(CountryData!$A$1,'Quality check'!$A64-1,'Quality check'!Y$1-1)=0,"",OFFSET(CountryData!$A$1,'Quality check'!$A64-1,'Quality check'!Y$1-1)),"")</f>
        <v>0.86</v>
      </c>
      <c r="Z64" s="202">
        <f ca="1">IF(AND(ISNUMBER($A64),ISNUMBER(Z$1)),IF(OFFSET(CountryData!$A$1,'Quality check'!$A64-1,'Quality check'!Z$1-1)=0,"",OFFSET(CountryData!$A$1,'Quality check'!$A64-1,'Quality check'!Z$1-1)),"")</f>
        <v>0.14000000000000001</v>
      </c>
      <c r="AA64" s="203">
        <f ca="1">IF(AND(ISNUMBER($A64),ISNUMBER(AA$1)),IF(OFFSET(CountryData!$A$1,'Quality check'!$A64-1,'Quality check'!AA$1-1)=0,"",OFFSET(CountryData!$A$1,'Quality check'!$A64-1,'Quality check'!AA$1-1)),"")</f>
        <v>2210</v>
      </c>
      <c r="AB64" s="203">
        <f ca="1">IF(AND(ISNUMBER($A64),ISNUMBER(AB$1)),IF(OFFSET(CountryData!$A$1,'Quality check'!$A64-1,'Quality check'!AB$1-1)=0,"",OFFSET(CountryData!$A$1,'Quality check'!$A64-1,'Quality check'!AB$1-1)),"")</f>
        <v>3987</v>
      </c>
      <c r="AC64" s="203">
        <f ca="1">IF(AND(ISNUMBER($A64),ISNUMBER(AC$1)),IF(OFFSET(CountryData!$A$1,'Quality check'!$A64-1,'Quality check'!AC$1-1)=0,"",OFFSET(CountryData!$A$1,'Quality check'!$A64-1,'Quality check'!AC$1-1)),"")</f>
        <v>4567</v>
      </c>
      <c r="AD64" s="203">
        <f ca="1">IF(AND(ISNUMBER($A64),ISNUMBER(AD$1)),IF(OFFSET(CountryData!$A$1,'Quality check'!$A64-1,'Quality check'!AD$1-1)=0,"",OFFSET(CountryData!$A$1,'Quality check'!$A64-1,'Quality check'!AD$1-1)),"")</f>
        <v>345</v>
      </c>
      <c r="AE64" s="202">
        <f ca="1">IF(AND(ISNUMBER($A64),ISNUMBER(AE$1)),IF(OFFSET(CountryData!$A$1,'Quality check'!$A64-1,'Quality check'!AE$1-1)=0,"",OFFSET(CountryData!$A$1,'Quality check'!$A64-1,'Quality check'!AE$1-1)),"")</f>
        <v>0.112</v>
      </c>
      <c r="AF64" s="308">
        <f ca="1">IF(AND(ISNUMBER($A64),ISNUMBER(AF$1)),IF(OFFSET(CountryData!$A$1,'Quality check'!$A64-1,'Quality check'!AF$1-1)=0,"",OFFSET(CountryData!$A$1,'Quality check'!$A64-1,'Quality check'!AF$1-1)),"")</f>
        <v>1.9413333333333334</v>
      </c>
      <c r="AG64" s="203" t="str">
        <f ca="1">IF(AND(ISNUMBER($A64),ISNUMBER(AG$1)),IF(OFFSET(CountryData!$A$1,'Quality check'!$A64-1,'Quality check'!AG$1-1)=0,"",OFFSET(CountryData!$A$1,'Quality check'!$A64-1,'Quality check'!AG$1-1)),"")</f>
        <v/>
      </c>
      <c r="AH64" s="203" t="str">
        <f ca="1">IF(AND(ISNUMBER($A64),ISNUMBER(AH$1)),IF(OFFSET(CountryData!$A$1,'Quality check'!$A64-1,'Quality check'!AH$1-1)=0,"",OFFSET(CountryData!$A$1,'Quality check'!$A64-1,'Quality check'!AH$1-1)),"")</f>
        <v/>
      </c>
      <c r="AI64" s="203" t="str">
        <f ca="1">IF(AND(ISNUMBER($A64),ISNUMBER(AI$1)),IF(OFFSET(CountryData!$A$1,'Quality check'!$A64-1,'Quality check'!AI$1-1)=0,"",OFFSET(CountryData!$A$1,'Quality check'!$A64-1,'Quality check'!AI$1-1)),"")</f>
        <v/>
      </c>
      <c r="AJ64" s="202" t="str">
        <f ca="1">IF(AND(ISNUMBER($A64),ISNUMBER(AJ$1)),IF(OFFSET(CountryData!$A$1,'Quality check'!$A64-1,'Quality check'!AJ$1-1)=0,"",OFFSET(CountryData!$A$1,'Quality check'!$A64-1,'Quality check'!AJ$1-1)),"")</f>
        <v/>
      </c>
      <c r="AK64" s="202" t="str">
        <f ca="1">IF(AND(ISNUMBER($A64),ISNUMBER(AK$1)),IF(OFFSET(CountryData!$A$1,'Quality check'!$A64-1,'Quality check'!AK$1-1)=0,"",OFFSET(CountryData!$A$1,'Quality check'!$A64-1,'Quality check'!AK$1-1)),"")</f>
        <v/>
      </c>
      <c r="AL64" s="202">
        <f ca="1">IF(AND(ISNUMBER($A64),ISNUMBER(AL$1)),IF(OFFSET(CountryData!$A$1,'Quality check'!$A64-1,'Quality check'!AL$1-1)=0,"",OFFSET(CountryData!$A$1,'Quality check'!$A64-1,'Quality check'!AL$1-1)),"")</f>
        <v>5.5E-2</v>
      </c>
      <c r="AM64" s="202">
        <f ca="1">IF(AND(ISNUMBER($A64),ISNUMBER(AM$1)),IF(OFFSET(CountryData!$A$1,'Quality check'!$A64-1,'Quality check'!AM$1-1)=0,"",OFFSET(CountryData!$A$1,'Quality check'!$A64-1,'Quality check'!AM$1-1)),"")</f>
        <v>0.95333333333333325</v>
      </c>
      <c r="AN64" s="202" t="str">
        <f ca="1">IF(AND(ISNUMBER($A64),ISNUMBER(AN$1)),IF(OFFSET(CountryData!$A$1,'Quality check'!$A64-1,'Quality check'!AN$1-1)=0,"",OFFSET(CountryData!$A$1,'Quality check'!$A64-1,'Quality check'!AN$1-1)),"")</f>
        <v/>
      </c>
      <c r="AO64" s="203" t="str">
        <f ca="1">IF(AND(ISNUMBER($A64),ISNUMBER(AO$1)),IF(OFFSET(CountryData!$A$1,'Quality check'!$A64-1,'Quality check'!AO$1-1)=0,"",OFFSET(CountryData!$A$1,'Quality check'!$A64-1,'Quality check'!AO$1-1)),"")</f>
        <v/>
      </c>
      <c r="AP64" s="203" t="str">
        <f ca="1">IF(AND(ISNUMBER($A64),ISNUMBER(AP$1)),IF(OFFSET(CountryData!$A$1,'Quality check'!$A64-1,'Quality check'!AP$1-1)=0,"",OFFSET(CountryData!$A$1,'Quality check'!$A64-1,'Quality check'!AP$1-1)),"")</f>
        <v/>
      </c>
      <c r="AQ64" s="202" t="str">
        <f ca="1">IF(AND(ISNUMBER($A64),ISNUMBER(AQ$1)),IF(OFFSET(CountryData!$A$1,'Quality check'!$A64-1,'Quality check'!AQ$1-1)=0,"",OFFSET(CountryData!$A$1,'Quality check'!$A64-1,'Quality check'!AQ$1-1)),"")</f>
        <v/>
      </c>
      <c r="AR64" s="202" t="str">
        <f ca="1">IF(AND(ISNUMBER($A64),ISNUMBER(AR$1)),IF(OFFSET(CountryData!$A$1,'Quality check'!$A64-1,'Quality check'!AR$1-1)=0,"",OFFSET(CountryData!$A$1,'Quality check'!$A64-1,'Quality check'!AR$1-1)),"")</f>
        <v/>
      </c>
      <c r="AS64" s="202" t="str">
        <f ca="1">IF(AND(ISNUMBER($A64),ISNUMBER(AS$1)),IF(OFFSET(CountryData!$A$1,'Quality check'!$A64-1,'Quality check'!AS$1-1)=0,"",OFFSET(CountryData!$A$1,'Quality check'!$A64-1,'Quality check'!AS$1-1)),"")</f>
        <v/>
      </c>
      <c r="AT64" s="202">
        <f ca="1">IF(AND(ISNUMBER($A64),ISNUMBER(AT$1)),IF(OFFSET(CountryData!$A$1,'Quality check'!$A64-1,'Quality check'!AT$1-1)=0,"",OFFSET(CountryData!$A$1,'Quality check'!$A64-1,'Quality check'!AT$1-1)),"")</f>
        <v>1E-3</v>
      </c>
      <c r="AU64" s="202">
        <f ca="1">IF(AND(ISNUMBER($A64),ISNUMBER(AU$1)),IF(OFFSET(CountryData!$A$1,'Quality check'!$A64-1,'Quality check'!AU$1-1)=0,"",OFFSET(CountryData!$A$1,'Quality check'!$A64-1,'Quality check'!AU$1-1)),"")</f>
        <v>1.7333333333333336E-2</v>
      </c>
      <c r="AV64" s="202" t="str">
        <f ca="1">IF(AND(ISNUMBER($A64),ISNUMBER(AV$1)),IF(OFFSET(CountryData!$A$1,'Quality check'!$A64-1,'Quality check'!AV$1-1)=0,"",OFFSET(CountryData!$A$1,'Quality check'!$A64-1,'Quality check'!AV$1-1)),"")</f>
        <v/>
      </c>
      <c r="AW64" s="203" t="str">
        <f ca="1">IF(AND(ISNUMBER($A64),ISNUMBER(AW$1)),IF(OFFSET(CountryData!$A$1,'Quality check'!$A64-1,'Quality check'!AW$1-1)=0,"",OFFSET(CountryData!$A$1,'Quality check'!$A64-1,'Quality check'!AW$1-1)),"")</f>
        <v/>
      </c>
      <c r="AX64" s="203" t="str">
        <f ca="1">IF(AND(ISNUMBER($A64),ISNUMBER(AX$1)),IF(OFFSET(CountryData!$A$1,'Quality check'!$A64-1,'Quality check'!AX$1-1)=0,"",OFFSET(CountryData!$A$1,'Quality check'!$A64-1,'Quality check'!AX$1-1)),"")</f>
        <v/>
      </c>
      <c r="AY64" s="202" t="str">
        <f ca="1">IF(AND(ISNUMBER($A64),ISNUMBER(AY$1)),IF(OFFSET(CountryData!$A$1,'Quality check'!$A64-1,'Quality check'!AY$1-1)=0,"",OFFSET(CountryData!$A$1,'Quality check'!$A64-1,'Quality check'!AY$1-1)),"")</f>
        <v/>
      </c>
      <c r="AZ64" s="202" t="str">
        <f ca="1">IF(AND(ISNUMBER($A64),ISNUMBER(AZ$1)),IF(OFFSET(CountryData!$A$1,'Quality check'!$A64-1,'Quality check'!AZ$1-1)=0,"",OFFSET(CountryData!$A$1,'Quality check'!$A64-1,'Quality check'!AZ$1-1)),"")</f>
        <v/>
      </c>
      <c r="BA64" s="202" t="str">
        <f ca="1">IF(AND(ISNUMBER($A64),ISNUMBER(BA$1)),IF(OFFSET(CountryData!$A$1,'Quality check'!$A64-1,'Quality check'!BA$1-1)=0,"",OFFSET(CountryData!$A$1,'Quality check'!$A64-1,'Quality check'!BA$1-1)),"")</f>
        <v/>
      </c>
      <c r="BB64" s="202" t="str">
        <f ca="1">IF(AND(ISNUMBER($A64),ISNUMBER(BB$1)),IF(OFFSET(CountryData!$A$1,'Quality check'!$A64-1,'Quality check'!BB$1-1)=0,"",OFFSET(CountryData!$A$1,'Quality check'!$A64-1,'Quality check'!BB$1-1)),"")</f>
        <v/>
      </c>
      <c r="BC64" s="202" t="str">
        <f ca="1">IF(AND(ISNUMBER($A64),ISNUMBER(BC$1)),IF(OFFSET(CountryData!$A$1,'Quality check'!$A64-1,'Quality check'!BC$1-1)=0,"",OFFSET(CountryData!$A$1,'Quality check'!$A64-1,'Quality check'!BC$1-1)),"")</f>
        <v/>
      </c>
      <c r="BD64" s="313" t="str">
        <f ca="1">IF(AND(ISNUMBER($A64),ISNUMBER(BD$1)),IF(OFFSET(CountryData!$A$1,'Quality check'!$A64-1,'Quality check'!BD$1-1)=0,"",OFFSET(CountryData!$A$1,'Quality check'!$A64-1,'Quality check'!BD$1-1)),"")</f>
        <v/>
      </c>
      <c r="BE64" s="313" t="str">
        <f ca="1">IF(AND(ISNUMBER($A64),ISNUMBER(BE$1)),IF(OFFSET(CountryData!$A$1,'Quality check'!$A64-1,'Quality check'!BE$1-1)=0,"",OFFSET(CountryData!$A$1,'Quality check'!$A64-1,'Quality check'!BE$1-1)),"")</f>
        <v/>
      </c>
      <c r="BF64" s="313" t="str">
        <f ca="1">IF(AND(ISNUMBER($A64),ISNUMBER(BF$1)),IF(OFFSET(CountryData!$A$1,'Quality check'!$A64-1,'Quality check'!BF$1-1)=0,"",OFFSET(CountryData!$A$1,'Quality check'!$A64-1,'Quality check'!BF$1-1)),"")</f>
        <v/>
      </c>
      <c r="BG64" s="203" t="str">
        <f ca="1">IF(AND(ISNUMBER($A64),ISNUMBER(BG$1)),IF(OFFSET(CountryData!$A$1,'Quality check'!$A64-1,'Quality check'!BG$1-1)=0,"",OFFSET(CountryData!$A$1,'Quality check'!$A64-1,'Quality check'!BG$1-1)),"")</f>
        <v/>
      </c>
      <c r="BH64" s="202" t="str">
        <f ca="1">IF(AND(ISNUMBER($A64),ISNUMBER(BH$1)),IF(OFFSET(CountryData!$A$1,'Quality check'!$A64-1,'Quality check'!BH$1-1)=0,"",OFFSET(CountryData!$A$1,'Quality check'!$A64-1,'Quality check'!BH$1-1)),"")</f>
        <v/>
      </c>
      <c r="BI64" s="203" t="str">
        <f ca="1">IF(AND(ISNUMBER($A64),ISNUMBER(BI$1)),IF(OFFSET(CountryData!$A$1,'Quality check'!$A64-1,'Quality check'!BI$1-1)=0,"",OFFSET(CountryData!$A$1,'Quality check'!$A64-1,'Quality check'!BI$1-1)),"")</f>
        <v/>
      </c>
      <c r="BJ64" s="202" t="str">
        <f ca="1">IF(AND(ISNUMBER($A64),ISNUMBER(BJ$1)),IF(OFFSET(CountryData!$A$1,'Quality check'!$A64-1,'Quality check'!BJ$1-1)=0,"",OFFSET(CountryData!$A$1,'Quality check'!$A64-1,'Quality check'!BJ$1-1)),"")</f>
        <v/>
      </c>
      <c r="BK64" s="202" t="str">
        <f ca="1">IF(AND(ISNUMBER($A64),ISNUMBER(BK$1)),IF(OFFSET(CountryData!$A$1,'Quality check'!$A64-1,'Quality check'!BK$1-1)=0,"",OFFSET(CountryData!$A$1,'Quality check'!$A64-1,'Quality check'!BK$1-1)),"")</f>
        <v/>
      </c>
      <c r="BL64" s="308" t="str">
        <f ca="1">IF(AND(ISNUMBER($A64),ISNUMBER(BL$1)),IF(OFFSET(CountryData!$A$1,'Quality check'!$A64-1,'Quality check'!BL$1-1)=0,"",OFFSET(CountryData!$A$1,'Quality check'!$A64-1,'Quality check'!BL$1-1)),"")</f>
        <v/>
      </c>
      <c r="BM64" s="308" t="str">
        <f ca="1">IF(AND(ISNUMBER($A64),ISNUMBER(BM$1)),IF(OFFSET(CountryData!$A$1,'Quality check'!$A64-1,'Quality check'!BM$1-1)=0,"",OFFSET(CountryData!$A$1,'Quality check'!$A64-1,'Quality check'!BM$1-1)),"")</f>
        <v/>
      </c>
      <c r="BN64" s="308" t="str">
        <f ca="1">IF(AND(ISNUMBER($A64),ISNUMBER(BN$1)),IF(OFFSET(CountryData!$A$1,'Quality check'!$A64-1,'Quality check'!BN$1-1)=0,"",OFFSET(CountryData!$A$1,'Quality check'!$A64-1,'Quality check'!BN$1-1)),"")</f>
        <v/>
      </c>
      <c r="BO64" s="308" t="str">
        <f ca="1">IF(AND(ISNUMBER($A64),ISNUMBER(BO$1)),IF(OFFSET(CountryData!$A$1,'Quality check'!$A64-1,'Quality check'!BO$1-1)=0,"",OFFSET(CountryData!$A$1,'Quality check'!$A64-1,'Quality check'!BO$1-1)),"")</f>
        <v/>
      </c>
      <c r="BP64" s="308" t="str">
        <f ca="1">IF(AND(ISNUMBER($A64),ISNUMBER(BP$1)),IF(OFFSET(CountryData!$A$1,'Quality check'!$A64-1,'Quality check'!BP$1-1)=0,"",OFFSET(CountryData!$A$1,'Quality check'!$A64-1,'Quality check'!BP$1-1)),"")</f>
        <v/>
      </c>
      <c r="BQ64" s="308">
        <f ca="1">IF(AND(ISNUMBER($A64),ISNUMBER(BQ$1)),IF(OFFSET(CountryData!$A$1,'Quality check'!$A64-1,'Quality check'!BQ$1-1)=0,"",OFFSET(CountryData!$A$1,'Quality check'!$A64-1,'Quality check'!BQ$1-1)),"")</f>
        <v>0.53</v>
      </c>
      <c r="BR64" s="308" t="str">
        <f ca="1">IF(AND(ISNUMBER($A64),ISNUMBER(BR$1)),IF(OFFSET(CountryData!$A$1,'Quality check'!$A64-1,'Quality check'!BR$1-1)=0,"",OFFSET(CountryData!$A$1,'Quality check'!$A64-1,'Quality check'!BR$1-1)),"")</f>
        <v/>
      </c>
      <c r="BS64" s="308" t="str">
        <f ca="1">IF(AND(ISNUMBER($A64),ISNUMBER(BS$1)),IF(OFFSET(CountryData!$A$1,'Quality check'!$A64-1,'Quality check'!BS$1-1)=0,"",OFFSET(CountryData!$A$1,'Quality check'!$A64-1,'Quality check'!BS$1-1)),"")</f>
        <v/>
      </c>
      <c r="BT64" s="308" t="str">
        <f ca="1">IF(AND(ISNUMBER($A64),ISNUMBER(BT$1)),IF(OFFSET(CountryData!$A$1,'Quality check'!$A64-1,'Quality check'!BT$1-1)=0,"",OFFSET(CountryData!$A$1,'Quality check'!$A64-1,'Quality check'!BT$1-1)),"")</f>
        <v/>
      </c>
      <c r="BU64" s="308" t="str">
        <f ca="1">IF(AND(ISNUMBER($A64),ISNUMBER(BU$1)),IF(OFFSET(CountryData!$A$1,'Quality check'!$A64-1,'Quality check'!BU$1-1)=0,"",OFFSET(CountryData!$A$1,'Quality check'!$A64-1,'Quality check'!BU$1-1)),"")</f>
        <v/>
      </c>
      <c r="BV64" s="308" t="str">
        <f ca="1">IF(AND(ISNUMBER($A64),ISNUMBER(BV$1)),IF(OFFSET(CountryData!$A$1,'Quality check'!$A64-1,'Quality check'!BV$1-1)=0,"",OFFSET(CountryData!$A$1,'Quality check'!$A64-1,'Quality check'!BV$1-1)),"")</f>
        <v/>
      </c>
      <c r="BW64" s="308" t="str">
        <f ca="1">IF(AND(ISNUMBER($A64),ISNUMBER(BW$1)),IF(OFFSET(CountryData!$A$1,'Quality check'!$A64-1,'Quality check'!BW$1-1)=0,"",OFFSET(CountryData!$A$1,'Quality check'!$A64-1,'Quality check'!BW$1-1)),"")</f>
        <v/>
      </c>
      <c r="BX64" s="202" t="str">
        <f ca="1">IF(AND(ISNUMBER($A64),ISNUMBER(BX$1)),IF(OFFSET(CountryData!$A$1,'Quality check'!$A64-1,'Quality check'!BX$1-1)=0,"",OFFSET(CountryData!$A$1,'Quality check'!$A64-1,'Quality check'!BX$1-1)),"")</f>
        <v/>
      </c>
      <c r="BY64" s="308" t="str">
        <f ca="1">IF(AND(ISNUMBER($A64),ISNUMBER(BY$1)),IF(OFFSET(CountryData!$A$1,'Quality check'!$A64-1,'Quality check'!BY$1-1)=0,"",OFFSET(CountryData!$A$1,'Quality check'!$A64-1,'Quality check'!BY$1-1)),"")</f>
        <v/>
      </c>
      <c r="BZ64" s="308" t="str">
        <f ca="1">IF(AND(ISNUMBER($A64),ISNUMBER(BZ$1)),IF(OFFSET(CountryData!$A$1,'Quality check'!$A64-1,'Quality check'!BZ$1-1)=0,"",OFFSET(CountryData!$A$1,'Quality check'!$A64-1,'Quality check'!BZ$1-1)),"")</f>
        <v/>
      </c>
      <c r="CA64" s="308">
        <f ca="1">IF(AND(ISNUMBER($A64),ISNUMBER(CA$1)),IF(OFFSET(CountryData!$A$1,'Quality check'!$A64-1,'Quality check'!CA$1-1)=0,"",OFFSET(CountryData!$A$1,'Quality check'!$A64-1,'Quality check'!CA$1-1)),"")</f>
        <v>0.59</v>
      </c>
      <c r="CB64" s="308" t="str">
        <f ca="1">IF(AND(ISNUMBER($A64),ISNUMBER(CB$1)),IF(OFFSET(CountryData!$A$1,'Quality check'!$A64-1,'Quality check'!CB$1-1)=0,"",OFFSET(CountryData!$A$1,'Quality check'!$A64-1,'Quality check'!CB$1-1)),"")</f>
        <v/>
      </c>
      <c r="CC64" s="308" t="str">
        <f ca="1">IF(AND(ISNUMBER($A64),ISNUMBER(CC$1)),IF(OFFSET(CountryData!$A$1,'Quality check'!$A64-1,'Quality check'!CC$1-1)=0,"",OFFSET(CountryData!$A$1,'Quality check'!$A64-1,'Quality check'!CC$1-1)),"")</f>
        <v/>
      </c>
      <c r="CD64" s="308" t="str">
        <f ca="1">IF(AND(ISNUMBER($A64),ISNUMBER(CD$1)),IF(OFFSET(CountryData!$A$1,'Quality check'!$A64-1,'Quality check'!CD$1-1)=0,"",OFFSET(CountryData!$A$1,'Quality check'!$A64-1,'Quality check'!CD$1-1)),"")</f>
        <v/>
      </c>
      <c r="CE64" s="308" t="str">
        <f ca="1">IF(AND(ISNUMBER($A64),ISNUMBER(CE$1)),IF(OFFSET(CountryData!$A$1,'Quality check'!$A64-1,'Quality check'!CE$1-1)=0,"",OFFSET(CountryData!$A$1,'Quality check'!$A64-1,'Quality check'!CE$1-1)),"")</f>
        <v/>
      </c>
      <c r="CF64" s="308" t="str">
        <f ca="1">IF(AND(ISNUMBER($A64),ISNUMBER(CF$1)),IF(OFFSET(CountryData!$A$1,'Quality check'!$A64-1,'Quality check'!CF$1-1)=0,"",OFFSET(CountryData!$A$1,'Quality check'!$A64-1,'Quality check'!CF$1-1)),"")</f>
        <v/>
      </c>
      <c r="CG64" s="308" t="str">
        <f ca="1">IF(AND(ISNUMBER($A64),ISNUMBER(CG$1)),IF(OFFSET(CountryData!$A$1,'Quality check'!$A64-1,'Quality check'!CG$1-1)=0,"",OFFSET(CountryData!$A$1,'Quality check'!$A64-1,'Quality check'!CG$1-1)),"")</f>
        <v/>
      </c>
      <c r="CH64" s="308" t="str">
        <f ca="1">IF(AND(ISNUMBER($A64),ISNUMBER(CH$1)),IF(OFFSET(CountryData!$A$1,'Quality check'!$A64-1,'Quality check'!CH$1-1)=0,"",OFFSET(CountryData!$A$1,'Quality check'!$A64-1,'Quality check'!CH$1-1)),"")</f>
        <v/>
      </c>
      <c r="CI64" s="308" t="str">
        <f ca="1">IF(AND(ISNUMBER($A64),ISNUMBER(CI$1)),IF(OFFSET(CountryData!$A$1,'Quality check'!$A64-1,'Quality check'!CI$1-1)=0,"",OFFSET(CountryData!$A$1,'Quality check'!$A64-1,'Quality check'!CI$1-1)),"")</f>
        <v/>
      </c>
      <c r="CJ64" s="308" t="str">
        <f ca="1">IF(AND(ISNUMBER($A64),ISNUMBER(CJ$1)),IF(OFFSET(CountryData!$A$1,'Quality check'!$A64-1,'Quality check'!CJ$1-1)=0,"",OFFSET(CountryData!$A$1,'Quality check'!$A64-1,'Quality check'!CJ$1-1)),"")</f>
        <v/>
      </c>
      <c r="CK64" s="202" t="str">
        <f ca="1">IF(AND(ISNUMBER($A64),ISNUMBER(CK$1)),IF(OFFSET(CountryData!$A$1,'Quality check'!$A64-1,'Quality check'!CK$1-1)=0,"",OFFSET(CountryData!$A$1,'Quality check'!$A64-1,'Quality check'!CK$1-1)),"")</f>
        <v/>
      </c>
      <c r="CL64" s="308" t="str">
        <f ca="1">IF(AND(ISNUMBER($A64),ISNUMBER(CL$1)),IF(OFFSET(CountryData!$A$1,'Quality check'!$A64-1,'Quality check'!CL$1-1)=0,"",OFFSET(CountryData!$A$1,'Quality check'!$A64-1,'Quality check'!CL$1-1)),"")</f>
        <v/>
      </c>
      <c r="CM64" s="308" t="str">
        <f ca="1">IF(AND(ISNUMBER($A64),ISNUMBER(CM$1)),IF(OFFSET(CountryData!$A$1,'Quality check'!$A64-1,'Quality check'!CM$1-1)=0,"",OFFSET(CountryData!$A$1,'Quality check'!$A64-1,'Quality check'!CM$1-1)),"")</f>
        <v/>
      </c>
      <c r="CN64" s="308" t="str">
        <f ca="1">IF(AND(ISNUMBER($A64),ISNUMBER(CN$1)),IF(OFFSET(CountryData!$A$1,'Quality check'!$A64-1,'Quality check'!CN$1-1)=0,"",OFFSET(CountryData!$A$1,'Quality check'!$A64-1,'Quality check'!CN$1-1)),"")</f>
        <v/>
      </c>
      <c r="CO64" s="308" t="str">
        <f ca="1">IF(AND(ISNUMBER($A64),ISNUMBER(CO$1)),IF(OFFSET(CountryData!$A$1,'Quality check'!$A64-1,'Quality check'!CO$1-1)=0,"",OFFSET(CountryData!$A$1,'Quality check'!$A64-1,'Quality check'!CO$1-1)),"")</f>
        <v/>
      </c>
      <c r="CP64" s="308" t="str">
        <f ca="1">IF(AND(ISNUMBER($A64),ISNUMBER(CP$1)),IF(OFFSET(CountryData!$A$1,'Quality check'!$A64-1,'Quality check'!CP$1-1)=0,"",OFFSET(CountryData!$A$1,'Quality check'!$A64-1,'Quality check'!CP$1-1)),"")</f>
        <v/>
      </c>
      <c r="CQ64" s="308" t="str">
        <f ca="1">IF(AND(ISNUMBER($A64),ISNUMBER(CQ$1)),IF(OFFSET(CountryData!$A$1,'Quality check'!$A64-1,'Quality check'!CQ$1-1)=0,"",OFFSET(CountryData!$A$1,'Quality check'!$A64-1,'Quality check'!CQ$1-1)),"")</f>
        <v/>
      </c>
      <c r="CR64" s="203" t="str">
        <f ca="1">IF(AND(ISNUMBER($A64),ISNUMBER(CR$1)),IF(OFFSET(CountryData!$A$1,'Quality check'!$A64-1,'Quality check'!CR$1-1)=0,"",OFFSET(CountryData!$A$1,'Quality check'!$A64-1,'Quality check'!CR$1-1)),"")</f>
        <v/>
      </c>
      <c r="CS64" s="203" t="str">
        <f ca="1">IF(AND(ISNUMBER($A64),ISNUMBER(CS$1)),IF(OFFSET(CountryData!$A$1,'Quality check'!$A64-1,'Quality check'!CS$1-1)=0,"",OFFSET(CountryData!$A$1,'Quality check'!$A64-1,'Quality check'!CS$1-1)),"")</f>
        <v/>
      </c>
      <c r="CT64" s="203" t="str">
        <f ca="1">IF(AND(ISNUMBER($A64),ISNUMBER(CT$1)),IF(OFFSET(CountryData!$A$1,'Quality check'!$A64-1,'Quality check'!CT$1-1)=0,"",OFFSET(CountryData!$A$1,'Quality check'!$A64-1,'Quality check'!CT$1-1)),"")</f>
        <v/>
      </c>
      <c r="CU64" s="203" t="str">
        <f ca="1">IF(AND(ISNUMBER($A64),ISNUMBER(CU$1)),IF(OFFSET(CountryData!$A$1,'Quality check'!$A64-1,'Quality check'!CU$1-1)=0,"",OFFSET(CountryData!$A$1,'Quality check'!$A64-1,'Quality check'!CU$1-1)),"")</f>
        <v/>
      </c>
      <c r="CV64" s="203" t="str">
        <f ca="1">IF(AND(ISNUMBER($A64),ISNUMBER(CV$1)),IF(OFFSET(CountryData!$A$1,'Quality check'!$A64-1,'Quality check'!CV$1-1)=0,"",OFFSET(CountryData!$A$1,'Quality check'!$A64-1,'Quality check'!CV$1-1)),"")</f>
        <v/>
      </c>
      <c r="CW64" s="203" t="str">
        <f ca="1">IF(AND(ISNUMBER($A64),ISNUMBER(CW$1)),IF(OFFSET(CountryData!$A$1,'Quality check'!$A64-1,'Quality check'!CW$1-1)=0,"",OFFSET(CountryData!$A$1,'Quality check'!$A64-1,'Quality check'!CW$1-1)),"")</f>
        <v/>
      </c>
      <c r="CX64" s="203" t="str">
        <f ca="1">IF(AND(ISNUMBER($A64),ISNUMBER(CX$1)),IF(OFFSET(CountryData!$A$1,'Quality check'!$A64-1,'Quality check'!CX$1-1)=0,"",OFFSET(CountryData!$A$1,'Quality check'!$A64-1,'Quality check'!CX$1-1)),"")</f>
        <v/>
      </c>
      <c r="CY64" s="203" t="str">
        <f ca="1">IF(AND(ISNUMBER($A64),ISNUMBER(CY$1)),IF(OFFSET(CountryData!$A$1,'Quality check'!$A64-1,'Quality check'!CY$1-1)=0,"",OFFSET(CountryData!$A$1,'Quality check'!$A64-1,'Quality check'!CY$1-1)),"")</f>
        <v/>
      </c>
      <c r="CZ64" s="308" t="str">
        <f ca="1">IF(AND(ISNUMBER($A64),ISNUMBER(CZ$1)),IF(OFFSET(CountryData!$A$1,'Quality check'!$A64-1,'Quality check'!CZ$1-1)=0,"",OFFSET(CountryData!$A$1,'Quality check'!$A64-1,'Quality check'!CZ$1-1)),"")</f>
        <v/>
      </c>
      <c r="DA64" s="308" t="str">
        <f ca="1">IF(AND(ISNUMBER($A64),ISNUMBER(DA$1)),IF(OFFSET(CountryData!$A$1,'Quality check'!$A64-1,'Quality check'!DA$1-1)=0,"",OFFSET(CountryData!$A$1,'Quality check'!$A64-1,'Quality check'!DA$1-1)),"")</f>
        <v/>
      </c>
      <c r="DB64" s="202" t="str">
        <f ca="1">IF(AND(ISNUMBER($A64),ISNUMBER(DB$1)),IF(OFFSET(CountryData!$A$1,'Quality check'!$A64-1,'Quality check'!DB$1-1)=0,"",OFFSET(CountryData!$A$1,'Quality check'!$A64-1,'Quality check'!DB$1-1)),"")</f>
        <v/>
      </c>
      <c r="DC64" s="308" t="str">
        <f ca="1">IF(AND(ISNUMBER($A64),ISNUMBER(DC$1)),IF(OFFSET(CountryData!$A$1,'Quality check'!$A64-1,'Quality check'!DC$1-1)=0,"",OFFSET(CountryData!$A$1,'Quality check'!$A64-1,'Quality check'!DC$1-1)),"")</f>
        <v/>
      </c>
      <c r="DD64" s="308" t="str">
        <f ca="1">IF(AND(ISNUMBER($A64),ISNUMBER(DD$1)),IF(OFFSET(CountryData!$A$1,'Quality check'!$A64-1,'Quality check'!DD$1-1)=0,"",OFFSET(CountryData!$A$1,'Quality check'!$A64-1,'Quality check'!DD$1-1)),"")</f>
        <v/>
      </c>
      <c r="DE64" s="202" t="str">
        <f ca="1">IF(AND(ISNUMBER($A64),ISNUMBER(DE$1)),IF(OFFSET(CountryData!$A$1,'Quality check'!$A64-1,'Quality check'!DE$1-1)=0,"",OFFSET(CountryData!$A$1,'Quality check'!$A64-1,'Quality check'!DE$1-1)),"")</f>
        <v/>
      </c>
      <c r="DF64" s="203" t="str">
        <f ca="1">IF(AND(ISNUMBER($A64),ISNUMBER(DF$1)),IF(OFFSET(CountryData!$A$1,'Quality check'!$A64-1,'Quality check'!DF$1-1)=0,"",OFFSET(CountryData!$A$1,'Quality check'!$A64-1,'Quality check'!DF$1-1)),"")</f>
        <v/>
      </c>
      <c r="DG64" s="308" t="str">
        <f ca="1">IF(AND(ISNUMBER($A64),ISNUMBER(DG$1)),IF(OFFSET(CountryData!$A$1,'Quality check'!$A64-1,'Quality check'!DG$1-1)=0,"",OFFSET(CountryData!$A$1,'Quality check'!$A64-1,'Quality check'!DG$1-1)),"")</f>
        <v/>
      </c>
      <c r="DH64" s="203" t="str">
        <f ca="1">IF(AND(ISNUMBER($A64),ISNUMBER(DH$1)),IF(OFFSET(CountryData!$A$1,'Quality check'!$A64-1,'Quality check'!DH$1-1)=0,"",OFFSET(CountryData!$A$1,'Quality check'!$A64-1,'Quality check'!DH$1-1)),"")</f>
        <v/>
      </c>
      <c r="DI64" s="308" t="str">
        <f ca="1">IF(AND(ISNUMBER($A64),ISNUMBER(DI$1)),IF(OFFSET(CountryData!$A$1,'Quality check'!$A64-1,'Quality check'!DI$1-1)=0,"",OFFSET(CountryData!$A$1,'Quality check'!$A64-1,'Quality check'!DI$1-1)),"")</f>
        <v/>
      </c>
      <c r="DJ64" s="308" t="str">
        <f ca="1">IF(AND(ISNUMBER($A64),ISNUMBER(DJ$1)),IF(OFFSET(CountryData!$A$1,'Quality check'!$A64-1,'Quality check'!DJ$1-1)=0,"",OFFSET(CountryData!$A$1,'Quality check'!$A64-1,'Quality check'!DJ$1-1)),"")</f>
        <v/>
      </c>
      <c r="DK64" s="203" t="str">
        <f ca="1">IF(AND(ISNUMBER($A64),ISNUMBER(DK$1)),IF(OFFSET(CountryData!$A$1,'Quality check'!$A64-1,'Quality check'!DK$1-1)=0,"",OFFSET(CountryData!$A$1,'Quality check'!$A64-1,'Quality check'!DK$1-1)),"")</f>
        <v/>
      </c>
      <c r="DL64" s="203" t="str">
        <f ca="1">IF(AND(ISNUMBER($A64),ISNUMBER(DL$1)),IF(OFFSET(CountryData!$A$1,'Quality check'!$A64-1,'Quality check'!DL$1-1)=0,"",OFFSET(CountryData!$A$1,'Quality check'!$A64-1,'Quality check'!DL$1-1)),"")</f>
        <v/>
      </c>
      <c r="DM64" s="203" t="str">
        <f ca="1">IF(AND(ISNUMBER($A64),ISNUMBER(DM$1)),IF(OFFSET(CountryData!$A$1,'Quality check'!$A64-1,'Quality check'!DM$1-1)=0,"",OFFSET(CountryData!$A$1,'Quality check'!$A64-1,'Quality check'!DM$1-1)),"")</f>
        <v/>
      </c>
      <c r="DN64" s="203" t="str">
        <f ca="1">IF(AND(ISNUMBER($A64),ISNUMBER(DN$1)),IF(OFFSET(CountryData!$A$1,'Quality check'!$A64-1,'Quality check'!DN$1-1)=0,"",OFFSET(CountryData!$A$1,'Quality check'!$A64-1,'Quality check'!DN$1-1)),"")</f>
        <v/>
      </c>
      <c r="DO64" t="str">
        <f ca="1">IF(AND(ISNUMBER($A64),ISNUMBER(DO$1)),IF(OFFSET(CountryData!$A$1,'Quality check'!$A64-1,'Quality check'!DO$1-1)=0,"",OFFSET(CountryData!$A$1,'Quality check'!$A64-1,'Quality check'!DO$1-1)),"")</f>
        <v/>
      </c>
      <c r="DP64" t="str">
        <f ca="1">IF(AND(ISNUMBER($A64),ISNUMBER(DP$1)),IF(OFFSET(CountryData!$A$1,'Quality check'!$A64-1,'Quality check'!DP$1-1)=0,"",OFFSET(CountryData!$A$1,'Quality check'!$A64-1,'Quality check'!DP$1-1)),"")</f>
        <v/>
      </c>
      <c r="EF64">
        <f>IF(D64&lt;&gt;"",IF(D64=D56,EF56,EF56+1),"")</f>
        <v>9</v>
      </c>
      <c r="EG64">
        <f>IF(EF64&lt;&gt;EF56,EF64,"")</f>
        <v>9</v>
      </c>
      <c r="EH64" t="str">
        <f t="shared" si="0"/>
        <v/>
      </c>
    </row>
    <row r="65" spans="1:138" x14ac:dyDescent="0.25">
      <c r="A65" s="114">
        <f>IF(ISNUMBER(MATCH(C65,CountryData!$EM:$EM,0)),MATCH(C65,CountryData!$EM:$EM,0),"")</f>
        <v>12</v>
      </c>
      <c r="B65" t="s">
        <v>436</v>
      </c>
      <c r="C65" t="s">
        <v>755</v>
      </c>
      <c r="D65" t="str">
        <f t="shared" si="1"/>
        <v>Lesotho</v>
      </c>
      <c r="E65">
        <f t="shared" si="2"/>
        <v>2010</v>
      </c>
      <c r="F65" s="203">
        <f ca="1">IF(AND(ISNUMBER($A65),ISNUMBER(F$1)),IF(OFFSET(CountryData!$A$1,'Quality check'!$A65-1,'Quality check'!F$1-1)=0,"",OFFSET(CountryData!$A$1,'Quality check'!$A65-1,'Quality check'!F$1-1)),"")</f>
        <v>2171318</v>
      </c>
      <c r="G65" s="203">
        <f ca="1">IF(AND(ISNUMBER($A65),ISNUMBER(G$1)),IF(OFFSET(CountryData!$A$1,'Quality check'!$A65-1,'Quality check'!G$1-1)=0,"",OFFSET(CountryData!$A$1,'Quality check'!$A65-1,'Quality check'!G$1-1)),"")</f>
        <v>846814.02</v>
      </c>
      <c r="H65" s="202" t="str">
        <f ca="1">IF(AND(ISNUMBER($A65),ISNUMBER(H$1)),IF(OFFSET(CountryData!$A$1,'Quality check'!$A65-1,'Quality check'!H$1-1)=0,"",OFFSET(CountryData!$A$1,'Quality check'!$A65-1,'Quality check'!H$1-1)),"")</f>
        <v/>
      </c>
      <c r="I65" s="202" t="str">
        <f ca="1">IF(AND(ISNUMBER($A65),ISNUMBER(I$1)),IF(OFFSET(CountryData!$A$1,'Quality check'!$A65-1,'Quality check'!I$1-1)=0,"",OFFSET(CountryData!$A$1,'Quality check'!$A65-1,'Quality check'!I$1-1)),"")</f>
        <v/>
      </c>
      <c r="J65" s="203">
        <f ca="1">IF(AND(ISNUMBER($A65),ISNUMBER(J$1)),IF(OFFSET(CountryData!$A$1,'Quality check'!$A65-1,'Quality check'!J$1-1)=0,"",OFFSET(CountryData!$A$1,'Quality check'!$A65-1,'Quality check'!J$1-1)),"")</f>
        <v>1104192</v>
      </c>
      <c r="K65" s="203">
        <f ca="1">IF(AND(ISNUMBER($A65),ISNUMBER(K$1)),IF(OFFSET(CountryData!$A$1,'Quality check'!$A65-1,'Quality check'!K$1-1)=0,"",OFFSET(CountryData!$A$1,'Quality check'!$A65-1,'Quality check'!K$1-1)),"")</f>
        <v>278374.10256410256</v>
      </c>
      <c r="L65" s="203" t="str">
        <f ca="1">IF(AND(ISNUMBER($A65),ISNUMBER(L$1)),IF(OFFSET(CountryData!$A$1,'Quality check'!$A65-1,'Quality check'!L$1-1)=0,"",OFFSET(CountryData!$A$1,'Quality check'!$A65-1,'Quality check'!L$1-1)),"")</f>
        <v/>
      </c>
      <c r="M65" s="203">
        <f ca="1">IF(AND(ISNUMBER($A65),ISNUMBER(M$1)),IF(OFFSET(CountryData!$A$1,'Quality check'!$A65-1,'Quality check'!M$1-1)=0,"",OFFSET(CountryData!$A$1,'Quality check'!$A65-1,'Quality check'!M$1-1)),"")</f>
        <v>284676.91243347846</v>
      </c>
      <c r="N65" s="203">
        <f ca="1">IF(AND(ISNUMBER($A65),ISNUMBER(N$1)),IF(OFFSET(CountryData!$A$1,'Quality check'!$A65-1,'Quality check'!N$1-1)=0,"",OFFSET(CountryData!$A$1,'Quality check'!$A65-1,'Quality check'!N$1-1)),"")</f>
        <v>109792.61514279782</v>
      </c>
      <c r="O65" s="203">
        <f ca="1">IF(AND(ISNUMBER($A65),ISNUMBER(O$1)),IF(OFFSET(CountryData!$A$1,'Quality check'!$A65-1,'Quality check'!O$1-1)=0,"",OFFSET(CountryData!$A$1,'Quality check'!$A65-1,'Quality check'!O$1-1)),"")</f>
        <v>27303.266170408377</v>
      </c>
      <c r="P65" s="203">
        <f ca="1">IF(AND(ISNUMBER($A65),ISNUMBER(P$1)),IF(OFFSET(CountryData!$A$1,'Quality check'!$A65-1,'Quality check'!P$1-1)=0,"",OFFSET(CountryData!$A$1,'Quality check'!$A65-1,'Quality check'!P$1-1)),"")</f>
        <v>39731.403837598977</v>
      </c>
      <c r="Q65" s="203">
        <f ca="1">IF(AND(ISNUMBER($A65),ISNUMBER(Q$1)),IF(OFFSET(CountryData!$A$1,'Quality check'!$A65-1,'Quality check'!Q$1-1)=0,"",OFFSET(CountryData!$A$1,'Quality check'!$A65-1,'Quality check'!Q$1-1)),"")</f>
        <v>61977.630382196417</v>
      </c>
      <c r="R65" s="203">
        <f ca="1">IF(AND(ISNUMBER($A65),ISNUMBER(R$1)),IF(OFFSET(CountryData!$A$1,'Quality check'!$A65-1,'Quality check'!R$1-1)=0,"",OFFSET(CountryData!$A$1,'Quality check'!$A65-1,'Quality check'!R$1-1)),"")</f>
        <v>12428.137667190605</v>
      </c>
      <c r="S65" s="203">
        <f ca="1">IF(AND(ISNUMBER($A65),ISNUMBER(S$1)),IF(OFFSET(CountryData!$A$1,'Quality check'!$A65-1,'Quality check'!S$1-1)=0,"",OFFSET(CountryData!$A$1,'Quality check'!$A65-1,'Quality check'!S$1-1)),"")</f>
        <v>12106.165188765977</v>
      </c>
      <c r="T65" s="202">
        <f ca="1">IF(AND(ISNUMBER($A65),ISNUMBER(T$1)),IF(OFFSET(CountryData!$A$1,'Quality check'!$A65-1,'Quality check'!T$1-1)=0,"",OFFSET(CountryData!$A$1,'Quality check'!$A65-1,'Quality check'!T$1-1)),"")</f>
        <v>0.75305000000000011</v>
      </c>
      <c r="U65" s="203">
        <f ca="1">IF(AND(ISNUMBER($A65),ISNUMBER(U$1)),IF(OFFSET(CountryData!$A$1,'Quality check'!$A65-1,'Quality check'!U$1-1)=0,"",OFFSET(CountryData!$A$1,'Quality check'!$A65-1,'Quality check'!U$1-1)),"")</f>
        <v>303984.52</v>
      </c>
      <c r="V65" s="203">
        <f ca="1">IF(AND(ISNUMBER($A65),ISNUMBER(V$1)),IF(OFFSET(CountryData!$A$1,'Quality check'!$A65-1,'Quality check'!V$1-1)=0,"",OFFSET(CountryData!$A$1,'Quality check'!$A65-1,'Quality check'!V$1-1)),"")</f>
        <v>273586.06800000003</v>
      </c>
      <c r="W65" s="202">
        <f ca="1">IF(AND(ISNUMBER($A65),ISNUMBER(W$1)),IF(OFFSET(CountryData!$A$1,'Quality check'!$A65-1,'Quality check'!W$1-1)=0,"",OFFSET(CountryData!$A$1,'Quality check'!$A65-1,'Quality check'!W$1-1)),"")</f>
        <v>0.434</v>
      </c>
      <c r="X65" s="202">
        <f ca="1">IF(AND(ISNUMBER($A65),ISNUMBER(X$1)),IF(OFFSET(CountryData!$A$1,'Quality check'!$A65-1,'Quality check'!X$1-1)=0,"",OFFSET(CountryData!$A$1,'Quality check'!$A65-1,'Quality check'!X$1-1)),"")</f>
        <v>5</v>
      </c>
      <c r="Y65" s="202">
        <f ca="1">IF(AND(ISNUMBER($A65),ISNUMBER(Y$1)),IF(OFFSET(CountryData!$A$1,'Quality check'!$A65-1,'Quality check'!Y$1-1)=0,"",OFFSET(CountryData!$A$1,'Quality check'!$A65-1,'Quality check'!Y$1-1)),"")</f>
        <v>0.86</v>
      </c>
      <c r="Z65" s="202">
        <f ca="1">IF(AND(ISNUMBER($A65),ISNUMBER(Z$1)),IF(OFFSET(CountryData!$A$1,'Quality check'!$A65-1,'Quality check'!Z$1-1)=0,"",OFFSET(CountryData!$A$1,'Quality check'!$A65-1,'Quality check'!Z$1-1)),"")</f>
        <v>0.14000000000000001</v>
      </c>
      <c r="AA65" s="203" t="str">
        <f ca="1">IF(AND(ISNUMBER($A65),ISNUMBER(AA$1)),IF(OFFSET(CountryData!$A$1,'Quality check'!$A65-1,'Quality check'!AA$1-1)=0,"",OFFSET(CountryData!$A$1,'Quality check'!$A65-1,'Quality check'!AA$1-1)),"")</f>
        <v/>
      </c>
      <c r="AB65" s="203" t="str">
        <f ca="1">IF(AND(ISNUMBER($A65),ISNUMBER(AB$1)),IF(OFFSET(CountryData!$A$1,'Quality check'!$A65-1,'Quality check'!AB$1-1)=0,"",OFFSET(CountryData!$A$1,'Quality check'!$A65-1,'Quality check'!AB$1-1)),"")</f>
        <v/>
      </c>
      <c r="AC65" s="203" t="str">
        <f ca="1">IF(AND(ISNUMBER($A65),ISNUMBER(AC$1)),IF(OFFSET(CountryData!$A$1,'Quality check'!$A65-1,'Quality check'!AC$1-1)=0,"",OFFSET(CountryData!$A$1,'Quality check'!$A65-1,'Quality check'!AC$1-1)),"")</f>
        <v/>
      </c>
      <c r="AD65" s="203" t="str">
        <f ca="1">IF(AND(ISNUMBER($A65),ISNUMBER(AD$1)),IF(OFFSET(CountryData!$A$1,'Quality check'!$A65-1,'Quality check'!AD$1-1)=0,"",OFFSET(CountryData!$A$1,'Quality check'!$A65-1,'Quality check'!AD$1-1)),"")</f>
        <v/>
      </c>
      <c r="AE65" s="202" t="str">
        <f ca="1">IF(AND(ISNUMBER($A65),ISNUMBER(AE$1)),IF(OFFSET(CountryData!$A$1,'Quality check'!$A65-1,'Quality check'!AE$1-1)=0,"",OFFSET(CountryData!$A$1,'Quality check'!$A65-1,'Quality check'!AE$1-1)),"")</f>
        <v/>
      </c>
      <c r="AF65" s="308" t="str">
        <f ca="1">IF(AND(ISNUMBER($A65),ISNUMBER(AF$1)),IF(OFFSET(CountryData!$A$1,'Quality check'!$A65-1,'Quality check'!AF$1-1)=0,"",OFFSET(CountryData!$A$1,'Quality check'!$A65-1,'Quality check'!AF$1-1)),"")</f>
        <v/>
      </c>
      <c r="AG65" s="203" t="str">
        <f ca="1">IF(AND(ISNUMBER($A65),ISNUMBER(AG$1)),IF(OFFSET(CountryData!$A$1,'Quality check'!$A65-1,'Quality check'!AG$1-1)=0,"",OFFSET(CountryData!$A$1,'Quality check'!$A65-1,'Quality check'!AG$1-1)),"")</f>
        <v/>
      </c>
      <c r="AH65" s="203" t="str">
        <f ca="1">IF(AND(ISNUMBER($A65),ISNUMBER(AH$1)),IF(OFFSET(CountryData!$A$1,'Quality check'!$A65-1,'Quality check'!AH$1-1)=0,"",OFFSET(CountryData!$A$1,'Quality check'!$A65-1,'Quality check'!AH$1-1)),"")</f>
        <v/>
      </c>
      <c r="AI65" s="203" t="str">
        <f ca="1">IF(AND(ISNUMBER($A65),ISNUMBER(AI$1)),IF(OFFSET(CountryData!$A$1,'Quality check'!$A65-1,'Quality check'!AI$1-1)=0,"",OFFSET(CountryData!$A$1,'Quality check'!$A65-1,'Quality check'!AI$1-1)),"")</f>
        <v/>
      </c>
      <c r="AJ65" s="202" t="str">
        <f ca="1">IF(AND(ISNUMBER($A65),ISNUMBER(AJ$1)),IF(OFFSET(CountryData!$A$1,'Quality check'!$A65-1,'Quality check'!AJ$1-1)=0,"",OFFSET(CountryData!$A$1,'Quality check'!$A65-1,'Quality check'!AJ$1-1)),"")</f>
        <v/>
      </c>
      <c r="AK65" s="202" t="str">
        <f ca="1">IF(AND(ISNUMBER($A65),ISNUMBER(AK$1)),IF(OFFSET(CountryData!$A$1,'Quality check'!$A65-1,'Quality check'!AK$1-1)=0,"",OFFSET(CountryData!$A$1,'Quality check'!$A65-1,'Quality check'!AK$1-1)),"")</f>
        <v/>
      </c>
      <c r="AL65" s="202" t="str">
        <f ca="1">IF(AND(ISNUMBER($A65),ISNUMBER(AL$1)),IF(OFFSET(CountryData!$A$1,'Quality check'!$A65-1,'Quality check'!AL$1-1)=0,"",OFFSET(CountryData!$A$1,'Quality check'!$A65-1,'Quality check'!AL$1-1)),"")</f>
        <v/>
      </c>
      <c r="AM65" s="202" t="str">
        <f ca="1">IF(AND(ISNUMBER($A65),ISNUMBER(AM$1)),IF(OFFSET(CountryData!$A$1,'Quality check'!$A65-1,'Quality check'!AM$1-1)=0,"",OFFSET(CountryData!$A$1,'Quality check'!$A65-1,'Quality check'!AM$1-1)),"")</f>
        <v/>
      </c>
      <c r="AN65" s="202" t="str">
        <f ca="1">IF(AND(ISNUMBER($A65),ISNUMBER(AN$1)),IF(OFFSET(CountryData!$A$1,'Quality check'!$A65-1,'Quality check'!AN$1-1)=0,"",OFFSET(CountryData!$A$1,'Quality check'!$A65-1,'Quality check'!AN$1-1)),"")</f>
        <v/>
      </c>
      <c r="AO65" s="203" t="str">
        <f ca="1">IF(AND(ISNUMBER($A65),ISNUMBER(AO$1)),IF(OFFSET(CountryData!$A$1,'Quality check'!$A65-1,'Quality check'!AO$1-1)=0,"",OFFSET(CountryData!$A$1,'Quality check'!$A65-1,'Quality check'!AO$1-1)),"")</f>
        <v/>
      </c>
      <c r="AP65" s="203" t="str">
        <f ca="1">IF(AND(ISNUMBER($A65),ISNUMBER(AP$1)),IF(OFFSET(CountryData!$A$1,'Quality check'!$A65-1,'Quality check'!AP$1-1)=0,"",OFFSET(CountryData!$A$1,'Quality check'!$A65-1,'Quality check'!AP$1-1)),"")</f>
        <v/>
      </c>
      <c r="AQ65" s="202" t="str">
        <f ca="1">IF(AND(ISNUMBER($A65),ISNUMBER(AQ$1)),IF(OFFSET(CountryData!$A$1,'Quality check'!$A65-1,'Quality check'!AQ$1-1)=0,"",OFFSET(CountryData!$A$1,'Quality check'!$A65-1,'Quality check'!AQ$1-1)),"")</f>
        <v/>
      </c>
      <c r="AR65" s="202" t="str">
        <f ca="1">IF(AND(ISNUMBER($A65),ISNUMBER(AR$1)),IF(OFFSET(CountryData!$A$1,'Quality check'!$A65-1,'Quality check'!AR$1-1)=0,"",OFFSET(CountryData!$A$1,'Quality check'!$A65-1,'Quality check'!AR$1-1)),"")</f>
        <v/>
      </c>
      <c r="AS65" s="202" t="str">
        <f ca="1">IF(AND(ISNUMBER($A65),ISNUMBER(AS$1)),IF(OFFSET(CountryData!$A$1,'Quality check'!$A65-1,'Quality check'!AS$1-1)=0,"",OFFSET(CountryData!$A$1,'Quality check'!$A65-1,'Quality check'!AS$1-1)),"")</f>
        <v/>
      </c>
      <c r="AT65" s="202" t="str">
        <f ca="1">IF(AND(ISNUMBER($A65),ISNUMBER(AT$1)),IF(OFFSET(CountryData!$A$1,'Quality check'!$A65-1,'Quality check'!AT$1-1)=0,"",OFFSET(CountryData!$A$1,'Quality check'!$A65-1,'Quality check'!AT$1-1)),"")</f>
        <v/>
      </c>
      <c r="AU65" s="202" t="str">
        <f ca="1">IF(AND(ISNUMBER($A65),ISNUMBER(AU$1)),IF(OFFSET(CountryData!$A$1,'Quality check'!$A65-1,'Quality check'!AU$1-1)=0,"",OFFSET(CountryData!$A$1,'Quality check'!$A65-1,'Quality check'!AU$1-1)),"")</f>
        <v/>
      </c>
      <c r="AV65" s="202" t="str">
        <f ca="1">IF(AND(ISNUMBER($A65),ISNUMBER(AV$1)),IF(OFFSET(CountryData!$A$1,'Quality check'!$A65-1,'Quality check'!AV$1-1)=0,"",OFFSET(CountryData!$A$1,'Quality check'!$A65-1,'Quality check'!AV$1-1)),"")</f>
        <v/>
      </c>
      <c r="AW65" s="203" t="str">
        <f ca="1">IF(AND(ISNUMBER($A65),ISNUMBER(AW$1)),IF(OFFSET(CountryData!$A$1,'Quality check'!$A65-1,'Quality check'!AW$1-1)=0,"",OFFSET(CountryData!$A$1,'Quality check'!$A65-1,'Quality check'!AW$1-1)),"")</f>
        <v/>
      </c>
      <c r="AX65" s="203" t="str">
        <f ca="1">IF(AND(ISNUMBER($A65),ISNUMBER(AX$1)),IF(OFFSET(CountryData!$A$1,'Quality check'!$A65-1,'Quality check'!AX$1-1)=0,"",OFFSET(CountryData!$A$1,'Quality check'!$A65-1,'Quality check'!AX$1-1)),"")</f>
        <v/>
      </c>
      <c r="AY65" s="202" t="str">
        <f ca="1">IF(AND(ISNUMBER($A65),ISNUMBER(AY$1)),IF(OFFSET(CountryData!$A$1,'Quality check'!$A65-1,'Quality check'!AY$1-1)=0,"",OFFSET(CountryData!$A$1,'Quality check'!$A65-1,'Quality check'!AY$1-1)),"")</f>
        <v/>
      </c>
      <c r="AZ65" s="202" t="str">
        <f ca="1">IF(AND(ISNUMBER($A65),ISNUMBER(AZ$1)),IF(OFFSET(CountryData!$A$1,'Quality check'!$A65-1,'Quality check'!AZ$1-1)=0,"",OFFSET(CountryData!$A$1,'Quality check'!$A65-1,'Quality check'!AZ$1-1)),"")</f>
        <v/>
      </c>
      <c r="BA65" s="202" t="str">
        <f ca="1">IF(AND(ISNUMBER($A65),ISNUMBER(BA$1)),IF(OFFSET(CountryData!$A$1,'Quality check'!$A65-1,'Quality check'!BA$1-1)=0,"",OFFSET(CountryData!$A$1,'Quality check'!$A65-1,'Quality check'!BA$1-1)),"")</f>
        <v/>
      </c>
      <c r="BB65" s="202" t="str">
        <f ca="1">IF(AND(ISNUMBER($A65),ISNUMBER(BB$1)),IF(OFFSET(CountryData!$A$1,'Quality check'!$A65-1,'Quality check'!BB$1-1)=0,"",OFFSET(CountryData!$A$1,'Quality check'!$A65-1,'Quality check'!BB$1-1)),"")</f>
        <v/>
      </c>
      <c r="BC65" s="202" t="str">
        <f ca="1">IF(AND(ISNUMBER($A65),ISNUMBER(BC$1)),IF(OFFSET(CountryData!$A$1,'Quality check'!$A65-1,'Quality check'!BC$1-1)=0,"",OFFSET(CountryData!$A$1,'Quality check'!$A65-1,'Quality check'!BC$1-1)),"")</f>
        <v/>
      </c>
      <c r="BD65" s="313" t="str">
        <f ca="1">IF(AND(ISNUMBER($A65),ISNUMBER(BD$1)),IF(OFFSET(CountryData!$A$1,'Quality check'!$A65-1,'Quality check'!BD$1-1)=0,"",OFFSET(CountryData!$A$1,'Quality check'!$A65-1,'Quality check'!BD$1-1)),"")</f>
        <v/>
      </c>
      <c r="BE65" s="313" t="str">
        <f ca="1">IF(AND(ISNUMBER($A65),ISNUMBER(BE$1)),IF(OFFSET(CountryData!$A$1,'Quality check'!$A65-1,'Quality check'!BE$1-1)=0,"",OFFSET(CountryData!$A$1,'Quality check'!$A65-1,'Quality check'!BE$1-1)),"")</f>
        <v/>
      </c>
      <c r="BF65" s="313" t="str">
        <f ca="1">IF(AND(ISNUMBER($A65),ISNUMBER(BF$1)),IF(OFFSET(CountryData!$A$1,'Quality check'!$A65-1,'Quality check'!BF$1-1)=0,"",OFFSET(CountryData!$A$1,'Quality check'!$A65-1,'Quality check'!BF$1-1)),"")</f>
        <v/>
      </c>
      <c r="BG65" s="203" t="str">
        <f ca="1">IF(AND(ISNUMBER($A65),ISNUMBER(BG$1)),IF(OFFSET(CountryData!$A$1,'Quality check'!$A65-1,'Quality check'!BG$1-1)=0,"",OFFSET(CountryData!$A$1,'Quality check'!$A65-1,'Quality check'!BG$1-1)),"")</f>
        <v/>
      </c>
      <c r="BH65" s="202" t="str">
        <f ca="1">IF(AND(ISNUMBER($A65),ISNUMBER(BH$1)),IF(OFFSET(CountryData!$A$1,'Quality check'!$A65-1,'Quality check'!BH$1-1)=0,"",OFFSET(CountryData!$A$1,'Quality check'!$A65-1,'Quality check'!BH$1-1)),"")</f>
        <v/>
      </c>
      <c r="BI65" s="203" t="str">
        <f ca="1">IF(AND(ISNUMBER($A65),ISNUMBER(BI$1)),IF(OFFSET(CountryData!$A$1,'Quality check'!$A65-1,'Quality check'!BI$1-1)=0,"",OFFSET(CountryData!$A$1,'Quality check'!$A65-1,'Quality check'!BI$1-1)),"")</f>
        <v/>
      </c>
      <c r="BJ65" s="202" t="str">
        <f ca="1">IF(AND(ISNUMBER($A65),ISNUMBER(BJ$1)),IF(OFFSET(CountryData!$A$1,'Quality check'!$A65-1,'Quality check'!BJ$1-1)=0,"",OFFSET(CountryData!$A$1,'Quality check'!$A65-1,'Quality check'!BJ$1-1)),"")</f>
        <v/>
      </c>
      <c r="BK65" s="202" t="str">
        <f ca="1">IF(AND(ISNUMBER($A65),ISNUMBER(BK$1)),IF(OFFSET(CountryData!$A$1,'Quality check'!$A65-1,'Quality check'!BK$1-1)=0,"",OFFSET(CountryData!$A$1,'Quality check'!$A65-1,'Quality check'!BK$1-1)),"")</f>
        <v/>
      </c>
      <c r="BL65" s="308" t="str">
        <f ca="1">IF(AND(ISNUMBER($A65),ISNUMBER(BL$1)),IF(OFFSET(CountryData!$A$1,'Quality check'!$A65-1,'Quality check'!BL$1-1)=0,"",OFFSET(CountryData!$A$1,'Quality check'!$A65-1,'Quality check'!BL$1-1)),"")</f>
        <v/>
      </c>
      <c r="BM65" s="308" t="str">
        <f ca="1">IF(AND(ISNUMBER($A65),ISNUMBER(BM$1)),IF(OFFSET(CountryData!$A$1,'Quality check'!$A65-1,'Quality check'!BM$1-1)=0,"",OFFSET(CountryData!$A$1,'Quality check'!$A65-1,'Quality check'!BM$1-1)),"")</f>
        <v/>
      </c>
      <c r="BN65" s="308" t="str">
        <f ca="1">IF(AND(ISNUMBER($A65),ISNUMBER(BN$1)),IF(OFFSET(CountryData!$A$1,'Quality check'!$A65-1,'Quality check'!BN$1-1)=0,"",OFFSET(CountryData!$A$1,'Quality check'!$A65-1,'Quality check'!BN$1-1)),"")</f>
        <v/>
      </c>
      <c r="BO65" s="308" t="str">
        <f ca="1">IF(AND(ISNUMBER($A65),ISNUMBER(BO$1)),IF(OFFSET(CountryData!$A$1,'Quality check'!$A65-1,'Quality check'!BO$1-1)=0,"",OFFSET(CountryData!$A$1,'Quality check'!$A65-1,'Quality check'!BO$1-1)),"")</f>
        <v/>
      </c>
      <c r="BP65" s="308" t="str">
        <f ca="1">IF(AND(ISNUMBER($A65),ISNUMBER(BP$1)),IF(OFFSET(CountryData!$A$1,'Quality check'!$A65-1,'Quality check'!BP$1-1)=0,"",OFFSET(CountryData!$A$1,'Quality check'!$A65-1,'Quality check'!BP$1-1)),"")</f>
        <v/>
      </c>
      <c r="BQ65" s="308" t="str">
        <f ca="1">IF(AND(ISNUMBER($A65),ISNUMBER(BQ$1)),IF(OFFSET(CountryData!$A$1,'Quality check'!$A65-1,'Quality check'!BQ$1-1)=0,"",OFFSET(CountryData!$A$1,'Quality check'!$A65-1,'Quality check'!BQ$1-1)),"")</f>
        <v/>
      </c>
      <c r="BR65" s="308" t="str">
        <f ca="1">IF(AND(ISNUMBER($A65),ISNUMBER(BR$1)),IF(OFFSET(CountryData!$A$1,'Quality check'!$A65-1,'Quality check'!BR$1-1)=0,"",OFFSET(CountryData!$A$1,'Quality check'!$A65-1,'Quality check'!BR$1-1)),"")</f>
        <v/>
      </c>
      <c r="BS65" s="308" t="str">
        <f ca="1">IF(AND(ISNUMBER($A65),ISNUMBER(BS$1)),IF(OFFSET(CountryData!$A$1,'Quality check'!$A65-1,'Quality check'!BS$1-1)=0,"",OFFSET(CountryData!$A$1,'Quality check'!$A65-1,'Quality check'!BS$1-1)),"")</f>
        <v/>
      </c>
      <c r="BT65" s="308" t="str">
        <f ca="1">IF(AND(ISNUMBER($A65),ISNUMBER(BT$1)),IF(OFFSET(CountryData!$A$1,'Quality check'!$A65-1,'Quality check'!BT$1-1)=0,"",OFFSET(CountryData!$A$1,'Quality check'!$A65-1,'Quality check'!BT$1-1)),"")</f>
        <v/>
      </c>
      <c r="BU65" s="308" t="str">
        <f ca="1">IF(AND(ISNUMBER($A65),ISNUMBER(BU$1)),IF(OFFSET(CountryData!$A$1,'Quality check'!$A65-1,'Quality check'!BU$1-1)=0,"",OFFSET(CountryData!$A$1,'Quality check'!$A65-1,'Quality check'!BU$1-1)),"")</f>
        <v/>
      </c>
      <c r="BV65" s="308" t="str">
        <f ca="1">IF(AND(ISNUMBER($A65),ISNUMBER(BV$1)),IF(OFFSET(CountryData!$A$1,'Quality check'!$A65-1,'Quality check'!BV$1-1)=0,"",OFFSET(CountryData!$A$1,'Quality check'!$A65-1,'Quality check'!BV$1-1)),"")</f>
        <v/>
      </c>
      <c r="BW65" s="308" t="str">
        <f ca="1">IF(AND(ISNUMBER($A65),ISNUMBER(BW$1)),IF(OFFSET(CountryData!$A$1,'Quality check'!$A65-1,'Quality check'!BW$1-1)=0,"",OFFSET(CountryData!$A$1,'Quality check'!$A65-1,'Quality check'!BW$1-1)),"")</f>
        <v/>
      </c>
      <c r="BX65" s="202" t="str">
        <f ca="1">IF(AND(ISNUMBER($A65),ISNUMBER(BX$1)),IF(OFFSET(CountryData!$A$1,'Quality check'!$A65-1,'Quality check'!BX$1-1)=0,"",OFFSET(CountryData!$A$1,'Quality check'!$A65-1,'Quality check'!BX$1-1)),"")</f>
        <v/>
      </c>
      <c r="BY65" s="308" t="str">
        <f ca="1">IF(AND(ISNUMBER($A65),ISNUMBER(BY$1)),IF(OFFSET(CountryData!$A$1,'Quality check'!$A65-1,'Quality check'!BY$1-1)=0,"",OFFSET(CountryData!$A$1,'Quality check'!$A65-1,'Quality check'!BY$1-1)),"")</f>
        <v/>
      </c>
      <c r="BZ65" s="308" t="str">
        <f ca="1">IF(AND(ISNUMBER($A65),ISNUMBER(BZ$1)),IF(OFFSET(CountryData!$A$1,'Quality check'!$A65-1,'Quality check'!BZ$1-1)=0,"",OFFSET(CountryData!$A$1,'Quality check'!$A65-1,'Quality check'!BZ$1-1)),"")</f>
        <v/>
      </c>
      <c r="CA65" s="308" t="str">
        <f ca="1">IF(AND(ISNUMBER($A65),ISNUMBER(CA$1)),IF(OFFSET(CountryData!$A$1,'Quality check'!$A65-1,'Quality check'!CA$1-1)=0,"",OFFSET(CountryData!$A$1,'Quality check'!$A65-1,'Quality check'!CA$1-1)),"")</f>
        <v/>
      </c>
      <c r="CB65" s="308" t="str">
        <f ca="1">IF(AND(ISNUMBER($A65),ISNUMBER(CB$1)),IF(OFFSET(CountryData!$A$1,'Quality check'!$A65-1,'Quality check'!CB$1-1)=0,"",OFFSET(CountryData!$A$1,'Quality check'!$A65-1,'Quality check'!CB$1-1)),"")</f>
        <v/>
      </c>
      <c r="CC65" s="308" t="str">
        <f ca="1">IF(AND(ISNUMBER($A65),ISNUMBER(CC$1)),IF(OFFSET(CountryData!$A$1,'Quality check'!$A65-1,'Quality check'!CC$1-1)=0,"",OFFSET(CountryData!$A$1,'Quality check'!$A65-1,'Quality check'!CC$1-1)),"")</f>
        <v/>
      </c>
      <c r="CD65" s="308" t="str">
        <f ca="1">IF(AND(ISNUMBER($A65),ISNUMBER(CD$1)),IF(OFFSET(CountryData!$A$1,'Quality check'!$A65-1,'Quality check'!CD$1-1)=0,"",OFFSET(CountryData!$A$1,'Quality check'!$A65-1,'Quality check'!CD$1-1)),"")</f>
        <v/>
      </c>
      <c r="CE65" s="308" t="str">
        <f ca="1">IF(AND(ISNUMBER($A65),ISNUMBER(CE$1)),IF(OFFSET(CountryData!$A$1,'Quality check'!$A65-1,'Quality check'!CE$1-1)=0,"",OFFSET(CountryData!$A$1,'Quality check'!$A65-1,'Quality check'!CE$1-1)),"")</f>
        <v/>
      </c>
      <c r="CF65" s="308" t="str">
        <f ca="1">IF(AND(ISNUMBER($A65),ISNUMBER(CF$1)),IF(OFFSET(CountryData!$A$1,'Quality check'!$A65-1,'Quality check'!CF$1-1)=0,"",OFFSET(CountryData!$A$1,'Quality check'!$A65-1,'Quality check'!CF$1-1)),"")</f>
        <v/>
      </c>
      <c r="CG65" s="308" t="str">
        <f ca="1">IF(AND(ISNUMBER($A65),ISNUMBER(CG$1)),IF(OFFSET(CountryData!$A$1,'Quality check'!$A65-1,'Quality check'!CG$1-1)=0,"",OFFSET(CountryData!$A$1,'Quality check'!$A65-1,'Quality check'!CG$1-1)),"")</f>
        <v/>
      </c>
      <c r="CH65" s="308" t="str">
        <f ca="1">IF(AND(ISNUMBER($A65),ISNUMBER(CH$1)),IF(OFFSET(CountryData!$A$1,'Quality check'!$A65-1,'Quality check'!CH$1-1)=0,"",OFFSET(CountryData!$A$1,'Quality check'!$A65-1,'Quality check'!CH$1-1)),"")</f>
        <v/>
      </c>
      <c r="CI65" s="308" t="str">
        <f ca="1">IF(AND(ISNUMBER($A65),ISNUMBER(CI$1)),IF(OFFSET(CountryData!$A$1,'Quality check'!$A65-1,'Quality check'!CI$1-1)=0,"",OFFSET(CountryData!$A$1,'Quality check'!$A65-1,'Quality check'!CI$1-1)),"")</f>
        <v/>
      </c>
      <c r="CJ65" s="308" t="str">
        <f ca="1">IF(AND(ISNUMBER($A65),ISNUMBER(CJ$1)),IF(OFFSET(CountryData!$A$1,'Quality check'!$A65-1,'Quality check'!CJ$1-1)=0,"",OFFSET(CountryData!$A$1,'Quality check'!$A65-1,'Quality check'!CJ$1-1)),"")</f>
        <v/>
      </c>
      <c r="CK65" s="202" t="str">
        <f ca="1">IF(AND(ISNUMBER($A65),ISNUMBER(CK$1)),IF(OFFSET(CountryData!$A$1,'Quality check'!$A65-1,'Quality check'!CK$1-1)=0,"",OFFSET(CountryData!$A$1,'Quality check'!$A65-1,'Quality check'!CK$1-1)),"")</f>
        <v/>
      </c>
      <c r="CL65" s="308" t="str">
        <f ca="1">IF(AND(ISNUMBER($A65),ISNUMBER(CL$1)),IF(OFFSET(CountryData!$A$1,'Quality check'!$A65-1,'Quality check'!CL$1-1)=0,"",OFFSET(CountryData!$A$1,'Quality check'!$A65-1,'Quality check'!CL$1-1)),"")</f>
        <v/>
      </c>
      <c r="CM65" s="308" t="str">
        <f ca="1">IF(AND(ISNUMBER($A65),ISNUMBER(CM$1)),IF(OFFSET(CountryData!$A$1,'Quality check'!$A65-1,'Quality check'!CM$1-1)=0,"",OFFSET(CountryData!$A$1,'Quality check'!$A65-1,'Quality check'!CM$1-1)),"")</f>
        <v/>
      </c>
      <c r="CN65" s="308" t="str">
        <f ca="1">IF(AND(ISNUMBER($A65),ISNUMBER(CN$1)),IF(OFFSET(CountryData!$A$1,'Quality check'!$A65-1,'Quality check'!CN$1-1)=0,"",OFFSET(CountryData!$A$1,'Quality check'!$A65-1,'Quality check'!CN$1-1)),"")</f>
        <v/>
      </c>
      <c r="CO65" s="308" t="str">
        <f ca="1">IF(AND(ISNUMBER($A65),ISNUMBER(CO$1)),IF(OFFSET(CountryData!$A$1,'Quality check'!$A65-1,'Quality check'!CO$1-1)=0,"",OFFSET(CountryData!$A$1,'Quality check'!$A65-1,'Quality check'!CO$1-1)),"")</f>
        <v/>
      </c>
      <c r="CP65" s="308" t="str">
        <f ca="1">IF(AND(ISNUMBER($A65),ISNUMBER(CP$1)),IF(OFFSET(CountryData!$A$1,'Quality check'!$A65-1,'Quality check'!CP$1-1)=0,"",OFFSET(CountryData!$A$1,'Quality check'!$A65-1,'Quality check'!CP$1-1)),"")</f>
        <v/>
      </c>
      <c r="CQ65" s="308" t="str">
        <f ca="1">IF(AND(ISNUMBER($A65),ISNUMBER(CQ$1)),IF(OFFSET(CountryData!$A$1,'Quality check'!$A65-1,'Quality check'!CQ$1-1)=0,"",OFFSET(CountryData!$A$1,'Quality check'!$A65-1,'Quality check'!CQ$1-1)),"")</f>
        <v/>
      </c>
      <c r="CR65" s="203" t="str">
        <f ca="1">IF(AND(ISNUMBER($A65),ISNUMBER(CR$1)),IF(OFFSET(CountryData!$A$1,'Quality check'!$A65-1,'Quality check'!CR$1-1)=0,"",OFFSET(CountryData!$A$1,'Quality check'!$A65-1,'Quality check'!CR$1-1)),"")</f>
        <v/>
      </c>
      <c r="CS65" s="203" t="str">
        <f ca="1">IF(AND(ISNUMBER($A65),ISNUMBER(CS$1)),IF(OFFSET(CountryData!$A$1,'Quality check'!$A65-1,'Quality check'!CS$1-1)=0,"",OFFSET(CountryData!$A$1,'Quality check'!$A65-1,'Quality check'!CS$1-1)),"")</f>
        <v/>
      </c>
      <c r="CT65" s="203" t="str">
        <f ca="1">IF(AND(ISNUMBER($A65),ISNUMBER(CT$1)),IF(OFFSET(CountryData!$A$1,'Quality check'!$A65-1,'Quality check'!CT$1-1)=0,"",OFFSET(CountryData!$A$1,'Quality check'!$A65-1,'Quality check'!CT$1-1)),"")</f>
        <v/>
      </c>
      <c r="CU65" s="203" t="str">
        <f ca="1">IF(AND(ISNUMBER($A65),ISNUMBER(CU$1)),IF(OFFSET(CountryData!$A$1,'Quality check'!$A65-1,'Quality check'!CU$1-1)=0,"",OFFSET(CountryData!$A$1,'Quality check'!$A65-1,'Quality check'!CU$1-1)),"")</f>
        <v/>
      </c>
      <c r="CV65" s="203" t="str">
        <f ca="1">IF(AND(ISNUMBER($A65),ISNUMBER(CV$1)),IF(OFFSET(CountryData!$A$1,'Quality check'!$A65-1,'Quality check'!CV$1-1)=0,"",OFFSET(CountryData!$A$1,'Quality check'!$A65-1,'Quality check'!CV$1-1)),"")</f>
        <v/>
      </c>
      <c r="CW65" s="203" t="str">
        <f ca="1">IF(AND(ISNUMBER($A65),ISNUMBER(CW$1)),IF(OFFSET(CountryData!$A$1,'Quality check'!$A65-1,'Quality check'!CW$1-1)=0,"",OFFSET(CountryData!$A$1,'Quality check'!$A65-1,'Quality check'!CW$1-1)),"")</f>
        <v/>
      </c>
      <c r="CX65" s="203" t="str">
        <f ca="1">IF(AND(ISNUMBER($A65),ISNUMBER(CX$1)),IF(OFFSET(CountryData!$A$1,'Quality check'!$A65-1,'Quality check'!CX$1-1)=0,"",OFFSET(CountryData!$A$1,'Quality check'!$A65-1,'Quality check'!CX$1-1)),"")</f>
        <v/>
      </c>
      <c r="CY65" s="203" t="str">
        <f ca="1">IF(AND(ISNUMBER($A65),ISNUMBER(CY$1)),IF(OFFSET(CountryData!$A$1,'Quality check'!$A65-1,'Quality check'!CY$1-1)=0,"",OFFSET(CountryData!$A$1,'Quality check'!$A65-1,'Quality check'!CY$1-1)),"")</f>
        <v/>
      </c>
      <c r="CZ65" s="308" t="str">
        <f ca="1">IF(AND(ISNUMBER($A65),ISNUMBER(CZ$1)),IF(OFFSET(CountryData!$A$1,'Quality check'!$A65-1,'Quality check'!CZ$1-1)=0,"",OFFSET(CountryData!$A$1,'Quality check'!$A65-1,'Quality check'!CZ$1-1)),"")</f>
        <v/>
      </c>
      <c r="DA65" s="308" t="str">
        <f ca="1">IF(AND(ISNUMBER($A65),ISNUMBER(DA$1)),IF(OFFSET(CountryData!$A$1,'Quality check'!$A65-1,'Quality check'!DA$1-1)=0,"",OFFSET(CountryData!$A$1,'Quality check'!$A65-1,'Quality check'!DA$1-1)),"")</f>
        <v/>
      </c>
      <c r="DB65" s="202" t="str">
        <f ca="1">IF(AND(ISNUMBER($A65),ISNUMBER(DB$1)),IF(OFFSET(CountryData!$A$1,'Quality check'!$A65-1,'Quality check'!DB$1-1)=0,"",OFFSET(CountryData!$A$1,'Quality check'!$A65-1,'Quality check'!DB$1-1)),"")</f>
        <v/>
      </c>
      <c r="DC65" s="308" t="str">
        <f ca="1">IF(AND(ISNUMBER($A65),ISNUMBER(DC$1)),IF(OFFSET(CountryData!$A$1,'Quality check'!$A65-1,'Quality check'!DC$1-1)=0,"",OFFSET(CountryData!$A$1,'Quality check'!$A65-1,'Quality check'!DC$1-1)),"")</f>
        <v/>
      </c>
      <c r="DD65" s="308" t="str">
        <f ca="1">IF(AND(ISNUMBER($A65),ISNUMBER(DD$1)),IF(OFFSET(CountryData!$A$1,'Quality check'!$A65-1,'Quality check'!DD$1-1)=0,"",OFFSET(CountryData!$A$1,'Quality check'!$A65-1,'Quality check'!DD$1-1)),"")</f>
        <v/>
      </c>
      <c r="DE65" s="202" t="str">
        <f ca="1">IF(AND(ISNUMBER($A65),ISNUMBER(DE$1)),IF(OFFSET(CountryData!$A$1,'Quality check'!$A65-1,'Quality check'!DE$1-1)=0,"",OFFSET(CountryData!$A$1,'Quality check'!$A65-1,'Quality check'!DE$1-1)),"")</f>
        <v/>
      </c>
      <c r="DF65" s="203" t="str">
        <f ca="1">IF(AND(ISNUMBER($A65),ISNUMBER(DF$1)),IF(OFFSET(CountryData!$A$1,'Quality check'!$A65-1,'Quality check'!DF$1-1)=0,"",OFFSET(CountryData!$A$1,'Quality check'!$A65-1,'Quality check'!DF$1-1)),"")</f>
        <v/>
      </c>
      <c r="DG65" s="308" t="str">
        <f ca="1">IF(AND(ISNUMBER($A65),ISNUMBER(DG$1)),IF(OFFSET(CountryData!$A$1,'Quality check'!$A65-1,'Quality check'!DG$1-1)=0,"",OFFSET(CountryData!$A$1,'Quality check'!$A65-1,'Quality check'!DG$1-1)),"")</f>
        <v/>
      </c>
      <c r="DH65" s="203" t="str">
        <f ca="1">IF(AND(ISNUMBER($A65),ISNUMBER(DH$1)),IF(OFFSET(CountryData!$A$1,'Quality check'!$A65-1,'Quality check'!DH$1-1)=0,"",OFFSET(CountryData!$A$1,'Quality check'!$A65-1,'Quality check'!DH$1-1)),"")</f>
        <v/>
      </c>
      <c r="DI65" s="308" t="str">
        <f ca="1">IF(AND(ISNUMBER($A65),ISNUMBER(DI$1)),IF(OFFSET(CountryData!$A$1,'Quality check'!$A65-1,'Quality check'!DI$1-1)=0,"",OFFSET(CountryData!$A$1,'Quality check'!$A65-1,'Quality check'!DI$1-1)),"")</f>
        <v/>
      </c>
      <c r="DJ65" s="308" t="str">
        <f ca="1">IF(AND(ISNUMBER($A65),ISNUMBER(DJ$1)),IF(OFFSET(CountryData!$A$1,'Quality check'!$A65-1,'Quality check'!DJ$1-1)=0,"",OFFSET(CountryData!$A$1,'Quality check'!$A65-1,'Quality check'!DJ$1-1)),"")</f>
        <v/>
      </c>
      <c r="DK65" s="203" t="str">
        <f ca="1">IF(AND(ISNUMBER($A65),ISNUMBER(DK$1)),IF(OFFSET(CountryData!$A$1,'Quality check'!$A65-1,'Quality check'!DK$1-1)=0,"",OFFSET(CountryData!$A$1,'Quality check'!$A65-1,'Quality check'!DK$1-1)),"")</f>
        <v/>
      </c>
      <c r="DL65" s="203" t="str">
        <f ca="1">IF(AND(ISNUMBER($A65),ISNUMBER(DL$1)),IF(OFFSET(CountryData!$A$1,'Quality check'!$A65-1,'Quality check'!DL$1-1)=0,"",OFFSET(CountryData!$A$1,'Quality check'!$A65-1,'Quality check'!DL$1-1)),"")</f>
        <v/>
      </c>
      <c r="DM65" s="203" t="str">
        <f ca="1">IF(AND(ISNUMBER($A65),ISNUMBER(DM$1)),IF(OFFSET(CountryData!$A$1,'Quality check'!$A65-1,'Quality check'!DM$1-1)=0,"",OFFSET(CountryData!$A$1,'Quality check'!$A65-1,'Quality check'!DM$1-1)),"")</f>
        <v/>
      </c>
      <c r="DN65" s="203" t="str">
        <f ca="1">IF(AND(ISNUMBER($A65),ISNUMBER(DN$1)),IF(OFFSET(CountryData!$A$1,'Quality check'!$A65-1,'Quality check'!DN$1-1)=0,"",OFFSET(CountryData!$A$1,'Quality check'!$A65-1,'Quality check'!DN$1-1)),"")</f>
        <v/>
      </c>
      <c r="DO65" t="str">
        <f ca="1">IF(AND(ISNUMBER($A65),ISNUMBER(DO$1)),IF(OFFSET(CountryData!$A$1,'Quality check'!$A65-1,'Quality check'!DO$1-1)=0,"",OFFSET(CountryData!$A$1,'Quality check'!$A65-1,'Quality check'!DO$1-1)),"")</f>
        <v/>
      </c>
      <c r="DP65" t="str">
        <f ca="1">IF(AND(ISNUMBER($A65),ISNUMBER(DP$1)),IF(OFFSET(CountryData!$A$1,'Quality check'!$A65-1,'Quality check'!DP$1-1)=0,"",OFFSET(CountryData!$A$1,'Quality check'!$A65-1,'Quality check'!DP$1-1)),"")</f>
        <v/>
      </c>
      <c r="EF65">
        <f t="shared" si="3"/>
        <v>9</v>
      </c>
      <c r="EG65" t="str">
        <f t="shared" si="4"/>
        <v/>
      </c>
      <c r="EH65" t="str">
        <f t="shared" si="0"/>
        <v/>
      </c>
    </row>
    <row r="66" spans="1:138" x14ac:dyDescent="0.25">
      <c r="A66" s="114">
        <f>IF(ISNUMBER(MATCH(C66,CountryData!$EM:$EM,0)),MATCH(C66,CountryData!$EM:$EM,0),"")</f>
        <v>57</v>
      </c>
      <c r="B66" t="s">
        <v>437</v>
      </c>
      <c r="C66" t="s">
        <v>756</v>
      </c>
      <c r="D66" t="str">
        <f t="shared" si="1"/>
        <v>Lesotho</v>
      </c>
      <c r="E66">
        <f t="shared" si="2"/>
        <v>2011</v>
      </c>
      <c r="F66" s="203">
        <f ca="1">IF(AND(ISNUMBER($A66),ISNUMBER(F$1)),IF(OFFSET(CountryData!$A$1,'Quality check'!$A66-1,'Quality check'!F$1-1)=0,"",OFFSET(CountryData!$A$1,'Quality check'!$A66-1,'Quality check'!F$1-1)),"")</f>
        <v>2194000</v>
      </c>
      <c r="G66" s="203" t="str">
        <f ca="1">IF(AND(ISNUMBER($A66),ISNUMBER(G$1)),IF(OFFSET(CountryData!$A$1,'Quality check'!$A66-1,'Quality check'!G$1-1)=0,"",OFFSET(CountryData!$A$1,'Quality check'!$A66-1,'Quality check'!G$1-1)),"")</f>
        <v/>
      </c>
      <c r="H66" s="202" t="str">
        <f ca="1">IF(AND(ISNUMBER($A66),ISNUMBER(H$1)),IF(OFFSET(CountryData!$A$1,'Quality check'!$A66-1,'Quality check'!H$1-1)=0,"",OFFSET(CountryData!$A$1,'Quality check'!$A66-1,'Quality check'!H$1-1)),"")</f>
        <v/>
      </c>
      <c r="I66" s="202">
        <f ca="1">IF(AND(ISNUMBER($A66),ISNUMBER(I$1)),IF(OFFSET(CountryData!$A$1,'Quality check'!$A66-1,'Quality check'!I$1-1)=0,"",OFFSET(CountryData!$A$1,'Quality check'!$A66-1,'Quality check'!I$1-1)),"")</f>
        <v>1.3999999999999999E-2</v>
      </c>
      <c r="J66" s="203" t="str">
        <f ca="1">IF(AND(ISNUMBER($A66),ISNUMBER(J$1)),IF(OFFSET(CountryData!$A$1,'Quality check'!$A66-1,'Quality check'!J$1-1)=0,"",OFFSET(CountryData!$A$1,'Quality check'!$A66-1,'Quality check'!J$1-1)),"")</f>
        <v/>
      </c>
      <c r="K66" s="203" t="str">
        <f ca="1">IF(AND(ISNUMBER($A66),ISNUMBER(K$1)),IF(OFFSET(CountryData!$A$1,'Quality check'!$A66-1,'Quality check'!K$1-1)=0,"",OFFSET(CountryData!$A$1,'Quality check'!$A66-1,'Quality check'!K$1-1)),"")</f>
        <v/>
      </c>
      <c r="L66" s="203" t="str">
        <f ca="1">IF(AND(ISNUMBER($A66),ISNUMBER(L$1)),IF(OFFSET(CountryData!$A$1,'Quality check'!$A66-1,'Quality check'!L$1-1)=0,"",OFFSET(CountryData!$A$1,'Quality check'!$A66-1,'Quality check'!L$1-1)),"")</f>
        <v/>
      </c>
      <c r="M66" s="203" t="str">
        <f ca="1">IF(AND(ISNUMBER($A66),ISNUMBER(M$1)),IF(OFFSET(CountryData!$A$1,'Quality check'!$A66-1,'Quality check'!M$1-1)=0,"",OFFSET(CountryData!$A$1,'Quality check'!$A66-1,'Quality check'!M$1-1)),"")</f>
        <v/>
      </c>
      <c r="N66" s="203" t="str">
        <f ca="1">IF(AND(ISNUMBER($A66),ISNUMBER(N$1)),IF(OFFSET(CountryData!$A$1,'Quality check'!$A66-1,'Quality check'!N$1-1)=0,"",OFFSET(CountryData!$A$1,'Quality check'!$A66-1,'Quality check'!N$1-1)),"")</f>
        <v/>
      </c>
      <c r="O66" s="203" t="str">
        <f ca="1">IF(AND(ISNUMBER($A66),ISNUMBER(O$1)),IF(OFFSET(CountryData!$A$1,'Quality check'!$A66-1,'Quality check'!O$1-1)=0,"",OFFSET(CountryData!$A$1,'Quality check'!$A66-1,'Quality check'!O$1-1)),"")</f>
        <v/>
      </c>
      <c r="P66" s="203" t="str">
        <f ca="1">IF(AND(ISNUMBER($A66),ISNUMBER(P$1)),IF(OFFSET(CountryData!$A$1,'Quality check'!$A66-1,'Quality check'!P$1-1)=0,"",OFFSET(CountryData!$A$1,'Quality check'!$A66-1,'Quality check'!P$1-1)),"")</f>
        <v/>
      </c>
      <c r="Q66" s="203" t="str">
        <f ca="1">IF(AND(ISNUMBER($A66),ISNUMBER(Q$1)),IF(OFFSET(CountryData!$A$1,'Quality check'!$A66-1,'Quality check'!Q$1-1)=0,"",OFFSET(CountryData!$A$1,'Quality check'!$A66-1,'Quality check'!Q$1-1)),"")</f>
        <v/>
      </c>
      <c r="R66" s="203" t="str">
        <f ca="1">IF(AND(ISNUMBER($A66),ISNUMBER(R$1)),IF(OFFSET(CountryData!$A$1,'Quality check'!$A66-1,'Quality check'!R$1-1)=0,"",OFFSET(CountryData!$A$1,'Quality check'!$A66-1,'Quality check'!R$1-1)),"")</f>
        <v/>
      </c>
      <c r="S66" s="203" t="str">
        <f ca="1">IF(AND(ISNUMBER($A66),ISNUMBER(S$1)),IF(OFFSET(CountryData!$A$1,'Quality check'!$A66-1,'Quality check'!S$1-1)=0,"",OFFSET(CountryData!$A$1,'Quality check'!$A66-1,'Quality check'!S$1-1)),"")</f>
        <v/>
      </c>
      <c r="T66" s="202" t="str">
        <f ca="1">IF(AND(ISNUMBER($A66),ISNUMBER(T$1)),IF(OFFSET(CountryData!$A$1,'Quality check'!$A66-1,'Quality check'!T$1-1)=0,"",OFFSET(CountryData!$A$1,'Quality check'!$A66-1,'Quality check'!T$1-1)),"")</f>
        <v/>
      </c>
      <c r="U66" s="203" t="str">
        <f ca="1">IF(AND(ISNUMBER($A66),ISNUMBER(U$1)),IF(OFFSET(CountryData!$A$1,'Quality check'!$A66-1,'Quality check'!U$1-1)=0,"",OFFSET(CountryData!$A$1,'Quality check'!$A66-1,'Quality check'!U$1-1)),"")</f>
        <v/>
      </c>
      <c r="V66" s="203" t="str">
        <f ca="1">IF(AND(ISNUMBER($A66),ISNUMBER(V$1)),IF(OFFSET(CountryData!$A$1,'Quality check'!$A66-1,'Quality check'!V$1-1)=0,"",OFFSET(CountryData!$A$1,'Quality check'!$A66-1,'Quality check'!V$1-1)),"")</f>
        <v/>
      </c>
      <c r="W66" s="202" t="str">
        <f ca="1">IF(AND(ISNUMBER($A66),ISNUMBER(W$1)),IF(OFFSET(CountryData!$A$1,'Quality check'!$A66-1,'Quality check'!W$1-1)=0,"",OFFSET(CountryData!$A$1,'Quality check'!$A66-1,'Quality check'!W$1-1)),"")</f>
        <v/>
      </c>
      <c r="X66" s="202" t="str">
        <f ca="1">IF(AND(ISNUMBER($A66),ISNUMBER(X$1)),IF(OFFSET(CountryData!$A$1,'Quality check'!$A66-1,'Quality check'!X$1-1)=0,"",OFFSET(CountryData!$A$1,'Quality check'!$A66-1,'Quality check'!X$1-1)),"")</f>
        <v/>
      </c>
      <c r="Y66" s="202" t="str">
        <f ca="1">IF(AND(ISNUMBER($A66),ISNUMBER(Y$1)),IF(OFFSET(CountryData!$A$1,'Quality check'!$A66-1,'Quality check'!Y$1-1)=0,"",OFFSET(CountryData!$A$1,'Quality check'!$A66-1,'Quality check'!Y$1-1)),"")</f>
        <v/>
      </c>
      <c r="Z66" s="202" t="str">
        <f ca="1">IF(AND(ISNUMBER($A66),ISNUMBER(Z$1)),IF(OFFSET(CountryData!$A$1,'Quality check'!$A66-1,'Quality check'!Z$1-1)=0,"",OFFSET(CountryData!$A$1,'Quality check'!$A66-1,'Quality check'!Z$1-1)),"")</f>
        <v/>
      </c>
      <c r="AA66" s="203" t="str">
        <f ca="1">IF(AND(ISNUMBER($A66),ISNUMBER(AA$1)),IF(OFFSET(CountryData!$A$1,'Quality check'!$A66-1,'Quality check'!AA$1-1)=0,"",OFFSET(CountryData!$A$1,'Quality check'!$A66-1,'Quality check'!AA$1-1)),"")</f>
        <v/>
      </c>
      <c r="AB66" s="203" t="str">
        <f ca="1">IF(AND(ISNUMBER($A66),ISNUMBER(AB$1)),IF(OFFSET(CountryData!$A$1,'Quality check'!$A66-1,'Quality check'!AB$1-1)=0,"",OFFSET(CountryData!$A$1,'Quality check'!$A66-1,'Quality check'!AB$1-1)),"")</f>
        <v/>
      </c>
      <c r="AC66" s="203">
        <f ca="1">IF(AND(ISNUMBER($A66),ISNUMBER(AC$1)),IF(OFFSET(CountryData!$A$1,'Quality check'!$A66-1,'Quality check'!AC$1-1)=0,"",OFFSET(CountryData!$A$1,'Quality check'!$A66-1,'Quality check'!AC$1-1)),"")</f>
        <v>5000</v>
      </c>
      <c r="AD66" s="203" t="str">
        <f ca="1">IF(AND(ISNUMBER($A66),ISNUMBER(AD$1)),IF(OFFSET(CountryData!$A$1,'Quality check'!$A66-1,'Quality check'!AD$1-1)=0,"",OFFSET(CountryData!$A$1,'Quality check'!$A66-1,'Quality check'!AD$1-1)),"")</f>
        <v/>
      </c>
      <c r="AE66" s="202" t="str">
        <f ca="1">IF(AND(ISNUMBER($A66),ISNUMBER(AE$1)),IF(OFFSET(CountryData!$A$1,'Quality check'!$A66-1,'Quality check'!AE$1-1)=0,"",OFFSET(CountryData!$A$1,'Quality check'!$A66-1,'Quality check'!AE$1-1)),"")</f>
        <v/>
      </c>
      <c r="AF66" s="308" t="str">
        <f ca="1">IF(AND(ISNUMBER($A66),ISNUMBER(AF$1)),IF(OFFSET(CountryData!$A$1,'Quality check'!$A66-1,'Quality check'!AF$1-1)=0,"",OFFSET(CountryData!$A$1,'Quality check'!$A66-1,'Quality check'!AF$1-1)),"")</f>
        <v/>
      </c>
      <c r="AG66" s="203" t="str">
        <f ca="1">IF(AND(ISNUMBER($A66),ISNUMBER(AG$1)),IF(OFFSET(CountryData!$A$1,'Quality check'!$A66-1,'Quality check'!AG$1-1)=0,"",OFFSET(CountryData!$A$1,'Quality check'!$A66-1,'Quality check'!AG$1-1)),"")</f>
        <v/>
      </c>
      <c r="AH66" s="203" t="str">
        <f ca="1">IF(AND(ISNUMBER($A66),ISNUMBER(AH$1)),IF(OFFSET(CountryData!$A$1,'Quality check'!$A66-1,'Quality check'!AH$1-1)=0,"",OFFSET(CountryData!$A$1,'Quality check'!$A66-1,'Quality check'!AH$1-1)),"")</f>
        <v/>
      </c>
      <c r="AI66" s="203" t="str">
        <f ca="1">IF(AND(ISNUMBER($A66),ISNUMBER(AI$1)),IF(OFFSET(CountryData!$A$1,'Quality check'!$A66-1,'Quality check'!AI$1-1)=0,"",OFFSET(CountryData!$A$1,'Quality check'!$A66-1,'Quality check'!AI$1-1)),"")</f>
        <v/>
      </c>
      <c r="AJ66" s="202" t="str">
        <f ca="1">IF(AND(ISNUMBER($A66),ISNUMBER(AJ$1)),IF(OFFSET(CountryData!$A$1,'Quality check'!$A66-1,'Quality check'!AJ$1-1)=0,"",OFFSET(CountryData!$A$1,'Quality check'!$A66-1,'Quality check'!AJ$1-1)),"")</f>
        <v/>
      </c>
      <c r="AK66" s="202" t="str">
        <f ca="1">IF(AND(ISNUMBER($A66),ISNUMBER(AK$1)),IF(OFFSET(CountryData!$A$1,'Quality check'!$A66-1,'Quality check'!AK$1-1)=0,"",OFFSET(CountryData!$A$1,'Quality check'!$A66-1,'Quality check'!AK$1-1)),"")</f>
        <v/>
      </c>
      <c r="AL66" s="202" t="str">
        <f ca="1">IF(AND(ISNUMBER($A66),ISNUMBER(AL$1)),IF(OFFSET(CountryData!$A$1,'Quality check'!$A66-1,'Quality check'!AL$1-1)=0,"",OFFSET(CountryData!$A$1,'Quality check'!$A66-1,'Quality check'!AL$1-1)),"")</f>
        <v/>
      </c>
      <c r="AM66" s="202" t="str">
        <f ca="1">IF(AND(ISNUMBER($A66),ISNUMBER(AM$1)),IF(OFFSET(CountryData!$A$1,'Quality check'!$A66-1,'Quality check'!AM$1-1)=0,"",OFFSET(CountryData!$A$1,'Quality check'!$A66-1,'Quality check'!AM$1-1)),"")</f>
        <v/>
      </c>
      <c r="AN66" s="202" t="str">
        <f ca="1">IF(AND(ISNUMBER($A66),ISNUMBER(AN$1)),IF(OFFSET(CountryData!$A$1,'Quality check'!$A66-1,'Quality check'!AN$1-1)=0,"",OFFSET(CountryData!$A$1,'Quality check'!$A66-1,'Quality check'!AN$1-1)),"")</f>
        <v/>
      </c>
      <c r="AO66" s="203" t="str">
        <f ca="1">IF(AND(ISNUMBER($A66),ISNUMBER(AO$1)),IF(OFFSET(CountryData!$A$1,'Quality check'!$A66-1,'Quality check'!AO$1-1)=0,"",OFFSET(CountryData!$A$1,'Quality check'!$A66-1,'Quality check'!AO$1-1)),"")</f>
        <v/>
      </c>
      <c r="AP66" s="203" t="str">
        <f ca="1">IF(AND(ISNUMBER($A66),ISNUMBER(AP$1)),IF(OFFSET(CountryData!$A$1,'Quality check'!$A66-1,'Quality check'!AP$1-1)=0,"",OFFSET(CountryData!$A$1,'Quality check'!$A66-1,'Quality check'!AP$1-1)),"")</f>
        <v/>
      </c>
      <c r="AQ66" s="202" t="str">
        <f ca="1">IF(AND(ISNUMBER($A66),ISNUMBER(AQ$1)),IF(OFFSET(CountryData!$A$1,'Quality check'!$A66-1,'Quality check'!AQ$1-1)=0,"",OFFSET(CountryData!$A$1,'Quality check'!$A66-1,'Quality check'!AQ$1-1)),"")</f>
        <v/>
      </c>
      <c r="AR66" s="202" t="str">
        <f ca="1">IF(AND(ISNUMBER($A66),ISNUMBER(AR$1)),IF(OFFSET(CountryData!$A$1,'Quality check'!$A66-1,'Quality check'!AR$1-1)=0,"",OFFSET(CountryData!$A$1,'Quality check'!$A66-1,'Quality check'!AR$1-1)),"")</f>
        <v/>
      </c>
      <c r="AS66" s="202" t="str">
        <f ca="1">IF(AND(ISNUMBER($A66),ISNUMBER(AS$1)),IF(OFFSET(CountryData!$A$1,'Quality check'!$A66-1,'Quality check'!AS$1-1)=0,"",OFFSET(CountryData!$A$1,'Quality check'!$A66-1,'Quality check'!AS$1-1)),"")</f>
        <v/>
      </c>
      <c r="AT66" s="202" t="str">
        <f ca="1">IF(AND(ISNUMBER($A66),ISNUMBER(AT$1)),IF(OFFSET(CountryData!$A$1,'Quality check'!$A66-1,'Quality check'!AT$1-1)=0,"",OFFSET(CountryData!$A$1,'Quality check'!$A66-1,'Quality check'!AT$1-1)),"")</f>
        <v/>
      </c>
      <c r="AU66" s="202" t="str">
        <f ca="1">IF(AND(ISNUMBER($A66),ISNUMBER(AU$1)),IF(OFFSET(CountryData!$A$1,'Quality check'!$A66-1,'Quality check'!AU$1-1)=0,"",OFFSET(CountryData!$A$1,'Quality check'!$A66-1,'Quality check'!AU$1-1)),"")</f>
        <v/>
      </c>
      <c r="AV66" s="202" t="str">
        <f ca="1">IF(AND(ISNUMBER($A66),ISNUMBER(AV$1)),IF(OFFSET(CountryData!$A$1,'Quality check'!$A66-1,'Quality check'!AV$1-1)=0,"",OFFSET(CountryData!$A$1,'Quality check'!$A66-1,'Quality check'!AV$1-1)),"")</f>
        <v/>
      </c>
      <c r="AW66" s="203" t="str">
        <f ca="1">IF(AND(ISNUMBER($A66),ISNUMBER(AW$1)),IF(OFFSET(CountryData!$A$1,'Quality check'!$A66-1,'Quality check'!AW$1-1)=0,"",OFFSET(CountryData!$A$1,'Quality check'!$A66-1,'Quality check'!AW$1-1)),"")</f>
        <v/>
      </c>
      <c r="AX66" s="203" t="str">
        <f ca="1">IF(AND(ISNUMBER($A66),ISNUMBER(AX$1)),IF(OFFSET(CountryData!$A$1,'Quality check'!$A66-1,'Quality check'!AX$1-1)=0,"",OFFSET(CountryData!$A$1,'Quality check'!$A66-1,'Quality check'!AX$1-1)),"")</f>
        <v/>
      </c>
      <c r="AY66" s="202" t="str">
        <f ca="1">IF(AND(ISNUMBER($A66),ISNUMBER(AY$1)),IF(OFFSET(CountryData!$A$1,'Quality check'!$A66-1,'Quality check'!AY$1-1)=0,"",OFFSET(CountryData!$A$1,'Quality check'!$A66-1,'Quality check'!AY$1-1)),"")</f>
        <v/>
      </c>
      <c r="AZ66" s="202" t="str">
        <f ca="1">IF(AND(ISNUMBER($A66),ISNUMBER(AZ$1)),IF(OFFSET(CountryData!$A$1,'Quality check'!$A66-1,'Quality check'!AZ$1-1)=0,"",OFFSET(CountryData!$A$1,'Quality check'!$A66-1,'Quality check'!AZ$1-1)),"")</f>
        <v/>
      </c>
      <c r="BA66" s="202" t="str">
        <f ca="1">IF(AND(ISNUMBER($A66),ISNUMBER(BA$1)),IF(OFFSET(CountryData!$A$1,'Quality check'!$A66-1,'Quality check'!BA$1-1)=0,"",OFFSET(CountryData!$A$1,'Quality check'!$A66-1,'Quality check'!BA$1-1)),"")</f>
        <v/>
      </c>
      <c r="BB66" s="202" t="str">
        <f ca="1">IF(AND(ISNUMBER($A66),ISNUMBER(BB$1)),IF(OFFSET(CountryData!$A$1,'Quality check'!$A66-1,'Quality check'!BB$1-1)=0,"",OFFSET(CountryData!$A$1,'Quality check'!$A66-1,'Quality check'!BB$1-1)),"")</f>
        <v/>
      </c>
      <c r="BC66" s="202" t="str">
        <f ca="1">IF(AND(ISNUMBER($A66),ISNUMBER(BC$1)),IF(OFFSET(CountryData!$A$1,'Quality check'!$A66-1,'Quality check'!BC$1-1)=0,"",OFFSET(CountryData!$A$1,'Quality check'!$A66-1,'Quality check'!BC$1-1)),"")</f>
        <v/>
      </c>
      <c r="BD66" s="313" t="str">
        <f ca="1">IF(AND(ISNUMBER($A66),ISNUMBER(BD$1)),IF(OFFSET(CountryData!$A$1,'Quality check'!$A66-1,'Quality check'!BD$1-1)=0,"",OFFSET(CountryData!$A$1,'Quality check'!$A66-1,'Quality check'!BD$1-1)),"")</f>
        <v/>
      </c>
      <c r="BE66" s="313" t="str">
        <f ca="1">IF(AND(ISNUMBER($A66),ISNUMBER(BE$1)),IF(OFFSET(CountryData!$A$1,'Quality check'!$A66-1,'Quality check'!BE$1-1)=0,"",OFFSET(CountryData!$A$1,'Quality check'!$A66-1,'Quality check'!BE$1-1)),"")</f>
        <v/>
      </c>
      <c r="BF66" s="313" t="str">
        <f ca="1">IF(AND(ISNUMBER($A66),ISNUMBER(BF$1)),IF(OFFSET(CountryData!$A$1,'Quality check'!$A66-1,'Quality check'!BF$1-1)=0,"",OFFSET(CountryData!$A$1,'Quality check'!$A66-1,'Quality check'!BF$1-1)),"")</f>
        <v/>
      </c>
      <c r="BG66" s="203" t="str">
        <f ca="1">IF(AND(ISNUMBER($A66),ISNUMBER(BG$1)),IF(OFFSET(CountryData!$A$1,'Quality check'!$A66-1,'Quality check'!BG$1-1)=0,"",OFFSET(CountryData!$A$1,'Quality check'!$A66-1,'Quality check'!BG$1-1)),"")</f>
        <v/>
      </c>
      <c r="BH66" s="202" t="str">
        <f ca="1">IF(AND(ISNUMBER($A66),ISNUMBER(BH$1)),IF(OFFSET(CountryData!$A$1,'Quality check'!$A66-1,'Quality check'!BH$1-1)=0,"",OFFSET(CountryData!$A$1,'Quality check'!$A66-1,'Quality check'!BH$1-1)),"")</f>
        <v/>
      </c>
      <c r="BI66" s="203" t="str">
        <f ca="1">IF(AND(ISNUMBER($A66),ISNUMBER(BI$1)),IF(OFFSET(CountryData!$A$1,'Quality check'!$A66-1,'Quality check'!BI$1-1)=0,"",OFFSET(CountryData!$A$1,'Quality check'!$A66-1,'Quality check'!BI$1-1)),"")</f>
        <v/>
      </c>
      <c r="BJ66" s="202" t="str">
        <f ca="1">IF(AND(ISNUMBER($A66),ISNUMBER(BJ$1)),IF(OFFSET(CountryData!$A$1,'Quality check'!$A66-1,'Quality check'!BJ$1-1)=0,"",OFFSET(CountryData!$A$1,'Quality check'!$A66-1,'Quality check'!BJ$1-1)),"")</f>
        <v/>
      </c>
      <c r="BK66" s="202" t="str">
        <f ca="1">IF(AND(ISNUMBER($A66),ISNUMBER(BK$1)),IF(OFFSET(CountryData!$A$1,'Quality check'!$A66-1,'Quality check'!BK$1-1)=0,"",OFFSET(CountryData!$A$1,'Quality check'!$A66-1,'Quality check'!BK$1-1)),"")</f>
        <v/>
      </c>
      <c r="BL66" s="308" t="str">
        <f ca="1">IF(AND(ISNUMBER($A66),ISNUMBER(BL$1)),IF(OFFSET(CountryData!$A$1,'Quality check'!$A66-1,'Quality check'!BL$1-1)=0,"",OFFSET(CountryData!$A$1,'Quality check'!$A66-1,'Quality check'!BL$1-1)),"")</f>
        <v/>
      </c>
      <c r="BM66" s="308" t="str">
        <f ca="1">IF(AND(ISNUMBER($A66),ISNUMBER(BM$1)),IF(OFFSET(CountryData!$A$1,'Quality check'!$A66-1,'Quality check'!BM$1-1)=0,"",OFFSET(CountryData!$A$1,'Quality check'!$A66-1,'Quality check'!BM$1-1)),"")</f>
        <v/>
      </c>
      <c r="BN66" s="308" t="str">
        <f ca="1">IF(AND(ISNUMBER($A66),ISNUMBER(BN$1)),IF(OFFSET(CountryData!$A$1,'Quality check'!$A66-1,'Quality check'!BN$1-1)=0,"",OFFSET(CountryData!$A$1,'Quality check'!$A66-1,'Quality check'!BN$1-1)),"")</f>
        <v/>
      </c>
      <c r="BO66" s="308" t="str">
        <f ca="1">IF(AND(ISNUMBER($A66),ISNUMBER(BO$1)),IF(OFFSET(CountryData!$A$1,'Quality check'!$A66-1,'Quality check'!BO$1-1)=0,"",OFFSET(CountryData!$A$1,'Quality check'!$A66-1,'Quality check'!BO$1-1)),"")</f>
        <v/>
      </c>
      <c r="BP66" s="308" t="str">
        <f ca="1">IF(AND(ISNUMBER($A66),ISNUMBER(BP$1)),IF(OFFSET(CountryData!$A$1,'Quality check'!$A66-1,'Quality check'!BP$1-1)=0,"",OFFSET(CountryData!$A$1,'Quality check'!$A66-1,'Quality check'!BP$1-1)),"")</f>
        <v/>
      </c>
      <c r="BQ66" s="308" t="str">
        <f ca="1">IF(AND(ISNUMBER($A66),ISNUMBER(BQ$1)),IF(OFFSET(CountryData!$A$1,'Quality check'!$A66-1,'Quality check'!BQ$1-1)=0,"",OFFSET(CountryData!$A$1,'Quality check'!$A66-1,'Quality check'!BQ$1-1)),"")</f>
        <v/>
      </c>
      <c r="BR66" s="308" t="str">
        <f ca="1">IF(AND(ISNUMBER($A66),ISNUMBER(BR$1)),IF(OFFSET(CountryData!$A$1,'Quality check'!$A66-1,'Quality check'!BR$1-1)=0,"",OFFSET(CountryData!$A$1,'Quality check'!$A66-1,'Quality check'!BR$1-1)),"")</f>
        <v/>
      </c>
      <c r="BS66" s="308" t="str">
        <f ca="1">IF(AND(ISNUMBER($A66),ISNUMBER(BS$1)),IF(OFFSET(CountryData!$A$1,'Quality check'!$A66-1,'Quality check'!BS$1-1)=0,"",OFFSET(CountryData!$A$1,'Quality check'!$A66-1,'Quality check'!BS$1-1)),"")</f>
        <v/>
      </c>
      <c r="BT66" s="308" t="str">
        <f ca="1">IF(AND(ISNUMBER($A66),ISNUMBER(BT$1)),IF(OFFSET(CountryData!$A$1,'Quality check'!$A66-1,'Quality check'!BT$1-1)=0,"",OFFSET(CountryData!$A$1,'Quality check'!$A66-1,'Quality check'!BT$1-1)),"")</f>
        <v/>
      </c>
      <c r="BU66" s="308" t="str">
        <f ca="1">IF(AND(ISNUMBER($A66),ISNUMBER(BU$1)),IF(OFFSET(CountryData!$A$1,'Quality check'!$A66-1,'Quality check'!BU$1-1)=0,"",OFFSET(CountryData!$A$1,'Quality check'!$A66-1,'Quality check'!BU$1-1)),"")</f>
        <v/>
      </c>
      <c r="BV66" s="308" t="str">
        <f ca="1">IF(AND(ISNUMBER($A66),ISNUMBER(BV$1)),IF(OFFSET(CountryData!$A$1,'Quality check'!$A66-1,'Quality check'!BV$1-1)=0,"",OFFSET(CountryData!$A$1,'Quality check'!$A66-1,'Quality check'!BV$1-1)),"")</f>
        <v/>
      </c>
      <c r="BW66" s="308" t="str">
        <f ca="1">IF(AND(ISNUMBER($A66),ISNUMBER(BW$1)),IF(OFFSET(CountryData!$A$1,'Quality check'!$A66-1,'Quality check'!BW$1-1)=0,"",OFFSET(CountryData!$A$1,'Quality check'!$A66-1,'Quality check'!BW$1-1)),"")</f>
        <v/>
      </c>
      <c r="BX66" s="202" t="str">
        <f ca="1">IF(AND(ISNUMBER($A66),ISNUMBER(BX$1)),IF(OFFSET(CountryData!$A$1,'Quality check'!$A66-1,'Quality check'!BX$1-1)=0,"",OFFSET(CountryData!$A$1,'Quality check'!$A66-1,'Quality check'!BX$1-1)),"")</f>
        <v/>
      </c>
      <c r="BY66" s="308" t="str">
        <f ca="1">IF(AND(ISNUMBER($A66),ISNUMBER(BY$1)),IF(OFFSET(CountryData!$A$1,'Quality check'!$A66-1,'Quality check'!BY$1-1)=0,"",OFFSET(CountryData!$A$1,'Quality check'!$A66-1,'Quality check'!BY$1-1)),"")</f>
        <v/>
      </c>
      <c r="BZ66" s="308" t="str">
        <f ca="1">IF(AND(ISNUMBER($A66),ISNUMBER(BZ$1)),IF(OFFSET(CountryData!$A$1,'Quality check'!$A66-1,'Quality check'!BZ$1-1)=0,"",OFFSET(CountryData!$A$1,'Quality check'!$A66-1,'Quality check'!BZ$1-1)),"")</f>
        <v/>
      </c>
      <c r="CA66" s="308" t="str">
        <f ca="1">IF(AND(ISNUMBER($A66),ISNUMBER(CA$1)),IF(OFFSET(CountryData!$A$1,'Quality check'!$A66-1,'Quality check'!CA$1-1)=0,"",OFFSET(CountryData!$A$1,'Quality check'!$A66-1,'Quality check'!CA$1-1)),"")</f>
        <v/>
      </c>
      <c r="CB66" s="308" t="str">
        <f ca="1">IF(AND(ISNUMBER($A66),ISNUMBER(CB$1)),IF(OFFSET(CountryData!$A$1,'Quality check'!$A66-1,'Quality check'!CB$1-1)=0,"",OFFSET(CountryData!$A$1,'Quality check'!$A66-1,'Quality check'!CB$1-1)),"")</f>
        <v/>
      </c>
      <c r="CC66" s="308" t="str">
        <f ca="1">IF(AND(ISNUMBER($A66),ISNUMBER(CC$1)),IF(OFFSET(CountryData!$A$1,'Quality check'!$A66-1,'Quality check'!CC$1-1)=0,"",OFFSET(CountryData!$A$1,'Quality check'!$A66-1,'Quality check'!CC$1-1)),"")</f>
        <v/>
      </c>
      <c r="CD66" s="308" t="str">
        <f ca="1">IF(AND(ISNUMBER($A66),ISNUMBER(CD$1)),IF(OFFSET(CountryData!$A$1,'Quality check'!$A66-1,'Quality check'!CD$1-1)=0,"",OFFSET(CountryData!$A$1,'Quality check'!$A66-1,'Quality check'!CD$1-1)),"")</f>
        <v/>
      </c>
      <c r="CE66" s="308" t="str">
        <f ca="1">IF(AND(ISNUMBER($A66),ISNUMBER(CE$1)),IF(OFFSET(CountryData!$A$1,'Quality check'!$A66-1,'Quality check'!CE$1-1)=0,"",OFFSET(CountryData!$A$1,'Quality check'!$A66-1,'Quality check'!CE$1-1)),"")</f>
        <v/>
      </c>
      <c r="CF66" s="308" t="str">
        <f ca="1">IF(AND(ISNUMBER($A66),ISNUMBER(CF$1)),IF(OFFSET(CountryData!$A$1,'Quality check'!$A66-1,'Quality check'!CF$1-1)=0,"",OFFSET(CountryData!$A$1,'Quality check'!$A66-1,'Quality check'!CF$1-1)),"")</f>
        <v/>
      </c>
      <c r="CG66" s="308" t="str">
        <f ca="1">IF(AND(ISNUMBER($A66),ISNUMBER(CG$1)),IF(OFFSET(CountryData!$A$1,'Quality check'!$A66-1,'Quality check'!CG$1-1)=0,"",OFFSET(CountryData!$A$1,'Quality check'!$A66-1,'Quality check'!CG$1-1)),"")</f>
        <v/>
      </c>
      <c r="CH66" s="308" t="str">
        <f ca="1">IF(AND(ISNUMBER($A66),ISNUMBER(CH$1)),IF(OFFSET(CountryData!$A$1,'Quality check'!$A66-1,'Quality check'!CH$1-1)=0,"",OFFSET(CountryData!$A$1,'Quality check'!$A66-1,'Quality check'!CH$1-1)),"")</f>
        <v/>
      </c>
      <c r="CI66" s="308" t="str">
        <f ca="1">IF(AND(ISNUMBER($A66),ISNUMBER(CI$1)),IF(OFFSET(CountryData!$A$1,'Quality check'!$A66-1,'Quality check'!CI$1-1)=0,"",OFFSET(CountryData!$A$1,'Quality check'!$A66-1,'Quality check'!CI$1-1)),"")</f>
        <v/>
      </c>
      <c r="CJ66" s="308" t="str">
        <f ca="1">IF(AND(ISNUMBER($A66),ISNUMBER(CJ$1)),IF(OFFSET(CountryData!$A$1,'Quality check'!$A66-1,'Quality check'!CJ$1-1)=0,"",OFFSET(CountryData!$A$1,'Quality check'!$A66-1,'Quality check'!CJ$1-1)),"")</f>
        <v/>
      </c>
      <c r="CK66" s="202" t="str">
        <f ca="1">IF(AND(ISNUMBER($A66),ISNUMBER(CK$1)),IF(OFFSET(CountryData!$A$1,'Quality check'!$A66-1,'Quality check'!CK$1-1)=0,"",OFFSET(CountryData!$A$1,'Quality check'!$A66-1,'Quality check'!CK$1-1)),"")</f>
        <v/>
      </c>
      <c r="CL66" s="308" t="str">
        <f ca="1">IF(AND(ISNUMBER($A66),ISNUMBER(CL$1)),IF(OFFSET(CountryData!$A$1,'Quality check'!$A66-1,'Quality check'!CL$1-1)=0,"",OFFSET(CountryData!$A$1,'Quality check'!$A66-1,'Quality check'!CL$1-1)),"")</f>
        <v/>
      </c>
      <c r="CM66" s="308" t="str">
        <f ca="1">IF(AND(ISNUMBER($A66),ISNUMBER(CM$1)),IF(OFFSET(CountryData!$A$1,'Quality check'!$A66-1,'Quality check'!CM$1-1)=0,"",OFFSET(CountryData!$A$1,'Quality check'!$A66-1,'Quality check'!CM$1-1)),"")</f>
        <v/>
      </c>
      <c r="CN66" s="308" t="str">
        <f ca="1">IF(AND(ISNUMBER($A66),ISNUMBER(CN$1)),IF(OFFSET(CountryData!$A$1,'Quality check'!$A66-1,'Quality check'!CN$1-1)=0,"",OFFSET(CountryData!$A$1,'Quality check'!$A66-1,'Quality check'!CN$1-1)),"")</f>
        <v/>
      </c>
      <c r="CO66" s="308" t="str">
        <f ca="1">IF(AND(ISNUMBER($A66),ISNUMBER(CO$1)),IF(OFFSET(CountryData!$A$1,'Quality check'!$A66-1,'Quality check'!CO$1-1)=0,"",OFFSET(CountryData!$A$1,'Quality check'!$A66-1,'Quality check'!CO$1-1)),"")</f>
        <v/>
      </c>
      <c r="CP66" s="308" t="str">
        <f ca="1">IF(AND(ISNUMBER($A66),ISNUMBER(CP$1)),IF(OFFSET(CountryData!$A$1,'Quality check'!$A66-1,'Quality check'!CP$1-1)=0,"",OFFSET(CountryData!$A$1,'Quality check'!$A66-1,'Quality check'!CP$1-1)),"")</f>
        <v/>
      </c>
      <c r="CQ66" s="308" t="str">
        <f ca="1">IF(AND(ISNUMBER($A66),ISNUMBER(CQ$1)),IF(OFFSET(CountryData!$A$1,'Quality check'!$A66-1,'Quality check'!CQ$1-1)=0,"",OFFSET(CountryData!$A$1,'Quality check'!$A66-1,'Quality check'!CQ$1-1)),"")</f>
        <v/>
      </c>
      <c r="CR66" s="203" t="str">
        <f ca="1">IF(AND(ISNUMBER($A66),ISNUMBER(CR$1)),IF(OFFSET(CountryData!$A$1,'Quality check'!$A66-1,'Quality check'!CR$1-1)=0,"",OFFSET(CountryData!$A$1,'Quality check'!$A66-1,'Quality check'!CR$1-1)),"")</f>
        <v/>
      </c>
      <c r="CS66" s="203" t="str">
        <f ca="1">IF(AND(ISNUMBER($A66),ISNUMBER(CS$1)),IF(OFFSET(CountryData!$A$1,'Quality check'!$A66-1,'Quality check'!CS$1-1)=0,"",OFFSET(CountryData!$A$1,'Quality check'!$A66-1,'Quality check'!CS$1-1)),"")</f>
        <v/>
      </c>
      <c r="CT66" s="203" t="str">
        <f ca="1">IF(AND(ISNUMBER($A66),ISNUMBER(CT$1)),IF(OFFSET(CountryData!$A$1,'Quality check'!$A66-1,'Quality check'!CT$1-1)=0,"",OFFSET(CountryData!$A$1,'Quality check'!$A66-1,'Quality check'!CT$1-1)),"")</f>
        <v/>
      </c>
      <c r="CU66" s="203" t="str">
        <f ca="1">IF(AND(ISNUMBER($A66),ISNUMBER(CU$1)),IF(OFFSET(CountryData!$A$1,'Quality check'!$A66-1,'Quality check'!CU$1-1)=0,"",OFFSET(CountryData!$A$1,'Quality check'!$A66-1,'Quality check'!CU$1-1)),"")</f>
        <v/>
      </c>
      <c r="CV66" s="203" t="str">
        <f ca="1">IF(AND(ISNUMBER($A66),ISNUMBER(CV$1)),IF(OFFSET(CountryData!$A$1,'Quality check'!$A66-1,'Quality check'!CV$1-1)=0,"",OFFSET(CountryData!$A$1,'Quality check'!$A66-1,'Quality check'!CV$1-1)),"")</f>
        <v/>
      </c>
      <c r="CW66" s="203" t="str">
        <f ca="1">IF(AND(ISNUMBER($A66),ISNUMBER(CW$1)),IF(OFFSET(CountryData!$A$1,'Quality check'!$A66-1,'Quality check'!CW$1-1)=0,"",OFFSET(CountryData!$A$1,'Quality check'!$A66-1,'Quality check'!CW$1-1)),"")</f>
        <v/>
      </c>
      <c r="CX66" s="203" t="str">
        <f ca="1">IF(AND(ISNUMBER($A66),ISNUMBER(CX$1)),IF(OFFSET(CountryData!$A$1,'Quality check'!$A66-1,'Quality check'!CX$1-1)=0,"",OFFSET(CountryData!$A$1,'Quality check'!$A66-1,'Quality check'!CX$1-1)),"")</f>
        <v/>
      </c>
      <c r="CY66" s="203" t="str">
        <f ca="1">IF(AND(ISNUMBER($A66),ISNUMBER(CY$1)),IF(OFFSET(CountryData!$A$1,'Quality check'!$A66-1,'Quality check'!CY$1-1)=0,"",OFFSET(CountryData!$A$1,'Quality check'!$A66-1,'Quality check'!CY$1-1)),"")</f>
        <v/>
      </c>
      <c r="CZ66" s="308" t="str">
        <f ca="1">IF(AND(ISNUMBER($A66),ISNUMBER(CZ$1)),IF(OFFSET(CountryData!$A$1,'Quality check'!$A66-1,'Quality check'!CZ$1-1)=0,"",OFFSET(CountryData!$A$1,'Quality check'!$A66-1,'Quality check'!CZ$1-1)),"")</f>
        <v/>
      </c>
      <c r="DA66" s="308" t="str">
        <f ca="1">IF(AND(ISNUMBER($A66),ISNUMBER(DA$1)),IF(OFFSET(CountryData!$A$1,'Quality check'!$A66-1,'Quality check'!DA$1-1)=0,"",OFFSET(CountryData!$A$1,'Quality check'!$A66-1,'Quality check'!DA$1-1)),"")</f>
        <v/>
      </c>
      <c r="DB66" s="202" t="str">
        <f ca="1">IF(AND(ISNUMBER($A66),ISNUMBER(DB$1)),IF(OFFSET(CountryData!$A$1,'Quality check'!$A66-1,'Quality check'!DB$1-1)=0,"",OFFSET(CountryData!$A$1,'Quality check'!$A66-1,'Quality check'!DB$1-1)),"")</f>
        <v/>
      </c>
      <c r="DC66" s="308" t="str">
        <f ca="1">IF(AND(ISNUMBER($A66),ISNUMBER(DC$1)),IF(OFFSET(CountryData!$A$1,'Quality check'!$A66-1,'Quality check'!DC$1-1)=0,"",OFFSET(CountryData!$A$1,'Quality check'!$A66-1,'Quality check'!DC$1-1)),"")</f>
        <v/>
      </c>
      <c r="DD66" s="308" t="str">
        <f ca="1">IF(AND(ISNUMBER($A66),ISNUMBER(DD$1)),IF(OFFSET(CountryData!$A$1,'Quality check'!$A66-1,'Quality check'!DD$1-1)=0,"",OFFSET(CountryData!$A$1,'Quality check'!$A66-1,'Quality check'!DD$1-1)),"")</f>
        <v/>
      </c>
      <c r="DE66" s="202" t="str">
        <f ca="1">IF(AND(ISNUMBER($A66),ISNUMBER(DE$1)),IF(OFFSET(CountryData!$A$1,'Quality check'!$A66-1,'Quality check'!DE$1-1)=0,"",OFFSET(CountryData!$A$1,'Quality check'!$A66-1,'Quality check'!DE$1-1)),"")</f>
        <v/>
      </c>
      <c r="DF66" s="203" t="str">
        <f ca="1">IF(AND(ISNUMBER($A66),ISNUMBER(DF$1)),IF(OFFSET(CountryData!$A$1,'Quality check'!$A66-1,'Quality check'!DF$1-1)=0,"",OFFSET(CountryData!$A$1,'Quality check'!$A66-1,'Quality check'!DF$1-1)),"")</f>
        <v/>
      </c>
      <c r="DG66" s="308" t="str">
        <f ca="1">IF(AND(ISNUMBER($A66),ISNUMBER(DG$1)),IF(OFFSET(CountryData!$A$1,'Quality check'!$A66-1,'Quality check'!DG$1-1)=0,"",OFFSET(CountryData!$A$1,'Quality check'!$A66-1,'Quality check'!DG$1-1)),"")</f>
        <v/>
      </c>
      <c r="DH66" s="203" t="str">
        <f ca="1">IF(AND(ISNUMBER($A66),ISNUMBER(DH$1)),IF(OFFSET(CountryData!$A$1,'Quality check'!$A66-1,'Quality check'!DH$1-1)=0,"",OFFSET(CountryData!$A$1,'Quality check'!$A66-1,'Quality check'!DH$1-1)),"")</f>
        <v/>
      </c>
      <c r="DI66" s="308" t="str">
        <f ca="1">IF(AND(ISNUMBER($A66),ISNUMBER(DI$1)),IF(OFFSET(CountryData!$A$1,'Quality check'!$A66-1,'Quality check'!DI$1-1)=0,"",OFFSET(CountryData!$A$1,'Quality check'!$A66-1,'Quality check'!DI$1-1)),"")</f>
        <v/>
      </c>
      <c r="DJ66" s="308" t="str">
        <f ca="1">IF(AND(ISNUMBER($A66),ISNUMBER(DJ$1)),IF(OFFSET(CountryData!$A$1,'Quality check'!$A66-1,'Quality check'!DJ$1-1)=0,"",OFFSET(CountryData!$A$1,'Quality check'!$A66-1,'Quality check'!DJ$1-1)),"")</f>
        <v/>
      </c>
      <c r="DK66" s="203" t="str">
        <f ca="1">IF(AND(ISNUMBER($A66),ISNUMBER(DK$1)),IF(OFFSET(CountryData!$A$1,'Quality check'!$A66-1,'Quality check'!DK$1-1)=0,"",OFFSET(CountryData!$A$1,'Quality check'!$A66-1,'Quality check'!DK$1-1)),"")</f>
        <v/>
      </c>
      <c r="DL66" s="203" t="str">
        <f ca="1">IF(AND(ISNUMBER($A66),ISNUMBER(DL$1)),IF(OFFSET(CountryData!$A$1,'Quality check'!$A66-1,'Quality check'!DL$1-1)=0,"",OFFSET(CountryData!$A$1,'Quality check'!$A66-1,'Quality check'!DL$1-1)),"")</f>
        <v/>
      </c>
      <c r="DM66" s="203" t="str">
        <f ca="1">IF(AND(ISNUMBER($A66),ISNUMBER(DM$1)),IF(OFFSET(CountryData!$A$1,'Quality check'!$A66-1,'Quality check'!DM$1-1)=0,"",OFFSET(CountryData!$A$1,'Quality check'!$A66-1,'Quality check'!DM$1-1)),"")</f>
        <v/>
      </c>
      <c r="DN66" s="203" t="str">
        <f ca="1">IF(AND(ISNUMBER($A66),ISNUMBER(DN$1)),IF(OFFSET(CountryData!$A$1,'Quality check'!$A66-1,'Quality check'!DN$1-1)=0,"",OFFSET(CountryData!$A$1,'Quality check'!$A66-1,'Quality check'!DN$1-1)),"")</f>
        <v/>
      </c>
      <c r="DO66" t="str">
        <f ca="1">IF(AND(ISNUMBER($A66),ISNUMBER(DO$1)),IF(OFFSET(CountryData!$A$1,'Quality check'!$A66-1,'Quality check'!DO$1-1)=0,"",OFFSET(CountryData!$A$1,'Quality check'!$A66-1,'Quality check'!DO$1-1)),"")</f>
        <v/>
      </c>
      <c r="DP66" t="str">
        <f ca="1">IF(AND(ISNUMBER($A66),ISNUMBER(DP$1)),IF(OFFSET(CountryData!$A$1,'Quality check'!$A66-1,'Quality check'!DP$1-1)=0,"",OFFSET(CountryData!$A$1,'Quality check'!$A66-1,'Quality check'!DP$1-1)),"")</f>
        <v/>
      </c>
      <c r="EF66">
        <f t="shared" si="3"/>
        <v>9</v>
      </c>
      <c r="EG66" t="str">
        <f t="shared" si="4"/>
        <v/>
      </c>
      <c r="EH66" t="str">
        <f t="shared" si="0"/>
        <v/>
      </c>
    </row>
    <row r="67" spans="1:138" x14ac:dyDescent="0.25">
      <c r="A67" s="114">
        <f>IF(ISNUMBER(MATCH(C67,CountryData!$EM:$EM,0)),MATCH(C67,CountryData!$EM:$EM,0),"")</f>
        <v>79</v>
      </c>
      <c r="B67" t="s">
        <v>438</v>
      </c>
      <c r="C67" t="s">
        <v>757</v>
      </c>
      <c r="D67" t="str">
        <f t="shared" si="1"/>
        <v>Lesotho</v>
      </c>
      <c r="E67">
        <f t="shared" si="2"/>
        <v>2012</v>
      </c>
      <c r="F67" s="203">
        <f ca="1">IF(AND(ISNUMBER($A67),ISNUMBER(F$1)),IF(OFFSET(CountryData!$A$1,'Quality check'!$A67-1,'Quality check'!F$1-1)=0,"",OFFSET(CountryData!$A$1,'Quality check'!$A67-1,'Quality check'!F$1-1)),"")</f>
        <v>2047565.7546471483</v>
      </c>
      <c r="G67" s="203">
        <f ca="1">IF(AND(ISNUMBER($A67),ISNUMBER(G$1)),IF(OFFSET(CountryData!$A$1,'Quality check'!$A67-1,'Quality check'!G$1-1)=0,"",OFFSET(CountryData!$A$1,'Quality check'!$A67-1,'Quality check'!G$1-1)),"")</f>
        <v>798550.64431238791</v>
      </c>
      <c r="H67" s="202" t="str">
        <f ca="1">IF(AND(ISNUMBER($A67),ISNUMBER(H$1)),IF(OFFSET(CountryData!$A$1,'Quality check'!$A67-1,'Quality check'!H$1-1)=0,"",OFFSET(CountryData!$A$1,'Quality check'!$A67-1,'Quality check'!H$1-1)),"")</f>
        <v/>
      </c>
      <c r="I67" s="202">
        <f ca="1">IF(AND(ISNUMBER($A67),ISNUMBER(I$1)),IF(OFFSET(CountryData!$A$1,'Quality check'!$A67-1,'Quality check'!I$1-1)=0,"",OFFSET(CountryData!$A$1,'Quality check'!$A67-1,'Quality check'!I$1-1)),"")</f>
        <v>9.5724702028722446E-3</v>
      </c>
      <c r="J67" s="203">
        <f ca="1">IF(AND(ISNUMBER($A67),ISNUMBER(J$1)),IF(OFFSET(CountryData!$A$1,'Quality check'!$A67-1,'Quality check'!J$1-1)=0,"",OFFSET(CountryData!$A$1,'Quality check'!$A67-1,'Quality check'!J$1-1)),"")</f>
        <v>1041259.6062646484</v>
      </c>
      <c r="K67" s="203">
        <f ca="1">IF(AND(ISNUMBER($A67),ISNUMBER(K$1)),IF(OFFSET(CountryData!$A$1,'Quality check'!$A67-1,'Quality check'!K$1-1)=0,"",OFFSET(CountryData!$A$1,'Quality check'!$A67-1,'Quality check'!K$1-1)),"")</f>
        <v>262508.43008296768</v>
      </c>
      <c r="L67" s="203" t="str">
        <f ca="1">IF(AND(ISNUMBER($A67),ISNUMBER(L$1)),IF(OFFSET(CountryData!$A$1,'Quality check'!$A67-1,'Quality check'!L$1-1)=0,"",OFFSET(CountryData!$A$1,'Quality check'!$A67-1,'Quality check'!L$1-1)),"")</f>
        <v/>
      </c>
      <c r="M67" s="203">
        <f ca="1">IF(AND(ISNUMBER($A67),ISNUMBER(M$1)),IF(OFFSET(CountryData!$A$1,'Quality check'!$A67-1,'Quality check'!M$1-1)=0,"",OFFSET(CountryData!$A$1,'Quality check'!$A67-1,'Quality check'!M$1-1)),"")</f>
        <v>268452.01717918587</v>
      </c>
      <c r="N67" s="203">
        <f ca="1">IF(AND(ISNUMBER($A67),ISNUMBER(N$1)),IF(OFFSET(CountryData!$A$1,'Quality check'!$A67-1,'Quality check'!N$1-1)=0,"",OFFSET(CountryData!$A$1,'Quality check'!$A67-1,'Quality check'!N$1-1)),"")</f>
        <v>103535.08738910963</v>
      </c>
      <c r="O67" s="203">
        <f ca="1">IF(AND(ISNUMBER($A67),ISNUMBER(O$1)),IF(OFFSET(CountryData!$A$1,'Quality check'!$A67-1,'Quality check'!O$1-1)=0,"",OFFSET(CountryData!$A$1,'Quality check'!$A67-1,'Quality check'!O$1-1)),"")</f>
        <v>25747.141966558644</v>
      </c>
      <c r="P67" s="203">
        <f ca="1">IF(AND(ISNUMBER($A67),ISNUMBER(P$1)),IF(OFFSET(CountryData!$A$1,'Quality check'!$A67-1,'Quality check'!P$1-1)=0,"",OFFSET(CountryData!$A$1,'Quality check'!$A67-1,'Quality check'!P$1-1)),"")</f>
        <v>37466.949512657273</v>
      </c>
      <c r="Q67" s="203">
        <f ca="1">IF(AND(ISNUMBER($A67),ISNUMBER(Q$1)),IF(OFFSET(CountryData!$A$1,'Quality check'!$A67-1,'Quality check'!Q$1-1)=0,"",OFFSET(CountryData!$A$1,'Quality check'!$A67-1,'Quality check'!Q$1-1)),"")</f>
        <v>58445.273112811679</v>
      </c>
      <c r="R67" s="203">
        <f ca="1">IF(AND(ISNUMBER($A67),ISNUMBER(R$1)),IF(OFFSET(CountryData!$A$1,'Quality check'!$A67-1,'Quality check'!R$1-1)=0,"",OFFSET(CountryData!$A$1,'Quality check'!$A67-1,'Quality check'!R$1-1)),"")</f>
        <v>11719.807546098627</v>
      </c>
      <c r="S67" s="203">
        <f ca="1">IF(AND(ISNUMBER($A67),ISNUMBER(S$1)),IF(OFFSET(CountryData!$A$1,'Quality check'!$A67-1,'Quality check'!S$1-1)=0,"",OFFSET(CountryData!$A$1,'Quality check'!$A67-1,'Quality check'!S$1-1)),"")</f>
        <v>11416.185588945813</v>
      </c>
      <c r="T67" s="202">
        <f ca="1">IF(AND(ISNUMBER($A67),ISNUMBER(T$1)),IF(OFFSET(CountryData!$A$1,'Quality check'!$A67-1,'Quality check'!T$1-1)=0,"",OFFSET(CountryData!$A$1,'Quality check'!$A67-1,'Quality check'!T$1-1)),"")</f>
        <v>0.72</v>
      </c>
      <c r="U67" s="203">
        <f ca="1">IF(AND(ISNUMBER($A67),ISNUMBER(U$1)),IF(OFFSET(CountryData!$A$1,'Quality check'!$A67-1,'Quality check'!U$1-1)=0,"",OFFSET(CountryData!$A$1,'Quality check'!$A67-1,'Quality check'!U$1-1)),"")</f>
        <v>1474247.3433459466</v>
      </c>
      <c r="V67" s="203">
        <f ca="1">IF(AND(ISNUMBER($A67),ISNUMBER(V$1)),IF(OFFSET(CountryData!$A$1,'Quality check'!$A67-1,'Quality check'!V$1-1)=0,"",OFFSET(CountryData!$A$1,'Quality check'!$A67-1,'Quality check'!V$1-1)),"")</f>
        <v>1474247.3433459466</v>
      </c>
      <c r="W67" s="202" t="str">
        <f ca="1">IF(AND(ISNUMBER($A67),ISNUMBER(W$1)),IF(OFFSET(CountryData!$A$1,'Quality check'!$A67-1,'Quality check'!W$1-1)=0,"",OFFSET(CountryData!$A$1,'Quality check'!$A67-1,'Quality check'!W$1-1)),"")</f>
        <v/>
      </c>
      <c r="X67" s="202">
        <f ca="1">IF(AND(ISNUMBER($A67),ISNUMBER(X$1)),IF(OFFSET(CountryData!$A$1,'Quality check'!$A67-1,'Quality check'!X$1-1)=0,"",OFFSET(CountryData!$A$1,'Quality check'!$A67-1,'Quality check'!X$1-1)),"")</f>
        <v>5</v>
      </c>
      <c r="Y67" s="202" t="str">
        <f ca="1">IF(AND(ISNUMBER($A67),ISNUMBER(Y$1)),IF(OFFSET(CountryData!$A$1,'Quality check'!$A67-1,'Quality check'!Y$1-1)=0,"",OFFSET(CountryData!$A$1,'Quality check'!$A67-1,'Quality check'!Y$1-1)),"")</f>
        <v/>
      </c>
      <c r="Z67" s="202">
        <f ca="1">IF(AND(ISNUMBER($A67),ISNUMBER(Z$1)),IF(OFFSET(CountryData!$A$1,'Quality check'!$A67-1,'Quality check'!Z$1-1)=0,"",OFFSET(CountryData!$A$1,'Quality check'!$A67-1,'Quality check'!Z$1-1)),"")</f>
        <v>0.14000000000000001</v>
      </c>
      <c r="AA67" s="203">
        <f ca="1">IF(AND(ISNUMBER($A67),ISNUMBER(AA$1)),IF(OFFSET(CountryData!$A$1,'Quality check'!$A67-1,'Quality check'!AA$1-1)=0,"",OFFSET(CountryData!$A$1,'Quality check'!$A67-1,'Quality check'!AA$1-1)),"")</f>
        <v>3000</v>
      </c>
      <c r="AB67" s="203">
        <f ca="1">IF(AND(ISNUMBER($A67),ISNUMBER(AB$1)),IF(OFFSET(CountryData!$A$1,'Quality check'!$A67-1,'Quality check'!AB$1-1)=0,"",OFFSET(CountryData!$A$1,'Quality check'!$A67-1,'Quality check'!AB$1-1)),"")</f>
        <v>400</v>
      </c>
      <c r="AC67" s="203">
        <f ca="1">IF(AND(ISNUMBER($A67),ISNUMBER(AC$1)),IF(OFFSET(CountryData!$A$1,'Quality check'!$A67-1,'Quality check'!AC$1-1)=0,"",OFFSET(CountryData!$A$1,'Quality check'!$A67-1,'Quality check'!AC$1-1)),"")</f>
        <v>6000</v>
      </c>
      <c r="AD67" s="203" t="str">
        <f ca="1">IF(AND(ISNUMBER($A67),ISNUMBER(AD$1)),IF(OFFSET(CountryData!$A$1,'Quality check'!$A67-1,'Quality check'!AD$1-1)=0,"",OFFSET(CountryData!$A$1,'Quality check'!$A67-1,'Quality check'!AD$1-1)),"")</f>
        <v/>
      </c>
      <c r="AE67" s="202">
        <f ca="1">IF(AND(ISNUMBER($A67),ISNUMBER(AE$1)),IF(OFFSET(CountryData!$A$1,'Quality check'!$A67-1,'Quality check'!AE$1-1)=0,"",OFFSET(CountryData!$A$1,'Quality check'!$A67-1,'Quality check'!AE$1-1)),"")</f>
        <v>0.112</v>
      </c>
      <c r="AF67" s="308">
        <f ca="1">IF(AND(ISNUMBER($A67),ISNUMBER(AF$1)),IF(OFFSET(CountryData!$A$1,'Quality check'!$A67-1,'Quality check'!AF$1-1)=0,"",OFFSET(CountryData!$A$1,'Quality check'!$A67-1,'Quality check'!AF$1-1)),"")</f>
        <v>2.4266666666666663</v>
      </c>
      <c r="AG67" s="203" t="str">
        <f ca="1">IF(AND(ISNUMBER($A67),ISNUMBER(AG$1)),IF(OFFSET(CountryData!$A$1,'Quality check'!$A67-1,'Quality check'!AG$1-1)=0,"",OFFSET(CountryData!$A$1,'Quality check'!$A67-1,'Quality check'!AG$1-1)),"")</f>
        <v/>
      </c>
      <c r="AH67" s="203" t="str">
        <f ca="1">IF(AND(ISNUMBER($A67),ISNUMBER(AH$1)),IF(OFFSET(CountryData!$A$1,'Quality check'!$A67-1,'Quality check'!AH$1-1)=0,"",OFFSET(CountryData!$A$1,'Quality check'!$A67-1,'Quality check'!AH$1-1)),"")</f>
        <v/>
      </c>
      <c r="AI67" s="203" t="str">
        <f ca="1">IF(AND(ISNUMBER($A67),ISNUMBER(AI$1)),IF(OFFSET(CountryData!$A$1,'Quality check'!$A67-1,'Quality check'!AI$1-1)=0,"",OFFSET(CountryData!$A$1,'Quality check'!$A67-1,'Quality check'!AI$1-1)),"")</f>
        <v/>
      </c>
      <c r="AJ67" s="202" t="str">
        <f ca="1">IF(AND(ISNUMBER($A67),ISNUMBER(AJ$1)),IF(OFFSET(CountryData!$A$1,'Quality check'!$A67-1,'Quality check'!AJ$1-1)=0,"",OFFSET(CountryData!$A$1,'Quality check'!$A67-1,'Quality check'!AJ$1-1)),"")</f>
        <v/>
      </c>
      <c r="AK67" s="202" t="str">
        <f ca="1">IF(AND(ISNUMBER($A67),ISNUMBER(AK$1)),IF(OFFSET(CountryData!$A$1,'Quality check'!$A67-1,'Quality check'!AK$1-1)=0,"",OFFSET(CountryData!$A$1,'Quality check'!$A67-1,'Quality check'!AK$1-1)),"")</f>
        <v/>
      </c>
      <c r="AL67" s="202" t="str">
        <f ca="1">IF(AND(ISNUMBER($A67),ISNUMBER(AL$1)),IF(OFFSET(CountryData!$A$1,'Quality check'!$A67-1,'Quality check'!AL$1-1)=0,"",OFFSET(CountryData!$A$1,'Quality check'!$A67-1,'Quality check'!AL$1-1)),"")</f>
        <v/>
      </c>
      <c r="AM67" s="202" t="str">
        <f ca="1">IF(AND(ISNUMBER($A67),ISNUMBER(AM$1)),IF(OFFSET(CountryData!$A$1,'Quality check'!$A67-1,'Quality check'!AM$1-1)=0,"",OFFSET(CountryData!$A$1,'Quality check'!$A67-1,'Quality check'!AM$1-1)),"")</f>
        <v/>
      </c>
      <c r="AN67" s="202" t="str">
        <f ca="1">IF(AND(ISNUMBER($A67),ISNUMBER(AN$1)),IF(OFFSET(CountryData!$A$1,'Quality check'!$A67-1,'Quality check'!AN$1-1)=0,"",OFFSET(CountryData!$A$1,'Quality check'!$A67-1,'Quality check'!AN$1-1)),"")</f>
        <v/>
      </c>
      <c r="AO67" s="203" t="str">
        <f ca="1">IF(AND(ISNUMBER($A67),ISNUMBER(AO$1)),IF(OFFSET(CountryData!$A$1,'Quality check'!$A67-1,'Quality check'!AO$1-1)=0,"",OFFSET(CountryData!$A$1,'Quality check'!$A67-1,'Quality check'!AO$1-1)),"")</f>
        <v/>
      </c>
      <c r="AP67" s="203" t="str">
        <f ca="1">IF(AND(ISNUMBER($A67),ISNUMBER(AP$1)),IF(OFFSET(CountryData!$A$1,'Quality check'!$A67-1,'Quality check'!AP$1-1)=0,"",OFFSET(CountryData!$A$1,'Quality check'!$A67-1,'Quality check'!AP$1-1)),"")</f>
        <v/>
      </c>
      <c r="AQ67" s="202" t="str">
        <f ca="1">IF(AND(ISNUMBER($A67),ISNUMBER(AQ$1)),IF(OFFSET(CountryData!$A$1,'Quality check'!$A67-1,'Quality check'!AQ$1-1)=0,"",OFFSET(CountryData!$A$1,'Quality check'!$A67-1,'Quality check'!AQ$1-1)),"")</f>
        <v/>
      </c>
      <c r="AR67" s="202" t="str">
        <f ca="1">IF(AND(ISNUMBER($A67),ISNUMBER(AR$1)),IF(OFFSET(CountryData!$A$1,'Quality check'!$A67-1,'Quality check'!AR$1-1)=0,"",OFFSET(CountryData!$A$1,'Quality check'!$A67-1,'Quality check'!AR$1-1)),"")</f>
        <v/>
      </c>
      <c r="AS67" s="202" t="str">
        <f ca="1">IF(AND(ISNUMBER($A67),ISNUMBER(AS$1)),IF(OFFSET(CountryData!$A$1,'Quality check'!$A67-1,'Quality check'!AS$1-1)=0,"",OFFSET(CountryData!$A$1,'Quality check'!$A67-1,'Quality check'!AS$1-1)),"")</f>
        <v/>
      </c>
      <c r="AT67" s="202" t="str">
        <f ca="1">IF(AND(ISNUMBER($A67),ISNUMBER(AT$1)),IF(OFFSET(CountryData!$A$1,'Quality check'!$A67-1,'Quality check'!AT$1-1)=0,"",OFFSET(CountryData!$A$1,'Quality check'!$A67-1,'Quality check'!AT$1-1)),"")</f>
        <v/>
      </c>
      <c r="AU67" s="202" t="str">
        <f ca="1">IF(AND(ISNUMBER($A67),ISNUMBER(AU$1)),IF(OFFSET(CountryData!$A$1,'Quality check'!$A67-1,'Quality check'!AU$1-1)=0,"",OFFSET(CountryData!$A$1,'Quality check'!$A67-1,'Quality check'!AU$1-1)),"")</f>
        <v/>
      </c>
      <c r="AV67" s="202" t="str">
        <f ca="1">IF(AND(ISNUMBER($A67),ISNUMBER(AV$1)),IF(OFFSET(CountryData!$A$1,'Quality check'!$A67-1,'Quality check'!AV$1-1)=0,"",OFFSET(CountryData!$A$1,'Quality check'!$A67-1,'Quality check'!AV$1-1)),"")</f>
        <v/>
      </c>
      <c r="AW67" s="203" t="str">
        <f ca="1">IF(AND(ISNUMBER($A67),ISNUMBER(AW$1)),IF(OFFSET(CountryData!$A$1,'Quality check'!$A67-1,'Quality check'!AW$1-1)=0,"",OFFSET(CountryData!$A$1,'Quality check'!$A67-1,'Quality check'!AW$1-1)),"")</f>
        <v/>
      </c>
      <c r="AX67" s="203" t="str">
        <f ca="1">IF(AND(ISNUMBER($A67),ISNUMBER(AX$1)),IF(OFFSET(CountryData!$A$1,'Quality check'!$A67-1,'Quality check'!AX$1-1)=0,"",OFFSET(CountryData!$A$1,'Quality check'!$A67-1,'Quality check'!AX$1-1)),"")</f>
        <v/>
      </c>
      <c r="AY67" s="202" t="str">
        <f ca="1">IF(AND(ISNUMBER($A67),ISNUMBER(AY$1)),IF(OFFSET(CountryData!$A$1,'Quality check'!$A67-1,'Quality check'!AY$1-1)=0,"",OFFSET(CountryData!$A$1,'Quality check'!$A67-1,'Quality check'!AY$1-1)),"")</f>
        <v/>
      </c>
      <c r="AZ67" s="202" t="str">
        <f ca="1">IF(AND(ISNUMBER($A67),ISNUMBER(AZ$1)),IF(OFFSET(CountryData!$A$1,'Quality check'!$A67-1,'Quality check'!AZ$1-1)=0,"",OFFSET(CountryData!$A$1,'Quality check'!$A67-1,'Quality check'!AZ$1-1)),"")</f>
        <v/>
      </c>
      <c r="BA67" s="202" t="str">
        <f ca="1">IF(AND(ISNUMBER($A67),ISNUMBER(BA$1)),IF(OFFSET(CountryData!$A$1,'Quality check'!$A67-1,'Quality check'!BA$1-1)=0,"",OFFSET(CountryData!$A$1,'Quality check'!$A67-1,'Quality check'!BA$1-1)),"")</f>
        <v/>
      </c>
      <c r="BB67" s="202" t="str">
        <f ca="1">IF(AND(ISNUMBER($A67),ISNUMBER(BB$1)),IF(OFFSET(CountryData!$A$1,'Quality check'!$A67-1,'Quality check'!BB$1-1)=0,"",OFFSET(CountryData!$A$1,'Quality check'!$A67-1,'Quality check'!BB$1-1)),"")</f>
        <v/>
      </c>
      <c r="BC67" s="202" t="str">
        <f ca="1">IF(AND(ISNUMBER($A67),ISNUMBER(BC$1)),IF(OFFSET(CountryData!$A$1,'Quality check'!$A67-1,'Quality check'!BC$1-1)=0,"",OFFSET(CountryData!$A$1,'Quality check'!$A67-1,'Quality check'!BC$1-1)),"")</f>
        <v/>
      </c>
      <c r="BD67" s="313" t="str">
        <f ca="1">IF(AND(ISNUMBER($A67),ISNUMBER(BD$1)),IF(OFFSET(CountryData!$A$1,'Quality check'!$A67-1,'Quality check'!BD$1-1)=0,"",OFFSET(CountryData!$A$1,'Quality check'!$A67-1,'Quality check'!BD$1-1)),"")</f>
        <v/>
      </c>
      <c r="BE67" s="313" t="str">
        <f ca="1">IF(AND(ISNUMBER($A67),ISNUMBER(BE$1)),IF(OFFSET(CountryData!$A$1,'Quality check'!$A67-1,'Quality check'!BE$1-1)=0,"",OFFSET(CountryData!$A$1,'Quality check'!$A67-1,'Quality check'!BE$1-1)),"")</f>
        <v/>
      </c>
      <c r="BF67" s="313" t="str">
        <f ca="1">IF(AND(ISNUMBER($A67),ISNUMBER(BF$1)),IF(OFFSET(CountryData!$A$1,'Quality check'!$A67-1,'Quality check'!BF$1-1)=0,"",OFFSET(CountryData!$A$1,'Quality check'!$A67-1,'Quality check'!BF$1-1)),"")</f>
        <v/>
      </c>
      <c r="BG67" s="203" t="str">
        <f ca="1">IF(AND(ISNUMBER($A67),ISNUMBER(BG$1)),IF(OFFSET(CountryData!$A$1,'Quality check'!$A67-1,'Quality check'!BG$1-1)=0,"",OFFSET(CountryData!$A$1,'Quality check'!$A67-1,'Quality check'!BG$1-1)),"")</f>
        <v/>
      </c>
      <c r="BH67" s="202" t="str">
        <f ca="1">IF(AND(ISNUMBER($A67),ISNUMBER(BH$1)),IF(OFFSET(CountryData!$A$1,'Quality check'!$A67-1,'Quality check'!BH$1-1)=0,"",OFFSET(CountryData!$A$1,'Quality check'!$A67-1,'Quality check'!BH$1-1)),"")</f>
        <v/>
      </c>
      <c r="BI67" s="203" t="str">
        <f ca="1">IF(AND(ISNUMBER($A67),ISNUMBER(BI$1)),IF(OFFSET(CountryData!$A$1,'Quality check'!$A67-1,'Quality check'!BI$1-1)=0,"",OFFSET(CountryData!$A$1,'Quality check'!$A67-1,'Quality check'!BI$1-1)),"")</f>
        <v/>
      </c>
      <c r="BJ67" s="202" t="str">
        <f ca="1">IF(AND(ISNUMBER($A67),ISNUMBER(BJ$1)),IF(OFFSET(CountryData!$A$1,'Quality check'!$A67-1,'Quality check'!BJ$1-1)=0,"",OFFSET(CountryData!$A$1,'Quality check'!$A67-1,'Quality check'!BJ$1-1)),"")</f>
        <v/>
      </c>
      <c r="BK67" s="202" t="str">
        <f ca="1">IF(AND(ISNUMBER($A67),ISNUMBER(BK$1)),IF(OFFSET(CountryData!$A$1,'Quality check'!$A67-1,'Quality check'!BK$1-1)=0,"",OFFSET(CountryData!$A$1,'Quality check'!$A67-1,'Quality check'!BK$1-1)),"")</f>
        <v/>
      </c>
      <c r="BL67" s="308" t="str">
        <f ca="1">IF(AND(ISNUMBER($A67),ISNUMBER(BL$1)),IF(OFFSET(CountryData!$A$1,'Quality check'!$A67-1,'Quality check'!BL$1-1)=0,"",OFFSET(CountryData!$A$1,'Quality check'!$A67-1,'Quality check'!BL$1-1)),"")</f>
        <v/>
      </c>
      <c r="BM67" s="308" t="str">
        <f ca="1">IF(AND(ISNUMBER($A67),ISNUMBER(BM$1)),IF(OFFSET(CountryData!$A$1,'Quality check'!$A67-1,'Quality check'!BM$1-1)=0,"",OFFSET(CountryData!$A$1,'Quality check'!$A67-1,'Quality check'!BM$1-1)),"")</f>
        <v/>
      </c>
      <c r="BN67" s="308" t="str">
        <f ca="1">IF(AND(ISNUMBER($A67),ISNUMBER(BN$1)),IF(OFFSET(CountryData!$A$1,'Quality check'!$A67-1,'Quality check'!BN$1-1)=0,"",OFFSET(CountryData!$A$1,'Quality check'!$A67-1,'Quality check'!BN$1-1)),"")</f>
        <v/>
      </c>
      <c r="BO67" s="308" t="str">
        <f ca="1">IF(AND(ISNUMBER($A67),ISNUMBER(BO$1)),IF(OFFSET(CountryData!$A$1,'Quality check'!$A67-1,'Quality check'!BO$1-1)=0,"",OFFSET(CountryData!$A$1,'Quality check'!$A67-1,'Quality check'!BO$1-1)),"")</f>
        <v/>
      </c>
      <c r="BP67" s="308" t="str">
        <f ca="1">IF(AND(ISNUMBER($A67),ISNUMBER(BP$1)),IF(OFFSET(CountryData!$A$1,'Quality check'!$A67-1,'Quality check'!BP$1-1)=0,"",OFFSET(CountryData!$A$1,'Quality check'!$A67-1,'Quality check'!BP$1-1)),"")</f>
        <v/>
      </c>
      <c r="BQ67" s="308" t="str">
        <f ca="1">IF(AND(ISNUMBER($A67),ISNUMBER(BQ$1)),IF(OFFSET(CountryData!$A$1,'Quality check'!$A67-1,'Quality check'!BQ$1-1)=0,"",OFFSET(CountryData!$A$1,'Quality check'!$A67-1,'Quality check'!BQ$1-1)),"")</f>
        <v/>
      </c>
      <c r="BR67" s="308" t="str">
        <f ca="1">IF(AND(ISNUMBER($A67),ISNUMBER(BR$1)),IF(OFFSET(CountryData!$A$1,'Quality check'!$A67-1,'Quality check'!BR$1-1)=0,"",OFFSET(CountryData!$A$1,'Quality check'!$A67-1,'Quality check'!BR$1-1)),"")</f>
        <v/>
      </c>
      <c r="BS67" s="308" t="str">
        <f ca="1">IF(AND(ISNUMBER($A67),ISNUMBER(BS$1)),IF(OFFSET(CountryData!$A$1,'Quality check'!$A67-1,'Quality check'!BS$1-1)=0,"",OFFSET(CountryData!$A$1,'Quality check'!$A67-1,'Quality check'!BS$1-1)),"")</f>
        <v/>
      </c>
      <c r="BT67" s="308" t="str">
        <f ca="1">IF(AND(ISNUMBER($A67),ISNUMBER(BT$1)),IF(OFFSET(CountryData!$A$1,'Quality check'!$A67-1,'Quality check'!BT$1-1)=0,"",OFFSET(CountryData!$A$1,'Quality check'!$A67-1,'Quality check'!BT$1-1)),"")</f>
        <v/>
      </c>
      <c r="BU67" s="308" t="str">
        <f ca="1">IF(AND(ISNUMBER($A67),ISNUMBER(BU$1)),IF(OFFSET(CountryData!$A$1,'Quality check'!$A67-1,'Quality check'!BU$1-1)=0,"",OFFSET(CountryData!$A$1,'Quality check'!$A67-1,'Quality check'!BU$1-1)),"")</f>
        <v/>
      </c>
      <c r="BV67" s="308" t="str">
        <f ca="1">IF(AND(ISNUMBER($A67),ISNUMBER(BV$1)),IF(OFFSET(CountryData!$A$1,'Quality check'!$A67-1,'Quality check'!BV$1-1)=0,"",OFFSET(CountryData!$A$1,'Quality check'!$A67-1,'Quality check'!BV$1-1)),"")</f>
        <v/>
      </c>
      <c r="BW67" s="308" t="str">
        <f ca="1">IF(AND(ISNUMBER($A67),ISNUMBER(BW$1)),IF(OFFSET(CountryData!$A$1,'Quality check'!$A67-1,'Quality check'!BW$1-1)=0,"",OFFSET(CountryData!$A$1,'Quality check'!$A67-1,'Quality check'!BW$1-1)),"")</f>
        <v/>
      </c>
      <c r="BX67" s="202" t="str">
        <f ca="1">IF(AND(ISNUMBER($A67),ISNUMBER(BX$1)),IF(OFFSET(CountryData!$A$1,'Quality check'!$A67-1,'Quality check'!BX$1-1)=0,"",OFFSET(CountryData!$A$1,'Quality check'!$A67-1,'Quality check'!BX$1-1)),"")</f>
        <v/>
      </c>
      <c r="BY67" s="308" t="str">
        <f ca="1">IF(AND(ISNUMBER($A67),ISNUMBER(BY$1)),IF(OFFSET(CountryData!$A$1,'Quality check'!$A67-1,'Quality check'!BY$1-1)=0,"",OFFSET(CountryData!$A$1,'Quality check'!$A67-1,'Quality check'!BY$1-1)),"")</f>
        <v/>
      </c>
      <c r="BZ67" s="308" t="str">
        <f ca="1">IF(AND(ISNUMBER($A67),ISNUMBER(BZ$1)),IF(OFFSET(CountryData!$A$1,'Quality check'!$A67-1,'Quality check'!BZ$1-1)=0,"",OFFSET(CountryData!$A$1,'Quality check'!$A67-1,'Quality check'!BZ$1-1)),"")</f>
        <v/>
      </c>
      <c r="CA67" s="308" t="str">
        <f ca="1">IF(AND(ISNUMBER($A67),ISNUMBER(CA$1)),IF(OFFSET(CountryData!$A$1,'Quality check'!$A67-1,'Quality check'!CA$1-1)=0,"",OFFSET(CountryData!$A$1,'Quality check'!$A67-1,'Quality check'!CA$1-1)),"")</f>
        <v/>
      </c>
      <c r="CB67" s="308" t="str">
        <f ca="1">IF(AND(ISNUMBER($A67),ISNUMBER(CB$1)),IF(OFFSET(CountryData!$A$1,'Quality check'!$A67-1,'Quality check'!CB$1-1)=0,"",OFFSET(CountryData!$A$1,'Quality check'!$A67-1,'Quality check'!CB$1-1)),"")</f>
        <v/>
      </c>
      <c r="CC67" s="308" t="str">
        <f ca="1">IF(AND(ISNUMBER($A67),ISNUMBER(CC$1)),IF(OFFSET(CountryData!$A$1,'Quality check'!$A67-1,'Quality check'!CC$1-1)=0,"",OFFSET(CountryData!$A$1,'Quality check'!$A67-1,'Quality check'!CC$1-1)),"")</f>
        <v/>
      </c>
      <c r="CD67" s="308" t="str">
        <f ca="1">IF(AND(ISNUMBER($A67),ISNUMBER(CD$1)),IF(OFFSET(CountryData!$A$1,'Quality check'!$A67-1,'Quality check'!CD$1-1)=0,"",OFFSET(CountryData!$A$1,'Quality check'!$A67-1,'Quality check'!CD$1-1)),"")</f>
        <v/>
      </c>
      <c r="CE67" s="308" t="str">
        <f ca="1">IF(AND(ISNUMBER($A67),ISNUMBER(CE$1)),IF(OFFSET(CountryData!$A$1,'Quality check'!$A67-1,'Quality check'!CE$1-1)=0,"",OFFSET(CountryData!$A$1,'Quality check'!$A67-1,'Quality check'!CE$1-1)),"")</f>
        <v/>
      </c>
      <c r="CF67" s="308" t="str">
        <f ca="1">IF(AND(ISNUMBER($A67),ISNUMBER(CF$1)),IF(OFFSET(CountryData!$A$1,'Quality check'!$A67-1,'Quality check'!CF$1-1)=0,"",OFFSET(CountryData!$A$1,'Quality check'!$A67-1,'Quality check'!CF$1-1)),"")</f>
        <v/>
      </c>
      <c r="CG67" s="308" t="str">
        <f ca="1">IF(AND(ISNUMBER($A67),ISNUMBER(CG$1)),IF(OFFSET(CountryData!$A$1,'Quality check'!$A67-1,'Quality check'!CG$1-1)=0,"",OFFSET(CountryData!$A$1,'Quality check'!$A67-1,'Quality check'!CG$1-1)),"")</f>
        <v/>
      </c>
      <c r="CH67" s="308" t="str">
        <f ca="1">IF(AND(ISNUMBER($A67),ISNUMBER(CH$1)),IF(OFFSET(CountryData!$A$1,'Quality check'!$A67-1,'Quality check'!CH$1-1)=0,"",OFFSET(CountryData!$A$1,'Quality check'!$A67-1,'Quality check'!CH$1-1)),"")</f>
        <v/>
      </c>
      <c r="CI67" s="308" t="str">
        <f ca="1">IF(AND(ISNUMBER($A67),ISNUMBER(CI$1)),IF(OFFSET(CountryData!$A$1,'Quality check'!$A67-1,'Quality check'!CI$1-1)=0,"",OFFSET(CountryData!$A$1,'Quality check'!$A67-1,'Quality check'!CI$1-1)),"")</f>
        <v/>
      </c>
      <c r="CJ67" s="308" t="str">
        <f ca="1">IF(AND(ISNUMBER($A67),ISNUMBER(CJ$1)),IF(OFFSET(CountryData!$A$1,'Quality check'!$A67-1,'Quality check'!CJ$1-1)=0,"",OFFSET(CountryData!$A$1,'Quality check'!$A67-1,'Quality check'!CJ$1-1)),"")</f>
        <v/>
      </c>
      <c r="CK67" s="202" t="str">
        <f ca="1">IF(AND(ISNUMBER($A67),ISNUMBER(CK$1)),IF(OFFSET(CountryData!$A$1,'Quality check'!$A67-1,'Quality check'!CK$1-1)=0,"",OFFSET(CountryData!$A$1,'Quality check'!$A67-1,'Quality check'!CK$1-1)),"")</f>
        <v/>
      </c>
      <c r="CL67" s="308" t="str">
        <f ca="1">IF(AND(ISNUMBER($A67),ISNUMBER(CL$1)),IF(OFFSET(CountryData!$A$1,'Quality check'!$A67-1,'Quality check'!CL$1-1)=0,"",OFFSET(CountryData!$A$1,'Quality check'!$A67-1,'Quality check'!CL$1-1)),"")</f>
        <v/>
      </c>
      <c r="CM67" s="308" t="str">
        <f ca="1">IF(AND(ISNUMBER($A67),ISNUMBER(CM$1)),IF(OFFSET(CountryData!$A$1,'Quality check'!$A67-1,'Quality check'!CM$1-1)=0,"",OFFSET(CountryData!$A$1,'Quality check'!$A67-1,'Quality check'!CM$1-1)),"")</f>
        <v/>
      </c>
      <c r="CN67" s="308" t="str">
        <f ca="1">IF(AND(ISNUMBER($A67),ISNUMBER(CN$1)),IF(OFFSET(CountryData!$A$1,'Quality check'!$A67-1,'Quality check'!CN$1-1)=0,"",OFFSET(CountryData!$A$1,'Quality check'!$A67-1,'Quality check'!CN$1-1)),"")</f>
        <v/>
      </c>
      <c r="CO67" s="308" t="str">
        <f ca="1">IF(AND(ISNUMBER($A67),ISNUMBER(CO$1)),IF(OFFSET(CountryData!$A$1,'Quality check'!$A67-1,'Quality check'!CO$1-1)=0,"",OFFSET(CountryData!$A$1,'Quality check'!$A67-1,'Quality check'!CO$1-1)),"")</f>
        <v/>
      </c>
      <c r="CP67" s="308" t="str">
        <f ca="1">IF(AND(ISNUMBER($A67),ISNUMBER(CP$1)),IF(OFFSET(CountryData!$A$1,'Quality check'!$A67-1,'Quality check'!CP$1-1)=0,"",OFFSET(CountryData!$A$1,'Quality check'!$A67-1,'Quality check'!CP$1-1)),"")</f>
        <v/>
      </c>
      <c r="CQ67" s="308" t="str">
        <f ca="1">IF(AND(ISNUMBER($A67),ISNUMBER(CQ$1)),IF(OFFSET(CountryData!$A$1,'Quality check'!$A67-1,'Quality check'!CQ$1-1)=0,"",OFFSET(CountryData!$A$1,'Quality check'!$A67-1,'Quality check'!CQ$1-1)),"")</f>
        <v/>
      </c>
      <c r="CR67" s="203" t="str">
        <f ca="1">IF(AND(ISNUMBER($A67),ISNUMBER(CR$1)),IF(OFFSET(CountryData!$A$1,'Quality check'!$A67-1,'Quality check'!CR$1-1)=0,"",OFFSET(CountryData!$A$1,'Quality check'!$A67-1,'Quality check'!CR$1-1)),"")</f>
        <v/>
      </c>
      <c r="CS67" s="203" t="str">
        <f ca="1">IF(AND(ISNUMBER($A67),ISNUMBER(CS$1)),IF(OFFSET(CountryData!$A$1,'Quality check'!$A67-1,'Quality check'!CS$1-1)=0,"",OFFSET(CountryData!$A$1,'Quality check'!$A67-1,'Quality check'!CS$1-1)),"")</f>
        <v/>
      </c>
      <c r="CT67" s="203" t="str">
        <f ca="1">IF(AND(ISNUMBER($A67),ISNUMBER(CT$1)),IF(OFFSET(CountryData!$A$1,'Quality check'!$A67-1,'Quality check'!CT$1-1)=0,"",OFFSET(CountryData!$A$1,'Quality check'!$A67-1,'Quality check'!CT$1-1)),"")</f>
        <v/>
      </c>
      <c r="CU67" s="203" t="str">
        <f ca="1">IF(AND(ISNUMBER($A67),ISNUMBER(CU$1)),IF(OFFSET(CountryData!$A$1,'Quality check'!$A67-1,'Quality check'!CU$1-1)=0,"",OFFSET(CountryData!$A$1,'Quality check'!$A67-1,'Quality check'!CU$1-1)),"")</f>
        <v/>
      </c>
      <c r="CV67" s="203" t="str">
        <f ca="1">IF(AND(ISNUMBER($A67),ISNUMBER(CV$1)),IF(OFFSET(CountryData!$A$1,'Quality check'!$A67-1,'Quality check'!CV$1-1)=0,"",OFFSET(CountryData!$A$1,'Quality check'!$A67-1,'Quality check'!CV$1-1)),"")</f>
        <v/>
      </c>
      <c r="CW67" s="203" t="str">
        <f ca="1">IF(AND(ISNUMBER($A67),ISNUMBER(CW$1)),IF(OFFSET(CountryData!$A$1,'Quality check'!$A67-1,'Quality check'!CW$1-1)=0,"",OFFSET(CountryData!$A$1,'Quality check'!$A67-1,'Quality check'!CW$1-1)),"")</f>
        <v/>
      </c>
      <c r="CX67" s="203" t="str">
        <f ca="1">IF(AND(ISNUMBER($A67),ISNUMBER(CX$1)),IF(OFFSET(CountryData!$A$1,'Quality check'!$A67-1,'Quality check'!CX$1-1)=0,"",OFFSET(CountryData!$A$1,'Quality check'!$A67-1,'Quality check'!CX$1-1)),"")</f>
        <v/>
      </c>
      <c r="CY67" s="203" t="str">
        <f ca="1">IF(AND(ISNUMBER($A67),ISNUMBER(CY$1)),IF(OFFSET(CountryData!$A$1,'Quality check'!$A67-1,'Quality check'!CY$1-1)=0,"",OFFSET(CountryData!$A$1,'Quality check'!$A67-1,'Quality check'!CY$1-1)),"")</f>
        <v/>
      </c>
      <c r="CZ67" s="308" t="str">
        <f ca="1">IF(AND(ISNUMBER($A67),ISNUMBER(CZ$1)),IF(OFFSET(CountryData!$A$1,'Quality check'!$A67-1,'Quality check'!CZ$1-1)=0,"",OFFSET(CountryData!$A$1,'Quality check'!$A67-1,'Quality check'!CZ$1-1)),"")</f>
        <v/>
      </c>
      <c r="DA67" s="308" t="str">
        <f ca="1">IF(AND(ISNUMBER($A67),ISNUMBER(DA$1)),IF(OFFSET(CountryData!$A$1,'Quality check'!$A67-1,'Quality check'!DA$1-1)=0,"",OFFSET(CountryData!$A$1,'Quality check'!$A67-1,'Quality check'!DA$1-1)),"")</f>
        <v/>
      </c>
      <c r="DB67" s="202" t="str">
        <f ca="1">IF(AND(ISNUMBER($A67),ISNUMBER(DB$1)),IF(OFFSET(CountryData!$A$1,'Quality check'!$A67-1,'Quality check'!DB$1-1)=0,"",OFFSET(CountryData!$A$1,'Quality check'!$A67-1,'Quality check'!DB$1-1)),"")</f>
        <v/>
      </c>
      <c r="DC67" s="308" t="str">
        <f ca="1">IF(AND(ISNUMBER($A67),ISNUMBER(DC$1)),IF(OFFSET(CountryData!$A$1,'Quality check'!$A67-1,'Quality check'!DC$1-1)=0,"",OFFSET(CountryData!$A$1,'Quality check'!$A67-1,'Quality check'!DC$1-1)),"")</f>
        <v/>
      </c>
      <c r="DD67" s="308" t="str">
        <f ca="1">IF(AND(ISNUMBER($A67),ISNUMBER(DD$1)),IF(OFFSET(CountryData!$A$1,'Quality check'!$A67-1,'Quality check'!DD$1-1)=0,"",OFFSET(CountryData!$A$1,'Quality check'!$A67-1,'Quality check'!DD$1-1)),"")</f>
        <v/>
      </c>
      <c r="DE67" s="202" t="str">
        <f ca="1">IF(AND(ISNUMBER($A67),ISNUMBER(DE$1)),IF(OFFSET(CountryData!$A$1,'Quality check'!$A67-1,'Quality check'!DE$1-1)=0,"",OFFSET(CountryData!$A$1,'Quality check'!$A67-1,'Quality check'!DE$1-1)),"")</f>
        <v/>
      </c>
      <c r="DF67" s="203" t="str">
        <f ca="1">IF(AND(ISNUMBER($A67),ISNUMBER(DF$1)),IF(OFFSET(CountryData!$A$1,'Quality check'!$A67-1,'Quality check'!DF$1-1)=0,"",OFFSET(CountryData!$A$1,'Quality check'!$A67-1,'Quality check'!DF$1-1)),"")</f>
        <v/>
      </c>
      <c r="DG67" s="308" t="str">
        <f ca="1">IF(AND(ISNUMBER($A67),ISNUMBER(DG$1)),IF(OFFSET(CountryData!$A$1,'Quality check'!$A67-1,'Quality check'!DG$1-1)=0,"",OFFSET(CountryData!$A$1,'Quality check'!$A67-1,'Quality check'!DG$1-1)),"")</f>
        <v/>
      </c>
      <c r="DH67" s="203" t="str">
        <f ca="1">IF(AND(ISNUMBER($A67),ISNUMBER(DH$1)),IF(OFFSET(CountryData!$A$1,'Quality check'!$A67-1,'Quality check'!DH$1-1)=0,"",OFFSET(CountryData!$A$1,'Quality check'!$A67-1,'Quality check'!DH$1-1)),"")</f>
        <v/>
      </c>
      <c r="DI67" s="308" t="str">
        <f ca="1">IF(AND(ISNUMBER($A67),ISNUMBER(DI$1)),IF(OFFSET(CountryData!$A$1,'Quality check'!$A67-1,'Quality check'!DI$1-1)=0,"",OFFSET(CountryData!$A$1,'Quality check'!$A67-1,'Quality check'!DI$1-1)),"")</f>
        <v/>
      </c>
      <c r="DJ67" s="308" t="str">
        <f ca="1">IF(AND(ISNUMBER($A67),ISNUMBER(DJ$1)),IF(OFFSET(CountryData!$A$1,'Quality check'!$A67-1,'Quality check'!DJ$1-1)=0,"",OFFSET(CountryData!$A$1,'Quality check'!$A67-1,'Quality check'!DJ$1-1)),"")</f>
        <v/>
      </c>
      <c r="DK67" s="203" t="str">
        <f ca="1">IF(AND(ISNUMBER($A67),ISNUMBER(DK$1)),IF(OFFSET(CountryData!$A$1,'Quality check'!$A67-1,'Quality check'!DK$1-1)=0,"",OFFSET(CountryData!$A$1,'Quality check'!$A67-1,'Quality check'!DK$1-1)),"")</f>
        <v/>
      </c>
      <c r="DL67" s="203" t="str">
        <f ca="1">IF(AND(ISNUMBER($A67),ISNUMBER(DL$1)),IF(OFFSET(CountryData!$A$1,'Quality check'!$A67-1,'Quality check'!DL$1-1)=0,"",OFFSET(CountryData!$A$1,'Quality check'!$A67-1,'Quality check'!DL$1-1)),"")</f>
        <v/>
      </c>
      <c r="DM67" s="203" t="str">
        <f ca="1">IF(AND(ISNUMBER($A67),ISNUMBER(DM$1)),IF(OFFSET(CountryData!$A$1,'Quality check'!$A67-1,'Quality check'!DM$1-1)=0,"",OFFSET(CountryData!$A$1,'Quality check'!$A67-1,'Quality check'!DM$1-1)),"")</f>
        <v/>
      </c>
      <c r="DN67" s="203" t="str">
        <f ca="1">IF(AND(ISNUMBER($A67),ISNUMBER(DN$1)),IF(OFFSET(CountryData!$A$1,'Quality check'!$A67-1,'Quality check'!DN$1-1)=0,"",OFFSET(CountryData!$A$1,'Quality check'!$A67-1,'Quality check'!DN$1-1)),"")</f>
        <v/>
      </c>
      <c r="DO67" t="str">
        <f ca="1">IF(AND(ISNUMBER($A67),ISNUMBER(DO$1)),IF(OFFSET(CountryData!$A$1,'Quality check'!$A67-1,'Quality check'!DO$1-1)=0,"",OFFSET(CountryData!$A$1,'Quality check'!$A67-1,'Quality check'!DO$1-1)),"")</f>
        <v/>
      </c>
      <c r="DP67" t="str">
        <f ca="1">IF(AND(ISNUMBER($A67),ISNUMBER(DP$1)),IF(OFFSET(CountryData!$A$1,'Quality check'!$A67-1,'Quality check'!DP$1-1)=0,"",OFFSET(CountryData!$A$1,'Quality check'!$A67-1,'Quality check'!DP$1-1)),"")</f>
        <v/>
      </c>
      <c r="EF67">
        <f t="shared" si="3"/>
        <v>9</v>
      </c>
      <c r="EG67" t="str">
        <f t="shared" si="4"/>
        <v/>
      </c>
      <c r="EH67" t="str">
        <f t="shared" si="0"/>
        <v/>
      </c>
    </row>
    <row r="68" spans="1:138" x14ac:dyDescent="0.25">
      <c r="A68" s="114">
        <f>IF(ISNUMBER(MATCH(C68,CountryData!$EM:$EM,0)),MATCH(C68,CountryData!$EM:$EM,0),"")</f>
        <v>101</v>
      </c>
      <c r="B68" t="s">
        <v>439</v>
      </c>
      <c r="C68" t="s">
        <v>758</v>
      </c>
      <c r="D68" t="str">
        <f t="shared" si="1"/>
        <v>Lesotho</v>
      </c>
      <c r="E68">
        <f t="shared" si="2"/>
        <v>2013</v>
      </c>
      <c r="F68" s="203" t="str">
        <f ca="1">IF(AND(ISNUMBER($A68),ISNUMBER(F$1)),IF(OFFSET(CountryData!$A$1,'Quality check'!$A68-1,'Quality check'!F$1-1)=0,"",OFFSET(CountryData!$A$1,'Quality check'!$A68-1,'Quality check'!F$1-1)),"")</f>
        <v/>
      </c>
      <c r="G68" s="203" t="str">
        <f ca="1">IF(AND(ISNUMBER($A68),ISNUMBER(G$1)),IF(OFFSET(CountryData!$A$1,'Quality check'!$A68-1,'Quality check'!G$1-1)=0,"",OFFSET(CountryData!$A$1,'Quality check'!$A68-1,'Quality check'!G$1-1)),"")</f>
        <v/>
      </c>
      <c r="H68" s="202" t="str">
        <f ca="1">IF(AND(ISNUMBER($A68),ISNUMBER(H$1)),IF(OFFSET(CountryData!$A$1,'Quality check'!$A68-1,'Quality check'!H$1-1)=0,"",OFFSET(CountryData!$A$1,'Quality check'!$A68-1,'Quality check'!H$1-1)),"")</f>
        <v/>
      </c>
      <c r="I68" s="202" t="str">
        <f ca="1">IF(AND(ISNUMBER($A68),ISNUMBER(I$1)),IF(OFFSET(CountryData!$A$1,'Quality check'!$A68-1,'Quality check'!I$1-1)=0,"",OFFSET(CountryData!$A$1,'Quality check'!$A68-1,'Quality check'!I$1-1)),"")</f>
        <v/>
      </c>
      <c r="J68" s="203" t="str">
        <f ca="1">IF(AND(ISNUMBER($A68),ISNUMBER(J$1)),IF(OFFSET(CountryData!$A$1,'Quality check'!$A68-1,'Quality check'!J$1-1)=0,"",OFFSET(CountryData!$A$1,'Quality check'!$A68-1,'Quality check'!J$1-1)),"")</f>
        <v/>
      </c>
      <c r="K68" s="203" t="str">
        <f ca="1">IF(AND(ISNUMBER($A68),ISNUMBER(K$1)),IF(OFFSET(CountryData!$A$1,'Quality check'!$A68-1,'Quality check'!K$1-1)=0,"",OFFSET(CountryData!$A$1,'Quality check'!$A68-1,'Quality check'!K$1-1)),"")</f>
        <v/>
      </c>
      <c r="L68" s="203" t="str">
        <f ca="1">IF(AND(ISNUMBER($A68),ISNUMBER(L$1)),IF(OFFSET(CountryData!$A$1,'Quality check'!$A68-1,'Quality check'!L$1-1)=0,"",OFFSET(CountryData!$A$1,'Quality check'!$A68-1,'Quality check'!L$1-1)),"")</f>
        <v/>
      </c>
      <c r="M68" s="203" t="str">
        <f ca="1">IF(AND(ISNUMBER($A68),ISNUMBER(M$1)),IF(OFFSET(CountryData!$A$1,'Quality check'!$A68-1,'Quality check'!M$1-1)=0,"",OFFSET(CountryData!$A$1,'Quality check'!$A68-1,'Quality check'!M$1-1)),"")</f>
        <v/>
      </c>
      <c r="N68" s="203" t="str">
        <f ca="1">IF(AND(ISNUMBER($A68),ISNUMBER(N$1)),IF(OFFSET(CountryData!$A$1,'Quality check'!$A68-1,'Quality check'!N$1-1)=0,"",OFFSET(CountryData!$A$1,'Quality check'!$A68-1,'Quality check'!N$1-1)),"")</f>
        <v/>
      </c>
      <c r="O68" s="203" t="str">
        <f ca="1">IF(AND(ISNUMBER($A68),ISNUMBER(O$1)),IF(OFFSET(CountryData!$A$1,'Quality check'!$A68-1,'Quality check'!O$1-1)=0,"",OFFSET(CountryData!$A$1,'Quality check'!$A68-1,'Quality check'!O$1-1)),"")</f>
        <v/>
      </c>
      <c r="P68" s="203" t="str">
        <f ca="1">IF(AND(ISNUMBER($A68),ISNUMBER(P$1)),IF(OFFSET(CountryData!$A$1,'Quality check'!$A68-1,'Quality check'!P$1-1)=0,"",OFFSET(CountryData!$A$1,'Quality check'!$A68-1,'Quality check'!P$1-1)),"")</f>
        <v/>
      </c>
      <c r="Q68" s="203" t="str">
        <f ca="1">IF(AND(ISNUMBER($A68),ISNUMBER(Q$1)),IF(OFFSET(CountryData!$A$1,'Quality check'!$A68-1,'Quality check'!Q$1-1)=0,"",OFFSET(CountryData!$A$1,'Quality check'!$A68-1,'Quality check'!Q$1-1)),"")</f>
        <v/>
      </c>
      <c r="R68" s="203" t="str">
        <f ca="1">IF(AND(ISNUMBER($A68),ISNUMBER(R$1)),IF(OFFSET(CountryData!$A$1,'Quality check'!$A68-1,'Quality check'!R$1-1)=0,"",OFFSET(CountryData!$A$1,'Quality check'!$A68-1,'Quality check'!R$1-1)),"")</f>
        <v/>
      </c>
      <c r="S68" s="203" t="str">
        <f ca="1">IF(AND(ISNUMBER($A68),ISNUMBER(S$1)),IF(OFFSET(CountryData!$A$1,'Quality check'!$A68-1,'Quality check'!S$1-1)=0,"",OFFSET(CountryData!$A$1,'Quality check'!$A68-1,'Quality check'!S$1-1)),"")</f>
        <v/>
      </c>
      <c r="T68" s="202" t="str">
        <f ca="1">IF(AND(ISNUMBER($A68),ISNUMBER(T$1)),IF(OFFSET(CountryData!$A$1,'Quality check'!$A68-1,'Quality check'!T$1-1)=0,"",OFFSET(CountryData!$A$1,'Quality check'!$A68-1,'Quality check'!T$1-1)),"")</f>
        <v/>
      </c>
      <c r="U68" s="203" t="str">
        <f ca="1">IF(AND(ISNUMBER($A68),ISNUMBER(U$1)),IF(OFFSET(CountryData!$A$1,'Quality check'!$A68-1,'Quality check'!U$1-1)=0,"",OFFSET(CountryData!$A$1,'Quality check'!$A68-1,'Quality check'!U$1-1)),"")</f>
        <v/>
      </c>
      <c r="V68" s="203" t="str">
        <f ca="1">IF(AND(ISNUMBER($A68),ISNUMBER(V$1)),IF(OFFSET(CountryData!$A$1,'Quality check'!$A68-1,'Quality check'!V$1-1)=0,"",OFFSET(CountryData!$A$1,'Quality check'!$A68-1,'Quality check'!V$1-1)),"")</f>
        <v/>
      </c>
      <c r="W68" s="202" t="str">
        <f ca="1">IF(AND(ISNUMBER($A68),ISNUMBER(W$1)),IF(OFFSET(CountryData!$A$1,'Quality check'!$A68-1,'Quality check'!W$1-1)=0,"",OFFSET(CountryData!$A$1,'Quality check'!$A68-1,'Quality check'!W$1-1)),"")</f>
        <v/>
      </c>
      <c r="X68" s="202" t="str">
        <f ca="1">IF(AND(ISNUMBER($A68),ISNUMBER(X$1)),IF(OFFSET(CountryData!$A$1,'Quality check'!$A68-1,'Quality check'!X$1-1)=0,"",OFFSET(CountryData!$A$1,'Quality check'!$A68-1,'Quality check'!X$1-1)),"")</f>
        <v/>
      </c>
      <c r="Y68" s="202" t="str">
        <f ca="1">IF(AND(ISNUMBER($A68),ISNUMBER(Y$1)),IF(OFFSET(CountryData!$A$1,'Quality check'!$A68-1,'Quality check'!Y$1-1)=0,"",OFFSET(CountryData!$A$1,'Quality check'!$A68-1,'Quality check'!Y$1-1)),"")</f>
        <v/>
      </c>
      <c r="Z68" s="202" t="str">
        <f ca="1">IF(AND(ISNUMBER($A68),ISNUMBER(Z$1)),IF(OFFSET(CountryData!$A$1,'Quality check'!$A68-1,'Quality check'!Z$1-1)=0,"",OFFSET(CountryData!$A$1,'Quality check'!$A68-1,'Quality check'!Z$1-1)),"")</f>
        <v/>
      </c>
      <c r="AA68" s="203" t="str">
        <f ca="1">IF(AND(ISNUMBER($A68),ISNUMBER(AA$1)),IF(OFFSET(CountryData!$A$1,'Quality check'!$A68-1,'Quality check'!AA$1-1)=0,"",OFFSET(CountryData!$A$1,'Quality check'!$A68-1,'Quality check'!AA$1-1)),"")</f>
        <v/>
      </c>
      <c r="AB68" s="203" t="str">
        <f ca="1">IF(AND(ISNUMBER($A68),ISNUMBER(AB$1)),IF(OFFSET(CountryData!$A$1,'Quality check'!$A68-1,'Quality check'!AB$1-1)=0,"",OFFSET(CountryData!$A$1,'Quality check'!$A68-1,'Quality check'!AB$1-1)),"")</f>
        <v/>
      </c>
      <c r="AC68" s="203" t="str">
        <f ca="1">IF(AND(ISNUMBER($A68),ISNUMBER(AC$1)),IF(OFFSET(CountryData!$A$1,'Quality check'!$A68-1,'Quality check'!AC$1-1)=0,"",OFFSET(CountryData!$A$1,'Quality check'!$A68-1,'Quality check'!AC$1-1)),"")</f>
        <v/>
      </c>
      <c r="AD68" s="203" t="str">
        <f ca="1">IF(AND(ISNUMBER($A68),ISNUMBER(AD$1)),IF(OFFSET(CountryData!$A$1,'Quality check'!$A68-1,'Quality check'!AD$1-1)=0,"",OFFSET(CountryData!$A$1,'Quality check'!$A68-1,'Quality check'!AD$1-1)),"")</f>
        <v/>
      </c>
      <c r="AE68" s="202" t="str">
        <f ca="1">IF(AND(ISNUMBER($A68),ISNUMBER(AE$1)),IF(OFFSET(CountryData!$A$1,'Quality check'!$A68-1,'Quality check'!AE$1-1)=0,"",OFFSET(CountryData!$A$1,'Quality check'!$A68-1,'Quality check'!AE$1-1)),"")</f>
        <v/>
      </c>
      <c r="AF68" s="308" t="str">
        <f ca="1">IF(AND(ISNUMBER($A68),ISNUMBER(AF$1)),IF(OFFSET(CountryData!$A$1,'Quality check'!$A68-1,'Quality check'!AF$1-1)=0,"",OFFSET(CountryData!$A$1,'Quality check'!$A68-1,'Quality check'!AF$1-1)),"")</f>
        <v/>
      </c>
      <c r="AG68" s="203" t="str">
        <f ca="1">IF(AND(ISNUMBER($A68),ISNUMBER(AG$1)),IF(OFFSET(CountryData!$A$1,'Quality check'!$A68-1,'Quality check'!AG$1-1)=0,"",OFFSET(CountryData!$A$1,'Quality check'!$A68-1,'Quality check'!AG$1-1)),"")</f>
        <v/>
      </c>
      <c r="AH68" s="203" t="str">
        <f ca="1">IF(AND(ISNUMBER($A68),ISNUMBER(AH$1)),IF(OFFSET(CountryData!$A$1,'Quality check'!$A68-1,'Quality check'!AH$1-1)=0,"",OFFSET(CountryData!$A$1,'Quality check'!$A68-1,'Quality check'!AH$1-1)),"")</f>
        <v/>
      </c>
      <c r="AI68" s="203" t="str">
        <f ca="1">IF(AND(ISNUMBER($A68),ISNUMBER(AI$1)),IF(OFFSET(CountryData!$A$1,'Quality check'!$A68-1,'Quality check'!AI$1-1)=0,"",OFFSET(CountryData!$A$1,'Quality check'!$A68-1,'Quality check'!AI$1-1)),"")</f>
        <v/>
      </c>
      <c r="AJ68" s="202" t="str">
        <f ca="1">IF(AND(ISNUMBER($A68),ISNUMBER(AJ$1)),IF(OFFSET(CountryData!$A$1,'Quality check'!$A68-1,'Quality check'!AJ$1-1)=0,"",OFFSET(CountryData!$A$1,'Quality check'!$A68-1,'Quality check'!AJ$1-1)),"")</f>
        <v/>
      </c>
      <c r="AK68" s="202" t="str">
        <f ca="1">IF(AND(ISNUMBER($A68),ISNUMBER(AK$1)),IF(OFFSET(CountryData!$A$1,'Quality check'!$A68-1,'Quality check'!AK$1-1)=0,"",OFFSET(CountryData!$A$1,'Quality check'!$A68-1,'Quality check'!AK$1-1)),"")</f>
        <v/>
      </c>
      <c r="AL68" s="202" t="str">
        <f ca="1">IF(AND(ISNUMBER($A68),ISNUMBER(AL$1)),IF(OFFSET(CountryData!$A$1,'Quality check'!$A68-1,'Quality check'!AL$1-1)=0,"",OFFSET(CountryData!$A$1,'Quality check'!$A68-1,'Quality check'!AL$1-1)),"")</f>
        <v/>
      </c>
      <c r="AM68" s="202" t="str">
        <f ca="1">IF(AND(ISNUMBER($A68),ISNUMBER(AM$1)),IF(OFFSET(CountryData!$A$1,'Quality check'!$A68-1,'Quality check'!AM$1-1)=0,"",OFFSET(CountryData!$A$1,'Quality check'!$A68-1,'Quality check'!AM$1-1)),"")</f>
        <v/>
      </c>
      <c r="AN68" s="202" t="str">
        <f ca="1">IF(AND(ISNUMBER($A68),ISNUMBER(AN$1)),IF(OFFSET(CountryData!$A$1,'Quality check'!$A68-1,'Quality check'!AN$1-1)=0,"",OFFSET(CountryData!$A$1,'Quality check'!$A68-1,'Quality check'!AN$1-1)),"")</f>
        <v/>
      </c>
      <c r="AO68" s="203" t="str">
        <f ca="1">IF(AND(ISNUMBER($A68),ISNUMBER(AO$1)),IF(OFFSET(CountryData!$A$1,'Quality check'!$A68-1,'Quality check'!AO$1-1)=0,"",OFFSET(CountryData!$A$1,'Quality check'!$A68-1,'Quality check'!AO$1-1)),"")</f>
        <v/>
      </c>
      <c r="AP68" s="203" t="str">
        <f ca="1">IF(AND(ISNUMBER($A68),ISNUMBER(AP$1)),IF(OFFSET(CountryData!$A$1,'Quality check'!$A68-1,'Quality check'!AP$1-1)=0,"",OFFSET(CountryData!$A$1,'Quality check'!$A68-1,'Quality check'!AP$1-1)),"")</f>
        <v/>
      </c>
      <c r="AQ68" s="202" t="str">
        <f ca="1">IF(AND(ISNUMBER($A68),ISNUMBER(AQ$1)),IF(OFFSET(CountryData!$A$1,'Quality check'!$A68-1,'Quality check'!AQ$1-1)=0,"",OFFSET(CountryData!$A$1,'Quality check'!$A68-1,'Quality check'!AQ$1-1)),"")</f>
        <v/>
      </c>
      <c r="AR68" s="202" t="str">
        <f ca="1">IF(AND(ISNUMBER($A68),ISNUMBER(AR$1)),IF(OFFSET(CountryData!$A$1,'Quality check'!$A68-1,'Quality check'!AR$1-1)=0,"",OFFSET(CountryData!$A$1,'Quality check'!$A68-1,'Quality check'!AR$1-1)),"")</f>
        <v/>
      </c>
      <c r="AS68" s="202" t="str">
        <f ca="1">IF(AND(ISNUMBER($A68),ISNUMBER(AS$1)),IF(OFFSET(CountryData!$A$1,'Quality check'!$A68-1,'Quality check'!AS$1-1)=0,"",OFFSET(CountryData!$A$1,'Quality check'!$A68-1,'Quality check'!AS$1-1)),"")</f>
        <v/>
      </c>
      <c r="AT68" s="202" t="str">
        <f ca="1">IF(AND(ISNUMBER($A68),ISNUMBER(AT$1)),IF(OFFSET(CountryData!$A$1,'Quality check'!$A68-1,'Quality check'!AT$1-1)=0,"",OFFSET(CountryData!$A$1,'Quality check'!$A68-1,'Quality check'!AT$1-1)),"")</f>
        <v/>
      </c>
      <c r="AU68" s="202" t="str">
        <f ca="1">IF(AND(ISNUMBER($A68),ISNUMBER(AU$1)),IF(OFFSET(CountryData!$A$1,'Quality check'!$A68-1,'Quality check'!AU$1-1)=0,"",OFFSET(CountryData!$A$1,'Quality check'!$A68-1,'Quality check'!AU$1-1)),"")</f>
        <v/>
      </c>
      <c r="AV68" s="202" t="str">
        <f ca="1">IF(AND(ISNUMBER($A68),ISNUMBER(AV$1)),IF(OFFSET(CountryData!$A$1,'Quality check'!$A68-1,'Quality check'!AV$1-1)=0,"",OFFSET(CountryData!$A$1,'Quality check'!$A68-1,'Quality check'!AV$1-1)),"")</f>
        <v/>
      </c>
      <c r="AW68" s="203" t="str">
        <f ca="1">IF(AND(ISNUMBER($A68),ISNUMBER(AW$1)),IF(OFFSET(CountryData!$A$1,'Quality check'!$A68-1,'Quality check'!AW$1-1)=0,"",OFFSET(CountryData!$A$1,'Quality check'!$A68-1,'Quality check'!AW$1-1)),"")</f>
        <v/>
      </c>
      <c r="AX68" s="203" t="str">
        <f ca="1">IF(AND(ISNUMBER($A68),ISNUMBER(AX$1)),IF(OFFSET(CountryData!$A$1,'Quality check'!$A68-1,'Quality check'!AX$1-1)=0,"",OFFSET(CountryData!$A$1,'Quality check'!$A68-1,'Quality check'!AX$1-1)),"")</f>
        <v/>
      </c>
      <c r="AY68" s="202" t="str">
        <f ca="1">IF(AND(ISNUMBER($A68),ISNUMBER(AY$1)),IF(OFFSET(CountryData!$A$1,'Quality check'!$A68-1,'Quality check'!AY$1-1)=0,"",OFFSET(CountryData!$A$1,'Quality check'!$A68-1,'Quality check'!AY$1-1)),"")</f>
        <v/>
      </c>
      <c r="AZ68" s="202" t="str">
        <f ca="1">IF(AND(ISNUMBER($A68),ISNUMBER(AZ$1)),IF(OFFSET(CountryData!$A$1,'Quality check'!$A68-1,'Quality check'!AZ$1-1)=0,"",OFFSET(CountryData!$A$1,'Quality check'!$A68-1,'Quality check'!AZ$1-1)),"")</f>
        <v/>
      </c>
      <c r="BA68" s="202" t="str">
        <f ca="1">IF(AND(ISNUMBER($A68),ISNUMBER(BA$1)),IF(OFFSET(CountryData!$A$1,'Quality check'!$A68-1,'Quality check'!BA$1-1)=0,"",OFFSET(CountryData!$A$1,'Quality check'!$A68-1,'Quality check'!BA$1-1)),"")</f>
        <v/>
      </c>
      <c r="BB68" s="202" t="str">
        <f ca="1">IF(AND(ISNUMBER($A68),ISNUMBER(BB$1)),IF(OFFSET(CountryData!$A$1,'Quality check'!$A68-1,'Quality check'!BB$1-1)=0,"",OFFSET(CountryData!$A$1,'Quality check'!$A68-1,'Quality check'!BB$1-1)),"")</f>
        <v/>
      </c>
      <c r="BC68" s="202" t="str">
        <f ca="1">IF(AND(ISNUMBER($A68),ISNUMBER(BC$1)),IF(OFFSET(CountryData!$A$1,'Quality check'!$A68-1,'Quality check'!BC$1-1)=0,"",OFFSET(CountryData!$A$1,'Quality check'!$A68-1,'Quality check'!BC$1-1)),"")</f>
        <v/>
      </c>
      <c r="BD68" s="313" t="str">
        <f ca="1">IF(AND(ISNUMBER($A68),ISNUMBER(BD$1)),IF(OFFSET(CountryData!$A$1,'Quality check'!$A68-1,'Quality check'!BD$1-1)=0,"",OFFSET(CountryData!$A$1,'Quality check'!$A68-1,'Quality check'!BD$1-1)),"")</f>
        <v/>
      </c>
      <c r="BE68" s="313" t="str">
        <f ca="1">IF(AND(ISNUMBER($A68),ISNUMBER(BE$1)),IF(OFFSET(CountryData!$A$1,'Quality check'!$A68-1,'Quality check'!BE$1-1)=0,"",OFFSET(CountryData!$A$1,'Quality check'!$A68-1,'Quality check'!BE$1-1)),"")</f>
        <v/>
      </c>
      <c r="BF68" s="313" t="str">
        <f ca="1">IF(AND(ISNUMBER($A68),ISNUMBER(BF$1)),IF(OFFSET(CountryData!$A$1,'Quality check'!$A68-1,'Quality check'!BF$1-1)=0,"",OFFSET(CountryData!$A$1,'Quality check'!$A68-1,'Quality check'!BF$1-1)),"")</f>
        <v/>
      </c>
      <c r="BG68" s="203" t="str">
        <f ca="1">IF(AND(ISNUMBER($A68),ISNUMBER(BG$1)),IF(OFFSET(CountryData!$A$1,'Quality check'!$A68-1,'Quality check'!BG$1-1)=0,"",OFFSET(CountryData!$A$1,'Quality check'!$A68-1,'Quality check'!BG$1-1)),"")</f>
        <v/>
      </c>
      <c r="BH68" s="202" t="str">
        <f ca="1">IF(AND(ISNUMBER($A68),ISNUMBER(BH$1)),IF(OFFSET(CountryData!$A$1,'Quality check'!$A68-1,'Quality check'!BH$1-1)=0,"",OFFSET(CountryData!$A$1,'Quality check'!$A68-1,'Quality check'!BH$1-1)),"")</f>
        <v/>
      </c>
      <c r="BI68" s="203" t="str">
        <f ca="1">IF(AND(ISNUMBER($A68),ISNUMBER(BI$1)),IF(OFFSET(CountryData!$A$1,'Quality check'!$A68-1,'Quality check'!BI$1-1)=0,"",OFFSET(CountryData!$A$1,'Quality check'!$A68-1,'Quality check'!BI$1-1)),"")</f>
        <v/>
      </c>
      <c r="BJ68" s="202" t="str">
        <f ca="1">IF(AND(ISNUMBER($A68),ISNUMBER(BJ$1)),IF(OFFSET(CountryData!$A$1,'Quality check'!$A68-1,'Quality check'!BJ$1-1)=0,"",OFFSET(CountryData!$A$1,'Quality check'!$A68-1,'Quality check'!BJ$1-1)),"")</f>
        <v/>
      </c>
      <c r="BK68" s="202" t="str">
        <f ca="1">IF(AND(ISNUMBER($A68),ISNUMBER(BK$1)),IF(OFFSET(CountryData!$A$1,'Quality check'!$A68-1,'Quality check'!BK$1-1)=0,"",OFFSET(CountryData!$A$1,'Quality check'!$A68-1,'Quality check'!BK$1-1)),"")</f>
        <v/>
      </c>
      <c r="BL68" s="308" t="str">
        <f ca="1">IF(AND(ISNUMBER($A68),ISNUMBER(BL$1)),IF(OFFSET(CountryData!$A$1,'Quality check'!$A68-1,'Quality check'!BL$1-1)=0,"",OFFSET(CountryData!$A$1,'Quality check'!$A68-1,'Quality check'!BL$1-1)),"")</f>
        <v/>
      </c>
      <c r="BM68" s="308" t="str">
        <f ca="1">IF(AND(ISNUMBER($A68),ISNUMBER(BM$1)),IF(OFFSET(CountryData!$A$1,'Quality check'!$A68-1,'Quality check'!BM$1-1)=0,"",OFFSET(CountryData!$A$1,'Quality check'!$A68-1,'Quality check'!BM$1-1)),"")</f>
        <v/>
      </c>
      <c r="BN68" s="308" t="str">
        <f ca="1">IF(AND(ISNUMBER($A68),ISNUMBER(BN$1)),IF(OFFSET(CountryData!$A$1,'Quality check'!$A68-1,'Quality check'!BN$1-1)=0,"",OFFSET(CountryData!$A$1,'Quality check'!$A68-1,'Quality check'!BN$1-1)),"")</f>
        <v/>
      </c>
      <c r="BO68" s="308" t="str">
        <f ca="1">IF(AND(ISNUMBER($A68),ISNUMBER(BO$1)),IF(OFFSET(CountryData!$A$1,'Quality check'!$A68-1,'Quality check'!BO$1-1)=0,"",OFFSET(CountryData!$A$1,'Quality check'!$A68-1,'Quality check'!BO$1-1)),"")</f>
        <v/>
      </c>
      <c r="BP68" s="308" t="str">
        <f ca="1">IF(AND(ISNUMBER($A68),ISNUMBER(BP$1)),IF(OFFSET(CountryData!$A$1,'Quality check'!$A68-1,'Quality check'!BP$1-1)=0,"",OFFSET(CountryData!$A$1,'Quality check'!$A68-1,'Quality check'!BP$1-1)),"")</f>
        <v/>
      </c>
      <c r="BQ68" s="308" t="str">
        <f ca="1">IF(AND(ISNUMBER($A68),ISNUMBER(BQ$1)),IF(OFFSET(CountryData!$A$1,'Quality check'!$A68-1,'Quality check'!BQ$1-1)=0,"",OFFSET(CountryData!$A$1,'Quality check'!$A68-1,'Quality check'!BQ$1-1)),"")</f>
        <v/>
      </c>
      <c r="BR68" s="308" t="str">
        <f ca="1">IF(AND(ISNUMBER($A68),ISNUMBER(BR$1)),IF(OFFSET(CountryData!$A$1,'Quality check'!$A68-1,'Quality check'!BR$1-1)=0,"",OFFSET(CountryData!$A$1,'Quality check'!$A68-1,'Quality check'!BR$1-1)),"")</f>
        <v/>
      </c>
      <c r="BS68" s="308" t="str">
        <f ca="1">IF(AND(ISNUMBER($A68),ISNUMBER(BS$1)),IF(OFFSET(CountryData!$A$1,'Quality check'!$A68-1,'Quality check'!BS$1-1)=0,"",OFFSET(CountryData!$A$1,'Quality check'!$A68-1,'Quality check'!BS$1-1)),"")</f>
        <v/>
      </c>
      <c r="BT68" s="308" t="str">
        <f ca="1">IF(AND(ISNUMBER($A68),ISNUMBER(BT$1)),IF(OFFSET(CountryData!$A$1,'Quality check'!$A68-1,'Quality check'!BT$1-1)=0,"",OFFSET(CountryData!$A$1,'Quality check'!$A68-1,'Quality check'!BT$1-1)),"")</f>
        <v/>
      </c>
      <c r="BU68" s="308" t="str">
        <f ca="1">IF(AND(ISNUMBER($A68),ISNUMBER(BU$1)),IF(OFFSET(CountryData!$A$1,'Quality check'!$A68-1,'Quality check'!BU$1-1)=0,"",OFFSET(CountryData!$A$1,'Quality check'!$A68-1,'Quality check'!BU$1-1)),"")</f>
        <v/>
      </c>
      <c r="BV68" s="308" t="str">
        <f ca="1">IF(AND(ISNUMBER($A68),ISNUMBER(BV$1)),IF(OFFSET(CountryData!$A$1,'Quality check'!$A68-1,'Quality check'!BV$1-1)=0,"",OFFSET(CountryData!$A$1,'Quality check'!$A68-1,'Quality check'!BV$1-1)),"")</f>
        <v/>
      </c>
      <c r="BW68" s="308" t="str">
        <f ca="1">IF(AND(ISNUMBER($A68),ISNUMBER(BW$1)),IF(OFFSET(CountryData!$A$1,'Quality check'!$A68-1,'Quality check'!BW$1-1)=0,"",OFFSET(CountryData!$A$1,'Quality check'!$A68-1,'Quality check'!BW$1-1)),"")</f>
        <v/>
      </c>
      <c r="BX68" s="202" t="str">
        <f ca="1">IF(AND(ISNUMBER($A68),ISNUMBER(BX$1)),IF(OFFSET(CountryData!$A$1,'Quality check'!$A68-1,'Quality check'!BX$1-1)=0,"",OFFSET(CountryData!$A$1,'Quality check'!$A68-1,'Quality check'!BX$1-1)),"")</f>
        <v/>
      </c>
      <c r="BY68" s="308" t="str">
        <f ca="1">IF(AND(ISNUMBER($A68),ISNUMBER(BY$1)),IF(OFFSET(CountryData!$A$1,'Quality check'!$A68-1,'Quality check'!BY$1-1)=0,"",OFFSET(CountryData!$A$1,'Quality check'!$A68-1,'Quality check'!BY$1-1)),"")</f>
        <v/>
      </c>
      <c r="BZ68" s="308" t="str">
        <f ca="1">IF(AND(ISNUMBER($A68),ISNUMBER(BZ$1)),IF(OFFSET(CountryData!$A$1,'Quality check'!$A68-1,'Quality check'!BZ$1-1)=0,"",OFFSET(CountryData!$A$1,'Quality check'!$A68-1,'Quality check'!BZ$1-1)),"")</f>
        <v/>
      </c>
      <c r="CA68" s="308" t="str">
        <f ca="1">IF(AND(ISNUMBER($A68),ISNUMBER(CA$1)),IF(OFFSET(CountryData!$A$1,'Quality check'!$A68-1,'Quality check'!CA$1-1)=0,"",OFFSET(CountryData!$A$1,'Quality check'!$A68-1,'Quality check'!CA$1-1)),"")</f>
        <v/>
      </c>
      <c r="CB68" s="308" t="str">
        <f ca="1">IF(AND(ISNUMBER($A68),ISNUMBER(CB$1)),IF(OFFSET(CountryData!$A$1,'Quality check'!$A68-1,'Quality check'!CB$1-1)=0,"",OFFSET(CountryData!$A$1,'Quality check'!$A68-1,'Quality check'!CB$1-1)),"")</f>
        <v/>
      </c>
      <c r="CC68" s="308" t="str">
        <f ca="1">IF(AND(ISNUMBER($A68),ISNUMBER(CC$1)),IF(OFFSET(CountryData!$A$1,'Quality check'!$A68-1,'Quality check'!CC$1-1)=0,"",OFFSET(CountryData!$A$1,'Quality check'!$A68-1,'Quality check'!CC$1-1)),"")</f>
        <v/>
      </c>
      <c r="CD68" s="308" t="str">
        <f ca="1">IF(AND(ISNUMBER($A68),ISNUMBER(CD$1)),IF(OFFSET(CountryData!$A$1,'Quality check'!$A68-1,'Quality check'!CD$1-1)=0,"",OFFSET(CountryData!$A$1,'Quality check'!$A68-1,'Quality check'!CD$1-1)),"")</f>
        <v/>
      </c>
      <c r="CE68" s="308" t="str">
        <f ca="1">IF(AND(ISNUMBER($A68),ISNUMBER(CE$1)),IF(OFFSET(CountryData!$A$1,'Quality check'!$A68-1,'Quality check'!CE$1-1)=0,"",OFFSET(CountryData!$A$1,'Quality check'!$A68-1,'Quality check'!CE$1-1)),"")</f>
        <v/>
      </c>
      <c r="CF68" s="308" t="str">
        <f ca="1">IF(AND(ISNUMBER($A68),ISNUMBER(CF$1)),IF(OFFSET(CountryData!$A$1,'Quality check'!$A68-1,'Quality check'!CF$1-1)=0,"",OFFSET(CountryData!$A$1,'Quality check'!$A68-1,'Quality check'!CF$1-1)),"")</f>
        <v/>
      </c>
      <c r="CG68" s="308" t="str">
        <f ca="1">IF(AND(ISNUMBER($A68),ISNUMBER(CG$1)),IF(OFFSET(CountryData!$A$1,'Quality check'!$A68-1,'Quality check'!CG$1-1)=0,"",OFFSET(CountryData!$A$1,'Quality check'!$A68-1,'Quality check'!CG$1-1)),"")</f>
        <v/>
      </c>
      <c r="CH68" s="308" t="str">
        <f ca="1">IF(AND(ISNUMBER($A68),ISNUMBER(CH$1)),IF(OFFSET(CountryData!$A$1,'Quality check'!$A68-1,'Quality check'!CH$1-1)=0,"",OFFSET(CountryData!$A$1,'Quality check'!$A68-1,'Quality check'!CH$1-1)),"")</f>
        <v/>
      </c>
      <c r="CI68" s="308" t="str">
        <f ca="1">IF(AND(ISNUMBER($A68),ISNUMBER(CI$1)),IF(OFFSET(CountryData!$A$1,'Quality check'!$A68-1,'Quality check'!CI$1-1)=0,"",OFFSET(CountryData!$A$1,'Quality check'!$A68-1,'Quality check'!CI$1-1)),"")</f>
        <v/>
      </c>
      <c r="CJ68" s="308" t="str">
        <f ca="1">IF(AND(ISNUMBER($A68),ISNUMBER(CJ$1)),IF(OFFSET(CountryData!$A$1,'Quality check'!$A68-1,'Quality check'!CJ$1-1)=0,"",OFFSET(CountryData!$A$1,'Quality check'!$A68-1,'Quality check'!CJ$1-1)),"")</f>
        <v/>
      </c>
      <c r="CK68" s="202" t="str">
        <f ca="1">IF(AND(ISNUMBER($A68),ISNUMBER(CK$1)),IF(OFFSET(CountryData!$A$1,'Quality check'!$A68-1,'Quality check'!CK$1-1)=0,"",OFFSET(CountryData!$A$1,'Quality check'!$A68-1,'Quality check'!CK$1-1)),"")</f>
        <v/>
      </c>
      <c r="CL68" s="308" t="str">
        <f ca="1">IF(AND(ISNUMBER($A68),ISNUMBER(CL$1)),IF(OFFSET(CountryData!$A$1,'Quality check'!$A68-1,'Quality check'!CL$1-1)=0,"",OFFSET(CountryData!$A$1,'Quality check'!$A68-1,'Quality check'!CL$1-1)),"")</f>
        <v/>
      </c>
      <c r="CM68" s="308" t="str">
        <f ca="1">IF(AND(ISNUMBER($A68),ISNUMBER(CM$1)),IF(OFFSET(CountryData!$A$1,'Quality check'!$A68-1,'Quality check'!CM$1-1)=0,"",OFFSET(CountryData!$A$1,'Quality check'!$A68-1,'Quality check'!CM$1-1)),"")</f>
        <v/>
      </c>
      <c r="CN68" s="308" t="str">
        <f ca="1">IF(AND(ISNUMBER($A68),ISNUMBER(CN$1)),IF(OFFSET(CountryData!$A$1,'Quality check'!$A68-1,'Quality check'!CN$1-1)=0,"",OFFSET(CountryData!$A$1,'Quality check'!$A68-1,'Quality check'!CN$1-1)),"")</f>
        <v/>
      </c>
      <c r="CO68" s="308" t="str">
        <f ca="1">IF(AND(ISNUMBER($A68),ISNUMBER(CO$1)),IF(OFFSET(CountryData!$A$1,'Quality check'!$A68-1,'Quality check'!CO$1-1)=0,"",OFFSET(CountryData!$A$1,'Quality check'!$A68-1,'Quality check'!CO$1-1)),"")</f>
        <v/>
      </c>
      <c r="CP68" s="308" t="str">
        <f ca="1">IF(AND(ISNUMBER($A68),ISNUMBER(CP$1)),IF(OFFSET(CountryData!$A$1,'Quality check'!$A68-1,'Quality check'!CP$1-1)=0,"",OFFSET(CountryData!$A$1,'Quality check'!$A68-1,'Quality check'!CP$1-1)),"")</f>
        <v/>
      </c>
      <c r="CQ68" s="308" t="str">
        <f ca="1">IF(AND(ISNUMBER($A68),ISNUMBER(CQ$1)),IF(OFFSET(CountryData!$A$1,'Quality check'!$A68-1,'Quality check'!CQ$1-1)=0,"",OFFSET(CountryData!$A$1,'Quality check'!$A68-1,'Quality check'!CQ$1-1)),"")</f>
        <v/>
      </c>
      <c r="CR68" s="203" t="str">
        <f ca="1">IF(AND(ISNUMBER($A68),ISNUMBER(CR$1)),IF(OFFSET(CountryData!$A$1,'Quality check'!$A68-1,'Quality check'!CR$1-1)=0,"",OFFSET(CountryData!$A$1,'Quality check'!$A68-1,'Quality check'!CR$1-1)),"")</f>
        <v/>
      </c>
      <c r="CS68" s="203" t="str">
        <f ca="1">IF(AND(ISNUMBER($A68),ISNUMBER(CS$1)),IF(OFFSET(CountryData!$A$1,'Quality check'!$A68-1,'Quality check'!CS$1-1)=0,"",OFFSET(CountryData!$A$1,'Quality check'!$A68-1,'Quality check'!CS$1-1)),"")</f>
        <v/>
      </c>
      <c r="CT68" s="203" t="str">
        <f ca="1">IF(AND(ISNUMBER($A68),ISNUMBER(CT$1)),IF(OFFSET(CountryData!$A$1,'Quality check'!$A68-1,'Quality check'!CT$1-1)=0,"",OFFSET(CountryData!$A$1,'Quality check'!$A68-1,'Quality check'!CT$1-1)),"")</f>
        <v/>
      </c>
      <c r="CU68" s="203" t="str">
        <f ca="1">IF(AND(ISNUMBER($A68),ISNUMBER(CU$1)),IF(OFFSET(CountryData!$A$1,'Quality check'!$A68-1,'Quality check'!CU$1-1)=0,"",OFFSET(CountryData!$A$1,'Quality check'!$A68-1,'Quality check'!CU$1-1)),"")</f>
        <v/>
      </c>
      <c r="CV68" s="203" t="str">
        <f ca="1">IF(AND(ISNUMBER($A68),ISNUMBER(CV$1)),IF(OFFSET(CountryData!$A$1,'Quality check'!$A68-1,'Quality check'!CV$1-1)=0,"",OFFSET(CountryData!$A$1,'Quality check'!$A68-1,'Quality check'!CV$1-1)),"")</f>
        <v/>
      </c>
      <c r="CW68" s="203" t="str">
        <f ca="1">IF(AND(ISNUMBER($A68),ISNUMBER(CW$1)),IF(OFFSET(CountryData!$A$1,'Quality check'!$A68-1,'Quality check'!CW$1-1)=0,"",OFFSET(CountryData!$A$1,'Quality check'!$A68-1,'Quality check'!CW$1-1)),"")</f>
        <v/>
      </c>
      <c r="CX68" s="203" t="str">
        <f ca="1">IF(AND(ISNUMBER($A68),ISNUMBER(CX$1)),IF(OFFSET(CountryData!$A$1,'Quality check'!$A68-1,'Quality check'!CX$1-1)=0,"",OFFSET(CountryData!$A$1,'Quality check'!$A68-1,'Quality check'!CX$1-1)),"")</f>
        <v/>
      </c>
      <c r="CY68" s="203" t="str">
        <f ca="1">IF(AND(ISNUMBER($A68),ISNUMBER(CY$1)),IF(OFFSET(CountryData!$A$1,'Quality check'!$A68-1,'Quality check'!CY$1-1)=0,"",OFFSET(CountryData!$A$1,'Quality check'!$A68-1,'Quality check'!CY$1-1)),"")</f>
        <v/>
      </c>
      <c r="CZ68" s="308" t="str">
        <f ca="1">IF(AND(ISNUMBER($A68),ISNUMBER(CZ$1)),IF(OFFSET(CountryData!$A$1,'Quality check'!$A68-1,'Quality check'!CZ$1-1)=0,"",OFFSET(CountryData!$A$1,'Quality check'!$A68-1,'Quality check'!CZ$1-1)),"")</f>
        <v/>
      </c>
      <c r="DA68" s="308" t="str">
        <f ca="1">IF(AND(ISNUMBER($A68),ISNUMBER(DA$1)),IF(OFFSET(CountryData!$A$1,'Quality check'!$A68-1,'Quality check'!DA$1-1)=0,"",OFFSET(CountryData!$A$1,'Quality check'!$A68-1,'Quality check'!DA$1-1)),"")</f>
        <v/>
      </c>
      <c r="DB68" s="202" t="str">
        <f ca="1">IF(AND(ISNUMBER($A68),ISNUMBER(DB$1)),IF(OFFSET(CountryData!$A$1,'Quality check'!$A68-1,'Quality check'!DB$1-1)=0,"",OFFSET(CountryData!$A$1,'Quality check'!$A68-1,'Quality check'!DB$1-1)),"")</f>
        <v/>
      </c>
      <c r="DC68" s="308" t="str">
        <f ca="1">IF(AND(ISNUMBER($A68),ISNUMBER(DC$1)),IF(OFFSET(CountryData!$A$1,'Quality check'!$A68-1,'Quality check'!DC$1-1)=0,"",OFFSET(CountryData!$A$1,'Quality check'!$A68-1,'Quality check'!DC$1-1)),"")</f>
        <v/>
      </c>
      <c r="DD68" s="308" t="str">
        <f ca="1">IF(AND(ISNUMBER($A68),ISNUMBER(DD$1)),IF(OFFSET(CountryData!$A$1,'Quality check'!$A68-1,'Quality check'!DD$1-1)=0,"",OFFSET(CountryData!$A$1,'Quality check'!$A68-1,'Quality check'!DD$1-1)),"")</f>
        <v/>
      </c>
      <c r="DE68" s="202" t="str">
        <f ca="1">IF(AND(ISNUMBER($A68),ISNUMBER(DE$1)),IF(OFFSET(CountryData!$A$1,'Quality check'!$A68-1,'Quality check'!DE$1-1)=0,"",OFFSET(CountryData!$A$1,'Quality check'!$A68-1,'Quality check'!DE$1-1)),"")</f>
        <v/>
      </c>
      <c r="DF68" s="203" t="str">
        <f ca="1">IF(AND(ISNUMBER($A68),ISNUMBER(DF$1)),IF(OFFSET(CountryData!$A$1,'Quality check'!$A68-1,'Quality check'!DF$1-1)=0,"",OFFSET(CountryData!$A$1,'Quality check'!$A68-1,'Quality check'!DF$1-1)),"")</f>
        <v/>
      </c>
      <c r="DG68" s="308" t="str">
        <f ca="1">IF(AND(ISNUMBER($A68),ISNUMBER(DG$1)),IF(OFFSET(CountryData!$A$1,'Quality check'!$A68-1,'Quality check'!DG$1-1)=0,"",OFFSET(CountryData!$A$1,'Quality check'!$A68-1,'Quality check'!DG$1-1)),"")</f>
        <v/>
      </c>
      <c r="DH68" s="203" t="str">
        <f ca="1">IF(AND(ISNUMBER($A68),ISNUMBER(DH$1)),IF(OFFSET(CountryData!$A$1,'Quality check'!$A68-1,'Quality check'!DH$1-1)=0,"",OFFSET(CountryData!$A$1,'Quality check'!$A68-1,'Quality check'!DH$1-1)),"")</f>
        <v/>
      </c>
      <c r="DI68" s="308" t="str">
        <f ca="1">IF(AND(ISNUMBER($A68),ISNUMBER(DI$1)),IF(OFFSET(CountryData!$A$1,'Quality check'!$A68-1,'Quality check'!DI$1-1)=0,"",OFFSET(CountryData!$A$1,'Quality check'!$A68-1,'Quality check'!DI$1-1)),"")</f>
        <v/>
      </c>
      <c r="DJ68" s="308" t="str">
        <f ca="1">IF(AND(ISNUMBER($A68),ISNUMBER(DJ$1)),IF(OFFSET(CountryData!$A$1,'Quality check'!$A68-1,'Quality check'!DJ$1-1)=0,"",OFFSET(CountryData!$A$1,'Quality check'!$A68-1,'Quality check'!DJ$1-1)),"")</f>
        <v/>
      </c>
      <c r="DK68" s="203" t="str">
        <f ca="1">IF(AND(ISNUMBER($A68),ISNUMBER(DK$1)),IF(OFFSET(CountryData!$A$1,'Quality check'!$A68-1,'Quality check'!DK$1-1)=0,"",OFFSET(CountryData!$A$1,'Quality check'!$A68-1,'Quality check'!DK$1-1)),"")</f>
        <v/>
      </c>
      <c r="DL68" s="203" t="str">
        <f ca="1">IF(AND(ISNUMBER($A68),ISNUMBER(DL$1)),IF(OFFSET(CountryData!$A$1,'Quality check'!$A68-1,'Quality check'!DL$1-1)=0,"",OFFSET(CountryData!$A$1,'Quality check'!$A68-1,'Quality check'!DL$1-1)),"")</f>
        <v/>
      </c>
      <c r="DM68" s="203" t="str">
        <f ca="1">IF(AND(ISNUMBER($A68),ISNUMBER(DM$1)),IF(OFFSET(CountryData!$A$1,'Quality check'!$A68-1,'Quality check'!DM$1-1)=0,"",OFFSET(CountryData!$A$1,'Quality check'!$A68-1,'Quality check'!DM$1-1)),"")</f>
        <v/>
      </c>
      <c r="DN68" s="203" t="str">
        <f ca="1">IF(AND(ISNUMBER($A68),ISNUMBER(DN$1)),IF(OFFSET(CountryData!$A$1,'Quality check'!$A68-1,'Quality check'!DN$1-1)=0,"",OFFSET(CountryData!$A$1,'Quality check'!$A68-1,'Quality check'!DN$1-1)),"")</f>
        <v/>
      </c>
      <c r="DO68" t="str">
        <f ca="1">IF(AND(ISNUMBER($A68),ISNUMBER(DO$1)),IF(OFFSET(CountryData!$A$1,'Quality check'!$A68-1,'Quality check'!DO$1-1)=0,"",OFFSET(CountryData!$A$1,'Quality check'!$A68-1,'Quality check'!DO$1-1)),"")</f>
        <v/>
      </c>
      <c r="DP68" t="str">
        <f ca="1">IF(AND(ISNUMBER($A68),ISNUMBER(DP$1)),IF(OFFSET(CountryData!$A$1,'Quality check'!$A68-1,'Quality check'!DP$1-1)=0,"",OFFSET(CountryData!$A$1,'Quality check'!$A68-1,'Quality check'!DP$1-1)),"")</f>
        <v/>
      </c>
      <c r="EF68">
        <f t="shared" si="3"/>
        <v>9</v>
      </c>
      <c r="EG68" t="str">
        <f t="shared" si="4"/>
        <v/>
      </c>
      <c r="EH68" t="str">
        <f t="shared" si="0"/>
        <v/>
      </c>
    </row>
    <row r="69" spans="1:138" x14ac:dyDescent="0.25">
      <c r="A69" s="114">
        <f>IF(ISNUMBER(MATCH(C69,CountryData!$EM:$EM,0)),MATCH(C69,CountryData!$EM:$EM,0),"")</f>
        <v>35</v>
      </c>
      <c r="B69" t="s">
        <v>440</v>
      </c>
      <c r="C69" t="s">
        <v>759</v>
      </c>
      <c r="D69" t="str">
        <f t="shared" si="1"/>
        <v>Madagascar</v>
      </c>
      <c r="E69">
        <f t="shared" si="2"/>
        <v>2009</v>
      </c>
      <c r="F69" s="203">
        <f ca="1">IF(AND(ISNUMBER($A69),ISNUMBER(F$1)),IF(OFFSET(CountryData!$A$1,'Quality check'!$A69-1,'Quality check'!F$1-1)=0,"",OFFSET(CountryData!$A$1,'Quality check'!$A69-1,'Quality check'!F$1-1)),"")</f>
        <v>19625000</v>
      </c>
      <c r="G69" s="203">
        <f ca="1">IF(AND(ISNUMBER($A69),ISNUMBER(G$1)),IF(OFFSET(CountryData!$A$1,'Quality check'!$A69-1,'Quality check'!G$1-1)=0,"",OFFSET(CountryData!$A$1,'Quality check'!$A69-1,'Quality check'!G$1-1)),"")</f>
        <v>8438750</v>
      </c>
      <c r="H69" s="202" t="str">
        <f ca="1">IF(AND(ISNUMBER($A69),ISNUMBER(H$1)),IF(OFFSET(CountryData!$A$1,'Quality check'!$A69-1,'Quality check'!H$1-1)=0,"",OFFSET(CountryData!$A$1,'Quality check'!$A69-1,'Quality check'!H$1-1)),"")</f>
        <v/>
      </c>
      <c r="I69" s="202" t="str">
        <f ca="1">IF(AND(ISNUMBER($A69),ISNUMBER(I$1)),IF(OFFSET(CountryData!$A$1,'Quality check'!$A69-1,'Quality check'!I$1-1)=0,"",OFFSET(CountryData!$A$1,'Quality check'!$A69-1,'Quality check'!I$1-1)),"")</f>
        <v/>
      </c>
      <c r="J69" s="203">
        <f ca="1">IF(AND(ISNUMBER($A69),ISNUMBER(J$1)),IF(OFFSET(CountryData!$A$1,'Quality check'!$A69-1,'Quality check'!J$1-1)=0,"",OFFSET(CountryData!$A$1,'Quality check'!$A69-1,'Quality check'!J$1-1)),"")</f>
        <v>9842221.5140530113</v>
      </c>
      <c r="K69" s="203">
        <f ca="1">IF(AND(ISNUMBER($A69),ISNUMBER(K$1)),IF(OFFSET(CountryData!$A$1,'Quality check'!$A69-1,'Quality check'!K$1-1)=0,"",OFFSET(CountryData!$A$1,'Quality check'!$A69-1,'Quality check'!K$1-1)),"")</f>
        <v>2495000</v>
      </c>
      <c r="L69" s="203" t="str">
        <f ca="1">IF(AND(ISNUMBER($A69),ISNUMBER(L$1)),IF(OFFSET(CountryData!$A$1,'Quality check'!$A69-1,'Quality check'!L$1-1)=0,"",OFFSET(CountryData!$A$1,'Quality check'!$A69-1,'Quality check'!L$1-1)),"")</f>
        <v/>
      </c>
      <c r="M69" s="203">
        <f ca="1">IF(AND(ISNUMBER($A69),ISNUMBER(M$1)),IF(OFFSET(CountryData!$A$1,'Quality check'!$A69-1,'Quality check'!M$1-1)=0,"",OFFSET(CountryData!$A$1,'Quality check'!$A69-1,'Quality check'!M$1-1)),"")</f>
        <v>3104000</v>
      </c>
      <c r="N69" s="203">
        <f ca="1">IF(AND(ISNUMBER($A69),ISNUMBER(N$1)),IF(OFFSET(CountryData!$A$1,'Quality check'!$A69-1,'Quality check'!N$1-1)=0,"",OFFSET(CountryData!$A$1,'Quality check'!$A69-1,'Quality check'!N$1-1)),"")</f>
        <v>2209799.2482183725</v>
      </c>
      <c r="O69" s="203">
        <f ca="1">IF(AND(ISNUMBER($A69),ISNUMBER(O$1)),IF(OFFSET(CountryData!$A$1,'Quality check'!$A69-1,'Quality check'!O$1-1)=0,"",OFFSET(CountryData!$A$1,'Quality check'!$A69-1,'Quality check'!O$1-1)),"")</f>
        <v>537323.76412554993</v>
      </c>
      <c r="P69" s="203">
        <f ca="1">IF(AND(ISNUMBER($A69),ISNUMBER(P$1)),IF(OFFSET(CountryData!$A$1,'Quality check'!$A69-1,'Quality check'!P$1-1)=0,"",OFFSET(CountryData!$A$1,'Quality check'!$A69-1,'Quality check'!P$1-1)),"")</f>
        <v>830536.38551931037</v>
      </c>
      <c r="Q69" s="203">
        <f ca="1">IF(AND(ISNUMBER($A69),ISNUMBER(Q$1)),IF(OFFSET(CountryData!$A$1,'Quality check'!$A69-1,'Quality check'!Q$1-1)=0,"",OFFSET(CountryData!$A$1,'Quality check'!$A69-1,'Quality check'!Q$1-1)),"")</f>
        <v>687000</v>
      </c>
      <c r="R69" s="203">
        <f ca="1">IF(AND(ISNUMBER($A69),ISNUMBER(R$1)),IF(OFFSET(CountryData!$A$1,'Quality check'!$A69-1,'Quality check'!R$1-1)=0,"",OFFSET(CountryData!$A$1,'Quality check'!$A69-1,'Quality check'!R$1-1)),"")</f>
        <v>293212.62139376043</v>
      </c>
      <c r="S69" s="203">
        <f ca="1">IF(AND(ISNUMBER($A69),ISNUMBER(S$1)),IF(OFFSET(CountryData!$A$1,'Quality check'!$A69-1,'Quality check'!S$1-1)=0,"",OFFSET(CountryData!$A$1,'Quality check'!$A69-1,'Quality check'!S$1-1)),"")</f>
        <v>283904.28420665697</v>
      </c>
      <c r="T69" s="202">
        <f ca="1">IF(AND(ISNUMBER($A69),ISNUMBER(T$1)),IF(OFFSET(CountryData!$A$1,'Quality check'!$A69-1,'Quality check'!T$1-1)=0,"",OFFSET(CountryData!$A$1,'Quality check'!$A69-1,'Quality check'!T$1-1)),"")</f>
        <v>0.79700000000000004</v>
      </c>
      <c r="U69" s="203">
        <f ca="1">IF(AND(ISNUMBER($A69),ISNUMBER(U$1)),IF(OFFSET(CountryData!$A$1,'Quality check'!$A69-1,'Quality check'!U$1-1)=0,"",OFFSET(CountryData!$A$1,'Quality check'!$A69-1,'Quality check'!U$1-1)),"")</f>
        <v>11775000</v>
      </c>
      <c r="V69" s="203">
        <f ca="1">IF(AND(ISNUMBER($A69),ISNUMBER(V$1)),IF(OFFSET(CountryData!$A$1,'Quality check'!$A69-1,'Quality check'!V$1-1)=0,"",OFFSET(CountryData!$A$1,'Quality check'!$A69-1,'Quality check'!V$1-1)),"")</f>
        <v>10597500</v>
      </c>
      <c r="W69" s="202">
        <f ca="1">IF(AND(ISNUMBER($A69),ISNUMBER(W$1)),IF(OFFSET(CountryData!$A$1,'Quality check'!$A69-1,'Quality check'!W$1-1)=0,"",OFFSET(CountryData!$A$1,'Quality check'!$A69-1,'Quality check'!W$1-1)),"")</f>
        <v>0.67799999999999994</v>
      </c>
      <c r="X69" s="202">
        <f ca="1">IF(AND(ISNUMBER($A69),ISNUMBER(X$1)),IF(OFFSET(CountryData!$A$1,'Quality check'!$A69-1,'Quality check'!X$1-1)=0,"",OFFSET(CountryData!$A$1,'Quality check'!$A69-1,'Quality check'!X$1-1)),"")</f>
        <v>4.8</v>
      </c>
      <c r="Y69" s="202">
        <f ca="1">IF(AND(ISNUMBER($A69),ISNUMBER(Y$1)),IF(OFFSET(CountryData!$A$1,'Quality check'!$A69-1,'Quality check'!Y$1-1)=0,"",OFFSET(CountryData!$A$1,'Quality check'!$A69-1,'Quality check'!Y$1-1)),"")</f>
        <v>0.4</v>
      </c>
      <c r="Z69" s="202">
        <f ca="1">IF(AND(ISNUMBER($A69),ISNUMBER(Z$1)),IF(OFFSET(CountryData!$A$1,'Quality check'!$A69-1,'Quality check'!Z$1-1)=0,"",OFFSET(CountryData!$A$1,'Quality check'!$A69-1,'Quality check'!Z$1-1)),"")</f>
        <v>0.6</v>
      </c>
      <c r="AA69" s="203">
        <f ca="1">IF(AND(ISNUMBER($A69),ISNUMBER(AA$1)),IF(OFFSET(CountryData!$A$1,'Quality check'!$A69-1,'Quality check'!AA$1-1)=0,"",OFFSET(CountryData!$A$1,'Quality check'!$A69-1,'Quality check'!AA$1-1)),"")</f>
        <v>23964</v>
      </c>
      <c r="AB69" s="203">
        <f ca="1">IF(AND(ISNUMBER($A69),ISNUMBER(AB$1)),IF(OFFSET(CountryData!$A$1,'Quality check'!$A69-1,'Quality check'!AB$1-1)=0,"",OFFSET(CountryData!$A$1,'Quality check'!$A69-1,'Quality check'!AB$1-1)),"")</f>
        <v>45547</v>
      </c>
      <c r="AC69" s="203">
        <f ca="1">IF(AND(ISNUMBER($A69),ISNUMBER(AC$1)),IF(OFFSET(CountryData!$A$1,'Quality check'!$A69-1,'Quality check'!AC$1-1)=0,"",OFFSET(CountryData!$A$1,'Quality check'!$A69-1,'Quality check'!AC$1-1)),"")</f>
        <v>71086</v>
      </c>
      <c r="AD69" s="203">
        <f ca="1">IF(AND(ISNUMBER($A69),ISNUMBER(AD$1)),IF(OFFSET(CountryData!$A$1,'Quality check'!$A69-1,'Quality check'!AD$1-1)=0,"",OFFSET(CountryData!$A$1,'Quality check'!$A69-1,'Quality check'!AD$1-1)),"")</f>
        <v>3190</v>
      </c>
      <c r="AE69" s="202">
        <f ca="1">IF(AND(ISNUMBER($A69),ISNUMBER(AE$1)),IF(OFFSET(CountryData!$A$1,'Quality check'!$A69-1,'Quality check'!AE$1-1)=0,"",OFFSET(CountryData!$A$1,'Quality check'!$A69-1,'Quality check'!AE$1-1)),"")</f>
        <v>9.0999999999999998E-2</v>
      </c>
      <c r="AF69" s="308">
        <f ca="1">IF(AND(ISNUMBER($A69),ISNUMBER(AF$1)),IF(OFFSET(CountryData!$A$1,'Quality check'!$A69-1,'Quality check'!AF$1-1)=0,"",OFFSET(CountryData!$A$1,'Quality check'!$A69-1,'Quality check'!AF$1-1)),"")</f>
        <v>2.1233333333333335</v>
      </c>
      <c r="AG69" s="203" t="str">
        <f ca="1">IF(AND(ISNUMBER($A69),ISNUMBER(AG$1)),IF(OFFSET(CountryData!$A$1,'Quality check'!$A69-1,'Quality check'!AG$1-1)=0,"",OFFSET(CountryData!$A$1,'Quality check'!$A69-1,'Quality check'!AG$1-1)),"")</f>
        <v/>
      </c>
      <c r="AH69" s="203" t="str">
        <f ca="1">IF(AND(ISNUMBER($A69),ISNUMBER(AH$1)),IF(OFFSET(CountryData!$A$1,'Quality check'!$A69-1,'Quality check'!AH$1-1)=0,"",OFFSET(CountryData!$A$1,'Quality check'!$A69-1,'Quality check'!AH$1-1)),"")</f>
        <v/>
      </c>
      <c r="AI69" s="203" t="str">
        <f ca="1">IF(AND(ISNUMBER($A69),ISNUMBER(AI$1)),IF(OFFSET(CountryData!$A$1,'Quality check'!$A69-1,'Quality check'!AI$1-1)=0,"",OFFSET(CountryData!$A$1,'Quality check'!$A69-1,'Quality check'!AI$1-1)),"")</f>
        <v/>
      </c>
      <c r="AJ69" s="202" t="str">
        <f ca="1">IF(AND(ISNUMBER($A69),ISNUMBER(AJ$1)),IF(OFFSET(CountryData!$A$1,'Quality check'!$A69-1,'Quality check'!AJ$1-1)=0,"",OFFSET(CountryData!$A$1,'Quality check'!$A69-1,'Quality check'!AJ$1-1)),"")</f>
        <v/>
      </c>
      <c r="AK69" s="202" t="str">
        <f ca="1">IF(AND(ISNUMBER($A69),ISNUMBER(AK$1)),IF(OFFSET(CountryData!$A$1,'Quality check'!$A69-1,'Quality check'!AK$1-1)=0,"",OFFSET(CountryData!$A$1,'Quality check'!$A69-1,'Quality check'!AK$1-1)),"")</f>
        <v/>
      </c>
      <c r="AL69" s="202">
        <f ca="1">IF(AND(ISNUMBER($A69),ISNUMBER(AL$1)),IF(OFFSET(CountryData!$A$1,'Quality check'!$A69-1,'Quality check'!AL$1-1)=0,"",OFFSET(CountryData!$A$1,'Quality check'!$A69-1,'Quality check'!AL$1-1)),"")</f>
        <v>8.5999999999999993E-2</v>
      </c>
      <c r="AM69" s="202">
        <f ca="1">IF(AND(ISNUMBER($A69),ISNUMBER(AM$1)),IF(OFFSET(CountryData!$A$1,'Quality check'!$A69-1,'Quality check'!AM$1-1)=0,"",OFFSET(CountryData!$A$1,'Quality check'!$A69-1,'Quality check'!AM$1-1)),"")</f>
        <v>1.4906666666666666</v>
      </c>
      <c r="AN69" s="202" t="str">
        <f ca="1">IF(AND(ISNUMBER($A69),ISNUMBER(AN$1)),IF(OFFSET(CountryData!$A$1,'Quality check'!$A69-1,'Quality check'!AN$1-1)=0,"",OFFSET(CountryData!$A$1,'Quality check'!$A69-1,'Quality check'!AN$1-1)),"")</f>
        <v/>
      </c>
      <c r="AO69" s="203" t="str">
        <f ca="1">IF(AND(ISNUMBER($A69),ISNUMBER(AO$1)),IF(OFFSET(CountryData!$A$1,'Quality check'!$A69-1,'Quality check'!AO$1-1)=0,"",OFFSET(CountryData!$A$1,'Quality check'!$A69-1,'Quality check'!AO$1-1)),"")</f>
        <v/>
      </c>
      <c r="AP69" s="203" t="str">
        <f ca="1">IF(AND(ISNUMBER($A69),ISNUMBER(AP$1)),IF(OFFSET(CountryData!$A$1,'Quality check'!$A69-1,'Quality check'!AP$1-1)=0,"",OFFSET(CountryData!$A$1,'Quality check'!$A69-1,'Quality check'!AP$1-1)),"")</f>
        <v/>
      </c>
      <c r="AQ69" s="202" t="str">
        <f ca="1">IF(AND(ISNUMBER($A69),ISNUMBER(AQ$1)),IF(OFFSET(CountryData!$A$1,'Quality check'!$A69-1,'Quality check'!AQ$1-1)=0,"",OFFSET(CountryData!$A$1,'Quality check'!$A69-1,'Quality check'!AQ$1-1)),"")</f>
        <v/>
      </c>
      <c r="AR69" s="202" t="str">
        <f ca="1">IF(AND(ISNUMBER($A69),ISNUMBER(AR$1)),IF(OFFSET(CountryData!$A$1,'Quality check'!$A69-1,'Quality check'!AR$1-1)=0,"",OFFSET(CountryData!$A$1,'Quality check'!$A69-1,'Quality check'!AR$1-1)),"")</f>
        <v/>
      </c>
      <c r="AS69" s="202" t="str">
        <f ca="1">IF(AND(ISNUMBER($A69),ISNUMBER(AS$1)),IF(OFFSET(CountryData!$A$1,'Quality check'!$A69-1,'Quality check'!AS$1-1)=0,"",OFFSET(CountryData!$A$1,'Quality check'!$A69-1,'Quality check'!AS$1-1)),"")</f>
        <v/>
      </c>
      <c r="AT69" s="202">
        <f ca="1">IF(AND(ISNUMBER($A69),ISNUMBER(AT$1)),IF(OFFSET(CountryData!$A$1,'Quality check'!$A69-1,'Quality check'!AT$1-1)=0,"",OFFSET(CountryData!$A$1,'Quality check'!$A69-1,'Quality check'!AT$1-1)),"")</f>
        <v>0.20599999999999999</v>
      </c>
      <c r="AU69" s="202">
        <f ca="1">IF(AND(ISNUMBER($A69),ISNUMBER(AU$1)),IF(OFFSET(CountryData!$A$1,'Quality check'!$A69-1,'Quality check'!AU$1-1)=0,"",OFFSET(CountryData!$A$1,'Quality check'!$A69-1,'Quality check'!AU$1-1)),"")</f>
        <v>2.2000000000000002</v>
      </c>
      <c r="AV69" s="202" t="str">
        <f ca="1">IF(AND(ISNUMBER($A69),ISNUMBER(AV$1)),IF(OFFSET(CountryData!$A$1,'Quality check'!$A69-1,'Quality check'!AV$1-1)=0,"",OFFSET(CountryData!$A$1,'Quality check'!$A69-1,'Quality check'!AV$1-1)),"")</f>
        <v/>
      </c>
      <c r="AW69" s="203" t="str">
        <f ca="1">IF(AND(ISNUMBER($A69),ISNUMBER(AW$1)),IF(OFFSET(CountryData!$A$1,'Quality check'!$A69-1,'Quality check'!AW$1-1)=0,"",OFFSET(CountryData!$A$1,'Quality check'!$A69-1,'Quality check'!AW$1-1)),"")</f>
        <v/>
      </c>
      <c r="AX69" s="203" t="str">
        <f ca="1">IF(AND(ISNUMBER($A69),ISNUMBER(AX$1)),IF(OFFSET(CountryData!$A$1,'Quality check'!$A69-1,'Quality check'!AX$1-1)=0,"",OFFSET(CountryData!$A$1,'Quality check'!$A69-1,'Quality check'!AX$1-1)),"")</f>
        <v/>
      </c>
      <c r="AY69" s="202" t="str">
        <f ca="1">IF(AND(ISNUMBER($A69),ISNUMBER(AY$1)),IF(OFFSET(CountryData!$A$1,'Quality check'!$A69-1,'Quality check'!AY$1-1)=0,"",OFFSET(CountryData!$A$1,'Quality check'!$A69-1,'Quality check'!AY$1-1)),"")</f>
        <v/>
      </c>
      <c r="AZ69" s="202" t="str">
        <f ca="1">IF(AND(ISNUMBER($A69),ISNUMBER(AZ$1)),IF(OFFSET(CountryData!$A$1,'Quality check'!$A69-1,'Quality check'!AZ$1-1)=0,"",OFFSET(CountryData!$A$1,'Quality check'!$A69-1,'Quality check'!AZ$1-1)),"")</f>
        <v/>
      </c>
      <c r="BA69" s="202" t="str">
        <f ca="1">IF(AND(ISNUMBER($A69),ISNUMBER(BA$1)),IF(OFFSET(CountryData!$A$1,'Quality check'!$A69-1,'Quality check'!BA$1-1)=0,"",OFFSET(CountryData!$A$1,'Quality check'!$A69-1,'Quality check'!BA$1-1)),"")</f>
        <v/>
      </c>
      <c r="BB69" s="202" t="str">
        <f ca="1">IF(AND(ISNUMBER($A69),ISNUMBER(BB$1)),IF(OFFSET(CountryData!$A$1,'Quality check'!$A69-1,'Quality check'!BB$1-1)=0,"",OFFSET(CountryData!$A$1,'Quality check'!$A69-1,'Quality check'!BB$1-1)),"")</f>
        <v/>
      </c>
      <c r="BC69" s="202" t="str">
        <f ca="1">IF(AND(ISNUMBER($A69),ISNUMBER(BC$1)),IF(OFFSET(CountryData!$A$1,'Quality check'!$A69-1,'Quality check'!BC$1-1)=0,"",OFFSET(CountryData!$A$1,'Quality check'!$A69-1,'Quality check'!BC$1-1)),"")</f>
        <v/>
      </c>
      <c r="BD69" s="313" t="str">
        <f ca="1">IF(AND(ISNUMBER($A69),ISNUMBER(BD$1)),IF(OFFSET(CountryData!$A$1,'Quality check'!$A69-1,'Quality check'!BD$1-1)=0,"",OFFSET(CountryData!$A$1,'Quality check'!$A69-1,'Quality check'!BD$1-1)),"")</f>
        <v/>
      </c>
      <c r="BE69" s="313" t="str">
        <f ca="1">IF(AND(ISNUMBER($A69),ISNUMBER(BE$1)),IF(OFFSET(CountryData!$A$1,'Quality check'!$A69-1,'Quality check'!BE$1-1)=0,"",OFFSET(CountryData!$A$1,'Quality check'!$A69-1,'Quality check'!BE$1-1)),"")</f>
        <v/>
      </c>
      <c r="BF69" s="313" t="str">
        <f ca="1">IF(AND(ISNUMBER($A69),ISNUMBER(BF$1)),IF(OFFSET(CountryData!$A$1,'Quality check'!$A69-1,'Quality check'!BF$1-1)=0,"",OFFSET(CountryData!$A$1,'Quality check'!$A69-1,'Quality check'!BF$1-1)),"")</f>
        <v/>
      </c>
      <c r="BG69" s="203" t="str">
        <f ca="1">IF(AND(ISNUMBER($A69),ISNUMBER(BG$1)),IF(OFFSET(CountryData!$A$1,'Quality check'!$A69-1,'Quality check'!BG$1-1)=0,"",OFFSET(CountryData!$A$1,'Quality check'!$A69-1,'Quality check'!BG$1-1)),"")</f>
        <v/>
      </c>
      <c r="BH69" s="202" t="str">
        <f ca="1">IF(AND(ISNUMBER($A69),ISNUMBER(BH$1)),IF(OFFSET(CountryData!$A$1,'Quality check'!$A69-1,'Quality check'!BH$1-1)=0,"",OFFSET(CountryData!$A$1,'Quality check'!$A69-1,'Quality check'!BH$1-1)),"")</f>
        <v/>
      </c>
      <c r="BI69" s="203" t="str">
        <f ca="1">IF(AND(ISNUMBER($A69),ISNUMBER(BI$1)),IF(OFFSET(CountryData!$A$1,'Quality check'!$A69-1,'Quality check'!BI$1-1)=0,"",OFFSET(CountryData!$A$1,'Quality check'!$A69-1,'Quality check'!BI$1-1)),"")</f>
        <v/>
      </c>
      <c r="BJ69" s="202" t="str">
        <f ca="1">IF(AND(ISNUMBER($A69),ISNUMBER(BJ$1)),IF(OFFSET(CountryData!$A$1,'Quality check'!$A69-1,'Quality check'!BJ$1-1)=0,"",OFFSET(CountryData!$A$1,'Quality check'!$A69-1,'Quality check'!BJ$1-1)),"")</f>
        <v/>
      </c>
      <c r="BK69" s="202" t="str">
        <f ca="1">IF(AND(ISNUMBER($A69),ISNUMBER(BK$1)),IF(OFFSET(CountryData!$A$1,'Quality check'!$A69-1,'Quality check'!BK$1-1)=0,"",OFFSET(CountryData!$A$1,'Quality check'!$A69-1,'Quality check'!BK$1-1)),"")</f>
        <v/>
      </c>
      <c r="BL69" s="308" t="str">
        <f ca="1">IF(AND(ISNUMBER($A69),ISNUMBER(BL$1)),IF(OFFSET(CountryData!$A$1,'Quality check'!$A69-1,'Quality check'!BL$1-1)=0,"",OFFSET(CountryData!$A$1,'Quality check'!$A69-1,'Quality check'!BL$1-1)),"")</f>
        <v/>
      </c>
      <c r="BM69" s="308" t="str">
        <f ca="1">IF(AND(ISNUMBER($A69),ISNUMBER(BM$1)),IF(OFFSET(CountryData!$A$1,'Quality check'!$A69-1,'Quality check'!BM$1-1)=0,"",OFFSET(CountryData!$A$1,'Quality check'!$A69-1,'Quality check'!BM$1-1)),"")</f>
        <v/>
      </c>
      <c r="BN69" s="308" t="str">
        <f ca="1">IF(AND(ISNUMBER($A69),ISNUMBER(BN$1)),IF(OFFSET(CountryData!$A$1,'Quality check'!$A69-1,'Quality check'!BN$1-1)=0,"",OFFSET(CountryData!$A$1,'Quality check'!$A69-1,'Quality check'!BN$1-1)),"")</f>
        <v/>
      </c>
      <c r="BO69" s="308" t="str">
        <f ca="1">IF(AND(ISNUMBER($A69),ISNUMBER(BO$1)),IF(OFFSET(CountryData!$A$1,'Quality check'!$A69-1,'Quality check'!BO$1-1)=0,"",OFFSET(CountryData!$A$1,'Quality check'!$A69-1,'Quality check'!BO$1-1)),"")</f>
        <v/>
      </c>
      <c r="BP69" s="308" t="str">
        <f ca="1">IF(AND(ISNUMBER($A69),ISNUMBER(BP$1)),IF(OFFSET(CountryData!$A$1,'Quality check'!$A69-1,'Quality check'!BP$1-1)=0,"",OFFSET(CountryData!$A$1,'Quality check'!$A69-1,'Quality check'!BP$1-1)),"")</f>
        <v/>
      </c>
      <c r="BQ69" s="308">
        <f ca="1">IF(AND(ISNUMBER($A69),ISNUMBER(BQ$1)),IF(OFFSET(CountryData!$A$1,'Quality check'!$A69-1,'Quality check'!BQ$1-1)=0,"",OFFSET(CountryData!$A$1,'Quality check'!$A69-1,'Quality check'!BQ$1-1)),"")</f>
        <v>0.47</v>
      </c>
      <c r="BR69" s="308" t="str">
        <f ca="1">IF(AND(ISNUMBER($A69),ISNUMBER(BR$1)),IF(OFFSET(CountryData!$A$1,'Quality check'!$A69-1,'Quality check'!BR$1-1)=0,"",OFFSET(CountryData!$A$1,'Quality check'!$A69-1,'Quality check'!BR$1-1)),"")</f>
        <v/>
      </c>
      <c r="BS69" s="308" t="str">
        <f ca="1">IF(AND(ISNUMBER($A69),ISNUMBER(BS$1)),IF(OFFSET(CountryData!$A$1,'Quality check'!$A69-1,'Quality check'!BS$1-1)=0,"",OFFSET(CountryData!$A$1,'Quality check'!$A69-1,'Quality check'!BS$1-1)),"")</f>
        <v/>
      </c>
      <c r="BT69" s="308" t="str">
        <f ca="1">IF(AND(ISNUMBER($A69),ISNUMBER(BT$1)),IF(OFFSET(CountryData!$A$1,'Quality check'!$A69-1,'Quality check'!BT$1-1)=0,"",OFFSET(CountryData!$A$1,'Quality check'!$A69-1,'Quality check'!BT$1-1)),"")</f>
        <v/>
      </c>
      <c r="BU69" s="308" t="str">
        <f ca="1">IF(AND(ISNUMBER($A69),ISNUMBER(BU$1)),IF(OFFSET(CountryData!$A$1,'Quality check'!$A69-1,'Quality check'!BU$1-1)=0,"",OFFSET(CountryData!$A$1,'Quality check'!$A69-1,'Quality check'!BU$1-1)),"")</f>
        <v/>
      </c>
      <c r="BV69" s="308" t="str">
        <f ca="1">IF(AND(ISNUMBER($A69),ISNUMBER(BV$1)),IF(OFFSET(CountryData!$A$1,'Quality check'!$A69-1,'Quality check'!BV$1-1)=0,"",OFFSET(CountryData!$A$1,'Quality check'!$A69-1,'Quality check'!BV$1-1)),"")</f>
        <v/>
      </c>
      <c r="BW69" s="308">
        <f ca="1">IF(AND(ISNUMBER($A69),ISNUMBER(BW$1)),IF(OFFSET(CountryData!$A$1,'Quality check'!$A69-1,'Quality check'!BW$1-1)=0,"",OFFSET(CountryData!$A$1,'Quality check'!$A69-1,'Quality check'!BW$1-1)),"")</f>
        <v>0.34</v>
      </c>
      <c r="BX69" s="202" t="str">
        <f ca="1">IF(AND(ISNUMBER($A69),ISNUMBER(BX$1)),IF(OFFSET(CountryData!$A$1,'Quality check'!$A69-1,'Quality check'!BX$1-1)=0,"",OFFSET(CountryData!$A$1,'Quality check'!$A69-1,'Quality check'!BX$1-1)),"")</f>
        <v/>
      </c>
      <c r="BY69" s="308" t="str">
        <f ca="1">IF(AND(ISNUMBER($A69),ISNUMBER(BY$1)),IF(OFFSET(CountryData!$A$1,'Quality check'!$A69-1,'Quality check'!BY$1-1)=0,"",OFFSET(CountryData!$A$1,'Quality check'!$A69-1,'Quality check'!BY$1-1)),"")</f>
        <v/>
      </c>
      <c r="BZ69" s="308" t="str">
        <f ca="1">IF(AND(ISNUMBER($A69),ISNUMBER(BZ$1)),IF(OFFSET(CountryData!$A$1,'Quality check'!$A69-1,'Quality check'!BZ$1-1)=0,"",OFFSET(CountryData!$A$1,'Quality check'!$A69-1,'Quality check'!BZ$1-1)),"")</f>
        <v/>
      </c>
      <c r="CA69" s="308">
        <f ca="1">IF(AND(ISNUMBER($A69),ISNUMBER(CA$1)),IF(OFFSET(CountryData!$A$1,'Quality check'!$A69-1,'Quality check'!CA$1-1)=0,"",OFFSET(CountryData!$A$1,'Quality check'!$A69-1,'Quality check'!CA$1-1)),"")</f>
        <v>0.48</v>
      </c>
      <c r="CB69" s="308" t="str">
        <f ca="1">IF(AND(ISNUMBER($A69),ISNUMBER(CB$1)),IF(OFFSET(CountryData!$A$1,'Quality check'!$A69-1,'Quality check'!CB$1-1)=0,"",OFFSET(CountryData!$A$1,'Quality check'!$A69-1,'Quality check'!CB$1-1)),"")</f>
        <v/>
      </c>
      <c r="CC69" s="308" t="str">
        <f ca="1">IF(AND(ISNUMBER($A69),ISNUMBER(CC$1)),IF(OFFSET(CountryData!$A$1,'Quality check'!$A69-1,'Quality check'!CC$1-1)=0,"",OFFSET(CountryData!$A$1,'Quality check'!$A69-1,'Quality check'!CC$1-1)),"")</f>
        <v/>
      </c>
      <c r="CD69" s="308" t="str">
        <f ca="1">IF(AND(ISNUMBER($A69),ISNUMBER(CD$1)),IF(OFFSET(CountryData!$A$1,'Quality check'!$A69-1,'Quality check'!CD$1-1)=0,"",OFFSET(CountryData!$A$1,'Quality check'!$A69-1,'Quality check'!CD$1-1)),"")</f>
        <v/>
      </c>
      <c r="CE69" s="308" t="str">
        <f ca="1">IF(AND(ISNUMBER($A69),ISNUMBER(CE$1)),IF(OFFSET(CountryData!$A$1,'Quality check'!$A69-1,'Quality check'!CE$1-1)=0,"",OFFSET(CountryData!$A$1,'Quality check'!$A69-1,'Quality check'!CE$1-1)),"")</f>
        <v/>
      </c>
      <c r="CF69" s="308" t="str">
        <f ca="1">IF(AND(ISNUMBER($A69),ISNUMBER(CF$1)),IF(OFFSET(CountryData!$A$1,'Quality check'!$A69-1,'Quality check'!CF$1-1)=0,"",OFFSET(CountryData!$A$1,'Quality check'!$A69-1,'Quality check'!CF$1-1)),"")</f>
        <v/>
      </c>
      <c r="CG69" s="308" t="str">
        <f ca="1">IF(AND(ISNUMBER($A69),ISNUMBER(CG$1)),IF(OFFSET(CountryData!$A$1,'Quality check'!$A69-1,'Quality check'!CG$1-1)=0,"",OFFSET(CountryData!$A$1,'Quality check'!$A69-1,'Quality check'!CG$1-1)),"")</f>
        <v/>
      </c>
      <c r="CH69" s="308" t="str">
        <f ca="1">IF(AND(ISNUMBER($A69),ISNUMBER(CH$1)),IF(OFFSET(CountryData!$A$1,'Quality check'!$A69-1,'Quality check'!CH$1-1)=0,"",OFFSET(CountryData!$A$1,'Quality check'!$A69-1,'Quality check'!CH$1-1)),"")</f>
        <v/>
      </c>
      <c r="CI69" s="308" t="str">
        <f ca="1">IF(AND(ISNUMBER($A69),ISNUMBER(CI$1)),IF(OFFSET(CountryData!$A$1,'Quality check'!$A69-1,'Quality check'!CI$1-1)=0,"",OFFSET(CountryData!$A$1,'Quality check'!$A69-1,'Quality check'!CI$1-1)),"")</f>
        <v/>
      </c>
      <c r="CJ69" s="308" t="str">
        <f ca="1">IF(AND(ISNUMBER($A69),ISNUMBER(CJ$1)),IF(OFFSET(CountryData!$A$1,'Quality check'!$A69-1,'Quality check'!CJ$1-1)=0,"",OFFSET(CountryData!$A$1,'Quality check'!$A69-1,'Quality check'!CJ$1-1)),"")</f>
        <v/>
      </c>
      <c r="CK69" s="202" t="str">
        <f ca="1">IF(AND(ISNUMBER($A69),ISNUMBER(CK$1)),IF(OFFSET(CountryData!$A$1,'Quality check'!$A69-1,'Quality check'!CK$1-1)=0,"",OFFSET(CountryData!$A$1,'Quality check'!$A69-1,'Quality check'!CK$1-1)),"")</f>
        <v/>
      </c>
      <c r="CL69" s="308" t="str">
        <f ca="1">IF(AND(ISNUMBER($A69),ISNUMBER(CL$1)),IF(OFFSET(CountryData!$A$1,'Quality check'!$A69-1,'Quality check'!CL$1-1)=0,"",OFFSET(CountryData!$A$1,'Quality check'!$A69-1,'Quality check'!CL$1-1)),"")</f>
        <v/>
      </c>
      <c r="CM69" s="308" t="str">
        <f ca="1">IF(AND(ISNUMBER($A69),ISNUMBER(CM$1)),IF(OFFSET(CountryData!$A$1,'Quality check'!$A69-1,'Quality check'!CM$1-1)=0,"",OFFSET(CountryData!$A$1,'Quality check'!$A69-1,'Quality check'!CM$1-1)),"")</f>
        <v/>
      </c>
      <c r="CN69" s="308" t="str">
        <f ca="1">IF(AND(ISNUMBER($A69),ISNUMBER(CN$1)),IF(OFFSET(CountryData!$A$1,'Quality check'!$A69-1,'Quality check'!CN$1-1)=0,"",OFFSET(CountryData!$A$1,'Quality check'!$A69-1,'Quality check'!CN$1-1)),"")</f>
        <v/>
      </c>
      <c r="CO69" s="308" t="str">
        <f ca="1">IF(AND(ISNUMBER($A69),ISNUMBER(CO$1)),IF(OFFSET(CountryData!$A$1,'Quality check'!$A69-1,'Quality check'!CO$1-1)=0,"",OFFSET(CountryData!$A$1,'Quality check'!$A69-1,'Quality check'!CO$1-1)),"")</f>
        <v/>
      </c>
      <c r="CP69" s="308" t="str">
        <f ca="1">IF(AND(ISNUMBER($A69),ISNUMBER(CP$1)),IF(OFFSET(CountryData!$A$1,'Quality check'!$A69-1,'Quality check'!CP$1-1)=0,"",OFFSET(CountryData!$A$1,'Quality check'!$A69-1,'Quality check'!CP$1-1)),"")</f>
        <v/>
      </c>
      <c r="CQ69" s="308" t="str">
        <f ca="1">IF(AND(ISNUMBER($A69),ISNUMBER(CQ$1)),IF(OFFSET(CountryData!$A$1,'Quality check'!$A69-1,'Quality check'!CQ$1-1)=0,"",OFFSET(CountryData!$A$1,'Quality check'!$A69-1,'Quality check'!CQ$1-1)),"")</f>
        <v/>
      </c>
      <c r="CR69" s="203" t="str">
        <f ca="1">IF(AND(ISNUMBER($A69),ISNUMBER(CR$1)),IF(OFFSET(CountryData!$A$1,'Quality check'!$A69-1,'Quality check'!CR$1-1)=0,"",OFFSET(CountryData!$A$1,'Quality check'!$A69-1,'Quality check'!CR$1-1)),"")</f>
        <v/>
      </c>
      <c r="CS69" s="203" t="str">
        <f ca="1">IF(AND(ISNUMBER($A69),ISNUMBER(CS$1)),IF(OFFSET(CountryData!$A$1,'Quality check'!$A69-1,'Quality check'!CS$1-1)=0,"",OFFSET(CountryData!$A$1,'Quality check'!$A69-1,'Quality check'!CS$1-1)),"")</f>
        <v/>
      </c>
      <c r="CT69" s="203" t="str">
        <f ca="1">IF(AND(ISNUMBER($A69),ISNUMBER(CT$1)),IF(OFFSET(CountryData!$A$1,'Quality check'!$A69-1,'Quality check'!CT$1-1)=0,"",OFFSET(CountryData!$A$1,'Quality check'!$A69-1,'Quality check'!CT$1-1)),"")</f>
        <v/>
      </c>
      <c r="CU69" s="203" t="str">
        <f ca="1">IF(AND(ISNUMBER($A69),ISNUMBER(CU$1)),IF(OFFSET(CountryData!$A$1,'Quality check'!$A69-1,'Quality check'!CU$1-1)=0,"",OFFSET(CountryData!$A$1,'Quality check'!$A69-1,'Quality check'!CU$1-1)),"")</f>
        <v/>
      </c>
      <c r="CV69" s="203" t="str">
        <f ca="1">IF(AND(ISNUMBER($A69),ISNUMBER(CV$1)),IF(OFFSET(CountryData!$A$1,'Quality check'!$A69-1,'Quality check'!CV$1-1)=0,"",OFFSET(CountryData!$A$1,'Quality check'!$A69-1,'Quality check'!CV$1-1)),"")</f>
        <v/>
      </c>
      <c r="CW69" s="203" t="str">
        <f ca="1">IF(AND(ISNUMBER($A69),ISNUMBER(CW$1)),IF(OFFSET(CountryData!$A$1,'Quality check'!$A69-1,'Quality check'!CW$1-1)=0,"",OFFSET(CountryData!$A$1,'Quality check'!$A69-1,'Quality check'!CW$1-1)),"")</f>
        <v/>
      </c>
      <c r="CX69" s="203" t="str">
        <f ca="1">IF(AND(ISNUMBER($A69),ISNUMBER(CX$1)),IF(OFFSET(CountryData!$A$1,'Quality check'!$A69-1,'Quality check'!CX$1-1)=0,"",OFFSET(CountryData!$A$1,'Quality check'!$A69-1,'Quality check'!CX$1-1)),"")</f>
        <v/>
      </c>
      <c r="CY69" s="203" t="str">
        <f ca="1">IF(AND(ISNUMBER($A69),ISNUMBER(CY$1)),IF(OFFSET(CountryData!$A$1,'Quality check'!$A69-1,'Quality check'!CY$1-1)=0,"",OFFSET(CountryData!$A$1,'Quality check'!$A69-1,'Quality check'!CY$1-1)),"")</f>
        <v/>
      </c>
      <c r="CZ69" s="308" t="str">
        <f ca="1">IF(AND(ISNUMBER($A69),ISNUMBER(CZ$1)),IF(OFFSET(CountryData!$A$1,'Quality check'!$A69-1,'Quality check'!CZ$1-1)=0,"",OFFSET(CountryData!$A$1,'Quality check'!$A69-1,'Quality check'!CZ$1-1)),"")</f>
        <v/>
      </c>
      <c r="DA69" s="308" t="str">
        <f ca="1">IF(AND(ISNUMBER($A69),ISNUMBER(DA$1)),IF(OFFSET(CountryData!$A$1,'Quality check'!$A69-1,'Quality check'!DA$1-1)=0,"",OFFSET(CountryData!$A$1,'Quality check'!$A69-1,'Quality check'!DA$1-1)),"")</f>
        <v/>
      </c>
      <c r="DB69" s="202" t="str">
        <f ca="1">IF(AND(ISNUMBER($A69),ISNUMBER(DB$1)),IF(OFFSET(CountryData!$A$1,'Quality check'!$A69-1,'Quality check'!DB$1-1)=0,"",OFFSET(CountryData!$A$1,'Quality check'!$A69-1,'Quality check'!DB$1-1)),"")</f>
        <v/>
      </c>
      <c r="DC69" s="308" t="str">
        <f ca="1">IF(AND(ISNUMBER($A69),ISNUMBER(DC$1)),IF(OFFSET(CountryData!$A$1,'Quality check'!$A69-1,'Quality check'!DC$1-1)=0,"",OFFSET(CountryData!$A$1,'Quality check'!$A69-1,'Quality check'!DC$1-1)),"")</f>
        <v/>
      </c>
      <c r="DD69" s="308" t="str">
        <f ca="1">IF(AND(ISNUMBER($A69),ISNUMBER(DD$1)),IF(OFFSET(CountryData!$A$1,'Quality check'!$A69-1,'Quality check'!DD$1-1)=0,"",OFFSET(CountryData!$A$1,'Quality check'!$A69-1,'Quality check'!DD$1-1)),"")</f>
        <v/>
      </c>
      <c r="DE69" s="202" t="str">
        <f ca="1">IF(AND(ISNUMBER($A69),ISNUMBER(DE$1)),IF(OFFSET(CountryData!$A$1,'Quality check'!$A69-1,'Quality check'!DE$1-1)=0,"",OFFSET(CountryData!$A$1,'Quality check'!$A69-1,'Quality check'!DE$1-1)),"")</f>
        <v/>
      </c>
      <c r="DF69" s="203" t="str">
        <f ca="1">IF(AND(ISNUMBER($A69),ISNUMBER(DF$1)),IF(OFFSET(CountryData!$A$1,'Quality check'!$A69-1,'Quality check'!DF$1-1)=0,"",OFFSET(CountryData!$A$1,'Quality check'!$A69-1,'Quality check'!DF$1-1)),"")</f>
        <v/>
      </c>
      <c r="DG69" s="308" t="str">
        <f ca="1">IF(AND(ISNUMBER($A69),ISNUMBER(DG$1)),IF(OFFSET(CountryData!$A$1,'Quality check'!$A69-1,'Quality check'!DG$1-1)=0,"",OFFSET(CountryData!$A$1,'Quality check'!$A69-1,'Quality check'!DG$1-1)),"")</f>
        <v/>
      </c>
      <c r="DH69" s="203" t="str">
        <f ca="1">IF(AND(ISNUMBER($A69),ISNUMBER(DH$1)),IF(OFFSET(CountryData!$A$1,'Quality check'!$A69-1,'Quality check'!DH$1-1)=0,"",OFFSET(CountryData!$A$1,'Quality check'!$A69-1,'Quality check'!DH$1-1)),"")</f>
        <v/>
      </c>
      <c r="DI69" s="308" t="str">
        <f ca="1">IF(AND(ISNUMBER($A69),ISNUMBER(DI$1)),IF(OFFSET(CountryData!$A$1,'Quality check'!$A69-1,'Quality check'!DI$1-1)=0,"",OFFSET(CountryData!$A$1,'Quality check'!$A69-1,'Quality check'!DI$1-1)),"")</f>
        <v/>
      </c>
      <c r="DJ69" s="308" t="str">
        <f ca="1">IF(AND(ISNUMBER($A69),ISNUMBER(DJ$1)),IF(OFFSET(CountryData!$A$1,'Quality check'!$A69-1,'Quality check'!DJ$1-1)=0,"",OFFSET(CountryData!$A$1,'Quality check'!$A69-1,'Quality check'!DJ$1-1)),"")</f>
        <v/>
      </c>
      <c r="DK69" s="203" t="str">
        <f ca="1">IF(AND(ISNUMBER($A69),ISNUMBER(DK$1)),IF(OFFSET(CountryData!$A$1,'Quality check'!$A69-1,'Quality check'!DK$1-1)=0,"",OFFSET(CountryData!$A$1,'Quality check'!$A69-1,'Quality check'!DK$1-1)),"")</f>
        <v/>
      </c>
      <c r="DL69" s="203" t="str">
        <f ca="1">IF(AND(ISNUMBER($A69),ISNUMBER(DL$1)),IF(OFFSET(CountryData!$A$1,'Quality check'!$A69-1,'Quality check'!DL$1-1)=0,"",OFFSET(CountryData!$A$1,'Quality check'!$A69-1,'Quality check'!DL$1-1)),"")</f>
        <v/>
      </c>
      <c r="DM69" s="203" t="str">
        <f ca="1">IF(AND(ISNUMBER($A69),ISNUMBER(DM$1)),IF(OFFSET(CountryData!$A$1,'Quality check'!$A69-1,'Quality check'!DM$1-1)=0,"",OFFSET(CountryData!$A$1,'Quality check'!$A69-1,'Quality check'!DM$1-1)),"")</f>
        <v/>
      </c>
      <c r="DN69" s="203" t="str">
        <f ca="1">IF(AND(ISNUMBER($A69),ISNUMBER(DN$1)),IF(OFFSET(CountryData!$A$1,'Quality check'!$A69-1,'Quality check'!DN$1-1)=0,"",OFFSET(CountryData!$A$1,'Quality check'!$A69-1,'Quality check'!DN$1-1)),"")</f>
        <v/>
      </c>
      <c r="DO69" t="str">
        <f ca="1">IF(AND(ISNUMBER($A69),ISNUMBER(DO$1)),IF(OFFSET(CountryData!$A$1,'Quality check'!$A69-1,'Quality check'!DO$1-1)=0,"",OFFSET(CountryData!$A$1,'Quality check'!$A69-1,'Quality check'!DO$1-1)),"")</f>
        <v/>
      </c>
      <c r="DP69" t="str">
        <f ca="1">IF(AND(ISNUMBER($A69),ISNUMBER(DP$1)),IF(OFFSET(CountryData!$A$1,'Quality check'!$A69-1,'Quality check'!DP$1-1)=0,"",OFFSET(CountryData!$A$1,'Quality check'!$A69-1,'Quality check'!DP$1-1)),"")</f>
        <v/>
      </c>
      <c r="EF69">
        <f t="shared" si="3"/>
        <v>10</v>
      </c>
      <c r="EG69">
        <f t="shared" si="4"/>
        <v>10</v>
      </c>
      <c r="EH69" t="str">
        <f t="shared" si="0"/>
        <v/>
      </c>
    </row>
    <row r="70" spans="1:138" x14ac:dyDescent="0.25">
      <c r="A70" s="114">
        <f>IF(ISNUMBER(MATCH(C70,CountryData!$EM:$EM,0)),MATCH(C70,CountryData!$EM:$EM,0),"")</f>
        <v>13</v>
      </c>
      <c r="B70" t="s">
        <v>441</v>
      </c>
      <c r="C70" t="s">
        <v>760</v>
      </c>
      <c r="D70" t="str">
        <f t="shared" si="1"/>
        <v>Madagascar</v>
      </c>
      <c r="E70">
        <f t="shared" si="2"/>
        <v>2010</v>
      </c>
      <c r="F70" s="203">
        <f ca="1">IF(AND(ISNUMBER($A70),ISNUMBER(F$1)),IF(OFFSET(CountryData!$A$1,'Quality check'!$A70-1,'Quality check'!F$1-1)=0,"",OFFSET(CountryData!$A$1,'Quality check'!$A70-1,'Quality check'!F$1-1)),"")</f>
        <v>20713819</v>
      </c>
      <c r="G70" s="203">
        <f ca="1">IF(AND(ISNUMBER($A70),ISNUMBER(G$1)),IF(OFFSET(CountryData!$A$1,'Quality check'!$A70-1,'Quality check'!G$1-1)=0,"",OFFSET(CountryData!$A$1,'Quality check'!$A70-1,'Quality check'!G$1-1)),"")</f>
        <v>8906942.1699999999</v>
      </c>
      <c r="H70" s="202" t="str">
        <f ca="1">IF(AND(ISNUMBER($A70),ISNUMBER(H$1)),IF(OFFSET(CountryData!$A$1,'Quality check'!$A70-1,'Quality check'!H$1-1)=0,"",OFFSET(CountryData!$A$1,'Quality check'!$A70-1,'Quality check'!H$1-1)),"")</f>
        <v/>
      </c>
      <c r="I70" s="202" t="str">
        <f ca="1">IF(AND(ISNUMBER($A70),ISNUMBER(I$1)),IF(OFFSET(CountryData!$A$1,'Quality check'!$A70-1,'Quality check'!I$1-1)=0,"",OFFSET(CountryData!$A$1,'Quality check'!$A70-1,'Quality check'!I$1-1)),"")</f>
        <v/>
      </c>
      <c r="J70" s="203">
        <f ca="1">IF(AND(ISNUMBER($A70),ISNUMBER(J$1)),IF(OFFSET(CountryData!$A$1,'Quality check'!$A70-1,'Quality check'!J$1-1)=0,"",OFFSET(CountryData!$A$1,'Quality check'!$A70-1,'Quality check'!J$1-1)),"")</f>
        <v>10388280.000000002</v>
      </c>
      <c r="K70" s="203">
        <f ca="1">IF(AND(ISNUMBER($A70),ISNUMBER(K$1)),IF(OFFSET(CountryData!$A$1,'Quality check'!$A70-1,'Quality check'!K$1-1)=0,"",OFFSET(CountryData!$A$1,'Quality check'!$A70-1,'Quality check'!K$1-1)),"")</f>
        <v>2633425.6512101912</v>
      </c>
      <c r="L70" s="203" t="str">
        <f ca="1">IF(AND(ISNUMBER($A70),ISNUMBER(L$1)),IF(OFFSET(CountryData!$A$1,'Quality check'!$A70-1,'Quality check'!L$1-1)=0,"",OFFSET(CountryData!$A$1,'Quality check'!$A70-1,'Quality check'!L$1-1)),"")</f>
        <v/>
      </c>
      <c r="M70" s="203">
        <f ca="1">IF(AND(ISNUMBER($A70),ISNUMBER(M$1)),IF(OFFSET(CountryData!$A$1,'Quality check'!$A70-1,'Quality check'!M$1-1)=0,"",OFFSET(CountryData!$A$1,'Quality check'!$A70-1,'Quality check'!M$1-1)),"")</f>
        <v>3276213.7159745223</v>
      </c>
      <c r="N70" s="203">
        <f ca="1">IF(AND(ISNUMBER($A70),ISNUMBER(N$1)),IF(OFFSET(CountryData!$A$1,'Quality check'!$A70-1,'Quality check'!N$1-1)=0,"",OFFSET(CountryData!$A$1,'Quality check'!$A70-1,'Quality check'!N$1-1)),"")</f>
        <v>2332401.6129391817</v>
      </c>
      <c r="O70" s="203">
        <f ca="1">IF(AND(ISNUMBER($A70),ISNUMBER(O$1)),IF(OFFSET(CountryData!$A$1,'Quality check'!$A70-1,'Quality check'!O$1-1)=0,"",OFFSET(CountryData!$A$1,'Quality check'!$A70-1,'Quality check'!O$1-1)),"")</f>
        <v>567135.14366855205</v>
      </c>
      <c r="P70" s="203">
        <f ca="1">IF(AND(ISNUMBER($A70),ISNUMBER(P$1)),IF(OFFSET(CountryData!$A$1,'Quality check'!$A70-1,'Quality check'!P$1-1)=0,"",OFFSET(CountryData!$A$1,'Quality check'!$A70-1,'Quality check'!P$1-1)),"")</f>
        <v>876615.55987573077</v>
      </c>
      <c r="Q70" s="203">
        <f ca="1">IF(AND(ISNUMBER($A70),ISNUMBER(Q$1)),IF(OFFSET(CountryData!$A$1,'Quality check'!$A70-1,'Quality check'!Q$1-1)=0,"",OFFSET(CountryData!$A$1,'Quality check'!$A70-1,'Quality check'!Q$1-1)),"")</f>
        <v>725115.60015286633</v>
      </c>
      <c r="R70" s="203">
        <f ca="1">IF(AND(ISNUMBER($A70),ISNUMBER(R$1)),IF(OFFSET(CountryData!$A$1,'Quality check'!$A70-1,'Quality check'!R$1-1)=0,"",OFFSET(CountryData!$A$1,'Quality check'!$A70-1,'Quality check'!R$1-1)),"")</f>
        <v>309480.41620717867</v>
      </c>
      <c r="S70" s="203">
        <f ca="1">IF(AND(ISNUMBER($A70),ISNUMBER(S$1)),IF(OFFSET(CountryData!$A$1,'Quality check'!$A70-1,'Quality check'!S$1-1)=0,"",OFFSET(CountryData!$A$1,'Quality check'!$A70-1,'Quality check'!S$1-1)),"")</f>
        <v>299655.6410894905</v>
      </c>
      <c r="T70" s="202">
        <f ca="1">IF(AND(ISNUMBER($A70),ISNUMBER(T$1)),IF(OFFSET(CountryData!$A$1,'Quality check'!$A70-1,'Quality check'!T$1-1)=0,"",OFFSET(CountryData!$A$1,'Quality check'!$A70-1,'Quality check'!T$1-1)),"")</f>
        <v>0.79700000000000004</v>
      </c>
      <c r="U70" s="203">
        <f ca="1">IF(AND(ISNUMBER($A70),ISNUMBER(U$1)),IF(OFFSET(CountryData!$A$1,'Quality check'!$A70-1,'Quality check'!U$1-1)=0,"",OFFSET(CountryData!$A$1,'Quality check'!$A70-1,'Quality check'!U$1-1)),"")</f>
        <v>12428291.4</v>
      </c>
      <c r="V70" s="203">
        <f ca="1">IF(AND(ISNUMBER($A70),ISNUMBER(V$1)),IF(OFFSET(CountryData!$A$1,'Quality check'!$A70-1,'Quality check'!V$1-1)=0,"",OFFSET(CountryData!$A$1,'Quality check'!$A70-1,'Quality check'!V$1-1)),"")</f>
        <v>11185462.260000002</v>
      </c>
      <c r="W70" s="202">
        <f ca="1">IF(AND(ISNUMBER($A70),ISNUMBER(W$1)),IF(OFFSET(CountryData!$A$1,'Quality check'!$A70-1,'Quality check'!W$1-1)=0,"",OFFSET(CountryData!$A$1,'Quality check'!$A70-1,'Quality check'!W$1-1)),"")</f>
        <v>0.67799999999999994</v>
      </c>
      <c r="X70" s="202">
        <f ca="1">IF(AND(ISNUMBER($A70),ISNUMBER(X$1)),IF(OFFSET(CountryData!$A$1,'Quality check'!$A70-1,'Quality check'!X$1-1)=0,"",OFFSET(CountryData!$A$1,'Quality check'!$A70-1,'Quality check'!X$1-1)),"")</f>
        <v>4.8</v>
      </c>
      <c r="Y70" s="202">
        <f ca="1">IF(AND(ISNUMBER($A70),ISNUMBER(Y$1)),IF(OFFSET(CountryData!$A$1,'Quality check'!$A70-1,'Quality check'!Y$1-1)=0,"",OFFSET(CountryData!$A$1,'Quality check'!$A70-1,'Quality check'!Y$1-1)),"")</f>
        <v>0.4</v>
      </c>
      <c r="Z70" s="202">
        <f ca="1">IF(AND(ISNUMBER($A70),ISNUMBER(Z$1)),IF(OFFSET(CountryData!$A$1,'Quality check'!$A70-1,'Quality check'!Z$1-1)=0,"",OFFSET(CountryData!$A$1,'Quality check'!$A70-1,'Quality check'!Z$1-1)),"")</f>
        <v>0.6</v>
      </c>
      <c r="AA70" s="203" t="str">
        <f ca="1">IF(AND(ISNUMBER($A70),ISNUMBER(AA$1)),IF(OFFSET(CountryData!$A$1,'Quality check'!$A70-1,'Quality check'!AA$1-1)=0,"",OFFSET(CountryData!$A$1,'Quality check'!$A70-1,'Quality check'!AA$1-1)),"")</f>
        <v/>
      </c>
      <c r="AB70" s="203" t="str">
        <f ca="1">IF(AND(ISNUMBER($A70),ISNUMBER(AB$1)),IF(OFFSET(CountryData!$A$1,'Quality check'!$A70-1,'Quality check'!AB$1-1)=0,"",OFFSET(CountryData!$A$1,'Quality check'!$A70-1,'Quality check'!AB$1-1)),"")</f>
        <v/>
      </c>
      <c r="AC70" s="203" t="str">
        <f ca="1">IF(AND(ISNUMBER($A70),ISNUMBER(AC$1)),IF(OFFSET(CountryData!$A$1,'Quality check'!$A70-1,'Quality check'!AC$1-1)=0,"",OFFSET(CountryData!$A$1,'Quality check'!$A70-1,'Quality check'!AC$1-1)),"")</f>
        <v/>
      </c>
      <c r="AD70" s="203" t="str">
        <f ca="1">IF(AND(ISNUMBER($A70),ISNUMBER(AD$1)),IF(OFFSET(CountryData!$A$1,'Quality check'!$A70-1,'Quality check'!AD$1-1)=0,"",OFFSET(CountryData!$A$1,'Quality check'!$A70-1,'Quality check'!AD$1-1)),"")</f>
        <v/>
      </c>
      <c r="AE70" s="202" t="str">
        <f ca="1">IF(AND(ISNUMBER($A70),ISNUMBER(AE$1)),IF(OFFSET(CountryData!$A$1,'Quality check'!$A70-1,'Quality check'!AE$1-1)=0,"",OFFSET(CountryData!$A$1,'Quality check'!$A70-1,'Quality check'!AE$1-1)),"")</f>
        <v/>
      </c>
      <c r="AF70" s="308" t="str">
        <f ca="1">IF(AND(ISNUMBER($A70),ISNUMBER(AF$1)),IF(OFFSET(CountryData!$A$1,'Quality check'!$A70-1,'Quality check'!AF$1-1)=0,"",OFFSET(CountryData!$A$1,'Quality check'!$A70-1,'Quality check'!AF$1-1)),"")</f>
        <v/>
      </c>
      <c r="AG70" s="203" t="str">
        <f ca="1">IF(AND(ISNUMBER($A70),ISNUMBER(AG$1)),IF(OFFSET(CountryData!$A$1,'Quality check'!$A70-1,'Quality check'!AG$1-1)=0,"",OFFSET(CountryData!$A$1,'Quality check'!$A70-1,'Quality check'!AG$1-1)),"")</f>
        <v/>
      </c>
      <c r="AH70" s="203" t="str">
        <f ca="1">IF(AND(ISNUMBER($A70),ISNUMBER(AH$1)),IF(OFFSET(CountryData!$A$1,'Quality check'!$A70-1,'Quality check'!AH$1-1)=0,"",OFFSET(CountryData!$A$1,'Quality check'!$A70-1,'Quality check'!AH$1-1)),"")</f>
        <v/>
      </c>
      <c r="AI70" s="203" t="str">
        <f ca="1">IF(AND(ISNUMBER($A70),ISNUMBER(AI$1)),IF(OFFSET(CountryData!$A$1,'Quality check'!$A70-1,'Quality check'!AI$1-1)=0,"",OFFSET(CountryData!$A$1,'Quality check'!$A70-1,'Quality check'!AI$1-1)),"")</f>
        <v/>
      </c>
      <c r="AJ70" s="202" t="str">
        <f ca="1">IF(AND(ISNUMBER($A70),ISNUMBER(AJ$1)),IF(OFFSET(CountryData!$A$1,'Quality check'!$A70-1,'Quality check'!AJ$1-1)=0,"",OFFSET(CountryData!$A$1,'Quality check'!$A70-1,'Quality check'!AJ$1-1)),"")</f>
        <v/>
      </c>
      <c r="AK70" s="202" t="str">
        <f ca="1">IF(AND(ISNUMBER($A70),ISNUMBER(AK$1)),IF(OFFSET(CountryData!$A$1,'Quality check'!$A70-1,'Quality check'!AK$1-1)=0,"",OFFSET(CountryData!$A$1,'Quality check'!$A70-1,'Quality check'!AK$1-1)),"")</f>
        <v/>
      </c>
      <c r="AL70" s="202" t="str">
        <f ca="1">IF(AND(ISNUMBER($A70),ISNUMBER(AL$1)),IF(OFFSET(CountryData!$A$1,'Quality check'!$A70-1,'Quality check'!AL$1-1)=0,"",OFFSET(CountryData!$A$1,'Quality check'!$A70-1,'Quality check'!AL$1-1)),"")</f>
        <v/>
      </c>
      <c r="AM70" s="202" t="str">
        <f ca="1">IF(AND(ISNUMBER($A70),ISNUMBER(AM$1)),IF(OFFSET(CountryData!$A$1,'Quality check'!$A70-1,'Quality check'!AM$1-1)=0,"",OFFSET(CountryData!$A$1,'Quality check'!$A70-1,'Quality check'!AM$1-1)),"")</f>
        <v/>
      </c>
      <c r="AN70" s="202" t="str">
        <f ca="1">IF(AND(ISNUMBER($A70),ISNUMBER(AN$1)),IF(OFFSET(CountryData!$A$1,'Quality check'!$A70-1,'Quality check'!AN$1-1)=0,"",OFFSET(CountryData!$A$1,'Quality check'!$A70-1,'Quality check'!AN$1-1)),"")</f>
        <v/>
      </c>
      <c r="AO70" s="203" t="str">
        <f ca="1">IF(AND(ISNUMBER($A70),ISNUMBER(AO$1)),IF(OFFSET(CountryData!$A$1,'Quality check'!$A70-1,'Quality check'!AO$1-1)=0,"",OFFSET(CountryData!$A$1,'Quality check'!$A70-1,'Quality check'!AO$1-1)),"")</f>
        <v/>
      </c>
      <c r="AP70" s="203" t="str">
        <f ca="1">IF(AND(ISNUMBER($A70),ISNUMBER(AP$1)),IF(OFFSET(CountryData!$A$1,'Quality check'!$A70-1,'Quality check'!AP$1-1)=0,"",OFFSET(CountryData!$A$1,'Quality check'!$A70-1,'Quality check'!AP$1-1)),"")</f>
        <v/>
      </c>
      <c r="AQ70" s="202" t="str">
        <f ca="1">IF(AND(ISNUMBER($A70),ISNUMBER(AQ$1)),IF(OFFSET(CountryData!$A$1,'Quality check'!$A70-1,'Quality check'!AQ$1-1)=0,"",OFFSET(CountryData!$A$1,'Quality check'!$A70-1,'Quality check'!AQ$1-1)),"")</f>
        <v/>
      </c>
      <c r="AR70" s="202" t="str">
        <f ca="1">IF(AND(ISNUMBER($A70),ISNUMBER(AR$1)),IF(OFFSET(CountryData!$A$1,'Quality check'!$A70-1,'Quality check'!AR$1-1)=0,"",OFFSET(CountryData!$A$1,'Quality check'!$A70-1,'Quality check'!AR$1-1)),"")</f>
        <v/>
      </c>
      <c r="AS70" s="202" t="str">
        <f ca="1">IF(AND(ISNUMBER($A70),ISNUMBER(AS$1)),IF(OFFSET(CountryData!$A$1,'Quality check'!$A70-1,'Quality check'!AS$1-1)=0,"",OFFSET(CountryData!$A$1,'Quality check'!$A70-1,'Quality check'!AS$1-1)),"")</f>
        <v/>
      </c>
      <c r="AT70" s="202" t="str">
        <f ca="1">IF(AND(ISNUMBER($A70),ISNUMBER(AT$1)),IF(OFFSET(CountryData!$A$1,'Quality check'!$A70-1,'Quality check'!AT$1-1)=0,"",OFFSET(CountryData!$A$1,'Quality check'!$A70-1,'Quality check'!AT$1-1)),"")</f>
        <v/>
      </c>
      <c r="AU70" s="202" t="str">
        <f ca="1">IF(AND(ISNUMBER($A70),ISNUMBER(AU$1)),IF(OFFSET(CountryData!$A$1,'Quality check'!$A70-1,'Quality check'!AU$1-1)=0,"",OFFSET(CountryData!$A$1,'Quality check'!$A70-1,'Quality check'!AU$1-1)),"")</f>
        <v/>
      </c>
      <c r="AV70" s="202" t="str">
        <f ca="1">IF(AND(ISNUMBER($A70),ISNUMBER(AV$1)),IF(OFFSET(CountryData!$A$1,'Quality check'!$A70-1,'Quality check'!AV$1-1)=0,"",OFFSET(CountryData!$A$1,'Quality check'!$A70-1,'Quality check'!AV$1-1)),"")</f>
        <v/>
      </c>
      <c r="AW70" s="203" t="str">
        <f ca="1">IF(AND(ISNUMBER($A70),ISNUMBER(AW$1)),IF(OFFSET(CountryData!$A$1,'Quality check'!$A70-1,'Quality check'!AW$1-1)=0,"",OFFSET(CountryData!$A$1,'Quality check'!$A70-1,'Quality check'!AW$1-1)),"")</f>
        <v/>
      </c>
      <c r="AX70" s="203" t="str">
        <f ca="1">IF(AND(ISNUMBER($A70),ISNUMBER(AX$1)),IF(OFFSET(CountryData!$A$1,'Quality check'!$A70-1,'Quality check'!AX$1-1)=0,"",OFFSET(CountryData!$A$1,'Quality check'!$A70-1,'Quality check'!AX$1-1)),"")</f>
        <v/>
      </c>
      <c r="AY70" s="202" t="str">
        <f ca="1">IF(AND(ISNUMBER($A70),ISNUMBER(AY$1)),IF(OFFSET(CountryData!$A$1,'Quality check'!$A70-1,'Quality check'!AY$1-1)=0,"",OFFSET(CountryData!$A$1,'Quality check'!$A70-1,'Quality check'!AY$1-1)),"")</f>
        <v/>
      </c>
      <c r="AZ70" s="202" t="str">
        <f ca="1">IF(AND(ISNUMBER($A70),ISNUMBER(AZ$1)),IF(OFFSET(CountryData!$A$1,'Quality check'!$A70-1,'Quality check'!AZ$1-1)=0,"",OFFSET(CountryData!$A$1,'Quality check'!$A70-1,'Quality check'!AZ$1-1)),"")</f>
        <v/>
      </c>
      <c r="BA70" s="202" t="str">
        <f ca="1">IF(AND(ISNUMBER($A70),ISNUMBER(BA$1)),IF(OFFSET(CountryData!$A$1,'Quality check'!$A70-1,'Quality check'!BA$1-1)=0,"",OFFSET(CountryData!$A$1,'Quality check'!$A70-1,'Quality check'!BA$1-1)),"")</f>
        <v/>
      </c>
      <c r="BB70" s="202" t="str">
        <f ca="1">IF(AND(ISNUMBER($A70),ISNUMBER(BB$1)),IF(OFFSET(CountryData!$A$1,'Quality check'!$A70-1,'Quality check'!BB$1-1)=0,"",OFFSET(CountryData!$A$1,'Quality check'!$A70-1,'Quality check'!BB$1-1)),"")</f>
        <v/>
      </c>
      <c r="BC70" s="202" t="str">
        <f ca="1">IF(AND(ISNUMBER($A70),ISNUMBER(BC$1)),IF(OFFSET(CountryData!$A$1,'Quality check'!$A70-1,'Quality check'!BC$1-1)=0,"",OFFSET(CountryData!$A$1,'Quality check'!$A70-1,'Quality check'!BC$1-1)),"")</f>
        <v/>
      </c>
      <c r="BD70" s="313" t="str">
        <f ca="1">IF(AND(ISNUMBER($A70),ISNUMBER(BD$1)),IF(OFFSET(CountryData!$A$1,'Quality check'!$A70-1,'Quality check'!BD$1-1)=0,"",OFFSET(CountryData!$A$1,'Quality check'!$A70-1,'Quality check'!BD$1-1)),"")</f>
        <v/>
      </c>
      <c r="BE70" s="313" t="str">
        <f ca="1">IF(AND(ISNUMBER($A70),ISNUMBER(BE$1)),IF(OFFSET(CountryData!$A$1,'Quality check'!$A70-1,'Quality check'!BE$1-1)=0,"",OFFSET(CountryData!$A$1,'Quality check'!$A70-1,'Quality check'!BE$1-1)),"")</f>
        <v/>
      </c>
      <c r="BF70" s="313" t="str">
        <f ca="1">IF(AND(ISNUMBER($A70),ISNUMBER(BF$1)),IF(OFFSET(CountryData!$A$1,'Quality check'!$A70-1,'Quality check'!BF$1-1)=0,"",OFFSET(CountryData!$A$1,'Quality check'!$A70-1,'Quality check'!BF$1-1)),"")</f>
        <v/>
      </c>
      <c r="BG70" s="203" t="str">
        <f ca="1">IF(AND(ISNUMBER($A70),ISNUMBER(BG$1)),IF(OFFSET(CountryData!$A$1,'Quality check'!$A70-1,'Quality check'!BG$1-1)=0,"",OFFSET(CountryData!$A$1,'Quality check'!$A70-1,'Quality check'!BG$1-1)),"")</f>
        <v/>
      </c>
      <c r="BH70" s="202" t="str">
        <f ca="1">IF(AND(ISNUMBER($A70),ISNUMBER(BH$1)),IF(OFFSET(CountryData!$A$1,'Quality check'!$A70-1,'Quality check'!BH$1-1)=0,"",OFFSET(CountryData!$A$1,'Quality check'!$A70-1,'Quality check'!BH$1-1)),"")</f>
        <v/>
      </c>
      <c r="BI70" s="203" t="str">
        <f ca="1">IF(AND(ISNUMBER($A70),ISNUMBER(BI$1)),IF(OFFSET(CountryData!$A$1,'Quality check'!$A70-1,'Quality check'!BI$1-1)=0,"",OFFSET(CountryData!$A$1,'Quality check'!$A70-1,'Quality check'!BI$1-1)),"")</f>
        <v/>
      </c>
      <c r="BJ70" s="202" t="str">
        <f ca="1">IF(AND(ISNUMBER($A70),ISNUMBER(BJ$1)),IF(OFFSET(CountryData!$A$1,'Quality check'!$A70-1,'Quality check'!BJ$1-1)=0,"",OFFSET(CountryData!$A$1,'Quality check'!$A70-1,'Quality check'!BJ$1-1)),"")</f>
        <v/>
      </c>
      <c r="BK70" s="202" t="str">
        <f ca="1">IF(AND(ISNUMBER($A70),ISNUMBER(BK$1)),IF(OFFSET(CountryData!$A$1,'Quality check'!$A70-1,'Quality check'!BK$1-1)=0,"",OFFSET(CountryData!$A$1,'Quality check'!$A70-1,'Quality check'!BK$1-1)),"")</f>
        <v/>
      </c>
      <c r="BL70" s="308" t="str">
        <f ca="1">IF(AND(ISNUMBER($A70),ISNUMBER(BL$1)),IF(OFFSET(CountryData!$A$1,'Quality check'!$A70-1,'Quality check'!BL$1-1)=0,"",OFFSET(CountryData!$A$1,'Quality check'!$A70-1,'Quality check'!BL$1-1)),"")</f>
        <v/>
      </c>
      <c r="BM70" s="308" t="str">
        <f ca="1">IF(AND(ISNUMBER($A70),ISNUMBER(BM$1)),IF(OFFSET(CountryData!$A$1,'Quality check'!$A70-1,'Quality check'!BM$1-1)=0,"",OFFSET(CountryData!$A$1,'Quality check'!$A70-1,'Quality check'!BM$1-1)),"")</f>
        <v/>
      </c>
      <c r="BN70" s="308" t="str">
        <f ca="1">IF(AND(ISNUMBER($A70),ISNUMBER(BN$1)),IF(OFFSET(CountryData!$A$1,'Quality check'!$A70-1,'Quality check'!BN$1-1)=0,"",OFFSET(CountryData!$A$1,'Quality check'!$A70-1,'Quality check'!BN$1-1)),"")</f>
        <v/>
      </c>
      <c r="BO70" s="308" t="str">
        <f ca="1">IF(AND(ISNUMBER($A70),ISNUMBER(BO$1)),IF(OFFSET(CountryData!$A$1,'Quality check'!$A70-1,'Quality check'!BO$1-1)=0,"",OFFSET(CountryData!$A$1,'Quality check'!$A70-1,'Quality check'!BO$1-1)),"")</f>
        <v/>
      </c>
      <c r="BP70" s="308" t="str">
        <f ca="1">IF(AND(ISNUMBER($A70),ISNUMBER(BP$1)),IF(OFFSET(CountryData!$A$1,'Quality check'!$A70-1,'Quality check'!BP$1-1)=0,"",OFFSET(CountryData!$A$1,'Quality check'!$A70-1,'Quality check'!BP$1-1)),"")</f>
        <v/>
      </c>
      <c r="BQ70" s="308" t="str">
        <f ca="1">IF(AND(ISNUMBER($A70),ISNUMBER(BQ$1)),IF(OFFSET(CountryData!$A$1,'Quality check'!$A70-1,'Quality check'!BQ$1-1)=0,"",OFFSET(CountryData!$A$1,'Quality check'!$A70-1,'Quality check'!BQ$1-1)),"")</f>
        <v/>
      </c>
      <c r="BR70" s="308" t="str">
        <f ca="1">IF(AND(ISNUMBER($A70),ISNUMBER(BR$1)),IF(OFFSET(CountryData!$A$1,'Quality check'!$A70-1,'Quality check'!BR$1-1)=0,"",OFFSET(CountryData!$A$1,'Quality check'!$A70-1,'Quality check'!BR$1-1)),"")</f>
        <v/>
      </c>
      <c r="BS70" s="308" t="str">
        <f ca="1">IF(AND(ISNUMBER($A70),ISNUMBER(BS$1)),IF(OFFSET(CountryData!$A$1,'Quality check'!$A70-1,'Quality check'!BS$1-1)=0,"",OFFSET(CountryData!$A$1,'Quality check'!$A70-1,'Quality check'!BS$1-1)),"")</f>
        <v/>
      </c>
      <c r="BT70" s="308" t="str">
        <f ca="1">IF(AND(ISNUMBER($A70),ISNUMBER(BT$1)),IF(OFFSET(CountryData!$A$1,'Quality check'!$A70-1,'Quality check'!BT$1-1)=0,"",OFFSET(CountryData!$A$1,'Quality check'!$A70-1,'Quality check'!BT$1-1)),"")</f>
        <v/>
      </c>
      <c r="BU70" s="308" t="str">
        <f ca="1">IF(AND(ISNUMBER($A70),ISNUMBER(BU$1)),IF(OFFSET(CountryData!$A$1,'Quality check'!$A70-1,'Quality check'!BU$1-1)=0,"",OFFSET(CountryData!$A$1,'Quality check'!$A70-1,'Quality check'!BU$1-1)),"")</f>
        <v/>
      </c>
      <c r="BV70" s="308" t="str">
        <f ca="1">IF(AND(ISNUMBER($A70),ISNUMBER(BV$1)),IF(OFFSET(CountryData!$A$1,'Quality check'!$A70-1,'Quality check'!BV$1-1)=0,"",OFFSET(CountryData!$A$1,'Quality check'!$A70-1,'Quality check'!BV$1-1)),"")</f>
        <v/>
      </c>
      <c r="BW70" s="308" t="str">
        <f ca="1">IF(AND(ISNUMBER($A70),ISNUMBER(BW$1)),IF(OFFSET(CountryData!$A$1,'Quality check'!$A70-1,'Quality check'!BW$1-1)=0,"",OFFSET(CountryData!$A$1,'Quality check'!$A70-1,'Quality check'!BW$1-1)),"")</f>
        <v/>
      </c>
      <c r="BX70" s="202" t="str">
        <f ca="1">IF(AND(ISNUMBER($A70),ISNUMBER(BX$1)),IF(OFFSET(CountryData!$A$1,'Quality check'!$A70-1,'Quality check'!BX$1-1)=0,"",OFFSET(CountryData!$A$1,'Quality check'!$A70-1,'Quality check'!BX$1-1)),"")</f>
        <v/>
      </c>
      <c r="BY70" s="308" t="str">
        <f ca="1">IF(AND(ISNUMBER($A70),ISNUMBER(BY$1)),IF(OFFSET(CountryData!$A$1,'Quality check'!$A70-1,'Quality check'!BY$1-1)=0,"",OFFSET(CountryData!$A$1,'Quality check'!$A70-1,'Quality check'!BY$1-1)),"")</f>
        <v/>
      </c>
      <c r="BZ70" s="308" t="str">
        <f ca="1">IF(AND(ISNUMBER($A70),ISNUMBER(BZ$1)),IF(OFFSET(CountryData!$A$1,'Quality check'!$A70-1,'Quality check'!BZ$1-1)=0,"",OFFSET(CountryData!$A$1,'Quality check'!$A70-1,'Quality check'!BZ$1-1)),"")</f>
        <v/>
      </c>
      <c r="CA70" s="308" t="str">
        <f ca="1">IF(AND(ISNUMBER($A70),ISNUMBER(CA$1)),IF(OFFSET(CountryData!$A$1,'Quality check'!$A70-1,'Quality check'!CA$1-1)=0,"",OFFSET(CountryData!$A$1,'Quality check'!$A70-1,'Quality check'!CA$1-1)),"")</f>
        <v/>
      </c>
      <c r="CB70" s="308" t="str">
        <f ca="1">IF(AND(ISNUMBER($A70),ISNUMBER(CB$1)),IF(OFFSET(CountryData!$A$1,'Quality check'!$A70-1,'Quality check'!CB$1-1)=0,"",OFFSET(CountryData!$A$1,'Quality check'!$A70-1,'Quality check'!CB$1-1)),"")</f>
        <v/>
      </c>
      <c r="CC70" s="308" t="str">
        <f ca="1">IF(AND(ISNUMBER($A70),ISNUMBER(CC$1)),IF(OFFSET(CountryData!$A$1,'Quality check'!$A70-1,'Quality check'!CC$1-1)=0,"",OFFSET(CountryData!$A$1,'Quality check'!$A70-1,'Quality check'!CC$1-1)),"")</f>
        <v/>
      </c>
      <c r="CD70" s="308" t="str">
        <f ca="1">IF(AND(ISNUMBER($A70),ISNUMBER(CD$1)),IF(OFFSET(CountryData!$A$1,'Quality check'!$A70-1,'Quality check'!CD$1-1)=0,"",OFFSET(CountryData!$A$1,'Quality check'!$A70-1,'Quality check'!CD$1-1)),"")</f>
        <v/>
      </c>
      <c r="CE70" s="308" t="str">
        <f ca="1">IF(AND(ISNUMBER($A70),ISNUMBER(CE$1)),IF(OFFSET(CountryData!$A$1,'Quality check'!$A70-1,'Quality check'!CE$1-1)=0,"",OFFSET(CountryData!$A$1,'Quality check'!$A70-1,'Quality check'!CE$1-1)),"")</f>
        <v/>
      </c>
      <c r="CF70" s="308" t="str">
        <f ca="1">IF(AND(ISNUMBER($A70),ISNUMBER(CF$1)),IF(OFFSET(CountryData!$A$1,'Quality check'!$A70-1,'Quality check'!CF$1-1)=0,"",OFFSET(CountryData!$A$1,'Quality check'!$A70-1,'Quality check'!CF$1-1)),"")</f>
        <v/>
      </c>
      <c r="CG70" s="308" t="str">
        <f ca="1">IF(AND(ISNUMBER($A70),ISNUMBER(CG$1)),IF(OFFSET(CountryData!$A$1,'Quality check'!$A70-1,'Quality check'!CG$1-1)=0,"",OFFSET(CountryData!$A$1,'Quality check'!$A70-1,'Quality check'!CG$1-1)),"")</f>
        <v/>
      </c>
      <c r="CH70" s="308" t="str">
        <f ca="1">IF(AND(ISNUMBER($A70),ISNUMBER(CH$1)),IF(OFFSET(CountryData!$A$1,'Quality check'!$A70-1,'Quality check'!CH$1-1)=0,"",OFFSET(CountryData!$A$1,'Quality check'!$A70-1,'Quality check'!CH$1-1)),"")</f>
        <v/>
      </c>
      <c r="CI70" s="308" t="str">
        <f ca="1">IF(AND(ISNUMBER($A70),ISNUMBER(CI$1)),IF(OFFSET(CountryData!$A$1,'Quality check'!$A70-1,'Quality check'!CI$1-1)=0,"",OFFSET(CountryData!$A$1,'Quality check'!$A70-1,'Quality check'!CI$1-1)),"")</f>
        <v/>
      </c>
      <c r="CJ70" s="308" t="str">
        <f ca="1">IF(AND(ISNUMBER($A70),ISNUMBER(CJ$1)),IF(OFFSET(CountryData!$A$1,'Quality check'!$A70-1,'Quality check'!CJ$1-1)=0,"",OFFSET(CountryData!$A$1,'Quality check'!$A70-1,'Quality check'!CJ$1-1)),"")</f>
        <v/>
      </c>
      <c r="CK70" s="202" t="str">
        <f ca="1">IF(AND(ISNUMBER($A70),ISNUMBER(CK$1)),IF(OFFSET(CountryData!$A$1,'Quality check'!$A70-1,'Quality check'!CK$1-1)=0,"",OFFSET(CountryData!$A$1,'Quality check'!$A70-1,'Quality check'!CK$1-1)),"")</f>
        <v/>
      </c>
      <c r="CL70" s="308" t="str">
        <f ca="1">IF(AND(ISNUMBER($A70),ISNUMBER(CL$1)),IF(OFFSET(CountryData!$A$1,'Quality check'!$A70-1,'Quality check'!CL$1-1)=0,"",OFFSET(CountryData!$A$1,'Quality check'!$A70-1,'Quality check'!CL$1-1)),"")</f>
        <v/>
      </c>
      <c r="CM70" s="308" t="str">
        <f ca="1">IF(AND(ISNUMBER($A70),ISNUMBER(CM$1)),IF(OFFSET(CountryData!$A$1,'Quality check'!$A70-1,'Quality check'!CM$1-1)=0,"",OFFSET(CountryData!$A$1,'Quality check'!$A70-1,'Quality check'!CM$1-1)),"")</f>
        <v/>
      </c>
      <c r="CN70" s="308" t="str">
        <f ca="1">IF(AND(ISNUMBER($A70),ISNUMBER(CN$1)),IF(OFFSET(CountryData!$A$1,'Quality check'!$A70-1,'Quality check'!CN$1-1)=0,"",OFFSET(CountryData!$A$1,'Quality check'!$A70-1,'Quality check'!CN$1-1)),"")</f>
        <v/>
      </c>
      <c r="CO70" s="308" t="str">
        <f ca="1">IF(AND(ISNUMBER($A70),ISNUMBER(CO$1)),IF(OFFSET(CountryData!$A$1,'Quality check'!$A70-1,'Quality check'!CO$1-1)=0,"",OFFSET(CountryData!$A$1,'Quality check'!$A70-1,'Quality check'!CO$1-1)),"")</f>
        <v/>
      </c>
      <c r="CP70" s="308" t="str">
        <f ca="1">IF(AND(ISNUMBER($A70),ISNUMBER(CP$1)),IF(OFFSET(CountryData!$A$1,'Quality check'!$A70-1,'Quality check'!CP$1-1)=0,"",OFFSET(CountryData!$A$1,'Quality check'!$A70-1,'Quality check'!CP$1-1)),"")</f>
        <v/>
      </c>
      <c r="CQ70" s="308" t="str">
        <f ca="1">IF(AND(ISNUMBER($A70),ISNUMBER(CQ$1)),IF(OFFSET(CountryData!$A$1,'Quality check'!$A70-1,'Quality check'!CQ$1-1)=0,"",OFFSET(CountryData!$A$1,'Quality check'!$A70-1,'Quality check'!CQ$1-1)),"")</f>
        <v/>
      </c>
      <c r="CR70" s="203" t="str">
        <f ca="1">IF(AND(ISNUMBER($A70),ISNUMBER(CR$1)),IF(OFFSET(CountryData!$A$1,'Quality check'!$A70-1,'Quality check'!CR$1-1)=0,"",OFFSET(CountryData!$A$1,'Quality check'!$A70-1,'Quality check'!CR$1-1)),"")</f>
        <v/>
      </c>
      <c r="CS70" s="203" t="str">
        <f ca="1">IF(AND(ISNUMBER($A70),ISNUMBER(CS$1)),IF(OFFSET(CountryData!$A$1,'Quality check'!$A70-1,'Quality check'!CS$1-1)=0,"",OFFSET(CountryData!$A$1,'Quality check'!$A70-1,'Quality check'!CS$1-1)),"")</f>
        <v/>
      </c>
      <c r="CT70" s="203" t="str">
        <f ca="1">IF(AND(ISNUMBER($A70),ISNUMBER(CT$1)),IF(OFFSET(CountryData!$A$1,'Quality check'!$A70-1,'Quality check'!CT$1-1)=0,"",OFFSET(CountryData!$A$1,'Quality check'!$A70-1,'Quality check'!CT$1-1)),"")</f>
        <v/>
      </c>
      <c r="CU70" s="203" t="str">
        <f ca="1">IF(AND(ISNUMBER($A70),ISNUMBER(CU$1)),IF(OFFSET(CountryData!$A$1,'Quality check'!$A70-1,'Quality check'!CU$1-1)=0,"",OFFSET(CountryData!$A$1,'Quality check'!$A70-1,'Quality check'!CU$1-1)),"")</f>
        <v/>
      </c>
      <c r="CV70" s="203" t="str">
        <f ca="1">IF(AND(ISNUMBER($A70),ISNUMBER(CV$1)),IF(OFFSET(CountryData!$A$1,'Quality check'!$A70-1,'Quality check'!CV$1-1)=0,"",OFFSET(CountryData!$A$1,'Quality check'!$A70-1,'Quality check'!CV$1-1)),"")</f>
        <v/>
      </c>
      <c r="CW70" s="203" t="str">
        <f ca="1">IF(AND(ISNUMBER($A70),ISNUMBER(CW$1)),IF(OFFSET(CountryData!$A$1,'Quality check'!$A70-1,'Quality check'!CW$1-1)=0,"",OFFSET(CountryData!$A$1,'Quality check'!$A70-1,'Quality check'!CW$1-1)),"")</f>
        <v/>
      </c>
      <c r="CX70" s="203" t="str">
        <f ca="1">IF(AND(ISNUMBER($A70),ISNUMBER(CX$1)),IF(OFFSET(CountryData!$A$1,'Quality check'!$A70-1,'Quality check'!CX$1-1)=0,"",OFFSET(CountryData!$A$1,'Quality check'!$A70-1,'Quality check'!CX$1-1)),"")</f>
        <v/>
      </c>
      <c r="CY70" s="203" t="str">
        <f ca="1">IF(AND(ISNUMBER($A70),ISNUMBER(CY$1)),IF(OFFSET(CountryData!$A$1,'Quality check'!$A70-1,'Quality check'!CY$1-1)=0,"",OFFSET(CountryData!$A$1,'Quality check'!$A70-1,'Quality check'!CY$1-1)),"")</f>
        <v/>
      </c>
      <c r="CZ70" s="308" t="str">
        <f ca="1">IF(AND(ISNUMBER($A70),ISNUMBER(CZ$1)),IF(OFFSET(CountryData!$A$1,'Quality check'!$A70-1,'Quality check'!CZ$1-1)=0,"",OFFSET(CountryData!$A$1,'Quality check'!$A70-1,'Quality check'!CZ$1-1)),"")</f>
        <v/>
      </c>
      <c r="DA70" s="308" t="str">
        <f ca="1">IF(AND(ISNUMBER($A70),ISNUMBER(DA$1)),IF(OFFSET(CountryData!$A$1,'Quality check'!$A70-1,'Quality check'!DA$1-1)=0,"",OFFSET(CountryData!$A$1,'Quality check'!$A70-1,'Quality check'!DA$1-1)),"")</f>
        <v/>
      </c>
      <c r="DB70" s="202" t="str">
        <f ca="1">IF(AND(ISNUMBER($A70),ISNUMBER(DB$1)),IF(OFFSET(CountryData!$A$1,'Quality check'!$A70-1,'Quality check'!DB$1-1)=0,"",OFFSET(CountryData!$A$1,'Quality check'!$A70-1,'Quality check'!DB$1-1)),"")</f>
        <v/>
      </c>
      <c r="DC70" s="308" t="str">
        <f ca="1">IF(AND(ISNUMBER($A70),ISNUMBER(DC$1)),IF(OFFSET(CountryData!$A$1,'Quality check'!$A70-1,'Quality check'!DC$1-1)=0,"",OFFSET(CountryData!$A$1,'Quality check'!$A70-1,'Quality check'!DC$1-1)),"")</f>
        <v/>
      </c>
      <c r="DD70" s="308" t="str">
        <f ca="1">IF(AND(ISNUMBER($A70),ISNUMBER(DD$1)),IF(OFFSET(CountryData!$A$1,'Quality check'!$A70-1,'Quality check'!DD$1-1)=0,"",OFFSET(CountryData!$A$1,'Quality check'!$A70-1,'Quality check'!DD$1-1)),"")</f>
        <v/>
      </c>
      <c r="DE70" s="202" t="str">
        <f ca="1">IF(AND(ISNUMBER($A70),ISNUMBER(DE$1)),IF(OFFSET(CountryData!$A$1,'Quality check'!$A70-1,'Quality check'!DE$1-1)=0,"",OFFSET(CountryData!$A$1,'Quality check'!$A70-1,'Quality check'!DE$1-1)),"")</f>
        <v/>
      </c>
      <c r="DF70" s="203" t="str">
        <f ca="1">IF(AND(ISNUMBER($A70),ISNUMBER(DF$1)),IF(OFFSET(CountryData!$A$1,'Quality check'!$A70-1,'Quality check'!DF$1-1)=0,"",OFFSET(CountryData!$A$1,'Quality check'!$A70-1,'Quality check'!DF$1-1)),"")</f>
        <v/>
      </c>
      <c r="DG70" s="308" t="str">
        <f ca="1">IF(AND(ISNUMBER($A70),ISNUMBER(DG$1)),IF(OFFSET(CountryData!$A$1,'Quality check'!$A70-1,'Quality check'!DG$1-1)=0,"",OFFSET(CountryData!$A$1,'Quality check'!$A70-1,'Quality check'!DG$1-1)),"")</f>
        <v/>
      </c>
      <c r="DH70" s="203" t="str">
        <f ca="1">IF(AND(ISNUMBER($A70),ISNUMBER(DH$1)),IF(OFFSET(CountryData!$A$1,'Quality check'!$A70-1,'Quality check'!DH$1-1)=0,"",OFFSET(CountryData!$A$1,'Quality check'!$A70-1,'Quality check'!DH$1-1)),"")</f>
        <v/>
      </c>
      <c r="DI70" s="308" t="str">
        <f ca="1">IF(AND(ISNUMBER($A70),ISNUMBER(DI$1)),IF(OFFSET(CountryData!$A$1,'Quality check'!$A70-1,'Quality check'!DI$1-1)=0,"",OFFSET(CountryData!$A$1,'Quality check'!$A70-1,'Quality check'!DI$1-1)),"")</f>
        <v/>
      </c>
      <c r="DJ70" s="308" t="str">
        <f ca="1">IF(AND(ISNUMBER($A70),ISNUMBER(DJ$1)),IF(OFFSET(CountryData!$A$1,'Quality check'!$A70-1,'Quality check'!DJ$1-1)=0,"",OFFSET(CountryData!$A$1,'Quality check'!$A70-1,'Quality check'!DJ$1-1)),"")</f>
        <v/>
      </c>
      <c r="DK70" s="203" t="str">
        <f ca="1">IF(AND(ISNUMBER($A70),ISNUMBER(DK$1)),IF(OFFSET(CountryData!$A$1,'Quality check'!$A70-1,'Quality check'!DK$1-1)=0,"",OFFSET(CountryData!$A$1,'Quality check'!$A70-1,'Quality check'!DK$1-1)),"")</f>
        <v/>
      </c>
      <c r="DL70" s="203" t="str">
        <f ca="1">IF(AND(ISNUMBER($A70),ISNUMBER(DL$1)),IF(OFFSET(CountryData!$A$1,'Quality check'!$A70-1,'Quality check'!DL$1-1)=0,"",OFFSET(CountryData!$A$1,'Quality check'!$A70-1,'Quality check'!DL$1-1)),"")</f>
        <v/>
      </c>
      <c r="DM70" s="203" t="str">
        <f ca="1">IF(AND(ISNUMBER($A70),ISNUMBER(DM$1)),IF(OFFSET(CountryData!$A$1,'Quality check'!$A70-1,'Quality check'!DM$1-1)=0,"",OFFSET(CountryData!$A$1,'Quality check'!$A70-1,'Quality check'!DM$1-1)),"")</f>
        <v/>
      </c>
      <c r="DN70" s="203" t="str">
        <f ca="1">IF(AND(ISNUMBER($A70),ISNUMBER(DN$1)),IF(OFFSET(CountryData!$A$1,'Quality check'!$A70-1,'Quality check'!DN$1-1)=0,"",OFFSET(CountryData!$A$1,'Quality check'!$A70-1,'Quality check'!DN$1-1)),"")</f>
        <v/>
      </c>
      <c r="DO70" t="str">
        <f ca="1">IF(AND(ISNUMBER($A70),ISNUMBER(DO$1)),IF(OFFSET(CountryData!$A$1,'Quality check'!$A70-1,'Quality check'!DO$1-1)=0,"",OFFSET(CountryData!$A$1,'Quality check'!$A70-1,'Quality check'!DO$1-1)),"")</f>
        <v/>
      </c>
      <c r="DP70" t="str">
        <f ca="1">IF(AND(ISNUMBER($A70),ISNUMBER(DP$1)),IF(OFFSET(CountryData!$A$1,'Quality check'!$A70-1,'Quality check'!DP$1-1)=0,"",OFFSET(CountryData!$A$1,'Quality check'!$A70-1,'Quality check'!DP$1-1)),"")</f>
        <v/>
      </c>
      <c r="EF70">
        <f t="shared" si="3"/>
        <v>10</v>
      </c>
      <c r="EG70" t="str">
        <f t="shared" si="4"/>
        <v/>
      </c>
      <c r="EH70" t="str">
        <f t="shared" si="0"/>
        <v/>
      </c>
    </row>
    <row r="71" spans="1:138" x14ac:dyDescent="0.25">
      <c r="A71" s="114">
        <f>IF(ISNUMBER(MATCH(C71,CountryData!$EM:$EM,0)),MATCH(C71,CountryData!$EM:$EM,0),"")</f>
        <v>58</v>
      </c>
      <c r="B71" t="s">
        <v>442</v>
      </c>
      <c r="C71" t="s">
        <v>761</v>
      </c>
      <c r="D71" t="str">
        <f t="shared" si="1"/>
        <v>Madagascar</v>
      </c>
      <c r="E71">
        <f t="shared" si="2"/>
        <v>2011</v>
      </c>
      <c r="F71" s="203">
        <f ca="1">IF(AND(ISNUMBER($A71),ISNUMBER(F$1)),IF(OFFSET(CountryData!$A$1,'Quality check'!$A71-1,'Quality check'!F$1-1)=0,"",OFFSET(CountryData!$A$1,'Quality check'!$A71-1,'Quality check'!F$1-1)),"")</f>
        <v>21315000</v>
      </c>
      <c r="G71" s="203">
        <f ca="1">IF(AND(ISNUMBER($A71),ISNUMBER(G$1)),IF(OFFSET(CountryData!$A$1,'Quality check'!$A71-1,'Quality check'!G$1-1)=0,"",OFFSET(CountryData!$A$1,'Quality check'!$A71-1,'Quality check'!G$1-1)),"")</f>
        <v>9147429.5600000005</v>
      </c>
      <c r="H71" s="202">
        <f ca="1">IF(AND(ISNUMBER($A71),ISNUMBER(H$1)),IF(OFFSET(CountryData!$A$1,'Quality check'!$A71-1,'Quality check'!H$1-1)=0,"",OFFSET(CountryData!$A$1,'Quality check'!$A71-1,'Quality check'!H$1-1)),"")</f>
        <v>0.49</v>
      </c>
      <c r="I71" s="202">
        <f ca="1">IF(AND(ISNUMBER($A71),ISNUMBER(I$1)),IF(OFFSET(CountryData!$A$1,'Quality check'!$A71-1,'Quality check'!I$1-1)=0,"",OFFSET(CountryData!$A$1,'Quality check'!$A71-1,'Quality check'!I$1-1)),"")</f>
        <v>0.03</v>
      </c>
      <c r="J71" s="203">
        <f ca="1">IF(AND(ISNUMBER($A71),ISNUMBER(J$1)),IF(OFFSET(CountryData!$A$1,'Quality check'!$A71-1,'Quality check'!J$1-1)=0,"",OFFSET(CountryData!$A$1,'Quality check'!$A71-1,'Quality check'!J$1-1)),"")</f>
        <v>10668763.503328865</v>
      </c>
      <c r="K71" s="203">
        <f ca="1">IF(AND(ISNUMBER($A71),ISNUMBER(K$1)),IF(OFFSET(CountryData!$A$1,'Quality check'!$A71-1,'Quality check'!K$1-1)=0,"",OFFSET(CountryData!$A$1,'Quality check'!$A71-1,'Quality check'!K$1-1)),"")</f>
        <v>2704528.1294267518</v>
      </c>
      <c r="L71" s="203">
        <f ca="1">IF(AND(ISNUMBER($A71),ISNUMBER(L$1)),IF(OFFSET(CountryData!$A$1,'Quality check'!$A71-1,'Quality check'!L$1-1)=0,"",OFFSET(CountryData!$A$1,'Quality check'!$A71-1,'Quality check'!L$1-1)),"")</f>
        <v>957289.14</v>
      </c>
      <c r="M71" s="203">
        <f ca="1">IF(AND(ISNUMBER($A71),ISNUMBER(M$1)),IF(OFFSET(CountryData!$A$1,'Quality check'!$A71-1,'Quality check'!M$1-1)=0,"",OFFSET(CountryData!$A$1,'Quality check'!$A71-1,'Quality check'!M$1-1)),"")</f>
        <v>3364671.4684331208</v>
      </c>
      <c r="N71" s="203">
        <f ca="1">IF(AND(ISNUMBER($A71),ISNUMBER(N$1)),IF(OFFSET(CountryData!$A$1,'Quality check'!$A71-1,'Quality check'!N$1-1)=0,"",OFFSET(CountryData!$A$1,'Quality check'!$A71-1,'Quality check'!N$1-1)),"")</f>
        <v>2340040.12</v>
      </c>
      <c r="O71" s="203">
        <f ca="1">IF(AND(ISNUMBER($A71),ISNUMBER(O$1)),IF(OFFSET(CountryData!$A$1,'Quality check'!$A71-1,'Quality check'!O$1-1)=0,"",OFFSET(CountryData!$A$1,'Quality check'!$A71-1,'Quality check'!O$1-1)),"")</f>
        <v>574373.48400000005</v>
      </c>
      <c r="P71" s="203">
        <f ca="1">IF(AND(ISNUMBER($A71),ISNUMBER(P$1)),IF(OFFSET(CountryData!$A$1,'Quality check'!$A71-1,'Quality check'!P$1-1)=0,"",OFFSET(CountryData!$A$1,'Quality check'!$A71-1,'Quality check'!P$1-1)),"")</f>
        <v>850923.68</v>
      </c>
      <c r="Q71" s="203">
        <f ca="1">IF(AND(ISNUMBER($A71),ISNUMBER(Q$1)),IF(OFFSET(CountryData!$A$1,'Quality check'!$A71-1,'Quality check'!Q$1-1)=0,"",OFFSET(CountryData!$A$1,'Quality check'!$A71-1,'Quality check'!Q$1-1)),"")</f>
        <v>744693.7174012739</v>
      </c>
      <c r="R71" s="203">
        <f ca="1">IF(AND(ISNUMBER($A71),ISNUMBER(R$1)),IF(OFFSET(CountryData!$A$1,'Quality check'!$A71-1,'Quality check'!R$1-1)=0,"",OFFSET(CountryData!$A$1,'Quality check'!$A71-1,'Quality check'!R$1-1)),"")</f>
        <v>317836.38575646543</v>
      </c>
      <c r="S71" s="203">
        <f ca="1">IF(AND(ISNUMBER($A71),ISNUMBER(S$1)),IF(OFFSET(CountryData!$A$1,'Quality check'!$A71-1,'Quality check'!S$1-1)=0,"",OFFSET(CountryData!$A$1,'Quality check'!$A71-1,'Quality check'!S$1-1)),"")</f>
        <v>307746.3417641967</v>
      </c>
      <c r="T71" s="202">
        <f ca="1">IF(AND(ISNUMBER($A71),ISNUMBER(T$1)),IF(OFFSET(CountryData!$A$1,'Quality check'!$A71-1,'Quality check'!T$1-1)=0,"",OFFSET(CountryData!$A$1,'Quality check'!$A71-1,'Quality check'!T$1-1)),"")</f>
        <v>0.79700000000000004</v>
      </c>
      <c r="U71" s="203">
        <f ca="1">IF(AND(ISNUMBER($A71),ISNUMBER(U$1)),IF(OFFSET(CountryData!$A$1,'Quality check'!$A71-1,'Quality check'!U$1-1)=0,"",OFFSET(CountryData!$A$1,'Quality check'!$A71-1,'Quality check'!U$1-1)),"")</f>
        <v>12763855.199999999</v>
      </c>
      <c r="V71" s="203">
        <f ca="1">IF(AND(ISNUMBER($A71),ISNUMBER(V$1)),IF(OFFSET(CountryData!$A$1,'Quality check'!$A71-1,'Quality check'!V$1-1)=0,"",OFFSET(CountryData!$A$1,'Quality check'!$A71-1,'Quality check'!V$1-1)),"")</f>
        <v>11487469.5</v>
      </c>
      <c r="W71" s="202">
        <f ca="1">IF(AND(ISNUMBER($A71),ISNUMBER(W$1)),IF(OFFSET(CountryData!$A$1,'Quality check'!$A71-1,'Quality check'!W$1-1)=0,"",OFFSET(CountryData!$A$1,'Quality check'!$A71-1,'Quality check'!W$1-1)),"")</f>
        <v>0.67800000000000005</v>
      </c>
      <c r="X71" s="202">
        <f ca="1">IF(AND(ISNUMBER($A71),ISNUMBER(X$1)),IF(OFFSET(CountryData!$A$1,'Quality check'!$A71-1,'Quality check'!X$1-1)=0,"",OFFSET(CountryData!$A$1,'Quality check'!$A71-1,'Quality check'!X$1-1)),"")</f>
        <v>4.8</v>
      </c>
      <c r="Y71" s="202">
        <f ca="1">IF(AND(ISNUMBER($A71),ISNUMBER(Y$1)),IF(OFFSET(CountryData!$A$1,'Quality check'!$A71-1,'Quality check'!Y$1-1)=0,"",OFFSET(CountryData!$A$1,'Quality check'!$A71-1,'Quality check'!Y$1-1)),"")</f>
        <v>0.4</v>
      </c>
      <c r="Z71" s="202">
        <f ca="1">IF(AND(ISNUMBER($A71),ISNUMBER(Z$1)),IF(OFFSET(CountryData!$A$1,'Quality check'!$A71-1,'Quality check'!Z$1-1)=0,"",OFFSET(CountryData!$A$1,'Quality check'!$A71-1,'Quality check'!Z$1-1)),"")</f>
        <v>0.6</v>
      </c>
      <c r="AA71" s="203">
        <f ca="1">IF(AND(ISNUMBER($A71),ISNUMBER(AA$1)),IF(OFFSET(CountryData!$A$1,'Quality check'!$A71-1,'Quality check'!AA$1-1)=0,"",OFFSET(CountryData!$A$1,'Quality check'!$A71-1,'Quality check'!AA$1-1)),"")</f>
        <v>16848</v>
      </c>
      <c r="AB71" s="203">
        <f ca="1">IF(AND(ISNUMBER($A71),ISNUMBER(AB$1)),IF(OFFSET(CountryData!$A$1,'Quality check'!$A71-1,'Quality check'!AB$1-1)=0,"",OFFSET(CountryData!$A$1,'Quality check'!$A71-1,'Quality check'!AB$1-1)),"")</f>
        <v>33697</v>
      </c>
      <c r="AC71" s="203">
        <f ca="1">IF(AND(ISNUMBER($A71),ISNUMBER(AC$1)),IF(OFFSET(CountryData!$A$1,'Quality check'!$A71-1,'Quality check'!AC$1-1)=0,"",OFFSET(CountryData!$A$1,'Quality check'!$A71-1,'Quality check'!AC$1-1)),"")</f>
        <v>45000</v>
      </c>
      <c r="AD71" s="203">
        <f ca="1">IF(AND(ISNUMBER($A71),ISNUMBER(AD$1)),IF(OFFSET(CountryData!$A$1,'Quality check'!$A71-1,'Quality check'!AD$1-1)=0,"",OFFSET(CountryData!$A$1,'Quality check'!$A71-1,'Quality check'!AD$1-1)),"")</f>
        <v>3496</v>
      </c>
      <c r="AE71" s="202">
        <f ca="1">IF(AND(ISNUMBER($A71),ISNUMBER(AE$1)),IF(OFFSET(CountryData!$A$1,'Quality check'!$A71-1,'Quality check'!AE$1-1)=0,"",OFFSET(CountryData!$A$1,'Quality check'!$A71-1,'Quality check'!AE$1-1)),"")</f>
        <v>0.08</v>
      </c>
      <c r="AF71" s="308">
        <f ca="1">IF(AND(ISNUMBER($A71),ISNUMBER(AF$1)),IF(OFFSET(CountryData!$A$1,'Quality check'!$A71-1,'Quality check'!AF$1-1)=0,"",OFFSET(CountryData!$A$1,'Quality check'!$A71-1,'Quality check'!AF$1-1)),"")</f>
        <v>2.12</v>
      </c>
      <c r="AG71" s="203" t="str">
        <f ca="1">IF(AND(ISNUMBER($A71),ISNUMBER(AG$1)),IF(OFFSET(CountryData!$A$1,'Quality check'!$A71-1,'Quality check'!AG$1-1)=0,"",OFFSET(CountryData!$A$1,'Quality check'!$A71-1,'Quality check'!AG$1-1)),"")</f>
        <v>Agent Comunautaire</v>
      </c>
      <c r="AH71" s="203">
        <f ca="1">IF(AND(ISNUMBER($A71),ISNUMBER(AH$1)),IF(OFFSET(CountryData!$A$1,'Quality check'!$A71-1,'Quality check'!AH$1-1)=0,"",OFFSET(CountryData!$A$1,'Quality check'!$A71-1,'Quality check'!AH$1-1)),"")</f>
        <v>250</v>
      </c>
      <c r="AI71" s="203">
        <f ca="1">IF(AND(ISNUMBER($A71),ISNUMBER(AI$1)),IF(OFFSET(CountryData!$A$1,'Quality check'!$A71-1,'Quality check'!AI$1-1)=0,"",OFFSET(CountryData!$A$1,'Quality check'!$A71-1,'Quality check'!AI$1-1)),"")</f>
        <v>19121</v>
      </c>
      <c r="AJ71" s="202">
        <f ca="1">IF(AND(ISNUMBER($A71),ISNUMBER(AJ$1)),IF(OFFSET(CountryData!$A$1,'Quality check'!$A71-1,'Quality check'!AJ$1-1)=0,"",OFFSET(CountryData!$A$1,'Quality check'!$A71-1,'Quality check'!AJ$1-1)),"")</f>
        <v>0.34399999999999997</v>
      </c>
      <c r="AK71" s="202">
        <f ca="1">IF(AND(ISNUMBER($A71),ISNUMBER(AK$1)),IF(OFFSET(CountryData!$A$1,'Quality check'!$A71-1,'Quality check'!AK$1-1)=0,"",OFFSET(CountryData!$A$1,'Quality check'!$A71-1,'Quality check'!AK$1-1)),"")</f>
        <v>3.6999999999999998E-2</v>
      </c>
      <c r="AL71" s="202">
        <f ca="1">IF(AND(ISNUMBER($A71),ISNUMBER(AL$1)),IF(OFFSET(CountryData!$A$1,'Quality check'!$A71-1,'Quality check'!AL$1-1)=0,"",OFFSET(CountryData!$A$1,'Quality check'!$A71-1,'Quality check'!AL$1-1)),"")</f>
        <v>0.03</v>
      </c>
      <c r="AM71" s="202">
        <f ca="1">IF(AND(ISNUMBER($A71),ISNUMBER(AM$1)),IF(OFFSET(CountryData!$A$1,'Quality check'!$A71-1,'Quality check'!AM$1-1)=0,"",OFFSET(CountryData!$A$1,'Quality check'!$A71-1,'Quality check'!AM$1-1)),"")</f>
        <v>1.49</v>
      </c>
      <c r="AN71" s="202" t="str">
        <f ca="1">IF(AND(ISNUMBER($A71),ISNUMBER(AN$1)),IF(OFFSET(CountryData!$A$1,'Quality check'!$A71-1,'Quality check'!AN$1-1)=0,"",OFFSET(CountryData!$A$1,'Quality check'!$A71-1,'Quality check'!AN$1-1)),"")</f>
        <v>Agent Comunautaire</v>
      </c>
      <c r="AO71" s="203">
        <f ca="1">IF(AND(ISNUMBER($A71),ISNUMBER(AO$1)),IF(OFFSET(CountryData!$A$1,'Quality check'!$A71-1,'Quality check'!AO$1-1)=0,"",OFFSET(CountryData!$A$1,'Quality check'!$A71-1,'Quality check'!AO$1-1)),"")</f>
        <v>250</v>
      </c>
      <c r="AP71" s="203">
        <f ca="1">IF(AND(ISNUMBER($A71),ISNUMBER(AP$1)),IF(OFFSET(CountryData!$A$1,'Quality check'!$A71-1,'Quality check'!AP$1-1)=0,"",OFFSET(CountryData!$A$1,'Quality check'!$A71-1,'Quality check'!AP$1-1)),"")</f>
        <v>19121</v>
      </c>
      <c r="AQ71" s="202">
        <f ca="1">IF(AND(ISNUMBER($A71),ISNUMBER(AQ$1)),IF(OFFSET(CountryData!$A$1,'Quality check'!$A71-1,'Quality check'!AQ$1-1)=0,"",OFFSET(CountryData!$A$1,'Quality check'!$A71-1,'Quality check'!AQ$1-1)),"")</f>
        <v>0.42</v>
      </c>
      <c r="AR71" s="202">
        <f ca="1">IF(AND(ISNUMBER($A71),ISNUMBER(AR$1)),IF(OFFSET(CountryData!$A$1,'Quality check'!$A71-1,'Quality check'!AR$1-1)=0,"",OFFSET(CountryData!$A$1,'Quality check'!$A71-1,'Quality check'!AR$1-1)),"")</f>
        <v>3.6999999999999998E-2</v>
      </c>
      <c r="AS71" s="202">
        <f ca="1">IF(AND(ISNUMBER($A71),ISNUMBER(AS$1)),IF(OFFSET(CountryData!$A$1,'Quality check'!$A71-1,'Quality check'!AS$1-1)=0,"",OFFSET(CountryData!$A$1,'Quality check'!$A71-1,'Quality check'!AS$1-1)),"")</f>
        <v>0.09</v>
      </c>
      <c r="AT71" s="202">
        <f ca="1">IF(AND(ISNUMBER($A71),ISNUMBER(AT$1)),IF(OFFSET(CountryData!$A$1,'Quality check'!$A71-1,'Quality check'!AT$1-1)=0,"",OFFSET(CountryData!$A$1,'Quality check'!$A71-1,'Quality check'!AT$1-1)),"")</f>
        <v>1.5299999999999999E-2</v>
      </c>
      <c r="AU71" s="202">
        <f ca="1">IF(AND(ISNUMBER($A71),ISNUMBER(AU$1)),IF(OFFSET(CountryData!$A$1,'Quality check'!$A71-1,'Quality check'!AU$1-1)=0,"",OFFSET(CountryData!$A$1,'Quality check'!$A71-1,'Quality check'!AU$1-1)),"")</f>
        <v>2.2000000000000002</v>
      </c>
      <c r="AV71" s="202" t="str">
        <f ca="1">IF(AND(ISNUMBER($A71),ISNUMBER(AV$1)),IF(OFFSET(CountryData!$A$1,'Quality check'!$A71-1,'Quality check'!AV$1-1)=0,"",OFFSET(CountryData!$A$1,'Quality check'!$A71-1,'Quality check'!AV$1-1)),"")</f>
        <v>Agent Comunautaire</v>
      </c>
      <c r="AW71" s="203">
        <f ca="1">IF(AND(ISNUMBER($A71),ISNUMBER(AW$1)),IF(OFFSET(CountryData!$A$1,'Quality check'!$A71-1,'Quality check'!AW$1-1)=0,"",OFFSET(CountryData!$A$1,'Quality check'!$A71-1,'Quality check'!AW$1-1)),"")</f>
        <v>250</v>
      </c>
      <c r="AX71" s="203">
        <f ca="1">IF(AND(ISNUMBER($A71),ISNUMBER(AX$1)),IF(OFFSET(CountryData!$A$1,'Quality check'!$A71-1,'Quality check'!AX$1-1)=0,"",OFFSET(CountryData!$A$1,'Quality check'!$A71-1,'Quality check'!AX$1-1)),"")</f>
        <v>7000</v>
      </c>
      <c r="AY71" s="202">
        <f ca="1">IF(AND(ISNUMBER($A71),ISNUMBER(AY$1)),IF(OFFSET(CountryData!$A$1,'Quality check'!$A71-1,'Quality check'!AY$1-1)=0,"",OFFSET(CountryData!$A$1,'Quality check'!$A71-1,'Quality check'!AY$1-1)),"")</f>
        <v>2</v>
      </c>
      <c r="AZ71" s="202">
        <f ca="1">IF(AND(ISNUMBER($A71),ISNUMBER(AZ$1)),IF(OFFSET(CountryData!$A$1,'Quality check'!$A71-1,'Quality check'!AZ$1-1)=0,"",OFFSET(CountryData!$A$1,'Quality check'!$A71-1,'Quality check'!AZ$1-1)),"")</f>
        <v>0.9</v>
      </c>
      <c r="BA71" s="202">
        <f ca="1">IF(AND(ISNUMBER($A71),ISNUMBER(BA$1)),IF(OFFSET(CountryData!$A$1,'Quality check'!$A71-1,'Quality check'!BA$1-1)=0,"",OFFSET(CountryData!$A$1,'Quality check'!$A71-1,'Quality check'!BA$1-1)),"")</f>
        <v>0.1</v>
      </c>
      <c r="BB71" s="202">
        <f ca="1">IF(AND(ISNUMBER($A71),ISNUMBER(BB$1)),IF(OFFSET(CountryData!$A$1,'Quality check'!$A71-1,'Quality check'!BB$1-1)=0,"",OFFSET(CountryData!$A$1,'Quality check'!$A71-1,'Quality check'!BB$1-1)),"")</f>
        <v>0.41399999999999998</v>
      </c>
      <c r="BC71" s="202">
        <f ca="1">IF(AND(ISNUMBER($A71),ISNUMBER(BC$1)),IF(OFFSET(CountryData!$A$1,'Quality check'!$A71-1,'Quality check'!BC$1-1)=0,"",OFFSET(CountryData!$A$1,'Quality check'!$A71-1,'Quality check'!BC$1-1)),"")</f>
        <v>0.2</v>
      </c>
      <c r="BD71" s="313">
        <f ca="1">IF(AND(ISNUMBER($A71),ISNUMBER(BD$1)),IF(OFFSET(CountryData!$A$1,'Quality check'!$A71-1,'Quality check'!BD$1-1)=0,"",OFFSET(CountryData!$A$1,'Quality check'!$A71-1,'Quality check'!BD$1-1)),"")</f>
        <v>0.25</v>
      </c>
      <c r="BE71" s="313">
        <f ca="1">IF(AND(ISNUMBER($A71),ISNUMBER(BE$1)),IF(OFFSET(CountryData!$A$1,'Quality check'!$A71-1,'Quality check'!BE$1-1)=0,"",OFFSET(CountryData!$A$1,'Quality check'!$A71-1,'Quality check'!BE$1-1)),"")</f>
        <v>0.49</v>
      </c>
      <c r="BF71" s="313" t="str">
        <f ca="1">IF(AND(ISNUMBER($A71),ISNUMBER(BF$1)),IF(OFFSET(CountryData!$A$1,'Quality check'!$A71-1,'Quality check'!BF$1-1)=0,"",OFFSET(CountryData!$A$1,'Quality check'!$A71-1,'Quality check'!BF$1-1)),"")</f>
        <v/>
      </c>
      <c r="BG71" s="203" t="str">
        <f ca="1">IF(AND(ISNUMBER($A71),ISNUMBER(BG$1)),IF(OFFSET(CountryData!$A$1,'Quality check'!$A71-1,'Quality check'!BG$1-1)=0,"",OFFSET(CountryData!$A$1,'Quality check'!$A71-1,'Quality check'!BG$1-1)),"")</f>
        <v/>
      </c>
      <c r="BH71" s="202" t="str">
        <f ca="1">IF(AND(ISNUMBER($A71),ISNUMBER(BH$1)),IF(OFFSET(CountryData!$A$1,'Quality check'!$A71-1,'Quality check'!BH$1-1)=0,"",OFFSET(CountryData!$A$1,'Quality check'!$A71-1,'Quality check'!BH$1-1)),"")</f>
        <v/>
      </c>
      <c r="BI71" s="203" t="str">
        <f ca="1">IF(AND(ISNUMBER($A71),ISNUMBER(BI$1)),IF(OFFSET(CountryData!$A$1,'Quality check'!$A71-1,'Quality check'!BI$1-1)=0,"",OFFSET(CountryData!$A$1,'Quality check'!$A71-1,'Quality check'!BI$1-1)),"")</f>
        <v/>
      </c>
      <c r="BJ71" s="202" t="str">
        <f ca="1">IF(AND(ISNUMBER($A71),ISNUMBER(BJ$1)),IF(OFFSET(CountryData!$A$1,'Quality check'!$A71-1,'Quality check'!BJ$1-1)=0,"",OFFSET(CountryData!$A$1,'Quality check'!$A71-1,'Quality check'!BJ$1-1)),"")</f>
        <v/>
      </c>
      <c r="BK71" s="202" t="str">
        <f ca="1">IF(AND(ISNUMBER($A71),ISNUMBER(BK$1)),IF(OFFSET(CountryData!$A$1,'Quality check'!$A71-1,'Quality check'!BK$1-1)=0,"",OFFSET(CountryData!$A$1,'Quality check'!$A71-1,'Quality check'!BK$1-1)),"")</f>
        <v/>
      </c>
      <c r="BL71" s="308">
        <f ca="1">IF(AND(ISNUMBER($A71),ISNUMBER(BL$1)),IF(OFFSET(CountryData!$A$1,'Quality check'!$A71-1,'Quality check'!BL$1-1)=0,"",OFFSET(CountryData!$A$1,'Quality check'!$A71-1,'Quality check'!BL$1-1)),"")</f>
        <v>0.4</v>
      </c>
      <c r="BM71" s="308">
        <f ca="1">IF(AND(ISNUMBER($A71),ISNUMBER(BM$1)),IF(OFFSET(CountryData!$A$1,'Quality check'!$A71-1,'Quality check'!BM$1-1)=0,"",OFFSET(CountryData!$A$1,'Quality check'!$A71-1,'Quality check'!BM$1-1)),"")</f>
        <v>0.76</v>
      </c>
      <c r="BN71" s="308">
        <f ca="1">IF(AND(ISNUMBER($A71),ISNUMBER(BN$1)),IF(OFFSET(CountryData!$A$1,'Quality check'!$A71-1,'Quality check'!BN$1-1)=0,"",OFFSET(CountryData!$A$1,'Quality check'!$A71-1,'Quality check'!BN$1-1)),"")</f>
        <v>0.56000000000000005</v>
      </c>
      <c r="BO71" s="308">
        <f ca="1">IF(AND(ISNUMBER($A71),ISNUMBER(BO$1)),IF(OFFSET(CountryData!$A$1,'Quality check'!$A71-1,'Quality check'!BO$1-1)=0,"",OFFSET(CountryData!$A$1,'Quality check'!$A71-1,'Quality check'!BO$1-1)),"")</f>
        <v>0.17</v>
      </c>
      <c r="BP71" s="308">
        <f ca="1">IF(AND(ISNUMBER($A71),ISNUMBER(BP$1)),IF(OFFSET(CountryData!$A$1,'Quality check'!$A71-1,'Quality check'!BP$1-1)=0,"",OFFSET(CountryData!$A$1,'Quality check'!$A71-1,'Quality check'!BP$1-1)),"")</f>
        <v>0.28999999999999998</v>
      </c>
      <c r="BQ71" s="308">
        <f ca="1">IF(AND(ISNUMBER($A71),ISNUMBER(BQ$1)),IF(OFFSET(CountryData!$A$1,'Quality check'!$A71-1,'Quality check'!BQ$1-1)=0,"",OFFSET(CountryData!$A$1,'Quality check'!$A71-1,'Quality check'!BQ$1-1)),"")</f>
        <v>0.01</v>
      </c>
      <c r="BR71" s="308">
        <f ca="1">IF(AND(ISNUMBER($A71),ISNUMBER(BR$1)),IF(OFFSET(CountryData!$A$1,'Quality check'!$A71-1,'Quality check'!BR$1-1)=0,"",OFFSET(CountryData!$A$1,'Quality check'!$A71-1,'Quality check'!BR$1-1)),"")</f>
        <v>3.6999999999999998E-2</v>
      </c>
      <c r="BS71" s="308">
        <f ca="1">IF(AND(ISNUMBER($A71),ISNUMBER(BS$1)),IF(OFFSET(CountryData!$A$1,'Quality check'!$A71-1,'Quality check'!BS$1-1)=0,"",OFFSET(CountryData!$A$1,'Quality check'!$A71-1,'Quality check'!BS$1-1)),"")</f>
        <v>0.76</v>
      </c>
      <c r="BT71" s="308">
        <f ca="1">IF(AND(ISNUMBER($A71),ISNUMBER(BT$1)),IF(OFFSET(CountryData!$A$1,'Quality check'!$A71-1,'Quality check'!BT$1-1)=0,"",OFFSET(CountryData!$A$1,'Quality check'!$A71-1,'Quality check'!BT$1-1)),"")</f>
        <v>0.56000000000000005</v>
      </c>
      <c r="BU71" s="308">
        <f ca="1">IF(AND(ISNUMBER($A71),ISNUMBER(BU$1)),IF(OFFSET(CountryData!$A$1,'Quality check'!$A71-1,'Quality check'!BU$1-1)=0,"",OFFSET(CountryData!$A$1,'Quality check'!$A71-1,'Quality check'!BU$1-1)),"")</f>
        <v>0.81</v>
      </c>
      <c r="BV71" s="308">
        <f ca="1">IF(AND(ISNUMBER($A71),ISNUMBER(BV$1)),IF(OFFSET(CountryData!$A$1,'Quality check'!$A71-1,'Quality check'!BV$1-1)=0,"",OFFSET(CountryData!$A$1,'Quality check'!$A71-1,'Quality check'!BV$1-1)),"")</f>
        <v>0.46</v>
      </c>
      <c r="BW71" s="308">
        <f ca="1">IF(AND(ISNUMBER($A71),ISNUMBER(BW$1)),IF(OFFSET(CountryData!$A$1,'Quality check'!$A71-1,'Quality check'!BW$1-1)=0,"",OFFSET(CountryData!$A$1,'Quality check'!$A71-1,'Quality check'!BW$1-1)),"")</f>
        <v>0.46</v>
      </c>
      <c r="BX71" s="202">
        <f ca="1">IF(AND(ISNUMBER($A71),ISNUMBER(BX$1)),IF(OFFSET(CountryData!$A$1,'Quality check'!$A71-1,'Quality check'!BX$1-1)=0,"",OFFSET(CountryData!$A$1,'Quality check'!$A71-1,'Quality check'!BX$1-1)),"")</f>
        <v>1</v>
      </c>
      <c r="BY71" s="308">
        <f ca="1">IF(AND(ISNUMBER($A71),ISNUMBER(BY$1)),IF(OFFSET(CountryData!$A$1,'Quality check'!$A71-1,'Quality check'!BY$1-1)=0,"",OFFSET(CountryData!$A$1,'Quality check'!$A71-1,'Quality check'!BY$1-1)),"")</f>
        <v>0.76</v>
      </c>
      <c r="BZ71" s="308">
        <f ca="1">IF(AND(ISNUMBER($A71),ISNUMBER(BZ$1)),IF(OFFSET(CountryData!$A$1,'Quality check'!$A71-1,'Quality check'!BZ$1-1)=0,"",OFFSET(CountryData!$A$1,'Quality check'!$A71-1,'Quality check'!BZ$1-1)),"")</f>
        <v>0.56000000000000005</v>
      </c>
      <c r="CA71" s="308">
        <f ca="1">IF(AND(ISNUMBER($A71),ISNUMBER(CA$1)),IF(OFFSET(CountryData!$A$1,'Quality check'!$A71-1,'Quality check'!CA$1-1)=0,"",OFFSET(CountryData!$A$1,'Quality check'!$A71-1,'Quality check'!CA$1-1)),"")</f>
        <v>0.42</v>
      </c>
      <c r="CB71" s="308">
        <f ca="1">IF(AND(ISNUMBER($A71),ISNUMBER(CB$1)),IF(OFFSET(CountryData!$A$1,'Quality check'!$A71-1,'Quality check'!CB$1-1)=0,"",OFFSET(CountryData!$A$1,'Quality check'!$A71-1,'Quality check'!CB$1-1)),"")</f>
        <v>5.1999999999999998E-2</v>
      </c>
      <c r="CC71" s="308">
        <f ca="1">IF(AND(ISNUMBER($A71),ISNUMBER(CC$1)),IF(OFFSET(CountryData!$A$1,'Quality check'!$A71-1,'Quality check'!CC$1-1)=0,"",OFFSET(CountryData!$A$1,'Quality check'!$A71-1,'Quality check'!CC$1-1)),"")</f>
        <v>0.64280000000000004</v>
      </c>
      <c r="CD71" s="308">
        <f ca="1">IF(AND(ISNUMBER($A71),ISNUMBER(CD$1)),IF(OFFSET(CountryData!$A$1,'Quality check'!$A71-1,'Quality check'!CD$1-1)=0,"",OFFSET(CountryData!$A$1,'Quality check'!$A71-1,'Quality check'!CD$1-1)),"")</f>
        <v>0.2</v>
      </c>
      <c r="CE71" s="308">
        <f ca="1">IF(AND(ISNUMBER($A71),ISNUMBER(CE$1)),IF(OFFSET(CountryData!$A$1,'Quality check'!$A71-1,'Quality check'!CE$1-1)=0,"",OFFSET(CountryData!$A$1,'Quality check'!$A71-1,'Quality check'!CE$1-1)),"")</f>
        <v>0.63</v>
      </c>
      <c r="CF71" s="308">
        <f ca="1">IF(AND(ISNUMBER($A71),ISNUMBER(CF$1)),IF(OFFSET(CountryData!$A$1,'Quality check'!$A71-1,'Quality check'!CF$1-1)=0,"",OFFSET(CountryData!$A$1,'Quality check'!$A71-1,'Quality check'!CF$1-1)),"")</f>
        <v>0.61699999999999999</v>
      </c>
      <c r="CG71" s="308">
        <f ca="1">IF(AND(ISNUMBER($A71),ISNUMBER(CG$1)),IF(OFFSET(CountryData!$A$1,'Quality check'!$A71-1,'Quality check'!CG$1-1)=0,"",OFFSET(CountryData!$A$1,'Quality check'!$A71-1,'Quality check'!CG$1-1)),"")</f>
        <v>0.56999999999999995</v>
      </c>
      <c r="CH71" s="308">
        <f ca="1">IF(AND(ISNUMBER($A71),ISNUMBER(CH$1)),IF(OFFSET(CountryData!$A$1,'Quality check'!$A71-1,'Quality check'!CH$1-1)=0,"",OFFSET(CountryData!$A$1,'Quality check'!$A71-1,'Quality check'!CH$1-1)),"")</f>
        <v>0.45800000000000002</v>
      </c>
      <c r="CI71" s="308">
        <f ca="1">IF(AND(ISNUMBER($A71),ISNUMBER(CI$1)),IF(OFFSET(CountryData!$A$1,'Quality check'!$A71-1,'Quality check'!CI$1-1)=0,"",OFFSET(CountryData!$A$1,'Quality check'!$A71-1,'Quality check'!CI$1-1)),"")</f>
        <v>0.46200000000000002</v>
      </c>
      <c r="CJ71" s="308" t="str">
        <f ca="1">IF(AND(ISNUMBER($A71),ISNUMBER(CJ$1)),IF(OFFSET(CountryData!$A$1,'Quality check'!$A71-1,'Quality check'!CJ$1-1)=0,"",OFFSET(CountryData!$A$1,'Quality check'!$A71-1,'Quality check'!CJ$1-1)),"")</f>
        <v/>
      </c>
      <c r="CK71" s="202" t="str">
        <f ca="1">IF(AND(ISNUMBER($A71),ISNUMBER(CK$1)),IF(OFFSET(CountryData!$A$1,'Quality check'!$A71-1,'Quality check'!CK$1-1)=0,"",OFFSET(CountryData!$A$1,'Quality check'!$A71-1,'Quality check'!CK$1-1)),"")</f>
        <v/>
      </c>
      <c r="CL71" s="308" t="str">
        <f ca="1">IF(AND(ISNUMBER($A71),ISNUMBER(CL$1)),IF(OFFSET(CountryData!$A$1,'Quality check'!$A71-1,'Quality check'!CL$1-1)=0,"",OFFSET(CountryData!$A$1,'Quality check'!$A71-1,'Quality check'!CL$1-1)),"")</f>
        <v xml:space="preserve"> </v>
      </c>
      <c r="CM71" s="308" t="str">
        <f ca="1">IF(AND(ISNUMBER($A71),ISNUMBER(CM$1)),IF(OFFSET(CountryData!$A$1,'Quality check'!$A71-1,'Quality check'!CM$1-1)=0,"",OFFSET(CountryData!$A$1,'Quality check'!$A71-1,'Quality check'!CM$1-1)),"")</f>
        <v/>
      </c>
      <c r="CN71" s="308" t="str">
        <f ca="1">IF(AND(ISNUMBER($A71),ISNUMBER(CN$1)),IF(OFFSET(CountryData!$A$1,'Quality check'!$A71-1,'Quality check'!CN$1-1)=0,"",OFFSET(CountryData!$A$1,'Quality check'!$A71-1,'Quality check'!CN$1-1)),"")</f>
        <v/>
      </c>
      <c r="CO71" s="308" t="str">
        <f ca="1">IF(AND(ISNUMBER($A71),ISNUMBER(CO$1)),IF(OFFSET(CountryData!$A$1,'Quality check'!$A71-1,'Quality check'!CO$1-1)=0,"",OFFSET(CountryData!$A$1,'Quality check'!$A71-1,'Quality check'!CO$1-1)),"")</f>
        <v/>
      </c>
      <c r="CP71" s="308">
        <f ca="1">IF(AND(ISNUMBER($A71),ISNUMBER(CP$1)),IF(OFFSET(CountryData!$A$1,'Quality check'!$A71-1,'Quality check'!CP$1-1)=0,"",OFFSET(CountryData!$A$1,'Quality check'!$A71-1,'Quality check'!CP$1-1)),"")</f>
        <v>0.2</v>
      </c>
      <c r="CQ71" s="308">
        <f ca="1">IF(AND(ISNUMBER($A71),ISNUMBER(CQ$1)),IF(OFFSET(CountryData!$A$1,'Quality check'!$A71-1,'Quality check'!CQ$1-1)=0,"",OFFSET(CountryData!$A$1,'Quality check'!$A71-1,'Quality check'!CQ$1-1)),"")</f>
        <v>0.03</v>
      </c>
      <c r="CR71" s="203">
        <f ca="1">IF(AND(ISNUMBER($A71),ISNUMBER(CR$1)),IF(OFFSET(CountryData!$A$1,'Quality check'!$A71-1,'Quality check'!CR$1-1)=0,"",OFFSET(CountryData!$A$1,'Quality check'!$A71-1,'Quality check'!CR$1-1)),"")</f>
        <v>60</v>
      </c>
      <c r="CS71" s="203">
        <f ca="1">IF(AND(ISNUMBER($A71),ISNUMBER(CS$1)),IF(OFFSET(CountryData!$A$1,'Quality check'!$A71-1,'Quality check'!CS$1-1)=0,"",OFFSET(CountryData!$A$1,'Quality check'!$A71-1,'Quality check'!CS$1-1)),"")</f>
        <v>2000</v>
      </c>
      <c r="CT71" s="203">
        <f ca="1">IF(AND(ISNUMBER($A71),ISNUMBER(CT$1)),IF(OFFSET(CountryData!$A$1,'Quality check'!$A71-1,'Quality check'!CT$1-1)=0,"",OFFSET(CountryData!$A$1,'Quality check'!$A71-1,'Quality check'!CT$1-1)),"")</f>
        <v>15000</v>
      </c>
      <c r="CU71" s="203">
        <f ca="1">IF(AND(ISNUMBER($A71),ISNUMBER(CU$1)),IF(OFFSET(CountryData!$A$1,'Quality check'!$A71-1,'Quality check'!CU$1-1)=0,"",OFFSET(CountryData!$A$1,'Quality check'!$A71-1,'Quality check'!CU$1-1)),"")</f>
        <v>100</v>
      </c>
      <c r="CV71" s="203">
        <f ca="1">IF(AND(ISNUMBER($A71),ISNUMBER(CV$1)),IF(OFFSET(CountryData!$A$1,'Quality check'!$A71-1,'Quality check'!CV$1-1)=0,"",OFFSET(CountryData!$A$1,'Quality check'!$A71-1,'Quality check'!CV$1-1)),"")</f>
        <v>25000</v>
      </c>
      <c r="CW71" s="203">
        <f ca="1">IF(AND(ISNUMBER($A71),ISNUMBER(CW$1)),IF(OFFSET(CountryData!$A$1,'Quality check'!$A71-1,'Quality check'!CW$1-1)=0,"",OFFSET(CountryData!$A$1,'Quality check'!$A71-1,'Quality check'!CW$1-1)),"")</f>
        <v>15000</v>
      </c>
      <c r="CX71" s="203">
        <f ca="1">IF(AND(ISNUMBER($A71),ISNUMBER(CX$1)),IF(OFFSET(CountryData!$A$1,'Quality check'!$A71-1,'Quality check'!CX$1-1)=0,"",OFFSET(CountryData!$A$1,'Quality check'!$A71-1,'Quality check'!CX$1-1)),"")</f>
        <v>5000</v>
      </c>
      <c r="CY71" s="203">
        <f ca="1">IF(AND(ISNUMBER($A71),ISNUMBER(CY$1)),IF(OFFSET(CountryData!$A$1,'Quality check'!$A71-1,'Quality check'!CY$1-1)=0,"",OFFSET(CountryData!$A$1,'Quality check'!$A71-1,'Quality check'!CY$1-1)),"")</f>
        <v>30000</v>
      </c>
      <c r="CZ71" s="308">
        <f ca="1">IF(AND(ISNUMBER($A71),ISNUMBER(CZ$1)),IF(OFFSET(CountryData!$A$1,'Quality check'!$A71-1,'Quality check'!CZ$1-1)=0,"",OFFSET(CountryData!$A$1,'Quality check'!$A71-1,'Quality check'!CZ$1-1)),"")</f>
        <v>4.5</v>
      </c>
      <c r="DA71" s="308">
        <f ca="1">IF(AND(ISNUMBER($A71),ISNUMBER(DA$1)),IF(OFFSET(CountryData!$A$1,'Quality check'!$A71-1,'Quality check'!DA$1-1)=0,"",OFFSET(CountryData!$A$1,'Quality check'!$A71-1,'Quality check'!DA$1-1)),"")</f>
        <v>0.73</v>
      </c>
      <c r="DB71" s="202">
        <f ca="1">IF(AND(ISNUMBER($A71),ISNUMBER(DB$1)),IF(OFFSET(CountryData!$A$1,'Quality check'!$A71-1,'Quality check'!DB$1-1)=0,"",OFFSET(CountryData!$A$1,'Quality check'!$A71-1,'Quality check'!DB$1-1)),"")</f>
        <v>0.27</v>
      </c>
      <c r="DC71" s="308">
        <f ca="1">IF(AND(ISNUMBER($A71),ISNUMBER(DC$1)),IF(OFFSET(CountryData!$A$1,'Quality check'!$A71-1,'Quality check'!DC$1-1)=0,"",OFFSET(CountryData!$A$1,'Quality check'!$A71-1,'Quality check'!DC$1-1)),"")</f>
        <v>1.25</v>
      </c>
      <c r="DD71" s="308">
        <f ca="1">IF(AND(ISNUMBER($A71),ISNUMBER(DD$1)),IF(OFFSET(CountryData!$A$1,'Quality check'!$A71-1,'Quality check'!DD$1-1)=0,"",OFFSET(CountryData!$A$1,'Quality check'!$A71-1,'Quality check'!DD$1-1)),"")</f>
        <v>0.5</v>
      </c>
      <c r="DE71" s="202">
        <f ca="1">IF(AND(ISNUMBER($A71),ISNUMBER(DE$1)),IF(OFFSET(CountryData!$A$1,'Quality check'!$A71-1,'Quality check'!DE$1-1)=0,"",OFFSET(CountryData!$A$1,'Quality check'!$A71-1,'Quality check'!DE$1-1)),"")</f>
        <v>0.02</v>
      </c>
      <c r="DF71" s="203">
        <f ca="1">IF(AND(ISNUMBER($A71),ISNUMBER(DF$1)),IF(OFFSET(CountryData!$A$1,'Quality check'!$A71-1,'Quality check'!DF$1-1)=0,"",OFFSET(CountryData!$A$1,'Quality check'!$A71-1,'Quality check'!DF$1-1)),"")</f>
        <v>3.5</v>
      </c>
      <c r="DG71" s="308" t="str">
        <f ca="1">IF(AND(ISNUMBER($A71),ISNUMBER(DG$1)),IF(OFFSET(CountryData!$A$1,'Quality check'!$A71-1,'Quality check'!DG$1-1)=0,"",OFFSET(CountryData!$A$1,'Quality check'!$A71-1,'Quality check'!DG$1-1)),"")</f>
        <v/>
      </c>
      <c r="DH71" s="203" t="str">
        <f ca="1">IF(AND(ISNUMBER($A71),ISNUMBER(DH$1)),IF(OFFSET(CountryData!$A$1,'Quality check'!$A71-1,'Quality check'!DH$1-1)=0,"",OFFSET(CountryData!$A$1,'Quality check'!$A71-1,'Quality check'!DH$1-1)),"")</f>
        <v/>
      </c>
      <c r="DI71" s="308" t="str">
        <f ca="1">IF(AND(ISNUMBER($A71),ISNUMBER(DI$1)),IF(OFFSET(CountryData!$A$1,'Quality check'!$A71-1,'Quality check'!DI$1-1)=0,"",OFFSET(CountryData!$A$1,'Quality check'!$A71-1,'Quality check'!DI$1-1)),"")</f>
        <v/>
      </c>
      <c r="DJ71" s="308" t="str">
        <f ca="1">IF(AND(ISNUMBER($A71),ISNUMBER(DJ$1)),IF(OFFSET(CountryData!$A$1,'Quality check'!$A71-1,'Quality check'!DJ$1-1)=0,"",OFFSET(CountryData!$A$1,'Quality check'!$A71-1,'Quality check'!DJ$1-1)),"")</f>
        <v/>
      </c>
      <c r="DK71" s="203">
        <f ca="1">IF(AND(ISNUMBER($A71),ISNUMBER(DK$1)),IF(OFFSET(CountryData!$A$1,'Quality check'!$A71-1,'Quality check'!DK$1-1)=0,"",OFFSET(CountryData!$A$1,'Quality check'!$A71-1,'Quality check'!DK$1-1)),"")</f>
        <v>15000</v>
      </c>
      <c r="DL71" s="203">
        <f ca="1">IF(AND(ISNUMBER($A71),ISNUMBER(DL$1)),IF(OFFSET(CountryData!$A$1,'Quality check'!$A71-1,'Quality check'!DL$1-1)=0,"",OFFSET(CountryData!$A$1,'Quality check'!$A71-1,'Quality check'!DL$1-1)),"")</f>
        <v>11000</v>
      </c>
      <c r="DM71" s="203">
        <f ca="1">IF(AND(ISNUMBER($A71),ISNUMBER(DM$1)),IF(OFFSET(CountryData!$A$1,'Quality check'!$A71-1,'Quality check'!DM$1-1)=0,"",OFFSET(CountryData!$A$1,'Quality check'!$A71-1,'Quality check'!DM$1-1)),"")</f>
        <v>10000</v>
      </c>
      <c r="DN71" s="203">
        <f ca="1">IF(AND(ISNUMBER($A71),ISNUMBER(DN$1)),IF(OFFSET(CountryData!$A$1,'Quality check'!$A71-1,'Quality check'!DN$1-1)=0,"",OFFSET(CountryData!$A$1,'Quality check'!$A71-1,'Quality check'!DN$1-1)),"")</f>
        <v>15000</v>
      </c>
      <c r="DO71" t="str">
        <f ca="1">IF(AND(ISNUMBER($A71),ISNUMBER(DO$1)),IF(OFFSET(CountryData!$A$1,'Quality check'!$A71-1,'Quality check'!DO$1-1)=0,"",OFFSET(CountryData!$A$1,'Quality check'!$A71-1,'Quality check'!DO$1-1)),"")</f>
        <v/>
      </c>
      <c r="DP71" t="str">
        <f ca="1">IF(AND(ISNUMBER($A71),ISNUMBER(DP$1)),IF(OFFSET(CountryData!$A$1,'Quality check'!$A71-1,'Quality check'!DP$1-1)=0,"",OFFSET(CountryData!$A$1,'Quality check'!$A71-1,'Quality check'!DP$1-1)),"")</f>
        <v/>
      </c>
      <c r="EF71">
        <f t="shared" si="3"/>
        <v>10</v>
      </c>
      <c r="EG71" t="str">
        <f t="shared" si="4"/>
        <v/>
      </c>
      <c r="EH71" t="str">
        <f t="shared" si="0"/>
        <v/>
      </c>
    </row>
    <row r="72" spans="1:138" x14ac:dyDescent="0.25">
      <c r="A72" s="114">
        <f>IF(ISNUMBER(MATCH(C72,CountryData!$EM:$EM,0)),MATCH(C72,CountryData!$EM:$EM,0),"")</f>
        <v>80</v>
      </c>
      <c r="B72" t="s">
        <v>443</v>
      </c>
      <c r="C72" t="s">
        <v>762</v>
      </c>
      <c r="D72" t="str">
        <f t="shared" si="1"/>
        <v>Madagascar</v>
      </c>
      <c r="E72">
        <f t="shared" si="2"/>
        <v>2012</v>
      </c>
      <c r="F72" s="203">
        <f ca="1">IF(AND(ISNUMBER($A72),ISNUMBER(F$1)),IF(OFFSET(CountryData!$A$1,'Quality check'!$A72-1,'Quality check'!F$1-1)=0,"",OFFSET(CountryData!$A$1,'Quality check'!$A72-1,'Quality check'!F$1-1)),"")</f>
        <v>22955581</v>
      </c>
      <c r="G72" s="203">
        <f ca="1">IF(AND(ISNUMBER($A72),ISNUMBER(G$1)),IF(OFFSET(CountryData!$A$1,'Quality check'!$A72-1,'Quality check'!G$1-1)=0,"",OFFSET(CountryData!$A$1,'Quality check'!$A72-1,'Quality check'!G$1-1)),"")</f>
        <v>9142685</v>
      </c>
      <c r="H72" s="202">
        <f ca="1">IF(AND(ISNUMBER($A72),ISNUMBER(H$1)),IF(OFFSET(CountryData!$A$1,'Quality check'!$A72-1,'Quality check'!H$1-1)=0,"",OFFSET(CountryData!$A$1,'Quality check'!$A72-1,'Quality check'!H$1-1)),"")</f>
        <v>1</v>
      </c>
      <c r="I72" s="202">
        <f ca="1">IF(AND(ISNUMBER($A72),ISNUMBER(I$1)),IF(OFFSET(CountryData!$A$1,'Quality check'!$A72-1,'Quality check'!I$1-1)=0,"",OFFSET(CountryData!$A$1,'Quality check'!$A72-1,'Quality check'!I$1-1)),"")</f>
        <v>2.8485835684030208E-2</v>
      </c>
      <c r="J72" s="203">
        <f ca="1">IF(AND(ISNUMBER($A72),ISNUMBER(J$1)),IF(OFFSET(CountryData!$A$1,'Quality check'!$A72-1,'Quality check'!J$1-1)=0,"",OFFSET(CountryData!$A$1,'Quality check'!$A72-1,'Quality check'!J$1-1)),"")</f>
        <v>11592568</v>
      </c>
      <c r="K72" s="203">
        <f ca="1">IF(AND(ISNUMBER($A72),ISNUMBER(K$1)),IF(OFFSET(CountryData!$A$1,'Quality check'!$A72-1,'Quality check'!K$1-1)=0,"",OFFSET(CountryData!$A$1,'Quality check'!$A72-1,'Quality check'!K$1-1)),"")</f>
        <v>5279784</v>
      </c>
      <c r="L72" s="203">
        <f ca="1">IF(AND(ISNUMBER($A72),ISNUMBER(L$1)),IF(OFFSET(CountryData!$A$1,'Quality check'!$A72-1,'Quality check'!L$1-1)=0,"",OFFSET(CountryData!$A$1,'Quality check'!$A72-1,'Quality check'!L$1-1)),"")</f>
        <v>1033001</v>
      </c>
      <c r="M72" s="203">
        <f ca="1">IF(AND(ISNUMBER($A72),ISNUMBER(M$1)),IF(OFFSET(CountryData!$A$1,'Quality check'!$A72-1,'Quality check'!M$1-1)=0,"",OFFSET(CountryData!$A$1,'Quality check'!$A72-1,'Quality check'!M$1-1)),"")</f>
        <v>4132005</v>
      </c>
      <c r="N72" s="203">
        <f ca="1">IF(AND(ISNUMBER($A72),ISNUMBER(N$1)),IF(OFFSET(CountryData!$A$1,'Quality check'!$A72-1,'Quality check'!N$1-1)=0,"",OFFSET(CountryData!$A$1,'Quality check'!$A72-1,'Quality check'!N$1-1)),"")</f>
        <v>3213781</v>
      </c>
      <c r="O72" s="203">
        <f ca="1">IF(AND(ISNUMBER($A72),ISNUMBER(O$1)),IF(OFFSET(CountryData!$A$1,'Quality check'!$A72-1,'Quality check'!O$1-1)=0,"",OFFSET(CountryData!$A$1,'Quality check'!$A72-1,'Quality check'!O$1-1)),"")</f>
        <v>856243</v>
      </c>
      <c r="P72" s="203">
        <f ca="1">IF(AND(ISNUMBER($A72),ISNUMBER(P$1)),IF(OFFSET(CountryData!$A$1,'Quality check'!$A72-1,'Quality check'!P$1-1)=0,"",OFFSET(CountryData!$A$1,'Quality check'!$A72-1,'Quality check'!P$1-1)),"")</f>
        <v>971487.65713303222</v>
      </c>
      <c r="Q72" s="203">
        <f ca="1">IF(AND(ISNUMBER($A72),ISNUMBER(Q$1)),IF(OFFSET(CountryData!$A$1,'Quality check'!$A72-1,'Quality check'!Q$1-1)=0,"",OFFSET(CountryData!$A$1,'Quality check'!$A72-1,'Quality check'!Q$1-1)),"")</f>
        <v>918223</v>
      </c>
      <c r="R72" s="203">
        <f ca="1">IF(AND(ISNUMBER($A72),ISNUMBER(R$1)),IF(OFFSET(CountryData!$A$1,'Quality check'!$A72-1,'Quality check'!R$1-1)=0,"",OFFSET(CountryData!$A$1,'Quality check'!$A72-1,'Quality check'!R$1-1)),"")</f>
        <v>413200</v>
      </c>
      <c r="S72" s="203">
        <f ca="1">IF(AND(ISNUMBER($A72),ISNUMBER(S$1)),IF(OFFSET(CountryData!$A$1,'Quality check'!$A72-1,'Quality check'!S$1-1)=0,"",OFFSET(CountryData!$A$1,'Quality check'!$A72-1,'Quality check'!S$1-1)),"")</f>
        <v>505023</v>
      </c>
      <c r="T72" s="202">
        <f ca="1">IF(AND(ISNUMBER($A72),ISNUMBER(T$1)),IF(OFFSET(CountryData!$A$1,'Quality check'!$A72-1,'Quality check'!T$1-1)=0,"",OFFSET(CountryData!$A$1,'Quality check'!$A72-1,'Quality check'!T$1-1)),"")</f>
        <v>0.79</v>
      </c>
      <c r="U72" s="203">
        <f ca="1">IF(AND(ISNUMBER($A72),ISNUMBER(U$1)),IF(OFFSET(CountryData!$A$1,'Quality check'!$A72-1,'Quality check'!U$1-1)=0,"",OFFSET(CountryData!$A$1,'Quality check'!$A72-1,'Quality check'!U$1-1)),"")</f>
        <v>14939373.913279653</v>
      </c>
      <c r="V72" s="203">
        <f ca="1">IF(AND(ISNUMBER($A72),ISNUMBER(V$1)),IF(OFFSET(CountryData!$A$1,'Quality check'!$A72-1,'Quality check'!V$1-1)=0,"",OFFSET(CountryData!$A$1,'Quality check'!$A72-1,'Quality check'!V$1-1)),"")</f>
        <v>14939373.913279653</v>
      </c>
      <c r="W72" s="202">
        <f ca="1">IF(AND(ISNUMBER($A72),ISNUMBER(W$1)),IF(OFFSET(CountryData!$A$1,'Quality check'!$A72-1,'Quality check'!W$1-1)=0,"",OFFSET(CountryData!$A$1,'Quality check'!$A72-1,'Quality check'!W$1-1)),"")</f>
        <v>0.67799999999999994</v>
      </c>
      <c r="X72" s="202">
        <f ca="1">IF(AND(ISNUMBER($A72),ISNUMBER(X$1)),IF(OFFSET(CountryData!$A$1,'Quality check'!$A72-1,'Quality check'!X$1-1)=0,"",OFFSET(CountryData!$A$1,'Quality check'!$A72-1,'Quality check'!X$1-1)),"")</f>
        <v>4.8</v>
      </c>
      <c r="Y72" s="202">
        <f ca="1">IF(AND(ISNUMBER($A72),ISNUMBER(Y$1)),IF(OFFSET(CountryData!$A$1,'Quality check'!$A72-1,'Quality check'!Y$1-1)=0,"",OFFSET(CountryData!$A$1,'Quality check'!$A72-1,'Quality check'!Y$1-1)),"")</f>
        <v>0.32700000000000001</v>
      </c>
      <c r="Z72" s="202">
        <f ca="1">IF(AND(ISNUMBER($A72),ISNUMBER(Z$1)),IF(OFFSET(CountryData!$A$1,'Quality check'!$A72-1,'Quality check'!Z$1-1)=0,"",OFFSET(CountryData!$A$1,'Quality check'!$A72-1,'Quality check'!Z$1-1)),"")</f>
        <v>0.6</v>
      </c>
      <c r="AA72" s="203">
        <f ca="1">IF(AND(ISNUMBER($A72),ISNUMBER(AA$1)),IF(OFFSET(CountryData!$A$1,'Quality check'!$A72-1,'Quality check'!AA$1-1)=0,"",OFFSET(CountryData!$A$1,'Quality check'!$A72-1,'Quality check'!AA$1-1)),"")</f>
        <v>22037</v>
      </c>
      <c r="AB72" s="203">
        <f ca="1">IF(AND(ISNUMBER($A72),ISNUMBER(AB$1)),IF(OFFSET(CountryData!$A$1,'Quality check'!$A72-1,'Quality check'!AB$1-1)=0,"",OFFSET(CountryData!$A$1,'Quality check'!$A72-1,'Quality check'!AB$1-1)),"")</f>
        <v>44074</v>
      </c>
      <c r="AC72" s="203">
        <f ca="1">IF(AND(ISNUMBER($A72),ISNUMBER(AC$1)),IF(OFFSET(CountryData!$A$1,'Quality check'!$A72-1,'Quality check'!AC$1-1)=0,"",OFFSET(CountryData!$A$1,'Quality check'!$A72-1,'Quality check'!AC$1-1)),"")</f>
        <v>66112</v>
      </c>
      <c r="AD72" s="203">
        <f ca="1">IF(AND(ISNUMBER($A72),ISNUMBER(AD$1)),IF(OFFSET(CountryData!$A$1,'Quality check'!$A72-1,'Quality check'!AD$1-1)=0,"",OFFSET(CountryData!$A$1,'Quality check'!$A72-1,'Quality check'!AD$1-1)),"")</f>
        <v>4572</v>
      </c>
      <c r="AE72" s="202">
        <f ca="1">IF(AND(ISNUMBER($A72),ISNUMBER(AE$1)),IF(OFFSET(CountryData!$A$1,'Quality check'!$A72-1,'Quality check'!AE$1-1)=0,"",OFFSET(CountryData!$A$1,'Quality check'!$A72-1,'Quality check'!AE$1-1)),"")</f>
        <v>0.113</v>
      </c>
      <c r="AF72" s="308">
        <f ca="1">IF(AND(ISNUMBER($A72),ISNUMBER(AF$1)),IF(OFFSET(CountryData!$A$1,'Quality check'!$A72-1,'Quality check'!AF$1-1)=0,"",OFFSET(CountryData!$A$1,'Quality check'!$A72-1,'Quality check'!AF$1-1)),"")</f>
        <v>2.12</v>
      </c>
      <c r="AG72" s="203" t="str">
        <f ca="1">IF(AND(ISNUMBER($A72),ISNUMBER(AG$1)),IF(OFFSET(CountryData!$A$1,'Quality check'!$A72-1,'Quality check'!AG$1-1)=0,"",OFFSET(CountryData!$A$1,'Quality check'!$A72-1,'Quality check'!AG$1-1)),"")</f>
        <v>Agent Comunautaire</v>
      </c>
      <c r="AH72" s="203">
        <f ca="1">IF(AND(ISNUMBER($A72),ISNUMBER(AH$1)),IF(OFFSET(CountryData!$A$1,'Quality check'!$A72-1,'Quality check'!AH$1-1)=0,"",OFFSET(CountryData!$A$1,'Quality check'!$A72-1,'Quality check'!AH$1-1)),"")</f>
        <v>648</v>
      </c>
      <c r="AI72" s="203">
        <f ca="1">IF(AND(ISNUMBER($A72),ISNUMBER(AI$1)),IF(OFFSET(CountryData!$A$1,'Quality check'!$A72-1,'Quality check'!AI$1-1)=0,"",OFFSET(CountryData!$A$1,'Quality check'!$A72-1,'Quality check'!AI$1-1)),"")</f>
        <v>35400</v>
      </c>
      <c r="AJ72" s="202">
        <f ca="1">IF(AND(ISNUMBER($A72),ISNUMBER(AJ$1)),IF(OFFSET(CountryData!$A$1,'Quality check'!$A72-1,'Quality check'!AJ$1-1)=0,"",OFFSET(CountryData!$A$1,'Quality check'!$A72-1,'Quality check'!AJ$1-1)),"")</f>
        <v>0.34399999999999997</v>
      </c>
      <c r="AK72" s="202">
        <f ca="1">IF(AND(ISNUMBER($A72),ISNUMBER(AK$1)),IF(OFFSET(CountryData!$A$1,'Quality check'!$A72-1,'Quality check'!AK$1-1)=0,"",OFFSET(CountryData!$A$1,'Quality check'!$A72-1,'Quality check'!AK$1-1)),"")</f>
        <v>3.6999999999999998E-2</v>
      </c>
      <c r="AL72" s="202">
        <f ca="1">IF(AND(ISNUMBER($A72),ISNUMBER(AL$1)),IF(OFFSET(CountryData!$A$1,'Quality check'!$A72-1,'Quality check'!AL$1-1)=0,"",OFFSET(CountryData!$A$1,'Quality check'!$A72-1,'Quality check'!AL$1-1)),"")</f>
        <v>0.107</v>
      </c>
      <c r="AM72" s="202">
        <f ca="1">IF(AND(ISNUMBER($A72),ISNUMBER(AM$1)),IF(OFFSET(CountryData!$A$1,'Quality check'!$A72-1,'Quality check'!AM$1-1)=0,"",OFFSET(CountryData!$A$1,'Quality check'!$A72-1,'Quality check'!AM$1-1)),"")</f>
        <v>1.49</v>
      </c>
      <c r="AN72" s="202" t="str">
        <f ca="1">IF(AND(ISNUMBER($A72),ISNUMBER(AN$1)),IF(OFFSET(CountryData!$A$1,'Quality check'!$A72-1,'Quality check'!AN$1-1)=0,"",OFFSET(CountryData!$A$1,'Quality check'!$A72-1,'Quality check'!AN$1-1)),"")</f>
        <v>Agent Comunautaire</v>
      </c>
      <c r="AO72" s="203">
        <f ca="1">IF(AND(ISNUMBER($A72),ISNUMBER(AO$1)),IF(OFFSET(CountryData!$A$1,'Quality check'!$A72-1,'Quality check'!AO$1-1)=0,"",OFFSET(CountryData!$A$1,'Quality check'!$A72-1,'Quality check'!AO$1-1)),"")</f>
        <v>648</v>
      </c>
      <c r="AP72" s="203">
        <f ca="1">IF(AND(ISNUMBER($A72),ISNUMBER(AP$1)),IF(OFFSET(CountryData!$A$1,'Quality check'!$A72-1,'Quality check'!AP$1-1)=0,"",OFFSET(CountryData!$A$1,'Quality check'!$A72-1,'Quality check'!AP$1-1)),"")</f>
        <v>35400</v>
      </c>
      <c r="AQ72" s="202">
        <f ca="1">IF(AND(ISNUMBER($A72),ISNUMBER(AQ$1)),IF(OFFSET(CountryData!$A$1,'Quality check'!$A72-1,'Quality check'!AQ$1-1)=0,"",OFFSET(CountryData!$A$1,'Quality check'!$A72-1,'Quality check'!AQ$1-1)),"")</f>
        <v>0.42</v>
      </c>
      <c r="AR72" s="202">
        <f ca="1">IF(AND(ISNUMBER($A72),ISNUMBER(AR$1)),IF(OFFSET(CountryData!$A$1,'Quality check'!$A72-1,'Quality check'!AR$1-1)=0,"",OFFSET(CountryData!$A$1,'Quality check'!$A72-1,'Quality check'!AR$1-1)),"")</f>
        <v>3.6999999999999998E-2</v>
      </c>
      <c r="AS72" s="202">
        <f ca="1">IF(AND(ISNUMBER($A72),ISNUMBER(AS$1)),IF(OFFSET(CountryData!$A$1,'Quality check'!$A72-1,'Quality check'!AS$1-1)=0,"",OFFSET(CountryData!$A$1,'Quality check'!$A72-1,'Quality check'!AS$1-1)),"")</f>
        <v>0.13800000000000001</v>
      </c>
      <c r="AT72" s="202">
        <f ca="1">IF(AND(ISNUMBER($A72),ISNUMBER(AT$1)),IF(OFFSET(CountryData!$A$1,'Quality check'!$A72-1,'Quality check'!AT$1-1)=0,"",OFFSET(CountryData!$A$1,'Quality check'!$A72-1,'Quality check'!AT$1-1)),"")</f>
        <v>0.09</v>
      </c>
      <c r="AU72" s="202">
        <f ca="1">IF(AND(ISNUMBER($A72),ISNUMBER(AU$1)),IF(OFFSET(CountryData!$A$1,'Quality check'!$A72-1,'Quality check'!AU$1-1)=0,"",OFFSET(CountryData!$A$1,'Quality check'!$A72-1,'Quality check'!AU$1-1)),"")</f>
        <v>2.2000000000000002</v>
      </c>
      <c r="AV72" s="202" t="str">
        <f ca="1">IF(AND(ISNUMBER($A72),ISNUMBER(AV$1)),IF(OFFSET(CountryData!$A$1,'Quality check'!$A72-1,'Quality check'!AV$1-1)=0,"",OFFSET(CountryData!$A$1,'Quality check'!$A72-1,'Quality check'!AV$1-1)),"")</f>
        <v>Agent Comunautaire</v>
      </c>
      <c r="AW72" s="203">
        <f ca="1">IF(AND(ISNUMBER($A72),ISNUMBER(AW$1)),IF(OFFSET(CountryData!$A$1,'Quality check'!$A72-1,'Quality check'!AW$1-1)=0,"",OFFSET(CountryData!$A$1,'Quality check'!$A72-1,'Quality check'!AW$1-1)),"")</f>
        <v>648</v>
      </c>
      <c r="AX72" s="203">
        <f ca="1">IF(AND(ISNUMBER($A72),ISNUMBER(AX$1)),IF(OFFSET(CountryData!$A$1,'Quality check'!$A72-1,'Quality check'!AX$1-1)=0,"",OFFSET(CountryData!$A$1,'Quality check'!$A72-1,'Quality check'!AX$1-1)),"")</f>
        <v>35400</v>
      </c>
      <c r="AY72" s="202">
        <f ca="1">IF(AND(ISNUMBER($A72),ISNUMBER(AY$1)),IF(OFFSET(CountryData!$A$1,'Quality check'!$A72-1,'Quality check'!AY$1-1)=0,"",OFFSET(CountryData!$A$1,'Quality check'!$A72-1,'Quality check'!AY$1-1)),"")</f>
        <v>2</v>
      </c>
      <c r="AZ72" s="202">
        <f ca="1">IF(AND(ISNUMBER($A72),ISNUMBER(AZ$1)),IF(OFFSET(CountryData!$A$1,'Quality check'!$A72-1,'Quality check'!AZ$1-1)=0,"",OFFSET(CountryData!$A$1,'Quality check'!$A72-1,'Quality check'!AZ$1-1)),"")</f>
        <v>0.9</v>
      </c>
      <c r="BA72" s="202">
        <f ca="1">IF(AND(ISNUMBER($A72),ISNUMBER(BA$1)),IF(OFFSET(CountryData!$A$1,'Quality check'!$A72-1,'Quality check'!BA$1-1)=0,"",OFFSET(CountryData!$A$1,'Quality check'!$A72-1,'Quality check'!BA$1-1)),"")</f>
        <v>0.1</v>
      </c>
      <c r="BB72" s="202">
        <f ca="1">IF(AND(ISNUMBER($A72),ISNUMBER(BB$1)),IF(OFFSET(CountryData!$A$1,'Quality check'!$A72-1,'Quality check'!BB$1-1)=0,"",OFFSET(CountryData!$A$1,'Quality check'!$A72-1,'Quality check'!BB$1-1)),"")</f>
        <v>0.41399999999999998</v>
      </c>
      <c r="BC72" s="202">
        <f ca="1">IF(AND(ISNUMBER($A72),ISNUMBER(BC$1)),IF(OFFSET(CountryData!$A$1,'Quality check'!$A72-1,'Quality check'!BC$1-1)=0,"",OFFSET(CountryData!$A$1,'Quality check'!$A72-1,'Quality check'!BC$1-1)),"")</f>
        <v>0.2</v>
      </c>
      <c r="BD72" s="313">
        <f ca="1">IF(AND(ISNUMBER($A72),ISNUMBER(BD$1)),IF(OFFSET(CountryData!$A$1,'Quality check'!$A72-1,'Quality check'!BD$1-1)=0,"",OFFSET(CountryData!$A$1,'Quality check'!$A72-1,'Quality check'!BD$1-1)),"")</f>
        <v>0.4</v>
      </c>
      <c r="BE72" s="313">
        <f ca="1">IF(AND(ISNUMBER($A72),ISNUMBER(BE$1)),IF(OFFSET(CountryData!$A$1,'Quality check'!$A72-1,'Quality check'!BE$1-1)=0,"",OFFSET(CountryData!$A$1,'Quality check'!$A72-1,'Quality check'!BE$1-1)),"")</f>
        <v>0.9</v>
      </c>
      <c r="BF72" s="313">
        <f ca="1">IF(AND(ISNUMBER($A72),ISNUMBER(BF$1)),IF(OFFSET(CountryData!$A$1,'Quality check'!$A72-1,'Quality check'!BF$1-1)=0,"",OFFSET(CountryData!$A$1,'Quality check'!$A72-1,'Quality check'!BF$1-1)),"")</f>
        <v>5.3999999999999999E-2</v>
      </c>
      <c r="BG72" s="203" t="str">
        <f ca="1">IF(AND(ISNUMBER($A72),ISNUMBER(BG$1)),IF(OFFSET(CountryData!$A$1,'Quality check'!$A72-1,'Quality check'!BG$1-1)=0,"",OFFSET(CountryData!$A$1,'Quality check'!$A72-1,'Quality check'!BG$1-1)),"")</f>
        <v/>
      </c>
      <c r="BH72" s="202" t="str">
        <f ca="1">IF(AND(ISNUMBER($A72),ISNUMBER(BH$1)),IF(OFFSET(CountryData!$A$1,'Quality check'!$A72-1,'Quality check'!BH$1-1)=0,"",OFFSET(CountryData!$A$1,'Quality check'!$A72-1,'Quality check'!BH$1-1)),"")</f>
        <v>Agent communautaire</v>
      </c>
      <c r="BI72" s="203">
        <f ca="1">IF(AND(ISNUMBER($A72),ISNUMBER(BI$1)),IF(OFFSET(CountryData!$A$1,'Quality check'!$A72-1,'Quality check'!BI$1-1)=0,"",OFFSET(CountryData!$A$1,'Quality check'!$A72-1,'Quality check'!BI$1-1)),"")</f>
        <v>200</v>
      </c>
      <c r="BJ72" s="202">
        <f ca="1">IF(AND(ISNUMBER($A72),ISNUMBER(BJ$1)),IF(OFFSET(CountryData!$A$1,'Quality check'!$A72-1,'Quality check'!BJ$1-1)=0,"",OFFSET(CountryData!$A$1,'Quality check'!$A72-1,'Quality check'!BJ$1-1)),"")</f>
        <v>12348</v>
      </c>
      <c r="BK72" s="202">
        <f ca="1">IF(AND(ISNUMBER($A72),ISNUMBER(BK$1)),IF(OFFSET(CountryData!$A$1,'Quality check'!$A72-1,'Quality check'!BK$1-1)=0,"",OFFSET(CountryData!$A$1,'Quality check'!$A72-1,'Quality check'!BK$1-1)),"")</f>
        <v>150</v>
      </c>
      <c r="BL72" s="308">
        <f ca="1">IF(AND(ISNUMBER($A72),ISNUMBER(BL$1)),IF(OFFSET(CountryData!$A$1,'Quality check'!$A72-1,'Quality check'!BL$1-1)=0,"",OFFSET(CountryData!$A$1,'Quality check'!$A72-1,'Quality check'!BL$1-1)),"")</f>
        <v>0.32700000000000001</v>
      </c>
      <c r="BM72" s="308">
        <f ca="1">IF(AND(ISNUMBER($A72),ISNUMBER(BM$1)),IF(OFFSET(CountryData!$A$1,'Quality check'!$A72-1,'Quality check'!BM$1-1)=0,"",OFFSET(CountryData!$A$1,'Quality check'!$A72-1,'Quality check'!BM$1-1)),"")</f>
        <v>0.995</v>
      </c>
      <c r="BN72" s="308">
        <f ca="1">IF(AND(ISNUMBER($A72),ISNUMBER(BN$1)),IF(OFFSET(CountryData!$A$1,'Quality check'!$A72-1,'Quality check'!BN$1-1)=0,"",OFFSET(CountryData!$A$1,'Quality check'!$A72-1,'Quality check'!BN$1-1)),"")</f>
        <v>0.96</v>
      </c>
      <c r="BO72" s="308">
        <f ca="1">IF(AND(ISNUMBER($A72),ISNUMBER(BO$1)),IF(OFFSET(CountryData!$A$1,'Quality check'!$A72-1,'Quality check'!BO$1-1)=0,"",OFFSET(CountryData!$A$1,'Quality check'!$A72-1,'Quality check'!BO$1-1)),"")</f>
        <v>0.14599999999999999</v>
      </c>
      <c r="BP72" s="308">
        <f ca="1">IF(AND(ISNUMBER($A72),ISNUMBER(BP$1)),IF(OFFSET(CountryData!$A$1,'Quality check'!$A72-1,'Quality check'!BP$1-1)=0,"",OFFSET(CountryData!$A$1,'Quality check'!$A72-1,'Quality check'!BP$1-1)),"")</f>
        <v>0.245</v>
      </c>
      <c r="BQ72" s="308">
        <f ca="1">IF(AND(ISNUMBER($A72),ISNUMBER(BQ$1)),IF(OFFSET(CountryData!$A$1,'Quality check'!$A72-1,'Quality check'!BQ$1-1)=0,"",OFFSET(CountryData!$A$1,'Quality check'!$A72-1,'Quality check'!BQ$1-1)),"")</f>
        <v>0.187</v>
      </c>
      <c r="BR72" s="308">
        <f ca="1">IF(AND(ISNUMBER($A72),ISNUMBER(BR$1)),IF(OFFSET(CountryData!$A$1,'Quality check'!$A72-1,'Quality check'!BR$1-1)=0,"",OFFSET(CountryData!$A$1,'Quality check'!$A72-1,'Quality check'!BR$1-1)),"")</f>
        <v>0.32700000000000001</v>
      </c>
      <c r="BS72" s="308">
        <f ca="1">IF(AND(ISNUMBER($A72),ISNUMBER(BS$1)),IF(OFFSET(CountryData!$A$1,'Quality check'!$A72-1,'Quality check'!BS$1-1)=0,"",OFFSET(CountryData!$A$1,'Quality check'!$A72-1,'Quality check'!BS$1-1)),"")</f>
        <v>0.995</v>
      </c>
      <c r="BT72" s="308">
        <f ca="1">IF(AND(ISNUMBER($A72),ISNUMBER(BT$1)),IF(OFFSET(CountryData!$A$1,'Quality check'!$A72-1,'Quality check'!BT$1-1)=0,"",OFFSET(CountryData!$A$1,'Quality check'!$A72-1,'Quality check'!BT$1-1)),"")</f>
        <v>0.96</v>
      </c>
      <c r="BU72" s="308">
        <f ca="1">IF(AND(ISNUMBER($A72),ISNUMBER(BU$1)),IF(OFFSET(CountryData!$A$1,'Quality check'!$A72-1,'Quality check'!BU$1-1)=0,"",OFFSET(CountryData!$A$1,'Quality check'!$A72-1,'Quality check'!BU$1-1)),"")</f>
        <v>0.13</v>
      </c>
      <c r="BV72" s="308">
        <f ca="1">IF(AND(ISNUMBER($A72),ISNUMBER(BV$1)),IF(OFFSET(CountryData!$A$1,'Quality check'!$A72-1,'Quality check'!BV$1-1)=0,"",OFFSET(CountryData!$A$1,'Quality check'!$A72-1,'Quality check'!BV$1-1)),"")</f>
        <v>0.125</v>
      </c>
      <c r="BW72" s="308">
        <f ca="1">IF(AND(ISNUMBER($A72),ISNUMBER(BW$1)),IF(OFFSET(CountryData!$A$1,'Quality check'!$A72-1,'Quality check'!BW$1-1)=0,"",OFFSET(CountryData!$A$1,'Quality check'!$A72-1,'Quality check'!BW$1-1)),"")</f>
        <v>0.01</v>
      </c>
      <c r="BX72" s="202">
        <f ca="1">IF(AND(ISNUMBER($A72),ISNUMBER(BX$1)),IF(OFFSET(CountryData!$A$1,'Quality check'!$A72-1,'Quality check'!BX$1-1)=0,"",OFFSET(CountryData!$A$1,'Quality check'!$A72-1,'Quality check'!BX$1-1)),"")</f>
        <v>0.32700000000000001</v>
      </c>
      <c r="BY72" s="308">
        <f ca="1">IF(AND(ISNUMBER($A72),ISNUMBER(BY$1)),IF(OFFSET(CountryData!$A$1,'Quality check'!$A72-1,'Quality check'!BY$1-1)=0,"",OFFSET(CountryData!$A$1,'Quality check'!$A72-1,'Quality check'!BY$1-1)),"")</f>
        <v>0.995</v>
      </c>
      <c r="BZ72" s="308">
        <f ca="1">IF(AND(ISNUMBER($A72),ISNUMBER(BZ$1)),IF(OFFSET(CountryData!$A$1,'Quality check'!$A72-1,'Quality check'!BZ$1-1)=0,"",OFFSET(CountryData!$A$1,'Quality check'!$A72-1,'Quality check'!BZ$1-1)),"")</f>
        <v>0.96</v>
      </c>
      <c r="CA72" s="308">
        <f ca="1">IF(AND(ISNUMBER($A72),ISNUMBER(CA$1)),IF(OFFSET(CountryData!$A$1,'Quality check'!$A72-1,'Quality check'!CA$1-1)=0,"",OFFSET(CountryData!$A$1,'Quality check'!$A72-1,'Quality check'!CA$1-1)),"")</f>
        <v>0.40500000000000003</v>
      </c>
      <c r="CB72" s="308">
        <f ca="1">IF(AND(ISNUMBER($A72),ISNUMBER(CB$1)),IF(OFFSET(CountryData!$A$1,'Quality check'!$A72-1,'Quality check'!CB$1-1)=0,"",OFFSET(CountryData!$A$1,'Quality check'!$A72-1,'Quality check'!CB$1-1)),"")</f>
        <v>0.32700000000000001</v>
      </c>
      <c r="CC72" s="308">
        <f ca="1">IF(AND(ISNUMBER($A72),ISNUMBER(CC$1)),IF(OFFSET(CountryData!$A$1,'Quality check'!$A72-1,'Quality check'!CC$1-1)=0,"",OFFSET(CountryData!$A$1,'Quality check'!$A72-1,'Quality check'!CC$1-1)),"")</f>
        <v>0.64280000000000004</v>
      </c>
      <c r="CD72" s="308">
        <f ca="1">IF(AND(ISNUMBER($A72),ISNUMBER(CD$1)),IF(OFFSET(CountryData!$A$1,'Quality check'!$A72-1,'Quality check'!CD$1-1)=0,"",OFFSET(CountryData!$A$1,'Quality check'!$A72-1,'Quality check'!CD$1-1)),"")</f>
        <v>0.96</v>
      </c>
      <c r="CE72" s="308">
        <f ca="1">IF(AND(ISNUMBER($A72),ISNUMBER(CE$1)),IF(OFFSET(CountryData!$A$1,'Quality check'!$A72-1,'Quality check'!CE$1-1)=0,"",OFFSET(CountryData!$A$1,'Quality check'!$A72-1,'Quality check'!CE$1-1)),"")</f>
        <v>0.76</v>
      </c>
      <c r="CF72" s="308">
        <f ca="1">IF(AND(ISNUMBER($A72),ISNUMBER(CF$1)),IF(OFFSET(CountryData!$A$1,'Quality check'!$A72-1,'Quality check'!CF$1-1)=0,"",OFFSET(CountryData!$A$1,'Quality check'!$A72-1,'Quality check'!CF$1-1)),"")</f>
        <v>0.64500000000000002</v>
      </c>
      <c r="CG72" s="308">
        <f ca="1">IF(AND(ISNUMBER($A72),ISNUMBER(CG$1)),IF(OFFSET(CountryData!$A$1,'Quality check'!$A72-1,'Quality check'!CG$1-1)=0,"",OFFSET(CountryData!$A$1,'Quality check'!$A72-1,'Quality check'!CG$1-1)),"")</f>
        <v>0.59499999999999997</v>
      </c>
      <c r="CH72" s="308">
        <f ca="1">IF(AND(ISNUMBER($A72),ISNUMBER(CH$1)),IF(OFFSET(CountryData!$A$1,'Quality check'!$A72-1,'Quality check'!CH$1-1)=0,"",OFFSET(CountryData!$A$1,'Quality check'!$A72-1,'Quality check'!CH$1-1)),"")</f>
        <v>0.497</v>
      </c>
      <c r="CI72" s="308">
        <f ca="1">IF(AND(ISNUMBER($A72),ISNUMBER(CI$1)),IF(OFFSET(CountryData!$A$1,'Quality check'!$A72-1,'Quality check'!CI$1-1)=0,"",OFFSET(CountryData!$A$1,'Quality check'!$A72-1,'Quality check'!CI$1-1)),"")</f>
        <v>0.46899999999999997</v>
      </c>
      <c r="CJ72" s="308" t="str">
        <f ca="1">IF(AND(ISNUMBER($A72),ISNUMBER(CJ$1)),IF(OFFSET(CountryData!$A$1,'Quality check'!$A72-1,'Quality check'!CJ$1-1)=0,"",OFFSET(CountryData!$A$1,'Quality check'!$A72-1,'Quality check'!CJ$1-1)),"")</f>
        <v/>
      </c>
      <c r="CK72" s="202">
        <f ca="1">IF(AND(ISNUMBER($A72),ISNUMBER(CK$1)),IF(OFFSET(CountryData!$A$1,'Quality check'!$A72-1,'Quality check'!CK$1-1)=0,"",OFFSET(CountryData!$A$1,'Quality check'!$A72-1,'Quality check'!CK$1-1)),"")</f>
        <v>1</v>
      </c>
      <c r="CL72" s="308">
        <f ca="1">IF(AND(ISNUMBER($A72),ISNUMBER(CL$1)),IF(OFFSET(CountryData!$A$1,'Quality check'!$A72-1,'Quality check'!CL$1-1)=0,"",OFFSET(CountryData!$A$1,'Quality check'!$A72-1,'Quality check'!CL$1-1)),"")</f>
        <v>1</v>
      </c>
      <c r="CM72" s="308">
        <f ca="1">IF(AND(ISNUMBER($A72),ISNUMBER(CM$1)),IF(OFFSET(CountryData!$A$1,'Quality check'!$A72-1,'Quality check'!CM$1-1)=0,"",OFFSET(CountryData!$A$1,'Quality check'!$A72-1,'Quality check'!CM$1-1)),"")</f>
        <v>0.08</v>
      </c>
      <c r="CN72" s="308">
        <f ca="1">IF(AND(ISNUMBER($A72),ISNUMBER(CN$1)),IF(OFFSET(CountryData!$A$1,'Quality check'!$A72-1,'Quality check'!CN$1-1)=0,"",OFFSET(CountryData!$A$1,'Quality check'!$A72-1,'Quality check'!CN$1-1)),"")</f>
        <v>0.75</v>
      </c>
      <c r="CO72" s="308">
        <f ca="1">IF(AND(ISNUMBER($A72),ISNUMBER(CO$1)),IF(OFFSET(CountryData!$A$1,'Quality check'!$A72-1,'Quality check'!CO$1-1)=0,"",OFFSET(CountryData!$A$1,'Quality check'!$A72-1,'Quality check'!CO$1-1)),"")</f>
        <v>0.75</v>
      </c>
      <c r="CP72" s="308">
        <f ca="1">IF(AND(ISNUMBER($A72),ISNUMBER(CP$1)),IF(OFFSET(CountryData!$A$1,'Quality check'!$A72-1,'Quality check'!CP$1-1)=0,"",OFFSET(CountryData!$A$1,'Quality check'!$A72-1,'Quality check'!CP$1-1)),"")</f>
        <v>0.63</v>
      </c>
      <c r="CQ72" s="308">
        <f ca="1">IF(AND(ISNUMBER($A72),ISNUMBER(CQ$1)),IF(OFFSET(CountryData!$A$1,'Quality check'!$A72-1,'Quality check'!CQ$1-1)=0,"",OFFSET(CountryData!$A$1,'Quality check'!$A72-1,'Quality check'!CQ$1-1)),"")</f>
        <v>0.03</v>
      </c>
      <c r="CR72" s="203">
        <f ca="1">IF(AND(ISNUMBER($A72),ISNUMBER(CR$1)),IF(OFFSET(CountryData!$A$1,'Quality check'!$A72-1,'Quality check'!CR$1-1)=0,"",OFFSET(CountryData!$A$1,'Quality check'!$A72-1,'Quality check'!CR$1-1)),"")</f>
        <v>50.82</v>
      </c>
      <c r="CS72" s="203">
        <f ca="1">IF(AND(ISNUMBER($A72),ISNUMBER(CS$1)),IF(OFFSET(CountryData!$A$1,'Quality check'!$A72-1,'Quality check'!CS$1-1)=0,"",OFFSET(CountryData!$A$1,'Quality check'!$A72-1,'Quality check'!CS$1-1)),"")</f>
        <v>2000</v>
      </c>
      <c r="CT72" s="203">
        <f ca="1">IF(AND(ISNUMBER($A72),ISNUMBER(CT$1)),IF(OFFSET(CountryData!$A$1,'Quality check'!$A72-1,'Quality check'!CT$1-1)=0,"",OFFSET(CountryData!$A$1,'Quality check'!$A72-1,'Quality check'!CT$1-1)),"")</f>
        <v>30</v>
      </c>
      <c r="CU72" s="203">
        <f ca="1">IF(AND(ISNUMBER($A72),ISNUMBER(CU$1)),IF(OFFSET(CountryData!$A$1,'Quality check'!$A72-1,'Quality check'!CU$1-1)=0,"",OFFSET(CountryData!$A$1,'Quality check'!$A72-1,'Quality check'!CU$1-1)),"")</f>
        <v>80</v>
      </c>
      <c r="CV72" s="203">
        <f ca="1">IF(AND(ISNUMBER($A72),ISNUMBER(CV$1)),IF(OFFSET(CountryData!$A$1,'Quality check'!$A72-1,'Quality check'!CV$1-1)=0,"",OFFSET(CountryData!$A$1,'Quality check'!$A72-1,'Quality check'!CV$1-1)),"")</f>
        <v>25000</v>
      </c>
      <c r="CW72" s="203">
        <f ca="1">IF(AND(ISNUMBER($A72),ISNUMBER(CW$1)),IF(OFFSET(CountryData!$A$1,'Quality check'!$A72-1,'Quality check'!CW$1-1)=0,"",OFFSET(CountryData!$A$1,'Quality check'!$A72-1,'Quality check'!CW$1-1)),"")</f>
        <v>60</v>
      </c>
      <c r="CX72" s="203">
        <f ca="1">IF(AND(ISNUMBER($A72),ISNUMBER(CX$1)),IF(OFFSET(CountryData!$A$1,'Quality check'!$A72-1,'Quality check'!CX$1-1)=0,"",OFFSET(CountryData!$A$1,'Quality check'!$A72-1,'Quality check'!CX$1-1)),"")</f>
        <v>5000</v>
      </c>
      <c r="CY72" s="203">
        <f ca="1">IF(AND(ISNUMBER($A72),ISNUMBER(CY$1)),IF(OFFSET(CountryData!$A$1,'Quality check'!$A72-1,'Quality check'!CY$1-1)=0,"",OFFSET(CountryData!$A$1,'Quality check'!$A72-1,'Quality check'!CY$1-1)),"")</f>
        <v>30000</v>
      </c>
      <c r="CZ72" s="308">
        <f ca="1">IF(AND(ISNUMBER($A72),ISNUMBER(CZ$1)),IF(OFFSET(CountryData!$A$1,'Quality check'!$A72-1,'Quality check'!CZ$1-1)=0,"",OFFSET(CountryData!$A$1,'Quality check'!$A72-1,'Quality check'!CZ$1-1)),"")</f>
        <v>4.5</v>
      </c>
      <c r="DA72" s="308">
        <f ca="1">IF(AND(ISNUMBER($A72),ISNUMBER(DA$1)),IF(OFFSET(CountryData!$A$1,'Quality check'!$A72-1,'Quality check'!DA$1-1)=0,"",OFFSET(CountryData!$A$1,'Quality check'!$A72-1,'Quality check'!DA$1-1)),"")</f>
        <v>0.73</v>
      </c>
      <c r="DB72" s="202">
        <f ca="1">IF(AND(ISNUMBER($A72),ISNUMBER(DB$1)),IF(OFFSET(CountryData!$A$1,'Quality check'!$A72-1,'Quality check'!DB$1-1)=0,"",OFFSET(CountryData!$A$1,'Quality check'!$A72-1,'Quality check'!DB$1-1)),"")</f>
        <v>0.27</v>
      </c>
      <c r="DC72" s="308">
        <f ca="1">IF(AND(ISNUMBER($A72),ISNUMBER(DC$1)),IF(OFFSET(CountryData!$A$1,'Quality check'!$A72-1,'Quality check'!DC$1-1)=0,"",OFFSET(CountryData!$A$1,'Quality check'!$A72-1,'Quality check'!DC$1-1)),"")</f>
        <v>1.25</v>
      </c>
      <c r="DD72" s="308">
        <f ca="1">IF(AND(ISNUMBER($A72),ISNUMBER(DD$1)),IF(OFFSET(CountryData!$A$1,'Quality check'!$A72-1,'Quality check'!DD$1-1)=0,"",OFFSET(CountryData!$A$1,'Quality check'!$A72-1,'Quality check'!DD$1-1)),"")</f>
        <v>0.5</v>
      </c>
      <c r="DE72" s="202">
        <f ca="1">IF(AND(ISNUMBER($A72),ISNUMBER(DE$1)),IF(OFFSET(CountryData!$A$1,'Quality check'!$A72-1,'Quality check'!DE$1-1)=0,"",OFFSET(CountryData!$A$1,'Quality check'!$A72-1,'Quality check'!DE$1-1)),"")</f>
        <v>0.02</v>
      </c>
      <c r="DF72" s="203">
        <f ca="1">IF(AND(ISNUMBER($A72),ISNUMBER(DF$1)),IF(OFFSET(CountryData!$A$1,'Quality check'!$A72-1,'Quality check'!DF$1-1)=0,"",OFFSET(CountryData!$A$1,'Quality check'!$A72-1,'Quality check'!DF$1-1)),"")</f>
        <v>3.8</v>
      </c>
      <c r="DG72" s="308">
        <f ca="1">IF(AND(ISNUMBER($A72),ISNUMBER(DG$1)),IF(OFFSET(CountryData!$A$1,'Quality check'!$A72-1,'Quality check'!DG$1-1)=0,"",OFFSET(CountryData!$A$1,'Quality check'!$A72-1,'Quality check'!DG$1-1)),"")</f>
        <v>88.13</v>
      </c>
      <c r="DH72" s="203">
        <f ca="1">IF(AND(ISNUMBER($A72),ISNUMBER(DH$1)),IF(OFFSET(CountryData!$A$1,'Quality check'!$A72-1,'Quality check'!DH$1-1)=0,"",OFFSET(CountryData!$A$1,'Quality check'!$A72-1,'Quality check'!DH$1-1)),"")</f>
        <v>1.72</v>
      </c>
      <c r="DI72" s="308">
        <f ca="1">IF(AND(ISNUMBER($A72),ISNUMBER(DI$1)),IF(OFFSET(CountryData!$A$1,'Quality check'!$A72-1,'Quality check'!DI$1-1)=0,"",OFFSET(CountryData!$A$1,'Quality check'!$A72-1,'Quality check'!DI$1-1)),"")</f>
        <v>0.5</v>
      </c>
      <c r="DJ72" s="308">
        <f ca="1">IF(AND(ISNUMBER($A72),ISNUMBER(DJ$1)),IF(OFFSET(CountryData!$A$1,'Quality check'!$A72-1,'Quality check'!DJ$1-1)=0,"",OFFSET(CountryData!$A$1,'Quality check'!$A72-1,'Quality check'!DJ$1-1)),"")</f>
        <v>3.04</v>
      </c>
      <c r="DK72" s="203">
        <f ca="1">IF(AND(ISNUMBER($A72),ISNUMBER(DK$1)),IF(OFFSET(CountryData!$A$1,'Quality check'!$A72-1,'Quality check'!DK$1-1)=0,"",OFFSET(CountryData!$A$1,'Quality check'!$A72-1,'Quality check'!DK$1-1)),"")</f>
        <v>15000</v>
      </c>
      <c r="DL72" s="203">
        <f ca="1">IF(AND(ISNUMBER($A72),ISNUMBER(DL$1)),IF(OFFSET(CountryData!$A$1,'Quality check'!$A72-1,'Quality check'!DL$1-1)=0,"",OFFSET(CountryData!$A$1,'Quality check'!$A72-1,'Quality check'!DL$1-1)),"")</f>
        <v>11000</v>
      </c>
      <c r="DM72" s="203">
        <f ca="1">IF(AND(ISNUMBER($A72),ISNUMBER(DM$1)),IF(OFFSET(CountryData!$A$1,'Quality check'!$A72-1,'Quality check'!DM$1-1)=0,"",OFFSET(CountryData!$A$1,'Quality check'!$A72-1,'Quality check'!DM$1-1)),"")</f>
        <v>10000</v>
      </c>
      <c r="DN72" s="203">
        <f ca="1">IF(AND(ISNUMBER($A72),ISNUMBER(DN$1)),IF(OFFSET(CountryData!$A$1,'Quality check'!$A72-1,'Quality check'!DN$1-1)=0,"",OFFSET(CountryData!$A$1,'Quality check'!$A72-1,'Quality check'!DN$1-1)),"")</f>
        <v>15000</v>
      </c>
      <c r="DO72" t="str">
        <f ca="1">IF(AND(ISNUMBER($A72),ISNUMBER(DO$1)),IF(OFFSET(CountryData!$A$1,'Quality check'!$A72-1,'Quality check'!DO$1-1)=0,"",OFFSET(CountryData!$A$1,'Quality check'!$A72-1,'Quality check'!DO$1-1)),"")</f>
        <v/>
      </c>
      <c r="DP72" t="str">
        <f ca="1">IF(AND(ISNUMBER($A72),ISNUMBER(DP$1)),IF(OFFSET(CountryData!$A$1,'Quality check'!$A72-1,'Quality check'!DP$1-1)=0,"",OFFSET(CountryData!$A$1,'Quality check'!$A72-1,'Quality check'!DP$1-1)),"")</f>
        <v/>
      </c>
      <c r="EF72">
        <f t="shared" si="3"/>
        <v>10</v>
      </c>
      <c r="EG72" t="str">
        <f t="shared" si="4"/>
        <v/>
      </c>
      <c r="EH72" t="str">
        <f t="shared" si="0"/>
        <v/>
      </c>
    </row>
    <row r="73" spans="1:138" x14ac:dyDescent="0.25">
      <c r="A73" s="114">
        <f>IF(ISNUMBER(MATCH(C73,CountryData!$EM:$EM,0)),MATCH(C73,CountryData!$EM:$EM,0),"")</f>
        <v>102</v>
      </c>
      <c r="B73" t="s">
        <v>444</v>
      </c>
      <c r="C73" t="s">
        <v>763</v>
      </c>
      <c r="D73" t="str">
        <f t="shared" si="1"/>
        <v>Madagascar</v>
      </c>
      <c r="E73">
        <f t="shared" si="2"/>
        <v>2013</v>
      </c>
      <c r="F73" s="203" t="str">
        <f ca="1">IF(AND(ISNUMBER($A73),ISNUMBER(F$1)),IF(OFFSET(CountryData!$A$1,'Quality check'!$A73-1,'Quality check'!F$1-1)=0,"",OFFSET(CountryData!$A$1,'Quality check'!$A73-1,'Quality check'!F$1-1)),"")</f>
        <v/>
      </c>
      <c r="G73" s="203" t="str">
        <f ca="1">IF(AND(ISNUMBER($A73),ISNUMBER(G$1)),IF(OFFSET(CountryData!$A$1,'Quality check'!$A73-1,'Quality check'!G$1-1)=0,"",OFFSET(CountryData!$A$1,'Quality check'!$A73-1,'Quality check'!G$1-1)),"")</f>
        <v/>
      </c>
      <c r="H73" s="202" t="str">
        <f ca="1">IF(AND(ISNUMBER($A73),ISNUMBER(H$1)),IF(OFFSET(CountryData!$A$1,'Quality check'!$A73-1,'Quality check'!H$1-1)=0,"",OFFSET(CountryData!$A$1,'Quality check'!$A73-1,'Quality check'!H$1-1)),"")</f>
        <v/>
      </c>
      <c r="I73" s="202" t="str">
        <f ca="1">IF(AND(ISNUMBER($A73),ISNUMBER(I$1)),IF(OFFSET(CountryData!$A$1,'Quality check'!$A73-1,'Quality check'!I$1-1)=0,"",OFFSET(CountryData!$A$1,'Quality check'!$A73-1,'Quality check'!I$1-1)),"")</f>
        <v/>
      </c>
      <c r="J73" s="203" t="str">
        <f ca="1">IF(AND(ISNUMBER($A73),ISNUMBER(J$1)),IF(OFFSET(CountryData!$A$1,'Quality check'!$A73-1,'Quality check'!J$1-1)=0,"",OFFSET(CountryData!$A$1,'Quality check'!$A73-1,'Quality check'!J$1-1)),"")</f>
        <v/>
      </c>
      <c r="K73" s="203" t="str">
        <f ca="1">IF(AND(ISNUMBER($A73),ISNUMBER(K$1)),IF(OFFSET(CountryData!$A$1,'Quality check'!$A73-1,'Quality check'!K$1-1)=0,"",OFFSET(CountryData!$A$1,'Quality check'!$A73-1,'Quality check'!K$1-1)),"")</f>
        <v/>
      </c>
      <c r="L73" s="203" t="str">
        <f ca="1">IF(AND(ISNUMBER($A73),ISNUMBER(L$1)),IF(OFFSET(CountryData!$A$1,'Quality check'!$A73-1,'Quality check'!L$1-1)=0,"",OFFSET(CountryData!$A$1,'Quality check'!$A73-1,'Quality check'!L$1-1)),"")</f>
        <v/>
      </c>
      <c r="M73" s="203" t="str">
        <f ca="1">IF(AND(ISNUMBER($A73),ISNUMBER(M$1)),IF(OFFSET(CountryData!$A$1,'Quality check'!$A73-1,'Quality check'!M$1-1)=0,"",OFFSET(CountryData!$A$1,'Quality check'!$A73-1,'Quality check'!M$1-1)),"")</f>
        <v/>
      </c>
      <c r="N73" s="203" t="str">
        <f ca="1">IF(AND(ISNUMBER($A73),ISNUMBER(N$1)),IF(OFFSET(CountryData!$A$1,'Quality check'!$A73-1,'Quality check'!N$1-1)=0,"",OFFSET(CountryData!$A$1,'Quality check'!$A73-1,'Quality check'!N$1-1)),"")</f>
        <v/>
      </c>
      <c r="O73" s="203" t="str">
        <f ca="1">IF(AND(ISNUMBER($A73),ISNUMBER(O$1)),IF(OFFSET(CountryData!$A$1,'Quality check'!$A73-1,'Quality check'!O$1-1)=0,"",OFFSET(CountryData!$A$1,'Quality check'!$A73-1,'Quality check'!O$1-1)),"")</f>
        <v/>
      </c>
      <c r="P73" s="203" t="str">
        <f ca="1">IF(AND(ISNUMBER($A73),ISNUMBER(P$1)),IF(OFFSET(CountryData!$A$1,'Quality check'!$A73-1,'Quality check'!P$1-1)=0,"",OFFSET(CountryData!$A$1,'Quality check'!$A73-1,'Quality check'!P$1-1)),"")</f>
        <v/>
      </c>
      <c r="Q73" s="203" t="str">
        <f ca="1">IF(AND(ISNUMBER($A73),ISNUMBER(Q$1)),IF(OFFSET(CountryData!$A$1,'Quality check'!$A73-1,'Quality check'!Q$1-1)=0,"",OFFSET(CountryData!$A$1,'Quality check'!$A73-1,'Quality check'!Q$1-1)),"")</f>
        <v/>
      </c>
      <c r="R73" s="203" t="str">
        <f ca="1">IF(AND(ISNUMBER($A73),ISNUMBER(R$1)),IF(OFFSET(CountryData!$A$1,'Quality check'!$A73-1,'Quality check'!R$1-1)=0,"",OFFSET(CountryData!$A$1,'Quality check'!$A73-1,'Quality check'!R$1-1)),"")</f>
        <v/>
      </c>
      <c r="S73" s="203" t="str">
        <f ca="1">IF(AND(ISNUMBER($A73),ISNUMBER(S$1)),IF(OFFSET(CountryData!$A$1,'Quality check'!$A73-1,'Quality check'!S$1-1)=0,"",OFFSET(CountryData!$A$1,'Quality check'!$A73-1,'Quality check'!S$1-1)),"")</f>
        <v/>
      </c>
      <c r="T73" s="202" t="str">
        <f ca="1">IF(AND(ISNUMBER($A73),ISNUMBER(T$1)),IF(OFFSET(CountryData!$A$1,'Quality check'!$A73-1,'Quality check'!T$1-1)=0,"",OFFSET(CountryData!$A$1,'Quality check'!$A73-1,'Quality check'!T$1-1)),"")</f>
        <v/>
      </c>
      <c r="U73" s="203" t="str">
        <f ca="1">IF(AND(ISNUMBER($A73),ISNUMBER(U$1)),IF(OFFSET(CountryData!$A$1,'Quality check'!$A73-1,'Quality check'!U$1-1)=0,"",OFFSET(CountryData!$A$1,'Quality check'!$A73-1,'Quality check'!U$1-1)),"")</f>
        <v/>
      </c>
      <c r="V73" s="203" t="str">
        <f ca="1">IF(AND(ISNUMBER($A73),ISNUMBER(V$1)),IF(OFFSET(CountryData!$A$1,'Quality check'!$A73-1,'Quality check'!V$1-1)=0,"",OFFSET(CountryData!$A$1,'Quality check'!$A73-1,'Quality check'!V$1-1)),"")</f>
        <v/>
      </c>
      <c r="W73" s="202" t="str">
        <f ca="1">IF(AND(ISNUMBER($A73),ISNUMBER(W$1)),IF(OFFSET(CountryData!$A$1,'Quality check'!$A73-1,'Quality check'!W$1-1)=0,"",OFFSET(CountryData!$A$1,'Quality check'!$A73-1,'Quality check'!W$1-1)),"")</f>
        <v/>
      </c>
      <c r="X73" s="202" t="str">
        <f ca="1">IF(AND(ISNUMBER($A73),ISNUMBER(X$1)),IF(OFFSET(CountryData!$A$1,'Quality check'!$A73-1,'Quality check'!X$1-1)=0,"",OFFSET(CountryData!$A$1,'Quality check'!$A73-1,'Quality check'!X$1-1)),"")</f>
        <v/>
      </c>
      <c r="Y73" s="202" t="str">
        <f ca="1">IF(AND(ISNUMBER($A73),ISNUMBER(Y$1)),IF(OFFSET(CountryData!$A$1,'Quality check'!$A73-1,'Quality check'!Y$1-1)=0,"",OFFSET(CountryData!$A$1,'Quality check'!$A73-1,'Quality check'!Y$1-1)),"")</f>
        <v/>
      </c>
      <c r="Z73" s="202" t="str">
        <f ca="1">IF(AND(ISNUMBER($A73),ISNUMBER(Z$1)),IF(OFFSET(CountryData!$A$1,'Quality check'!$A73-1,'Quality check'!Z$1-1)=0,"",OFFSET(CountryData!$A$1,'Quality check'!$A73-1,'Quality check'!Z$1-1)),"")</f>
        <v/>
      </c>
      <c r="AA73" s="203" t="str">
        <f ca="1">IF(AND(ISNUMBER($A73),ISNUMBER(AA$1)),IF(OFFSET(CountryData!$A$1,'Quality check'!$A73-1,'Quality check'!AA$1-1)=0,"",OFFSET(CountryData!$A$1,'Quality check'!$A73-1,'Quality check'!AA$1-1)),"")</f>
        <v/>
      </c>
      <c r="AB73" s="203" t="str">
        <f ca="1">IF(AND(ISNUMBER($A73),ISNUMBER(AB$1)),IF(OFFSET(CountryData!$A$1,'Quality check'!$A73-1,'Quality check'!AB$1-1)=0,"",OFFSET(CountryData!$A$1,'Quality check'!$A73-1,'Quality check'!AB$1-1)),"")</f>
        <v/>
      </c>
      <c r="AC73" s="203" t="str">
        <f ca="1">IF(AND(ISNUMBER($A73),ISNUMBER(AC$1)),IF(OFFSET(CountryData!$A$1,'Quality check'!$A73-1,'Quality check'!AC$1-1)=0,"",OFFSET(CountryData!$A$1,'Quality check'!$A73-1,'Quality check'!AC$1-1)),"")</f>
        <v/>
      </c>
      <c r="AD73" s="203" t="str">
        <f ca="1">IF(AND(ISNUMBER($A73),ISNUMBER(AD$1)),IF(OFFSET(CountryData!$A$1,'Quality check'!$A73-1,'Quality check'!AD$1-1)=0,"",OFFSET(CountryData!$A$1,'Quality check'!$A73-1,'Quality check'!AD$1-1)),"")</f>
        <v/>
      </c>
      <c r="AE73" s="202" t="str">
        <f ca="1">IF(AND(ISNUMBER($A73),ISNUMBER(AE$1)),IF(OFFSET(CountryData!$A$1,'Quality check'!$A73-1,'Quality check'!AE$1-1)=0,"",OFFSET(CountryData!$A$1,'Quality check'!$A73-1,'Quality check'!AE$1-1)),"")</f>
        <v/>
      </c>
      <c r="AF73" s="308" t="str">
        <f ca="1">IF(AND(ISNUMBER($A73),ISNUMBER(AF$1)),IF(OFFSET(CountryData!$A$1,'Quality check'!$A73-1,'Quality check'!AF$1-1)=0,"",OFFSET(CountryData!$A$1,'Quality check'!$A73-1,'Quality check'!AF$1-1)),"")</f>
        <v/>
      </c>
      <c r="AG73" s="203" t="str">
        <f ca="1">IF(AND(ISNUMBER($A73),ISNUMBER(AG$1)),IF(OFFSET(CountryData!$A$1,'Quality check'!$A73-1,'Quality check'!AG$1-1)=0,"",OFFSET(CountryData!$A$1,'Quality check'!$A73-1,'Quality check'!AG$1-1)),"")</f>
        <v/>
      </c>
      <c r="AH73" s="203" t="str">
        <f ca="1">IF(AND(ISNUMBER($A73),ISNUMBER(AH$1)),IF(OFFSET(CountryData!$A$1,'Quality check'!$A73-1,'Quality check'!AH$1-1)=0,"",OFFSET(CountryData!$A$1,'Quality check'!$A73-1,'Quality check'!AH$1-1)),"")</f>
        <v/>
      </c>
      <c r="AI73" s="203" t="str">
        <f ca="1">IF(AND(ISNUMBER($A73),ISNUMBER(AI$1)),IF(OFFSET(CountryData!$A$1,'Quality check'!$A73-1,'Quality check'!AI$1-1)=0,"",OFFSET(CountryData!$A$1,'Quality check'!$A73-1,'Quality check'!AI$1-1)),"")</f>
        <v/>
      </c>
      <c r="AJ73" s="202" t="str">
        <f ca="1">IF(AND(ISNUMBER($A73),ISNUMBER(AJ$1)),IF(OFFSET(CountryData!$A$1,'Quality check'!$A73-1,'Quality check'!AJ$1-1)=0,"",OFFSET(CountryData!$A$1,'Quality check'!$A73-1,'Quality check'!AJ$1-1)),"")</f>
        <v/>
      </c>
      <c r="AK73" s="202" t="str">
        <f ca="1">IF(AND(ISNUMBER($A73),ISNUMBER(AK$1)),IF(OFFSET(CountryData!$A$1,'Quality check'!$A73-1,'Quality check'!AK$1-1)=0,"",OFFSET(CountryData!$A$1,'Quality check'!$A73-1,'Quality check'!AK$1-1)),"")</f>
        <v/>
      </c>
      <c r="AL73" s="202" t="str">
        <f ca="1">IF(AND(ISNUMBER($A73),ISNUMBER(AL$1)),IF(OFFSET(CountryData!$A$1,'Quality check'!$A73-1,'Quality check'!AL$1-1)=0,"",OFFSET(CountryData!$A$1,'Quality check'!$A73-1,'Quality check'!AL$1-1)),"")</f>
        <v/>
      </c>
      <c r="AM73" s="202" t="str">
        <f ca="1">IF(AND(ISNUMBER($A73),ISNUMBER(AM$1)),IF(OFFSET(CountryData!$A$1,'Quality check'!$A73-1,'Quality check'!AM$1-1)=0,"",OFFSET(CountryData!$A$1,'Quality check'!$A73-1,'Quality check'!AM$1-1)),"")</f>
        <v/>
      </c>
      <c r="AN73" s="202" t="str">
        <f ca="1">IF(AND(ISNUMBER($A73),ISNUMBER(AN$1)),IF(OFFSET(CountryData!$A$1,'Quality check'!$A73-1,'Quality check'!AN$1-1)=0,"",OFFSET(CountryData!$A$1,'Quality check'!$A73-1,'Quality check'!AN$1-1)),"")</f>
        <v/>
      </c>
      <c r="AO73" s="203" t="str">
        <f ca="1">IF(AND(ISNUMBER($A73),ISNUMBER(AO$1)),IF(OFFSET(CountryData!$A$1,'Quality check'!$A73-1,'Quality check'!AO$1-1)=0,"",OFFSET(CountryData!$A$1,'Quality check'!$A73-1,'Quality check'!AO$1-1)),"")</f>
        <v/>
      </c>
      <c r="AP73" s="203" t="str">
        <f ca="1">IF(AND(ISNUMBER($A73),ISNUMBER(AP$1)),IF(OFFSET(CountryData!$A$1,'Quality check'!$A73-1,'Quality check'!AP$1-1)=0,"",OFFSET(CountryData!$A$1,'Quality check'!$A73-1,'Quality check'!AP$1-1)),"")</f>
        <v/>
      </c>
      <c r="AQ73" s="202" t="str">
        <f ca="1">IF(AND(ISNUMBER($A73),ISNUMBER(AQ$1)),IF(OFFSET(CountryData!$A$1,'Quality check'!$A73-1,'Quality check'!AQ$1-1)=0,"",OFFSET(CountryData!$A$1,'Quality check'!$A73-1,'Quality check'!AQ$1-1)),"")</f>
        <v/>
      </c>
      <c r="AR73" s="202" t="str">
        <f ca="1">IF(AND(ISNUMBER($A73),ISNUMBER(AR$1)),IF(OFFSET(CountryData!$A$1,'Quality check'!$A73-1,'Quality check'!AR$1-1)=0,"",OFFSET(CountryData!$A$1,'Quality check'!$A73-1,'Quality check'!AR$1-1)),"")</f>
        <v/>
      </c>
      <c r="AS73" s="202" t="str">
        <f ca="1">IF(AND(ISNUMBER($A73),ISNUMBER(AS$1)),IF(OFFSET(CountryData!$A$1,'Quality check'!$A73-1,'Quality check'!AS$1-1)=0,"",OFFSET(CountryData!$A$1,'Quality check'!$A73-1,'Quality check'!AS$1-1)),"")</f>
        <v/>
      </c>
      <c r="AT73" s="202" t="str">
        <f ca="1">IF(AND(ISNUMBER($A73),ISNUMBER(AT$1)),IF(OFFSET(CountryData!$A$1,'Quality check'!$A73-1,'Quality check'!AT$1-1)=0,"",OFFSET(CountryData!$A$1,'Quality check'!$A73-1,'Quality check'!AT$1-1)),"")</f>
        <v/>
      </c>
      <c r="AU73" s="202" t="str">
        <f ca="1">IF(AND(ISNUMBER($A73),ISNUMBER(AU$1)),IF(OFFSET(CountryData!$A$1,'Quality check'!$A73-1,'Quality check'!AU$1-1)=0,"",OFFSET(CountryData!$A$1,'Quality check'!$A73-1,'Quality check'!AU$1-1)),"")</f>
        <v/>
      </c>
      <c r="AV73" s="202" t="str">
        <f ca="1">IF(AND(ISNUMBER($A73),ISNUMBER(AV$1)),IF(OFFSET(CountryData!$A$1,'Quality check'!$A73-1,'Quality check'!AV$1-1)=0,"",OFFSET(CountryData!$A$1,'Quality check'!$A73-1,'Quality check'!AV$1-1)),"")</f>
        <v/>
      </c>
      <c r="AW73" s="203" t="str">
        <f ca="1">IF(AND(ISNUMBER($A73),ISNUMBER(AW$1)),IF(OFFSET(CountryData!$A$1,'Quality check'!$A73-1,'Quality check'!AW$1-1)=0,"",OFFSET(CountryData!$A$1,'Quality check'!$A73-1,'Quality check'!AW$1-1)),"")</f>
        <v/>
      </c>
      <c r="AX73" s="203" t="str">
        <f ca="1">IF(AND(ISNUMBER($A73),ISNUMBER(AX$1)),IF(OFFSET(CountryData!$A$1,'Quality check'!$A73-1,'Quality check'!AX$1-1)=0,"",OFFSET(CountryData!$A$1,'Quality check'!$A73-1,'Quality check'!AX$1-1)),"")</f>
        <v/>
      </c>
      <c r="AY73" s="202" t="str">
        <f ca="1">IF(AND(ISNUMBER($A73),ISNUMBER(AY$1)),IF(OFFSET(CountryData!$A$1,'Quality check'!$A73-1,'Quality check'!AY$1-1)=0,"",OFFSET(CountryData!$A$1,'Quality check'!$A73-1,'Quality check'!AY$1-1)),"")</f>
        <v/>
      </c>
      <c r="AZ73" s="202" t="str">
        <f ca="1">IF(AND(ISNUMBER($A73),ISNUMBER(AZ$1)),IF(OFFSET(CountryData!$A$1,'Quality check'!$A73-1,'Quality check'!AZ$1-1)=0,"",OFFSET(CountryData!$A$1,'Quality check'!$A73-1,'Quality check'!AZ$1-1)),"")</f>
        <v/>
      </c>
      <c r="BA73" s="202" t="str">
        <f ca="1">IF(AND(ISNUMBER($A73),ISNUMBER(BA$1)),IF(OFFSET(CountryData!$A$1,'Quality check'!$A73-1,'Quality check'!BA$1-1)=0,"",OFFSET(CountryData!$A$1,'Quality check'!$A73-1,'Quality check'!BA$1-1)),"")</f>
        <v/>
      </c>
      <c r="BB73" s="202" t="str">
        <f ca="1">IF(AND(ISNUMBER($A73),ISNUMBER(BB$1)),IF(OFFSET(CountryData!$A$1,'Quality check'!$A73-1,'Quality check'!BB$1-1)=0,"",OFFSET(CountryData!$A$1,'Quality check'!$A73-1,'Quality check'!BB$1-1)),"")</f>
        <v/>
      </c>
      <c r="BC73" s="202" t="str">
        <f ca="1">IF(AND(ISNUMBER($A73),ISNUMBER(BC$1)),IF(OFFSET(CountryData!$A$1,'Quality check'!$A73-1,'Quality check'!BC$1-1)=0,"",OFFSET(CountryData!$A$1,'Quality check'!$A73-1,'Quality check'!BC$1-1)),"")</f>
        <v/>
      </c>
      <c r="BD73" s="313" t="str">
        <f ca="1">IF(AND(ISNUMBER($A73),ISNUMBER(BD$1)),IF(OFFSET(CountryData!$A$1,'Quality check'!$A73-1,'Quality check'!BD$1-1)=0,"",OFFSET(CountryData!$A$1,'Quality check'!$A73-1,'Quality check'!BD$1-1)),"")</f>
        <v/>
      </c>
      <c r="BE73" s="313" t="str">
        <f ca="1">IF(AND(ISNUMBER($A73),ISNUMBER(BE$1)),IF(OFFSET(CountryData!$A$1,'Quality check'!$A73-1,'Quality check'!BE$1-1)=0,"",OFFSET(CountryData!$A$1,'Quality check'!$A73-1,'Quality check'!BE$1-1)),"")</f>
        <v/>
      </c>
      <c r="BF73" s="313" t="str">
        <f ca="1">IF(AND(ISNUMBER($A73),ISNUMBER(BF$1)),IF(OFFSET(CountryData!$A$1,'Quality check'!$A73-1,'Quality check'!BF$1-1)=0,"",OFFSET(CountryData!$A$1,'Quality check'!$A73-1,'Quality check'!BF$1-1)),"")</f>
        <v/>
      </c>
      <c r="BG73" s="203" t="str">
        <f ca="1">IF(AND(ISNUMBER($A73),ISNUMBER(BG$1)),IF(OFFSET(CountryData!$A$1,'Quality check'!$A73-1,'Quality check'!BG$1-1)=0,"",OFFSET(CountryData!$A$1,'Quality check'!$A73-1,'Quality check'!BG$1-1)),"")</f>
        <v/>
      </c>
      <c r="BH73" s="202" t="str">
        <f ca="1">IF(AND(ISNUMBER($A73),ISNUMBER(BH$1)),IF(OFFSET(CountryData!$A$1,'Quality check'!$A73-1,'Quality check'!BH$1-1)=0,"",OFFSET(CountryData!$A$1,'Quality check'!$A73-1,'Quality check'!BH$1-1)),"")</f>
        <v/>
      </c>
      <c r="BI73" s="203" t="str">
        <f ca="1">IF(AND(ISNUMBER($A73),ISNUMBER(BI$1)),IF(OFFSET(CountryData!$A$1,'Quality check'!$A73-1,'Quality check'!BI$1-1)=0,"",OFFSET(CountryData!$A$1,'Quality check'!$A73-1,'Quality check'!BI$1-1)),"")</f>
        <v/>
      </c>
      <c r="BJ73" s="202" t="str">
        <f ca="1">IF(AND(ISNUMBER($A73),ISNUMBER(BJ$1)),IF(OFFSET(CountryData!$A$1,'Quality check'!$A73-1,'Quality check'!BJ$1-1)=0,"",OFFSET(CountryData!$A$1,'Quality check'!$A73-1,'Quality check'!BJ$1-1)),"")</f>
        <v/>
      </c>
      <c r="BK73" s="202" t="str">
        <f ca="1">IF(AND(ISNUMBER($A73),ISNUMBER(BK$1)),IF(OFFSET(CountryData!$A$1,'Quality check'!$A73-1,'Quality check'!BK$1-1)=0,"",OFFSET(CountryData!$A$1,'Quality check'!$A73-1,'Quality check'!BK$1-1)),"")</f>
        <v/>
      </c>
      <c r="BL73" s="308" t="str">
        <f ca="1">IF(AND(ISNUMBER($A73),ISNUMBER(BL$1)),IF(OFFSET(CountryData!$A$1,'Quality check'!$A73-1,'Quality check'!BL$1-1)=0,"",OFFSET(CountryData!$A$1,'Quality check'!$A73-1,'Quality check'!BL$1-1)),"")</f>
        <v/>
      </c>
      <c r="BM73" s="308" t="str">
        <f ca="1">IF(AND(ISNUMBER($A73),ISNUMBER(BM$1)),IF(OFFSET(CountryData!$A$1,'Quality check'!$A73-1,'Quality check'!BM$1-1)=0,"",OFFSET(CountryData!$A$1,'Quality check'!$A73-1,'Quality check'!BM$1-1)),"")</f>
        <v/>
      </c>
      <c r="BN73" s="308" t="str">
        <f ca="1">IF(AND(ISNUMBER($A73),ISNUMBER(BN$1)),IF(OFFSET(CountryData!$A$1,'Quality check'!$A73-1,'Quality check'!BN$1-1)=0,"",OFFSET(CountryData!$A$1,'Quality check'!$A73-1,'Quality check'!BN$1-1)),"")</f>
        <v/>
      </c>
      <c r="BO73" s="308" t="str">
        <f ca="1">IF(AND(ISNUMBER($A73),ISNUMBER(BO$1)),IF(OFFSET(CountryData!$A$1,'Quality check'!$A73-1,'Quality check'!BO$1-1)=0,"",OFFSET(CountryData!$A$1,'Quality check'!$A73-1,'Quality check'!BO$1-1)),"")</f>
        <v/>
      </c>
      <c r="BP73" s="308" t="str">
        <f ca="1">IF(AND(ISNUMBER($A73),ISNUMBER(BP$1)),IF(OFFSET(CountryData!$A$1,'Quality check'!$A73-1,'Quality check'!BP$1-1)=0,"",OFFSET(CountryData!$A$1,'Quality check'!$A73-1,'Quality check'!BP$1-1)),"")</f>
        <v/>
      </c>
      <c r="BQ73" s="308" t="str">
        <f ca="1">IF(AND(ISNUMBER($A73),ISNUMBER(BQ$1)),IF(OFFSET(CountryData!$A$1,'Quality check'!$A73-1,'Quality check'!BQ$1-1)=0,"",OFFSET(CountryData!$A$1,'Quality check'!$A73-1,'Quality check'!BQ$1-1)),"")</f>
        <v/>
      </c>
      <c r="BR73" s="308" t="str">
        <f ca="1">IF(AND(ISNUMBER($A73),ISNUMBER(BR$1)),IF(OFFSET(CountryData!$A$1,'Quality check'!$A73-1,'Quality check'!BR$1-1)=0,"",OFFSET(CountryData!$A$1,'Quality check'!$A73-1,'Quality check'!BR$1-1)),"")</f>
        <v/>
      </c>
      <c r="BS73" s="308" t="str">
        <f ca="1">IF(AND(ISNUMBER($A73),ISNUMBER(BS$1)),IF(OFFSET(CountryData!$A$1,'Quality check'!$A73-1,'Quality check'!BS$1-1)=0,"",OFFSET(CountryData!$A$1,'Quality check'!$A73-1,'Quality check'!BS$1-1)),"")</f>
        <v/>
      </c>
      <c r="BT73" s="308" t="str">
        <f ca="1">IF(AND(ISNUMBER($A73),ISNUMBER(BT$1)),IF(OFFSET(CountryData!$A$1,'Quality check'!$A73-1,'Quality check'!BT$1-1)=0,"",OFFSET(CountryData!$A$1,'Quality check'!$A73-1,'Quality check'!BT$1-1)),"")</f>
        <v/>
      </c>
      <c r="BU73" s="308" t="str">
        <f ca="1">IF(AND(ISNUMBER($A73),ISNUMBER(BU$1)),IF(OFFSET(CountryData!$A$1,'Quality check'!$A73-1,'Quality check'!BU$1-1)=0,"",OFFSET(CountryData!$A$1,'Quality check'!$A73-1,'Quality check'!BU$1-1)),"")</f>
        <v/>
      </c>
      <c r="BV73" s="308" t="str">
        <f ca="1">IF(AND(ISNUMBER($A73),ISNUMBER(BV$1)),IF(OFFSET(CountryData!$A$1,'Quality check'!$A73-1,'Quality check'!BV$1-1)=0,"",OFFSET(CountryData!$A$1,'Quality check'!$A73-1,'Quality check'!BV$1-1)),"")</f>
        <v/>
      </c>
      <c r="BW73" s="308" t="str">
        <f ca="1">IF(AND(ISNUMBER($A73),ISNUMBER(BW$1)),IF(OFFSET(CountryData!$A$1,'Quality check'!$A73-1,'Quality check'!BW$1-1)=0,"",OFFSET(CountryData!$A$1,'Quality check'!$A73-1,'Quality check'!BW$1-1)),"")</f>
        <v/>
      </c>
      <c r="BX73" s="202" t="str">
        <f ca="1">IF(AND(ISNUMBER($A73),ISNUMBER(BX$1)),IF(OFFSET(CountryData!$A$1,'Quality check'!$A73-1,'Quality check'!BX$1-1)=0,"",OFFSET(CountryData!$A$1,'Quality check'!$A73-1,'Quality check'!BX$1-1)),"")</f>
        <v/>
      </c>
      <c r="BY73" s="308" t="str">
        <f ca="1">IF(AND(ISNUMBER($A73),ISNUMBER(BY$1)),IF(OFFSET(CountryData!$A$1,'Quality check'!$A73-1,'Quality check'!BY$1-1)=0,"",OFFSET(CountryData!$A$1,'Quality check'!$A73-1,'Quality check'!BY$1-1)),"")</f>
        <v/>
      </c>
      <c r="BZ73" s="308" t="str">
        <f ca="1">IF(AND(ISNUMBER($A73),ISNUMBER(BZ$1)),IF(OFFSET(CountryData!$A$1,'Quality check'!$A73-1,'Quality check'!BZ$1-1)=0,"",OFFSET(CountryData!$A$1,'Quality check'!$A73-1,'Quality check'!BZ$1-1)),"")</f>
        <v/>
      </c>
      <c r="CA73" s="308" t="str">
        <f ca="1">IF(AND(ISNUMBER($A73),ISNUMBER(CA$1)),IF(OFFSET(CountryData!$A$1,'Quality check'!$A73-1,'Quality check'!CA$1-1)=0,"",OFFSET(CountryData!$A$1,'Quality check'!$A73-1,'Quality check'!CA$1-1)),"")</f>
        <v/>
      </c>
      <c r="CB73" s="308" t="str">
        <f ca="1">IF(AND(ISNUMBER($A73),ISNUMBER(CB$1)),IF(OFFSET(CountryData!$A$1,'Quality check'!$A73-1,'Quality check'!CB$1-1)=0,"",OFFSET(CountryData!$A$1,'Quality check'!$A73-1,'Quality check'!CB$1-1)),"")</f>
        <v/>
      </c>
      <c r="CC73" s="308" t="str">
        <f ca="1">IF(AND(ISNUMBER($A73),ISNUMBER(CC$1)),IF(OFFSET(CountryData!$A$1,'Quality check'!$A73-1,'Quality check'!CC$1-1)=0,"",OFFSET(CountryData!$A$1,'Quality check'!$A73-1,'Quality check'!CC$1-1)),"")</f>
        <v/>
      </c>
      <c r="CD73" s="308" t="str">
        <f ca="1">IF(AND(ISNUMBER($A73),ISNUMBER(CD$1)),IF(OFFSET(CountryData!$A$1,'Quality check'!$A73-1,'Quality check'!CD$1-1)=0,"",OFFSET(CountryData!$A$1,'Quality check'!$A73-1,'Quality check'!CD$1-1)),"")</f>
        <v/>
      </c>
      <c r="CE73" s="308" t="str">
        <f ca="1">IF(AND(ISNUMBER($A73),ISNUMBER(CE$1)),IF(OFFSET(CountryData!$A$1,'Quality check'!$A73-1,'Quality check'!CE$1-1)=0,"",OFFSET(CountryData!$A$1,'Quality check'!$A73-1,'Quality check'!CE$1-1)),"")</f>
        <v/>
      </c>
      <c r="CF73" s="308" t="str">
        <f ca="1">IF(AND(ISNUMBER($A73),ISNUMBER(CF$1)),IF(OFFSET(CountryData!$A$1,'Quality check'!$A73-1,'Quality check'!CF$1-1)=0,"",OFFSET(CountryData!$A$1,'Quality check'!$A73-1,'Quality check'!CF$1-1)),"")</f>
        <v/>
      </c>
      <c r="CG73" s="308" t="str">
        <f ca="1">IF(AND(ISNUMBER($A73),ISNUMBER(CG$1)),IF(OFFSET(CountryData!$A$1,'Quality check'!$A73-1,'Quality check'!CG$1-1)=0,"",OFFSET(CountryData!$A$1,'Quality check'!$A73-1,'Quality check'!CG$1-1)),"")</f>
        <v/>
      </c>
      <c r="CH73" s="308" t="str">
        <f ca="1">IF(AND(ISNUMBER($A73),ISNUMBER(CH$1)),IF(OFFSET(CountryData!$A$1,'Quality check'!$A73-1,'Quality check'!CH$1-1)=0,"",OFFSET(CountryData!$A$1,'Quality check'!$A73-1,'Quality check'!CH$1-1)),"")</f>
        <v/>
      </c>
      <c r="CI73" s="308" t="str">
        <f ca="1">IF(AND(ISNUMBER($A73),ISNUMBER(CI$1)),IF(OFFSET(CountryData!$A$1,'Quality check'!$A73-1,'Quality check'!CI$1-1)=0,"",OFFSET(CountryData!$A$1,'Quality check'!$A73-1,'Quality check'!CI$1-1)),"")</f>
        <v/>
      </c>
      <c r="CJ73" s="308" t="str">
        <f ca="1">IF(AND(ISNUMBER($A73),ISNUMBER(CJ$1)),IF(OFFSET(CountryData!$A$1,'Quality check'!$A73-1,'Quality check'!CJ$1-1)=0,"",OFFSET(CountryData!$A$1,'Quality check'!$A73-1,'Quality check'!CJ$1-1)),"")</f>
        <v/>
      </c>
      <c r="CK73" s="202" t="str">
        <f ca="1">IF(AND(ISNUMBER($A73),ISNUMBER(CK$1)),IF(OFFSET(CountryData!$A$1,'Quality check'!$A73-1,'Quality check'!CK$1-1)=0,"",OFFSET(CountryData!$A$1,'Quality check'!$A73-1,'Quality check'!CK$1-1)),"")</f>
        <v/>
      </c>
      <c r="CL73" s="308" t="str">
        <f ca="1">IF(AND(ISNUMBER($A73),ISNUMBER(CL$1)),IF(OFFSET(CountryData!$A$1,'Quality check'!$A73-1,'Quality check'!CL$1-1)=0,"",OFFSET(CountryData!$A$1,'Quality check'!$A73-1,'Quality check'!CL$1-1)),"")</f>
        <v/>
      </c>
      <c r="CM73" s="308" t="str">
        <f ca="1">IF(AND(ISNUMBER($A73),ISNUMBER(CM$1)),IF(OFFSET(CountryData!$A$1,'Quality check'!$A73-1,'Quality check'!CM$1-1)=0,"",OFFSET(CountryData!$A$1,'Quality check'!$A73-1,'Quality check'!CM$1-1)),"")</f>
        <v/>
      </c>
      <c r="CN73" s="308" t="str">
        <f ca="1">IF(AND(ISNUMBER($A73),ISNUMBER(CN$1)),IF(OFFSET(CountryData!$A$1,'Quality check'!$A73-1,'Quality check'!CN$1-1)=0,"",OFFSET(CountryData!$A$1,'Quality check'!$A73-1,'Quality check'!CN$1-1)),"")</f>
        <v/>
      </c>
      <c r="CO73" s="308" t="str">
        <f ca="1">IF(AND(ISNUMBER($A73),ISNUMBER(CO$1)),IF(OFFSET(CountryData!$A$1,'Quality check'!$A73-1,'Quality check'!CO$1-1)=0,"",OFFSET(CountryData!$A$1,'Quality check'!$A73-1,'Quality check'!CO$1-1)),"")</f>
        <v/>
      </c>
      <c r="CP73" s="308" t="str">
        <f ca="1">IF(AND(ISNUMBER($A73),ISNUMBER(CP$1)),IF(OFFSET(CountryData!$A$1,'Quality check'!$A73-1,'Quality check'!CP$1-1)=0,"",OFFSET(CountryData!$A$1,'Quality check'!$A73-1,'Quality check'!CP$1-1)),"")</f>
        <v/>
      </c>
      <c r="CQ73" s="308" t="str">
        <f ca="1">IF(AND(ISNUMBER($A73),ISNUMBER(CQ$1)),IF(OFFSET(CountryData!$A$1,'Quality check'!$A73-1,'Quality check'!CQ$1-1)=0,"",OFFSET(CountryData!$A$1,'Quality check'!$A73-1,'Quality check'!CQ$1-1)),"")</f>
        <v/>
      </c>
      <c r="CR73" s="203" t="str">
        <f ca="1">IF(AND(ISNUMBER($A73),ISNUMBER(CR$1)),IF(OFFSET(CountryData!$A$1,'Quality check'!$A73-1,'Quality check'!CR$1-1)=0,"",OFFSET(CountryData!$A$1,'Quality check'!$A73-1,'Quality check'!CR$1-1)),"")</f>
        <v/>
      </c>
      <c r="CS73" s="203" t="str">
        <f ca="1">IF(AND(ISNUMBER($A73),ISNUMBER(CS$1)),IF(OFFSET(CountryData!$A$1,'Quality check'!$A73-1,'Quality check'!CS$1-1)=0,"",OFFSET(CountryData!$A$1,'Quality check'!$A73-1,'Quality check'!CS$1-1)),"")</f>
        <v/>
      </c>
      <c r="CT73" s="203" t="str">
        <f ca="1">IF(AND(ISNUMBER($A73),ISNUMBER(CT$1)),IF(OFFSET(CountryData!$A$1,'Quality check'!$A73-1,'Quality check'!CT$1-1)=0,"",OFFSET(CountryData!$A$1,'Quality check'!$A73-1,'Quality check'!CT$1-1)),"")</f>
        <v/>
      </c>
      <c r="CU73" s="203" t="str">
        <f ca="1">IF(AND(ISNUMBER($A73),ISNUMBER(CU$1)),IF(OFFSET(CountryData!$A$1,'Quality check'!$A73-1,'Quality check'!CU$1-1)=0,"",OFFSET(CountryData!$A$1,'Quality check'!$A73-1,'Quality check'!CU$1-1)),"")</f>
        <v/>
      </c>
      <c r="CV73" s="203" t="str">
        <f ca="1">IF(AND(ISNUMBER($A73),ISNUMBER(CV$1)),IF(OFFSET(CountryData!$A$1,'Quality check'!$A73-1,'Quality check'!CV$1-1)=0,"",OFFSET(CountryData!$A$1,'Quality check'!$A73-1,'Quality check'!CV$1-1)),"")</f>
        <v/>
      </c>
      <c r="CW73" s="203" t="str">
        <f ca="1">IF(AND(ISNUMBER($A73),ISNUMBER(CW$1)),IF(OFFSET(CountryData!$A$1,'Quality check'!$A73-1,'Quality check'!CW$1-1)=0,"",OFFSET(CountryData!$A$1,'Quality check'!$A73-1,'Quality check'!CW$1-1)),"")</f>
        <v/>
      </c>
      <c r="CX73" s="203" t="str">
        <f ca="1">IF(AND(ISNUMBER($A73),ISNUMBER(CX$1)),IF(OFFSET(CountryData!$A$1,'Quality check'!$A73-1,'Quality check'!CX$1-1)=0,"",OFFSET(CountryData!$A$1,'Quality check'!$A73-1,'Quality check'!CX$1-1)),"")</f>
        <v/>
      </c>
      <c r="CY73" s="203" t="str">
        <f ca="1">IF(AND(ISNUMBER($A73),ISNUMBER(CY$1)),IF(OFFSET(CountryData!$A$1,'Quality check'!$A73-1,'Quality check'!CY$1-1)=0,"",OFFSET(CountryData!$A$1,'Quality check'!$A73-1,'Quality check'!CY$1-1)),"")</f>
        <v/>
      </c>
      <c r="CZ73" s="308" t="str">
        <f ca="1">IF(AND(ISNUMBER($A73),ISNUMBER(CZ$1)),IF(OFFSET(CountryData!$A$1,'Quality check'!$A73-1,'Quality check'!CZ$1-1)=0,"",OFFSET(CountryData!$A$1,'Quality check'!$A73-1,'Quality check'!CZ$1-1)),"")</f>
        <v/>
      </c>
      <c r="DA73" s="308" t="str">
        <f ca="1">IF(AND(ISNUMBER($A73),ISNUMBER(DA$1)),IF(OFFSET(CountryData!$A$1,'Quality check'!$A73-1,'Quality check'!DA$1-1)=0,"",OFFSET(CountryData!$A$1,'Quality check'!$A73-1,'Quality check'!DA$1-1)),"")</f>
        <v/>
      </c>
      <c r="DB73" s="202" t="str">
        <f ca="1">IF(AND(ISNUMBER($A73),ISNUMBER(DB$1)),IF(OFFSET(CountryData!$A$1,'Quality check'!$A73-1,'Quality check'!DB$1-1)=0,"",OFFSET(CountryData!$A$1,'Quality check'!$A73-1,'Quality check'!DB$1-1)),"")</f>
        <v/>
      </c>
      <c r="DC73" s="308" t="str">
        <f ca="1">IF(AND(ISNUMBER($A73),ISNUMBER(DC$1)),IF(OFFSET(CountryData!$A$1,'Quality check'!$A73-1,'Quality check'!DC$1-1)=0,"",OFFSET(CountryData!$A$1,'Quality check'!$A73-1,'Quality check'!DC$1-1)),"")</f>
        <v/>
      </c>
      <c r="DD73" s="308" t="str">
        <f ca="1">IF(AND(ISNUMBER($A73),ISNUMBER(DD$1)),IF(OFFSET(CountryData!$A$1,'Quality check'!$A73-1,'Quality check'!DD$1-1)=0,"",OFFSET(CountryData!$A$1,'Quality check'!$A73-1,'Quality check'!DD$1-1)),"")</f>
        <v/>
      </c>
      <c r="DE73" s="202" t="str">
        <f ca="1">IF(AND(ISNUMBER($A73),ISNUMBER(DE$1)),IF(OFFSET(CountryData!$A$1,'Quality check'!$A73-1,'Quality check'!DE$1-1)=0,"",OFFSET(CountryData!$A$1,'Quality check'!$A73-1,'Quality check'!DE$1-1)),"")</f>
        <v/>
      </c>
      <c r="DF73" s="203" t="str">
        <f ca="1">IF(AND(ISNUMBER($A73),ISNUMBER(DF$1)),IF(OFFSET(CountryData!$A$1,'Quality check'!$A73-1,'Quality check'!DF$1-1)=0,"",OFFSET(CountryData!$A$1,'Quality check'!$A73-1,'Quality check'!DF$1-1)),"")</f>
        <v/>
      </c>
      <c r="DG73" s="308" t="str">
        <f ca="1">IF(AND(ISNUMBER($A73),ISNUMBER(DG$1)),IF(OFFSET(CountryData!$A$1,'Quality check'!$A73-1,'Quality check'!DG$1-1)=0,"",OFFSET(CountryData!$A$1,'Quality check'!$A73-1,'Quality check'!DG$1-1)),"")</f>
        <v/>
      </c>
      <c r="DH73" s="203" t="str">
        <f ca="1">IF(AND(ISNUMBER($A73),ISNUMBER(DH$1)),IF(OFFSET(CountryData!$A$1,'Quality check'!$A73-1,'Quality check'!DH$1-1)=0,"",OFFSET(CountryData!$A$1,'Quality check'!$A73-1,'Quality check'!DH$1-1)),"")</f>
        <v/>
      </c>
      <c r="DI73" s="308" t="str">
        <f ca="1">IF(AND(ISNUMBER($A73),ISNUMBER(DI$1)),IF(OFFSET(CountryData!$A$1,'Quality check'!$A73-1,'Quality check'!DI$1-1)=0,"",OFFSET(CountryData!$A$1,'Quality check'!$A73-1,'Quality check'!DI$1-1)),"")</f>
        <v/>
      </c>
      <c r="DJ73" s="308" t="str">
        <f ca="1">IF(AND(ISNUMBER($A73),ISNUMBER(DJ$1)),IF(OFFSET(CountryData!$A$1,'Quality check'!$A73-1,'Quality check'!DJ$1-1)=0,"",OFFSET(CountryData!$A$1,'Quality check'!$A73-1,'Quality check'!DJ$1-1)),"")</f>
        <v/>
      </c>
      <c r="DK73" s="203" t="str">
        <f ca="1">IF(AND(ISNUMBER($A73),ISNUMBER(DK$1)),IF(OFFSET(CountryData!$A$1,'Quality check'!$A73-1,'Quality check'!DK$1-1)=0,"",OFFSET(CountryData!$A$1,'Quality check'!$A73-1,'Quality check'!DK$1-1)),"")</f>
        <v/>
      </c>
      <c r="DL73" s="203" t="str">
        <f ca="1">IF(AND(ISNUMBER($A73),ISNUMBER(DL$1)),IF(OFFSET(CountryData!$A$1,'Quality check'!$A73-1,'Quality check'!DL$1-1)=0,"",OFFSET(CountryData!$A$1,'Quality check'!$A73-1,'Quality check'!DL$1-1)),"")</f>
        <v/>
      </c>
      <c r="DM73" s="203" t="str">
        <f ca="1">IF(AND(ISNUMBER($A73),ISNUMBER(DM$1)),IF(OFFSET(CountryData!$A$1,'Quality check'!$A73-1,'Quality check'!DM$1-1)=0,"",OFFSET(CountryData!$A$1,'Quality check'!$A73-1,'Quality check'!DM$1-1)),"")</f>
        <v/>
      </c>
      <c r="DN73" s="203" t="str">
        <f ca="1">IF(AND(ISNUMBER($A73),ISNUMBER(DN$1)),IF(OFFSET(CountryData!$A$1,'Quality check'!$A73-1,'Quality check'!DN$1-1)=0,"",OFFSET(CountryData!$A$1,'Quality check'!$A73-1,'Quality check'!DN$1-1)),"")</f>
        <v/>
      </c>
      <c r="DO73" t="str">
        <f ca="1">IF(AND(ISNUMBER($A73),ISNUMBER(DO$1)),IF(OFFSET(CountryData!$A$1,'Quality check'!$A73-1,'Quality check'!DO$1-1)=0,"",OFFSET(CountryData!$A$1,'Quality check'!$A73-1,'Quality check'!DO$1-1)),"")</f>
        <v/>
      </c>
      <c r="DP73" t="str">
        <f ca="1">IF(AND(ISNUMBER($A73),ISNUMBER(DP$1)),IF(OFFSET(CountryData!$A$1,'Quality check'!$A73-1,'Quality check'!DP$1-1)=0,"",OFFSET(CountryData!$A$1,'Quality check'!$A73-1,'Quality check'!DP$1-1)),"")</f>
        <v/>
      </c>
      <c r="EF73">
        <f t="shared" si="3"/>
        <v>10</v>
      </c>
      <c r="EG73" t="str">
        <f t="shared" si="4"/>
        <v/>
      </c>
      <c r="EH73" t="str">
        <f t="shared" si="0"/>
        <v/>
      </c>
    </row>
    <row r="74" spans="1:138" x14ac:dyDescent="0.25">
      <c r="A74" s="114">
        <f>IF(ISNUMBER(MATCH(C74,CountryData!$EM:$EM,0)),MATCH(C74,CountryData!$EM:$EM,0),"")</f>
        <v>36</v>
      </c>
      <c r="B74" t="s">
        <v>445</v>
      </c>
      <c r="C74" t="s">
        <v>764</v>
      </c>
      <c r="D74" t="str">
        <f t="shared" si="1"/>
        <v>Malawi</v>
      </c>
      <c r="E74">
        <f t="shared" si="2"/>
        <v>2009</v>
      </c>
      <c r="F74" s="203">
        <f ca="1">IF(AND(ISNUMBER($A74),ISNUMBER(F$1)),IF(OFFSET(CountryData!$A$1,'Quality check'!$A74-1,'Quality check'!F$1-1)=0,"",OFFSET(CountryData!$A$1,'Quality check'!$A74-1,'Quality check'!F$1-1)),"")</f>
        <v>15263000</v>
      </c>
      <c r="G74" s="203">
        <f ca="1">IF(AND(ISNUMBER($A74),ISNUMBER(G$1)),IF(OFFSET(CountryData!$A$1,'Quality check'!$A74-1,'Quality check'!G$1-1)=0,"",OFFSET(CountryData!$A$1,'Quality check'!$A74-1,'Quality check'!G$1-1)),"")</f>
        <v>7020980</v>
      </c>
      <c r="H74" s="202" t="str">
        <f ca="1">IF(AND(ISNUMBER($A74),ISNUMBER(H$1)),IF(OFFSET(CountryData!$A$1,'Quality check'!$A74-1,'Quality check'!H$1-1)=0,"",OFFSET(CountryData!$A$1,'Quality check'!$A74-1,'Quality check'!H$1-1)),"")</f>
        <v/>
      </c>
      <c r="I74" s="202" t="str">
        <f ca="1">IF(AND(ISNUMBER($A74),ISNUMBER(I$1)),IF(OFFSET(CountryData!$A$1,'Quality check'!$A74-1,'Quality check'!I$1-1)=0,"",OFFSET(CountryData!$A$1,'Quality check'!$A74-1,'Quality check'!I$1-1)),"")</f>
        <v/>
      </c>
      <c r="J74" s="203">
        <f ca="1">IF(AND(ISNUMBER($A74),ISNUMBER(J$1)),IF(OFFSET(CountryData!$A$1,'Quality check'!$A74-1,'Quality check'!J$1-1)=0,"",OFFSET(CountryData!$A$1,'Quality check'!$A74-1,'Quality check'!J$1-1)),"")</f>
        <v>7627024.3010444846</v>
      </c>
      <c r="K74" s="203">
        <f ca="1">IF(AND(ISNUMBER($A74),ISNUMBER(K$1)),IF(OFFSET(CountryData!$A$1,'Quality check'!$A74-1,'Quality check'!K$1-1)=0,"",OFFSET(CountryData!$A$1,'Quality check'!$A74-1,'Quality check'!K$1-1)),"")</f>
        <v>2182000</v>
      </c>
      <c r="L74" s="203" t="str">
        <f ca="1">IF(AND(ISNUMBER($A74),ISNUMBER(L$1)),IF(OFFSET(CountryData!$A$1,'Quality check'!$A74-1,'Quality check'!L$1-1)=0,"",OFFSET(CountryData!$A$1,'Quality check'!$A74-1,'Quality check'!L$1-1)),"")</f>
        <v/>
      </c>
      <c r="M74" s="203">
        <f ca="1">IF(AND(ISNUMBER($A74),ISNUMBER(M$1)),IF(OFFSET(CountryData!$A$1,'Quality check'!$A74-1,'Quality check'!M$1-1)=0,"",OFFSET(CountryData!$A$1,'Quality check'!$A74-1,'Quality check'!M$1-1)),"")</f>
        <v>2634000</v>
      </c>
      <c r="N74" s="203">
        <f ca="1">IF(AND(ISNUMBER($A74),ISNUMBER(N$1)),IF(OFFSET(CountryData!$A$1,'Quality check'!$A74-1,'Quality check'!N$1-1)=0,"",OFFSET(CountryData!$A$1,'Quality check'!$A74-1,'Quality check'!N$1-1)),"")</f>
        <v>1891260.2178276763</v>
      </c>
      <c r="O74" s="203">
        <f ca="1">IF(AND(ISNUMBER($A74),ISNUMBER(O$1)),IF(OFFSET(CountryData!$A$1,'Quality check'!$A74-1,'Quality check'!O$1-1)=0,"",OFFSET(CountryData!$A$1,'Quality check'!$A74-1,'Quality check'!O$1-1)),"")</f>
        <v>530275.11620274605</v>
      </c>
      <c r="P74" s="203">
        <f ca="1">IF(AND(ISNUMBER($A74),ISNUMBER(P$1)),IF(OFFSET(CountryData!$A$1,'Quality check'!$A74-1,'Quality check'!P$1-1)=0,"",OFFSET(CountryData!$A$1,'Quality check'!$A74-1,'Quality check'!P$1-1)),"")</f>
        <v>1013603.6436907061</v>
      </c>
      <c r="Q74" s="203">
        <f ca="1">IF(AND(ISNUMBER($A74),ISNUMBER(Q$1)),IF(OFFSET(CountryData!$A$1,'Quality check'!$A74-1,'Quality check'!Q$1-1)=0,"",OFFSET(CountryData!$A$1,'Quality check'!$A74-1,'Quality check'!Q$1-1)),"")</f>
        <v>599000</v>
      </c>
      <c r="R74" s="203">
        <f ca="1">IF(AND(ISNUMBER($A74),ISNUMBER(R$1)),IF(OFFSET(CountryData!$A$1,'Quality check'!$A74-1,'Quality check'!R$1-1)=0,"",OFFSET(CountryData!$A$1,'Quality check'!$A74-1,'Quality check'!R$1-1)),"")</f>
        <v>282261.99616855313</v>
      </c>
      <c r="S74" s="203">
        <f ca="1">IF(AND(ISNUMBER($A74),ISNUMBER(S$1)),IF(OFFSET(CountryData!$A$1,'Quality check'!$A74-1,'Quality check'!S$1-1)=0,"",OFFSET(CountryData!$A$1,'Quality check'!$A74-1,'Quality check'!S$1-1)),"")</f>
        <v>201066.53131940681</v>
      </c>
      <c r="T74" s="202">
        <f ca="1">IF(AND(ISNUMBER($A74),ISNUMBER(T$1)),IF(OFFSET(CountryData!$A$1,'Quality check'!$A74-1,'Quality check'!T$1-1)=0,"",OFFSET(CountryData!$A$1,'Quality check'!$A74-1,'Quality check'!T$1-1)),"")</f>
        <v>0.81725000000000103</v>
      </c>
      <c r="U74" s="203">
        <f ca="1">IF(AND(ISNUMBER($A74),ISNUMBER(U$1)),IF(OFFSET(CountryData!$A$1,'Quality check'!$A74-1,'Quality check'!U$1-1)=0,"",OFFSET(CountryData!$A$1,'Quality check'!$A74-1,'Quality check'!U$1-1)),"")</f>
        <v>7631500</v>
      </c>
      <c r="V74" s="203">
        <f ca="1">IF(AND(ISNUMBER($A74),ISNUMBER(V$1)),IF(OFFSET(CountryData!$A$1,'Quality check'!$A74-1,'Quality check'!V$1-1)=0,"",OFFSET(CountryData!$A$1,'Quality check'!$A74-1,'Quality check'!V$1-1)),"")</f>
        <v>6868350</v>
      </c>
      <c r="W74" s="202">
        <f ca="1">IF(AND(ISNUMBER($A74),ISNUMBER(W$1)),IF(OFFSET(CountryData!$A$1,'Quality check'!$A74-1,'Quality check'!W$1-1)=0,"",OFFSET(CountryData!$A$1,'Quality check'!$A74-1,'Quality check'!W$1-1)),"")</f>
        <v>0.7390000000000001</v>
      </c>
      <c r="X74" s="202">
        <f ca="1">IF(AND(ISNUMBER($A74),ISNUMBER(X$1)),IF(OFFSET(CountryData!$A$1,'Quality check'!$A74-1,'Quality check'!X$1-1)=0,"",OFFSET(CountryData!$A$1,'Quality check'!$A74-1,'Quality check'!X$1-1)),"")</f>
        <v>4.4000000000000004</v>
      </c>
      <c r="Y74" s="202">
        <f ca="1">IF(AND(ISNUMBER($A74),ISNUMBER(Y$1)),IF(OFFSET(CountryData!$A$1,'Quality check'!$A74-1,'Quality check'!Y$1-1)=0,"",OFFSET(CountryData!$A$1,'Quality check'!$A74-1,'Quality check'!Y$1-1)),"")</f>
        <v>0.5</v>
      </c>
      <c r="Z74" s="202">
        <f ca="1">IF(AND(ISNUMBER($A74),ISNUMBER(Z$1)),IF(OFFSET(CountryData!$A$1,'Quality check'!$A74-1,'Quality check'!Z$1-1)=0,"",OFFSET(CountryData!$A$1,'Quality check'!$A74-1,'Quality check'!Z$1-1)),"")</f>
        <v>0.5</v>
      </c>
      <c r="AA74" s="203">
        <f ca="1">IF(AND(ISNUMBER($A74),ISNUMBER(AA$1)),IF(OFFSET(CountryData!$A$1,'Quality check'!$A74-1,'Quality check'!AA$1-1)=0,"",OFFSET(CountryData!$A$1,'Quality check'!$A74-1,'Quality check'!AA$1-1)),"")</f>
        <v>17193</v>
      </c>
      <c r="AB74" s="203">
        <f ca="1">IF(AND(ISNUMBER($A74),ISNUMBER(AB$1)),IF(OFFSET(CountryData!$A$1,'Quality check'!$A74-1,'Quality check'!AB$1-1)=0,"",OFFSET(CountryData!$A$1,'Quality check'!$A74-1,'Quality check'!AB$1-1)),"")</f>
        <v>36400</v>
      </c>
      <c r="AC74" s="203">
        <f ca="1">IF(AND(ISNUMBER($A74),ISNUMBER(AC$1)),IF(OFFSET(CountryData!$A$1,'Quality check'!$A74-1,'Quality check'!AC$1-1)=0,"",OFFSET(CountryData!$A$1,'Quality check'!$A74-1,'Quality check'!AC$1-1)),"")</f>
        <v>56348</v>
      </c>
      <c r="AD74" s="203">
        <f ca="1">IF(AND(ISNUMBER($A74),ISNUMBER(AD$1)),IF(OFFSET(CountryData!$A$1,'Quality check'!$A74-1,'Quality check'!AD$1-1)=0,"",OFFSET(CountryData!$A$1,'Quality check'!$A74-1,'Quality check'!AD$1-1)),"")</f>
        <v>3318</v>
      </c>
      <c r="AE74" s="202">
        <f ca="1">IF(AND(ISNUMBER($A74),ISNUMBER(AE$1)),IF(OFFSET(CountryData!$A$1,'Quality check'!$A74-1,'Quality check'!AE$1-1)=0,"",OFFSET(CountryData!$A$1,'Quality check'!$A74-1,'Quality check'!AE$1-1)),"")</f>
        <v>0.223</v>
      </c>
      <c r="AF74" s="308">
        <f ca="1">IF(AND(ISNUMBER($A74),ISNUMBER(AF$1)),IF(OFFSET(CountryData!$A$1,'Quality check'!$A74-1,'Quality check'!AF$1-1)=0,"",OFFSET(CountryData!$A$1,'Quality check'!$A74-1,'Quality check'!AF$1-1)),"")</f>
        <v>3.8653333333333335</v>
      </c>
      <c r="AG74" s="203" t="str">
        <f ca="1">IF(AND(ISNUMBER($A74),ISNUMBER(AG$1)),IF(OFFSET(CountryData!$A$1,'Quality check'!$A74-1,'Quality check'!AG$1-1)=0,"",OFFSET(CountryData!$A$1,'Quality check'!$A74-1,'Quality check'!AG$1-1)),"")</f>
        <v/>
      </c>
      <c r="AH74" s="203" t="str">
        <f ca="1">IF(AND(ISNUMBER($A74),ISNUMBER(AH$1)),IF(OFFSET(CountryData!$A$1,'Quality check'!$A74-1,'Quality check'!AH$1-1)=0,"",OFFSET(CountryData!$A$1,'Quality check'!$A74-1,'Quality check'!AH$1-1)),"")</f>
        <v/>
      </c>
      <c r="AI74" s="203" t="str">
        <f ca="1">IF(AND(ISNUMBER($A74),ISNUMBER(AI$1)),IF(OFFSET(CountryData!$A$1,'Quality check'!$A74-1,'Quality check'!AI$1-1)=0,"",OFFSET(CountryData!$A$1,'Quality check'!$A74-1,'Quality check'!AI$1-1)),"")</f>
        <v/>
      </c>
      <c r="AJ74" s="202" t="str">
        <f ca="1">IF(AND(ISNUMBER($A74),ISNUMBER(AJ$1)),IF(OFFSET(CountryData!$A$1,'Quality check'!$A74-1,'Quality check'!AJ$1-1)=0,"",OFFSET(CountryData!$A$1,'Quality check'!$A74-1,'Quality check'!AJ$1-1)),"")</f>
        <v/>
      </c>
      <c r="AK74" s="202" t="str">
        <f ca="1">IF(AND(ISNUMBER($A74),ISNUMBER(AK$1)),IF(OFFSET(CountryData!$A$1,'Quality check'!$A74-1,'Quality check'!AK$1-1)=0,"",OFFSET(CountryData!$A$1,'Quality check'!$A74-1,'Quality check'!AK$1-1)),"")</f>
        <v/>
      </c>
      <c r="AL74" s="202">
        <f ca="1">IF(AND(ISNUMBER($A74),ISNUMBER(AL$1)),IF(OFFSET(CountryData!$A$1,'Quality check'!$A74-1,'Quality check'!AL$1-1)=0,"",OFFSET(CountryData!$A$1,'Quality check'!$A74-1,'Quality check'!AL$1-1)),"")</f>
        <v>0.188</v>
      </c>
      <c r="AM74" s="202">
        <f ca="1">IF(AND(ISNUMBER($A74),ISNUMBER(AM$1)),IF(OFFSET(CountryData!$A$1,'Quality check'!$A74-1,'Quality check'!AM$1-1)=0,"",OFFSET(CountryData!$A$1,'Quality check'!$A74-1,'Quality check'!AM$1-1)),"")</f>
        <v>3.2586666666666666</v>
      </c>
      <c r="AN74" s="202" t="str">
        <f ca="1">IF(AND(ISNUMBER($A74),ISNUMBER(AN$1)),IF(OFFSET(CountryData!$A$1,'Quality check'!$A74-1,'Quality check'!AN$1-1)=0,"",OFFSET(CountryData!$A$1,'Quality check'!$A74-1,'Quality check'!AN$1-1)),"")</f>
        <v/>
      </c>
      <c r="AO74" s="203" t="str">
        <f ca="1">IF(AND(ISNUMBER($A74),ISNUMBER(AO$1)),IF(OFFSET(CountryData!$A$1,'Quality check'!$A74-1,'Quality check'!AO$1-1)=0,"",OFFSET(CountryData!$A$1,'Quality check'!$A74-1,'Quality check'!AO$1-1)),"")</f>
        <v/>
      </c>
      <c r="AP74" s="203" t="str">
        <f ca="1">IF(AND(ISNUMBER($A74),ISNUMBER(AP$1)),IF(OFFSET(CountryData!$A$1,'Quality check'!$A74-1,'Quality check'!AP$1-1)=0,"",OFFSET(CountryData!$A$1,'Quality check'!$A74-1,'Quality check'!AP$1-1)),"")</f>
        <v/>
      </c>
      <c r="AQ74" s="202" t="str">
        <f ca="1">IF(AND(ISNUMBER($A74),ISNUMBER(AQ$1)),IF(OFFSET(CountryData!$A$1,'Quality check'!$A74-1,'Quality check'!AQ$1-1)=0,"",OFFSET(CountryData!$A$1,'Quality check'!$A74-1,'Quality check'!AQ$1-1)),"")</f>
        <v/>
      </c>
      <c r="AR74" s="202" t="str">
        <f ca="1">IF(AND(ISNUMBER($A74),ISNUMBER(AR$1)),IF(OFFSET(CountryData!$A$1,'Quality check'!$A74-1,'Quality check'!AR$1-1)=0,"",OFFSET(CountryData!$A$1,'Quality check'!$A74-1,'Quality check'!AR$1-1)),"")</f>
        <v/>
      </c>
      <c r="AS74" s="202" t="str">
        <f ca="1">IF(AND(ISNUMBER($A74),ISNUMBER(AS$1)),IF(OFFSET(CountryData!$A$1,'Quality check'!$A74-1,'Quality check'!AS$1-1)=0,"",OFFSET(CountryData!$A$1,'Quality check'!$A74-1,'Quality check'!AS$1-1)),"")</f>
        <v/>
      </c>
      <c r="AT74" s="202">
        <f ca="1">IF(AND(ISNUMBER($A74),ISNUMBER(AT$1)),IF(OFFSET(CountryData!$A$1,'Quality check'!$A74-1,'Quality check'!AT$1-1)=0,"",OFFSET(CountryData!$A$1,'Quality check'!$A74-1,'Quality check'!AT$1-1)),"")</f>
        <v>0.371</v>
      </c>
      <c r="AU74" s="202">
        <f ca="1">IF(AND(ISNUMBER($A74),ISNUMBER(AU$1)),IF(OFFSET(CountryData!$A$1,'Quality check'!$A74-1,'Quality check'!AU$1-1)=0,"",OFFSET(CountryData!$A$1,'Quality check'!$A74-1,'Quality check'!AU$1-1)),"")</f>
        <v>8</v>
      </c>
      <c r="AV74" s="202" t="str">
        <f ca="1">IF(AND(ISNUMBER($A74),ISNUMBER(AV$1)),IF(OFFSET(CountryData!$A$1,'Quality check'!$A74-1,'Quality check'!AV$1-1)=0,"",OFFSET(CountryData!$A$1,'Quality check'!$A74-1,'Quality check'!AV$1-1)),"")</f>
        <v/>
      </c>
      <c r="AW74" s="203" t="str">
        <f ca="1">IF(AND(ISNUMBER($A74),ISNUMBER(AW$1)),IF(OFFSET(CountryData!$A$1,'Quality check'!$A74-1,'Quality check'!AW$1-1)=0,"",OFFSET(CountryData!$A$1,'Quality check'!$A74-1,'Quality check'!AW$1-1)),"")</f>
        <v/>
      </c>
      <c r="AX74" s="203" t="str">
        <f ca="1">IF(AND(ISNUMBER($A74),ISNUMBER(AX$1)),IF(OFFSET(CountryData!$A$1,'Quality check'!$A74-1,'Quality check'!AX$1-1)=0,"",OFFSET(CountryData!$A$1,'Quality check'!$A74-1,'Quality check'!AX$1-1)),"")</f>
        <v/>
      </c>
      <c r="AY74" s="202" t="str">
        <f ca="1">IF(AND(ISNUMBER($A74),ISNUMBER(AY$1)),IF(OFFSET(CountryData!$A$1,'Quality check'!$A74-1,'Quality check'!AY$1-1)=0,"",OFFSET(CountryData!$A$1,'Quality check'!$A74-1,'Quality check'!AY$1-1)),"")</f>
        <v/>
      </c>
      <c r="AZ74" s="202" t="str">
        <f ca="1">IF(AND(ISNUMBER($A74),ISNUMBER(AZ$1)),IF(OFFSET(CountryData!$A$1,'Quality check'!$A74-1,'Quality check'!AZ$1-1)=0,"",OFFSET(CountryData!$A$1,'Quality check'!$A74-1,'Quality check'!AZ$1-1)),"")</f>
        <v/>
      </c>
      <c r="BA74" s="202" t="str">
        <f ca="1">IF(AND(ISNUMBER($A74),ISNUMBER(BA$1)),IF(OFFSET(CountryData!$A$1,'Quality check'!$A74-1,'Quality check'!BA$1-1)=0,"",OFFSET(CountryData!$A$1,'Quality check'!$A74-1,'Quality check'!BA$1-1)),"")</f>
        <v/>
      </c>
      <c r="BB74" s="202" t="str">
        <f ca="1">IF(AND(ISNUMBER($A74),ISNUMBER(BB$1)),IF(OFFSET(CountryData!$A$1,'Quality check'!$A74-1,'Quality check'!BB$1-1)=0,"",OFFSET(CountryData!$A$1,'Quality check'!$A74-1,'Quality check'!BB$1-1)),"")</f>
        <v/>
      </c>
      <c r="BC74" s="202" t="str">
        <f ca="1">IF(AND(ISNUMBER($A74),ISNUMBER(BC$1)),IF(OFFSET(CountryData!$A$1,'Quality check'!$A74-1,'Quality check'!BC$1-1)=0,"",OFFSET(CountryData!$A$1,'Quality check'!$A74-1,'Quality check'!BC$1-1)),"")</f>
        <v/>
      </c>
      <c r="BD74" s="313" t="str">
        <f ca="1">IF(AND(ISNUMBER($A74),ISNUMBER(BD$1)),IF(OFFSET(CountryData!$A$1,'Quality check'!$A74-1,'Quality check'!BD$1-1)=0,"",OFFSET(CountryData!$A$1,'Quality check'!$A74-1,'Quality check'!BD$1-1)),"")</f>
        <v/>
      </c>
      <c r="BE74" s="313" t="str">
        <f ca="1">IF(AND(ISNUMBER($A74),ISNUMBER(BE$1)),IF(OFFSET(CountryData!$A$1,'Quality check'!$A74-1,'Quality check'!BE$1-1)=0,"",OFFSET(CountryData!$A$1,'Quality check'!$A74-1,'Quality check'!BE$1-1)),"")</f>
        <v/>
      </c>
      <c r="BF74" s="313" t="str">
        <f ca="1">IF(AND(ISNUMBER($A74),ISNUMBER(BF$1)),IF(OFFSET(CountryData!$A$1,'Quality check'!$A74-1,'Quality check'!BF$1-1)=0,"",OFFSET(CountryData!$A$1,'Quality check'!$A74-1,'Quality check'!BF$1-1)),"")</f>
        <v/>
      </c>
      <c r="BG74" s="203" t="str">
        <f ca="1">IF(AND(ISNUMBER($A74),ISNUMBER(BG$1)),IF(OFFSET(CountryData!$A$1,'Quality check'!$A74-1,'Quality check'!BG$1-1)=0,"",OFFSET(CountryData!$A$1,'Quality check'!$A74-1,'Quality check'!BG$1-1)),"")</f>
        <v/>
      </c>
      <c r="BH74" s="202" t="str">
        <f ca="1">IF(AND(ISNUMBER($A74),ISNUMBER(BH$1)),IF(OFFSET(CountryData!$A$1,'Quality check'!$A74-1,'Quality check'!BH$1-1)=0,"",OFFSET(CountryData!$A$1,'Quality check'!$A74-1,'Quality check'!BH$1-1)),"")</f>
        <v/>
      </c>
      <c r="BI74" s="203" t="str">
        <f ca="1">IF(AND(ISNUMBER($A74),ISNUMBER(BI$1)),IF(OFFSET(CountryData!$A$1,'Quality check'!$A74-1,'Quality check'!BI$1-1)=0,"",OFFSET(CountryData!$A$1,'Quality check'!$A74-1,'Quality check'!BI$1-1)),"")</f>
        <v/>
      </c>
      <c r="BJ74" s="202" t="str">
        <f ca="1">IF(AND(ISNUMBER($A74),ISNUMBER(BJ$1)),IF(OFFSET(CountryData!$A$1,'Quality check'!$A74-1,'Quality check'!BJ$1-1)=0,"",OFFSET(CountryData!$A$1,'Quality check'!$A74-1,'Quality check'!BJ$1-1)),"")</f>
        <v/>
      </c>
      <c r="BK74" s="202" t="str">
        <f ca="1">IF(AND(ISNUMBER($A74),ISNUMBER(BK$1)),IF(OFFSET(CountryData!$A$1,'Quality check'!$A74-1,'Quality check'!BK$1-1)=0,"",OFFSET(CountryData!$A$1,'Quality check'!$A74-1,'Quality check'!BK$1-1)),"")</f>
        <v/>
      </c>
      <c r="BL74" s="308" t="str">
        <f ca="1">IF(AND(ISNUMBER($A74),ISNUMBER(BL$1)),IF(OFFSET(CountryData!$A$1,'Quality check'!$A74-1,'Quality check'!BL$1-1)=0,"",OFFSET(CountryData!$A$1,'Quality check'!$A74-1,'Quality check'!BL$1-1)),"")</f>
        <v/>
      </c>
      <c r="BM74" s="308" t="str">
        <f ca="1">IF(AND(ISNUMBER($A74),ISNUMBER(BM$1)),IF(OFFSET(CountryData!$A$1,'Quality check'!$A74-1,'Quality check'!BM$1-1)=0,"",OFFSET(CountryData!$A$1,'Quality check'!$A74-1,'Quality check'!BM$1-1)),"")</f>
        <v/>
      </c>
      <c r="BN74" s="308" t="str">
        <f ca="1">IF(AND(ISNUMBER($A74),ISNUMBER(BN$1)),IF(OFFSET(CountryData!$A$1,'Quality check'!$A74-1,'Quality check'!BN$1-1)=0,"",OFFSET(CountryData!$A$1,'Quality check'!$A74-1,'Quality check'!BN$1-1)),"")</f>
        <v/>
      </c>
      <c r="BO74" s="308" t="str">
        <f ca="1">IF(AND(ISNUMBER($A74),ISNUMBER(BO$1)),IF(OFFSET(CountryData!$A$1,'Quality check'!$A74-1,'Quality check'!BO$1-1)=0,"",OFFSET(CountryData!$A$1,'Quality check'!$A74-1,'Quality check'!BO$1-1)),"")</f>
        <v/>
      </c>
      <c r="BP74" s="308" t="str">
        <f ca="1">IF(AND(ISNUMBER($A74),ISNUMBER(BP$1)),IF(OFFSET(CountryData!$A$1,'Quality check'!$A74-1,'Quality check'!BP$1-1)=0,"",OFFSET(CountryData!$A$1,'Quality check'!$A74-1,'Quality check'!BP$1-1)),"")</f>
        <v/>
      </c>
      <c r="BQ74" s="308">
        <f ca="1">IF(AND(ISNUMBER($A74),ISNUMBER(BQ$1)),IF(OFFSET(CountryData!$A$1,'Quality check'!$A74-1,'Quality check'!BQ$1-1)=0,"",OFFSET(CountryData!$A$1,'Quality check'!$A74-1,'Quality check'!BQ$1-1)),"")</f>
        <v>0.27</v>
      </c>
      <c r="BR74" s="308" t="str">
        <f ca="1">IF(AND(ISNUMBER($A74),ISNUMBER(BR$1)),IF(OFFSET(CountryData!$A$1,'Quality check'!$A74-1,'Quality check'!BR$1-1)=0,"",OFFSET(CountryData!$A$1,'Quality check'!$A74-1,'Quality check'!BR$1-1)),"")</f>
        <v/>
      </c>
      <c r="BS74" s="308" t="str">
        <f ca="1">IF(AND(ISNUMBER($A74),ISNUMBER(BS$1)),IF(OFFSET(CountryData!$A$1,'Quality check'!$A74-1,'Quality check'!BS$1-1)=0,"",OFFSET(CountryData!$A$1,'Quality check'!$A74-1,'Quality check'!BS$1-1)),"")</f>
        <v/>
      </c>
      <c r="BT74" s="308" t="str">
        <f ca="1">IF(AND(ISNUMBER($A74),ISNUMBER(BT$1)),IF(OFFSET(CountryData!$A$1,'Quality check'!$A74-1,'Quality check'!BT$1-1)=0,"",OFFSET(CountryData!$A$1,'Quality check'!$A74-1,'Quality check'!BT$1-1)),"")</f>
        <v/>
      </c>
      <c r="BU74" s="308" t="str">
        <f ca="1">IF(AND(ISNUMBER($A74),ISNUMBER(BU$1)),IF(OFFSET(CountryData!$A$1,'Quality check'!$A74-1,'Quality check'!BU$1-1)=0,"",OFFSET(CountryData!$A$1,'Quality check'!$A74-1,'Quality check'!BU$1-1)),"")</f>
        <v/>
      </c>
      <c r="BV74" s="308" t="str">
        <f ca="1">IF(AND(ISNUMBER($A74),ISNUMBER(BV$1)),IF(OFFSET(CountryData!$A$1,'Quality check'!$A74-1,'Quality check'!BV$1-1)=0,"",OFFSET(CountryData!$A$1,'Quality check'!$A74-1,'Quality check'!BV$1-1)),"")</f>
        <v/>
      </c>
      <c r="BW74" s="308">
        <f ca="1">IF(AND(ISNUMBER($A74),ISNUMBER(BW$1)),IF(OFFSET(CountryData!$A$1,'Quality check'!$A74-1,'Quality check'!BW$1-1)=0,"",OFFSET(CountryData!$A$1,'Quality check'!$A74-1,'Quality check'!BW$1-1)),"")</f>
        <v>0.25</v>
      </c>
      <c r="BX74" s="202" t="str">
        <f ca="1">IF(AND(ISNUMBER($A74),ISNUMBER(BX$1)),IF(OFFSET(CountryData!$A$1,'Quality check'!$A74-1,'Quality check'!BX$1-1)=0,"",OFFSET(CountryData!$A$1,'Quality check'!$A74-1,'Quality check'!BX$1-1)),"")</f>
        <v/>
      </c>
      <c r="BY74" s="308" t="str">
        <f ca="1">IF(AND(ISNUMBER($A74),ISNUMBER(BY$1)),IF(OFFSET(CountryData!$A$1,'Quality check'!$A74-1,'Quality check'!BY$1-1)=0,"",OFFSET(CountryData!$A$1,'Quality check'!$A74-1,'Quality check'!BY$1-1)),"")</f>
        <v/>
      </c>
      <c r="BZ74" s="308" t="str">
        <f ca="1">IF(AND(ISNUMBER($A74),ISNUMBER(BZ$1)),IF(OFFSET(CountryData!$A$1,'Quality check'!$A74-1,'Quality check'!BZ$1-1)=0,"",OFFSET(CountryData!$A$1,'Quality check'!$A74-1,'Quality check'!BZ$1-1)),"")</f>
        <v/>
      </c>
      <c r="CA74" s="308">
        <f ca="1">IF(AND(ISNUMBER($A74),ISNUMBER(CA$1)),IF(OFFSET(CountryData!$A$1,'Quality check'!$A74-1,'Quality check'!CA$1-1)=0,"",OFFSET(CountryData!$A$1,'Quality check'!$A74-1,'Quality check'!CA$1-1)),"")</f>
        <v>0.52</v>
      </c>
      <c r="CB74" s="308" t="str">
        <f ca="1">IF(AND(ISNUMBER($A74),ISNUMBER(CB$1)),IF(OFFSET(CountryData!$A$1,'Quality check'!$A74-1,'Quality check'!CB$1-1)=0,"",OFFSET(CountryData!$A$1,'Quality check'!$A74-1,'Quality check'!CB$1-1)),"")</f>
        <v/>
      </c>
      <c r="CC74" s="308" t="str">
        <f ca="1">IF(AND(ISNUMBER($A74),ISNUMBER(CC$1)),IF(OFFSET(CountryData!$A$1,'Quality check'!$A74-1,'Quality check'!CC$1-1)=0,"",OFFSET(CountryData!$A$1,'Quality check'!$A74-1,'Quality check'!CC$1-1)),"")</f>
        <v/>
      </c>
      <c r="CD74" s="308" t="str">
        <f ca="1">IF(AND(ISNUMBER($A74),ISNUMBER(CD$1)),IF(OFFSET(CountryData!$A$1,'Quality check'!$A74-1,'Quality check'!CD$1-1)=0,"",OFFSET(CountryData!$A$1,'Quality check'!$A74-1,'Quality check'!CD$1-1)),"")</f>
        <v/>
      </c>
      <c r="CE74" s="308" t="str">
        <f ca="1">IF(AND(ISNUMBER($A74),ISNUMBER(CE$1)),IF(OFFSET(CountryData!$A$1,'Quality check'!$A74-1,'Quality check'!CE$1-1)=0,"",OFFSET(CountryData!$A$1,'Quality check'!$A74-1,'Quality check'!CE$1-1)),"")</f>
        <v/>
      </c>
      <c r="CF74" s="308" t="str">
        <f ca="1">IF(AND(ISNUMBER($A74),ISNUMBER(CF$1)),IF(OFFSET(CountryData!$A$1,'Quality check'!$A74-1,'Quality check'!CF$1-1)=0,"",OFFSET(CountryData!$A$1,'Quality check'!$A74-1,'Quality check'!CF$1-1)),"")</f>
        <v/>
      </c>
      <c r="CG74" s="308" t="str">
        <f ca="1">IF(AND(ISNUMBER($A74),ISNUMBER(CG$1)),IF(OFFSET(CountryData!$A$1,'Quality check'!$A74-1,'Quality check'!CG$1-1)=0,"",OFFSET(CountryData!$A$1,'Quality check'!$A74-1,'Quality check'!CG$1-1)),"")</f>
        <v/>
      </c>
      <c r="CH74" s="308">
        <f ca="1">IF(AND(ISNUMBER($A74),ISNUMBER(CH$1)),IF(OFFSET(CountryData!$A$1,'Quality check'!$A74-1,'Quality check'!CH$1-1)=0,"",OFFSET(CountryData!$A$1,'Quality check'!$A74-1,'Quality check'!CH$1-1)),"")</f>
        <v>0.25</v>
      </c>
      <c r="CI74" s="308" t="str">
        <f ca="1">IF(AND(ISNUMBER($A74),ISNUMBER(CI$1)),IF(OFFSET(CountryData!$A$1,'Quality check'!$A74-1,'Quality check'!CI$1-1)=0,"",OFFSET(CountryData!$A$1,'Quality check'!$A74-1,'Quality check'!CI$1-1)),"")</f>
        <v/>
      </c>
      <c r="CJ74" s="308" t="str">
        <f ca="1">IF(AND(ISNUMBER($A74),ISNUMBER(CJ$1)),IF(OFFSET(CountryData!$A$1,'Quality check'!$A74-1,'Quality check'!CJ$1-1)=0,"",OFFSET(CountryData!$A$1,'Quality check'!$A74-1,'Quality check'!CJ$1-1)),"")</f>
        <v/>
      </c>
      <c r="CK74" s="202" t="str">
        <f ca="1">IF(AND(ISNUMBER($A74),ISNUMBER(CK$1)),IF(OFFSET(CountryData!$A$1,'Quality check'!$A74-1,'Quality check'!CK$1-1)=0,"",OFFSET(CountryData!$A$1,'Quality check'!$A74-1,'Quality check'!CK$1-1)),"")</f>
        <v/>
      </c>
      <c r="CL74" s="308" t="str">
        <f ca="1">IF(AND(ISNUMBER($A74),ISNUMBER(CL$1)),IF(OFFSET(CountryData!$A$1,'Quality check'!$A74-1,'Quality check'!CL$1-1)=0,"",OFFSET(CountryData!$A$1,'Quality check'!$A74-1,'Quality check'!CL$1-1)),"")</f>
        <v/>
      </c>
      <c r="CM74" s="308" t="str">
        <f ca="1">IF(AND(ISNUMBER($A74),ISNUMBER(CM$1)),IF(OFFSET(CountryData!$A$1,'Quality check'!$A74-1,'Quality check'!CM$1-1)=0,"",OFFSET(CountryData!$A$1,'Quality check'!$A74-1,'Quality check'!CM$1-1)),"")</f>
        <v/>
      </c>
      <c r="CN74" s="308" t="str">
        <f ca="1">IF(AND(ISNUMBER($A74),ISNUMBER(CN$1)),IF(OFFSET(CountryData!$A$1,'Quality check'!$A74-1,'Quality check'!CN$1-1)=0,"",OFFSET(CountryData!$A$1,'Quality check'!$A74-1,'Quality check'!CN$1-1)),"")</f>
        <v/>
      </c>
      <c r="CO74" s="308" t="str">
        <f ca="1">IF(AND(ISNUMBER($A74),ISNUMBER(CO$1)),IF(OFFSET(CountryData!$A$1,'Quality check'!$A74-1,'Quality check'!CO$1-1)=0,"",OFFSET(CountryData!$A$1,'Quality check'!$A74-1,'Quality check'!CO$1-1)),"")</f>
        <v/>
      </c>
      <c r="CP74" s="308" t="str">
        <f ca="1">IF(AND(ISNUMBER($A74),ISNUMBER(CP$1)),IF(OFFSET(CountryData!$A$1,'Quality check'!$A74-1,'Quality check'!CP$1-1)=0,"",OFFSET(CountryData!$A$1,'Quality check'!$A74-1,'Quality check'!CP$1-1)),"")</f>
        <v/>
      </c>
      <c r="CQ74" s="308">
        <f ca="1">IF(AND(ISNUMBER($A74),ISNUMBER(CQ$1)),IF(OFFSET(CountryData!$A$1,'Quality check'!$A74-1,'Quality check'!CQ$1-1)=0,"",OFFSET(CountryData!$A$1,'Quality check'!$A74-1,'Quality check'!CQ$1-1)),"")</f>
        <v>0.3</v>
      </c>
      <c r="CR74" s="203" t="str">
        <f ca="1">IF(AND(ISNUMBER($A74),ISNUMBER(CR$1)),IF(OFFSET(CountryData!$A$1,'Quality check'!$A74-1,'Quality check'!CR$1-1)=0,"",OFFSET(CountryData!$A$1,'Quality check'!$A74-1,'Quality check'!CR$1-1)),"")</f>
        <v/>
      </c>
      <c r="CS74" s="203" t="str">
        <f ca="1">IF(AND(ISNUMBER($A74),ISNUMBER(CS$1)),IF(OFFSET(CountryData!$A$1,'Quality check'!$A74-1,'Quality check'!CS$1-1)=0,"",OFFSET(CountryData!$A$1,'Quality check'!$A74-1,'Quality check'!CS$1-1)),"")</f>
        <v/>
      </c>
      <c r="CT74" s="203" t="str">
        <f ca="1">IF(AND(ISNUMBER($A74),ISNUMBER(CT$1)),IF(OFFSET(CountryData!$A$1,'Quality check'!$A74-1,'Quality check'!CT$1-1)=0,"",OFFSET(CountryData!$A$1,'Quality check'!$A74-1,'Quality check'!CT$1-1)),"")</f>
        <v/>
      </c>
      <c r="CU74" s="203" t="str">
        <f ca="1">IF(AND(ISNUMBER($A74),ISNUMBER(CU$1)),IF(OFFSET(CountryData!$A$1,'Quality check'!$A74-1,'Quality check'!CU$1-1)=0,"",OFFSET(CountryData!$A$1,'Quality check'!$A74-1,'Quality check'!CU$1-1)),"")</f>
        <v/>
      </c>
      <c r="CV74" s="203" t="str">
        <f ca="1">IF(AND(ISNUMBER($A74),ISNUMBER(CV$1)),IF(OFFSET(CountryData!$A$1,'Quality check'!$A74-1,'Quality check'!CV$1-1)=0,"",OFFSET(CountryData!$A$1,'Quality check'!$A74-1,'Quality check'!CV$1-1)),"")</f>
        <v/>
      </c>
      <c r="CW74" s="203" t="str">
        <f ca="1">IF(AND(ISNUMBER($A74),ISNUMBER(CW$1)),IF(OFFSET(CountryData!$A$1,'Quality check'!$A74-1,'Quality check'!CW$1-1)=0,"",OFFSET(CountryData!$A$1,'Quality check'!$A74-1,'Quality check'!CW$1-1)),"")</f>
        <v/>
      </c>
      <c r="CX74" s="203" t="str">
        <f ca="1">IF(AND(ISNUMBER($A74),ISNUMBER(CX$1)),IF(OFFSET(CountryData!$A$1,'Quality check'!$A74-1,'Quality check'!CX$1-1)=0,"",OFFSET(CountryData!$A$1,'Quality check'!$A74-1,'Quality check'!CX$1-1)),"")</f>
        <v/>
      </c>
      <c r="CY74" s="203" t="str">
        <f ca="1">IF(AND(ISNUMBER($A74),ISNUMBER(CY$1)),IF(OFFSET(CountryData!$A$1,'Quality check'!$A74-1,'Quality check'!CY$1-1)=0,"",OFFSET(CountryData!$A$1,'Quality check'!$A74-1,'Quality check'!CY$1-1)),"")</f>
        <v/>
      </c>
      <c r="CZ74" s="308" t="str">
        <f ca="1">IF(AND(ISNUMBER($A74),ISNUMBER(CZ$1)),IF(OFFSET(CountryData!$A$1,'Quality check'!$A74-1,'Quality check'!CZ$1-1)=0,"",OFFSET(CountryData!$A$1,'Quality check'!$A74-1,'Quality check'!CZ$1-1)),"")</f>
        <v/>
      </c>
      <c r="DA74" s="308" t="str">
        <f ca="1">IF(AND(ISNUMBER($A74),ISNUMBER(DA$1)),IF(OFFSET(CountryData!$A$1,'Quality check'!$A74-1,'Quality check'!DA$1-1)=0,"",OFFSET(CountryData!$A$1,'Quality check'!$A74-1,'Quality check'!DA$1-1)),"")</f>
        <v/>
      </c>
      <c r="DB74" s="202" t="str">
        <f ca="1">IF(AND(ISNUMBER($A74),ISNUMBER(DB$1)),IF(OFFSET(CountryData!$A$1,'Quality check'!$A74-1,'Quality check'!DB$1-1)=0,"",OFFSET(CountryData!$A$1,'Quality check'!$A74-1,'Quality check'!DB$1-1)),"")</f>
        <v/>
      </c>
      <c r="DC74" s="308" t="str">
        <f ca="1">IF(AND(ISNUMBER($A74),ISNUMBER(DC$1)),IF(OFFSET(CountryData!$A$1,'Quality check'!$A74-1,'Quality check'!DC$1-1)=0,"",OFFSET(CountryData!$A$1,'Quality check'!$A74-1,'Quality check'!DC$1-1)),"")</f>
        <v/>
      </c>
      <c r="DD74" s="308" t="str">
        <f ca="1">IF(AND(ISNUMBER($A74),ISNUMBER(DD$1)),IF(OFFSET(CountryData!$A$1,'Quality check'!$A74-1,'Quality check'!DD$1-1)=0,"",OFFSET(CountryData!$A$1,'Quality check'!$A74-1,'Quality check'!DD$1-1)),"")</f>
        <v/>
      </c>
      <c r="DE74" s="202" t="str">
        <f ca="1">IF(AND(ISNUMBER($A74),ISNUMBER(DE$1)),IF(OFFSET(CountryData!$A$1,'Quality check'!$A74-1,'Quality check'!DE$1-1)=0,"",OFFSET(CountryData!$A$1,'Quality check'!$A74-1,'Quality check'!DE$1-1)),"")</f>
        <v/>
      </c>
      <c r="DF74" s="203" t="str">
        <f ca="1">IF(AND(ISNUMBER($A74),ISNUMBER(DF$1)),IF(OFFSET(CountryData!$A$1,'Quality check'!$A74-1,'Quality check'!DF$1-1)=0,"",OFFSET(CountryData!$A$1,'Quality check'!$A74-1,'Quality check'!DF$1-1)),"")</f>
        <v/>
      </c>
      <c r="DG74" s="308" t="str">
        <f ca="1">IF(AND(ISNUMBER($A74),ISNUMBER(DG$1)),IF(OFFSET(CountryData!$A$1,'Quality check'!$A74-1,'Quality check'!DG$1-1)=0,"",OFFSET(CountryData!$A$1,'Quality check'!$A74-1,'Quality check'!DG$1-1)),"")</f>
        <v/>
      </c>
      <c r="DH74" s="203" t="str">
        <f ca="1">IF(AND(ISNUMBER($A74),ISNUMBER(DH$1)),IF(OFFSET(CountryData!$A$1,'Quality check'!$A74-1,'Quality check'!DH$1-1)=0,"",OFFSET(CountryData!$A$1,'Quality check'!$A74-1,'Quality check'!DH$1-1)),"")</f>
        <v/>
      </c>
      <c r="DI74" s="308" t="str">
        <f ca="1">IF(AND(ISNUMBER($A74),ISNUMBER(DI$1)),IF(OFFSET(CountryData!$A$1,'Quality check'!$A74-1,'Quality check'!DI$1-1)=0,"",OFFSET(CountryData!$A$1,'Quality check'!$A74-1,'Quality check'!DI$1-1)),"")</f>
        <v/>
      </c>
      <c r="DJ74" s="308" t="str">
        <f ca="1">IF(AND(ISNUMBER($A74),ISNUMBER(DJ$1)),IF(OFFSET(CountryData!$A$1,'Quality check'!$A74-1,'Quality check'!DJ$1-1)=0,"",OFFSET(CountryData!$A$1,'Quality check'!$A74-1,'Quality check'!DJ$1-1)),"")</f>
        <v/>
      </c>
      <c r="DK74" s="203" t="str">
        <f ca="1">IF(AND(ISNUMBER($A74),ISNUMBER(DK$1)),IF(OFFSET(CountryData!$A$1,'Quality check'!$A74-1,'Quality check'!DK$1-1)=0,"",OFFSET(CountryData!$A$1,'Quality check'!$A74-1,'Quality check'!DK$1-1)),"")</f>
        <v/>
      </c>
      <c r="DL74" s="203" t="str">
        <f ca="1">IF(AND(ISNUMBER($A74),ISNUMBER(DL$1)),IF(OFFSET(CountryData!$A$1,'Quality check'!$A74-1,'Quality check'!DL$1-1)=0,"",OFFSET(CountryData!$A$1,'Quality check'!$A74-1,'Quality check'!DL$1-1)),"")</f>
        <v/>
      </c>
      <c r="DM74" s="203" t="str">
        <f ca="1">IF(AND(ISNUMBER($A74),ISNUMBER(DM$1)),IF(OFFSET(CountryData!$A$1,'Quality check'!$A74-1,'Quality check'!DM$1-1)=0,"",OFFSET(CountryData!$A$1,'Quality check'!$A74-1,'Quality check'!DM$1-1)),"")</f>
        <v/>
      </c>
      <c r="DN74" s="203" t="str">
        <f ca="1">IF(AND(ISNUMBER($A74),ISNUMBER(DN$1)),IF(OFFSET(CountryData!$A$1,'Quality check'!$A74-1,'Quality check'!DN$1-1)=0,"",OFFSET(CountryData!$A$1,'Quality check'!$A74-1,'Quality check'!DN$1-1)),"")</f>
        <v/>
      </c>
      <c r="DO74" t="str">
        <f ca="1">IF(AND(ISNUMBER($A74),ISNUMBER(DO$1)),IF(OFFSET(CountryData!$A$1,'Quality check'!$A74-1,'Quality check'!DO$1-1)=0,"",OFFSET(CountryData!$A$1,'Quality check'!$A74-1,'Quality check'!DO$1-1)),"")</f>
        <v/>
      </c>
      <c r="DP74" t="str">
        <f ca="1">IF(AND(ISNUMBER($A74),ISNUMBER(DP$1)),IF(OFFSET(CountryData!$A$1,'Quality check'!$A74-1,'Quality check'!DP$1-1)=0,"",OFFSET(CountryData!$A$1,'Quality check'!$A74-1,'Quality check'!DP$1-1)),"")</f>
        <v/>
      </c>
      <c r="EF74">
        <f t="shared" si="3"/>
        <v>11</v>
      </c>
      <c r="EG74">
        <f t="shared" si="4"/>
        <v>11</v>
      </c>
      <c r="EH74" t="str">
        <f t="shared" si="0"/>
        <v/>
      </c>
    </row>
    <row r="75" spans="1:138" x14ac:dyDescent="0.25">
      <c r="A75" s="114">
        <f>IF(ISNUMBER(MATCH(C75,CountryData!$EM:$EM,0)),MATCH(C75,CountryData!$EM:$EM,0),"")</f>
        <v>14</v>
      </c>
      <c r="B75" t="s">
        <v>446</v>
      </c>
      <c r="C75" t="s">
        <v>765</v>
      </c>
      <c r="D75" t="str">
        <f t="shared" si="1"/>
        <v>Malawi</v>
      </c>
      <c r="E75">
        <f t="shared" si="2"/>
        <v>2010</v>
      </c>
      <c r="F75" s="203">
        <f ca="1">IF(AND(ISNUMBER($A75),ISNUMBER(F$1)),IF(OFFSET(CountryData!$A$1,'Quality check'!$A75-1,'Quality check'!F$1-1)=0,"",OFFSET(CountryData!$A$1,'Quality check'!$A75-1,'Quality check'!F$1-1)),"")</f>
        <v>14900841</v>
      </c>
      <c r="G75" s="203">
        <f ca="1">IF(AND(ISNUMBER($A75),ISNUMBER(G$1)),IF(OFFSET(CountryData!$A$1,'Quality check'!$A75-1,'Quality check'!G$1-1)=0,"",OFFSET(CountryData!$A$1,'Quality check'!$A75-1,'Quality check'!G$1-1)),"")</f>
        <v>6854386.8600000003</v>
      </c>
      <c r="H75" s="202" t="str">
        <f ca="1">IF(AND(ISNUMBER($A75),ISNUMBER(H$1)),IF(OFFSET(CountryData!$A$1,'Quality check'!$A75-1,'Quality check'!H$1-1)=0,"",OFFSET(CountryData!$A$1,'Quality check'!$A75-1,'Quality check'!H$1-1)),"")</f>
        <v/>
      </c>
      <c r="I75" s="202" t="str">
        <f ca="1">IF(AND(ISNUMBER($A75),ISNUMBER(I$1)),IF(OFFSET(CountryData!$A$1,'Quality check'!$A75-1,'Quality check'!I$1-1)=0,"",OFFSET(CountryData!$A$1,'Quality check'!$A75-1,'Quality check'!I$1-1)),"")</f>
        <v/>
      </c>
      <c r="J75" s="203">
        <f ca="1">IF(AND(ISNUMBER($A75),ISNUMBER(J$1)),IF(OFFSET(CountryData!$A$1,'Quality check'!$A75-1,'Quality check'!J$1-1)=0,"",OFFSET(CountryData!$A$1,'Quality check'!$A75-1,'Quality check'!J$1-1)),"")</f>
        <v>7446051</v>
      </c>
      <c r="K75" s="203">
        <f ca="1">IF(AND(ISNUMBER($A75),ISNUMBER(K$1)),IF(OFFSET(CountryData!$A$1,'Quality check'!$A75-1,'Quality check'!K$1-1)=0,"",OFFSET(CountryData!$A$1,'Quality check'!$A75-1,'Quality check'!K$1-1)),"")</f>
        <v>2130225.7132935855</v>
      </c>
      <c r="L75" s="203" t="str">
        <f ca="1">IF(AND(ISNUMBER($A75),ISNUMBER(L$1)),IF(OFFSET(CountryData!$A$1,'Quality check'!$A75-1,'Quality check'!L$1-1)=0,"",OFFSET(CountryData!$A$1,'Quality check'!$A75-1,'Quality check'!L$1-1)),"")</f>
        <v/>
      </c>
      <c r="M75" s="203">
        <f ca="1">IF(AND(ISNUMBER($A75),ISNUMBER(M$1)),IF(OFFSET(CountryData!$A$1,'Quality check'!$A75-1,'Quality check'!M$1-1)=0,"",OFFSET(CountryData!$A$1,'Quality check'!$A75-1,'Quality check'!M$1-1)),"")</f>
        <v>2571500.7006486272</v>
      </c>
      <c r="N75" s="203">
        <f ca="1">IF(AND(ISNUMBER($A75),ISNUMBER(N$1)),IF(OFFSET(CountryData!$A$1,'Quality check'!$A75-1,'Quality check'!N$1-1)=0,"",OFFSET(CountryData!$A$1,'Quality check'!$A75-1,'Quality check'!N$1-1)),"")</f>
        <v>1846384.5767854007</v>
      </c>
      <c r="O75" s="203">
        <f ca="1">IF(AND(ISNUMBER($A75),ISNUMBER(O$1)),IF(OFFSET(CountryData!$A$1,'Quality check'!$A75-1,'Quality check'!O$1-1)=0,"",OFFSET(CountryData!$A$1,'Quality check'!$A75-1,'Quality check'!O$1-1)),"")</f>
        <v>517692.79910853982</v>
      </c>
      <c r="P75" s="203">
        <f ca="1">IF(AND(ISNUMBER($A75),ISNUMBER(P$1)),IF(OFFSET(CountryData!$A$1,'Quality check'!$A75-1,'Quality check'!P$1-1)=0,"",OFFSET(CountryData!$A$1,'Quality check'!$A75-1,'Quality check'!P$1-1)),"")</f>
        <v>989552.95365628414</v>
      </c>
      <c r="Q75" s="203">
        <f ca="1">IF(AND(ISNUMBER($A75),ISNUMBER(Q$1)),IF(OFFSET(CountryData!$A$1,'Quality check'!$A75-1,'Quality check'!Q$1-1)=0,"",OFFSET(CountryData!$A$1,'Quality check'!$A75-1,'Quality check'!Q$1-1)),"")</f>
        <v>584786.98545502196</v>
      </c>
      <c r="R75" s="203">
        <f ca="1">IF(AND(ISNUMBER($A75),ISNUMBER(R$1)),IF(OFFSET(CountryData!$A$1,'Quality check'!$A75-1,'Quality check'!R$1-1)=0,"",OFFSET(CountryData!$A$1,'Quality check'!$A75-1,'Quality check'!R$1-1)),"")</f>
        <v>275564.5105975378</v>
      </c>
      <c r="S75" s="203">
        <f ca="1">IF(AND(ISNUMBER($A75),ISNUMBER(S$1)),IF(OFFSET(CountryData!$A$1,'Quality check'!$A75-1,'Quality check'!S$1-1)=0,"",OFFSET(CountryData!$A$1,'Quality check'!$A75-1,'Quality check'!S$1-1)),"")</f>
        <v>196295.64395020646</v>
      </c>
      <c r="T75" s="202">
        <f ca="1">IF(AND(ISNUMBER($A75),ISNUMBER(T$1)),IF(OFFSET(CountryData!$A$1,'Quality check'!$A75-1,'Quality check'!T$1-1)=0,"",OFFSET(CountryData!$A$1,'Quality check'!$A75-1,'Quality check'!T$1-1)),"")</f>
        <v>0.81725000000000103</v>
      </c>
      <c r="U75" s="203">
        <f ca="1">IF(AND(ISNUMBER($A75),ISNUMBER(U$1)),IF(OFFSET(CountryData!$A$1,'Quality check'!$A75-1,'Quality check'!U$1-1)=0,"",OFFSET(CountryData!$A$1,'Quality check'!$A75-1,'Quality check'!U$1-1)),"")</f>
        <v>7450420.5</v>
      </c>
      <c r="V75" s="203">
        <f ca="1">IF(AND(ISNUMBER($A75),ISNUMBER(V$1)),IF(OFFSET(CountryData!$A$1,'Quality check'!$A75-1,'Quality check'!V$1-1)=0,"",OFFSET(CountryData!$A$1,'Quality check'!$A75-1,'Quality check'!V$1-1)),"")</f>
        <v>6705378.4500000002</v>
      </c>
      <c r="W75" s="202">
        <f ca="1">IF(AND(ISNUMBER($A75),ISNUMBER(W$1)),IF(OFFSET(CountryData!$A$1,'Quality check'!$A75-1,'Quality check'!W$1-1)=0,"",OFFSET(CountryData!$A$1,'Quality check'!$A75-1,'Quality check'!W$1-1)),"")</f>
        <v>0.7390000000000001</v>
      </c>
      <c r="X75" s="202">
        <f ca="1">IF(AND(ISNUMBER($A75),ISNUMBER(X$1)),IF(OFFSET(CountryData!$A$1,'Quality check'!$A75-1,'Quality check'!X$1-1)=0,"",OFFSET(CountryData!$A$1,'Quality check'!$A75-1,'Quality check'!X$1-1)),"")</f>
        <v>4.4000000000000004</v>
      </c>
      <c r="Y75" s="202">
        <f ca="1">IF(AND(ISNUMBER($A75),ISNUMBER(Y$1)),IF(OFFSET(CountryData!$A$1,'Quality check'!$A75-1,'Quality check'!Y$1-1)=0,"",OFFSET(CountryData!$A$1,'Quality check'!$A75-1,'Quality check'!Y$1-1)),"")</f>
        <v>0.5</v>
      </c>
      <c r="Z75" s="202">
        <f ca="1">IF(AND(ISNUMBER($A75),ISNUMBER(Z$1)),IF(OFFSET(CountryData!$A$1,'Quality check'!$A75-1,'Quality check'!Z$1-1)=0,"",OFFSET(CountryData!$A$1,'Quality check'!$A75-1,'Quality check'!Z$1-1)),"")</f>
        <v>0.5</v>
      </c>
      <c r="AA75" s="203" t="str">
        <f ca="1">IF(AND(ISNUMBER($A75),ISNUMBER(AA$1)),IF(OFFSET(CountryData!$A$1,'Quality check'!$A75-1,'Quality check'!AA$1-1)=0,"",OFFSET(CountryData!$A$1,'Quality check'!$A75-1,'Quality check'!AA$1-1)),"")</f>
        <v/>
      </c>
      <c r="AB75" s="203" t="str">
        <f ca="1">IF(AND(ISNUMBER($A75),ISNUMBER(AB$1)),IF(OFFSET(CountryData!$A$1,'Quality check'!$A75-1,'Quality check'!AB$1-1)=0,"",OFFSET(CountryData!$A$1,'Quality check'!$A75-1,'Quality check'!AB$1-1)),"")</f>
        <v/>
      </c>
      <c r="AC75" s="203" t="str">
        <f ca="1">IF(AND(ISNUMBER($A75),ISNUMBER(AC$1)),IF(OFFSET(CountryData!$A$1,'Quality check'!$A75-1,'Quality check'!AC$1-1)=0,"",OFFSET(CountryData!$A$1,'Quality check'!$A75-1,'Quality check'!AC$1-1)),"")</f>
        <v/>
      </c>
      <c r="AD75" s="203" t="str">
        <f ca="1">IF(AND(ISNUMBER($A75),ISNUMBER(AD$1)),IF(OFFSET(CountryData!$A$1,'Quality check'!$A75-1,'Quality check'!AD$1-1)=0,"",OFFSET(CountryData!$A$1,'Quality check'!$A75-1,'Quality check'!AD$1-1)),"")</f>
        <v/>
      </c>
      <c r="AE75" s="202" t="str">
        <f ca="1">IF(AND(ISNUMBER($A75),ISNUMBER(AE$1)),IF(OFFSET(CountryData!$A$1,'Quality check'!$A75-1,'Quality check'!AE$1-1)=0,"",OFFSET(CountryData!$A$1,'Quality check'!$A75-1,'Quality check'!AE$1-1)),"")</f>
        <v/>
      </c>
      <c r="AF75" s="308" t="str">
        <f ca="1">IF(AND(ISNUMBER($A75),ISNUMBER(AF$1)),IF(OFFSET(CountryData!$A$1,'Quality check'!$A75-1,'Quality check'!AF$1-1)=0,"",OFFSET(CountryData!$A$1,'Quality check'!$A75-1,'Quality check'!AF$1-1)),"")</f>
        <v/>
      </c>
      <c r="AG75" s="203" t="str">
        <f ca="1">IF(AND(ISNUMBER($A75),ISNUMBER(AG$1)),IF(OFFSET(CountryData!$A$1,'Quality check'!$A75-1,'Quality check'!AG$1-1)=0,"",OFFSET(CountryData!$A$1,'Quality check'!$A75-1,'Quality check'!AG$1-1)),"")</f>
        <v/>
      </c>
      <c r="AH75" s="203" t="str">
        <f ca="1">IF(AND(ISNUMBER($A75),ISNUMBER(AH$1)),IF(OFFSET(CountryData!$A$1,'Quality check'!$A75-1,'Quality check'!AH$1-1)=0,"",OFFSET(CountryData!$A$1,'Quality check'!$A75-1,'Quality check'!AH$1-1)),"")</f>
        <v/>
      </c>
      <c r="AI75" s="203" t="str">
        <f ca="1">IF(AND(ISNUMBER($A75),ISNUMBER(AI$1)),IF(OFFSET(CountryData!$A$1,'Quality check'!$A75-1,'Quality check'!AI$1-1)=0,"",OFFSET(CountryData!$A$1,'Quality check'!$A75-1,'Quality check'!AI$1-1)),"")</f>
        <v/>
      </c>
      <c r="AJ75" s="202" t="str">
        <f ca="1">IF(AND(ISNUMBER($A75),ISNUMBER(AJ$1)),IF(OFFSET(CountryData!$A$1,'Quality check'!$A75-1,'Quality check'!AJ$1-1)=0,"",OFFSET(CountryData!$A$1,'Quality check'!$A75-1,'Quality check'!AJ$1-1)),"")</f>
        <v/>
      </c>
      <c r="AK75" s="202" t="str">
        <f ca="1">IF(AND(ISNUMBER($A75),ISNUMBER(AK$1)),IF(OFFSET(CountryData!$A$1,'Quality check'!$A75-1,'Quality check'!AK$1-1)=0,"",OFFSET(CountryData!$A$1,'Quality check'!$A75-1,'Quality check'!AK$1-1)),"")</f>
        <v/>
      </c>
      <c r="AL75" s="202" t="str">
        <f ca="1">IF(AND(ISNUMBER($A75),ISNUMBER(AL$1)),IF(OFFSET(CountryData!$A$1,'Quality check'!$A75-1,'Quality check'!AL$1-1)=0,"",OFFSET(CountryData!$A$1,'Quality check'!$A75-1,'Quality check'!AL$1-1)),"")</f>
        <v/>
      </c>
      <c r="AM75" s="202" t="str">
        <f ca="1">IF(AND(ISNUMBER($A75),ISNUMBER(AM$1)),IF(OFFSET(CountryData!$A$1,'Quality check'!$A75-1,'Quality check'!AM$1-1)=0,"",OFFSET(CountryData!$A$1,'Quality check'!$A75-1,'Quality check'!AM$1-1)),"")</f>
        <v/>
      </c>
      <c r="AN75" s="202" t="str">
        <f ca="1">IF(AND(ISNUMBER($A75),ISNUMBER(AN$1)),IF(OFFSET(CountryData!$A$1,'Quality check'!$A75-1,'Quality check'!AN$1-1)=0,"",OFFSET(CountryData!$A$1,'Quality check'!$A75-1,'Quality check'!AN$1-1)),"")</f>
        <v/>
      </c>
      <c r="AO75" s="203" t="str">
        <f ca="1">IF(AND(ISNUMBER($A75),ISNUMBER(AO$1)),IF(OFFSET(CountryData!$A$1,'Quality check'!$A75-1,'Quality check'!AO$1-1)=0,"",OFFSET(CountryData!$A$1,'Quality check'!$A75-1,'Quality check'!AO$1-1)),"")</f>
        <v/>
      </c>
      <c r="AP75" s="203" t="str">
        <f ca="1">IF(AND(ISNUMBER($A75),ISNUMBER(AP$1)),IF(OFFSET(CountryData!$A$1,'Quality check'!$A75-1,'Quality check'!AP$1-1)=0,"",OFFSET(CountryData!$A$1,'Quality check'!$A75-1,'Quality check'!AP$1-1)),"")</f>
        <v/>
      </c>
      <c r="AQ75" s="202" t="str">
        <f ca="1">IF(AND(ISNUMBER($A75),ISNUMBER(AQ$1)),IF(OFFSET(CountryData!$A$1,'Quality check'!$A75-1,'Quality check'!AQ$1-1)=0,"",OFFSET(CountryData!$A$1,'Quality check'!$A75-1,'Quality check'!AQ$1-1)),"")</f>
        <v/>
      </c>
      <c r="AR75" s="202" t="str">
        <f ca="1">IF(AND(ISNUMBER($A75),ISNUMBER(AR$1)),IF(OFFSET(CountryData!$A$1,'Quality check'!$A75-1,'Quality check'!AR$1-1)=0,"",OFFSET(CountryData!$A$1,'Quality check'!$A75-1,'Quality check'!AR$1-1)),"")</f>
        <v/>
      </c>
      <c r="AS75" s="202" t="str">
        <f ca="1">IF(AND(ISNUMBER($A75),ISNUMBER(AS$1)),IF(OFFSET(CountryData!$A$1,'Quality check'!$A75-1,'Quality check'!AS$1-1)=0,"",OFFSET(CountryData!$A$1,'Quality check'!$A75-1,'Quality check'!AS$1-1)),"")</f>
        <v/>
      </c>
      <c r="AT75" s="202" t="str">
        <f ca="1">IF(AND(ISNUMBER($A75),ISNUMBER(AT$1)),IF(OFFSET(CountryData!$A$1,'Quality check'!$A75-1,'Quality check'!AT$1-1)=0,"",OFFSET(CountryData!$A$1,'Quality check'!$A75-1,'Quality check'!AT$1-1)),"")</f>
        <v/>
      </c>
      <c r="AU75" s="202" t="str">
        <f ca="1">IF(AND(ISNUMBER($A75),ISNUMBER(AU$1)),IF(OFFSET(CountryData!$A$1,'Quality check'!$A75-1,'Quality check'!AU$1-1)=0,"",OFFSET(CountryData!$A$1,'Quality check'!$A75-1,'Quality check'!AU$1-1)),"")</f>
        <v/>
      </c>
      <c r="AV75" s="202" t="str">
        <f ca="1">IF(AND(ISNUMBER($A75),ISNUMBER(AV$1)),IF(OFFSET(CountryData!$A$1,'Quality check'!$A75-1,'Quality check'!AV$1-1)=0,"",OFFSET(CountryData!$A$1,'Quality check'!$A75-1,'Quality check'!AV$1-1)),"")</f>
        <v/>
      </c>
      <c r="AW75" s="203" t="str">
        <f ca="1">IF(AND(ISNUMBER($A75),ISNUMBER(AW$1)),IF(OFFSET(CountryData!$A$1,'Quality check'!$A75-1,'Quality check'!AW$1-1)=0,"",OFFSET(CountryData!$A$1,'Quality check'!$A75-1,'Quality check'!AW$1-1)),"")</f>
        <v/>
      </c>
      <c r="AX75" s="203" t="str">
        <f ca="1">IF(AND(ISNUMBER($A75),ISNUMBER(AX$1)),IF(OFFSET(CountryData!$A$1,'Quality check'!$A75-1,'Quality check'!AX$1-1)=0,"",OFFSET(CountryData!$A$1,'Quality check'!$A75-1,'Quality check'!AX$1-1)),"")</f>
        <v/>
      </c>
      <c r="AY75" s="202" t="str">
        <f ca="1">IF(AND(ISNUMBER($A75),ISNUMBER(AY$1)),IF(OFFSET(CountryData!$A$1,'Quality check'!$A75-1,'Quality check'!AY$1-1)=0,"",OFFSET(CountryData!$A$1,'Quality check'!$A75-1,'Quality check'!AY$1-1)),"")</f>
        <v/>
      </c>
      <c r="AZ75" s="202" t="str">
        <f ca="1">IF(AND(ISNUMBER($A75),ISNUMBER(AZ$1)),IF(OFFSET(CountryData!$A$1,'Quality check'!$A75-1,'Quality check'!AZ$1-1)=0,"",OFFSET(CountryData!$A$1,'Quality check'!$A75-1,'Quality check'!AZ$1-1)),"")</f>
        <v/>
      </c>
      <c r="BA75" s="202" t="str">
        <f ca="1">IF(AND(ISNUMBER($A75),ISNUMBER(BA$1)),IF(OFFSET(CountryData!$A$1,'Quality check'!$A75-1,'Quality check'!BA$1-1)=0,"",OFFSET(CountryData!$A$1,'Quality check'!$A75-1,'Quality check'!BA$1-1)),"")</f>
        <v/>
      </c>
      <c r="BB75" s="202" t="str">
        <f ca="1">IF(AND(ISNUMBER($A75),ISNUMBER(BB$1)),IF(OFFSET(CountryData!$A$1,'Quality check'!$A75-1,'Quality check'!BB$1-1)=0,"",OFFSET(CountryData!$A$1,'Quality check'!$A75-1,'Quality check'!BB$1-1)),"")</f>
        <v/>
      </c>
      <c r="BC75" s="202" t="str">
        <f ca="1">IF(AND(ISNUMBER($A75),ISNUMBER(BC$1)),IF(OFFSET(CountryData!$A$1,'Quality check'!$A75-1,'Quality check'!BC$1-1)=0,"",OFFSET(CountryData!$A$1,'Quality check'!$A75-1,'Quality check'!BC$1-1)),"")</f>
        <v/>
      </c>
      <c r="BD75" s="313" t="str">
        <f ca="1">IF(AND(ISNUMBER($A75),ISNUMBER(BD$1)),IF(OFFSET(CountryData!$A$1,'Quality check'!$A75-1,'Quality check'!BD$1-1)=0,"",OFFSET(CountryData!$A$1,'Quality check'!$A75-1,'Quality check'!BD$1-1)),"")</f>
        <v/>
      </c>
      <c r="BE75" s="313" t="str">
        <f ca="1">IF(AND(ISNUMBER($A75),ISNUMBER(BE$1)),IF(OFFSET(CountryData!$A$1,'Quality check'!$A75-1,'Quality check'!BE$1-1)=0,"",OFFSET(CountryData!$A$1,'Quality check'!$A75-1,'Quality check'!BE$1-1)),"")</f>
        <v/>
      </c>
      <c r="BF75" s="313" t="str">
        <f ca="1">IF(AND(ISNUMBER($A75),ISNUMBER(BF$1)),IF(OFFSET(CountryData!$A$1,'Quality check'!$A75-1,'Quality check'!BF$1-1)=0,"",OFFSET(CountryData!$A$1,'Quality check'!$A75-1,'Quality check'!BF$1-1)),"")</f>
        <v/>
      </c>
      <c r="BG75" s="203" t="str">
        <f ca="1">IF(AND(ISNUMBER($A75),ISNUMBER(BG$1)),IF(OFFSET(CountryData!$A$1,'Quality check'!$A75-1,'Quality check'!BG$1-1)=0,"",OFFSET(CountryData!$A$1,'Quality check'!$A75-1,'Quality check'!BG$1-1)),"")</f>
        <v/>
      </c>
      <c r="BH75" s="202" t="str">
        <f ca="1">IF(AND(ISNUMBER($A75),ISNUMBER(BH$1)),IF(OFFSET(CountryData!$A$1,'Quality check'!$A75-1,'Quality check'!BH$1-1)=0,"",OFFSET(CountryData!$A$1,'Quality check'!$A75-1,'Quality check'!BH$1-1)),"")</f>
        <v/>
      </c>
      <c r="BI75" s="203" t="str">
        <f ca="1">IF(AND(ISNUMBER($A75),ISNUMBER(BI$1)),IF(OFFSET(CountryData!$A$1,'Quality check'!$A75-1,'Quality check'!BI$1-1)=0,"",OFFSET(CountryData!$A$1,'Quality check'!$A75-1,'Quality check'!BI$1-1)),"")</f>
        <v/>
      </c>
      <c r="BJ75" s="202" t="str">
        <f ca="1">IF(AND(ISNUMBER($A75),ISNUMBER(BJ$1)),IF(OFFSET(CountryData!$A$1,'Quality check'!$A75-1,'Quality check'!BJ$1-1)=0,"",OFFSET(CountryData!$A$1,'Quality check'!$A75-1,'Quality check'!BJ$1-1)),"")</f>
        <v/>
      </c>
      <c r="BK75" s="202" t="str">
        <f ca="1">IF(AND(ISNUMBER($A75),ISNUMBER(BK$1)),IF(OFFSET(CountryData!$A$1,'Quality check'!$A75-1,'Quality check'!BK$1-1)=0,"",OFFSET(CountryData!$A$1,'Quality check'!$A75-1,'Quality check'!BK$1-1)),"")</f>
        <v/>
      </c>
      <c r="BL75" s="308" t="str">
        <f ca="1">IF(AND(ISNUMBER($A75),ISNUMBER(BL$1)),IF(OFFSET(CountryData!$A$1,'Quality check'!$A75-1,'Quality check'!BL$1-1)=0,"",OFFSET(CountryData!$A$1,'Quality check'!$A75-1,'Quality check'!BL$1-1)),"")</f>
        <v/>
      </c>
      <c r="BM75" s="308" t="str">
        <f ca="1">IF(AND(ISNUMBER($A75),ISNUMBER(BM$1)),IF(OFFSET(CountryData!$A$1,'Quality check'!$A75-1,'Quality check'!BM$1-1)=0,"",OFFSET(CountryData!$A$1,'Quality check'!$A75-1,'Quality check'!BM$1-1)),"")</f>
        <v/>
      </c>
      <c r="BN75" s="308" t="str">
        <f ca="1">IF(AND(ISNUMBER($A75),ISNUMBER(BN$1)),IF(OFFSET(CountryData!$A$1,'Quality check'!$A75-1,'Quality check'!BN$1-1)=0,"",OFFSET(CountryData!$A$1,'Quality check'!$A75-1,'Quality check'!BN$1-1)),"")</f>
        <v/>
      </c>
      <c r="BO75" s="308" t="str">
        <f ca="1">IF(AND(ISNUMBER($A75),ISNUMBER(BO$1)),IF(OFFSET(CountryData!$A$1,'Quality check'!$A75-1,'Quality check'!BO$1-1)=0,"",OFFSET(CountryData!$A$1,'Quality check'!$A75-1,'Quality check'!BO$1-1)),"")</f>
        <v/>
      </c>
      <c r="BP75" s="308" t="str">
        <f ca="1">IF(AND(ISNUMBER($A75),ISNUMBER(BP$1)),IF(OFFSET(CountryData!$A$1,'Quality check'!$A75-1,'Quality check'!BP$1-1)=0,"",OFFSET(CountryData!$A$1,'Quality check'!$A75-1,'Quality check'!BP$1-1)),"")</f>
        <v/>
      </c>
      <c r="BQ75" s="308" t="str">
        <f ca="1">IF(AND(ISNUMBER($A75),ISNUMBER(BQ$1)),IF(OFFSET(CountryData!$A$1,'Quality check'!$A75-1,'Quality check'!BQ$1-1)=0,"",OFFSET(CountryData!$A$1,'Quality check'!$A75-1,'Quality check'!BQ$1-1)),"")</f>
        <v/>
      </c>
      <c r="BR75" s="308" t="str">
        <f ca="1">IF(AND(ISNUMBER($A75),ISNUMBER(BR$1)),IF(OFFSET(CountryData!$A$1,'Quality check'!$A75-1,'Quality check'!BR$1-1)=0,"",OFFSET(CountryData!$A$1,'Quality check'!$A75-1,'Quality check'!BR$1-1)),"")</f>
        <v/>
      </c>
      <c r="BS75" s="308" t="str">
        <f ca="1">IF(AND(ISNUMBER($A75),ISNUMBER(BS$1)),IF(OFFSET(CountryData!$A$1,'Quality check'!$A75-1,'Quality check'!BS$1-1)=0,"",OFFSET(CountryData!$A$1,'Quality check'!$A75-1,'Quality check'!BS$1-1)),"")</f>
        <v/>
      </c>
      <c r="BT75" s="308" t="str">
        <f ca="1">IF(AND(ISNUMBER($A75),ISNUMBER(BT$1)),IF(OFFSET(CountryData!$A$1,'Quality check'!$A75-1,'Quality check'!BT$1-1)=0,"",OFFSET(CountryData!$A$1,'Quality check'!$A75-1,'Quality check'!BT$1-1)),"")</f>
        <v/>
      </c>
      <c r="BU75" s="308" t="str">
        <f ca="1">IF(AND(ISNUMBER($A75),ISNUMBER(BU$1)),IF(OFFSET(CountryData!$A$1,'Quality check'!$A75-1,'Quality check'!BU$1-1)=0,"",OFFSET(CountryData!$A$1,'Quality check'!$A75-1,'Quality check'!BU$1-1)),"")</f>
        <v/>
      </c>
      <c r="BV75" s="308" t="str">
        <f ca="1">IF(AND(ISNUMBER($A75),ISNUMBER(BV$1)),IF(OFFSET(CountryData!$A$1,'Quality check'!$A75-1,'Quality check'!BV$1-1)=0,"",OFFSET(CountryData!$A$1,'Quality check'!$A75-1,'Quality check'!BV$1-1)),"")</f>
        <v/>
      </c>
      <c r="BW75" s="308" t="str">
        <f ca="1">IF(AND(ISNUMBER($A75),ISNUMBER(BW$1)),IF(OFFSET(CountryData!$A$1,'Quality check'!$A75-1,'Quality check'!BW$1-1)=0,"",OFFSET(CountryData!$A$1,'Quality check'!$A75-1,'Quality check'!BW$1-1)),"")</f>
        <v/>
      </c>
      <c r="BX75" s="202" t="str">
        <f ca="1">IF(AND(ISNUMBER($A75),ISNUMBER(BX$1)),IF(OFFSET(CountryData!$A$1,'Quality check'!$A75-1,'Quality check'!BX$1-1)=0,"",OFFSET(CountryData!$A$1,'Quality check'!$A75-1,'Quality check'!BX$1-1)),"")</f>
        <v/>
      </c>
      <c r="BY75" s="308" t="str">
        <f ca="1">IF(AND(ISNUMBER($A75),ISNUMBER(BY$1)),IF(OFFSET(CountryData!$A$1,'Quality check'!$A75-1,'Quality check'!BY$1-1)=0,"",OFFSET(CountryData!$A$1,'Quality check'!$A75-1,'Quality check'!BY$1-1)),"")</f>
        <v/>
      </c>
      <c r="BZ75" s="308" t="str">
        <f ca="1">IF(AND(ISNUMBER($A75),ISNUMBER(BZ$1)),IF(OFFSET(CountryData!$A$1,'Quality check'!$A75-1,'Quality check'!BZ$1-1)=0,"",OFFSET(CountryData!$A$1,'Quality check'!$A75-1,'Quality check'!BZ$1-1)),"")</f>
        <v/>
      </c>
      <c r="CA75" s="308" t="str">
        <f ca="1">IF(AND(ISNUMBER($A75),ISNUMBER(CA$1)),IF(OFFSET(CountryData!$A$1,'Quality check'!$A75-1,'Quality check'!CA$1-1)=0,"",OFFSET(CountryData!$A$1,'Quality check'!$A75-1,'Quality check'!CA$1-1)),"")</f>
        <v/>
      </c>
      <c r="CB75" s="308" t="str">
        <f ca="1">IF(AND(ISNUMBER($A75),ISNUMBER(CB$1)),IF(OFFSET(CountryData!$A$1,'Quality check'!$A75-1,'Quality check'!CB$1-1)=0,"",OFFSET(CountryData!$A$1,'Quality check'!$A75-1,'Quality check'!CB$1-1)),"")</f>
        <v/>
      </c>
      <c r="CC75" s="308" t="str">
        <f ca="1">IF(AND(ISNUMBER($A75),ISNUMBER(CC$1)),IF(OFFSET(CountryData!$A$1,'Quality check'!$A75-1,'Quality check'!CC$1-1)=0,"",OFFSET(CountryData!$A$1,'Quality check'!$A75-1,'Quality check'!CC$1-1)),"")</f>
        <v/>
      </c>
      <c r="CD75" s="308" t="str">
        <f ca="1">IF(AND(ISNUMBER($A75),ISNUMBER(CD$1)),IF(OFFSET(CountryData!$A$1,'Quality check'!$A75-1,'Quality check'!CD$1-1)=0,"",OFFSET(CountryData!$A$1,'Quality check'!$A75-1,'Quality check'!CD$1-1)),"")</f>
        <v/>
      </c>
      <c r="CE75" s="308" t="str">
        <f ca="1">IF(AND(ISNUMBER($A75),ISNUMBER(CE$1)),IF(OFFSET(CountryData!$A$1,'Quality check'!$A75-1,'Quality check'!CE$1-1)=0,"",OFFSET(CountryData!$A$1,'Quality check'!$A75-1,'Quality check'!CE$1-1)),"")</f>
        <v/>
      </c>
      <c r="CF75" s="308" t="str">
        <f ca="1">IF(AND(ISNUMBER($A75),ISNUMBER(CF$1)),IF(OFFSET(CountryData!$A$1,'Quality check'!$A75-1,'Quality check'!CF$1-1)=0,"",OFFSET(CountryData!$A$1,'Quality check'!$A75-1,'Quality check'!CF$1-1)),"")</f>
        <v/>
      </c>
      <c r="CG75" s="308" t="str">
        <f ca="1">IF(AND(ISNUMBER($A75),ISNUMBER(CG$1)),IF(OFFSET(CountryData!$A$1,'Quality check'!$A75-1,'Quality check'!CG$1-1)=0,"",OFFSET(CountryData!$A$1,'Quality check'!$A75-1,'Quality check'!CG$1-1)),"")</f>
        <v/>
      </c>
      <c r="CH75" s="308" t="str">
        <f ca="1">IF(AND(ISNUMBER($A75),ISNUMBER(CH$1)),IF(OFFSET(CountryData!$A$1,'Quality check'!$A75-1,'Quality check'!CH$1-1)=0,"",OFFSET(CountryData!$A$1,'Quality check'!$A75-1,'Quality check'!CH$1-1)),"")</f>
        <v/>
      </c>
      <c r="CI75" s="308" t="str">
        <f ca="1">IF(AND(ISNUMBER($A75),ISNUMBER(CI$1)),IF(OFFSET(CountryData!$A$1,'Quality check'!$A75-1,'Quality check'!CI$1-1)=0,"",OFFSET(CountryData!$A$1,'Quality check'!$A75-1,'Quality check'!CI$1-1)),"")</f>
        <v/>
      </c>
      <c r="CJ75" s="308" t="str">
        <f ca="1">IF(AND(ISNUMBER($A75),ISNUMBER(CJ$1)),IF(OFFSET(CountryData!$A$1,'Quality check'!$A75-1,'Quality check'!CJ$1-1)=0,"",OFFSET(CountryData!$A$1,'Quality check'!$A75-1,'Quality check'!CJ$1-1)),"")</f>
        <v/>
      </c>
      <c r="CK75" s="202" t="str">
        <f ca="1">IF(AND(ISNUMBER($A75),ISNUMBER(CK$1)),IF(OFFSET(CountryData!$A$1,'Quality check'!$A75-1,'Quality check'!CK$1-1)=0,"",OFFSET(CountryData!$A$1,'Quality check'!$A75-1,'Quality check'!CK$1-1)),"")</f>
        <v/>
      </c>
      <c r="CL75" s="308" t="str">
        <f ca="1">IF(AND(ISNUMBER($A75),ISNUMBER(CL$1)),IF(OFFSET(CountryData!$A$1,'Quality check'!$A75-1,'Quality check'!CL$1-1)=0,"",OFFSET(CountryData!$A$1,'Quality check'!$A75-1,'Quality check'!CL$1-1)),"")</f>
        <v/>
      </c>
      <c r="CM75" s="308" t="str">
        <f ca="1">IF(AND(ISNUMBER($A75),ISNUMBER(CM$1)),IF(OFFSET(CountryData!$A$1,'Quality check'!$A75-1,'Quality check'!CM$1-1)=0,"",OFFSET(CountryData!$A$1,'Quality check'!$A75-1,'Quality check'!CM$1-1)),"")</f>
        <v/>
      </c>
      <c r="CN75" s="308" t="str">
        <f ca="1">IF(AND(ISNUMBER($A75),ISNUMBER(CN$1)),IF(OFFSET(CountryData!$A$1,'Quality check'!$A75-1,'Quality check'!CN$1-1)=0,"",OFFSET(CountryData!$A$1,'Quality check'!$A75-1,'Quality check'!CN$1-1)),"")</f>
        <v/>
      </c>
      <c r="CO75" s="308" t="str">
        <f ca="1">IF(AND(ISNUMBER($A75),ISNUMBER(CO$1)),IF(OFFSET(CountryData!$A$1,'Quality check'!$A75-1,'Quality check'!CO$1-1)=0,"",OFFSET(CountryData!$A$1,'Quality check'!$A75-1,'Quality check'!CO$1-1)),"")</f>
        <v/>
      </c>
      <c r="CP75" s="308" t="str">
        <f ca="1">IF(AND(ISNUMBER($A75),ISNUMBER(CP$1)),IF(OFFSET(CountryData!$A$1,'Quality check'!$A75-1,'Quality check'!CP$1-1)=0,"",OFFSET(CountryData!$A$1,'Quality check'!$A75-1,'Quality check'!CP$1-1)),"")</f>
        <v/>
      </c>
      <c r="CQ75" s="308" t="str">
        <f ca="1">IF(AND(ISNUMBER($A75),ISNUMBER(CQ$1)),IF(OFFSET(CountryData!$A$1,'Quality check'!$A75-1,'Quality check'!CQ$1-1)=0,"",OFFSET(CountryData!$A$1,'Quality check'!$A75-1,'Quality check'!CQ$1-1)),"")</f>
        <v/>
      </c>
      <c r="CR75" s="203" t="str">
        <f ca="1">IF(AND(ISNUMBER($A75),ISNUMBER(CR$1)),IF(OFFSET(CountryData!$A$1,'Quality check'!$A75-1,'Quality check'!CR$1-1)=0,"",OFFSET(CountryData!$A$1,'Quality check'!$A75-1,'Quality check'!CR$1-1)),"")</f>
        <v/>
      </c>
      <c r="CS75" s="203" t="str">
        <f ca="1">IF(AND(ISNUMBER($A75),ISNUMBER(CS$1)),IF(OFFSET(CountryData!$A$1,'Quality check'!$A75-1,'Quality check'!CS$1-1)=0,"",OFFSET(CountryData!$A$1,'Quality check'!$A75-1,'Quality check'!CS$1-1)),"")</f>
        <v/>
      </c>
      <c r="CT75" s="203" t="str">
        <f ca="1">IF(AND(ISNUMBER($A75),ISNUMBER(CT$1)),IF(OFFSET(CountryData!$A$1,'Quality check'!$A75-1,'Quality check'!CT$1-1)=0,"",OFFSET(CountryData!$A$1,'Quality check'!$A75-1,'Quality check'!CT$1-1)),"")</f>
        <v/>
      </c>
      <c r="CU75" s="203" t="str">
        <f ca="1">IF(AND(ISNUMBER($A75),ISNUMBER(CU$1)),IF(OFFSET(CountryData!$A$1,'Quality check'!$A75-1,'Quality check'!CU$1-1)=0,"",OFFSET(CountryData!$A$1,'Quality check'!$A75-1,'Quality check'!CU$1-1)),"")</f>
        <v/>
      </c>
      <c r="CV75" s="203" t="str">
        <f ca="1">IF(AND(ISNUMBER($A75),ISNUMBER(CV$1)),IF(OFFSET(CountryData!$A$1,'Quality check'!$A75-1,'Quality check'!CV$1-1)=0,"",OFFSET(CountryData!$A$1,'Quality check'!$A75-1,'Quality check'!CV$1-1)),"")</f>
        <v/>
      </c>
      <c r="CW75" s="203" t="str">
        <f ca="1">IF(AND(ISNUMBER($A75),ISNUMBER(CW$1)),IF(OFFSET(CountryData!$A$1,'Quality check'!$A75-1,'Quality check'!CW$1-1)=0,"",OFFSET(CountryData!$A$1,'Quality check'!$A75-1,'Quality check'!CW$1-1)),"")</f>
        <v/>
      </c>
      <c r="CX75" s="203" t="str">
        <f ca="1">IF(AND(ISNUMBER($A75),ISNUMBER(CX$1)),IF(OFFSET(CountryData!$A$1,'Quality check'!$A75-1,'Quality check'!CX$1-1)=0,"",OFFSET(CountryData!$A$1,'Quality check'!$A75-1,'Quality check'!CX$1-1)),"")</f>
        <v/>
      </c>
      <c r="CY75" s="203" t="str">
        <f ca="1">IF(AND(ISNUMBER($A75),ISNUMBER(CY$1)),IF(OFFSET(CountryData!$A$1,'Quality check'!$A75-1,'Quality check'!CY$1-1)=0,"",OFFSET(CountryData!$A$1,'Quality check'!$A75-1,'Quality check'!CY$1-1)),"")</f>
        <v/>
      </c>
      <c r="CZ75" s="308" t="str">
        <f ca="1">IF(AND(ISNUMBER($A75),ISNUMBER(CZ$1)),IF(OFFSET(CountryData!$A$1,'Quality check'!$A75-1,'Quality check'!CZ$1-1)=0,"",OFFSET(CountryData!$A$1,'Quality check'!$A75-1,'Quality check'!CZ$1-1)),"")</f>
        <v/>
      </c>
      <c r="DA75" s="308" t="str">
        <f ca="1">IF(AND(ISNUMBER($A75),ISNUMBER(DA$1)),IF(OFFSET(CountryData!$A$1,'Quality check'!$A75-1,'Quality check'!DA$1-1)=0,"",OFFSET(CountryData!$A$1,'Quality check'!$A75-1,'Quality check'!DA$1-1)),"")</f>
        <v/>
      </c>
      <c r="DB75" s="202" t="str">
        <f ca="1">IF(AND(ISNUMBER($A75),ISNUMBER(DB$1)),IF(OFFSET(CountryData!$A$1,'Quality check'!$A75-1,'Quality check'!DB$1-1)=0,"",OFFSET(CountryData!$A$1,'Quality check'!$A75-1,'Quality check'!DB$1-1)),"")</f>
        <v/>
      </c>
      <c r="DC75" s="308" t="str">
        <f ca="1">IF(AND(ISNUMBER($A75),ISNUMBER(DC$1)),IF(OFFSET(CountryData!$A$1,'Quality check'!$A75-1,'Quality check'!DC$1-1)=0,"",OFFSET(CountryData!$A$1,'Quality check'!$A75-1,'Quality check'!DC$1-1)),"")</f>
        <v/>
      </c>
      <c r="DD75" s="308" t="str">
        <f ca="1">IF(AND(ISNUMBER($A75),ISNUMBER(DD$1)),IF(OFFSET(CountryData!$A$1,'Quality check'!$A75-1,'Quality check'!DD$1-1)=0,"",OFFSET(CountryData!$A$1,'Quality check'!$A75-1,'Quality check'!DD$1-1)),"")</f>
        <v/>
      </c>
      <c r="DE75" s="202" t="str">
        <f ca="1">IF(AND(ISNUMBER($A75),ISNUMBER(DE$1)),IF(OFFSET(CountryData!$A$1,'Quality check'!$A75-1,'Quality check'!DE$1-1)=0,"",OFFSET(CountryData!$A$1,'Quality check'!$A75-1,'Quality check'!DE$1-1)),"")</f>
        <v/>
      </c>
      <c r="DF75" s="203" t="str">
        <f ca="1">IF(AND(ISNUMBER($A75),ISNUMBER(DF$1)),IF(OFFSET(CountryData!$A$1,'Quality check'!$A75-1,'Quality check'!DF$1-1)=0,"",OFFSET(CountryData!$A$1,'Quality check'!$A75-1,'Quality check'!DF$1-1)),"")</f>
        <v/>
      </c>
      <c r="DG75" s="308" t="str">
        <f ca="1">IF(AND(ISNUMBER($A75),ISNUMBER(DG$1)),IF(OFFSET(CountryData!$A$1,'Quality check'!$A75-1,'Quality check'!DG$1-1)=0,"",OFFSET(CountryData!$A$1,'Quality check'!$A75-1,'Quality check'!DG$1-1)),"")</f>
        <v/>
      </c>
      <c r="DH75" s="203" t="str">
        <f ca="1">IF(AND(ISNUMBER($A75),ISNUMBER(DH$1)),IF(OFFSET(CountryData!$A$1,'Quality check'!$A75-1,'Quality check'!DH$1-1)=0,"",OFFSET(CountryData!$A$1,'Quality check'!$A75-1,'Quality check'!DH$1-1)),"")</f>
        <v/>
      </c>
      <c r="DI75" s="308" t="str">
        <f ca="1">IF(AND(ISNUMBER($A75),ISNUMBER(DI$1)),IF(OFFSET(CountryData!$A$1,'Quality check'!$A75-1,'Quality check'!DI$1-1)=0,"",OFFSET(CountryData!$A$1,'Quality check'!$A75-1,'Quality check'!DI$1-1)),"")</f>
        <v/>
      </c>
      <c r="DJ75" s="308" t="str">
        <f ca="1">IF(AND(ISNUMBER($A75),ISNUMBER(DJ$1)),IF(OFFSET(CountryData!$A$1,'Quality check'!$A75-1,'Quality check'!DJ$1-1)=0,"",OFFSET(CountryData!$A$1,'Quality check'!$A75-1,'Quality check'!DJ$1-1)),"")</f>
        <v/>
      </c>
      <c r="DK75" s="203" t="str">
        <f ca="1">IF(AND(ISNUMBER($A75),ISNUMBER(DK$1)),IF(OFFSET(CountryData!$A$1,'Quality check'!$A75-1,'Quality check'!DK$1-1)=0,"",OFFSET(CountryData!$A$1,'Quality check'!$A75-1,'Quality check'!DK$1-1)),"")</f>
        <v/>
      </c>
      <c r="DL75" s="203" t="str">
        <f ca="1">IF(AND(ISNUMBER($A75),ISNUMBER(DL$1)),IF(OFFSET(CountryData!$A$1,'Quality check'!$A75-1,'Quality check'!DL$1-1)=0,"",OFFSET(CountryData!$A$1,'Quality check'!$A75-1,'Quality check'!DL$1-1)),"")</f>
        <v/>
      </c>
      <c r="DM75" s="203" t="str">
        <f ca="1">IF(AND(ISNUMBER($A75),ISNUMBER(DM$1)),IF(OFFSET(CountryData!$A$1,'Quality check'!$A75-1,'Quality check'!DM$1-1)=0,"",OFFSET(CountryData!$A$1,'Quality check'!$A75-1,'Quality check'!DM$1-1)),"")</f>
        <v/>
      </c>
      <c r="DN75" s="203" t="str">
        <f ca="1">IF(AND(ISNUMBER($A75),ISNUMBER(DN$1)),IF(OFFSET(CountryData!$A$1,'Quality check'!$A75-1,'Quality check'!DN$1-1)=0,"",OFFSET(CountryData!$A$1,'Quality check'!$A75-1,'Quality check'!DN$1-1)),"")</f>
        <v/>
      </c>
      <c r="DO75" t="str">
        <f ca="1">IF(AND(ISNUMBER($A75),ISNUMBER(DO$1)),IF(OFFSET(CountryData!$A$1,'Quality check'!$A75-1,'Quality check'!DO$1-1)=0,"",OFFSET(CountryData!$A$1,'Quality check'!$A75-1,'Quality check'!DO$1-1)),"")</f>
        <v/>
      </c>
      <c r="DP75" t="str">
        <f ca="1">IF(AND(ISNUMBER($A75),ISNUMBER(DP$1)),IF(OFFSET(CountryData!$A$1,'Quality check'!$A75-1,'Quality check'!DP$1-1)=0,"",OFFSET(CountryData!$A$1,'Quality check'!$A75-1,'Quality check'!DP$1-1)),"")</f>
        <v/>
      </c>
      <c r="EF75">
        <f t="shared" si="3"/>
        <v>11</v>
      </c>
      <c r="EG75" t="str">
        <f t="shared" si="4"/>
        <v/>
      </c>
      <c r="EH75" t="str">
        <f t="shared" si="0"/>
        <v/>
      </c>
    </row>
    <row r="76" spans="1:138" x14ac:dyDescent="0.25">
      <c r="A76" s="114">
        <f>IF(ISNUMBER(MATCH(C76,CountryData!$EM:$EM,0)),MATCH(C76,CountryData!$EM:$EM,0),"")</f>
        <v>59</v>
      </c>
      <c r="B76" t="s">
        <v>447</v>
      </c>
      <c r="C76" t="s">
        <v>766</v>
      </c>
      <c r="D76" t="str">
        <f t="shared" si="1"/>
        <v>Malawi</v>
      </c>
      <c r="E76">
        <f t="shared" si="2"/>
        <v>2011</v>
      </c>
      <c r="F76" s="203">
        <f ca="1">IF(AND(ISNUMBER($A76),ISNUMBER(F$1)),IF(OFFSET(CountryData!$A$1,'Quality check'!$A76-1,'Quality check'!F$1-1)=0,"",OFFSET(CountryData!$A$1,'Quality check'!$A76-1,'Quality check'!F$1-1)),"")</f>
        <v>15381000</v>
      </c>
      <c r="G76" s="203" t="str">
        <f ca="1">IF(AND(ISNUMBER($A76),ISNUMBER(G$1)),IF(OFFSET(CountryData!$A$1,'Quality check'!$A76-1,'Quality check'!G$1-1)=0,"",OFFSET(CountryData!$A$1,'Quality check'!$A76-1,'Quality check'!G$1-1)),"")</f>
        <v/>
      </c>
      <c r="H76" s="202" t="str">
        <f ca="1">IF(AND(ISNUMBER($A76),ISNUMBER(H$1)),IF(OFFSET(CountryData!$A$1,'Quality check'!$A76-1,'Quality check'!H$1-1)=0,"",OFFSET(CountryData!$A$1,'Quality check'!$A76-1,'Quality check'!H$1-1)),"")</f>
        <v/>
      </c>
      <c r="I76" s="202">
        <f ca="1">IF(AND(ISNUMBER($A76),ISNUMBER(I$1)),IF(OFFSET(CountryData!$A$1,'Quality check'!$A76-1,'Quality check'!I$1-1)=0,"",OFFSET(CountryData!$A$1,'Quality check'!$A76-1,'Quality check'!I$1-1)),"")</f>
        <v>2.4E-2</v>
      </c>
      <c r="J76" s="203" t="str">
        <f ca="1">IF(AND(ISNUMBER($A76),ISNUMBER(J$1)),IF(OFFSET(CountryData!$A$1,'Quality check'!$A76-1,'Quality check'!J$1-1)=0,"",OFFSET(CountryData!$A$1,'Quality check'!$A76-1,'Quality check'!J$1-1)),"")</f>
        <v/>
      </c>
      <c r="K76" s="203" t="str">
        <f ca="1">IF(AND(ISNUMBER($A76),ISNUMBER(K$1)),IF(OFFSET(CountryData!$A$1,'Quality check'!$A76-1,'Quality check'!K$1-1)=0,"",OFFSET(CountryData!$A$1,'Quality check'!$A76-1,'Quality check'!K$1-1)),"")</f>
        <v/>
      </c>
      <c r="L76" s="203" t="str">
        <f ca="1">IF(AND(ISNUMBER($A76),ISNUMBER(L$1)),IF(OFFSET(CountryData!$A$1,'Quality check'!$A76-1,'Quality check'!L$1-1)=0,"",OFFSET(CountryData!$A$1,'Quality check'!$A76-1,'Quality check'!L$1-1)),"")</f>
        <v/>
      </c>
      <c r="M76" s="203" t="str">
        <f ca="1">IF(AND(ISNUMBER($A76),ISNUMBER(M$1)),IF(OFFSET(CountryData!$A$1,'Quality check'!$A76-1,'Quality check'!M$1-1)=0,"",OFFSET(CountryData!$A$1,'Quality check'!$A76-1,'Quality check'!M$1-1)),"")</f>
        <v/>
      </c>
      <c r="N76" s="203" t="str">
        <f ca="1">IF(AND(ISNUMBER($A76),ISNUMBER(N$1)),IF(OFFSET(CountryData!$A$1,'Quality check'!$A76-1,'Quality check'!N$1-1)=0,"",OFFSET(CountryData!$A$1,'Quality check'!$A76-1,'Quality check'!N$1-1)),"")</f>
        <v/>
      </c>
      <c r="O76" s="203" t="str">
        <f ca="1">IF(AND(ISNUMBER($A76),ISNUMBER(O$1)),IF(OFFSET(CountryData!$A$1,'Quality check'!$A76-1,'Quality check'!O$1-1)=0,"",OFFSET(CountryData!$A$1,'Quality check'!$A76-1,'Quality check'!O$1-1)),"")</f>
        <v/>
      </c>
      <c r="P76" s="203" t="str">
        <f ca="1">IF(AND(ISNUMBER($A76),ISNUMBER(P$1)),IF(OFFSET(CountryData!$A$1,'Quality check'!$A76-1,'Quality check'!P$1-1)=0,"",OFFSET(CountryData!$A$1,'Quality check'!$A76-1,'Quality check'!P$1-1)),"")</f>
        <v/>
      </c>
      <c r="Q76" s="203" t="str">
        <f ca="1">IF(AND(ISNUMBER($A76),ISNUMBER(Q$1)),IF(OFFSET(CountryData!$A$1,'Quality check'!$A76-1,'Quality check'!Q$1-1)=0,"",OFFSET(CountryData!$A$1,'Quality check'!$A76-1,'Quality check'!Q$1-1)),"")</f>
        <v/>
      </c>
      <c r="R76" s="203" t="str">
        <f ca="1">IF(AND(ISNUMBER($A76),ISNUMBER(R$1)),IF(OFFSET(CountryData!$A$1,'Quality check'!$A76-1,'Quality check'!R$1-1)=0,"",OFFSET(CountryData!$A$1,'Quality check'!$A76-1,'Quality check'!R$1-1)),"")</f>
        <v/>
      </c>
      <c r="S76" s="203" t="str">
        <f ca="1">IF(AND(ISNUMBER($A76),ISNUMBER(S$1)),IF(OFFSET(CountryData!$A$1,'Quality check'!$A76-1,'Quality check'!S$1-1)=0,"",OFFSET(CountryData!$A$1,'Quality check'!$A76-1,'Quality check'!S$1-1)),"")</f>
        <v/>
      </c>
      <c r="T76" s="202" t="str">
        <f ca="1">IF(AND(ISNUMBER($A76),ISNUMBER(T$1)),IF(OFFSET(CountryData!$A$1,'Quality check'!$A76-1,'Quality check'!T$1-1)=0,"",OFFSET(CountryData!$A$1,'Quality check'!$A76-1,'Quality check'!T$1-1)),"")</f>
        <v/>
      </c>
      <c r="U76" s="203" t="str">
        <f ca="1">IF(AND(ISNUMBER($A76),ISNUMBER(U$1)),IF(OFFSET(CountryData!$A$1,'Quality check'!$A76-1,'Quality check'!U$1-1)=0,"",OFFSET(CountryData!$A$1,'Quality check'!$A76-1,'Quality check'!U$1-1)),"")</f>
        <v/>
      </c>
      <c r="V76" s="203" t="str">
        <f ca="1">IF(AND(ISNUMBER($A76),ISNUMBER(V$1)),IF(OFFSET(CountryData!$A$1,'Quality check'!$A76-1,'Quality check'!V$1-1)=0,"",OFFSET(CountryData!$A$1,'Quality check'!$A76-1,'Quality check'!V$1-1)),"")</f>
        <v/>
      </c>
      <c r="W76" s="202" t="str">
        <f ca="1">IF(AND(ISNUMBER($A76),ISNUMBER(W$1)),IF(OFFSET(CountryData!$A$1,'Quality check'!$A76-1,'Quality check'!W$1-1)=0,"",OFFSET(CountryData!$A$1,'Quality check'!$A76-1,'Quality check'!W$1-1)),"")</f>
        <v/>
      </c>
      <c r="X76" s="202" t="str">
        <f ca="1">IF(AND(ISNUMBER($A76),ISNUMBER(X$1)),IF(OFFSET(CountryData!$A$1,'Quality check'!$A76-1,'Quality check'!X$1-1)=0,"",OFFSET(CountryData!$A$1,'Quality check'!$A76-1,'Quality check'!X$1-1)),"")</f>
        <v/>
      </c>
      <c r="Y76" s="202" t="str">
        <f ca="1">IF(AND(ISNUMBER($A76),ISNUMBER(Y$1)),IF(OFFSET(CountryData!$A$1,'Quality check'!$A76-1,'Quality check'!Y$1-1)=0,"",OFFSET(CountryData!$A$1,'Quality check'!$A76-1,'Quality check'!Y$1-1)),"")</f>
        <v/>
      </c>
      <c r="Z76" s="202" t="str">
        <f ca="1">IF(AND(ISNUMBER($A76),ISNUMBER(Z$1)),IF(OFFSET(CountryData!$A$1,'Quality check'!$A76-1,'Quality check'!Z$1-1)=0,"",OFFSET(CountryData!$A$1,'Quality check'!$A76-1,'Quality check'!Z$1-1)),"")</f>
        <v/>
      </c>
      <c r="AA76" s="203" t="str">
        <f ca="1">IF(AND(ISNUMBER($A76),ISNUMBER(AA$1)),IF(OFFSET(CountryData!$A$1,'Quality check'!$A76-1,'Quality check'!AA$1-1)=0,"",OFFSET(CountryData!$A$1,'Quality check'!$A76-1,'Quality check'!AA$1-1)),"")</f>
        <v/>
      </c>
      <c r="AB76" s="203" t="str">
        <f ca="1">IF(AND(ISNUMBER($A76),ISNUMBER(AB$1)),IF(OFFSET(CountryData!$A$1,'Quality check'!$A76-1,'Quality check'!AB$1-1)=0,"",OFFSET(CountryData!$A$1,'Quality check'!$A76-1,'Quality check'!AB$1-1)),"")</f>
        <v/>
      </c>
      <c r="AC76" s="203">
        <f ca="1">IF(AND(ISNUMBER($A76),ISNUMBER(AC$1)),IF(OFFSET(CountryData!$A$1,'Quality check'!$A76-1,'Quality check'!AC$1-1)=0,"",OFFSET(CountryData!$A$1,'Quality check'!$A76-1,'Quality check'!AC$1-1)),"")</f>
        <v>52000</v>
      </c>
      <c r="AD76" s="203" t="str">
        <f ca="1">IF(AND(ISNUMBER($A76),ISNUMBER(AD$1)),IF(OFFSET(CountryData!$A$1,'Quality check'!$A76-1,'Quality check'!AD$1-1)=0,"",OFFSET(CountryData!$A$1,'Quality check'!$A76-1,'Quality check'!AD$1-1)),"")</f>
        <v/>
      </c>
      <c r="AE76" s="202" t="str">
        <f ca="1">IF(AND(ISNUMBER($A76),ISNUMBER(AE$1)),IF(OFFSET(CountryData!$A$1,'Quality check'!$A76-1,'Quality check'!AE$1-1)=0,"",OFFSET(CountryData!$A$1,'Quality check'!$A76-1,'Quality check'!AE$1-1)),"")</f>
        <v/>
      </c>
      <c r="AF76" s="308" t="str">
        <f ca="1">IF(AND(ISNUMBER($A76),ISNUMBER(AF$1)),IF(OFFSET(CountryData!$A$1,'Quality check'!$A76-1,'Quality check'!AF$1-1)=0,"",OFFSET(CountryData!$A$1,'Quality check'!$A76-1,'Quality check'!AF$1-1)),"")</f>
        <v/>
      </c>
      <c r="AG76" s="203" t="str">
        <f ca="1">IF(AND(ISNUMBER($A76),ISNUMBER(AG$1)),IF(OFFSET(CountryData!$A$1,'Quality check'!$A76-1,'Quality check'!AG$1-1)=0,"",OFFSET(CountryData!$A$1,'Quality check'!$A76-1,'Quality check'!AG$1-1)),"")</f>
        <v/>
      </c>
      <c r="AH76" s="203" t="str">
        <f ca="1">IF(AND(ISNUMBER($A76),ISNUMBER(AH$1)),IF(OFFSET(CountryData!$A$1,'Quality check'!$A76-1,'Quality check'!AH$1-1)=0,"",OFFSET(CountryData!$A$1,'Quality check'!$A76-1,'Quality check'!AH$1-1)),"")</f>
        <v/>
      </c>
      <c r="AI76" s="203" t="str">
        <f ca="1">IF(AND(ISNUMBER($A76),ISNUMBER(AI$1)),IF(OFFSET(CountryData!$A$1,'Quality check'!$A76-1,'Quality check'!AI$1-1)=0,"",OFFSET(CountryData!$A$1,'Quality check'!$A76-1,'Quality check'!AI$1-1)),"")</f>
        <v/>
      </c>
      <c r="AJ76" s="202" t="str">
        <f ca="1">IF(AND(ISNUMBER($A76),ISNUMBER(AJ$1)),IF(OFFSET(CountryData!$A$1,'Quality check'!$A76-1,'Quality check'!AJ$1-1)=0,"",OFFSET(CountryData!$A$1,'Quality check'!$A76-1,'Quality check'!AJ$1-1)),"")</f>
        <v/>
      </c>
      <c r="AK76" s="202" t="str">
        <f ca="1">IF(AND(ISNUMBER($A76),ISNUMBER(AK$1)),IF(OFFSET(CountryData!$A$1,'Quality check'!$A76-1,'Quality check'!AK$1-1)=0,"",OFFSET(CountryData!$A$1,'Quality check'!$A76-1,'Quality check'!AK$1-1)),"")</f>
        <v/>
      </c>
      <c r="AL76" s="202" t="str">
        <f ca="1">IF(AND(ISNUMBER($A76),ISNUMBER(AL$1)),IF(OFFSET(CountryData!$A$1,'Quality check'!$A76-1,'Quality check'!AL$1-1)=0,"",OFFSET(CountryData!$A$1,'Quality check'!$A76-1,'Quality check'!AL$1-1)),"")</f>
        <v/>
      </c>
      <c r="AM76" s="202" t="str">
        <f ca="1">IF(AND(ISNUMBER($A76),ISNUMBER(AM$1)),IF(OFFSET(CountryData!$A$1,'Quality check'!$A76-1,'Quality check'!AM$1-1)=0,"",OFFSET(CountryData!$A$1,'Quality check'!$A76-1,'Quality check'!AM$1-1)),"")</f>
        <v/>
      </c>
      <c r="AN76" s="202" t="str">
        <f ca="1">IF(AND(ISNUMBER($A76),ISNUMBER(AN$1)),IF(OFFSET(CountryData!$A$1,'Quality check'!$A76-1,'Quality check'!AN$1-1)=0,"",OFFSET(CountryData!$A$1,'Quality check'!$A76-1,'Quality check'!AN$1-1)),"")</f>
        <v/>
      </c>
      <c r="AO76" s="203" t="str">
        <f ca="1">IF(AND(ISNUMBER($A76),ISNUMBER(AO$1)),IF(OFFSET(CountryData!$A$1,'Quality check'!$A76-1,'Quality check'!AO$1-1)=0,"",OFFSET(CountryData!$A$1,'Quality check'!$A76-1,'Quality check'!AO$1-1)),"")</f>
        <v/>
      </c>
      <c r="AP76" s="203" t="str">
        <f ca="1">IF(AND(ISNUMBER($A76),ISNUMBER(AP$1)),IF(OFFSET(CountryData!$A$1,'Quality check'!$A76-1,'Quality check'!AP$1-1)=0,"",OFFSET(CountryData!$A$1,'Quality check'!$A76-1,'Quality check'!AP$1-1)),"")</f>
        <v/>
      </c>
      <c r="AQ76" s="202" t="str">
        <f ca="1">IF(AND(ISNUMBER($A76),ISNUMBER(AQ$1)),IF(OFFSET(CountryData!$A$1,'Quality check'!$A76-1,'Quality check'!AQ$1-1)=0,"",OFFSET(CountryData!$A$1,'Quality check'!$A76-1,'Quality check'!AQ$1-1)),"")</f>
        <v/>
      </c>
      <c r="AR76" s="202" t="str">
        <f ca="1">IF(AND(ISNUMBER($A76),ISNUMBER(AR$1)),IF(OFFSET(CountryData!$A$1,'Quality check'!$A76-1,'Quality check'!AR$1-1)=0,"",OFFSET(CountryData!$A$1,'Quality check'!$A76-1,'Quality check'!AR$1-1)),"")</f>
        <v/>
      </c>
      <c r="AS76" s="202" t="str">
        <f ca="1">IF(AND(ISNUMBER($A76),ISNUMBER(AS$1)),IF(OFFSET(CountryData!$A$1,'Quality check'!$A76-1,'Quality check'!AS$1-1)=0,"",OFFSET(CountryData!$A$1,'Quality check'!$A76-1,'Quality check'!AS$1-1)),"")</f>
        <v/>
      </c>
      <c r="AT76" s="202" t="str">
        <f ca="1">IF(AND(ISNUMBER($A76),ISNUMBER(AT$1)),IF(OFFSET(CountryData!$A$1,'Quality check'!$A76-1,'Quality check'!AT$1-1)=0,"",OFFSET(CountryData!$A$1,'Quality check'!$A76-1,'Quality check'!AT$1-1)),"")</f>
        <v/>
      </c>
      <c r="AU76" s="202" t="str">
        <f ca="1">IF(AND(ISNUMBER($A76),ISNUMBER(AU$1)),IF(OFFSET(CountryData!$A$1,'Quality check'!$A76-1,'Quality check'!AU$1-1)=0,"",OFFSET(CountryData!$A$1,'Quality check'!$A76-1,'Quality check'!AU$1-1)),"")</f>
        <v/>
      </c>
      <c r="AV76" s="202" t="str">
        <f ca="1">IF(AND(ISNUMBER($A76),ISNUMBER(AV$1)),IF(OFFSET(CountryData!$A$1,'Quality check'!$A76-1,'Quality check'!AV$1-1)=0,"",OFFSET(CountryData!$A$1,'Quality check'!$A76-1,'Quality check'!AV$1-1)),"")</f>
        <v/>
      </c>
      <c r="AW76" s="203" t="str">
        <f ca="1">IF(AND(ISNUMBER($A76),ISNUMBER(AW$1)),IF(OFFSET(CountryData!$A$1,'Quality check'!$A76-1,'Quality check'!AW$1-1)=0,"",OFFSET(CountryData!$A$1,'Quality check'!$A76-1,'Quality check'!AW$1-1)),"")</f>
        <v/>
      </c>
      <c r="AX76" s="203" t="str">
        <f ca="1">IF(AND(ISNUMBER($A76),ISNUMBER(AX$1)),IF(OFFSET(CountryData!$A$1,'Quality check'!$A76-1,'Quality check'!AX$1-1)=0,"",OFFSET(CountryData!$A$1,'Quality check'!$A76-1,'Quality check'!AX$1-1)),"")</f>
        <v/>
      </c>
      <c r="AY76" s="202" t="str">
        <f ca="1">IF(AND(ISNUMBER($A76),ISNUMBER(AY$1)),IF(OFFSET(CountryData!$A$1,'Quality check'!$A76-1,'Quality check'!AY$1-1)=0,"",OFFSET(CountryData!$A$1,'Quality check'!$A76-1,'Quality check'!AY$1-1)),"")</f>
        <v/>
      </c>
      <c r="AZ76" s="202" t="str">
        <f ca="1">IF(AND(ISNUMBER($A76),ISNUMBER(AZ$1)),IF(OFFSET(CountryData!$A$1,'Quality check'!$A76-1,'Quality check'!AZ$1-1)=0,"",OFFSET(CountryData!$A$1,'Quality check'!$A76-1,'Quality check'!AZ$1-1)),"")</f>
        <v/>
      </c>
      <c r="BA76" s="202" t="str">
        <f ca="1">IF(AND(ISNUMBER($A76),ISNUMBER(BA$1)),IF(OFFSET(CountryData!$A$1,'Quality check'!$A76-1,'Quality check'!BA$1-1)=0,"",OFFSET(CountryData!$A$1,'Quality check'!$A76-1,'Quality check'!BA$1-1)),"")</f>
        <v/>
      </c>
      <c r="BB76" s="202" t="str">
        <f ca="1">IF(AND(ISNUMBER($A76),ISNUMBER(BB$1)),IF(OFFSET(CountryData!$A$1,'Quality check'!$A76-1,'Quality check'!BB$1-1)=0,"",OFFSET(CountryData!$A$1,'Quality check'!$A76-1,'Quality check'!BB$1-1)),"")</f>
        <v/>
      </c>
      <c r="BC76" s="202" t="str">
        <f ca="1">IF(AND(ISNUMBER($A76),ISNUMBER(BC$1)),IF(OFFSET(CountryData!$A$1,'Quality check'!$A76-1,'Quality check'!BC$1-1)=0,"",OFFSET(CountryData!$A$1,'Quality check'!$A76-1,'Quality check'!BC$1-1)),"")</f>
        <v/>
      </c>
      <c r="BD76" s="313" t="str">
        <f ca="1">IF(AND(ISNUMBER($A76),ISNUMBER(BD$1)),IF(OFFSET(CountryData!$A$1,'Quality check'!$A76-1,'Quality check'!BD$1-1)=0,"",OFFSET(CountryData!$A$1,'Quality check'!$A76-1,'Quality check'!BD$1-1)),"")</f>
        <v/>
      </c>
      <c r="BE76" s="313" t="str">
        <f ca="1">IF(AND(ISNUMBER($A76),ISNUMBER(BE$1)),IF(OFFSET(CountryData!$A$1,'Quality check'!$A76-1,'Quality check'!BE$1-1)=0,"",OFFSET(CountryData!$A$1,'Quality check'!$A76-1,'Quality check'!BE$1-1)),"")</f>
        <v/>
      </c>
      <c r="BF76" s="313" t="str">
        <f ca="1">IF(AND(ISNUMBER($A76),ISNUMBER(BF$1)),IF(OFFSET(CountryData!$A$1,'Quality check'!$A76-1,'Quality check'!BF$1-1)=0,"",OFFSET(CountryData!$A$1,'Quality check'!$A76-1,'Quality check'!BF$1-1)),"")</f>
        <v/>
      </c>
      <c r="BG76" s="203" t="str">
        <f ca="1">IF(AND(ISNUMBER($A76),ISNUMBER(BG$1)),IF(OFFSET(CountryData!$A$1,'Quality check'!$A76-1,'Quality check'!BG$1-1)=0,"",OFFSET(CountryData!$A$1,'Quality check'!$A76-1,'Quality check'!BG$1-1)),"")</f>
        <v/>
      </c>
      <c r="BH76" s="202" t="str">
        <f ca="1">IF(AND(ISNUMBER($A76),ISNUMBER(BH$1)),IF(OFFSET(CountryData!$A$1,'Quality check'!$A76-1,'Quality check'!BH$1-1)=0,"",OFFSET(CountryData!$A$1,'Quality check'!$A76-1,'Quality check'!BH$1-1)),"")</f>
        <v/>
      </c>
      <c r="BI76" s="203" t="str">
        <f ca="1">IF(AND(ISNUMBER($A76),ISNUMBER(BI$1)),IF(OFFSET(CountryData!$A$1,'Quality check'!$A76-1,'Quality check'!BI$1-1)=0,"",OFFSET(CountryData!$A$1,'Quality check'!$A76-1,'Quality check'!BI$1-1)),"")</f>
        <v/>
      </c>
      <c r="BJ76" s="202" t="str">
        <f ca="1">IF(AND(ISNUMBER($A76),ISNUMBER(BJ$1)),IF(OFFSET(CountryData!$A$1,'Quality check'!$A76-1,'Quality check'!BJ$1-1)=0,"",OFFSET(CountryData!$A$1,'Quality check'!$A76-1,'Quality check'!BJ$1-1)),"")</f>
        <v/>
      </c>
      <c r="BK76" s="202" t="str">
        <f ca="1">IF(AND(ISNUMBER($A76),ISNUMBER(BK$1)),IF(OFFSET(CountryData!$A$1,'Quality check'!$A76-1,'Quality check'!BK$1-1)=0,"",OFFSET(CountryData!$A$1,'Quality check'!$A76-1,'Quality check'!BK$1-1)),"")</f>
        <v/>
      </c>
      <c r="BL76" s="308" t="str">
        <f ca="1">IF(AND(ISNUMBER($A76),ISNUMBER(BL$1)),IF(OFFSET(CountryData!$A$1,'Quality check'!$A76-1,'Quality check'!BL$1-1)=0,"",OFFSET(CountryData!$A$1,'Quality check'!$A76-1,'Quality check'!BL$1-1)),"")</f>
        <v/>
      </c>
      <c r="BM76" s="308" t="str">
        <f ca="1">IF(AND(ISNUMBER($A76),ISNUMBER(BM$1)),IF(OFFSET(CountryData!$A$1,'Quality check'!$A76-1,'Quality check'!BM$1-1)=0,"",OFFSET(CountryData!$A$1,'Quality check'!$A76-1,'Quality check'!BM$1-1)),"")</f>
        <v/>
      </c>
      <c r="BN76" s="308" t="str">
        <f ca="1">IF(AND(ISNUMBER($A76),ISNUMBER(BN$1)),IF(OFFSET(CountryData!$A$1,'Quality check'!$A76-1,'Quality check'!BN$1-1)=0,"",OFFSET(CountryData!$A$1,'Quality check'!$A76-1,'Quality check'!BN$1-1)),"")</f>
        <v/>
      </c>
      <c r="BO76" s="308" t="str">
        <f ca="1">IF(AND(ISNUMBER($A76),ISNUMBER(BO$1)),IF(OFFSET(CountryData!$A$1,'Quality check'!$A76-1,'Quality check'!BO$1-1)=0,"",OFFSET(CountryData!$A$1,'Quality check'!$A76-1,'Quality check'!BO$1-1)),"")</f>
        <v/>
      </c>
      <c r="BP76" s="308" t="str">
        <f ca="1">IF(AND(ISNUMBER($A76),ISNUMBER(BP$1)),IF(OFFSET(CountryData!$A$1,'Quality check'!$A76-1,'Quality check'!BP$1-1)=0,"",OFFSET(CountryData!$A$1,'Quality check'!$A76-1,'Quality check'!BP$1-1)),"")</f>
        <v/>
      </c>
      <c r="BQ76" s="308" t="str">
        <f ca="1">IF(AND(ISNUMBER($A76),ISNUMBER(BQ$1)),IF(OFFSET(CountryData!$A$1,'Quality check'!$A76-1,'Quality check'!BQ$1-1)=0,"",OFFSET(CountryData!$A$1,'Quality check'!$A76-1,'Quality check'!BQ$1-1)),"")</f>
        <v/>
      </c>
      <c r="BR76" s="308" t="str">
        <f ca="1">IF(AND(ISNUMBER($A76),ISNUMBER(BR$1)),IF(OFFSET(CountryData!$A$1,'Quality check'!$A76-1,'Quality check'!BR$1-1)=0,"",OFFSET(CountryData!$A$1,'Quality check'!$A76-1,'Quality check'!BR$1-1)),"")</f>
        <v/>
      </c>
      <c r="BS76" s="308" t="str">
        <f ca="1">IF(AND(ISNUMBER($A76),ISNUMBER(BS$1)),IF(OFFSET(CountryData!$A$1,'Quality check'!$A76-1,'Quality check'!BS$1-1)=0,"",OFFSET(CountryData!$A$1,'Quality check'!$A76-1,'Quality check'!BS$1-1)),"")</f>
        <v/>
      </c>
      <c r="BT76" s="308" t="str">
        <f ca="1">IF(AND(ISNUMBER($A76),ISNUMBER(BT$1)),IF(OFFSET(CountryData!$A$1,'Quality check'!$A76-1,'Quality check'!BT$1-1)=0,"",OFFSET(CountryData!$A$1,'Quality check'!$A76-1,'Quality check'!BT$1-1)),"")</f>
        <v/>
      </c>
      <c r="BU76" s="308" t="str">
        <f ca="1">IF(AND(ISNUMBER($A76),ISNUMBER(BU$1)),IF(OFFSET(CountryData!$A$1,'Quality check'!$A76-1,'Quality check'!BU$1-1)=0,"",OFFSET(CountryData!$A$1,'Quality check'!$A76-1,'Quality check'!BU$1-1)),"")</f>
        <v/>
      </c>
      <c r="BV76" s="308" t="str">
        <f ca="1">IF(AND(ISNUMBER($A76),ISNUMBER(BV$1)),IF(OFFSET(CountryData!$A$1,'Quality check'!$A76-1,'Quality check'!BV$1-1)=0,"",OFFSET(CountryData!$A$1,'Quality check'!$A76-1,'Quality check'!BV$1-1)),"")</f>
        <v/>
      </c>
      <c r="BW76" s="308" t="str">
        <f ca="1">IF(AND(ISNUMBER($A76),ISNUMBER(BW$1)),IF(OFFSET(CountryData!$A$1,'Quality check'!$A76-1,'Quality check'!BW$1-1)=0,"",OFFSET(CountryData!$A$1,'Quality check'!$A76-1,'Quality check'!BW$1-1)),"")</f>
        <v/>
      </c>
      <c r="BX76" s="202" t="str">
        <f ca="1">IF(AND(ISNUMBER($A76),ISNUMBER(BX$1)),IF(OFFSET(CountryData!$A$1,'Quality check'!$A76-1,'Quality check'!BX$1-1)=0,"",OFFSET(CountryData!$A$1,'Quality check'!$A76-1,'Quality check'!BX$1-1)),"")</f>
        <v/>
      </c>
      <c r="BY76" s="308" t="str">
        <f ca="1">IF(AND(ISNUMBER($A76),ISNUMBER(BY$1)),IF(OFFSET(CountryData!$A$1,'Quality check'!$A76-1,'Quality check'!BY$1-1)=0,"",OFFSET(CountryData!$A$1,'Quality check'!$A76-1,'Quality check'!BY$1-1)),"")</f>
        <v/>
      </c>
      <c r="BZ76" s="308" t="str">
        <f ca="1">IF(AND(ISNUMBER($A76),ISNUMBER(BZ$1)),IF(OFFSET(CountryData!$A$1,'Quality check'!$A76-1,'Quality check'!BZ$1-1)=0,"",OFFSET(CountryData!$A$1,'Quality check'!$A76-1,'Quality check'!BZ$1-1)),"")</f>
        <v/>
      </c>
      <c r="CA76" s="308" t="str">
        <f ca="1">IF(AND(ISNUMBER($A76),ISNUMBER(CA$1)),IF(OFFSET(CountryData!$A$1,'Quality check'!$A76-1,'Quality check'!CA$1-1)=0,"",OFFSET(CountryData!$A$1,'Quality check'!$A76-1,'Quality check'!CA$1-1)),"")</f>
        <v/>
      </c>
      <c r="CB76" s="308" t="str">
        <f ca="1">IF(AND(ISNUMBER($A76),ISNUMBER(CB$1)),IF(OFFSET(CountryData!$A$1,'Quality check'!$A76-1,'Quality check'!CB$1-1)=0,"",OFFSET(CountryData!$A$1,'Quality check'!$A76-1,'Quality check'!CB$1-1)),"")</f>
        <v/>
      </c>
      <c r="CC76" s="308" t="str">
        <f ca="1">IF(AND(ISNUMBER($A76),ISNUMBER(CC$1)),IF(OFFSET(CountryData!$A$1,'Quality check'!$A76-1,'Quality check'!CC$1-1)=0,"",OFFSET(CountryData!$A$1,'Quality check'!$A76-1,'Quality check'!CC$1-1)),"")</f>
        <v/>
      </c>
      <c r="CD76" s="308" t="str">
        <f ca="1">IF(AND(ISNUMBER($A76),ISNUMBER(CD$1)),IF(OFFSET(CountryData!$A$1,'Quality check'!$A76-1,'Quality check'!CD$1-1)=0,"",OFFSET(CountryData!$A$1,'Quality check'!$A76-1,'Quality check'!CD$1-1)),"")</f>
        <v/>
      </c>
      <c r="CE76" s="308" t="str">
        <f ca="1">IF(AND(ISNUMBER($A76),ISNUMBER(CE$1)),IF(OFFSET(CountryData!$A$1,'Quality check'!$A76-1,'Quality check'!CE$1-1)=0,"",OFFSET(CountryData!$A$1,'Quality check'!$A76-1,'Quality check'!CE$1-1)),"")</f>
        <v/>
      </c>
      <c r="CF76" s="308" t="str">
        <f ca="1">IF(AND(ISNUMBER($A76),ISNUMBER(CF$1)),IF(OFFSET(CountryData!$A$1,'Quality check'!$A76-1,'Quality check'!CF$1-1)=0,"",OFFSET(CountryData!$A$1,'Quality check'!$A76-1,'Quality check'!CF$1-1)),"")</f>
        <v/>
      </c>
      <c r="CG76" s="308" t="str">
        <f ca="1">IF(AND(ISNUMBER($A76),ISNUMBER(CG$1)),IF(OFFSET(CountryData!$A$1,'Quality check'!$A76-1,'Quality check'!CG$1-1)=0,"",OFFSET(CountryData!$A$1,'Quality check'!$A76-1,'Quality check'!CG$1-1)),"")</f>
        <v/>
      </c>
      <c r="CH76" s="308" t="str">
        <f ca="1">IF(AND(ISNUMBER($A76),ISNUMBER(CH$1)),IF(OFFSET(CountryData!$A$1,'Quality check'!$A76-1,'Quality check'!CH$1-1)=0,"",OFFSET(CountryData!$A$1,'Quality check'!$A76-1,'Quality check'!CH$1-1)),"")</f>
        <v/>
      </c>
      <c r="CI76" s="308" t="str">
        <f ca="1">IF(AND(ISNUMBER($A76),ISNUMBER(CI$1)),IF(OFFSET(CountryData!$A$1,'Quality check'!$A76-1,'Quality check'!CI$1-1)=0,"",OFFSET(CountryData!$A$1,'Quality check'!$A76-1,'Quality check'!CI$1-1)),"")</f>
        <v/>
      </c>
      <c r="CJ76" s="308" t="str">
        <f ca="1">IF(AND(ISNUMBER($A76),ISNUMBER(CJ$1)),IF(OFFSET(CountryData!$A$1,'Quality check'!$A76-1,'Quality check'!CJ$1-1)=0,"",OFFSET(CountryData!$A$1,'Quality check'!$A76-1,'Quality check'!CJ$1-1)),"")</f>
        <v/>
      </c>
      <c r="CK76" s="202" t="str">
        <f ca="1">IF(AND(ISNUMBER($A76),ISNUMBER(CK$1)),IF(OFFSET(CountryData!$A$1,'Quality check'!$A76-1,'Quality check'!CK$1-1)=0,"",OFFSET(CountryData!$A$1,'Quality check'!$A76-1,'Quality check'!CK$1-1)),"")</f>
        <v/>
      </c>
      <c r="CL76" s="308" t="str">
        <f ca="1">IF(AND(ISNUMBER($A76),ISNUMBER(CL$1)),IF(OFFSET(CountryData!$A$1,'Quality check'!$A76-1,'Quality check'!CL$1-1)=0,"",OFFSET(CountryData!$A$1,'Quality check'!$A76-1,'Quality check'!CL$1-1)),"")</f>
        <v/>
      </c>
      <c r="CM76" s="308" t="str">
        <f ca="1">IF(AND(ISNUMBER($A76),ISNUMBER(CM$1)),IF(OFFSET(CountryData!$A$1,'Quality check'!$A76-1,'Quality check'!CM$1-1)=0,"",OFFSET(CountryData!$A$1,'Quality check'!$A76-1,'Quality check'!CM$1-1)),"")</f>
        <v/>
      </c>
      <c r="CN76" s="308" t="str">
        <f ca="1">IF(AND(ISNUMBER($A76),ISNUMBER(CN$1)),IF(OFFSET(CountryData!$A$1,'Quality check'!$A76-1,'Quality check'!CN$1-1)=0,"",OFFSET(CountryData!$A$1,'Quality check'!$A76-1,'Quality check'!CN$1-1)),"")</f>
        <v/>
      </c>
      <c r="CO76" s="308" t="str">
        <f ca="1">IF(AND(ISNUMBER($A76),ISNUMBER(CO$1)),IF(OFFSET(CountryData!$A$1,'Quality check'!$A76-1,'Quality check'!CO$1-1)=0,"",OFFSET(CountryData!$A$1,'Quality check'!$A76-1,'Quality check'!CO$1-1)),"")</f>
        <v/>
      </c>
      <c r="CP76" s="308" t="str">
        <f ca="1">IF(AND(ISNUMBER($A76),ISNUMBER(CP$1)),IF(OFFSET(CountryData!$A$1,'Quality check'!$A76-1,'Quality check'!CP$1-1)=0,"",OFFSET(CountryData!$A$1,'Quality check'!$A76-1,'Quality check'!CP$1-1)),"")</f>
        <v/>
      </c>
      <c r="CQ76" s="308" t="str">
        <f ca="1">IF(AND(ISNUMBER($A76),ISNUMBER(CQ$1)),IF(OFFSET(CountryData!$A$1,'Quality check'!$A76-1,'Quality check'!CQ$1-1)=0,"",OFFSET(CountryData!$A$1,'Quality check'!$A76-1,'Quality check'!CQ$1-1)),"")</f>
        <v/>
      </c>
      <c r="CR76" s="203" t="str">
        <f ca="1">IF(AND(ISNUMBER($A76),ISNUMBER(CR$1)),IF(OFFSET(CountryData!$A$1,'Quality check'!$A76-1,'Quality check'!CR$1-1)=0,"",OFFSET(CountryData!$A$1,'Quality check'!$A76-1,'Quality check'!CR$1-1)),"")</f>
        <v/>
      </c>
      <c r="CS76" s="203" t="str">
        <f ca="1">IF(AND(ISNUMBER($A76),ISNUMBER(CS$1)),IF(OFFSET(CountryData!$A$1,'Quality check'!$A76-1,'Quality check'!CS$1-1)=0,"",OFFSET(CountryData!$A$1,'Quality check'!$A76-1,'Quality check'!CS$1-1)),"")</f>
        <v/>
      </c>
      <c r="CT76" s="203" t="str">
        <f ca="1">IF(AND(ISNUMBER($A76),ISNUMBER(CT$1)),IF(OFFSET(CountryData!$A$1,'Quality check'!$A76-1,'Quality check'!CT$1-1)=0,"",OFFSET(CountryData!$A$1,'Quality check'!$A76-1,'Quality check'!CT$1-1)),"")</f>
        <v/>
      </c>
      <c r="CU76" s="203" t="str">
        <f ca="1">IF(AND(ISNUMBER($A76),ISNUMBER(CU$1)),IF(OFFSET(CountryData!$A$1,'Quality check'!$A76-1,'Quality check'!CU$1-1)=0,"",OFFSET(CountryData!$A$1,'Quality check'!$A76-1,'Quality check'!CU$1-1)),"")</f>
        <v/>
      </c>
      <c r="CV76" s="203" t="str">
        <f ca="1">IF(AND(ISNUMBER($A76),ISNUMBER(CV$1)),IF(OFFSET(CountryData!$A$1,'Quality check'!$A76-1,'Quality check'!CV$1-1)=0,"",OFFSET(CountryData!$A$1,'Quality check'!$A76-1,'Quality check'!CV$1-1)),"")</f>
        <v/>
      </c>
      <c r="CW76" s="203" t="str">
        <f ca="1">IF(AND(ISNUMBER($A76),ISNUMBER(CW$1)),IF(OFFSET(CountryData!$A$1,'Quality check'!$A76-1,'Quality check'!CW$1-1)=0,"",OFFSET(CountryData!$A$1,'Quality check'!$A76-1,'Quality check'!CW$1-1)),"")</f>
        <v/>
      </c>
      <c r="CX76" s="203" t="str">
        <f ca="1">IF(AND(ISNUMBER($A76),ISNUMBER(CX$1)),IF(OFFSET(CountryData!$A$1,'Quality check'!$A76-1,'Quality check'!CX$1-1)=0,"",OFFSET(CountryData!$A$1,'Quality check'!$A76-1,'Quality check'!CX$1-1)),"")</f>
        <v/>
      </c>
      <c r="CY76" s="203" t="str">
        <f ca="1">IF(AND(ISNUMBER($A76),ISNUMBER(CY$1)),IF(OFFSET(CountryData!$A$1,'Quality check'!$A76-1,'Quality check'!CY$1-1)=0,"",OFFSET(CountryData!$A$1,'Quality check'!$A76-1,'Quality check'!CY$1-1)),"")</f>
        <v/>
      </c>
      <c r="CZ76" s="308" t="str">
        <f ca="1">IF(AND(ISNUMBER($A76),ISNUMBER(CZ$1)),IF(OFFSET(CountryData!$A$1,'Quality check'!$A76-1,'Quality check'!CZ$1-1)=0,"",OFFSET(CountryData!$A$1,'Quality check'!$A76-1,'Quality check'!CZ$1-1)),"")</f>
        <v/>
      </c>
      <c r="DA76" s="308" t="str">
        <f ca="1">IF(AND(ISNUMBER($A76),ISNUMBER(DA$1)),IF(OFFSET(CountryData!$A$1,'Quality check'!$A76-1,'Quality check'!DA$1-1)=0,"",OFFSET(CountryData!$A$1,'Quality check'!$A76-1,'Quality check'!DA$1-1)),"")</f>
        <v/>
      </c>
      <c r="DB76" s="202" t="str">
        <f ca="1">IF(AND(ISNUMBER($A76),ISNUMBER(DB$1)),IF(OFFSET(CountryData!$A$1,'Quality check'!$A76-1,'Quality check'!DB$1-1)=0,"",OFFSET(CountryData!$A$1,'Quality check'!$A76-1,'Quality check'!DB$1-1)),"")</f>
        <v/>
      </c>
      <c r="DC76" s="308" t="str">
        <f ca="1">IF(AND(ISNUMBER($A76),ISNUMBER(DC$1)),IF(OFFSET(CountryData!$A$1,'Quality check'!$A76-1,'Quality check'!DC$1-1)=0,"",OFFSET(CountryData!$A$1,'Quality check'!$A76-1,'Quality check'!DC$1-1)),"")</f>
        <v/>
      </c>
      <c r="DD76" s="308" t="str">
        <f ca="1">IF(AND(ISNUMBER($A76),ISNUMBER(DD$1)),IF(OFFSET(CountryData!$A$1,'Quality check'!$A76-1,'Quality check'!DD$1-1)=0,"",OFFSET(CountryData!$A$1,'Quality check'!$A76-1,'Quality check'!DD$1-1)),"")</f>
        <v/>
      </c>
      <c r="DE76" s="202" t="str">
        <f ca="1">IF(AND(ISNUMBER($A76),ISNUMBER(DE$1)),IF(OFFSET(CountryData!$A$1,'Quality check'!$A76-1,'Quality check'!DE$1-1)=0,"",OFFSET(CountryData!$A$1,'Quality check'!$A76-1,'Quality check'!DE$1-1)),"")</f>
        <v/>
      </c>
      <c r="DF76" s="203" t="str">
        <f ca="1">IF(AND(ISNUMBER($A76),ISNUMBER(DF$1)),IF(OFFSET(CountryData!$A$1,'Quality check'!$A76-1,'Quality check'!DF$1-1)=0,"",OFFSET(CountryData!$A$1,'Quality check'!$A76-1,'Quality check'!DF$1-1)),"")</f>
        <v/>
      </c>
      <c r="DG76" s="308" t="str">
        <f ca="1">IF(AND(ISNUMBER($A76),ISNUMBER(DG$1)),IF(OFFSET(CountryData!$A$1,'Quality check'!$A76-1,'Quality check'!DG$1-1)=0,"",OFFSET(CountryData!$A$1,'Quality check'!$A76-1,'Quality check'!DG$1-1)),"")</f>
        <v/>
      </c>
      <c r="DH76" s="203" t="str">
        <f ca="1">IF(AND(ISNUMBER($A76),ISNUMBER(DH$1)),IF(OFFSET(CountryData!$A$1,'Quality check'!$A76-1,'Quality check'!DH$1-1)=0,"",OFFSET(CountryData!$A$1,'Quality check'!$A76-1,'Quality check'!DH$1-1)),"")</f>
        <v/>
      </c>
      <c r="DI76" s="308" t="str">
        <f ca="1">IF(AND(ISNUMBER($A76),ISNUMBER(DI$1)),IF(OFFSET(CountryData!$A$1,'Quality check'!$A76-1,'Quality check'!DI$1-1)=0,"",OFFSET(CountryData!$A$1,'Quality check'!$A76-1,'Quality check'!DI$1-1)),"")</f>
        <v/>
      </c>
      <c r="DJ76" s="308" t="str">
        <f ca="1">IF(AND(ISNUMBER($A76),ISNUMBER(DJ$1)),IF(OFFSET(CountryData!$A$1,'Quality check'!$A76-1,'Quality check'!DJ$1-1)=0,"",OFFSET(CountryData!$A$1,'Quality check'!$A76-1,'Quality check'!DJ$1-1)),"")</f>
        <v/>
      </c>
      <c r="DK76" s="203" t="str">
        <f ca="1">IF(AND(ISNUMBER($A76),ISNUMBER(DK$1)),IF(OFFSET(CountryData!$A$1,'Quality check'!$A76-1,'Quality check'!DK$1-1)=0,"",OFFSET(CountryData!$A$1,'Quality check'!$A76-1,'Quality check'!DK$1-1)),"")</f>
        <v/>
      </c>
      <c r="DL76" s="203" t="str">
        <f ca="1">IF(AND(ISNUMBER($A76),ISNUMBER(DL$1)),IF(OFFSET(CountryData!$A$1,'Quality check'!$A76-1,'Quality check'!DL$1-1)=0,"",OFFSET(CountryData!$A$1,'Quality check'!$A76-1,'Quality check'!DL$1-1)),"")</f>
        <v/>
      </c>
      <c r="DM76" s="203" t="str">
        <f ca="1">IF(AND(ISNUMBER($A76),ISNUMBER(DM$1)),IF(OFFSET(CountryData!$A$1,'Quality check'!$A76-1,'Quality check'!DM$1-1)=0,"",OFFSET(CountryData!$A$1,'Quality check'!$A76-1,'Quality check'!DM$1-1)),"")</f>
        <v/>
      </c>
      <c r="DN76" s="203" t="str">
        <f ca="1">IF(AND(ISNUMBER($A76),ISNUMBER(DN$1)),IF(OFFSET(CountryData!$A$1,'Quality check'!$A76-1,'Quality check'!DN$1-1)=0,"",OFFSET(CountryData!$A$1,'Quality check'!$A76-1,'Quality check'!DN$1-1)),"")</f>
        <v/>
      </c>
      <c r="DO76" t="str">
        <f ca="1">IF(AND(ISNUMBER($A76),ISNUMBER(DO$1)),IF(OFFSET(CountryData!$A$1,'Quality check'!$A76-1,'Quality check'!DO$1-1)=0,"",OFFSET(CountryData!$A$1,'Quality check'!$A76-1,'Quality check'!DO$1-1)),"")</f>
        <v/>
      </c>
      <c r="DP76" t="str">
        <f ca="1">IF(AND(ISNUMBER($A76),ISNUMBER(DP$1)),IF(OFFSET(CountryData!$A$1,'Quality check'!$A76-1,'Quality check'!DP$1-1)=0,"",OFFSET(CountryData!$A$1,'Quality check'!$A76-1,'Quality check'!DP$1-1)),"")</f>
        <v/>
      </c>
      <c r="EF76">
        <f t="shared" si="3"/>
        <v>11</v>
      </c>
      <c r="EG76" t="str">
        <f t="shared" si="4"/>
        <v/>
      </c>
      <c r="EH76" t="str">
        <f t="shared" si="0"/>
        <v/>
      </c>
    </row>
    <row r="77" spans="1:138" x14ac:dyDescent="0.25">
      <c r="A77" s="114">
        <f>IF(ISNUMBER(MATCH(C77,CountryData!$EM:$EM,0)),MATCH(C77,CountryData!$EM:$EM,0),"")</f>
        <v>81</v>
      </c>
      <c r="B77" t="s">
        <v>448</v>
      </c>
      <c r="C77" t="s">
        <v>767</v>
      </c>
      <c r="D77" t="str">
        <f t="shared" si="1"/>
        <v>Malawi</v>
      </c>
      <c r="E77">
        <f t="shared" si="2"/>
        <v>2012</v>
      </c>
      <c r="F77" s="203">
        <f ca="1">IF(AND(ISNUMBER($A77),ISNUMBER(F$1)),IF(OFFSET(CountryData!$A$1,'Quality check'!$A77-1,'Quality check'!F$1-1)=0,"",OFFSET(CountryData!$A$1,'Quality check'!$A77-1,'Quality check'!F$1-1)),"")</f>
        <v>15934726.18020902</v>
      </c>
      <c r="G77" s="203">
        <f ca="1">IF(AND(ISNUMBER($A77),ISNUMBER(G$1)),IF(OFFSET(CountryData!$A$1,'Quality check'!$A77-1,'Quality check'!G$1-1)=0,"",OFFSET(CountryData!$A$1,'Quality check'!$A77-1,'Quality check'!G$1-1)),"")</f>
        <v>7329974.0428961497</v>
      </c>
      <c r="H77" s="202">
        <f ca="1">IF(AND(ISNUMBER($A77),ISNUMBER(H$1)),IF(OFFSET(CountryData!$A$1,'Quality check'!$A77-1,'Quality check'!H$1-1)=0,"",OFFSET(CountryData!$A$1,'Quality check'!$A77-1,'Quality check'!H$1-1)),"")</f>
        <v>0.4</v>
      </c>
      <c r="I77" s="202">
        <f ca="1">IF(AND(ISNUMBER($A77),ISNUMBER(I$1)),IF(OFFSET(CountryData!$A$1,'Quality check'!$A77-1,'Quality check'!I$1-1)=0,"",OFFSET(CountryData!$A$1,'Quality check'!$A77-1,'Quality check'!I$1-1)),"")</f>
        <v>3.0216550250875933E-2</v>
      </c>
      <c r="J77" s="203">
        <f ca="1">IF(AND(ISNUMBER($A77),ISNUMBER(J$1)),IF(OFFSET(CountryData!$A$1,'Quality check'!$A77-1,'Quality check'!J$1-1)=0,"",OFFSET(CountryData!$A$1,'Quality check'!$A77-1,'Quality check'!J$1-1)),"")</f>
        <v>7962690.4151833812</v>
      </c>
      <c r="K77" s="203">
        <f ca="1">IF(AND(ISNUMBER($A77),ISNUMBER(K$1)),IF(OFFSET(CountryData!$A$1,'Quality check'!$A77-1,'Quality check'!K$1-1)=0,"",OFFSET(CountryData!$A$1,'Quality check'!$A77-1,'Quality check'!K$1-1)),"")</f>
        <v>2278030.0416180356</v>
      </c>
      <c r="L77" s="203" t="str">
        <f ca="1">IF(AND(ISNUMBER($A77),ISNUMBER(L$1)),IF(OFFSET(CountryData!$A$1,'Quality check'!$A77-1,'Quality check'!L$1-1)=0,"",OFFSET(CountryData!$A$1,'Quality check'!$A77-1,'Quality check'!L$1-1)),"")</f>
        <v/>
      </c>
      <c r="M77" s="203">
        <f ca="1">IF(AND(ISNUMBER($A77),ISNUMBER(M$1)),IF(OFFSET(CountryData!$A$1,'Quality check'!$A77-1,'Quality check'!M$1-1)=0,"",OFFSET(CountryData!$A$1,'Quality check'!$A77-1,'Quality check'!M$1-1)),"")</f>
        <v>2749922.6075260798</v>
      </c>
      <c r="N77" s="203">
        <f ca="1">IF(AND(ISNUMBER($A77),ISNUMBER(N$1)),IF(OFFSET(CountryData!$A$1,'Quality check'!$A77-1,'Quality check'!N$1-1)=0,"",OFFSET(CountryData!$A$1,'Quality check'!$A77-1,'Quality check'!N$1-1)),"")</f>
        <v>1974494.7721028952</v>
      </c>
      <c r="O77" s="203">
        <f ca="1">IF(AND(ISNUMBER($A77),ISNUMBER(O$1)),IF(OFFSET(CountryData!$A$1,'Quality check'!$A77-1,'Quality check'!O$1-1)=0,"",OFFSET(CountryData!$A$1,'Quality check'!$A77-1,'Quality check'!O$1-1)),"")</f>
        <v>553612.57792500022</v>
      </c>
      <c r="P77" s="203">
        <f ca="1">IF(AND(ISNUMBER($A77),ISNUMBER(P$1)),IF(OFFSET(CountryData!$A$1,'Quality check'!$A77-1,'Quality check'!P$1-1)=0,"",OFFSET(CountryData!$A$1,'Quality check'!$A77-1,'Quality check'!P$1-1)),"")</f>
        <v>1058212.4429976775</v>
      </c>
      <c r="Q77" s="203">
        <f ca="1">IF(AND(ISNUMBER($A77),ISNUMBER(Q$1)),IF(OFFSET(CountryData!$A$1,'Quality check'!$A77-1,'Quality check'!Q$1-1)=0,"",OFFSET(CountryData!$A$1,'Quality check'!$A77-1,'Quality check'!Q$1-1)),"")</f>
        <v>625362.05083831504</v>
      </c>
      <c r="R77" s="203">
        <f ca="1">IF(AND(ISNUMBER($A77),ISNUMBER(R$1)),IF(OFFSET(CountryData!$A$1,'Quality check'!$A77-1,'Quality check'!R$1-1)=0,"",OFFSET(CountryData!$A$1,'Quality check'!$A77-1,'Quality check'!R$1-1)),"")</f>
        <v>294684.37528828549</v>
      </c>
      <c r="S77" s="203">
        <f ca="1">IF(AND(ISNUMBER($A77),ISNUMBER(S$1)),IF(OFFSET(CountryData!$A$1,'Quality check'!$A77-1,'Quality check'!S$1-1)=0,"",OFFSET(CountryData!$A$1,'Quality check'!$A77-1,'Quality check'!S$1-1)),"")</f>
        <v>209915.48978439157</v>
      </c>
      <c r="T77" s="202">
        <f ca="1">IF(AND(ISNUMBER($A77),ISNUMBER(T$1)),IF(OFFSET(CountryData!$A$1,'Quality check'!$A77-1,'Quality check'!T$1-1)=0,"",OFFSET(CountryData!$A$1,'Quality check'!$A77-1,'Quality check'!T$1-1)),"")</f>
        <v>0.84</v>
      </c>
      <c r="U77" s="203">
        <f ca="1">IF(AND(ISNUMBER($A77),ISNUMBER(U$1)),IF(OFFSET(CountryData!$A$1,'Quality check'!$A77-1,'Quality check'!U$1-1)=0,"",OFFSET(CountryData!$A$1,'Quality check'!$A77-1,'Quality check'!U$1-1)),"")</f>
        <v>13385169.991375577</v>
      </c>
      <c r="V77" s="203">
        <f ca="1">IF(AND(ISNUMBER($A77),ISNUMBER(V$1)),IF(OFFSET(CountryData!$A$1,'Quality check'!$A77-1,'Quality check'!V$1-1)=0,"",OFFSET(CountryData!$A$1,'Quality check'!$A77-1,'Quality check'!V$1-1)),"")</f>
        <v>13385169.991375577</v>
      </c>
      <c r="W77" s="202">
        <f ca="1">IF(AND(ISNUMBER($A77),ISNUMBER(W$1)),IF(OFFSET(CountryData!$A$1,'Quality check'!$A77-1,'Quality check'!W$1-1)=0,"",OFFSET(CountryData!$A$1,'Quality check'!$A77-1,'Quality check'!W$1-1)),"")</f>
        <v>0.52</v>
      </c>
      <c r="X77" s="202">
        <f ca="1">IF(AND(ISNUMBER($A77),ISNUMBER(X$1)),IF(OFFSET(CountryData!$A$1,'Quality check'!$A77-1,'Quality check'!X$1-1)=0,"",OFFSET(CountryData!$A$1,'Quality check'!$A77-1,'Quality check'!X$1-1)),"")</f>
        <v>4.5999999999999996</v>
      </c>
      <c r="Y77" s="202">
        <f ca="1">IF(AND(ISNUMBER($A77),ISNUMBER(Y$1)),IF(OFFSET(CountryData!$A$1,'Quality check'!$A77-1,'Quality check'!Y$1-1)=0,"",OFFSET(CountryData!$A$1,'Quality check'!$A77-1,'Quality check'!Y$1-1)),"")</f>
        <v>0.4</v>
      </c>
      <c r="Z77" s="202">
        <f ca="1">IF(AND(ISNUMBER($A77),ISNUMBER(Z$1)),IF(OFFSET(CountryData!$A$1,'Quality check'!$A77-1,'Quality check'!Z$1-1)=0,"",OFFSET(CountryData!$A$1,'Quality check'!$A77-1,'Quality check'!Z$1-1)),"")</f>
        <v>0.4</v>
      </c>
      <c r="AA77" s="203">
        <f ca="1">IF(AND(ISNUMBER($A77),ISNUMBER(AA$1)),IF(OFFSET(CountryData!$A$1,'Quality check'!$A77-1,'Quality check'!AA$1-1)=0,"",OFFSET(CountryData!$A$1,'Quality check'!$A77-1,'Quality check'!AA$1-1)),"")</f>
        <v>15000</v>
      </c>
      <c r="AB77" s="203">
        <f ca="1">IF(AND(ISNUMBER($A77),ISNUMBER(AB$1)),IF(OFFSET(CountryData!$A$1,'Quality check'!$A77-1,'Quality check'!AB$1-1)=0,"",OFFSET(CountryData!$A$1,'Quality check'!$A77-1,'Quality check'!AB$1-1)),"")</f>
        <v>2800</v>
      </c>
      <c r="AC77" s="203">
        <f ca="1">IF(AND(ISNUMBER($A77),ISNUMBER(AC$1)),IF(OFFSET(CountryData!$A$1,'Quality check'!$A77-1,'Quality check'!AC$1-1)=0,"",OFFSET(CountryData!$A$1,'Quality check'!$A77-1,'Quality check'!AC$1-1)),"")</f>
        <v>43000</v>
      </c>
      <c r="AD77" s="203">
        <f ca="1">IF(AND(ISNUMBER($A77),ISNUMBER(AD$1)),IF(OFFSET(CountryData!$A$1,'Quality check'!$A77-1,'Quality check'!AD$1-1)=0,"",OFFSET(CountryData!$A$1,'Quality check'!$A77-1,'Quality check'!AD$1-1)),"")</f>
        <v>5010</v>
      </c>
      <c r="AE77" s="202">
        <f ca="1">IF(AND(ISNUMBER($A77),ISNUMBER(AE$1)),IF(OFFSET(CountryData!$A$1,'Quality check'!$A77-1,'Quality check'!AE$1-1)=0,"",OFFSET(CountryData!$A$1,'Quality check'!$A77-1,'Quality check'!AE$1-1)),"")</f>
        <v>0.18</v>
      </c>
      <c r="AF77" s="308">
        <f ca="1">IF(AND(ISNUMBER($A77),ISNUMBER(AF$1)),IF(OFFSET(CountryData!$A$1,'Quality check'!$A77-1,'Quality check'!AF$1-1)=0,"",OFFSET(CountryData!$A$1,'Quality check'!$A77-1,'Quality check'!AF$1-1)),"")</f>
        <v>5</v>
      </c>
      <c r="AG77" s="203" t="str">
        <f ca="1">IF(AND(ISNUMBER($A77),ISNUMBER(AG$1)),IF(OFFSET(CountryData!$A$1,'Quality check'!$A77-1,'Quality check'!AG$1-1)=0,"",OFFSET(CountryData!$A$1,'Quality check'!$A77-1,'Quality check'!AG$1-1)),"")</f>
        <v>HSA</v>
      </c>
      <c r="AH77" s="203">
        <f ca="1">IF(AND(ISNUMBER($A77),ISNUMBER(AH$1)),IF(OFFSET(CountryData!$A$1,'Quality check'!$A77-1,'Quality check'!AH$1-1)=0,"",OFFSET(CountryData!$A$1,'Quality check'!$A77-1,'Quality check'!AH$1-1)),"")</f>
        <v>1300</v>
      </c>
      <c r="AI77" s="203">
        <f ca="1">IF(AND(ISNUMBER($A77),ISNUMBER(AI$1)),IF(OFFSET(CountryData!$A$1,'Quality check'!$A77-1,'Quality check'!AI$1-1)=0,"",OFFSET(CountryData!$A$1,'Quality check'!$A77-1,'Quality check'!AI$1-1)),"")</f>
        <v>10192</v>
      </c>
      <c r="AJ77" s="202">
        <f ca="1">IF(AND(ISNUMBER($A77),ISNUMBER(AJ$1)),IF(OFFSET(CountryData!$A$1,'Quality check'!$A77-1,'Quality check'!AJ$1-1)=0,"",OFFSET(CountryData!$A$1,'Quality check'!$A77-1,'Quality check'!AJ$1-1)),"")</f>
        <v>0.62</v>
      </c>
      <c r="AK77" s="202">
        <f ca="1">IF(AND(ISNUMBER($A77),ISNUMBER(AK$1)),IF(OFFSET(CountryData!$A$1,'Quality check'!$A77-1,'Quality check'!AK$1-1)=0,"",OFFSET(CountryData!$A$1,'Quality check'!$A77-1,'Quality check'!AK$1-1)),"")</f>
        <v>0.3</v>
      </c>
      <c r="AL77" s="202">
        <f ca="1">IF(AND(ISNUMBER($A77),ISNUMBER(AL$1)),IF(OFFSET(CountryData!$A$1,'Quality check'!$A77-1,'Quality check'!AL$1-1)=0,"",OFFSET(CountryData!$A$1,'Quality check'!$A77-1,'Quality check'!AL$1-1)),"")</f>
        <v>7.0000000000000007E-2</v>
      </c>
      <c r="AM77" s="202">
        <f ca="1">IF(AND(ISNUMBER($A77),ISNUMBER(AM$1)),IF(OFFSET(CountryData!$A$1,'Quality check'!$A77-1,'Quality check'!AM$1-1)=0,"",OFFSET(CountryData!$A$1,'Quality check'!$A77-1,'Quality check'!AM$1-1)),"")</f>
        <v>7</v>
      </c>
      <c r="AN77" s="202" t="str">
        <f ca="1">IF(AND(ISNUMBER($A77),ISNUMBER(AN$1)),IF(OFFSET(CountryData!$A$1,'Quality check'!$A77-1,'Quality check'!AN$1-1)=0,"",OFFSET(CountryData!$A$1,'Quality check'!$A77-1,'Quality check'!AN$1-1)),"")</f>
        <v>HSA</v>
      </c>
      <c r="AO77" s="203">
        <f ca="1">IF(AND(ISNUMBER($A77),ISNUMBER(AO$1)),IF(OFFSET(CountryData!$A$1,'Quality check'!$A77-1,'Quality check'!AO$1-1)=0,"",OFFSET(CountryData!$A$1,'Quality check'!$A77-1,'Quality check'!AO$1-1)),"")</f>
        <v>1300</v>
      </c>
      <c r="AP77" s="203">
        <f ca="1">IF(AND(ISNUMBER($A77),ISNUMBER(AP$1)),IF(OFFSET(CountryData!$A$1,'Quality check'!$A77-1,'Quality check'!AP$1-1)=0,"",OFFSET(CountryData!$A$1,'Quality check'!$A77-1,'Quality check'!AP$1-1)),"")</f>
        <v>10192</v>
      </c>
      <c r="AQ77" s="202">
        <f ca="1">IF(AND(ISNUMBER($A77),ISNUMBER(AQ$1)),IF(OFFSET(CountryData!$A$1,'Quality check'!$A77-1,'Quality check'!AQ$1-1)=0,"",OFFSET(CountryData!$A$1,'Quality check'!$A77-1,'Quality check'!AQ$1-1)),"")</f>
        <v>0.08</v>
      </c>
      <c r="AR77" s="202">
        <f ca="1">IF(AND(ISNUMBER($A77),ISNUMBER(AR$1)),IF(OFFSET(CountryData!$A$1,'Quality check'!$A77-1,'Quality check'!AR$1-1)=0,"",OFFSET(CountryData!$A$1,'Quality check'!$A77-1,'Quality check'!AR$1-1)),"")</f>
        <v>0.92</v>
      </c>
      <c r="AS77" s="202">
        <f ca="1">IF(AND(ISNUMBER($A77),ISNUMBER(AS$1)),IF(OFFSET(CountryData!$A$1,'Quality check'!$A77-1,'Quality check'!AS$1-1)=0,"",OFFSET(CountryData!$A$1,'Quality check'!$A77-1,'Quality check'!AS$1-1)),"")</f>
        <v>0.34499999999999997</v>
      </c>
      <c r="AT77" s="202">
        <f ca="1">IF(AND(ISNUMBER($A77),ISNUMBER(AT$1)),IF(OFFSET(CountryData!$A$1,'Quality check'!$A77-1,'Quality check'!AT$1-1)=0,"",OFFSET(CountryData!$A$1,'Quality check'!$A77-1,'Quality check'!AT$1-1)),"")</f>
        <v>0.43</v>
      </c>
      <c r="AU77" s="202">
        <f ca="1">IF(AND(ISNUMBER($A77),ISNUMBER(AU$1)),IF(OFFSET(CountryData!$A$1,'Quality check'!$A77-1,'Quality check'!AU$1-1)=0,"",OFFSET(CountryData!$A$1,'Quality check'!$A77-1,'Quality check'!AU$1-1)),"")</f>
        <v>2.5</v>
      </c>
      <c r="AV77" s="202" t="str">
        <f ca="1">IF(AND(ISNUMBER($A77),ISNUMBER(AV$1)),IF(OFFSET(CountryData!$A$1,'Quality check'!$A77-1,'Quality check'!AV$1-1)=0,"",OFFSET(CountryData!$A$1,'Quality check'!$A77-1,'Quality check'!AV$1-1)),"")</f>
        <v>HSA</v>
      </c>
      <c r="AW77" s="203">
        <f ca="1">IF(AND(ISNUMBER($A77),ISNUMBER(AW$1)),IF(OFFSET(CountryData!$A$1,'Quality check'!$A77-1,'Quality check'!AW$1-1)=0,"",OFFSET(CountryData!$A$1,'Quality check'!$A77-1,'Quality check'!AW$1-1)),"")</f>
        <v>1300</v>
      </c>
      <c r="AX77" s="203">
        <f ca="1">IF(AND(ISNUMBER($A77),ISNUMBER(AX$1)),IF(OFFSET(CountryData!$A$1,'Quality check'!$A77-1,'Quality check'!AX$1-1)=0,"",OFFSET(CountryData!$A$1,'Quality check'!$A77-1,'Quality check'!AX$1-1)),"")</f>
        <v>10192</v>
      </c>
      <c r="AY77" s="202">
        <f ca="1">IF(AND(ISNUMBER($A77),ISNUMBER(AY$1)),IF(OFFSET(CountryData!$A$1,'Quality check'!$A77-1,'Quality check'!AY$1-1)=0,"",OFFSET(CountryData!$A$1,'Quality check'!$A77-1,'Quality check'!AY$1-1)),"")</f>
        <v>3</v>
      </c>
      <c r="AZ77" s="202">
        <f ca="1">IF(AND(ISNUMBER($A77),ISNUMBER(AZ$1)),IF(OFFSET(CountryData!$A$1,'Quality check'!$A77-1,'Quality check'!AZ$1-1)=0,"",OFFSET(CountryData!$A$1,'Quality check'!$A77-1,'Quality check'!AZ$1-1)),"")</f>
        <v>0.65</v>
      </c>
      <c r="BA77" s="202">
        <f ca="1">IF(AND(ISNUMBER($A77),ISNUMBER(BA$1)),IF(OFFSET(CountryData!$A$1,'Quality check'!$A77-1,'Quality check'!BA$1-1)=0,"",OFFSET(CountryData!$A$1,'Quality check'!$A77-1,'Quality check'!BA$1-1)),"")</f>
        <v>0.35</v>
      </c>
      <c r="BB77" s="202">
        <f ca="1">IF(AND(ISNUMBER($A77),ISNUMBER(BB$1)),IF(OFFSET(CountryData!$A$1,'Quality check'!$A77-1,'Quality check'!BB$1-1)=0,"",OFFSET(CountryData!$A$1,'Quality check'!$A77-1,'Quality check'!BB$1-1)),"")</f>
        <v>0.4</v>
      </c>
      <c r="BC77" s="202">
        <f ca="1">IF(AND(ISNUMBER($A77),ISNUMBER(BC$1)),IF(OFFSET(CountryData!$A$1,'Quality check'!$A77-1,'Quality check'!BC$1-1)=0,"",OFFSET(CountryData!$A$1,'Quality check'!$A77-1,'Quality check'!BC$1-1)),"")</f>
        <v>0.01</v>
      </c>
      <c r="BD77" s="313">
        <f ca="1">IF(AND(ISNUMBER($A77),ISNUMBER(BD$1)),IF(OFFSET(CountryData!$A$1,'Quality check'!$A77-1,'Quality check'!BD$1-1)=0,"",OFFSET(CountryData!$A$1,'Quality check'!$A77-1,'Quality check'!BD$1-1)),"")</f>
        <v>0.4</v>
      </c>
      <c r="BE77" s="313">
        <f ca="1">IF(AND(ISNUMBER($A77),ISNUMBER(BE$1)),IF(OFFSET(CountryData!$A$1,'Quality check'!$A77-1,'Quality check'!BE$1-1)=0,"",OFFSET(CountryData!$A$1,'Quality check'!$A77-1,'Quality check'!BE$1-1)),"")</f>
        <v>0.4</v>
      </c>
      <c r="BF77" s="313" t="str">
        <f ca="1">IF(AND(ISNUMBER($A77),ISNUMBER(BF$1)),IF(OFFSET(CountryData!$A$1,'Quality check'!$A77-1,'Quality check'!BF$1-1)=0,"",OFFSET(CountryData!$A$1,'Quality check'!$A77-1,'Quality check'!BF$1-1)),"")</f>
        <v/>
      </c>
      <c r="BG77" s="203" t="str">
        <f ca="1">IF(AND(ISNUMBER($A77),ISNUMBER(BG$1)),IF(OFFSET(CountryData!$A$1,'Quality check'!$A77-1,'Quality check'!BG$1-1)=0,"",OFFSET(CountryData!$A$1,'Quality check'!$A77-1,'Quality check'!BG$1-1)),"")</f>
        <v/>
      </c>
      <c r="BH77" s="202" t="str">
        <f ca="1">IF(AND(ISNUMBER($A77),ISNUMBER(BH$1)),IF(OFFSET(CountryData!$A$1,'Quality check'!$A77-1,'Quality check'!BH$1-1)=0,"",OFFSET(CountryData!$A$1,'Quality check'!$A77-1,'Quality check'!BH$1-1)),"")</f>
        <v/>
      </c>
      <c r="BI77" s="203" t="str">
        <f ca="1">IF(AND(ISNUMBER($A77),ISNUMBER(BI$1)),IF(OFFSET(CountryData!$A$1,'Quality check'!$A77-1,'Quality check'!BI$1-1)=0,"",OFFSET(CountryData!$A$1,'Quality check'!$A77-1,'Quality check'!BI$1-1)),"")</f>
        <v/>
      </c>
      <c r="BJ77" s="202">
        <f ca="1">IF(AND(ISNUMBER($A77),ISNUMBER(BJ$1)),IF(OFFSET(CountryData!$A$1,'Quality check'!$A77-1,'Quality check'!BJ$1-1)=0,"",OFFSET(CountryData!$A$1,'Quality check'!$A77-1,'Quality check'!BJ$1-1)),"")</f>
        <v>10192</v>
      </c>
      <c r="BK77" s="202" t="str">
        <f ca="1">IF(AND(ISNUMBER($A77),ISNUMBER(BK$1)),IF(OFFSET(CountryData!$A$1,'Quality check'!$A77-1,'Quality check'!BK$1-1)=0,"",OFFSET(CountryData!$A$1,'Quality check'!$A77-1,'Quality check'!BK$1-1)),"")</f>
        <v/>
      </c>
      <c r="BL77" s="308">
        <f ca="1">IF(AND(ISNUMBER($A77),ISNUMBER(BL$1)),IF(OFFSET(CountryData!$A$1,'Quality check'!$A77-1,'Quality check'!BL$1-1)=0,"",OFFSET(CountryData!$A$1,'Quality check'!$A77-1,'Quality check'!BL$1-1)),"")</f>
        <v>0.43</v>
      </c>
      <c r="BM77" s="308">
        <f ca="1">IF(AND(ISNUMBER($A77),ISNUMBER(BM$1)),IF(OFFSET(CountryData!$A$1,'Quality check'!$A77-1,'Quality check'!BM$1-1)=0,"",OFFSET(CountryData!$A$1,'Quality check'!$A77-1,'Quality check'!BM$1-1)),"")</f>
        <v>0.7</v>
      </c>
      <c r="BN77" s="308">
        <f ca="1">IF(AND(ISNUMBER($A77),ISNUMBER(BN$1)),IF(OFFSET(CountryData!$A$1,'Quality check'!$A77-1,'Quality check'!BN$1-1)=0,"",OFFSET(CountryData!$A$1,'Quality check'!$A77-1,'Quality check'!BN$1-1)),"")</f>
        <v>0.3</v>
      </c>
      <c r="BO77" s="308">
        <f ca="1">IF(AND(ISNUMBER($A77),ISNUMBER(BO$1)),IF(OFFSET(CountryData!$A$1,'Quality check'!$A77-1,'Quality check'!BO$1-1)=0,"",OFFSET(CountryData!$A$1,'Quality check'!$A77-1,'Quality check'!BO$1-1)),"")</f>
        <v>0.69</v>
      </c>
      <c r="BP77" s="308">
        <f ca="1">IF(AND(ISNUMBER($A77),ISNUMBER(BP$1)),IF(OFFSET(CountryData!$A$1,'Quality check'!$A77-1,'Quality check'!BP$1-1)=0,"",OFFSET(CountryData!$A$1,'Quality check'!$A77-1,'Quality check'!BP$1-1)),"")</f>
        <v>0.5</v>
      </c>
      <c r="BQ77" s="308">
        <f ca="1">IF(AND(ISNUMBER($A77),ISNUMBER(BQ$1)),IF(OFFSET(CountryData!$A$1,'Quality check'!$A77-1,'Quality check'!BQ$1-1)=0,"",OFFSET(CountryData!$A$1,'Quality check'!$A77-1,'Quality check'!BQ$1-1)),"")</f>
        <v>0.47599999999999998</v>
      </c>
      <c r="BR77" s="308">
        <f ca="1">IF(AND(ISNUMBER($A77),ISNUMBER(BR$1)),IF(OFFSET(CountryData!$A$1,'Quality check'!$A77-1,'Quality check'!BR$1-1)=0,"",OFFSET(CountryData!$A$1,'Quality check'!$A77-1,'Quality check'!BR$1-1)),"")</f>
        <v>0.5</v>
      </c>
      <c r="BS77" s="308">
        <f ca="1">IF(AND(ISNUMBER($A77),ISNUMBER(BS$1)),IF(OFFSET(CountryData!$A$1,'Quality check'!$A77-1,'Quality check'!BS$1-1)=0,"",OFFSET(CountryData!$A$1,'Quality check'!$A77-1,'Quality check'!BS$1-1)),"")</f>
        <v>0.7</v>
      </c>
      <c r="BT77" s="308">
        <f ca="1">IF(AND(ISNUMBER($A77),ISNUMBER(BT$1)),IF(OFFSET(CountryData!$A$1,'Quality check'!$A77-1,'Quality check'!BT$1-1)=0,"",OFFSET(CountryData!$A$1,'Quality check'!$A77-1,'Quality check'!BT$1-1)),"")</f>
        <v>0.3</v>
      </c>
      <c r="BU77" s="308">
        <f ca="1">IF(AND(ISNUMBER($A77),ISNUMBER(BU$1)),IF(OFFSET(CountryData!$A$1,'Quality check'!$A77-1,'Quality check'!BU$1-1)=0,"",OFFSET(CountryData!$A$1,'Quality check'!$A77-1,'Quality check'!BU$1-1)),"")</f>
        <v>0.01</v>
      </c>
      <c r="BV77" s="308">
        <f ca="1">IF(AND(ISNUMBER($A77),ISNUMBER(BV$1)),IF(OFFSET(CountryData!$A$1,'Quality check'!$A77-1,'Quality check'!BV$1-1)=0,"",OFFSET(CountryData!$A$1,'Quality check'!$A77-1,'Quality check'!BV$1-1)),"")</f>
        <v>0.01</v>
      </c>
      <c r="BW77" s="308">
        <f ca="1">IF(AND(ISNUMBER($A77),ISNUMBER(BW$1)),IF(OFFSET(CountryData!$A$1,'Quality check'!$A77-1,'Quality check'!BW$1-1)=0,"",OFFSET(CountryData!$A$1,'Quality check'!$A77-1,'Quality check'!BW$1-1)),"")</f>
        <v>0.01</v>
      </c>
      <c r="BX77" s="202">
        <f ca="1">IF(AND(ISNUMBER($A77),ISNUMBER(BX$1)),IF(OFFSET(CountryData!$A$1,'Quality check'!$A77-1,'Quality check'!BX$1-1)=0,"",OFFSET(CountryData!$A$1,'Quality check'!$A77-1,'Quality check'!BX$1-1)),"")</f>
        <v>0.5</v>
      </c>
      <c r="BY77" s="308">
        <f ca="1">IF(AND(ISNUMBER($A77),ISNUMBER(BY$1)),IF(OFFSET(CountryData!$A$1,'Quality check'!$A77-1,'Quality check'!BY$1-1)=0,"",OFFSET(CountryData!$A$1,'Quality check'!$A77-1,'Quality check'!BY$1-1)),"")</f>
        <v>0.7</v>
      </c>
      <c r="BZ77" s="308">
        <f ca="1">IF(AND(ISNUMBER($A77),ISNUMBER(BZ$1)),IF(OFFSET(CountryData!$A$1,'Quality check'!$A77-1,'Quality check'!BZ$1-1)=0,"",OFFSET(CountryData!$A$1,'Quality check'!$A77-1,'Quality check'!BZ$1-1)),"")</f>
        <v>0.3</v>
      </c>
      <c r="CA77" s="308">
        <f ca="1">IF(AND(ISNUMBER($A77),ISNUMBER(CA$1)),IF(OFFSET(CountryData!$A$1,'Quality check'!$A77-1,'Quality check'!CA$1-1)=0,"",OFFSET(CountryData!$A$1,'Quality check'!$A77-1,'Quality check'!CA$1-1)),"")</f>
        <v>0.70299999999999996</v>
      </c>
      <c r="CB77" s="308">
        <f ca="1">IF(AND(ISNUMBER($A77),ISNUMBER(CB$1)),IF(OFFSET(CountryData!$A$1,'Quality check'!$A77-1,'Quality check'!CB$1-1)=0,"",OFFSET(CountryData!$A$1,'Quality check'!$A77-1,'Quality check'!CB$1-1)),"")</f>
        <v>0.5</v>
      </c>
      <c r="CC77" s="308">
        <f ca="1">IF(AND(ISNUMBER($A77),ISNUMBER(CC$1)),IF(OFFSET(CountryData!$A$1,'Quality check'!$A77-1,'Quality check'!CC$1-1)=0,"",OFFSET(CountryData!$A$1,'Quality check'!$A77-1,'Quality check'!CC$1-1)),"")</f>
        <v>1</v>
      </c>
      <c r="CD77" s="308">
        <f ca="1">IF(AND(ISNUMBER($A77),ISNUMBER(CD$1)),IF(OFFSET(CountryData!$A$1,'Quality check'!$A77-1,'Quality check'!CD$1-1)=0,"",OFFSET(CountryData!$A$1,'Quality check'!$A77-1,'Quality check'!CD$1-1)),"")</f>
        <v>0.5</v>
      </c>
      <c r="CE77" s="308">
        <f ca="1">IF(AND(ISNUMBER($A77),ISNUMBER(CE$1)),IF(OFFSET(CountryData!$A$1,'Quality check'!$A77-1,'Quality check'!CE$1-1)=0,"",OFFSET(CountryData!$A$1,'Quality check'!$A77-1,'Quality check'!CE$1-1)),"")</f>
        <v>1</v>
      </c>
      <c r="CF77" s="308">
        <f ca="1">IF(AND(ISNUMBER($A77),ISNUMBER(CF$1)),IF(OFFSET(CountryData!$A$1,'Quality check'!$A77-1,'Quality check'!CF$1-1)=0,"",OFFSET(CountryData!$A$1,'Quality check'!$A77-1,'Quality check'!CF$1-1)),"")</f>
        <v>1</v>
      </c>
      <c r="CG77" s="308">
        <f ca="1">IF(AND(ISNUMBER($A77),ISNUMBER(CG$1)),IF(OFFSET(CountryData!$A$1,'Quality check'!$A77-1,'Quality check'!CG$1-1)=0,"",OFFSET(CountryData!$A$1,'Quality check'!$A77-1,'Quality check'!CG$1-1)),"")</f>
        <v>1</v>
      </c>
      <c r="CH77" s="308">
        <f ca="1">IF(AND(ISNUMBER($A77),ISNUMBER(CH$1)),IF(OFFSET(CountryData!$A$1,'Quality check'!$A77-1,'Quality check'!CH$1-1)=0,"",OFFSET(CountryData!$A$1,'Quality check'!$A77-1,'Quality check'!CH$1-1)),"")</f>
        <v>0.55400000000000005</v>
      </c>
      <c r="CI77" s="308">
        <f ca="1">IF(AND(ISNUMBER($A77),ISNUMBER(CI$1)),IF(OFFSET(CountryData!$A$1,'Quality check'!$A77-1,'Quality check'!CI$1-1)=0,"",OFFSET(CountryData!$A$1,'Quality check'!$A77-1,'Quality check'!CI$1-1)),"")</f>
        <v>0.50800000000000001</v>
      </c>
      <c r="CJ77" s="308" t="str">
        <f ca="1">IF(AND(ISNUMBER($A77),ISNUMBER(CJ$1)),IF(OFFSET(CountryData!$A$1,'Quality check'!$A77-1,'Quality check'!CJ$1-1)=0,"",OFFSET(CountryData!$A$1,'Quality check'!$A77-1,'Quality check'!CJ$1-1)),"")</f>
        <v/>
      </c>
      <c r="CK77" s="202" t="str">
        <f ca="1">IF(AND(ISNUMBER($A77),ISNUMBER(CK$1)),IF(OFFSET(CountryData!$A$1,'Quality check'!$A77-1,'Quality check'!CK$1-1)=0,"",OFFSET(CountryData!$A$1,'Quality check'!$A77-1,'Quality check'!CK$1-1)),"")</f>
        <v/>
      </c>
      <c r="CL77" s="308" t="str">
        <f ca="1">IF(AND(ISNUMBER($A77),ISNUMBER(CL$1)),IF(OFFSET(CountryData!$A$1,'Quality check'!$A77-1,'Quality check'!CL$1-1)=0,"",OFFSET(CountryData!$A$1,'Quality check'!$A77-1,'Quality check'!CL$1-1)),"")</f>
        <v/>
      </c>
      <c r="CM77" s="308" t="str">
        <f ca="1">IF(AND(ISNUMBER($A77),ISNUMBER(CM$1)),IF(OFFSET(CountryData!$A$1,'Quality check'!$A77-1,'Quality check'!CM$1-1)=0,"",OFFSET(CountryData!$A$1,'Quality check'!$A77-1,'Quality check'!CM$1-1)),"")</f>
        <v/>
      </c>
      <c r="CN77" s="308" t="str">
        <f ca="1">IF(AND(ISNUMBER($A77),ISNUMBER(CN$1)),IF(OFFSET(CountryData!$A$1,'Quality check'!$A77-1,'Quality check'!CN$1-1)=0,"",OFFSET(CountryData!$A$1,'Quality check'!$A77-1,'Quality check'!CN$1-1)),"")</f>
        <v/>
      </c>
      <c r="CO77" s="308" t="str">
        <f ca="1">IF(AND(ISNUMBER($A77),ISNUMBER(CO$1)),IF(OFFSET(CountryData!$A$1,'Quality check'!$A77-1,'Quality check'!CO$1-1)=0,"",OFFSET(CountryData!$A$1,'Quality check'!$A77-1,'Quality check'!CO$1-1)),"")</f>
        <v/>
      </c>
      <c r="CP77" s="308" t="str">
        <f ca="1">IF(AND(ISNUMBER($A77),ISNUMBER(CP$1)),IF(OFFSET(CountryData!$A$1,'Quality check'!$A77-1,'Quality check'!CP$1-1)=0,"",OFFSET(CountryData!$A$1,'Quality check'!$A77-1,'Quality check'!CP$1-1)),"")</f>
        <v/>
      </c>
      <c r="CQ77" s="308">
        <f ca="1">IF(AND(ISNUMBER($A77),ISNUMBER(CQ$1)),IF(OFFSET(CountryData!$A$1,'Quality check'!$A77-1,'Quality check'!CQ$1-1)=0,"",OFFSET(CountryData!$A$1,'Quality check'!$A77-1,'Quality check'!CQ$1-1)),"")</f>
        <v>0.25</v>
      </c>
      <c r="CR77" s="203">
        <f ca="1">IF(AND(ISNUMBER($A77),ISNUMBER(CR$1)),IF(OFFSET(CountryData!$A$1,'Quality check'!$A77-1,'Quality check'!CR$1-1)=0,"",OFFSET(CountryData!$A$1,'Quality check'!$A77-1,'Quality check'!CR$1-1)),"")</f>
        <v>62</v>
      </c>
      <c r="CS77" s="203">
        <f ca="1">IF(AND(ISNUMBER($A77),ISNUMBER(CS$1)),IF(OFFSET(CountryData!$A$1,'Quality check'!$A77-1,'Quality check'!CS$1-1)=0,"",OFFSET(CountryData!$A$1,'Quality check'!$A77-1,'Quality check'!CS$1-1)),"")</f>
        <v>5000</v>
      </c>
      <c r="CT77" s="203">
        <f ca="1">IF(AND(ISNUMBER($A77),ISNUMBER(CT$1)),IF(OFFSET(CountryData!$A$1,'Quality check'!$A77-1,'Quality check'!CT$1-1)=0,"",OFFSET(CountryData!$A$1,'Quality check'!$A77-1,'Quality check'!CT$1-1)),"")</f>
        <v>34181</v>
      </c>
      <c r="CU77" s="203">
        <f ca="1">IF(AND(ISNUMBER($A77),ISNUMBER(CU$1)),IF(OFFSET(CountryData!$A$1,'Quality check'!$A77-1,'Quality check'!CU$1-1)=0,"",OFFSET(CountryData!$A$1,'Quality check'!$A77-1,'Quality check'!CU$1-1)),"")</f>
        <v>2200</v>
      </c>
      <c r="CV77" s="203">
        <f ca="1">IF(AND(ISNUMBER($A77),ISNUMBER(CV$1)),IF(OFFSET(CountryData!$A$1,'Quality check'!$A77-1,'Quality check'!CV$1-1)=0,"",OFFSET(CountryData!$A$1,'Quality check'!$A77-1,'Quality check'!CV$1-1)),"")</f>
        <v>5800</v>
      </c>
      <c r="CW77" s="203">
        <f ca="1">IF(AND(ISNUMBER($A77),ISNUMBER(CW$1)),IF(OFFSET(CountryData!$A$1,'Quality check'!$A77-1,'Quality check'!CW$1-1)=0,"",OFFSET(CountryData!$A$1,'Quality check'!$A77-1,'Quality check'!CW$1-1)),"")</f>
        <v>25500</v>
      </c>
      <c r="CX77" s="203">
        <f ca="1">IF(AND(ISNUMBER($A77),ISNUMBER(CX$1)),IF(OFFSET(CountryData!$A$1,'Quality check'!$A77-1,'Quality check'!CX$1-1)=0,"",OFFSET(CountryData!$A$1,'Quality check'!$A77-1,'Quality check'!CX$1-1)),"")</f>
        <v>4365</v>
      </c>
      <c r="CY77" s="203">
        <f ca="1">IF(AND(ISNUMBER($A77),ISNUMBER(CY$1)),IF(OFFSET(CountryData!$A$1,'Quality check'!$A77-1,'Quality check'!CY$1-1)=0,"",OFFSET(CountryData!$A$1,'Quality check'!$A77-1,'Quality check'!CY$1-1)),"")</f>
        <v>90000</v>
      </c>
      <c r="CZ77" s="308">
        <f ca="1">IF(AND(ISNUMBER($A77),ISNUMBER(CZ$1)),IF(OFFSET(CountryData!$A$1,'Quality check'!$A77-1,'Quality check'!CZ$1-1)=0,"",OFFSET(CountryData!$A$1,'Quality check'!$A77-1,'Quality check'!CZ$1-1)),"")</f>
        <v>6</v>
      </c>
      <c r="DA77" s="308">
        <f ca="1">IF(AND(ISNUMBER($A77),ISNUMBER(DA$1)),IF(OFFSET(CountryData!$A$1,'Quality check'!$A77-1,'Quality check'!DA$1-1)=0,"",OFFSET(CountryData!$A$1,'Quality check'!$A77-1,'Quality check'!DA$1-1)),"")</f>
        <v>0.06</v>
      </c>
      <c r="DB77" s="202">
        <f ca="1">IF(AND(ISNUMBER($A77),ISNUMBER(DB$1)),IF(OFFSET(CountryData!$A$1,'Quality check'!$A77-1,'Quality check'!DB$1-1)=0,"",OFFSET(CountryData!$A$1,'Quality check'!$A77-1,'Quality check'!DB$1-1)),"")</f>
        <v>0.27</v>
      </c>
      <c r="DC77" s="308">
        <f ca="1">IF(AND(ISNUMBER($A77),ISNUMBER(DC$1)),IF(OFFSET(CountryData!$A$1,'Quality check'!$A77-1,'Quality check'!DC$1-1)=0,"",OFFSET(CountryData!$A$1,'Quality check'!$A77-1,'Quality check'!DC$1-1)),"")</f>
        <v>1.25</v>
      </c>
      <c r="DD77" s="308">
        <f ca="1">IF(AND(ISNUMBER($A77),ISNUMBER(DD$1)),IF(OFFSET(CountryData!$A$1,'Quality check'!$A77-1,'Quality check'!DD$1-1)=0,"",OFFSET(CountryData!$A$1,'Quality check'!$A77-1,'Quality check'!DD$1-1)),"")</f>
        <v>0.5</v>
      </c>
      <c r="DE77" s="202">
        <f ca="1">IF(AND(ISNUMBER($A77),ISNUMBER(DE$1)),IF(OFFSET(CountryData!$A$1,'Quality check'!$A77-1,'Quality check'!DE$1-1)=0,"",OFFSET(CountryData!$A$1,'Quality check'!$A77-1,'Quality check'!DE$1-1)),"")</f>
        <v>0.02</v>
      </c>
      <c r="DF77" s="203">
        <f ca="1">IF(AND(ISNUMBER($A77),ISNUMBER(DF$1)),IF(OFFSET(CountryData!$A$1,'Quality check'!$A77-1,'Quality check'!DF$1-1)=0,"",OFFSET(CountryData!$A$1,'Quality check'!$A77-1,'Quality check'!DF$1-1)),"")</f>
        <v>5</v>
      </c>
      <c r="DG77" s="308" t="str">
        <f ca="1">IF(AND(ISNUMBER($A77),ISNUMBER(DG$1)),IF(OFFSET(CountryData!$A$1,'Quality check'!$A77-1,'Quality check'!DG$1-1)=0,"",OFFSET(CountryData!$A$1,'Quality check'!$A77-1,'Quality check'!DG$1-1)),"")</f>
        <v/>
      </c>
      <c r="DH77" s="203" t="str">
        <f ca="1">IF(AND(ISNUMBER($A77),ISNUMBER(DH$1)),IF(OFFSET(CountryData!$A$1,'Quality check'!$A77-1,'Quality check'!DH$1-1)=0,"",OFFSET(CountryData!$A$1,'Quality check'!$A77-1,'Quality check'!DH$1-1)),"")</f>
        <v/>
      </c>
      <c r="DI77" s="308" t="str">
        <f ca="1">IF(AND(ISNUMBER($A77),ISNUMBER(DI$1)),IF(OFFSET(CountryData!$A$1,'Quality check'!$A77-1,'Quality check'!DI$1-1)=0,"",OFFSET(CountryData!$A$1,'Quality check'!$A77-1,'Quality check'!DI$1-1)),"")</f>
        <v/>
      </c>
      <c r="DJ77" s="308" t="str">
        <f ca="1">IF(AND(ISNUMBER($A77),ISNUMBER(DJ$1)),IF(OFFSET(CountryData!$A$1,'Quality check'!$A77-1,'Quality check'!DJ$1-1)=0,"",OFFSET(CountryData!$A$1,'Quality check'!$A77-1,'Quality check'!DJ$1-1)),"")</f>
        <v/>
      </c>
      <c r="DK77" s="203">
        <f ca="1">IF(AND(ISNUMBER($A77),ISNUMBER(DK$1)),IF(OFFSET(CountryData!$A$1,'Quality check'!$A77-1,'Quality check'!DK$1-1)=0,"",OFFSET(CountryData!$A$1,'Quality check'!$A77-1,'Quality check'!DK$1-1)),"")</f>
        <v>70000</v>
      </c>
      <c r="DL77" s="203">
        <f ca="1">IF(AND(ISNUMBER($A77),ISNUMBER(DL$1)),IF(OFFSET(CountryData!$A$1,'Quality check'!$A77-1,'Quality check'!DL$1-1)=0,"",OFFSET(CountryData!$A$1,'Quality check'!$A77-1,'Quality check'!DL$1-1)),"")</f>
        <v>168000</v>
      </c>
      <c r="DM77" s="203">
        <f ca="1">IF(AND(ISNUMBER($A77),ISNUMBER(DM$1)),IF(OFFSET(CountryData!$A$1,'Quality check'!$A77-1,'Quality check'!DM$1-1)=0,"",OFFSET(CountryData!$A$1,'Quality check'!$A77-1,'Quality check'!DM$1-1)),"")</f>
        <v>20000</v>
      </c>
      <c r="DN77" s="203">
        <f ca="1">IF(AND(ISNUMBER($A77),ISNUMBER(DN$1)),IF(OFFSET(CountryData!$A$1,'Quality check'!$A77-1,'Quality check'!DN$1-1)=0,"",OFFSET(CountryData!$A$1,'Quality check'!$A77-1,'Quality check'!DN$1-1)),"")</f>
        <v>40000</v>
      </c>
      <c r="DO77" t="str">
        <f ca="1">IF(AND(ISNUMBER($A77),ISNUMBER(DO$1)),IF(OFFSET(CountryData!$A$1,'Quality check'!$A77-1,'Quality check'!DO$1-1)=0,"",OFFSET(CountryData!$A$1,'Quality check'!$A77-1,'Quality check'!DO$1-1)),"")</f>
        <v/>
      </c>
      <c r="DP77" t="str">
        <f ca="1">IF(AND(ISNUMBER($A77),ISNUMBER(DP$1)),IF(OFFSET(CountryData!$A$1,'Quality check'!$A77-1,'Quality check'!DP$1-1)=0,"",OFFSET(CountryData!$A$1,'Quality check'!$A77-1,'Quality check'!DP$1-1)),"")</f>
        <v/>
      </c>
      <c r="EF77">
        <f>IF(D77&lt;&gt;"",IF(D77=D75,EF75,EF75+1),"")</f>
        <v>11</v>
      </c>
      <c r="EG77" t="str">
        <f>IF(EF77&lt;&gt;EF75,EF77,"")</f>
        <v/>
      </c>
      <c r="EH77" t="str">
        <f t="shared" si="0"/>
        <v/>
      </c>
    </row>
    <row r="78" spans="1:138" x14ac:dyDescent="0.25">
      <c r="A78" s="114">
        <f>IF(ISNUMBER(MATCH(C78,CountryData!$EM:$EM,0)),MATCH(C78,CountryData!$EM:$EM,0),"")</f>
        <v>136</v>
      </c>
      <c r="B78" t="s">
        <v>448</v>
      </c>
      <c r="C78" t="s">
        <v>920</v>
      </c>
      <c r="D78" t="str">
        <f t="shared" si="1"/>
        <v>Malawi</v>
      </c>
      <c r="E78">
        <f t="shared" si="2"/>
        <v>2012</v>
      </c>
      <c r="F78" s="203">
        <f ca="1">IF(AND(ISNUMBER($A78),ISNUMBER(F$1)),IF(OFFSET(CountryData!$A$1,'Quality check'!$A78-1,'Quality check'!F$1-1)=0,"",OFFSET(CountryData!$A$1,'Quality check'!$A78-1,'Quality check'!F$1-1)),"")</f>
        <v>14844822</v>
      </c>
      <c r="G78" s="203">
        <f ca="1">IF(AND(ISNUMBER($A78),ISNUMBER(G$1)),IF(OFFSET(CountryData!$A$1,'Quality check'!$A78-1,'Quality check'!G$1-1)=0,"",OFFSET(CountryData!$A$1,'Quality check'!$A78-1,'Quality check'!G$1-1)),"")</f>
        <v>6882103</v>
      </c>
      <c r="H78" s="202">
        <f ca="1">IF(AND(ISNUMBER($A78),ISNUMBER(H$1)),IF(OFFSET(CountryData!$A$1,'Quality check'!$A78-1,'Quality check'!H$1-1)=0,"",OFFSET(CountryData!$A$1,'Quality check'!$A78-1,'Quality check'!H$1-1)),"")</f>
        <v>0.4</v>
      </c>
      <c r="I78" s="202">
        <f ca="1">IF(AND(ISNUMBER($A78),ISNUMBER(I$1)),IF(OFFSET(CountryData!$A$1,'Quality check'!$A78-1,'Quality check'!I$1-1)=0,"",OFFSET(CountryData!$A$1,'Quality check'!$A78-1,'Quality check'!I$1-1)),"")</f>
        <v>3.1199999999999999E-2</v>
      </c>
      <c r="J78" s="203">
        <f ca="1">IF(AND(ISNUMBER($A78),ISNUMBER(J$1)),IF(OFFSET(CountryData!$A$1,'Quality check'!$A78-1,'Quality check'!J$1-1)=0,"",OFFSET(CountryData!$A$1,'Quality check'!$A78-1,'Quality check'!J$1-1)),"")</f>
        <v>7625785.0614000009</v>
      </c>
      <c r="K78" s="203">
        <f ca="1">IF(AND(ISNUMBER($A78),ISNUMBER(K$1)),IF(OFFSET(CountryData!$A$1,'Quality check'!$A78-1,'Quality check'!K$1-1)=0,"",OFFSET(CountryData!$A$1,'Quality check'!$A78-1,'Quality check'!K$1-1)),"")</f>
        <v>6531721.6799999997</v>
      </c>
      <c r="L78" s="203">
        <f ca="1">IF(AND(ISNUMBER($A78),ISNUMBER(L$1)),IF(OFFSET(CountryData!$A$1,'Quality check'!$A78-1,'Quality check'!L$1-1)=0,"",OFFSET(CountryData!$A$1,'Quality check'!$A78-1,'Quality check'!L$1-1)),"")</f>
        <v>742241.10000000009</v>
      </c>
      <c r="M78" s="203">
        <f ca="1">IF(AND(ISNUMBER($A78),ISNUMBER(M$1)),IF(OFFSET(CountryData!$A$1,'Quality check'!$A78-1,'Quality check'!M$1-1)=0,"",OFFSET(CountryData!$A$1,'Quality check'!$A78-1,'Quality check'!M$1-1)),"")</f>
        <v>2765931</v>
      </c>
      <c r="N78" s="203">
        <f ca="1">IF(AND(ISNUMBER($A78),ISNUMBER(N$1)),IF(OFFSET(CountryData!$A$1,'Quality check'!$A78-1,'Quality check'!N$1-1)=0,"",OFFSET(CountryData!$A$1,'Quality check'!$A78-1,'Quality check'!N$1-1)),"")</f>
        <v>2151572</v>
      </c>
      <c r="O78" s="203">
        <f ca="1">IF(AND(ISNUMBER($A78),ISNUMBER(O$1)),IF(OFFSET(CountryData!$A$1,'Quality check'!$A78-1,'Quality check'!O$1-1)=0,"",OFFSET(CountryData!$A$1,'Quality check'!$A78-1,'Quality check'!O$1-1)),"")</f>
        <v>1357723</v>
      </c>
      <c r="P78" s="203" t="str">
        <f ca="1">IF(AND(ISNUMBER($A78),ISNUMBER(P$1)),IF(OFFSET(CountryData!$A$1,'Quality check'!$A78-1,'Quality check'!P$1-1)=0,"",OFFSET(CountryData!$A$1,'Quality check'!$A78-1,'Quality check'!P$1-1)),"")</f>
        <v xml:space="preserve"> </v>
      </c>
      <c r="Q78" s="203">
        <f ca="1">IF(AND(ISNUMBER($A78),ISNUMBER(Q$1)),IF(OFFSET(CountryData!$A$1,'Quality check'!$A78-1,'Quality check'!Q$1-1)=0,"",OFFSET(CountryData!$A$1,'Quality check'!$A78-1,'Quality check'!Q$1-1)),"")</f>
        <v>614359</v>
      </c>
      <c r="R78" s="203" t="str">
        <f ca="1">IF(AND(ISNUMBER($A78),ISNUMBER(R$1)),IF(OFFSET(CountryData!$A$1,'Quality check'!$A78-1,'Quality check'!R$1-1)=0,"",OFFSET(CountryData!$A$1,'Quality check'!$A78-1,'Quality check'!R$1-1)),"")</f>
        <v xml:space="preserve"> </v>
      </c>
      <c r="S78" s="203" t="str">
        <f ca="1">IF(AND(ISNUMBER($A78),ISNUMBER(S$1)),IF(OFFSET(CountryData!$A$1,'Quality check'!$A78-1,'Quality check'!S$1-1)=0,"",OFFSET(CountryData!$A$1,'Quality check'!$A78-1,'Quality check'!S$1-1)),"")</f>
        <v xml:space="preserve"> </v>
      </c>
      <c r="T78" s="202">
        <f ca="1">IF(AND(ISNUMBER($A78),ISNUMBER(T$1)),IF(OFFSET(CountryData!$A$1,'Quality check'!$A78-1,'Quality check'!T$1-1)=0,"",OFFSET(CountryData!$A$1,'Quality check'!$A78-1,'Quality check'!T$1-1)),"")</f>
        <v>0.86</v>
      </c>
      <c r="U78" s="203">
        <f ca="1">IF(AND(ISNUMBER($A78),ISNUMBER(U$1)),IF(OFFSET(CountryData!$A$1,'Quality check'!$A78-1,'Quality check'!U$1-1)=0,"",OFFSET(CountryData!$A$1,'Quality check'!$A78-1,'Quality check'!U$1-1)),"")</f>
        <v>40</v>
      </c>
      <c r="V78" s="203">
        <f ca="1">IF(AND(ISNUMBER($A78),ISNUMBER(V$1)),IF(OFFSET(CountryData!$A$1,'Quality check'!$A78-1,'Quality check'!V$1-1)=0,"",OFFSET(CountryData!$A$1,'Quality check'!$A78-1,'Quality check'!V$1-1)),"")</f>
        <v>40</v>
      </c>
      <c r="W78" s="202">
        <f ca="1">IF(AND(ISNUMBER($A78),ISNUMBER(W$1)),IF(OFFSET(CountryData!$A$1,'Quality check'!$A78-1,'Quality check'!W$1-1)=0,"",OFFSET(CountryData!$A$1,'Quality check'!$A78-1,'Quality check'!W$1-1)),"")</f>
        <v>0.52</v>
      </c>
      <c r="X78" s="202">
        <f ca="1">IF(AND(ISNUMBER($A78),ISNUMBER(X$1)),IF(OFFSET(CountryData!$A$1,'Quality check'!$A78-1,'Quality check'!X$1-1)=0,"",OFFSET(CountryData!$A$1,'Quality check'!$A78-1,'Quality check'!X$1-1)),"")</f>
        <v>4.5999999999999996</v>
      </c>
      <c r="Y78" s="202">
        <f ca="1">IF(AND(ISNUMBER($A78),ISNUMBER(Y$1)),IF(OFFSET(CountryData!$A$1,'Quality check'!$A78-1,'Quality check'!Y$1-1)=0,"",OFFSET(CountryData!$A$1,'Quality check'!$A78-1,'Quality check'!Y$1-1)),"")</f>
        <v>0.4</v>
      </c>
      <c r="Z78" s="202">
        <f ca="1">IF(AND(ISNUMBER($A78),ISNUMBER(Z$1)),IF(OFFSET(CountryData!$A$1,'Quality check'!$A78-1,'Quality check'!Z$1-1)=0,"",OFFSET(CountryData!$A$1,'Quality check'!$A78-1,'Quality check'!Z$1-1)),"")</f>
        <v>0.4</v>
      </c>
      <c r="AA78" s="203">
        <f ca="1">IF(AND(ISNUMBER($A78),ISNUMBER(AA$1)),IF(OFFSET(CountryData!$A$1,'Quality check'!$A78-1,'Quality check'!AA$1-1)=0,"",OFFSET(CountryData!$A$1,'Quality check'!$A78-1,'Quality check'!AA$1-1)),"")</f>
        <v>23009</v>
      </c>
      <c r="AB78" s="203">
        <f ca="1">IF(AND(ISNUMBER($A78),ISNUMBER(AB$1)),IF(OFFSET(CountryData!$A$1,'Quality check'!$A78-1,'Quality check'!AB$1-1)=0,"",OFFSET(CountryData!$A$1,'Quality check'!$A78-1,'Quality check'!AB$1-1)),"")</f>
        <v>40548</v>
      </c>
      <c r="AC78" s="203">
        <f ca="1">IF(AND(ISNUMBER($A78),ISNUMBER(AC$1)),IF(OFFSET(CountryData!$A$1,'Quality check'!$A78-1,'Quality check'!AC$1-1)=0,"",OFFSET(CountryData!$A$1,'Quality check'!$A78-1,'Quality check'!AC$1-1)),"")</f>
        <v>309785</v>
      </c>
      <c r="AD78" s="203">
        <f ca="1">IF(AND(ISNUMBER($A78),ISNUMBER(AD$1)),IF(OFFSET(CountryData!$A$1,'Quality check'!$A78-1,'Quality check'!AD$1-1)=0,"",OFFSET(CountryData!$A$1,'Quality check'!$A78-1,'Quality check'!AD$1-1)),"")</f>
        <v>5010</v>
      </c>
      <c r="AE78" s="202">
        <f ca="1">IF(AND(ISNUMBER($A78),ISNUMBER(AE$1)),IF(OFFSET(CountryData!$A$1,'Quality check'!$A78-1,'Quality check'!AE$1-1)=0,"",OFFSET(CountryData!$A$1,'Quality check'!$A78-1,'Quality check'!AE$1-1)),"")</f>
        <v>0.18</v>
      </c>
      <c r="AF78" s="308">
        <f ca="1">IF(AND(ISNUMBER($A78),ISNUMBER(AF$1)),IF(OFFSET(CountryData!$A$1,'Quality check'!$A78-1,'Quality check'!AF$1-1)=0,"",OFFSET(CountryData!$A$1,'Quality check'!$A78-1,'Quality check'!AF$1-1)),"")</f>
        <v>5</v>
      </c>
      <c r="AG78" s="203" t="str">
        <f ca="1">IF(AND(ISNUMBER($A78),ISNUMBER(AG$1)),IF(OFFSET(CountryData!$A$1,'Quality check'!$A78-1,'Quality check'!AG$1-1)=0,"",OFFSET(CountryData!$A$1,'Quality check'!$A78-1,'Quality check'!AG$1-1)),"")</f>
        <v>HSA</v>
      </c>
      <c r="AH78" s="203">
        <f ca="1">IF(AND(ISNUMBER($A78),ISNUMBER(AH$1)),IF(OFFSET(CountryData!$A$1,'Quality check'!$A78-1,'Quality check'!AH$1-1)=0,"",OFFSET(CountryData!$A$1,'Quality check'!$A78-1,'Quality check'!AH$1-1)),"")</f>
        <v>1300</v>
      </c>
      <c r="AI78" s="203">
        <f ca="1">IF(AND(ISNUMBER($A78),ISNUMBER(AI$1)),IF(OFFSET(CountryData!$A$1,'Quality check'!$A78-1,'Quality check'!AI$1-1)=0,"",OFFSET(CountryData!$A$1,'Quality check'!$A78-1,'Quality check'!AI$1-1)),"")</f>
        <v>4080</v>
      </c>
      <c r="AJ78" s="202">
        <f ca="1">IF(AND(ISNUMBER($A78),ISNUMBER(AJ$1)),IF(OFFSET(CountryData!$A$1,'Quality check'!$A78-1,'Quality check'!AJ$1-1)=0,"",OFFSET(CountryData!$A$1,'Quality check'!$A78-1,'Quality check'!AJ$1-1)),"")</f>
        <v>0.62</v>
      </c>
      <c r="AK78" s="202">
        <f ca="1">IF(AND(ISNUMBER($A78),ISNUMBER(AK$1)),IF(OFFSET(CountryData!$A$1,'Quality check'!$A78-1,'Quality check'!AK$1-1)=0,"",OFFSET(CountryData!$A$1,'Quality check'!$A78-1,'Quality check'!AK$1-1)),"")</f>
        <v>0.3</v>
      </c>
      <c r="AL78" s="202">
        <f ca="1">IF(AND(ISNUMBER($A78),ISNUMBER(AL$1)),IF(OFFSET(CountryData!$A$1,'Quality check'!$A78-1,'Quality check'!AL$1-1)=0,"",OFFSET(CountryData!$A$1,'Quality check'!$A78-1,'Quality check'!AL$1-1)),"")</f>
        <v>7.0000000000000007E-2</v>
      </c>
      <c r="AM78" s="202">
        <f ca="1">IF(AND(ISNUMBER($A78),ISNUMBER(AM$1)),IF(OFFSET(CountryData!$A$1,'Quality check'!$A78-1,'Quality check'!AM$1-1)=0,"",OFFSET(CountryData!$A$1,'Quality check'!$A78-1,'Quality check'!AM$1-1)),"")</f>
        <v>7</v>
      </c>
      <c r="AN78" s="202" t="str">
        <f ca="1">IF(AND(ISNUMBER($A78),ISNUMBER(AN$1)),IF(OFFSET(CountryData!$A$1,'Quality check'!$A78-1,'Quality check'!AN$1-1)=0,"",OFFSET(CountryData!$A$1,'Quality check'!$A78-1,'Quality check'!AN$1-1)),"")</f>
        <v>HSA</v>
      </c>
      <c r="AO78" s="203">
        <f ca="1">IF(AND(ISNUMBER($A78),ISNUMBER(AO$1)),IF(OFFSET(CountryData!$A$1,'Quality check'!$A78-1,'Quality check'!AO$1-1)=0,"",OFFSET(CountryData!$A$1,'Quality check'!$A78-1,'Quality check'!AO$1-1)),"")</f>
        <v>1300</v>
      </c>
      <c r="AP78" s="203">
        <f ca="1">IF(AND(ISNUMBER($A78),ISNUMBER(AP$1)),IF(OFFSET(CountryData!$A$1,'Quality check'!$A78-1,'Quality check'!AP$1-1)=0,"",OFFSET(CountryData!$A$1,'Quality check'!$A78-1,'Quality check'!AP$1-1)),"")</f>
        <v>4080</v>
      </c>
      <c r="AQ78" s="202">
        <f ca="1">IF(AND(ISNUMBER($A78),ISNUMBER(AQ$1)),IF(OFFSET(CountryData!$A$1,'Quality check'!$A78-1,'Quality check'!AQ$1-1)=0,"",OFFSET(CountryData!$A$1,'Quality check'!$A78-1,'Quality check'!AQ$1-1)),"")</f>
        <v>0.08</v>
      </c>
      <c r="AR78" s="202">
        <f ca="1">IF(AND(ISNUMBER($A78),ISNUMBER(AR$1)),IF(OFFSET(CountryData!$A$1,'Quality check'!$A78-1,'Quality check'!AR$1-1)=0,"",OFFSET(CountryData!$A$1,'Quality check'!$A78-1,'Quality check'!AR$1-1)),"")</f>
        <v>0.92</v>
      </c>
      <c r="AS78" s="202">
        <f ca="1">IF(AND(ISNUMBER($A78),ISNUMBER(AS$1)),IF(OFFSET(CountryData!$A$1,'Quality check'!$A78-1,'Quality check'!AS$1-1)=0,"",OFFSET(CountryData!$A$1,'Quality check'!$A78-1,'Quality check'!AS$1-1)),"")</f>
        <v>0.34499999999999997</v>
      </c>
      <c r="AT78" s="202">
        <f ca="1">IF(AND(ISNUMBER($A78),ISNUMBER(AT$1)),IF(OFFSET(CountryData!$A$1,'Quality check'!$A78-1,'Quality check'!AT$1-1)=0,"",OFFSET(CountryData!$A$1,'Quality check'!$A78-1,'Quality check'!AT$1-1)),"")</f>
        <v>0.43</v>
      </c>
      <c r="AU78" s="202">
        <f ca="1">IF(AND(ISNUMBER($A78),ISNUMBER(AU$1)),IF(OFFSET(CountryData!$A$1,'Quality check'!$A78-1,'Quality check'!AU$1-1)=0,"",OFFSET(CountryData!$A$1,'Quality check'!$A78-1,'Quality check'!AU$1-1)),"")</f>
        <v>2.5</v>
      </c>
      <c r="AV78" s="202" t="str">
        <f ca="1">IF(AND(ISNUMBER($A78),ISNUMBER(AV$1)),IF(OFFSET(CountryData!$A$1,'Quality check'!$A78-1,'Quality check'!AV$1-1)=0,"",OFFSET(CountryData!$A$1,'Quality check'!$A78-1,'Quality check'!AV$1-1)),"")</f>
        <v>HSA</v>
      </c>
      <c r="AW78" s="203">
        <f ca="1">IF(AND(ISNUMBER($A78),ISNUMBER(AW$1)),IF(OFFSET(CountryData!$A$1,'Quality check'!$A78-1,'Quality check'!AW$1-1)=0,"",OFFSET(CountryData!$A$1,'Quality check'!$A78-1,'Quality check'!AW$1-1)),"")</f>
        <v>1300</v>
      </c>
      <c r="AX78" s="203">
        <f ca="1">IF(AND(ISNUMBER($A78),ISNUMBER(AX$1)),IF(OFFSET(CountryData!$A$1,'Quality check'!$A78-1,'Quality check'!AX$1-1)=0,"",OFFSET(CountryData!$A$1,'Quality check'!$A78-1,'Quality check'!AX$1-1)),"")</f>
        <v>4080</v>
      </c>
      <c r="AY78" s="202">
        <f ca="1">IF(AND(ISNUMBER($A78),ISNUMBER(AY$1)),IF(OFFSET(CountryData!$A$1,'Quality check'!$A78-1,'Quality check'!AY$1-1)=0,"",OFFSET(CountryData!$A$1,'Quality check'!$A78-1,'Quality check'!AY$1-1)),"")</f>
        <v>3</v>
      </c>
      <c r="AZ78" s="202">
        <f ca="1">IF(AND(ISNUMBER($A78),ISNUMBER(AZ$1)),IF(OFFSET(CountryData!$A$1,'Quality check'!$A78-1,'Quality check'!AZ$1-1)=0,"",OFFSET(CountryData!$A$1,'Quality check'!$A78-1,'Quality check'!AZ$1-1)),"")</f>
        <v>0.65</v>
      </c>
      <c r="BA78" s="202">
        <f ca="1">IF(AND(ISNUMBER($A78),ISNUMBER(BA$1)),IF(OFFSET(CountryData!$A$1,'Quality check'!$A78-1,'Quality check'!BA$1-1)=0,"",OFFSET(CountryData!$A$1,'Quality check'!$A78-1,'Quality check'!BA$1-1)),"")</f>
        <v>0.35</v>
      </c>
      <c r="BB78" s="202">
        <f ca="1">IF(AND(ISNUMBER($A78),ISNUMBER(BB$1)),IF(OFFSET(CountryData!$A$1,'Quality check'!$A78-1,'Quality check'!BB$1-1)=0,"",OFFSET(CountryData!$A$1,'Quality check'!$A78-1,'Quality check'!BB$1-1)),"")</f>
        <v>0.4</v>
      </c>
      <c r="BC78" s="202">
        <f ca="1">IF(AND(ISNUMBER($A78),ISNUMBER(BC$1)),IF(OFFSET(CountryData!$A$1,'Quality check'!$A78-1,'Quality check'!BC$1-1)=0,"",OFFSET(CountryData!$A$1,'Quality check'!$A78-1,'Quality check'!BC$1-1)),"")</f>
        <v>0.01</v>
      </c>
      <c r="BD78" s="313">
        <f ca="1">IF(AND(ISNUMBER($A78),ISNUMBER(BD$1)),IF(OFFSET(CountryData!$A$1,'Quality check'!$A78-1,'Quality check'!BD$1-1)=0,"",OFFSET(CountryData!$A$1,'Quality check'!$A78-1,'Quality check'!BD$1-1)),"")</f>
        <v>0.2</v>
      </c>
      <c r="BE78" s="313">
        <f ca="1">IF(AND(ISNUMBER($A78),ISNUMBER(BE$1)),IF(OFFSET(CountryData!$A$1,'Quality check'!$A78-1,'Quality check'!BE$1-1)=0,"",OFFSET(CountryData!$A$1,'Quality check'!$A78-1,'Quality check'!BE$1-1)),"")</f>
        <v>0.4</v>
      </c>
      <c r="BF78" s="313" t="str">
        <f ca="1">IF(AND(ISNUMBER($A78),ISNUMBER(BF$1)),IF(OFFSET(CountryData!$A$1,'Quality check'!$A78-1,'Quality check'!BF$1-1)=0,"",OFFSET(CountryData!$A$1,'Quality check'!$A78-1,'Quality check'!BF$1-1)),"")</f>
        <v/>
      </c>
      <c r="BG78" s="203" t="str">
        <f ca="1">IF(AND(ISNUMBER($A78),ISNUMBER(BG$1)),IF(OFFSET(CountryData!$A$1,'Quality check'!$A78-1,'Quality check'!BG$1-1)=0,"",OFFSET(CountryData!$A$1,'Quality check'!$A78-1,'Quality check'!BG$1-1)),"")</f>
        <v/>
      </c>
      <c r="BH78" s="202" t="str">
        <f ca="1">IF(AND(ISNUMBER($A78),ISNUMBER(BH$1)),IF(OFFSET(CountryData!$A$1,'Quality check'!$A78-1,'Quality check'!BH$1-1)=0,"",OFFSET(CountryData!$A$1,'Quality check'!$A78-1,'Quality check'!BH$1-1)),"")</f>
        <v/>
      </c>
      <c r="BI78" s="203" t="str">
        <f ca="1">IF(AND(ISNUMBER($A78),ISNUMBER(BI$1)),IF(OFFSET(CountryData!$A$1,'Quality check'!$A78-1,'Quality check'!BI$1-1)=0,"",OFFSET(CountryData!$A$1,'Quality check'!$A78-1,'Quality check'!BI$1-1)),"")</f>
        <v/>
      </c>
      <c r="BJ78" s="202" t="str">
        <f ca="1">IF(AND(ISNUMBER($A78),ISNUMBER(BJ$1)),IF(OFFSET(CountryData!$A$1,'Quality check'!$A78-1,'Quality check'!BJ$1-1)=0,"",OFFSET(CountryData!$A$1,'Quality check'!$A78-1,'Quality check'!BJ$1-1)),"")</f>
        <v/>
      </c>
      <c r="BK78" s="202" t="str">
        <f ca="1">IF(AND(ISNUMBER($A78),ISNUMBER(BK$1)),IF(OFFSET(CountryData!$A$1,'Quality check'!$A78-1,'Quality check'!BK$1-1)=0,"",OFFSET(CountryData!$A$1,'Quality check'!$A78-1,'Quality check'!BK$1-1)),"")</f>
        <v/>
      </c>
      <c r="BL78" s="308">
        <f ca="1">IF(AND(ISNUMBER($A78),ISNUMBER(BL$1)),IF(OFFSET(CountryData!$A$1,'Quality check'!$A78-1,'Quality check'!BL$1-1)=0,"",OFFSET(CountryData!$A$1,'Quality check'!$A78-1,'Quality check'!BL$1-1)),"")</f>
        <v>0.43</v>
      </c>
      <c r="BM78" s="308">
        <f ca="1">IF(AND(ISNUMBER($A78),ISNUMBER(BM$1)),IF(OFFSET(CountryData!$A$1,'Quality check'!$A78-1,'Quality check'!BM$1-1)=0,"",OFFSET(CountryData!$A$1,'Quality check'!$A78-1,'Quality check'!BM$1-1)),"")</f>
        <v>1</v>
      </c>
      <c r="BN78" s="308">
        <f ca="1">IF(AND(ISNUMBER($A78),ISNUMBER(BN$1)),IF(OFFSET(CountryData!$A$1,'Quality check'!$A78-1,'Quality check'!BN$1-1)=0,"",OFFSET(CountryData!$A$1,'Quality check'!$A78-1,'Quality check'!BN$1-1)),"")</f>
        <v>0.3</v>
      </c>
      <c r="BO78" s="308">
        <f ca="1">IF(AND(ISNUMBER($A78),ISNUMBER(BO$1)),IF(OFFSET(CountryData!$A$1,'Quality check'!$A78-1,'Quality check'!BO$1-1)=0,"",OFFSET(CountryData!$A$1,'Quality check'!$A78-1,'Quality check'!BO$1-1)),"")</f>
        <v>0.69</v>
      </c>
      <c r="BP78" s="308">
        <f ca="1">IF(AND(ISNUMBER($A78),ISNUMBER(BP$1)),IF(OFFSET(CountryData!$A$1,'Quality check'!$A78-1,'Quality check'!BP$1-1)=0,"",OFFSET(CountryData!$A$1,'Quality check'!$A78-1,'Quality check'!BP$1-1)),"")</f>
        <v>0.5</v>
      </c>
      <c r="BQ78" s="308">
        <f ca="1">IF(AND(ISNUMBER($A78),ISNUMBER(BQ$1)),IF(OFFSET(CountryData!$A$1,'Quality check'!$A78-1,'Quality check'!BQ$1-1)=0,"",OFFSET(CountryData!$A$1,'Quality check'!$A78-1,'Quality check'!BQ$1-1)),"")</f>
        <v>0.47599999999999998</v>
      </c>
      <c r="BR78" s="308">
        <f ca="1">IF(AND(ISNUMBER($A78),ISNUMBER(BR$1)),IF(OFFSET(CountryData!$A$1,'Quality check'!$A78-1,'Quality check'!BR$1-1)=0,"",OFFSET(CountryData!$A$1,'Quality check'!$A78-1,'Quality check'!BR$1-1)),"")</f>
        <v>0.5</v>
      </c>
      <c r="BS78" s="308">
        <f ca="1">IF(AND(ISNUMBER($A78),ISNUMBER(BS$1)),IF(OFFSET(CountryData!$A$1,'Quality check'!$A78-1,'Quality check'!BS$1-1)=0,"",OFFSET(CountryData!$A$1,'Quality check'!$A78-1,'Quality check'!BS$1-1)),"")</f>
        <v>1</v>
      </c>
      <c r="BT78" s="308">
        <f ca="1">IF(AND(ISNUMBER($A78),ISNUMBER(BT$1)),IF(OFFSET(CountryData!$A$1,'Quality check'!$A78-1,'Quality check'!BT$1-1)=0,"",OFFSET(CountryData!$A$1,'Quality check'!$A78-1,'Quality check'!BT$1-1)),"")</f>
        <v>0.3</v>
      </c>
      <c r="BU78" s="308">
        <f ca="1">IF(AND(ISNUMBER($A78),ISNUMBER(BU$1)),IF(OFFSET(CountryData!$A$1,'Quality check'!$A78-1,'Quality check'!BU$1-1)=0,"",OFFSET(CountryData!$A$1,'Quality check'!$A78-1,'Quality check'!BU$1-1)),"")</f>
        <v>0.01</v>
      </c>
      <c r="BV78" s="308">
        <f ca="1">IF(AND(ISNUMBER($A78),ISNUMBER(BV$1)),IF(OFFSET(CountryData!$A$1,'Quality check'!$A78-1,'Quality check'!BV$1-1)=0,"",OFFSET(CountryData!$A$1,'Quality check'!$A78-1,'Quality check'!BV$1-1)),"")</f>
        <v>0.01</v>
      </c>
      <c r="BW78" s="308">
        <f ca="1">IF(AND(ISNUMBER($A78),ISNUMBER(BW$1)),IF(OFFSET(CountryData!$A$1,'Quality check'!$A78-1,'Quality check'!BW$1-1)=0,"",OFFSET(CountryData!$A$1,'Quality check'!$A78-1,'Quality check'!BW$1-1)),"")</f>
        <v>0.01</v>
      </c>
      <c r="BX78" s="202">
        <f ca="1">IF(AND(ISNUMBER($A78),ISNUMBER(BX$1)),IF(OFFSET(CountryData!$A$1,'Quality check'!$A78-1,'Quality check'!BX$1-1)=0,"",OFFSET(CountryData!$A$1,'Quality check'!$A78-1,'Quality check'!BX$1-1)),"")</f>
        <v>0.5</v>
      </c>
      <c r="BY78" s="308">
        <f ca="1">IF(AND(ISNUMBER($A78),ISNUMBER(BY$1)),IF(OFFSET(CountryData!$A$1,'Quality check'!$A78-1,'Quality check'!BY$1-1)=0,"",OFFSET(CountryData!$A$1,'Quality check'!$A78-1,'Quality check'!BY$1-1)),"")</f>
        <v>1</v>
      </c>
      <c r="BZ78" s="308">
        <f ca="1">IF(AND(ISNUMBER($A78),ISNUMBER(BZ$1)),IF(OFFSET(CountryData!$A$1,'Quality check'!$A78-1,'Quality check'!BZ$1-1)=0,"",OFFSET(CountryData!$A$1,'Quality check'!$A78-1,'Quality check'!BZ$1-1)),"")</f>
        <v>0.3</v>
      </c>
      <c r="CA78" s="308">
        <f ca="1">IF(AND(ISNUMBER($A78),ISNUMBER(CA$1)),IF(OFFSET(CountryData!$A$1,'Quality check'!$A78-1,'Quality check'!CA$1-1)=0,"",OFFSET(CountryData!$A$1,'Quality check'!$A78-1,'Quality check'!CA$1-1)),"")</f>
        <v>0.70299999999999996</v>
      </c>
      <c r="CB78" s="308">
        <f ca="1">IF(AND(ISNUMBER($A78),ISNUMBER(CB$1)),IF(OFFSET(CountryData!$A$1,'Quality check'!$A78-1,'Quality check'!CB$1-1)=0,"",OFFSET(CountryData!$A$1,'Quality check'!$A78-1,'Quality check'!CB$1-1)),"")</f>
        <v>0.5</v>
      </c>
      <c r="CC78" s="308">
        <f ca="1">IF(AND(ISNUMBER($A78),ISNUMBER(CC$1)),IF(OFFSET(CountryData!$A$1,'Quality check'!$A78-1,'Quality check'!CC$1-1)=0,"",OFFSET(CountryData!$A$1,'Quality check'!$A78-1,'Quality check'!CC$1-1)),"")</f>
        <v>1</v>
      </c>
      <c r="CD78" s="308">
        <f ca="1">IF(AND(ISNUMBER($A78),ISNUMBER(CD$1)),IF(OFFSET(CountryData!$A$1,'Quality check'!$A78-1,'Quality check'!CD$1-1)=0,"",OFFSET(CountryData!$A$1,'Quality check'!$A78-1,'Quality check'!CD$1-1)),"")</f>
        <v>0.5</v>
      </c>
      <c r="CE78" s="308">
        <f ca="1">IF(AND(ISNUMBER($A78),ISNUMBER(CE$1)),IF(OFFSET(CountryData!$A$1,'Quality check'!$A78-1,'Quality check'!CE$1-1)=0,"",OFFSET(CountryData!$A$1,'Quality check'!$A78-1,'Quality check'!CE$1-1)),"")</f>
        <v>1</v>
      </c>
      <c r="CF78" s="308">
        <f ca="1">IF(AND(ISNUMBER($A78),ISNUMBER(CF$1)),IF(OFFSET(CountryData!$A$1,'Quality check'!$A78-1,'Quality check'!CF$1-1)=0,"",OFFSET(CountryData!$A$1,'Quality check'!$A78-1,'Quality check'!CF$1-1)),"")</f>
        <v>1</v>
      </c>
      <c r="CG78" s="308">
        <f ca="1">IF(AND(ISNUMBER($A78),ISNUMBER(CG$1)),IF(OFFSET(CountryData!$A$1,'Quality check'!$A78-1,'Quality check'!CG$1-1)=0,"",OFFSET(CountryData!$A$1,'Quality check'!$A78-1,'Quality check'!CG$1-1)),"")</f>
        <v>1</v>
      </c>
      <c r="CH78" s="308">
        <f ca="1">IF(AND(ISNUMBER($A78),ISNUMBER(CH$1)),IF(OFFSET(CountryData!$A$1,'Quality check'!$A78-1,'Quality check'!CH$1-1)=0,"",OFFSET(CountryData!$A$1,'Quality check'!$A78-1,'Quality check'!CH$1-1)),"")</f>
        <v>0.55400000000000005</v>
      </c>
      <c r="CI78" s="308">
        <f ca="1">IF(AND(ISNUMBER($A78),ISNUMBER(CI$1)),IF(OFFSET(CountryData!$A$1,'Quality check'!$A78-1,'Quality check'!CI$1-1)=0,"",OFFSET(CountryData!$A$1,'Quality check'!$A78-1,'Quality check'!CI$1-1)),"")</f>
        <v>0.50800000000000001</v>
      </c>
      <c r="CJ78" s="308" t="str">
        <f ca="1">IF(AND(ISNUMBER($A78),ISNUMBER(CJ$1)),IF(OFFSET(CountryData!$A$1,'Quality check'!$A78-1,'Quality check'!CJ$1-1)=0,"",OFFSET(CountryData!$A$1,'Quality check'!$A78-1,'Quality check'!CJ$1-1)),"")</f>
        <v/>
      </c>
      <c r="CK78" s="202" t="str">
        <f ca="1">IF(AND(ISNUMBER($A78),ISNUMBER(CK$1)),IF(OFFSET(CountryData!$A$1,'Quality check'!$A78-1,'Quality check'!CK$1-1)=0,"",OFFSET(CountryData!$A$1,'Quality check'!$A78-1,'Quality check'!CK$1-1)),"")</f>
        <v/>
      </c>
      <c r="CL78" s="308" t="str">
        <f ca="1">IF(AND(ISNUMBER($A78),ISNUMBER(CL$1)),IF(OFFSET(CountryData!$A$1,'Quality check'!$A78-1,'Quality check'!CL$1-1)=0,"",OFFSET(CountryData!$A$1,'Quality check'!$A78-1,'Quality check'!CL$1-1)),"")</f>
        <v/>
      </c>
      <c r="CM78" s="308" t="str">
        <f ca="1">IF(AND(ISNUMBER($A78),ISNUMBER(CM$1)),IF(OFFSET(CountryData!$A$1,'Quality check'!$A78-1,'Quality check'!CM$1-1)=0,"",OFFSET(CountryData!$A$1,'Quality check'!$A78-1,'Quality check'!CM$1-1)),"")</f>
        <v/>
      </c>
      <c r="CN78" s="308" t="str">
        <f ca="1">IF(AND(ISNUMBER($A78),ISNUMBER(CN$1)),IF(OFFSET(CountryData!$A$1,'Quality check'!$A78-1,'Quality check'!CN$1-1)=0,"",OFFSET(CountryData!$A$1,'Quality check'!$A78-1,'Quality check'!CN$1-1)),"")</f>
        <v/>
      </c>
      <c r="CO78" s="308" t="str">
        <f ca="1">IF(AND(ISNUMBER($A78),ISNUMBER(CO$1)),IF(OFFSET(CountryData!$A$1,'Quality check'!$A78-1,'Quality check'!CO$1-1)=0,"",OFFSET(CountryData!$A$1,'Quality check'!$A78-1,'Quality check'!CO$1-1)),"")</f>
        <v/>
      </c>
      <c r="CP78" s="308">
        <f ca="1">IF(AND(ISNUMBER($A78),ISNUMBER(CP$1)),IF(OFFSET(CountryData!$A$1,'Quality check'!$A78-1,'Quality check'!CP$1-1)=0,"",OFFSET(CountryData!$A$1,'Quality check'!$A78-1,'Quality check'!CP$1-1)),"")</f>
        <v>0.25</v>
      </c>
      <c r="CQ78" s="308">
        <f ca="1">IF(AND(ISNUMBER($A78),ISNUMBER(CQ$1)),IF(OFFSET(CountryData!$A$1,'Quality check'!$A78-1,'Quality check'!CQ$1-1)=0,"",OFFSET(CountryData!$A$1,'Quality check'!$A78-1,'Quality check'!CQ$1-1)),"")</f>
        <v>0.25</v>
      </c>
      <c r="CR78" s="203">
        <f ca="1">IF(AND(ISNUMBER($A78),ISNUMBER(CR$1)),IF(OFFSET(CountryData!$A$1,'Quality check'!$A78-1,'Quality check'!CR$1-1)=0,"",OFFSET(CountryData!$A$1,'Quality check'!$A78-1,'Quality check'!CR$1-1)),"")</f>
        <v>62</v>
      </c>
      <c r="CS78" s="203">
        <f ca="1">IF(AND(ISNUMBER($A78),ISNUMBER(CS$1)),IF(OFFSET(CountryData!$A$1,'Quality check'!$A78-1,'Quality check'!CS$1-1)=0,"",OFFSET(CountryData!$A$1,'Quality check'!$A78-1,'Quality check'!CS$1-1)),"")</f>
        <v>5000</v>
      </c>
      <c r="CT78" s="203">
        <f ca="1">IF(AND(ISNUMBER($A78),ISNUMBER(CT$1)),IF(OFFSET(CountryData!$A$1,'Quality check'!$A78-1,'Quality check'!CT$1-1)=0,"",OFFSET(CountryData!$A$1,'Quality check'!$A78-1,'Quality check'!CT$1-1)),"")</f>
        <v>34181</v>
      </c>
      <c r="CU78" s="203">
        <f ca="1">IF(AND(ISNUMBER($A78),ISNUMBER(CU$1)),IF(OFFSET(CountryData!$A$1,'Quality check'!$A78-1,'Quality check'!CU$1-1)=0,"",OFFSET(CountryData!$A$1,'Quality check'!$A78-1,'Quality check'!CU$1-1)),"")</f>
        <v>2200</v>
      </c>
      <c r="CV78" s="203">
        <f ca="1">IF(AND(ISNUMBER($A78),ISNUMBER(CV$1)),IF(OFFSET(CountryData!$A$1,'Quality check'!$A78-1,'Quality check'!CV$1-1)=0,"",OFFSET(CountryData!$A$1,'Quality check'!$A78-1,'Quality check'!CV$1-1)),"")</f>
        <v>5800</v>
      </c>
      <c r="CW78" s="203">
        <f ca="1">IF(AND(ISNUMBER($A78),ISNUMBER(CW$1)),IF(OFFSET(CountryData!$A$1,'Quality check'!$A78-1,'Quality check'!CW$1-1)=0,"",OFFSET(CountryData!$A$1,'Quality check'!$A78-1,'Quality check'!CW$1-1)),"")</f>
        <v>25500</v>
      </c>
      <c r="CX78" s="203">
        <f ca="1">IF(AND(ISNUMBER($A78),ISNUMBER(CX$1)),IF(OFFSET(CountryData!$A$1,'Quality check'!$A78-1,'Quality check'!CX$1-1)=0,"",OFFSET(CountryData!$A$1,'Quality check'!$A78-1,'Quality check'!CX$1-1)),"")</f>
        <v>4365</v>
      </c>
      <c r="CY78" s="203">
        <f ca="1">IF(AND(ISNUMBER($A78),ISNUMBER(CY$1)),IF(OFFSET(CountryData!$A$1,'Quality check'!$A78-1,'Quality check'!CY$1-1)=0,"",OFFSET(CountryData!$A$1,'Quality check'!$A78-1,'Quality check'!CY$1-1)),"")</f>
        <v>90000</v>
      </c>
      <c r="CZ78" s="308">
        <f ca="1">IF(AND(ISNUMBER($A78),ISNUMBER(CZ$1)),IF(OFFSET(CountryData!$A$1,'Quality check'!$A78-1,'Quality check'!CZ$1-1)=0,"",OFFSET(CountryData!$A$1,'Quality check'!$A78-1,'Quality check'!CZ$1-1)),"")</f>
        <v>6</v>
      </c>
      <c r="DA78" s="308">
        <f ca="1">IF(AND(ISNUMBER($A78),ISNUMBER(DA$1)),IF(OFFSET(CountryData!$A$1,'Quality check'!$A78-1,'Quality check'!DA$1-1)=0,"",OFFSET(CountryData!$A$1,'Quality check'!$A78-1,'Quality check'!DA$1-1)),"")</f>
        <v>0.06</v>
      </c>
      <c r="DB78" s="202">
        <f ca="1">IF(AND(ISNUMBER($A78),ISNUMBER(DB$1)),IF(OFFSET(CountryData!$A$1,'Quality check'!$A78-1,'Quality check'!DB$1-1)=0,"",OFFSET(CountryData!$A$1,'Quality check'!$A78-1,'Quality check'!DB$1-1)),"")</f>
        <v>0.27</v>
      </c>
      <c r="DC78" s="308">
        <f ca="1">IF(AND(ISNUMBER($A78),ISNUMBER(DC$1)),IF(OFFSET(CountryData!$A$1,'Quality check'!$A78-1,'Quality check'!DC$1-1)=0,"",OFFSET(CountryData!$A$1,'Quality check'!$A78-1,'Quality check'!DC$1-1)),"")</f>
        <v>1.25</v>
      </c>
      <c r="DD78" s="308">
        <f ca="1">IF(AND(ISNUMBER($A78),ISNUMBER(DD$1)),IF(OFFSET(CountryData!$A$1,'Quality check'!$A78-1,'Quality check'!DD$1-1)=0,"",OFFSET(CountryData!$A$1,'Quality check'!$A78-1,'Quality check'!DD$1-1)),"")</f>
        <v>0.5</v>
      </c>
      <c r="DE78" s="202">
        <f ca="1">IF(AND(ISNUMBER($A78),ISNUMBER(DE$1)),IF(OFFSET(CountryData!$A$1,'Quality check'!$A78-1,'Quality check'!DE$1-1)=0,"",OFFSET(CountryData!$A$1,'Quality check'!$A78-1,'Quality check'!DE$1-1)),"")</f>
        <v>0.02</v>
      </c>
      <c r="DF78" s="203">
        <f ca="1">IF(AND(ISNUMBER($A78),ISNUMBER(DF$1)),IF(OFFSET(CountryData!$A$1,'Quality check'!$A78-1,'Quality check'!DF$1-1)=0,"",OFFSET(CountryData!$A$1,'Quality check'!$A78-1,'Quality check'!DF$1-1)),"")</f>
        <v>5</v>
      </c>
      <c r="DG78" s="308" t="str">
        <f ca="1">IF(AND(ISNUMBER($A78),ISNUMBER(DG$1)),IF(OFFSET(CountryData!$A$1,'Quality check'!$A78-1,'Quality check'!DG$1-1)=0,"",OFFSET(CountryData!$A$1,'Quality check'!$A78-1,'Quality check'!DG$1-1)),"")</f>
        <v/>
      </c>
      <c r="DH78" s="203" t="str">
        <f ca="1">IF(AND(ISNUMBER($A78),ISNUMBER(DH$1)),IF(OFFSET(CountryData!$A$1,'Quality check'!$A78-1,'Quality check'!DH$1-1)=0,"",OFFSET(CountryData!$A$1,'Quality check'!$A78-1,'Quality check'!DH$1-1)),"")</f>
        <v/>
      </c>
      <c r="DI78" s="308" t="str">
        <f ca="1">IF(AND(ISNUMBER($A78),ISNUMBER(DI$1)),IF(OFFSET(CountryData!$A$1,'Quality check'!$A78-1,'Quality check'!DI$1-1)=0,"",OFFSET(CountryData!$A$1,'Quality check'!$A78-1,'Quality check'!DI$1-1)),"")</f>
        <v/>
      </c>
      <c r="DJ78" s="308" t="str">
        <f ca="1">IF(AND(ISNUMBER($A78),ISNUMBER(DJ$1)),IF(OFFSET(CountryData!$A$1,'Quality check'!$A78-1,'Quality check'!DJ$1-1)=0,"",OFFSET(CountryData!$A$1,'Quality check'!$A78-1,'Quality check'!DJ$1-1)),"")</f>
        <v/>
      </c>
      <c r="DK78" s="203">
        <f ca="1">IF(AND(ISNUMBER($A78),ISNUMBER(DK$1)),IF(OFFSET(CountryData!$A$1,'Quality check'!$A78-1,'Quality check'!DK$1-1)=0,"",OFFSET(CountryData!$A$1,'Quality check'!$A78-1,'Quality check'!DK$1-1)),"")</f>
        <v>70000</v>
      </c>
      <c r="DL78" s="203">
        <f ca="1">IF(AND(ISNUMBER($A78),ISNUMBER(DL$1)),IF(OFFSET(CountryData!$A$1,'Quality check'!$A78-1,'Quality check'!DL$1-1)=0,"",OFFSET(CountryData!$A$1,'Quality check'!$A78-1,'Quality check'!DL$1-1)),"")</f>
        <v>168000</v>
      </c>
      <c r="DM78" s="203">
        <f ca="1">IF(AND(ISNUMBER($A78),ISNUMBER(DM$1)),IF(OFFSET(CountryData!$A$1,'Quality check'!$A78-1,'Quality check'!DM$1-1)=0,"",OFFSET(CountryData!$A$1,'Quality check'!$A78-1,'Quality check'!DM$1-1)),"")</f>
        <v>20000</v>
      </c>
      <c r="DN78" s="203">
        <f ca="1">IF(AND(ISNUMBER($A78),ISNUMBER(DN$1)),IF(OFFSET(CountryData!$A$1,'Quality check'!$A78-1,'Quality check'!DN$1-1)=0,"",OFFSET(CountryData!$A$1,'Quality check'!$A78-1,'Quality check'!DN$1-1)),"")</f>
        <v>40000</v>
      </c>
      <c r="DO78" t="str">
        <f ca="1">IF(AND(ISNUMBER($A78),ISNUMBER(DO$1)),IF(OFFSET(CountryData!$A$1,'Quality check'!$A78-1,'Quality check'!DO$1-1)=0,"",OFFSET(CountryData!$A$1,'Quality check'!$A78-1,'Quality check'!DO$1-1)),"")</f>
        <v/>
      </c>
      <c r="DP78" t="str">
        <f ca="1">IF(AND(ISNUMBER($A78),ISNUMBER(DP$1)),IF(OFFSET(CountryData!$A$1,'Quality check'!$A78-1,'Quality check'!DP$1-1)=0,"",OFFSET(CountryData!$A$1,'Quality check'!$A78-1,'Quality check'!DP$1-1)),"")</f>
        <v/>
      </c>
      <c r="EF78">
        <f>IF(D78&lt;&gt;"",IF(D78=D76,EF76,EF76+1),"")</f>
        <v>11</v>
      </c>
      <c r="EG78" t="str">
        <f>IF(EF78&lt;&gt;EF76,EF78,"")</f>
        <v/>
      </c>
      <c r="EH78" t="str">
        <f t="shared" si="0"/>
        <v/>
      </c>
    </row>
    <row r="79" spans="1:138" x14ac:dyDescent="0.25">
      <c r="A79" s="114">
        <f>IF(ISNUMBER(MATCH(C79,CountryData!$EM:$EM,0)),MATCH(C79,CountryData!$EM:$EM,0),"")</f>
        <v>103</v>
      </c>
      <c r="B79" t="s">
        <v>449</v>
      </c>
      <c r="C79" t="s">
        <v>768</v>
      </c>
      <c r="D79" t="str">
        <f t="shared" si="1"/>
        <v>Malawi</v>
      </c>
      <c r="E79">
        <f t="shared" si="2"/>
        <v>2013</v>
      </c>
      <c r="F79" s="203" t="str">
        <f ca="1">IF(AND(ISNUMBER($A79),ISNUMBER(F$1)),IF(OFFSET(CountryData!$A$1,'Quality check'!$A79-1,'Quality check'!F$1-1)=0,"",OFFSET(CountryData!$A$1,'Quality check'!$A79-1,'Quality check'!F$1-1)),"")</f>
        <v/>
      </c>
      <c r="G79" s="203" t="str">
        <f ca="1">IF(AND(ISNUMBER($A79),ISNUMBER(G$1)),IF(OFFSET(CountryData!$A$1,'Quality check'!$A79-1,'Quality check'!G$1-1)=0,"",OFFSET(CountryData!$A$1,'Quality check'!$A79-1,'Quality check'!G$1-1)),"")</f>
        <v/>
      </c>
      <c r="H79" s="202" t="str">
        <f ca="1">IF(AND(ISNUMBER($A79),ISNUMBER(H$1)),IF(OFFSET(CountryData!$A$1,'Quality check'!$A79-1,'Quality check'!H$1-1)=0,"",OFFSET(CountryData!$A$1,'Quality check'!$A79-1,'Quality check'!H$1-1)),"")</f>
        <v/>
      </c>
      <c r="I79" s="202" t="str">
        <f ca="1">IF(AND(ISNUMBER($A79),ISNUMBER(I$1)),IF(OFFSET(CountryData!$A$1,'Quality check'!$A79-1,'Quality check'!I$1-1)=0,"",OFFSET(CountryData!$A$1,'Quality check'!$A79-1,'Quality check'!I$1-1)),"")</f>
        <v/>
      </c>
      <c r="J79" s="203" t="str">
        <f ca="1">IF(AND(ISNUMBER($A79),ISNUMBER(J$1)),IF(OFFSET(CountryData!$A$1,'Quality check'!$A79-1,'Quality check'!J$1-1)=0,"",OFFSET(CountryData!$A$1,'Quality check'!$A79-1,'Quality check'!J$1-1)),"")</f>
        <v/>
      </c>
      <c r="K79" s="203" t="str">
        <f ca="1">IF(AND(ISNUMBER($A79),ISNUMBER(K$1)),IF(OFFSET(CountryData!$A$1,'Quality check'!$A79-1,'Quality check'!K$1-1)=0,"",OFFSET(CountryData!$A$1,'Quality check'!$A79-1,'Quality check'!K$1-1)),"")</f>
        <v/>
      </c>
      <c r="L79" s="203" t="str">
        <f ca="1">IF(AND(ISNUMBER($A79),ISNUMBER(L$1)),IF(OFFSET(CountryData!$A$1,'Quality check'!$A79-1,'Quality check'!L$1-1)=0,"",OFFSET(CountryData!$A$1,'Quality check'!$A79-1,'Quality check'!L$1-1)),"")</f>
        <v/>
      </c>
      <c r="M79" s="203" t="str">
        <f ca="1">IF(AND(ISNUMBER($A79),ISNUMBER(M$1)),IF(OFFSET(CountryData!$A$1,'Quality check'!$A79-1,'Quality check'!M$1-1)=0,"",OFFSET(CountryData!$A$1,'Quality check'!$A79-1,'Quality check'!M$1-1)),"")</f>
        <v/>
      </c>
      <c r="N79" s="203" t="str">
        <f ca="1">IF(AND(ISNUMBER($A79),ISNUMBER(N$1)),IF(OFFSET(CountryData!$A$1,'Quality check'!$A79-1,'Quality check'!N$1-1)=0,"",OFFSET(CountryData!$A$1,'Quality check'!$A79-1,'Quality check'!N$1-1)),"")</f>
        <v/>
      </c>
      <c r="O79" s="203" t="str">
        <f ca="1">IF(AND(ISNUMBER($A79),ISNUMBER(O$1)),IF(OFFSET(CountryData!$A$1,'Quality check'!$A79-1,'Quality check'!O$1-1)=0,"",OFFSET(CountryData!$A$1,'Quality check'!$A79-1,'Quality check'!O$1-1)),"")</f>
        <v/>
      </c>
      <c r="P79" s="203" t="str">
        <f ca="1">IF(AND(ISNUMBER($A79),ISNUMBER(P$1)),IF(OFFSET(CountryData!$A$1,'Quality check'!$A79-1,'Quality check'!P$1-1)=0,"",OFFSET(CountryData!$A$1,'Quality check'!$A79-1,'Quality check'!P$1-1)),"")</f>
        <v/>
      </c>
      <c r="Q79" s="203" t="str">
        <f ca="1">IF(AND(ISNUMBER($A79),ISNUMBER(Q$1)),IF(OFFSET(CountryData!$A$1,'Quality check'!$A79-1,'Quality check'!Q$1-1)=0,"",OFFSET(CountryData!$A$1,'Quality check'!$A79-1,'Quality check'!Q$1-1)),"")</f>
        <v/>
      </c>
      <c r="R79" s="203" t="str">
        <f ca="1">IF(AND(ISNUMBER($A79),ISNUMBER(R$1)),IF(OFFSET(CountryData!$A$1,'Quality check'!$A79-1,'Quality check'!R$1-1)=0,"",OFFSET(CountryData!$A$1,'Quality check'!$A79-1,'Quality check'!R$1-1)),"")</f>
        <v/>
      </c>
      <c r="S79" s="203" t="str">
        <f ca="1">IF(AND(ISNUMBER($A79),ISNUMBER(S$1)),IF(OFFSET(CountryData!$A$1,'Quality check'!$A79-1,'Quality check'!S$1-1)=0,"",OFFSET(CountryData!$A$1,'Quality check'!$A79-1,'Quality check'!S$1-1)),"")</f>
        <v/>
      </c>
      <c r="T79" s="202" t="str">
        <f ca="1">IF(AND(ISNUMBER($A79),ISNUMBER(T$1)),IF(OFFSET(CountryData!$A$1,'Quality check'!$A79-1,'Quality check'!T$1-1)=0,"",OFFSET(CountryData!$A$1,'Quality check'!$A79-1,'Quality check'!T$1-1)),"")</f>
        <v/>
      </c>
      <c r="U79" s="203" t="str">
        <f ca="1">IF(AND(ISNUMBER($A79),ISNUMBER(U$1)),IF(OFFSET(CountryData!$A$1,'Quality check'!$A79-1,'Quality check'!U$1-1)=0,"",OFFSET(CountryData!$A$1,'Quality check'!$A79-1,'Quality check'!U$1-1)),"")</f>
        <v/>
      </c>
      <c r="V79" s="203" t="str">
        <f ca="1">IF(AND(ISNUMBER($A79),ISNUMBER(V$1)),IF(OFFSET(CountryData!$A$1,'Quality check'!$A79-1,'Quality check'!V$1-1)=0,"",OFFSET(CountryData!$A$1,'Quality check'!$A79-1,'Quality check'!V$1-1)),"")</f>
        <v/>
      </c>
      <c r="W79" s="202" t="str">
        <f ca="1">IF(AND(ISNUMBER($A79),ISNUMBER(W$1)),IF(OFFSET(CountryData!$A$1,'Quality check'!$A79-1,'Quality check'!W$1-1)=0,"",OFFSET(CountryData!$A$1,'Quality check'!$A79-1,'Quality check'!W$1-1)),"")</f>
        <v/>
      </c>
      <c r="X79" s="202" t="str">
        <f ca="1">IF(AND(ISNUMBER($A79),ISNUMBER(X$1)),IF(OFFSET(CountryData!$A$1,'Quality check'!$A79-1,'Quality check'!X$1-1)=0,"",OFFSET(CountryData!$A$1,'Quality check'!$A79-1,'Quality check'!X$1-1)),"")</f>
        <v/>
      </c>
      <c r="Y79" s="202" t="str">
        <f ca="1">IF(AND(ISNUMBER($A79),ISNUMBER(Y$1)),IF(OFFSET(CountryData!$A$1,'Quality check'!$A79-1,'Quality check'!Y$1-1)=0,"",OFFSET(CountryData!$A$1,'Quality check'!$A79-1,'Quality check'!Y$1-1)),"")</f>
        <v/>
      </c>
      <c r="Z79" s="202" t="str">
        <f ca="1">IF(AND(ISNUMBER($A79),ISNUMBER(Z$1)),IF(OFFSET(CountryData!$A$1,'Quality check'!$A79-1,'Quality check'!Z$1-1)=0,"",OFFSET(CountryData!$A$1,'Quality check'!$A79-1,'Quality check'!Z$1-1)),"")</f>
        <v/>
      </c>
      <c r="AA79" s="203" t="str">
        <f ca="1">IF(AND(ISNUMBER($A79),ISNUMBER(AA$1)),IF(OFFSET(CountryData!$A$1,'Quality check'!$A79-1,'Quality check'!AA$1-1)=0,"",OFFSET(CountryData!$A$1,'Quality check'!$A79-1,'Quality check'!AA$1-1)),"")</f>
        <v/>
      </c>
      <c r="AB79" s="203" t="str">
        <f ca="1">IF(AND(ISNUMBER($A79),ISNUMBER(AB$1)),IF(OFFSET(CountryData!$A$1,'Quality check'!$A79-1,'Quality check'!AB$1-1)=0,"",OFFSET(CountryData!$A$1,'Quality check'!$A79-1,'Quality check'!AB$1-1)),"")</f>
        <v/>
      </c>
      <c r="AC79" s="203" t="str">
        <f ca="1">IF(AND(ISNUMBER($A79),ISNUMBER(AC$1)),IF(OFFSET(CountryData!$A$1,'Quality check'!$A79-1,'Quality check'!AC$1-1)=0,"",OFFSET(CountryData!$A$1,'Quality check'!$A79-1,'Quality check'!AC$1-1)),"")</f>
        <v/>
      </c>
      <c r="AD79" s="203" t="str">
        <f ca="1">IF(AND(ISNUMBER($A79),ISNUMBER(AD$1)),IF(OFFSET(CountryData!$A$1,'Quality check'!$A79-1,'Quality check'!AD$1-1)=0,"",OFFSET(CountryData!$A$1,'Quality check'!$A79-1,'Quality check'!AD$1-1)),"")</f>
        <v/>
      </c>
      <c r="AE79" s="202" t="str">
        <f ca="1">IF(AND(ISNUMBER($A79),ISNUMBER(AE$1)),IF(OFFSET(CountryData!$A$1,'Quality check'!$A79-1,'Quality check'!AE$1-1)=0,"",OFFSET(CountryData!$A$1,'Quality check'!$A79-1,'Quality check'!AE$1-1)),"")</f>
        <v/>
      </c>
      <c r="AF79" s="308" t="str">
        <f ca="1">IF(AND(ISNUMBER($A79),ISNUMBER(AF$1)),IF(OFFSET(CountryData!$A$1,'Quality check'!$A79-1,'Quality check'!AF$1-1)=0,"",OFFSET(CountryData!$A$1,'Quality check'!$A79-1,'Quality check'!AF$1-1)),"")</f>
        <v/>
      </c>
      <c r="AG79" s="203" t="str">
        <f ca="1">IF(AND(ISNUMBER($A79),ISNUMBER(AG$1)),IF(OFFSET(CountryData!$A$1,'Quality check'!$A79-1,'Quality check'!AG$1-1)=0,"",OFFSET(CountryData!$A$1,'Quality check'!$A79-1,'Quality check'!AG$1-1)),"")</f>
        <v/>
      </c>
      <c r="AH79" s="203" t="str">
        <f ca="1">IF(AND(ISNUMBER($A79),ISNUMBER(AH$1)),IF(OFFSET(CountryData!$A$1,'Quality check'!$A79-1,'Quality check'!AH$1-1)=0,"",OFFSET(CountryData!$A$1,'Quality check'!$A79-1,'Quality check'!AH$1-1)),"")</f>
        <v/>
      </c>
      <c r="AI79" s="203" t="str">
        <f ca="1">IF(AND(ISNUMBER($A79),ISNUMBER(AI$1)),IF(OFFSET(CountryData!$A$1,'Quality check'!$A79-1,'Quality check'!AI$1-1)=0,"",OFFSET(CountryData!$A$1,'Quality check'!$A79-1,'Quality check'!AI$1-1)),"")</f>
        <v/>
      </c>
      <c r="AJ79" s="202" t="str">
        <f ca="1">IF(AND(ISNUMBER($A79),ISNUMBER(AJ$1)),IF(OFFSET(CountryData!$A$1,'Quality check'!$A79-1,'Quality check'!AJ$1-1)=0,"",OFFSET(CountryData!$A$1,'Quality check'!$A79-1,'Quality check'!AJ$1-1)),"")</f>
        <v/>
      </c>
      <c r="AK79" s="202" t="str">
        <f ca="1">IF(AND(ISNUMBER($A79),ISNUMBER(AK$1)),IF(OFFSET(CountryData!$A$1,'Quality check'!$A79-1,'Quality check'!AK$1-1)=0,"",OFFSET(CountryData!$A$1,'Quality check'!$A79-1,'Quality check'!AK$1-1)),"")</f>
        <v/>
      </c>
      <c r="AL79" s="202" t="str">
        <f ca="1">IF(AND(ISNUMBER($A79),ISNUMBER(AL$1)),IF(OFFSET(CountryData!$A$1,'Quality check'!$A79-1,'Quality check'!AL$1-1)=0,"",OFFSET(CountryData!$A$1,'Quality check'!$A79-1,'Quality check'!AL$1-1)),"")</f>
        <v/>
      </c>
      <c r="AM79" s="202" t="str">
        <f ca="1">IF(AND(ISNUMBER($A79),ISNUMBER(AM$1)),IF(OFFSET(CountryData!$A$1,'Quality check'!$A79-1,'Quality check'!AM$1-1)=0,"",OFFSET(CountryData!$A$1,'Quality check'!$A79-1,'Quality check'!AM$1-1)),"")</f>
        <v/>
      </c>
      <c r="AN79" s="202" t="str">
        <f ca="1">IF(AND(ISNUMBER($A79),ISNUMBER(AN$1)),IF(OFFSET(CountryData!$A$1,'Quality check'!$A79-1,'Quality check'!AN$1-1)=0,"",OFFSET(CountryData!$A$1,'Quality check'!$A79-1,'Quality check'!AN$1-1)),"")</f>
        <v/>
      </c>
      <c r="AO79" s="203" t="str">
        <f ca="1">IF(AND(ISNUMBER($A79),ISNUMBER(AO$1)),IF(OFFSET(CountryData!$A$1,'Quality check'!$A79-1,'Quality check'!AO$1-1)=0,"",OFFSET(CountryData!$A$1,'Quality check'!$A79-1,'Quality check'!AO$1-1)),"")</f>
        <v/>
      </c>
      <c r="AP79" s="203" t="str">
        <f ca="1">IF(AND(ISNUMBER($A79),ISNUMBER(AP$1)),IF(OFFSET(CountryData!$A$1,'Quality check'!$A79-1,'Quality check'!AP$1-1)=0,"",OFFSET(CountryData!$A$1,'Quality check'!$A79-1,'Quality check'!AP$1-1)),"")</f>
        <v/>
      </c>
      <c r="AQ79" s="202" t="str">
        <f ca="1">IF(AND(ISNUMBER($A79),ISNUMBER(AQ$1)),IF(OFFSET(CountryData!$A$1,'Quality check'!$A79-1,'Quality check'!AQ$1-1)=0,"",OFFSET(CountryData!$A$1,'Quality check'!$A79-1,'Quality check'!AQ$1-1)),"")</f>
        <v/>
      </c>
      <c r="AR79" s="202" t="str">
        <f ca="1">IF(AND(ISNUMBER($A79),ISNUMBER(AR$1)),IF(OFFSET(CountryData!$A$1,'Quality check'!$A79-1,'Quality check'!AR$1-1)=0,"",OFFSET(CountryData!$A$1,'Quality check'!$A79-1,'Quality check'!AR$1-1)),"")</f>
        <v/>
      </c>
      <c r="AS79" s="202" t="str">
        <f ca="1">IF(AND(ISNUMBER($A79),ISNUMBER(AS$1)),IF(OFFSET(CountryData!$A$1,'Quality check'!$A79-1,'Quality check'!AS$1-1)=0,"",OFFSET(CountryData!$A$1,'Quality check'!$A79-1,'Quality check'!AS$1-1)),"")</f>
        <v/>
      </c>
      <c r="AT79" s="202" t="str">
        <f ca="1">IF(AND(ISNUMBER($A79),ISNUMBER(AT$1)),IF(OFFSET(CountryData!$A$1,'Quality check'!$A79-1,'Quality check'!AT$1-1)=0,"",OFFSET(CountryData!$A$1,'Quality check'!$A79-1,'Quality check'!AT$1-1)),"")</f>
        <v/>
      </c>
      <c r="AU79" s="202" t="str">
        <f ca="1">IF(AND(ISNUMBER($A79),ISNUMBER(AU$1)),IF(OFFSET(CountryData!$A$1,'Quality check'!$A79-1,'Quality check'!AU$1-1)=0,"",OFFSET(CountryData!$A$1,'Quality check'!$A79-1,'Quality check'!AU$1-1)),"")</f>
        <v/>
      </c>
      <c r="AV79" s="202" t="str">
        <f ca="1">IF(AND(ISNUMBER($A79),ISNUMBER(AV$1)),IF(OFFSET(CountryData!$A$1,'Quality check'!$A79-1,'Quality check'!AV$1-1)=0,"",OFFSET(CountryData!$A$1,'Quality check'!$A79-1,'Quality check'!AV$1-1)),"")</f>
        <v/>
      </c>
      <c r="AW79" s="203" t="str">
        <f ca="1">IF(AND(ISNUMBER($A79),ISNUMBER(AW$1)),IF(OFFSET(CountryData!$A$1,'Quality check'!$A79-1,'Quality check'!AW$1-1)=0,"",OFFSET(CountryData!$A$1,'Quality check'!$A79-1,'Quality check'!AW$1-1)),"")</f>
        <v/>
      </c>
      <c r="AX79" s="203" t="str">
        <f ca="1">IF(AND(ISNUMBER($A79),ISNUMBER(AX$1)),IF(OFFSET(CountryData!$A$1,'Quality check'!$A79-1,'Quality check'!AX$1-1)=0,"",OFFSET(CountryData!$A$1,'Quality check'!$A79-1,'Quality check'!AX$1-1)),"")</f>
        <v/>
      </c>
      <c r="AY79" s="202" t="str">
        <f ca="1">IF(AND(ISNUMBER($A79),ISNUMBER(AY$1)),IF(OFFSET(CountryData!$A$1,'Quality check'!$A79-1,'Quality check'!AY$1-1)=0,"",OFFSET(CountryData!$A$1,'Quality check'!$A79-1,'Quality check'!AY$1-1)),"")</f>
        <v/>
      </c>
      <c r="AZ79" s="202" t="str">
        <f ca="1">IF(AND(ISNUMBER($A79),ISNUMBER(AZ$1)),IF(OFFSET(CountryData!$A$1,'Quality check'!$A79-1,'Quality check'!AZ$1-1)=0,"",OFFSET(CountryData!$A$1,'Quality check'!$A79-1,'Quality check'!AZ$1-1)),"")</f>
        <v/>
      </c>
      <c r="BA79" s="202" t="str">
        <f ca="1">IF(AND(ISNUMBER($A79),ISNUMBER(BA$1)),IF(OFFSET(CountryData!$A$1,'Quality check'!$A79-1,'Quality check'!BA$1-1)=0,"",OFFSET(CountryData!$A$1,'Quality check'!$A79-1,'Quality check'!BA$1-1)),"")</f>
        <v/>
      </c>
      <c r="BB79" s="202" t="str">
        <f ca="1">IF(AND(ISNUMBER($A79),ISNUMBER(BB$1)),IF(OFFSET(CountryData!$A$1,'Quality check'!$A79-1,'Quality check'!BB$1-1)=0,"",OFFSET(CountryData!$A$1,'Quality check'!$A79-1,'Quality check'!BB$1-1)),"")</f>
        <v/>
      </c>
      <c r="BC79" s="202" t="str">
        <f ca="1">IF(AND(ISNUMBER($A79),ISNUMBER(BC$1)),IF(OFFSET(CountryData!$A$1,'Quality check'!$A79-1,'Quality check'!BC$1-1)=0,"",OFFSET(CountryData!$A$1,'Quality check'!$A79-1,'Quality check'!BC$1-1)),"")</f>
        <v/>
      </c>
      <c r="BD79" s="313" t="str">
        <f ca="1">IF(AND(ISNUMBER($A79),ISNUMBER(BD$1)),IF(OFFSET(CountryData!$A$1,'Quality check'!$A79-1,'Quality check'!BD$1-1)=0,"",OFFSET(CountryData!$A$1,'Quality check'!$A79-1,'Quality check'!BD$1-1)),"")</f>
        <v/>
      </c>
      <c r="BE79" s="313" t="str">
        <f ca="1">IF(AND(ISNUMBER($A79),ISNUMBER(BE$1)),IF(OFFSET(CountryData!$A$1,'Quality check'!$A79-1,'Quality check'!BE$1-1)=0,"",OFFSET(CountryData!$A$1,'Quality check'!$A79-1,'Quality check'!BE$1-1)),"")</f>
        <v/>
      </c>
      <c r="BF79" s="313" t="str">
        <f ca="1">IF(AND(ISNUMBER($A79),ISNUMBER(BF$1)),IF(OFFSET(CountryData!$A$1,'Quality check'!$A79-1,'Quality check'!BF$1-1)=0,"",OFFSET(CountryData!$A$1,'Quality check'!$A79-1,'Quality check'!BF$1-1)),"")</f>
        <v/>
      </c>
      <c r="BG79" s="203" t="str">
        <f ca="1">IF(AND(ISNUMBER($A79),ISNUMBER(BG$1)),IF(OFFSET(CountryData!$A$1,'Quality check'!$A79-1,'Quality check'!BG$1-1)=0,"",OFFSET(CountryData!$A$1,'Quality check'!$A79-1,'Quality check'!BG$1-1)),"")</f>
        <v/>
      </c>
      <c r="BH79" s="202" t="str">
        <f ca="1">IF(AND(ISNUMBER($A79),ISNUMBER(BH$1)),IF(OFFSET(CountryData!$A$1,'Quality check'!$A79-1,'Quality check'!BH$1-1)=0,"",OFFSET(CountryData!$A$1,'Quality check'!$A79-1,'Quality check'!BH$1-1)),"")</f>
        <v/>
      </c>
      <c r="BI79" s="203" t="str">
        <f ca="1">IF(AND(ISNUMBER($A79),ISNUMBER(BI$1)),IF(OFFSET(CountryData!$A$1,'Quality check'!$A79-1,'Quality check'!BI$1-1)=0,"",OFFSET(CountryData!$A$1,'Quality check'!$A79-1,'Quality check'!BI$1-1)),"")</f>
        <v/>
      </c>
      <c r="BJ79" s="202" t="str">
        <f ca="1">IF(AND(ISNUMBER($A79),ISNUMBER(BJ$1)),IF(OFFSET(CountryData!$A$1,'Quality check'!$A79-1,'Quality check'!BJ$1-1)=0,"",OFFSET(CountryData!$A$1,'Quality check'!$A79-1,'Quality check'!BJ$1-1)),"")</f>
        <v/>
      </c>
      <c r="BK79" s="202" t="str">
        <f ca="1">IF(AND(ISNUMBER($A79),ISNUMBER(BK$1)),IF(OFFSET(CountryData!$A$1,'Quality check'!$A79-1,'Quality check'!BK$1-1)=0,"",OFFSET(CountryData!$A$1,'Quality check'!$A79-1,'Quality check'!BK$1-1)),"")</f>
        <v/>
      </c>
      <c r="BL79" s="308" t="str">
        <f ca="1">IF(AND(ISNUMBER($A79),ISNUMBER(BL$1)),IF(OFFSET(CountryData!$A$1,'Quality check'!$A79-1,'Quality check'!BL$1-1)=0,"",OFFSET(CountryData!$A$1,'Quality check'!$A79-1,'Quality check'!BL$1-1)),"")</f>
        <v/>
      </c>
      <c r="BM79" s="308" t="str">
        <f ca="1">IF(AND(ISNUMBER($A79),ISNUMBER(BM$1)),IF(OFFSET(CountryData!$A$1,'Quality check'!$A79-1,'Quality check'!BM$1-1)=0,"",OFFSET(CountryData!$A$1,'Quality check'!$A79-1,'Quality check'!BM$1-1)),"")</f>
        <v/>
      </c>
      <c r="BN79" s="308" t="str">
        <f ca="1">IF(AND(ISNUMBER($A79),ISNUMBER(BN$1)),IF(OFFSET(CountryData!$A$1,'Quality check'!$A79-1,'Quality check'!BN$1-1)=0,"",OFFSET(CountryData!$A$1,'Quality check'!$A79-1,'Quality check'!BN$1-1)),"")</f>
        <v/>
      </c>
      <c r="BO79" s="308" t="str">
        <f ca="1">IF(AND(ISNUMBER($A79),ISNUMBER(BO$1)),IF(OFFSET(CountryData!$A$1,'Quality check'!$A79-1,'Quality check'!BO$1-1)=0,"",OFFSET(CountryData!$A$1,'Quality check'!$A79-1,'Quality check'!BO$1-1)),"")</f>
        <v/>
      </c>
      <c r="BP79" s="308" t="str">
        <f ca="1">IF(AND(ISNUMBER($A79),ISNUMBER(BP$1)),IF(OFFSET(CountryData!$A$1,'Quality check'!$A79-1,'Quality check'!BP$1-1)=0,"",OFFSET(CountryData!$A$1,'Quality check'!$A79-1,'Quality check'!BP$1-1)),"")</f>
        <v/>
      </c>
      <c r="BQ79" s="308" t="str">
        <f ca="1">IF(AND(ISNUMBER($A79),ISNUMBER(BQ$1)),IF(OFFSET(CountryData!$A$1,'Quality check'!$A79-1,'Quality check'!BQ$1-1)=0,"",OFFSET(CountryData!$A$1,'Quality check'!$A79-1,'Quality check'!BQ$1-1)),"")</f>
        <v/>
      </c>
      <c r="BR79" s="308" t="str">
        <f ca="1">IF(AND(ISNUMBER($A79),ISNUMBER(BR$1)),IF(OFFSET(CountryData!$A$1,'Quality check'!$A79-1,'Quality check'!BR$1-1)=0,"",OFFSET(CountryData!$A$1,'Quality check'!$A79-1,'Quality check'!BR$1-1)),"")</f>
        <v/>
      </c>
      <c r="BS79" s="308" t="str">
        <f ca="1">IF(AND(ISNUMBER($A79),ISNUMBER(BS$1)),IF(OFFSET(CountryData!$A$1,'Quality check'!$A79-1,'Quality check'!BS$1-1)=0,"",OFFSET(CountryData!$A$1,'Quality check'!$A79-1,'Quality check'!BS$1-1)),"")</f>
        <v/>
      </c>
      <c r="BT79" s="308" t="str">
        <f ca="1">IF(AND(ISNUMBER($A79),ISNUMBER(BT$1)),IF(OFFSET(CountryData!$A$1,'Quality check'!$A79-1,'Quality check'!BT$1-1)=0,"",OFFSET(CountryData!$A$1,'Quality check'!$A79-1,'Quality check'!BT$1-1)),"")</f>
        <v/>
      </c>
      <c r="BU79" s="308" t="str">
        <f ca="1">IF(AND(ISNUMBER($A79),ISNUMBER(BU$1)),IF(OFFSET(CountryData!$A$1,'Quality check'!$A79-1,'Quality check'!BU$1-1)=0,"",OFFSET(CountryData!$A$1,'Quality check'!$A79-1,'Quality check'!BU$1-1)),"")</f>
        <v/>
      </c>
      <c r="BV79" s="308" t="str">
        <f ca="1">IF(AND(ISNUMBER($A79),ISNUMBER(BV$1)),IF(OFFSET(CountryData!$A$1,'Quality check'!$A79-1,'Quality check'!BV$1-1)=0,"",OFFSET(CountryData!$A$1,'Quality check'!$A79-1,'Quality check'!BV$1-1)),"")</f>
        <v/>
      </c>
      <c r="BW79" s="308" t="str">
        <f ca="1">IF(AND(ISNUMBER($A79),ISNUMBER(BW$1)),IF(OFFSET(CountryData!$A$1,'Quality check'!$A79-1,'Quality check'!BW$1-1)=0,"",OFFSET(CountryData!$A$1,'Quality check'!$A79-1,'Quality check'!BW$1-1)),"")</f>
        <v/>
      </c>
      <c r="BX79" s="202" t="str">
        <f ca="1">IF(AND(ISNUMBER($A79),ISNUMBER(BX$1)),IF(OFFSET(CountryData!$A$1,'Quality check'!$A79-1,'Quality check'!BX$1-1)=0,"",OFFSET(CountryData!$A$1,'Quality check'!$A79-1,'Quality check'!BX$1-1)),"")</f>
        <v/>
      </c>
      <c r="BY79" s="308" t="str">
        <f ca="1">IF(AND(ISNUMBER($A79),ISNUMBER(BY$1)),IF(OFFSET(CountryData!$A$1,'Quality check'!$A79-1,'Quality check'!BY$1-1)=0,"",OFFSET(CountryData!$A$1,'Quality check'!$A79-1,'Quality check'!BY$1-1)),"")</f>
        <v/>
      </c>
      <c r="BZ79" s="308" t="str">
        <f ca="1">IF(AND(ISNUMBER($A79),ISNUMBER(BZ$1)),IF(OFFSET(CountryData!$A$1,'Quality check'!$A79-1,'Quality check'!BZ$1-1)=0,"",OFFSET(CountryData!$A$1,'Quality check'!$A79-1,'Quality check'!BZ$1-1)),"")</f>
        <v/>
      </c>
      <c r="CA79" s="308" t="str">
        <f ca="1">IF(AND(ISNUMBER($A79),ISNUMBER(CA$1)),IF(OFFSET(CountryData!$A$1,'Quality check'!$A79-1,'Quality check'!CA$1-1)=0,"",OFFSET(CountryData!$A$1,'Quality check'!$A79-1,'Quality check'!CA$1-1)),"")</f>
        <v/>
      </c>
      <c r="CB79" s="308" t="str">
        <f ca="1">IF(AND(ISNUMBER($A79),ISNUMBER(CB$1)),IF(OFFSET(CountryData!$A$1,'Quality check'!$A79-1,'Quality check'!CB$1-1)=0,"",OFFSET(CountryData!$A$1,'Quality check'!$A79-1,'Quality check'!CB$1-1)),"")</f>
        <v/>
      </c>
      <c r="CC79" s="308" t="str">
        <f ca="1">IF(AND(ISNUMBER($A79),ISNUMBER(CC$1)),IF(OFFSET(CountryData!$A$1,'Quality check'!$A79-1,'Quality check'!CC$1-1)=0,"",OFFSET(CountryData!$A$1,'Quality check'!$A79-1,'Quality check'!CC$1-1)),"")</f>
        <v/>
      </c>
      <c r="CD79" s="308" t="str">
        <f ca="1">IF(AND(ISNUMBER($A79),ISNUMBER(CD$1)),IF(OFFSET(CountryData!$A$1,'Quality check'!$A79-1,'Quality check'!CD$1-1)=0,"",OFFSET(CountryData!$A$1,'Quality check'!$A79-1,'Quality check'!CD$1-1)),"")</f>
        <v/>
      </c>
      <c r="CE79" s="308" t="str">
        <f ca="1">IF(AND(ISNUMBER($A79),ISNUMBER(CE$1)),IF(OFFSET(CountryData!$A$1,'Quality check'!$A79-1,'Quality check'!CE$1-1)=0,"",OFFSET(CountryData!$A$1,'Quality check'!$A79-1,'Quality check'!CE$1-1)),"")</f>
        <v/>
      </c>
      <c r="CF79" s="308" t="str">
        <f ca="1">IF(AND(ISNUMBER($A79),ISNUMBER(CF$1)),IF(OFFSET(CountryData!$A$1,'Quality check'!$A79-1,'Quality check'!CF$1-1)=0,"",OFFSET(CountryData!$A$1,'Quality check'!$A79-1,'Quality check'!CF$1-1)),"")</f>
        <v/>
      </c>
      <c r="CG79" s="308" t="str">
        <f ca="1">IF(AND(ISNUMBER($A79),ISNUMBER(CG$1)),IF(OFFSET(CountryData!$A$1,'Quality check'!$A79-1,'Quality check'!CG$1-1)=0,"",OFFSET(CountryData!$A$1,'Quality check'!$A79-1,'Quality check'!CG$1-1)),"")</f>
        <v/>
      </c>
      <c r="CH79" s="308" t="str">
        <f ca="1">IF(AND(ISNUMBER($A79),ISNUMBER(CH$1)),IF(OFFSET(CountryData!$A$1,'Quality check'!$A79-1,'Quality check'!CH$1-1)=0,"",OFFSET(CountryData!$A$1,'Quality check'!$A79-1,'Quality check'!CH$1-1)),"")</f>
        <v/>
      </c>
      <c r="CI79" s="308" t="str">
        <f ca="1">IF(AND(ISNUMBER($A79),ISNUMBER(CI$1)),IF(OFFSET(CountryData!$A$1,'Quality check'!$A79-1,'Quality check'!CI$1-1)=0,"",OFFSET(CountryData!$A$1,'Quality check'!$A79-1,'Quality check'!CI$1-1)),"")</f>
        <v/>
      </c>
      <c r="CJ79" s="308" t="str">
        <f ca="1">IF(AND(ISNUMBER($A79),ISNUMBER(CJ$1)),IF(OFFSET(CountryData!$A$1,'Quality check'!$A79-1,'Quality check'!CJ$1-1)=0,"",OFFSET(CountryData!$A$1,'Quality check'!$A79-1,'Quality check'!CJ$1-1)),"")</f>
        <v/>
      </c>
      <c r="CK79" s="202" t="str">
        <f ca="1">IF(AND(ISNUMBER($A79),ISNUMBER(CK$1)),IF(OFFSET(CountryData!$A$1,'Quality check'!$A79-1,'Quality check'!CK$1-1)=0,"",OFFSET(CountryData!$A$1,'Quality check'!$A79-1,'Quality check'!CK$1-1)),"")</f>
        <v/>
      </c>
      <c r="CL79" s="308" t="str">
        <f ca="1">IF(AND(ISNUMBER($A79),ISNUMBER(CL$1)),IF(OFFSET(CountryData!$A$1,'Quality check'!$A79-1,'Quality check'!CL$1-1)=0,"",OFFSET(CountryData!$A$1,'Quality check'!$A79-1,'Quality check'!CL$1-1)),"")</f>
        <v/>
      </c>
      <c r="CM79" s="308" t="str">
        <f ca="1">IF(AND(ISNUMBER($A79),ISNUMBER(CM$1)),IF(OFFSET(CountryData!$A$1,'Quality check'!$A79-1,'Quality check'!CM$1-1)=0,"",OFFSET(CountryData!$A$1,'Quality check'!$A79-1,'Quality check'!CM$1-1)),"")</f>
        <v/>
      </c>
      <c r="CN79" s="308" t="str">
        <f ca="1">IF(AND(ISNUMBER($A79),ISNUMBER(CN$1)),IF(OFFSET(CountryData!$A$1,'Quality check'!$A79-1,'Quality check'!CN$1-1)=0,"",OFFSET(CountryData!$A$1,'Quality check'!$A79-1,'Quality check'!CN$1-1)),"")</f>
        <v/>
      </c>
      <c r="CO79" s="308" t="str">
        <f ca="1">IF(AND(ISNUMBER($A79),ISNUMBER(CO$1)),IF(OFFSET(CountryData!$A$1,'Quality check'!$A79-1,'Quality check'!CO$1-1)=0,"",OFFSET(CountryData!$A$1,'Quality check'!$A79-1,'Quality check'!CO$1-1)),"")</f>
        <v/>
      </c>
      <c r="CP79" s="308" t="str">
        <f ca="1">IF(AND(ISNUMBER($A79),ISNUMBER(CP$1)),IF(OFFSET(CountryData!$A$1,'Quality check'!$A79-1,'Quality check'!CP$1-1)=0,"",OFFSET(CountryData!$A$1,'Quality check'!$A79-1,'Quality check'!CP$1-1)),"")</f>
        <v/>
      </c>
      <c r="CQ79" s="308" t="str">
        <f ca="1">IF(AND(ISNUMBER($A79),ISNUMBER(CQ$1)),IF(OFFSET(CountryData!$A$1,'Quality check'!$A79-1,'Quality check'!CQ$1-1)=0,"",OFFSET(CountryData!$A$1,'Quality check'!$A79-1,'Quality check'!CQ$1-1)),"")</f>
        <v/>
      </c>
      <c r="CR79" s="203" t="str">
        <f ca="1">IF(AND(ISNUMBER($A79),ISNUMBER(CR$1)),IF(OFFSET(CountryData!$A$1,'Quality check'!$A79-1,'Quality check'!CR$1-1)=0,"",OFFSET(CountryData!$A$1,'Quality check'!$A79-1,'Quality check'!CR$1-1)),"")</f>
        <v/>
      </c>
      <c r="CS79" s="203" t="str">
        <f ca="1">IF(AND(ISNUMBER($A79),ISNUMBER(CS$1)),IF(OFFSET(CountryData!$A$1,'Quality check'!$A79-1,'Quality check'!CS$1-1)=0,"",OFFSET(CountryData!$A$1,'Quality check'!$A79-1,'Quality check'!CS$1-1)),"")</f>
        <v/>
      </c>
      <c r="CT79" s="203" t="str">
        <f ca="1">IF(AND(ISNUMBER($A79),ISNUMBER(CT$1)),IF(OFFSET(CountryData!$A$1,'Quality check'!$A79-1,'Quality check'!CT$1-1)=0,"",OFFSET(CountryData!$A$1,'Quality check'!$A79-1,'Quality check'!CT$1-1)),"")</f>
        <v/>
      </c>
      <c r="CU79" s="203" t="str">
        <f ca="1">IF(AND(ISNUMBER($A79),ISNUMBER(CU$1)),IF(OFFSET(CountryData!$A$1,'Quality check'!$A79-1,'Quality check'!CU$1-1)=0,"",OFFSET(CountryData!$A$1,'Quality check'!$A79-1,'Quality check'!CU$1-1)),"")</f>
        <v/>
      </c>
      <c r="CV79" s="203" t="str">
        <f ca="1">IF(AND(ISNUMBER($A79),ISNUMBER(CV$1)),IF(OFFSET(CountryData!$A$1,'Quality check'!$A79-1,'Quality check'!CV$1-1)=0,"",OFFSET(CountryData!$A$1,'Quality check'!$A79-1,'Quality check'!CV$1-1)),"")</f>
        <v/>
      </c>
      <c r="CW79" s="203" t="str">
        <f ca="1">IF(AND(ISNUMBER($A79),ISNUMBER(CW$1)),IF(OFFSET(CountryData!$A$1,'Quality check'!$A79-1,'Quality check'!CW$1-1)=0,"",OFFSET(CountryData!$A$1,'Quality check'!$A79-1,'Quality check'!CW$1-1)),"")</f>
        <v/>
      </c>
      <c r="CX79" s="203" t="str">
        <f ca="1">IF(AND(ISNUMBER($A79),ISNUMBER(CX$1)),IF(OFFSET(CountryData!$A$1,'Quality check'!$A79-1,'Quality check'!CX$1-1)=0,"",OFFSET(CountryData!$A$1,'Quality check'!$A79-1,'Quality check'!CX$1-1)),"")</f>
        <v/>
      </c>
      <c r="CY79" s="203" t="str">
        <f ca="1">IF(AND(ISNUMBER($A79),ISNUMBER(CY$1)),IF(OFFSET(CountryData!$A$1,'Quality check'!$A79-1,'Quality check'!CY$1-1)=0,"",OFFSET(CountryData!$A$1,'Quality check'!$A79-1,'Quality check'!CY$1-1)),"")</f>
        <v/>
      </c>
      <c r="CZ79" s="308" t="str">
        <f ca="1">IF(AND(ISNUMBER($A79),ISNUMBER(CZ$1)),IF(OFFSET(CountryData!$A$1,'Quality check'!$A79-1,'Quality check'!CZ$1-1)=0,"",OFFSET(CountryData!$A$1,'Quality check'!$A79-1,'Quality check'!CZ$1-1)),"")</f>
        <v/>
      </c>
      <c r="DA79" s="308" t="str">
        <f ca="1">IF(AND(ISNUMBER($A79),ISNUMBER(DA$1)),IF(OFFSET(CountryData!$A$1,'Quality check'!$A79-1,'Quality check'!DA$1-1)=0,"",OFFSET(CountryData!$A$1,'Quality check'!$A79-1,'Quality check'!DA$1-1)),"")</f>
        <v/>
      </c>
      <c r="DB79" s="202" t="str">
        <f ca="1">IF(AND(ISNUMBER($A79),ISNUMBER(DB$1)),IF(OFFSET(CountryData!$A$1,'Quality check'!$A79-1,'Quality check'!DB$1-1)=0,"",OFFSET(CountryData!$A$1,'Quality check'!$A79-1,'Quality check'!DB$1-1)),"")</f>
        <v/>
      </c>
      <c r="DC79" s="308" t="str">
        <f ca="1">IF(AND(ISNUMBER($A79),ISNUMBER(DC$1)),IF(OFFSET(CountryData!$A$1,'Quality check'!$A79-1,'Quality check'!DC$1-1)=0,"",OFFSET(CountryData!$A$1,'Quality check'!$A79-1,'Quality check'!DC$1-1)),"")</f>
        <v/>
      </c>
      <c r="DD79" s="308" t="str">
        <f ca="1">IF(AND(ISNUMBER($A79),ISNUMBER(DD$1)),IF(OFFSET(CountryData!$A$1,'Quality check'!$A79-1,'Quality check'!DD$1-1)=0,"",OFFSET(CountryData!$A$1,'Quality check'!$A79-1,'Quality check'!DD$1-1)),"")</f>
        <v/>
      </c>
      <c r="DE79" s="202" t="str">
        <f ca="1">IF(AND(ISNUMBER($A79),ISNUMBER(DE$1)),IF(OFFSET(CountryData!$A$1,'Quality check'!$A79-1,'Quality check'!DE$1-1)=0,"",OFFSET(CountryData!$A$1,'Quality check'!$A79-1,'Quality check'!DE$1-1)),"")</f>
        <v/>
      </c>
      <c r="DF79" s="203" t="str">
        <f ca="1">IF(AND(ISNUMBER($A79),ISNUMBER(DF$1)),IF(OFFSET(CountryData!$A$1,'Quality check'!$A79-1,'Quality check'!DF$1-1)=0,"",OFFSET(CountryData!$A$1,'Quality check'!$A79-1,'Quality check'!DF$1-1)),"")</f>
        <v/>
      </c>
      <c r="DG79" s="308" t="str">
        <f ca="1">IF(AND(ISNUMBER($A79),ISNUMBER(DG$1)),IF(OFFSET(CountryData!$A$1,'Quality check'!$A79-1,'Quality check'!DG$1-1)=0,"",OFFSET(CountryData!$A$1,'Quality check'!$A79-1,'Quality check'!DG$1-1)),"")</f>
        <v/>
      </c>
      <c r="DH79" s="203" t="str">
        <f ca="1">IF(AND(ISNUMBER($A79),ISNUMBER(DH$1)),IF(OFFSET(CountryData!$A$1,'Quality check'!$A79-1,'Quality check'!DH$1-1)=0,"",OFFSET(CountryData!$A$1,'Quality check'!$A79-1,'Quality check'!DH$1-1)),"")</f>
        <v/>
      </c>
      <c r="DI79" s="308" t="str">
        <f ca="1">IF(AND(ISNUMBER($A79),ISNUMBER(DI$1)),IF(OFFSET(CountryData!$A$1,'Quality check'!$A79-1,'Quality check'!DI$1-1)=0,"",OFFSET(CountryData!$A$1,'Quality check'!$A79-1,'Quality check'!DI$1-1)),"")</f>
        <v/>
      </c>
      <c r="DJ79" s="308" t="str">
        <f ca="1">IF(AND(ISNUMBER($A79),ISNUMBER(DJ$1)),IF(OFFSET(CountryData!$A$1,'Quality check'!$A79-1,'Quality check'!DJ$1-1)=0,"",OFFSET(CountryData!$A$1,'Quality check'!$A79-1,'Quality check'!DJ$1-1)),"")</f>
        <v/>
      </c>
      <c r="DK79" s="203" t="str">
        <f ca="1">IF(AND(ISNUMBER($A79),ISNUMBER(DK$1)),IF(OFFSET(CountryData!$A$1,'Quality check'!$A79-1,'Quality check'!DK$1-1)=0,"",OFFSET(CountryData!$A$1,'Quality check'!$A79-1,'Quality check'!DK$1-1)),"")</f>
        <v/>
      </c>
      <c r="DL79" s="203" t="str">
        <f ca="1">IF(AND(ISNUMBER($A79),ISNUMBER(DL$1)),IF(OFFSET(CountryData!$A$1,'Quality check'!$A79-1,'Quality check'!DL$1-1)=0,"",OFFSET(CountryData!$A$1,'Quality check'!$A79-1,'Quality check'!DL$1-1)),"")</f>
        <v/>
      </c>
      <c r="DM79" s="203" t="str">
        <f ca="1">IF(AND(ISNUMBER($A79),ISNUMBER(DM$1)),IF(OFFSET(CountryData!$A$1,'Quality check'!$A79-1,'Quality check'!DM$1-1)=0,"",OFFSET(CountryData!$A$1,'Quality check'!$A79-1,'Quality check'!DM$1-1)),"")</f>
        <v/>
      </c>
      <c r="DN79" s="203" t="str">
        <f ca="1">IF(AND(ISNUMBER($A79),ISNUMBER(DN$1)),IF(OFFSET(CountryData!$A$1,'Quality check'!$A79-1,'Quality check'!DN$1-1)=0,"",OFFSET(CountryData!$A$1,'Quality check'!$A79-1,'Quality check'!DN$1-1)),"")</f>
        <v/>
      </c>
      <c r="DO79" t="str">
        <f ca="1">IF(AND(ISNUMBER($A79),ISNUMBER(DO$1)),IF(OFFSET(CountryData!$A$1,'Quality check'!$A79-1,'Quality check'!DO$1-1)=0,"",OFFSET(CountryData!$A$1,'Quality check'!$A79-1,'Quality check'!DO$1-1)),"")</f>
        <v/>
      </c>
      <c r="DP79" t="str">
        <f ca="1">IF(AND(ISNUMBER($A79),ISNUMBER(DP$1)),IF(OFFSET(CountryData!$A$1,'Quality check'!$A79-1,'Quality check'!DP$1-1)=0,"",OFFSET(CountryData!$A$1,'Quality check'!$A79-1,'Quality check'!DP$1-1)),"")</f>
        <v/>
      </c>
      <c r="EF79">
        <f t="shared" si="3"/>
        <v>11</v>
      </c>
      <c r="EG79" t="str">
        <f t="shared" si="4"/>
        <v/>
      </c>
      <c r="EH79" t="str">
        <f t="shared" si="0"/>
        <v/>
      </c>
    </row>
    <row r="80" spans="1:138" x14ac:dyDescent="0.25">
      <c r="A80" s="114">
        <f>IF(ISNUMBER(MATCH(C80,CountryData!$EM:$EM,0)),MATCH(C80,CountryData!$EM:$EM,0),"")</f>
        <v>37</v>
      </c>
      <c r="B80" t="s">
        <v>450</v>
      </c>
      <c r="C80" t="s">
        <v>769</v>
      </c>
      <c r="D80" t="str">
        <f t="shared" si="1"/>
        <v>Mozambique</v>
      </c>
      <c r="E80">
        <f t="shared" si="2"/>
        <v>2009</v>
      </c>
      <c r="F80" s="203">
        <f ca="1">IF(AND(ISNUMBER($A80),ISNUMBER(F$1)),IF(OFFSET(CountryData!$A$1,'Quality check'!$A80-1,'Quality check'!F$1-1)=0,"",OFFSET(CountryData!$A$1,'Quality check'!$A80-1,'Quality check'!F$1-1)),"")</f>
        <v>22894000</v>
      </c>
      <c r="G80" s="203">
        <f ca="1">IF(AND(ISNUMBER($A80),ISNUMBER(G$1)),IF(OFFSET(CountryData!$A$1,'Quality check'!$A80-1,'Quality check'!G$1-1)=0,"",OFFSET(CountryData!$A$1,'Quality check'!$A80-1,'Quality check'!G$1-1)),"")</f>
        <v>10073360</v>
      </c>
      <c r="H80" s="202" t="str">
        <f ca="1">IF(AND(ISNUMBER($A80),ISNUMBER(H$1)),IF(OFFSET(CountryData!$A$1,'Quality check'!$A80-1,'Quality check'!H$1-1)=0,"",OFFSET(CountryData!$A$1,'Quality check'!$A80-1,'Quality check'!H$1-1)),"")</f>
        <v/>
      </c>
      <c r="I80" s="202" t="str">
        <f ca="1">IF(AND(ISNUMBER($A80),ISNUMBER(I$1)),IF(OFFSET(CountryData!$A$1,'Quality check'!$A80-1,'Quality check'!I$1-1)=0,"",OFFSET(CountryData!$A$1,'Quality check'!$A80-1,'Quality check'!I$1-1)),"")</f>
        <v/>
      </c>
      <c r="J80" s="203">
        <f ca="1">IF(AND(ISNUMBER($A80),ISNUMBER(J$1)),IF(OFFSET(CountryData!$A$1,'Quality check'!$A80-1,'Quality check'!J$1-1)=0,"",OFFSET(CountryData!$A$1,'Quality check'!$A80-1,'Quality check'!J$1-1)),"")</f>
        <v>11755269.520000737</v>
      </c>
      <c r="K80" s="203">
        <f ca="1">IF(AND(ISNUMBER($A80),ISNUMBER(K$1)),IF(OFFSET(CountryData!$A$1,'Quality check'!$A80-1,'Quality check'!K$1-1)=0,"",OFFSET(CountryData!$A$1,'Quality check'!$A80-1,'Quality check'!K$1-1)),"")</f>
        <v>3431000</v>
      </c>
      <c r="L80" s="203" t="str">
        <f ca="1">IF(AND(ISNUMBER($A80),ISNUMBER(L$1)),IF(OFFSET(CountryData!$A$1,'Quality check'!$A80-1,'Quality check'!L$1-1)=0,"",OFFSET(CountryData!$A$1,'Quality check'!$A80-1,'Quality check'!L$1-1)),"")</f>
        <v/>
      </c>
      <c r="M80" s="203">
        <f ca="1">IF(AND(ISNUMBER($A80),ISNUMBER(M$1)),IF(OFFSET(CountryData!$A$1,'Quality check'!$A80-1,'Quality check'!M$1-1)=0,"",OFFSET(CountryData!$A$1,'Quality check'!$A80-1,'Quality check'!M$1-1)),"")</f>
        <v>3842000</v>
      </c>
      <c r="N80" s="203">
        <f ca="1">IF(AND(ISNUMBER($A80),ISNUMBER(N$1)),IF(OFFSET(CountryData!$A$1,'Quality check'!$A80-1,'Quality check'!N$1-1)=0,"",OFFSET(CountryData!$A$1,'Quality check'!$A80-1,'Quality check'!N$1-1)),"")</f>
        <v>2754234.6929847584</v>
      </c>
      <c r="O80" s="203">
        <f ca="1">IF(AND(ISNUMBER($A80),ISNUMBER(O$1)),IF(OFFSET(CountryData!$A$1,'Quality check'!$A80-1,'Quality check'!O$1-1)=0,"",OFFSET(CountryData!$A$1,'Quality check'!$A80-1,'Quality check'!O$1-1)),"")</f>
        <v>713096.40051096294</v>
      </c>
      <c r="P80" s="203">
        <f ca="1">IF(AND(ISNUMBER($A80),ISNUMBER(P$1)),IF(OFFSET(CountryData!$A$1,'Quality check'!$A80-1,'Quality check'!P$1-1)=0,"",OFFSET(CountryData!$A$1,'Quality check'!$A80-1,'Quality check'!P$1-1)),"")</f>
        <v>1077656.9198733093</v>
      </c>
      <c r="Q80" s="203">
        <f ca="1">IF(AND(ISNUMBER($A80),ISNUMBER(Q$1)),IF(OFFSET(CountryData!$A$1,'Quality check'!$A80-1,'Quality check'!Q$1-1)=0,"",OFFSET(CountryData!$A$1,'Quality check'!$A80-1,'Quality check'!Q$1-1)),"")</f>
        <v>876000</v>
      </c>
      <c r="R80" s="203">
        <f ca="1">IF(AND(ISNUMBER($A80),ISNUMBER(R$1)),IF(OFFSET(CountryData!$A$1,'Quality check'!$A80-1,'Quality check'!R$1-1)=0,"",OFFSET(CountryData!$A$1,'Quality check'!$A80-1,'Quality check'!R$1-1)),"")</f>
        <v>364560.51936234627</v>
      </c>
      <c r="S80" s="203">
        <f ca="1">IF(AND(ISNUMBER($A80),ISNUMBER(S$1)),IF(OFFSET(CountryData!$A$1,'Quality check'!$A80-1,'Quality check'!S$1-1)=0,"",OFFSET(CountryData!$A$1,'Quality check'!$A80-1,'Quality check'!S$1-1)),"")</f>
        <v>365361.75127303274</v>
      </c>
      <c r="T80" s="202">
        <f ca="1">IF(AND(ISNUMBER($A80),ISNUMBER(T$1)),IF(OFFSET(CountryData!$A$1,'Quality check'!$A80-1,'Quality check'!T$1-1)=0,"",OFFSET(CountryData!$A$1,'Quality check'!$A80-1,'Quality check'!T$1-1)),"")</f>
        <v>0.63930999999999993</v>
      </c>
      <c r="U80" s="203">
        <f ca="1">IF(AND(ISNUMBER($A80),ISNUMBER(U$1)),IF(OFFSET(CountryData!$A$1,'Quality check'!$A80-1,'Quality check'!U$1-1)=0,"",OFFSET(CountryData!$A$1,'Quality check'!$A80-1,'Quality check'!U$1-1)),"")</f>
        <v>11447000</v>
      </c>
      <c r="V80" s="203">
        <f ca="1">IF(AND(ISNUMBER($A80),ISNUMBER(V$1)),IF(OFFSET(CountryData!$A$1,'Quality check'!$A80-1,'Quality check'!V$1-1)=0,"",OFFSET(CountryData!$A$1,'Quality check'!$A80-1,'Quality check'!V$1-1)),"")</f>
        <v>10302300</v>
      </c>
      <c r="W80" s="202">
        <f ca="1">IF(AND(ISNUMBER($A80),ISNUMBER(W$1)),IF(OFFSET(CountryData!$A$1,'Quality check'!$A80-1,'Quality check'!W$1-1)=0,"",OFFSET(CountryData!$A$1,'Quality check'!$A80-1,'Quality check'!W$1-1)),"")</f>
        <v>0.747</v>
      </c>
      <c r="X80" s="202">
        <f ca="1">IF(AND(ISNUMBER($A80),ISNUMBER(X$1)),IF(OFFSET(CountryData!$A$1,'Quality check'!$A80-1,'Quality check'!X$1-1)=0,"",OFFSET(CountryData!$A$1,'Quality check'!$A80-1,'Quality check'!X$1-1)),"")</f>
        <v>4.9000000000000004</v>
      </c>
      <c r="Y80" s="202">
        <f ca="1">IF(AND(ISNUMBER($A80),ISNUMBER(Y$1)),IF(OFFSET(CountryData!$A$1,'Quality check'!$A80-1,'Quality check'!Y$1-1)=0,"",OFFSET(CountryData!$A$1,'Quality check'!$A80-1,'Quality check'!Y$1-1)),"")</f>
        <v>0.5</v>
      </c>
      <c r="Z80" s="202">
        <f ca="1">IF(AND(ISNUMBER($A80),ISNUMBER(Z$1)),IF(OFFSET(CountryData!$A$1,'Quality check'!$A80-1,'Quality check'!Z$1-1)=0,"",OFFSET(CountryData!$A$1,'Quality check'!$A80-1,'Quality check'!Z$1-1)),"")</f>
        <v>0.5</v>
      </c>
      <c r="AA80" s="203">
        <f ca="1">IF(AND(ISNUMBER($A80),ISNUMBER(AA$1)),IF(OFFSET(CountryData!$A$1,'Quality check'!$A80-1,'Quality check'!AA$1-1)=0,"",OFFSET(CountryData!$A$1,'Quality check'!$A80-1,'Quality check'!AA$1-1)),"")</f>
        <v>37565</v>
      </c>
      <c r="AB80" s="203">
        <f ca="1">IF(AND(ISNUMBER($A80),ISNUMBER(AB$1)),IF(OFFSET(CountryData!$A$1,'Quality check'!$A80-1,'Quality check'!AB$1-1)=0,"",OFFSET(CountryData!$A$1,'Quality check'!$A80-1,'Quality check'!AB$1-1)),"")</f>
        <v>76154</v>
      </c>
      <c r="AC80" s="203">
        <f ca="1">IF(AND(ISNUMBER($A80),ISNUMBER(AC$1)),IF(OFFSET(CountryData!$A$1,'Quality check'!$A80-1,'Quality check'!AC$1-1)=0,"",OFFSET(CountryData!$A$1,'Quality check'!$A80-1,'Quality check'!AC$1-1)),"")</f>
        <v>110420</v>
      </c>
      <c r="AD80" s="203">
        <f ca="1">IF(AND(ISNUMBER($A80),ISNUMBER(AD$1)),IF(OFFSET(CountryData!$A$1,'Quality check'!$A80-1,'Quality check'!AD$1-1)=0,"",OFFSET(CountryData!$A$1,'Quality check'!$A80-1,'Quality check'!AD$1-1)),"")</f>
        <v>5060</v>
      </c>
      <c r="AE80" s="202">
        <f ca="1">IF(AND(ISNUMBER($A80),ISNUMBER(AE$1)),IF(OFFSET(CountryData!$A$1,'Quality check'!$A80-1,'Quality check'!AE$1-1)=0,"",OFFSET(CountryData!$A$1,'Quality check'!$A80-1,'Quality check'!AE$1-1)),"")</f>
        <v>0.14099999999999999</v>
      </c>
      <c r="AF80" s="308">
        <f ca="1">IF(AND(ISNUMBER($A80),ISNUMBER(AF$1)),IF(OFFSET(CountryData!$A$1,'Quality check'!$A80-1,'Quality check'!AF$1-1)=0,"",OFFSET(CountryData!$A$1,'Quality check'!$A80-1,'Quality check'!AF$1-1)),"")</f>
        <v>2.4439999999999995</v>
      </c>
      <c r="AG80" s="203" t="str">
        <f ca="1">IF(AND(ISNUMBER($A80),ISNUMBER(AG$1)),IF(OFFSET(CountryData!$A$1,'Quality check'!$A80-1,'Quality check'!AG$1-1)=0,"",OFFSET(CountryData!$A$1,'Quality check'!$A80-1,'Quality check'!AG$1-1)),"")</f>
        <v/>
      </c>
      <c r="AH80" s="203" t="str">
        <f ca="1">IF(AND(ISNUMBER($A80),ISNUMBER(AH$1)),IF(OFFSET(CountryData!$A$1,'Quality check'!$A80-1,'Quality check'!AH$1-1)=0,"",OFFSET(CountryData!$A$1,'Quality check'!$A80-1,'Quality check'!AH$1-1)),"")</f>
        <v/>
      </c>
      <c r="AI80" s="203" t="str">
        <f ca="1">IF(AND(ISNUMBER($A80),ISNUMBER(AI$1)),IF(OFFSET(CountryData!$A$1,'Quality check'!$A80-1,'Quality check'!AI$1-1)=0,"",OFFSET(CountryData!$A$1,'Quality check'!$A80-1,'Quality check'!AI$1-1)),"")</f>
        <v/>
      </c>
      <c r="AJ80" s="202" t="str">
        <f ca="1">IF(AND(ISNUMBER($A80),ISNUMBER(AJ$1)),IF(OFFSET(CountryData!$A$1,'Quality check'!$A80-1,'Quality check'!AJ$1-1)=0,"",OFFSET(CountryData!$A$1,'Quality check'!$A80-1,'Quality check'!AJ$1-1)),"")</f>
        <v/>
      </c>
      <c r="AK80" s="202" t="str">
        <f ca="1">IF(AND(ISNUMBER($A80),ISNUMBER(AK$1)),IF(OFFSET(CountryData!$A$1,'Quality check'!$A80-1,'Quality check'!AK$1-1)=0,"",OFFSET(CountryData!$A$1,'Quality check'!$A80-1,'Quality check'!AK$1-1)),"")</f>
        <v/>
      </c>
      <c r="AL80" s="202">
        <f ca="1">IF(AND(ISNUMBER($A80),ISNUMBER(AL$1)),IF(OFFSET(CountryData!$A$1,'Quality check'!$A80-1,'Quality check'!AL$1-1)=0,"",OFFSET(CountryData!$A$1,'Quality check'!$A80-1,'Quality check'!AL$1-1)),"")</f>
        <v>9.8000000000000004E-2</v>
      </c>
      <c r="AM80" s="202">
        <f ca="1">IF(AND(ISNUMBER($A80),ISNUMBER(AM$1)),IF(OFFSET(CountryData!$A$1,'Quality check'!$A80-1,'Quality check'!AM$1-1)=0,"",OFFSET(CountryData!$A$1,'Quality check'!$A80-1,'Quality check'!AM$1-1)),"")</f>
        <v>1.6986666666666668</v>
      </c>
      <c r="AN80" s="202" t="str">
        <f ca="1">IF(AND(ISNUMBER($A80),ISNUMBER(AN$1)),IF(OFFSET(CountryData!$A$1,'Quality check'!$A80-1,'Quality check'!AN$1-1)=0,"",OFFSET(CountryData!$A$1,'Quality check'!$A80-1,'Quality check'!AN$1-1)),"")</f>
        <v/>
      </c>
      <c r="AO80" s="203" t="str">
        <f ca="1">IF(AND(ISNUMBER($A80),ISNUMBER(AO$1)),IF(OFFSET(CountryData!$A$1,'Quality check'!$A80-1,'Quality check'!AO$1-1)=0,"",OFFSET(CountryData!$A$1,'Quality check'!$A80-1,'Quality check'!AO$1-1)),"")</f>
        <v/>
      </c>
      <c r="AP80" s="203" t="str">
        <f ca="1">IF(AND(ISNUMBER($A80),ISNUMBER(AP$1)),IF(OFFSET(CountryData!$A$1,'Quality check'!$A80-1,'Quality check'!AP$1-1)=0,"",OFFSET(CountryData!$A$1,'Quality check'!$A80-1,'Quality check'!AP$1-1)),"")</f>
        <v/>
      </c>
      <c r="AQ80" s="202" t="str">
        <f ca="1">IF(AND(ISNUMBER($A80),ISNUMBER(AQ$1)),IF(OFFSET(CountryData!$A$1,'Quality check'!$A80-1,'Quality check'!AQ$1-1)=0,"",OFFSET(CountryData!$A$1,'Quality check'!$A80-1,'Quality check'!AQ$1-1)),"")</f>
        <v/>
      </c>
      <c r="AR80" s="202" t="str">
        <f ca="1">IF(AND(ISNUMBER($A80),ISNUMBER(AR$1)),IF(OFFSET(CountryData!$A$1,'Quality check'!$A80-1,'Quality check'!AR$1-1)=0,"",OFFSET(CountryData!$A$1,'Quality check'!$A80-1,'Quality check'!AR$1-1)),"")</f>
        <v/>
      </c>
      <c r="AS80" s="202" t="str">
        <f ca="1">IF(AND(ISNUMBER($A80),ISNUMBER(AS$1)),IF(OFFSET(CountryData!$A$1,'Quality check'!$A80-1,'Quality check'!AS$1-1)=0,"",OFFSET(CountryData!$A$1,'Quality check'!$A80-1,'Quality check'!AS$1-1)),"")</f>
        <v/>
      </c>
      <c r="AT80" s="202">
        <f ca="1">IF(AND(ISNUMBER($A80),ISNUMBER(AT$1)),IF(OFFSET(CountryData!$A$1,'Quality check'!$A80-1,'Quality check'!AT$1-1)=0,"",OFFSET(CountryData!$A$1,'Quality check'!$A80-1,'Quality check'!AT$1-1)),"")</f>
        <v>0.26700000000000002</v>
      </c>
      <c r="AU80" s="202">
        <f ca="1">IF(AND(ISNUMBER($A80),ISNUMBER(AU$1)),IF(OFFSET(CountryData!$A$1,'Quality check'!$A80-1,'Quality check'!AU$1-1)=0,"",OFFSET(CountryData!$A$1,'Quality check'!$A80-1,'Quality check'!AU$1-1)),"")</f>
        <v>3</v>
      </c>
      <c r="AV80" s="202" t="str">
        <f ca="1">IF(AND(ISNUMBER($A80),ISNUMBER(AV$1)),IF(OFFSET(CountryData!$A$1,'Quality check'!$A80-1,'Quality check'!AV$1-1)=0,"",OFFSET(CountryData!$A$1,'Quality check'!$A80-1,'Quality check'!AV$1-1)),"")</f>
        <v/>
      </c>
      <c r="AW80" s="203" t="str">
        <f ca="1">IF(AND(ISNUMBER($A80),ISNUMBER(AW$1)),IF(OFFSET(CountryData!$A$1,'Quality check'!$A80-1,'Quality check'!AW$1-1)=0,"",OFFSET(CountryData!$A$1,'Quality check'!$A80-1,'Quality check'!AW$1-1)),"")</f>
        <v/>
      </c>
      <c r="AX80" s="203" t="str">
        <f ca="1">IF(AND(ISNUMBER($A80),ISNUMBER(AX$1)),IF(OFFSET(CountryData!$A$1,'Quality check'!$A80-1,'Quality check'!AX$1-1)=0,"",OFFSET(CountryData!$A$1,'Quality check'!$A80-1,'Quality check'!AX$1-1)),"")</f>
        <v/>
      </c>
      <c r="AY80" s="202" t="str">
        <f ca="1">IF(AND(ISNUMBER($A80),ISNUMBER(AY$1)),IF(OFFSET(CountryData!$A$1,'Quality check'!$A80-1,'Quality check'!AY$1-1)=0,"",OFFSET(CountryData!$A$1,'Quality check'!$A80-1,'Quality check'!AY$1-1)),"")</f>
        <v/>
      </c>
      <c r="AZ80" s="202" t="str">
        <f ca="1">IF(AND(ISNUMBER($A80),ISNUMBER(AZ$1)),IF(OFFSET(CountryData!$A$1,'Quality check'!$A80-1,'Quality check'!AZ$1-1)=0,"",OFFSET(CountryData!$A$1,'Quality check'!$A80-1,'Quality check'!AZ$1-1)),"")</f>
        <v/>
      </c>
      <c r="BA80" s="202" t="str">
        <f ca="1">IF(AND(ISNUMBER($A80),ISNUMBER(BA$1)),IF(OFFSET(CountryData!$A$1,'Quality check'!$A80-1,'Quality check'!BA$1-1)=0,"",OFFSET(CountryData!$A$1,'Quality check'!$A80-1,'Quality check'!BA$1-1)),"")</f>
        <v/>
      </c>
      <c r="BB80" s="202" t="str">
        <f ca="1">IF(AND(ISNUMBER($A80),ISNUMBER(BB$1)),IF(OFFSET(CountryData!$A$1,'Quality check'!$A80-1,'Quality check'!BB$1-1)=0,"",OFFSET(CountryData!$A$1,'Quality check'!$A80-1,'Quality check'!BB$1-1)),"")</f>
        <v/>
      </c>
      <c r="BC80" s="202" t="str">
        <f ca="1">IF(AND(ISNUMBER($A80),ISNUMBER(BC$1)),IF(OFFSET(CountryData!$A$1,'Quality check'!$A80-1,'Quality check'!BC$1-1)=0,"",OFFSET(CountryData!$A$1,'Quality check'!$A80-1,'Quality check'!BC$1-1)),"")</f>
        <v/>
      </c>
      <c r="BD80" s="313" t="str">
        <f ca="1">IF(AND(ISNUMBER($A80),ISNUMBER(BD$1)),IF(OFFSET(CountryData!$A$1,'Quality check'!$A80-1,'Quality check'!BD$1-1)=0,"",OFFSET(CountryData!$A$1,'Quality check'!$A80-1,'Quality check'!BD$1-1)),"")</f>
        <v/>
      </c>
      <c r="BE80" s="313" t="str">
        <f ca="1">IF(AND(ISNUMBER($A80),ISNUMBER(BE$1)),IF(OFFSET(CountryData!$A$1,'Quality check'!$A80-1,'Quality check'!BE$1-1)=0,"",OFFSET(CountryData!$A$1,'Quality check'!$A80-1,'Quality check'!BE$1-1)),"")</f>
        <v/>
      </c>
      <c r="BF80" s="313" t="str">
        <f ca="1">IF(AND(ISNUMBER($A80),ISNUMBER(BF$1)),IF(OFFSET(CountryData!$A$1,'Quality check'!$A80-1,'Quality check'!BF$1-1)=0,"",OFFSET(CountryData!$A$1,'Quality check'!$A80-1,'Quality check'!BF$1-1)),"")</f>
        <v/>
      </c>
      <c r="BG80" s="203" t="str">
        <f ca="1">IF(AND(ISNUMBER($A80),ISNUMBER(BG$1)),IF(OFFSET(CountryData!$A$1,'Quality check'!$A80-1,'Quality check'!BG$1-1)=0,"",OFFSET(CountryData!$A$1,'Quality check'!$A80-1,'Quality check'!BG$1-1)),"")</f>
        <v/>
      </c>
      <c r="BH80" s="202" t="str">
        <f ca="1">IF(AND(ISNUMBER($A80),ISNUMBER(BH$1)),IF(OFFSET(CountryData!$A$1,'Quality check'!$A80-1,'Quality check'!BH$1-1)=0,"",OFFSET(CountryData!$A$1,'Quality check'!$A80-1,'Quality check'!BH$1-1)),"")</f>
        <v/>
      </c>
      <c r="BI80" s="203" t="str">
        <f ca="1">IF(AND(ISNUMBER($A80),ISNUMBER(BI$1)),IF(OFFSET(CountryData!$A$1,'Quality check'!$A80-1,'Quality check'!BI$1-1)=0,"",OFFSET(CountryData!$A$1,'Quality check'!$A80-1,'Quality check'!BI$1-1)),"")</f>
        <v/>
      </c>
      <c r="BJ80" s="202" t="str">
        <f ca="1">IF(AND(ISNUMBER($A80),ISNUMBER(BJ$1)),IF(OFFSET(CountryData!$A$1,'Quality check'!$A80-1,'Quality check'!BJ$1-1)=0,"",OFFSET(CountryData!$A$1,'Quality check'!$A80-1,'Quality check'!BJ$1-1)),"")</f>
        <v/>
      </c>
      <c r="BK80" s="202" t="str">
        <f ca="1">IF(AND(ISNUMBER($A80),ISNUMBER(BK$1)),IF(OFFSET(CountryData!$A$1,'Quality check'!$A80-1,'Quality check'!BK$1-1)=0,"",OFFSET(CountryData!$A$1,'Quality check'!$A80-1,'Quality check'!BK$1-1)),"")</f>
        <v/>
      </c>
      <c r="BL80" s="308" t="str">
        <f ca="1">IF(AND(ISNUMBER($A80),ISNUMBER(BL$1)),IF(OFFSET(CountryData!$A$1,'Quality check'!$A80-1,'Quality check'!BL$1-1)=0,"",OFFSET(CountryData!$A$1,'Quality check'!$A80-1,'Quality check'!BL$1-1)),"")</f>
        <v/>
      </c>
      <c r="BM80" s="308" t="str">
        <f ca="1">IF(AND(ISNUMBER($A80),ISNUMBER(BM$1)),IF(OFFSET(CountryData!$A$1,'Quality check'!$A80-1,'Quality check'!BM$1-1)=0,"",OFFSET(CountryData!$A$1,'Quality check'!$A80-1,'Quality check'!BM$1-1)),"")</f>
        <v/>
      </c>
      <c r="BN80" s="308" t="str">
        <f ca="1">IF(AND(ISNUMBER($A80),ISNUMBER(BN$1)),IF(OFFSET(CountryData!$A$1,'Quality check'!$A80-1,'Quality check'!BN$1-1)=0,"",OFFSET(CountryData!$A$1,'Quality check'!$A80-1,'Quality check'!BN$1-1)),"")</f>
        <v/>
      </c>
      <c r="BO80" s="308" t="str">
        <f ca="1">IF(AND(ISNUMBER($A80),ISNUMBER(BO$1)),IF(OFFSET(CountryData!$A$1,'Quality check'!$A80-1,'Quality check'!BO$1-1)=0,"",OFFSET(CountryData!$A$1,'Quality check'!$A80-1,'Quality check'!BO$1-1)),"")</f>
        <v/>
      </c>
      <c r="BP80" s="308" t="str">
        <f ca="1">IF(AND(ISNUMBER($A80),ISNUMBER(BP$1)),IF(OFFSET(CountryData!$A$1,'Quality check'!$A80-1,'Quality check'!BP$1-1)=0,"",OFFSET(CountryData!$A$1,'Quality check'!$A80-1,'Quality check'!BP$1-1)),"")</f>
        <v/>
      </c>
      <c r="BQ80" s="308">
        <f ca="1">IF(AND(ISNUMBER($A80),ISNUMBER(BQ$1)),IF(OFFSET(CountryData!$A$1,'Quality check'!$A80-1,'Quality check'!BQ$1-1)=0,"",OFFSET(CountryData!$A$1,'Quality check'!$A80-1,'Quality check'!BQ$1-1)),"")</f>
        <v>0.47</v>
      </c>
      <c r="BR80" s="308" t="str">
        <f ca="1">IF(AND(ISNUMBER($A80),ISNUMBER(BR$1)),IF(OFFSET(CountryData!$A$1,'Quality check'!$A80-1,'Quality check'!BR$1-1)=0,"",OFFSET(CountryData!$A$1,'Quality check'!$A80-1,'Quality check'!BR$1-1)),"")</f>
        <v/>
      </c>
      <c r="BS80" s="308" t="str">
        <f ca="1">IF(AND(ISNUMBER($A80),ISNUMBER(BS$1)),IF(OFFSET(CountryData!$A$1,'Quality check'!$A80-1,'Quality check'!BS$1-1)=0,"",OFFSET(CountryData!$A$1,'Quality check'!$A80-1,'Quality check'!BS$1-1)),"")</f>
        <v/>
      </c>
      <c r="BT80" s="308" t="str">
        <f ca="1">IF(AND(ISNUMBER($A80),ISNUMBER(BT$1)),IF(OFFSET(CountryData!$A$1,'Quality check'!$A80-1,'Quality check'!BT$1-1)=0,"",OFFSET(CountryData!$A$1,'Quality check'!$A80-1,'Quality check'!BT$1-1)),"")</f>
        <v/>
      </c>
      <c r="BU80" s="308" t="str">
        <f ca="1">IF(AND(ISNUMBER($A80),ISNUMBER(BU$1)),IF(OFFSET(CountryData!$A$1,'Quality check'!$A80-1,'Quality check'!BU$1-1)=0,"",OFFSET(CountryData!$A$1,'Quality check'!$A80-1,'Quality check'!BU$1-1)),"")</f>
        <v/>
      </c>
      <c r="BV80" s="308" t="str">
        <f ca="1">IF(AND(ISNUMBER($A80),ISNUMBER(BV$1)),IF(OFFSET(CountryData!$A$1,'Quality check'!$A80-1,'Quality check'!BV$1-1)=0,"",OFFSET(CountryData!$A$1,'Quality check'!$A80-1,'Quality check'!BV$1-1)),"")</f>
        <v/>
      </c>
      <c r="BW80" s="308">
        <f ca="1">IF(AND(ISNUMBER($A80),ISNUMBER(BW$1)),IF(OFFSET(CountryData!$A$1,'Quality check'!$A80-1,'Quality check'!BW$1-1)=0,"",OFFSET(CountryData!$A$1,'Quality check'!$A80-1,'Quality check'!BW$1-1)),"")</f>
        <v>0.37</v>
      </c>
      <c r="BX80" s="202" t="str">
        <f ca="1">IF(AND(ISNUMBER($A80),ISNUMBER(BX$1)),IF(OFFSET(CountryData!$A$1,'Quality check'!$A80-1,'Quality check'!BX$1-1)=0,"",OFFSET(CountryData!$A$1,'Quality check'!$A80-1,'Quality check'!BX$1-1)),"")</f>
        <v/>
      </c>
      <c r="BY80" s="308" t="str">
        <f ca="1">IF(AND(ISNUMBER($A80),ISNUMBER(BY$1)),IF(OFFSET(CountryData!$A$1,'Quality check'!$A80-1,'Quality check'!BY$1-1)=0,"",OFFSET(CountryData!$A$1,'Quality check'!$A80-1,'Quality check'!BY$1-1)),"")</f>
        <v/>
      </c>
      <c r="BZ80" s="308" t="str">
        <f ca="1">IF(AND(ISNUMBER($A80),ISNUMBER(BZ$1)),IF(OFFSET(CountryData!$A$1,'Quality check'!$A80-1,'Quality check'!BZ$1-1)=0,"",OFFSET(CountryData!$A$1,'Quality check'!$A80-1,'Quality check'!BZ$1-1)),"")</f>
        <v/>
      </c>
      <c r="CA80" s="308">
        <f ca="1">IF(AND(ISNUMBER($A80),ISNUMBER(CA$1)),IF(OFFSET(CountryData!$A$1,'Quality check'!$A80-1,'Quality check'!CA$1-1)=0,"",OFFSET(CountryData!$A$1,'Quality check'!$A80-1,'Quality check'!CA$1-1)),"")</f>
        <v>0.65</v>
      </c>
      <c r="CB80" s="308" t="str">
        <f ca="1">IF(AND(ISNUMBER($A80),ISNUMBER(CB$1)),IF(OFFSET(CountryData!$A$1,'Quality check'!$A80-1,'Quality check'!CB$1-1)=0,"",OFFSET(CountryData!$A$1,'Quality check'!$A80-1,'Quality check'!CB$1-1)),"")</f>
        <v/>
      </c>
      <c r="CC80" s="308" t="str">
        <f ca="1">IF(AND(ISNUMBER($A80),ISNUMBER(CC$1)),IF(OFFSET(CountryData!$A$1,'Quality check'!$A80-1,'Quality check'!CC$1-1)=0,"",OFFSET(CountryData!$A$1,'Quality check'!$A80-1,'Quality check'!CC$1-1)),"")</f>
        <v/>
      </c>
      <c r="CD80" s="308" t="str">
        <f ca="1">IF(AND(ISNUMBER($A80),ISNUMBER(CD$1)),IF(OFFSET(CountryData!$A$1,'Quality check'!$A80-1,'Quality check'!CD$1-1)=0,"",OFFSET(CountryData!$A$1,'Quality check'!$A80-1,'Quality check'!CD$1-1)),"")</f>
        <v/>
      </c>
      <c r="CE80" s="308" t="str">
        <f ca="1">IF(AND(ISNUMBER($A80),ISNUMBER(CE$1)),IF(OFFSET(CountryData!$A$1,'Quality check'!$A80-1,'Quality check'!CE$1-1)=0,"",OFFSET(CountryData!$A$1,'Quality check'!$A80-1,'Quality check'!CE$1-1)),"")</f>
        <v/>
      </c>
      <c r="CF80" s="308" t="str">
        <f ca="1">IF(AND(ISNUMBER($A80),ISNUMBER(CF$1)),IF(OFFSET(CountryData!$A$1,'Quality check'!$A80-1,'Quality check'!CF$1-1)=0,"",OFFSET(CountryData!$A$1,'Quality check'!$A80-1,'Quality check'!CF$1-1)),"")</f>
        <v/>
      </c>
      <c r="CG80" s="308" t="str">
        <f ca="1">IF(AND(ISNUMBER($A80),ISNUMBER(CG$1)),IF(OFFSET(CountryData!$A$1,'Quality check'!$A80-1,'Quality check'!CG$1-1)=0,"",OFFSET(CountryData!$A$1,'Quality check'!$A80-1,'Quality check'!CG$1-1)),"")</f>
        <v/>
      </c>
      <c r="CH80" s="308">
        <f ca="1">IF(AND(ISNUMBER($A80),ISNUMBER(CH$1)),IF(OFFSET(CountryData!$A$1,'Quality check'!$A80-1,'Quality check'!CH$1-1)=0,"",OFFSET(CountryData!$A$1,'Quality check'!$A80-1,'Quality check'!CH$1-1)),"")</f>
        <v>0.23</v>
      </c>
      <c r="CI80" s="308" t="str">
        <f ca="1">IF(AND(ISNUMBER($A80),ISNUMBER(CI$1)),IF(OFFSET(CountryData!$A$1,'Quality check'!$A80-1,'Quality check'!CI$1-1)=0,"",OFFSET(CountryData!$A$1,'Quality check'!$A80-1,'Quality check'!CI$1-1)),"")</f>
        <v/>
      </c>
      <c r="CJ80" s="308" t="str">
        <f ca="1">IF(AND(ISNUMBER($A80),ISNUMBER(CJ$1)),IF(OFFSET(CountryData!$A$1,'Quality check'!$A80-1,'Quality check'!CJ$1-1)=0,"",OFFSET(CountryData!$A$1,'Quality check'!$A80-1,'Quality check'!CJ$1-1)),"")</f>
        <v/>
      </c>
      <c r="CK80" s="202" t="str">
        <f ca="1">IF(AND(ISNUMBER($A80),ISNUMBER(CK$1)),IF(OFFSET(CountryData!$A$1,'Quality check'!$A80-1,'Quality check'!CK$1-1)=0,"",OFFSET(CountryData!$A$1,'Quality check'!$A80-1,'Quality check'!CK$1-1)),"")</f>
        <v/>
      </c>
      <c r="CL80" s="308" t="str">
        <f ca="1">IF(AND(ISNUMBER($A80),ISNUMBER(CL$1)),IF(OFFSET(CountryData!$A$1,'Quality check'!$A80-1,'Quality check'!CL$1-1)=0,"",OFFSET(CountryData!$A$1,'Quality check'!$A80-1,'Quality check'!CL$1-1)),"")</f>
        <v/>
      </c>
      <c r="CM80" s="308" t="str">
        <f ca="1">IF(AND(ISNUMBER($A80),ISNUMBER(CM$1)),IF(OFFSET(CountryData!$A$1,'Quality check'!$A80-1,'Quality check'!CM$1-1)=0,"",OFFSET(CountryData!$A$1,'Quality check'!$A80-1,'Quality check'!CM$1-1)),"")</f>
        <v/>
      </c>
      <c r="CN80" s="308" t="str">
        <f ca="1">IF(AND(ISNUMBER($A80),ISNUMBER(CN$1)),IF(OFFSET(CountryData!$A$1,'Quality check'!$A80-1,'Quality check'!CN$1-1)=0,"",OFFSET(CountryData!$A$1,'Quality check'!$A80-1,'Quality check'!CN$1-1)),"")</f>
        <v/>
      </c>
      <c r="CO80" s="308" t="str">
        <f ca="1">IF(AND(ISNUMBER($A80),ISNUMBER(CO$1)),IF(OFFSET(CountryData!$A$1,'Quality check'!$A80-1,'Quality check'!CO$1-1)=0,"",OFFSET(CountryData!$A$1,'Quality check'!$A80-1,'Quality check'!CO$1-1)),"")</f>
        <v/>
      </c>
      <c r="CP80" s="308" t="str">
        <f ca="1">IF(AND(ISNUMBER($A80),ISNUMBER(CP$1)),IF(OFFSET(CountryData!$A$1,'Quality check'!$A80-1,'Quality check'!CP$1-1)=0,"",OFFSET(CountryData!$A$1,'Quality check'!$A80-1,'Quality check'!CP$1-1)),"")</f>
        <v/>
      </c>
      <c r="CQ80" s="308">
        <f ca="1">IF(AND(ISNUMBER($A80),ISNUMBER(CQ$1)),IF(OFFSET(CountryData!$A$1,'Quality check'!$A80-1,'Quality check'!CQ$1-1)=0,"",OFFSET(CountryData!$A$1,'Quality check'!$A80-1,'Quality check'!CQ$1-1)),"")</f>
        <v>0.22</v>
      </c>
      <c r="CR80" s="203" t="str">
        <f ca="1">IF(AND(ISNUMBER($A80),ISNUMBER(CR$1)),IF(OFFSET(CountryData!$A$1,'Quality check'!$A80-1,'Quality check'!CR$1-1)=0,"",OFFSET(CountryData!$A$1,'Quality check'!$A80-1,'Quality check'!CR$1-1)),"")</f>
        <v/>
      </c>
      <c r="CS80" s="203" t="str">
        <f ca="1">IF(AND(ISNUMBER($A80),ISNUMBER(CS$1)),IF(OFFSET(CountryData!$A$1,'Quality check'!$A80-1,'Quality check'!CS$1-1)=0,"",OFFSET(CountryData!$A$1,'Quality check'!$A80-1,'Quality check'!CS$1-1)),"")</f>
        <v/>
      </c>
      <c r="CT80" s="203" t="str">
        <f ca="1">IF(AND(ISNUMBER($A80),ISNUMBER(CT$1)),IF(OFFSET(CountryData!$A$1,'Quality check'!$A80-1,'Quality check'!CT$1-1)=0,"",OFFSET(CountryData!$A$1,'Quality check'!$A80-1,'Quality check'!CT$1-1)),"")</f>
        <v/>
      </c>
      <c r="CU80" s="203" t="str">
        <f ca="1">IF(AND(ISNUMBER($A80),ISNUMBER(CU$1)),IF(OFFSET(CountryData!$A$1,'Quality check'!$A80-1,'Quality check'!CU$1-1)=0,"",OFFSET(CountryData!$A$1,'Quality check'!$A80-1,'Quality check'!CU$1-1)),"")</f>
        <v/>
      </c>
      <c r="CV80" s="203" t="str">
        <f ca="1">IF(AND(ISNUMBER($A80),ISNUMBER(CV$1)),IF(OFFSET(CountryData!$A$1,'Quality check'!$A80-1,'Quality check'!CV$1-1)=0,"",OFFSET(CountryData!$A$1,'Quality check'!$A80-1,'Quality check'!CV$1-1)),"")</f>
        <v/>
      </c>
      <c r="CW80" s="203" t="str">
        <f ca="1">IF(AND(ISNUMBER($A80),ISNUMBER(CW$1)),IF(OFFSET(CountryData!$A$1,'Quality check'!$A80-1,'Quality check'!CW$1-1)=0,"",OFFSET(CountryData!$A$1,'Quality check'!$A80-1,'Quality check'!CW$1-1)),"")</f>
        <v/>
      </c>
      <c r="CX80" s="203" t="str">
        <f ca="1">IF(AND(ISNUMBER($A80),ISNUMBER(CX$1)),IF(OFFSET(CountryData!$A$1,'Quality check'!$A80-1,'Quality check'!CX$1-1)=0,"",OFFSET(CountryData!$A$1,'Quality check'!$A80-1,'Quality check'!CX$1-1)),"")</f>
        <v/>
      </c>
      <c r="CY80" s="203" t="str">
        <f ca="1">IF(AND(ISNUMBER($A80),ISNUMBER(CY$1)),IF(OFFSET(CountryData!$A$1,'Quality check'!$A80-1,'Quality check'!CY$1-1)=0,"",OFFSET(CountryData!$A$1,'Quality check'!$A80-1,'Quality check'!CY$1-1)),"")</f>
        <v/>
      </c>
      <c r="CZ80" s="308" t="str">
        <f ca="1">IF(AND(ISNUMBER($A80),ISNUMBER(CZ$1)),IF(OFFSET(CountryData!$A$1,'Quality check'!$A80-1,'Quality check'!CZ$1-1)=0,"",OFFSET(CountryData!$A$1,'Quality check'!$A80-1,'Quality check'!CZ$1-1)),"")</f>
        <v/>
      </c>
      <c r="DA80" s="308" t="str">
        <f ca="1">IF(AND(ISNUMBER($A80),ISNUMBER(DA$1)),IF(OFFSET(CountryData!$A$1,'Quality check'!$A80-1,'Quality check'!DA$1-1)=0,"",OFFSET(CountryData!$A$1,'Quality check'!$A80-1,'Quality check'!DA$1-1)),"")</f>
        <v/>
      </c>
      <c r="DB80" s="202" t="str">
        <f ca="1">IF(AND(ISNUMBER($A80),ISNUMBER(DB$1)),IF(OFFSET(CountryData!$A$1,'Quality check'!$A80-1,'Quality check'!DB$1-1)=0,"",OFFSET(CountryData!$A$1,'Quality check'!$A80-1,'Quality check'!DB$1-1)),"")</f>
        <v/>
      </c>
      <c r="DC80" s="308" t="str">
        <f ca="1">IF(AND(ISNUMBER($A80),ISNUMBER(DC$1)),IF(OFFSET(CountryData!$A$1,'Quality check'!$A80-1,'Quality check'!DC$1-1)=0,"",OFFSET(CountryData!$A$1,'Quality check'!$A80-1,'Quality check'!DC$1-1)),"")</f>
        <v/>
      </c>
      <c r="DD80" s="308" t="str">
        <f ca="1">IF(AND(ISNUMBER($A80),ISNUMBER(DD$1)),IF(OFFSET(CountryData!$A$1,'Quality check'!$A80-1,'Quality check'!DD$1-1)=0,"",OFFSET(CountryData!$A$1,'Quality check'!$A80-1,'Quality check'!DD$1-1)),"")</f>
        <v/>
      </c>
      <c r="DE80" s="202" t="str">
        <f ca="1">IF(AND(ISNUMBER($A80),ISNUMBER(DE$1)),IF(OFFSET(CountryData!$A$1,'Quality check'!$A80-1,'Quality check'!DE$1-1)=0,"",OFFSET(CountryData!$A$1,'Quality check'!$A80-1,'Quality check'!DE$1-1)),"")</f>
        <v/>
      </c>
      <c r="DF80" s="203" t="str">
        <f ca="1">IF(AND(ISNUMBER($A80),ISNUMBER(DF$1)),IF(OFFSET(CountryData!$A$1,'Quality check'!$A80-1,'Quality check'!DF$1-1)=0,"",OFFSET(CountryData!$A$1,'Quality check'!$A80-1,'Quality check'!DF$1-1)),"")</f>
        <v/>
      </c>
      <c r="DG80" s="308" t="str">
        <f ca="1">IF(AND(ISNUMBER($A80),ISNUMBER(DG$1)),IF(OFFSET(CountryData!$A$1,'Quality check'!$A80-1,'Quality check'!DG$1-1)=0,"",OFFSET(CountryData!$A$1,'Quality check'!$A80-1,'Quality check'!DG$1-1)),"")</f>
        <v/>
      </c>
      <c r="DH80" s="203" t="str">
        <f ca="1">IF(AND(ISNUMBER($A80),ISNUMBER(DH$1)),IF(OFFSET(CountryData!$A$1,'Quality check'!$A80-1,'Quality check'!DH$1-1)=0,"",OFFSET(CountryData!$A$1,'Quality check'!$A80-1,'Quality check'!DH$1-1)),"")</f>
        <v/>
      </c>
      <c r="DI80" s="308" t="str">
        <f ca="1">IF(AND(ISNUMBER($A80),ISNUMBER(DI$1)),IF(OFFSET(CountryData!$A$1,'Quality check'!$A80-1,'Quality check'!DI$1-1)=0,"",OFFSET(CountryData!$A$1,'Quality check'!$A80-1,'Quality check'!DI$1-1)),"")</f>
        <v/>
      </c>
      <c r="DJ80" s="308" t="str">
        <f ca="1">IF(AND(ISNUMBER($A80),ISNUMBER(DJ$1)),IF(OFFSET(CountryData!$A$1,'Quality check'!$A80-1,'Quality check'!DJ$1-1)=0,"",OFFSET(CountryData!$A$1,'Quality check'!$A80-1,'Quality check'!DJ$1-1)),"")</f>
        <v/>
      </c>
      <c r="DK80" s="203" t="str">
        <f ca="1">IF(AND(ISNUMBER($A80),ISNUMBER(DK$1)),IF(OFFSET(CountryData!$A$1,'Quality check'!$A80-1,'Quality check'!DK$1-1)=0,"",OFFSET(CountryData!$A$1,'Quality check'!$A80-1,'Quality check'!DK$1-1)),"")</f>
        <v/>
      </c>
      <c r="DL80" s="203" t="str">
        <f ca="1">IF(AND(ISNUMBER($A80),ISNUMBER(DL$1)),IF(OFFSET(CountryData!$A$1,'Quality check'!$A80-1,'Quality check'!DL$1-1)=0,"",OFFSET(CountryData!$A$1,'Quality check'!$A80-1,'Quality check'!DL$1-1)),"")</f>
        <v/>
      </c>
      <c r="DM80" s="203" t="str">
        <f ca="1">IF(AND(ISNUMBER($A80),ISNUMBER(DM$1)),IF(OFFSET(CountryData!$A$1,'Quality check'!$A80-1,'Quality check'!DM$1-1)=0,"",OFFSET(CountryData!$A$1,'Quality check'!$A80-1,'Quality check'!DM$1-1)),"")</f>
        <v/>
      </c>
      <c r="DN80" s="203" t="str">
        <f ca="1">IF(AND(ISNUMBER($A80),ISNUMBER(DN$1)),IF(OFFSET(CountryData!$A$1,'Quality check'!$A80-1,'Quality check'!DN$1-1)=0,"",OFFSET(CountryData!$A$1,'Quality check'!$A80-1,'Quality check'!DN$1-1)),"")</f>
        <v/>
      </c>
      <c r="DO80" t="str">
        <f ca="1">IF(AND(ISNUMBER($A80),ISNUMBER(DO$1)),IF(OFFSET(CountryData!$A$1,'Quality check'!$A80-1,'Quality check'!DO$1-1)=0,"",OFFSET(CountryData!$A$1,'Quality check'!$A80-1,'Quality check'!DO$1-1)),"")</f>
        <v/>
      </c>
      <c r="DP80" t="str">
        <f ca="1">IF(AND(ISNUMBER($A80),ISNUMBER(DP$1)),IF(OFFSET(CountryData!$A$1,'Quality check'!$A80-1,'Quality check'!DP$1-1)=0,"",OFFSET(CountryData!$A$1,'Quality check'!$A80-1,'Quality check'!DP$1-1)),"")</f>
        <v/>
      </c>
      <c r="EF80">
        <f t="shared" si="3"/>
        <v>12</v>
      </c>
      <c r="EG80">
        <f t="shared" si="4"/>
        <v>12</v>
      </c>
      <c r="EH80" t="str">
        <f t="shared" si="0"/>
        <v/>
      </c>
    </row>
    <row r="81" spans="1:138" x14ac:dyDescent="0.25">
      <c r="A81" s="114">
        <f>IF(ISNUMBER(MATCH(C81,CountryData!$EM:$EM,0)),MATCH(C81,CountryData!$EM:$EM,0),"")</f>
        <v>15</v>
      </c>
      <c r="B81" t="s">
        <v>451</v>
      </c>
      <c r="C81" t="s">
        <v>770</v>
      </c>
      <c r="D81" t="str">
        <f t="shared" si="1"/>
        <v>Mozambique</v>
      </c>
      <c r="E81">
        <f t="shared" si="2"/>
        <v>2010</v>
      </c>
      <c r="F81" s="203">
        <f ca="1">IF(AND(ISNUMBER($A81),ISNUMBER(F$1)),IF(OFFSET(CountryData!$A$1,'Quality check'!$A81-1,'Quality check'!F$1-1)=0,"",OFFSET(CountryData!$A$1,'Quality check'!$A81-1,'Quality check'!F$1-1)),"")</f>
        <v>23390765</v>
      </c>
      <c r="G81" s="203">
        <f ca="1">IF(AND(ISNUMBER($A81),ISNUMBER(G$1)),IF(OFFSET(CountryData!$A$1,'Quality check'!$A81-1,'Quality check'!G$1-1)=0,"",OFFSET(CountryData!$A$1,'Quality check'!$A81-1,'Quality check'!G$1-1)),"")</f>
        <v>10291936.6</v>
      </c>
      <c r="H81" s="202" t="str">
        <f ca="1">IF(AND(ISNUMBER($A81),ISNUMBER(H$1)),IF(OFFSET(CountryData!$A$1,'Quality check'!$A81-1,'Quality check'!H$1-1)=0,"",OFFSET(CountryData!$A$1,'Quality check'!$A81-1,'Quality check'!H$1-1)),"")</f>
        <v/>
      </c>
      <c r="I81" s="202" t="str">
        <f ca="1">IF(AND(ISNUMBER($A81),ISNUMBER(I$1)),IF(OFFSET(CountryData!$A$1,'Quality check'!$A81-1,'Quality check'!I$1-1)=0,"",OFFSET(CountryData!$A$1,'Quality check'!$A81-1,'Quality check'!I$1-1)),"")</f>
        <v/>
      </c>
      <c r="J81" s="203">
        <f ca="1">IF(AND(ISNUMBER($A81),ISNUMBER(J$1)),IF(OFFSET(CountryData!$A$1,'Quality check'!$A81-1,'Quality check'!J$1-1)=0,"",OFFSET(CountryData!$A$1,'Quality check'!$A81-1,'Quality check'!J$1-1)),"")</f>
        <v>12010341.000000002</v>
      </c>
      <c r="K81" s="203">
        <f ca="1">IF(AND(ISNUMBER($A81),ISNUMBER(K$1)),IF(OFFSET(CountryData!$A$1,'Quality check'!$A81-1,'Quality check'!K$1-1)=0,"",OFFSET(CountryData!$A$1,'Quality check'!$A81-1,'Quality check'!K$1-1)),"")</f>
        <v>3505447.4847121518</v>
      </c>
      <c r="L81" s="203" t="str">
        <f ca="1">IF(AND(ISNUMBER($A81),ISNUMBER(L$1)),IF(OFFSET(CountryData!$A$1,'Quality check'!$A81-1,'Quality check'!L$1-1)=0,"",OFFSET(CountryData!$A$1,'Quality check'!$A81-1,'Quality check'!L$1-1)),"")</f>
        <v/>
      </c>
      <c r="M81" s="203">
        <f ca="1">IF(AND(ISNUMBER($A81),ISNUMBER(M$1)),IF(OFFSET(CountryData!$A$1,'Quality check'!$A81-1,'Quality check'!M$1-1)=0,"",OFFSET(CountryData!$A$1,'Quality check'!$A81-1,'Quality check'!M$1-1)),"")</f>
        <v>3925365.559972045</v>
      </c>
      <c r="N81" s="203">
        <f ca="1">IF(AND(ISNUMBER($A81),ISNUMBER(N$1)),IF(OFFSET(CountryData!$A$1,'Quality check'!$A81-1,'Quality check'!N$1-1)=0,"",OFFSET(CountryData!$A$1,'Quality check'!$A81-1,'Quality check'!N$1-1)),"")</f>
        <v>2813997.399251054</v>
      </c>
      <c r="O81" s="203">
        <f ca="1">IF(AND(ISNUMBER($A81),ISNUMBER(O$1)),IF(OFFSET(CountryData!$A$1,'Quality check'!$A81-1,'Quality check'!O$1-1)=0,"",OFFSET(CountryData!$A$1,'Quality check'!$A81-1,'Quality check'!O$1-1)),"")</f>
        <v>728569.5084606366</v>
      </c>
      <c r="P81" s="203">
        <f ca="1">IF(AND(ISNUMBER($A81),ISNUMBER(P$1)),IF(OFFSET(CountryData!$A$1,'Quality check'!$A81-1,'Quality check'!P$1-1)=0,"",OFFSET(CountryData!$A$1,'Quality check'!$A81-1,'Quality check'!P$1-1)),"")</f>
        <v>1101040.4369433217</v>
      </c>
      <c r="Q81" s="203">
        <f ca="1">IF(AND(ISNUMBER($A81),ISNUMBER(Q$1)),IF(OFFSET(CountryData!$A$1,'Quality check'!$A81-1,'Quality check'!Q$1-1)=0,"",OFFSET(CountryData!$A$1,'Quality check'!$A81-1,'Quality check'!Q$1-1)),"")</f>
        <v>895007.86843714514</v>
      </c>
      <c r="R81" s="203">
        <f ca="1">IF(AND(ISNUMBER($A81),ISNUMBER(R$1)),IF(OFFSET(CountryData!$A$1,'Quality check'!$A81-1,'Quality check'!R$1-1)=0,"",OFFSET(CountryData!$A$1,'Quality check'!$A81-1,'Quality check'!R$1-1)),"")</f>
        <v>372470.92848268506</v>
      </c>
      <c r="S81" s="203">
        <f ca="1">IF(AND(ISNUMBER($A81),ISNUMBER(S$1)),IF(OFFSET(CountryData!$A$1,'Quality check'!$A81-1,'Quality check'!S$1-1)=0,"",OFFSET(CountryData!$A$1,'Quality check'!$A81-1,'Quality check'!S$1-1)),"")</f>
        <v>373289.54590792168</v>
      </c>
      <c r="T81" s="202">
        <f ca="1">IF(AND(ISNUMBER($A81),ISNUMBER(T$1)),IF(OFFSET(CountryData!$A$1,'Quality check'!$A81-1,'Quality check'!T$1-1)=0,"",OFFSET(CountryData!$A$1,'Quality check'!$A81-1,'Quality check'!T$1-1)),"")</f>
        <v>0.63930999999999993</v>
      </c>
      <c r="U81" s="203">
        <f ca="1">IF(AND(ISNUMBER($A81),ISNUMBER(U$1)),IF(OFFSET(CountryData!$A$1,'Quality check'!$A81-1,'Quality check'!U$1-1)=0,"",OFFSET(CountryData!$A$1,'Quality check'!$A81-1,'Quality check'!U$1-1)),"")</f>
        <v>11695382.5</v>
      </c>
      <c r="V81" s="203">
        <f ca="1">IF(AND(ISNUMBER($A81),ISNUMBER(V$1)),IF(OFFSET(CountryData!$A$1,'Quality check'!$A81-1,'Quality check'!V$1-1)=0,"",OFFSET(CountryData!$A$1,'Quality check'!$A81-1,'Quality check'!V$1-1)),"")</f>
        <v>10525844.25</v>
      </c>
      <c r="W81" s="202">
        <f ca="1">IF(AND(ISNUMBER($A81),ISNUMBER(W$1)),IF(OFFSET(CountryData!$A$1,'Quality check'!$A81-1,'Quality check'!W$1-1)=0,"",OFFSET(CountryData!$A$1,'Quality check'!$A81-1,'Quality check'!W$1-1)),"")</f>
        <v>0.747</v>
      </c>
      <c r="X81" s="202">
        <f ca="1">IF(AND(ISNUMBER($A81),ISNUMBER(X$1)),IF(OFFSET(CountryData!$A$1,'Quality check'!$A81-1,'Quality check'!X$1-1)=0,"",OFFSET(CountryData!$A$1,'Quality check'!$A81-1,'Quality check'!X$1-1)),"")</f>
        <v>4.9000000000000004</v>
      </c>
      <c r="Y81" s="202">
        <f ca="1">IF(AND(ISNUMBER($A81),ISNUMBER(Y$1)),IF(OFFSET(CountryData!$A$1,'Quality check'!$A81-1,'Quality check'!Y$1-1)=0,"",OFFSET(CountryData!$A$1,'Quality check'!$A81-1,'Quality check'!Y$1-1)),"")</f>
        <v>0.5</v>
      </c>
      <c r="Z81" s="202">
        <f ca="1">IF(AND(ISNUMBER($A81),ISNUMBER(Z$1)),IF(OFFSET(CountryData!$A$1,'Quality check'!$A81-1,'Quality check'!Z$1-1)=0,"",OFFSET(CountryData!$A$1,'Quality check'!$A81-1,'Quality check'!Z$1-1)),"")</f>
        <v>0.5</v>
      </c>
      <c r="AA81" s="203" t="str">
        <f ca="1">IF(AND(ISNUMBER($A81),ISNUMBER(AA$1)),IF(OFFSET(CountryData!$A$1,'Quality check'!$A81-1,'Quality check'!AA$1-1)=0,"",OFFSET(CountryData!$A$1,'Quality check'!$A81-1,'Quality check'!AA$1-1)),"")</f>
        <v/>
      </c>
      <c r="AB81" s="203" t="str">
        <f ca="1">IF(AND(ISNUMBER($A81),ISNUMBER(AB$1)),IF(OFFSET(CountryData!$A$1,'Quality check'!$A81-1,'Quality check'!AB$1-1)=0,"",OFFSET(CountryData!$A$1,'Quality check'!$A81-1,'Quality check'!AB$1-1)),"")</f>
        <v/>
      </c>
      <c r="AC81" s="203" t="str">
        <f ca="1">IF(AND(ISNUMBER($A81),ISNUMBER(AC$1)),IF(OFFSET(CountryData!$A$1,'Quality check'!$A81-1,'Quality check'!AC$1-1)=0,"",OFFSET(CountryData!$A$1,'Quality check'!$A81-1,'Quality check'!AC$1-1)),"")</f>
        <v/>
      </c>
      <c r="AD81" s="203" t="str">
        <f ca="1">IF(AND(ISNUMBER($A81),ISNUMBER(AD$1)),IF(OFFSET(CountryData!$A$1,'Quality check'!$A81-1,'Quality check'!AD$1-1)=0,"",OFFSET(CountryData!$A$1,'Quality check'!$A81-1,'Quality check'!AD$1-1)),"")</f>
        <v/>
      </c>
      <c r="AE81" s="202" t="str">
        <f ca="1">IF(AND(ISNUMBER($A81),ISNUMBER(AE$1)),IF(OFFSET(CountryData!$A$1,'Quality check'!$A81-1,'Quality check'!AE$1-1)=0,"",OFFSET(CountryData!$A$1,'Quality check'!$A81-1,'Quality check'!AE$1-1)),"")</f>
        <v/>
      </c>
      <c r="AF81" s="308" t="str">
        <f ca="1">IF(AND(ISNUMBER($A81),ISNUMBER(AF$1)),IF(OFFSET(CountryData!$A$1,'Quality check'!$A81-1,'Quality check'!AF$1-1)=0,"",OFFSET(CountryData!$A$1,'Quality check'!$A81-1,'Quality check'!AF$1-1)),"")</f>
        <v/>
      </c>
      <c r="AG81" s="203" t="str">
        <f ca="1">IF(AND(ISNUMBER($A81),ISNUMBER(AG$1)),IF(OFFSET(CountryData!$A$1,'Quality check'!$A81-1,'Quality check'!AG$1-1)=0,"",OFFSET(CountryData!$A$1,'Quality check'!$A81-1,'Quality check'!AG$1-1)),"")</f>
        <v/>
      </c>
      <c r="AH81" s="203" t="str">
        <f ca="1">IF(AND(ISNUMBER($A81),ISNUMBER(AH$1)),IF(OFFSET(CountryData!$A$1,'Quality check'!$A81-1,'Quality check'!AH$1-1)=0,"",OFFSET(CountryData!$A$1,'Quality check'!$A81-1,'Quality check'!AH$1-1)),"")</f>
        <v/>
      </c>
      <c r="AI81" s="203" t="str">
        <f ca="1">IF(AND(ISNUMBER($A81),ISNUMBER(AI$1)),IF(OFFSET(CountryData!$A$1,'Quality check'!$A81-1,'Quality check'!AI$1-1)=0,"",OFFSET(CountryData!$A$1,'Quality check'!$A81-1,'Quality check'!AI$1-1)),"")</f>
        <v/>
      </c>
      <c r="AJ81" s="202" t="str">
        <f ca="1">IF(AND(ISNUMBER($A81),ISNUMBER(AJ$1)),IF(OFFSET(CountryData!$A$1,'Quality check'!$A81-1,'Quality check'!AJ$1-1)=0,"",OFFSET(CountryData!$A$1,'Quality check'!$A81-1,'Quality check'!AJ$1-1)),"")</f>
        <v/>
      </c>
      <c r="AK81" s="202" t="str">
        <f ca="1">IF(AND(ISNUMBER($A81),ISNUMBER(AK$1)),IF(OFFSET(CountryData!$A$1,'Quality check'!$A81-1,'Quality check'!AK$1-1)=0,"",OFFSET(CountryData!$A$1,'Quality check'!$A81-1,'Quality check'!AK$1-1)),"")</f>
        <v/>
      </c>
      <c r="AL81" s="202" t="str">
        <f ca="1">IF(AND(ISNUMBER($A81),ISNUMBER(AL$1)),IF(OFFSET(CountryData!$A$1,'Quality check'!$A81-1,'Quality check'!AL$1-1)=0,"",OFFSET(CountryData!$A$1,'Quality check'!$A81-1,'Quality check'!AL$1-1)),"")</f>
        <v/>
      </c>
      <c r="AM81" s="202" t="str">
        <f ca="1">IF(AND(ISNUMBER($A81),ISNUMBER(AM$1)),IF(OFFSET(CountryData!$A$1,'Quality check'!$A81-1,'Quality check'!AM$1-1)=0,"",OFFSET(CountryData!$A$1,'Quality check'!$A81-1,'Quality check'!AM$1-1)),"")</f>
        <v/>
      </c>
      <c r="AN81" s="202" t="str">
        <f ca="1">IF(AND(ISNUMBER($A81),ISNUMBER(AN$1)),IF(OFFSET(CountryData!$A$1,'Quality check'!$A81-1,'Quality check'!AN$1-1)=0,"",OFFSET(CountryData!$A$1,'Quality check'!$A81-1,'Quality check'!AN$1-1)),"")</f>
        <v/>
      </c>
      <c r="AO81" s="203" t="str">
        <f ca="1">IF(AND(ISNUMBER($A81),ISNUMBER(AO$1)),IF(OFFSET(CountryData!$A$1,'Quality check'!$A81-1,'Quality check'!AO$1-1)=0,"",OFFSET(CountryData!$A$1,'Quality check'!$A81-1,'Quality check'!AO$1-1)),"")</f>
        <v/>
      </c>
      <c r="AP81" s="203" t="str">
        <f ca="1">IF(AND(ISNUMBER($A81),ISNUMBER(AP$1)),IF(OFFSET(CountryData!$A$1,'Quality check'!$A81-1,'Quality check'!AP$1-1)=0,"",OFFSET(CountryData!$A$1,'Quality check'!$A81-1,'Quality check'!AP$1-1)),"")</f>
        <v/>
      </c>
      <c r="AQ81" s="202" t="str">
        <f ca="1">IF(AND(ISNUMBER($A81),ISNUMBER(AQ$1)),IF(OFFSET(CountryData!$A$1,'Quality check'!$A81-1,'Quality check'!AQ$1-1)=0,"",OFFSET(CountryData!$A$1,'Quality check'!$A81-1,'Quality check'!AQ$1-1)),"")</f>
        <v/>
      </c>
      <c r="AR81" s="202" t="str">
        <f ca="1">IF(AND(ISNUMBER($A81),ISNUMBER(AR$1)),IF(OFFSET(CountryData!$A$1,'Quality check'!$A81-1,'Quality check'!AR$1-1)=0,"",OFFSET(CountryData!$A$1,'Quality check'!$A81-1,'Quality check'!AR$1-1)),"")</f>
        <v/>
      </c>
      <c r="AS81" s="202" t="str">
        <f ca="1">IF(AND(ISNUMBER($A81),ISNUMBER(AS$1)),IF(OFFSET(CountryData!$A$1,'Quality check'!$A81-1,'Quality check'!AS$1-1)=0,"",OFFSET(CountryData!$A$1,'Quality check'!$A81-1,'Quality check'!AS$1-1)),"")</f>
        <v/>
      </c>
      <c r="AT81" s="202" t="str">
        <f ca="1">IF(AND(ISNUMBER($A81),ISNUMBER(AT$1)),IF(OFFSET(CountryData!$A$1,'Quality check'!$A81-1,'Quality check'!AT$1-1)=0,"",OFFSET(CountryData!$A$1,'Quality check'!$A81-1,'Quality check'!AT$1-1)),"")</f>
        <v/>
      </c>
      <c r="AU81" s="202" t="str">
        <f ca="1">IF(AND(ISNUMBER($A81),ISNUMBER(AU$1)),IF(OFFSET(CountryData!$A$1,'Quality check'!$A81-1,'Quality check'!AU$1-1)=0,"",OFFSET(CountryData!$A$1,'Quality check'!$A81-1,'Quality check'!AU$1-1)),"")</f>
        <v/>
      </c>
      <c r="AV81" s="202" t="str">
        <f ca="1">IF(AND(ISNUMBER($A81),ISNUMBER(AV$1)),IF(OFFSET(CountryData!$A$1,'Quality check'!$A81-1,'Quality check'!AV$1-1)=0,"",OFFSET(CountryData!$A$1,'Quality check'!$A81-1,'Quality check'!AV$1-1)),"")</f>
        <v/>
      </c>
      <c r="AW81" s="203" t="str">
        <f ca="1">IF(AND(ISNUMBER($A81),ISNUMBER(AW$1)),IF(OFFSET(CountryData!$A$1,'Quality check'!$A81-1,'Quality check'!AW$1-1)=0,"",OFFSET(CountryData!$A$1,'Quality check'!$A81-1,'Quality check'!AW$1-1)),"")</f>
        <v/>
      </c>
      <c r="AX81" s="203" t="str">
        <f ca="1">IF(AND(ISNUMBER($A81),ISNUMBER(AX$1)),IF(OFFSET(CountryData!$A$1,'Quality check'!$A81-1,'Quality check'!AX$1-1)=0,"",OFFSET(CountryData!$A$1,'Quality check'!$A81-1,'Quality check'!AX$1-1)),"")</f>
        <v/>
      </c>
      <c r="AY81" s="202" t="str">
        <f ca="1">IF(AND(ISNUMBER($A81),ISNUMBER(AY$1)),IF(OFFSET(CountryData!$A$1,'Quality check'!$A81-1,'Quality check'!AY$1-1)=0,"",OFFSET(CountryData!$A$1,'Quality check'!$A81-1,'Quality check'!AY$1-1)),"")</f>
        <v/>
      </c>
      <c r="AZ81" s="202" t="str">
        <f ca="1">IF(AND(ISNUMBER($A81),ISNUMBER(AZ$1)),IF(OFFSET(CountryData!$A$1,'Quality check'!$A81-1,'Quality check'!AZ$1-1)=0,"",OFFSET(CountryData!$A$1,'Quality check'!$A81-1,'Quality check'!AZ$1-1)),"")</f>
        <v/>
      </c>
      <c r="BA81" s="202" t="str">
        <f ca="1">IF(AND(ISNUMBER($A81),ISNUMBER(BA$1)),IF(OFFSET(CountryData!$A$1,'Quality check'!$A81-1,'Quality check'!BA$1-1)=0,"",OFFSET(CountryData!$A$1,'Quality check'!$A81-1,'Quality check'!BA$1-1)),"")</f>
        <v/>
      </c>
      <c r="BB81" s="202" t="str">
        <f ca="1">IF(AND(ISNUMBER($A81),ISNUMBER(BB$1)),IF(OFFSET(CountryData!$A$1,'Quality check'!$A81-1,'Quality check'!BB$1-1)=0,"",OFFSET(CountryData!$A$1,'Quality check'!$A81-1,'Quality check'!BB$1-1)),"")</f>
        <v/>
      </c>
      <c r="BC81" s="202" t="str">
        <f ca="1">IF(AND(ISNUMBER($A81),ISNUMBER(BC$1)),IF(OFFSET(CountryData!$A$1,'Quality check'!$A81-1,'Quality check'!BC$1-1)=0,"",OFFSET(CountryData!$A$1,'Quality check'!$A81-1,'Quality check'!BC$1-1)),"")</f>
        <v/>
      </c>
      <c r="BD81" s="313" t="str">
        <f ca="1">IF(AND(ISNUMBER($A81),ISNUMBER(BD$1)),IF(OFFSET(CountryData!$A$1,'Quality check'!$A81-1,'Quality check'!BD$1-1)=0,"",OFFSET(CountryData!$A$1,'Quality check'!$A81-1,'Quality check'!BD$1-1)),"")</f>
        <v/>
      </c>
      <c r="BE81" s="313" t="str">
        <f ca="1">IF(AND(ISNUMBER($A81),ISNUMBER(BE$1)),IF(OFFSET(CountryData!$A$1,'Quality check'!$A81-1,'Quality check'!BE$1-1)=0,"",OFFSET(CountryData!$A$1,'Quality check'!$A81-1,'Quality check'!BE$1-1)),"")</f>
        <v/>
      </c>
      <c r="BF81" s="313" t="str">
        <f ca="1">IF(AND(ISNUMBER($A81),ISNUMBER(BF$1)),IF(OFFSET(CountryData!$A$1,'Quality check'!$A81-1,'Quality check'!BF$1-1)=0,"",OFFSET(CountryData!$A$1,'Quality check'!$A81-1,'Quality check'!BF$1-1)),"")</f>
        <v/>
      </c>
      <c r="BG81" s="203" t="str">
        <f ca="1">IF(AND(ISNUMBER($A81),ISNUMBER(BG$1)),IF(OFFSET(CountryData!$A$1,'Quality check'!$A81-1,'Quality check'!BG$1-1)=0,"",OFFSET(CountryData!$A$1,'Quality check'!$A81-1,'Quality check'!BG$1-1)),"")</f>
        <v/>
      </c>
      <c r="BH81" s="202" t="str">
        <f ca="1">IF(AND(ISNUMBER($A81),ISNUMBER(BH$1)),IF(OFFSET(CountryData!$A$1,'Quality check'!$A81-1,'Quality check'!BH$1-1)=0,"",OFFSET(CountryData!$A$1,'Quality check'!$A81-1,'Quality check'!BH$1-1)),"")</f>
        <v/>
      </c>
      <c r="BI81" s="203" t="str">
        <f ca="1">IF(AND(ISNUMBER($A81),ISNUMBER(BI$1)),IF(OFFSET(CountryData!$A$1,'Quality check'!$A81-1,'Quality check'!BI$1-1)=0,"",OFFSET(CountryData!$A$1,'Quality check'!$A81-1,'Quality check'!BI$1-1)),"")</f>
        <v/>
      </c>
      <c r="BJ81" s="202" t="str">
        <f ca="1">IF(AND(ISNUMBER($A81),ISNUMBER(BJ$1)),IF(OFFSET(CountryData!$A$1,'Quality check'!$A81-1,'Quality check'!BJ$1-1)=0,"",OFFSET(CountryData!$A$1,'Quality check'!$A81-1,'Quality check'!BJ$1-1)),"")</f>
        <v/>
      </c>
      <c r="BK81" s="202" t="str">
        <f ca="1">IF(AND(ISNUMBER($A81),ISNUMBER(BK$1)),IF(OFFSET(CountryData!$A$1,'Quality check'!$A81-1,'Quality check'!BK$1-1)=0,"",OFFSET(CountryData!$A$1,'Quality check'!$A81-1,'Quality check'!BK$1-1)),"")</f>
        <v/>
      </c>
      <c r="BL81" s="308" t="str">
        <f ca="1">IF(AND(ISNUMBER($A81),ISNUMBER(BL$1)),IF(OFFSET(CountryData!$A$1,'Quality check'!$A81-1,'Quality check'!BL$1-1)=0,"",OFFSET(CountryData!$A$1,'Quality check'!$A81-1,'Quality check'!BL$1-1)),"")</f>
        <v/>
      </c>
      <c r="BM81" s="308" t="str">
        <f ca="1">IF(AND(ISNUMBER($A81),ISNUMBER(BM$1)),IF(OFFSET(CountryData!$A$1,'Quality check'!$A81-1,'Quality check'!BM$1-1)=0,"",OFFSET(CountryData!$A$1,'Quality check'!$A81-1,'Quality check'!BM$1-1)),"")</f>
        <v/>
      </c>
      <c r="BN81" s="308" t="str">
        <f ca="1">IF(AND(ISNUMBER($A81),ISNUMBER(BN$1)),IF(OFFSET(CountryData!$A$1,'Quality check'!$A81-1,'Quality check'!BN$1-1)=0,"",OFFSET(CountryData!$A$1,'Quality check'!$A81-1,'Quality check'!BN$1-1)),"")</f>
        <v/>
      </c>
      <c r="BO81" s="308" t="str">
        <f ca="1">IF(AND(ISNUMBER($A81),ISNUMBER(BO$1)),IF(OFFSET(CountryData!$A$1,'Quality check'!$A81-1,'Quality check'!BO$1-1)=0,"",OFFSET(CountryData!$A$1,'Quality check'!$A81-1,'Quality check'!BO$1-1)),"")</f>
        <v/>
      </c>
      <c r="BP81" s="308" t="str">
        <f ca="1">IF(AND(ISNUMBER($A81),ISNUMBER(BP$1)),IF(OFFSET(CountryData!$A$1,'Quality check'!$A81-1,'Quality check'!BP$1-1)=0,"",OFFSET(CountryData!$A$1,'Quality check'!$A81-1,'Quality check'!BP$1-1)),"")</f>
        <v/>
      </c>
      <c r="BQ81" s="308" t="str">
        <f ca="1">IF(AND(ISNUMBER($A81),ISNUMBER(BQ$1)),IF(OFFSET(CountryData!$A$1,'Quality check'!$A81-1,'Quality check'!BQ$1-1)=0,"",OFFSET(CountryData!$A$1,'Quality check'!$A81-1,'Quality check'!BQ$1-1)),"")</f>
        <v/>
      </c>
      <c r="BR81" s="308" t="str">
        <f ca="1">IF(AND(ISNUMBER($A81),ISNUMBER(BR$1)),IF(OFFSET(CountryData!$A$1,'Quality check'!$A81-1,'Quality check'!BR$1-1)=0,"",OFFSET(CountryData!$A$1,'Quality check'!$A81-1,'Quality check'!BR$1-1)),"")</f>
        <v/>
      </c>
      <c r="BS81" s="308" t="str">
        <f ca="1">IF(AND(ISNUMBER($A81),ISNUMBER(BS$1)),IF(OFFSET(CountryData!$A$1,'Quality check'!$A81-1,'Quality check'!BS$1-1)=0,"",OFFSET(CountryData!$A$1,'Quality check'!$A81-1,'Quality check'!BS$1-1)),"")</f>
        <v/>
      </c>
      <c r="BT81" s="308" t="str">
        <f ca="1">IF(AND(ISNUMBER($A81),ISNUMBER(BT$1)),IF(OFFSET(CountryData!$A$1,'Quality check'!$A81-1,'Quality check'!BT$1-1)=0,"",OFFSET(CountryData!$A$1,'Quality check'!$A81-1,'Quality check'!BT$1-1)),"")</f>
        <v/>
      </c>
      <c r="BU81" s="308" t="str">
        <f ca="1">IF(AND(ISNUMBER($A81),ISNUMBER(BU$1)),IF(OFFSET(CountryData!$A$1,'Quality check'!$A81-1,'Quality check'!BU$1-1)=0,"",OFFSET(CountryData!$A$1,'Quality check'!$A81-1,'Quality check'!BU$1-1)),"")</f>
        <v/>
      </c>
      <c r="BV81" s="308" t="str">
        <f ca="1">IF(AND(ISNUMBER($A81),ISNUMBER(BV$1)),IF(OFFSET(CountryData!$A$1,'Quality check'!$A81-1,'Quality check'!BV$1-1)=0,"",OFFSET(CountryData!$A$1,'Quality check'!$A81-1,'Quality check'!BV$1-1)),"")</f>
        <v/>
      </c>
      <c r="BW81" s="308" t="str">
        <f ca="1">IF(AND(ISNUMBER($A81),ISNUMBER(BW$1)),IF(OFFSET(CountryData!$A$1,'Quality check'!$A81-1,'Quality check'!BW$1-1)=0,"",OFFSET(CountryData!$A$1,'Quality check'!$A81-1,'Quality check'!BW$1-1)),"")</f>
        <v/>
      </c>
      <c r="BX81" s="202" t="str">
        <f ca="1">IF(AND(ISNUMBER($A81),ISNUMBER(BX$1)),IF(OFFSET(CountryData!$A$1,'Quality check'!$A81-1,'Quality check'!BX$1-1)=0,"",OFFSET(CountryData!$A$1,'Quality check'!$A81-1,'Quality check'!BX$1-1)),"")</f>
        <v/>
      </c>
      <c r="BY81" s="308" t="str">
        <f ca="1">IF(AND(ISNUMBER($A81),ISNUMBER(BY$1)),IF(OFFSET(CountryData!$A$1,'Quality check'!$A81-1,'Quality check'!BY$1-1)=0,"",OFFSET(CountryData!$A$1,'Quality check'!$A81-1,'Quality check'!BY$1-1)),"")</f>
        <v/>
      </c>
      <c r="BZ81" s="308" t="str">
        <f ca="1">IF(AND(ISNUMBER($A81),ISNUMBER(BZ$1)),IF(OFFSET(CountryData!$A$1,'Quality check'!$A81-1,'Quality check'!BZ$1-1)=0,"",OFFSET(CountryData!$A$1,'Quality check'!$A81-1,'Quality check'!BZ$1-1)),"")</f>
        <v/>
      </c>
      <c r="CA81" s="308" t="str">
        <f ca="1">IF(AND(ISNUMBER($A81),ISNUMBER(CA$1)),IF(OFFSET(CountryData!$A$1,'Quality check'!$A81-1,'Quality check'!CA$1-1)=0,"",OFFSET(CountryData!$A$1,'Quality check'!$A81-1,'Quality check'!CA$1-1)),"")</f>
        <v/>
      </c>
      <c r="CB81" s="308" t="str">
        <f ca="1">IF(AND(ISNUMBER($A81),ISNUMBER(CB$1)),IF(OFFSET(CountryData!$A$1,'Quality check'!$A81-1,'Quality check'!CB$1-1)=0,"",OFFSET(CountryData!$A$1,'Quality check'!$A81-1,'Quality check'!CB$1-1)),"")</f>
        <v/>
      </c>
      <c r="CC81" s="308" t="str">
        <f ca="1">IF(AND(ISNUMBER($A81),ISNUMBER(CC$1)),IF(OFFSET(CountryData!$A$1,'Quality check'!$A81-1,'Quality check'!CC$1-1)=0,"",OFFSET(CountryData!$A$1,'Quality check'!$A81-1,'Quality check'!CC$1-1)),"")</f>
        <v/>
      </c>
      <c r="CD81" s="308" t="str">
        <f ca="1">IF(AND(ISNUMBER($A81),ISNUMBER(CD$1)),IF(OFFSET(CountryData!$A$1,'Quality check'!$A81-1,'Quality check'!CD$1-1)=0,"",OFFSET(CountryData!$A$1,'Quality check'!$A81-1,'Quality check'!CD$1-1)),"")</f>
        <v/>
      </c>
      <c r="CE81" s="308" t="str">
        <f ca="1">IF(AND(ISNUMBER($A81),ISNUMBER(CE$1)),IF(OFFSET(CountryData!$A$1,'Quality check'!$A81-1,'Quality check'!CE$1-1)=0,"",OFFSET(CountryData!$A$1,'Quality check'!$A81-1,'Quality check'!CE$1-1)),"")</f>
        <v/>
      </c>
      <c r="CF81" s="308" t="str">
        <f ca="1">IF(AND(ISNUMBER($A81),ISNUMBER(CF$1)),IF(OFFSET(CountryData!$A$1,'Quality check'!$A81-1,'Quality check'!CF$1-1)=0,"",OFFSET(CountryData!$A$1,'Quality check'!$A81-1,'Quality check'!CF$1-1)),"")</f>
        <v/>
      </c>
      <c r="CG81" s="308" t="str">
        <f ca="1">IF(AND(ISNUMBER($A81),ISNUMBER(CG$1)),IF(OFFSET(CountryData!$A$1,'Quality check'!$A81-1,'Quality check'!CG$1-1)=0,"",OFFSET(CountryData!$A$1,'Quality check'!$A81-1,'Quality check'!CG$1-1)),"")</f>
        <v/>
      </c>
      <c r="CH81" s="308" t="str">
        <f ca="1">IF(AND(ISNUMBER($A81),ISNUMBER(CH$1)),IF(OFFSET(CountryData!$A$1,'Quality check'!$A81-1,'Quality check'!CH$1-1)=0,"",OFFSET(CountryData!$A$1,'Quality check'!$A81-1,'Quality check'!CH$1-1)),"")</f>
        <v/>
      </c>
      <c r="CI81" s="308" t="str">
        <f ca="1">IF(AND(ISNUMBER($A81),ISNUMBER(CI$1)),IF(OFFSET(CountryData!$A$1,'Quality check'!$A81-1,'Quality check'!CI$1-1)=0,"",OFFSET(CountryData!$A$1,'Quality check'!$A81-1,'Quality check'!CI$1-1)),"")</f>
        <v/>
      </c>
      <c r="CJ81" s="308" t="str">
        <f ca="1">IF(AND(ISNUMBER($A81),ISNUMBER(CJ$1)),IF(OFFSET(CountryData!$A$1,'Quality check'!$A81-1,'Quality check'!CJ$1-1)=0,"",OFFSET(CountryData!$A$1,'Quality check'!$A81-1,'Quality check'!CJ$1-1)),"")</f>
        <v/>
      </c>
      <c r="CK81" s="202" t="str">
        <f ca="1">IF(AND(ISNUMBER($A81),ISNUMBER(CK$1)),IF(OFFSET(CountryData!$A$1,'Quality check'!$A81-1,'Quality check'!CK$1-1)=0,"",OFFSET(CountryData!$A$1,'Quality check'!$A81-1,'Quality check'!CK$1-1)),"")</f>
        <v/>
      </c>
      <c r="CL81" s="308" t="str">
        <f ca="1">IF(AND(ISNUMBER($A81),ISNUMBER(CL$1)),IF(OFFSET(CountryData!$A$1,'Quality check'!$A81-1,'Quality check'!CL$1-1)=0,"",OFFSET(CountryData!$A$1,'Quality check'!$A81-1,'Quality check'!CL$1-1)),"")</f>
        <v/>
      </c>
      <c r="CM81" s="308" t="str">
        <f ca="1">IF(AND(ISNUMBER($A81),ISNUMBER(CM$1)),IF(OFFSET(CountryData!$A$1,'Quality check'!$A81-1,'Quality check'!CM$1-1)=0,"",OFFSET(CountryData!$A$1,'Quality check'!$A81-1,'Quality check'!CM$1-1)),"")</f>
        <v/>
      </c>
      <c r="CN81" s="308" t="str">
        <f ca="1">IF(AND(ISNUMBER($A81),ISNUMBER(CN$1)),IF(OFFSET(CountryData!$A$1,'Quality check'!$A81-1,'Quality check'!CN$1-1)=0,"",OFFSET(CountryData!$A$1,'Quality check'!$A81-1,'Quality check'!CN$1-1)),"")</f>
        <v/>
      </c>
      <c r="CO81" s="308" t="str">
        <f ca="1">IF(AND(ISNUMBER($A81),ISNUMBER(CO$1)),IF(OFFSET(CountryData!$A$1,'Quality check'!$A81-1,'Quality check'!CO$1-1)=0,"",OFFSET(CountryData!$A$1,'Quality check'!$A81-1,'Quality check'!CO$1-1)),"")</f>
        <v/>
      </c>
      <c r="CP81" s="308" t="str">
        <f ca="1">IF(AND(ISNUMBER($A81),ISNUMBER(CP$1)),IF(OFFSET(CountryData!$A$1,'Quality check'!$A81-1,'Quality check'!CP$1-1)=0,"",OFFSET(CountryData!$A$1,'Quality check'!$A81-1,'Quality check'!CP$1-1)),"")</f>
        <v/>
      </c>
      <c r="CQ81" s="308" t="str">
        <f ca="1">IF(AND(ISNUMBER($A81),ISNUMBER(CQ$1)),IF(OFFSET(CountryData!$A$1,'Quality check'!$A81-1,'Quality check'!CQ$1-1)=0,"",OFFSET(CountryData!$A$1,'Quality check'!$A81-1,'Quality check'!CQ$1-1)),"")</f>
        <v/>
      </c>
      <c r="CR81" s="203" t="str">
        <f ca="1">IF(AND(ISNUMBER($A81),ISNUMBER(CR$1)),IF(OFFSET(CountryData!$A$1,'Quality check'!$A81-1,'Quality check'!CR$1-1)=0,"",OFFSET(CountryData!$A$1,'Quality check'!$A81-1,'Quality check'!CR$1-1)),"")</f>
        <v/>
      </c>
      <c r="CS81" s="203" t="str">
        <f ca="1">IF(AND(ISNUMBER($A81),ISNUMBER(CS$1)),IF(OFFSET(CountryData!$A$1,'Quality check'!$A81-1,'Quality check'!CS$1-1)=0,"",OFFSET(CountryData!$A$1,'Quality check'!$A81-1,'Quality check'!CS$1-1)),"")</f>
        <v/>
      </c>
      <c r="CT81" s="203" t="str">
        <f ca="1">IF(AND(ISNUMBER($A81),ISNUMBER(CT$1)),IF(OFFSET(CountryData!$A$1,'Quality check'!$A81-1,'Quality check'!CT$1-1)=0,"",OFFSET(CountryData!$A$1,'Quality check'!$A81-1,'Quality check'!CT$1-1)),"")</f>
        <v/>
      </c>
      <c r="CU81" s="203" t="str">
        <f ca="1">IF(AND(ISNUMBER($A81),ISNUMBER(CU$1)),IF(OFFSET(CountryData!$A$1,'Quality check'!$A81-1,'Quality check'!CU$1-1)=0,"",OFFSET(CountryData!$A$1,'Quality check'!$A81-1,'Quality check'!CU$1-1)),"")</f>
        <v/>
      </c>
      <c r="CV81" s="203" t="str">
        <f ca="1">IF(AND(ISNUMBER($A81),ISNUMBER(CV$1)),IF(OFFSET(CountryData!$A$1,'Quality check'!$A81-1,'Quality check'!CV$1-1)=0,"",OFFSET(CountryData!$A$1,'Quality check'!$A81-1,'Quality check'!CV$1-1)),"")</f>
        <v/>
      </c>
      <c r="CW81" s="203" t="str">
        <f ca="1">IF(AND(ISNUMBER($A81),ISNUMBER(CW$1)),IF(OFFSET(CountryData!$A$1,'Quality check'!$A81-1,'Quality check'!CW$1-1)=0,"",OFFSET(CountryData!$A$1,'Quality check'!$A81-1,'Quality check'!CW$1-1)),"")</f>
        <v/>
      </c>
      <c r="CX81" s="203" t="str">
        <f ca="1">IF(AND(ISNUMBER($A81),ISNUMBER(CX$1)),IF(OFFSET(CountryData!$A$1,'Quality check'!$A81-1,'Quality check'!CX$1-1)=0,"",OFFSET(CountryData!$A$1,'Quality check'!$A81-1,'Quality check'!CX$1-1)),"")</f>
        <v/>
      </c>
      <c r="CY81" s="203" t="str">
        <f ca="1">IF(AND(ISNUMBER($A81),ISNUMBER(CY$1)),IF(OFFSET(CountryData!$A$1,'Quality check'!$A81-1,'Quality check'!CY$1-1)=0,"",OFFSET(CountryData!$A$1,'Quality check'!$A81-1,'Quality check'!CY$1-1)),"")</f>
        <v/>
      </c>
      <c r="CZ81" s="308" t="str">
        <f ca="1">IF(AND(ISNUMBER($A81),ISNUMBER(CZ$1)),IF(OFFSET(CountryData!$A$1,'Quality check'!$A81-1,'Quality check'!CZ$1-1)=0,"",OFFSET(CountryData!$A$1,'Quality check'!$A81-1,'Quality check'!CZ$1-1)),"")</f>
        <v/>
      </c>
      <c r="DA81" s="308" t="str">
        <f ca="1">IF(AND(ISNUMBER($A81),ISNUMBER(DA$1)),IF(OFFSET(CountryData!$A$1,'Quality check'!$A81-1,'Quality check'!DA$1-1)=0,"",OFFSET(CountryData!$A$1,'Quality check'!$A81-1,'Quality check'!DA$1-1)),"")</f>
        <v/>
      </c>
      <c r="DB81" s="202" t="str">
        <f ca="1">IF(AND(ISNUMBER($A81),ISNUMBER(DB$1)),IF(OFFSET(CountryData!$A$1,'Quality check'!$A81-1,'Quality check'!DB$1-1)=0,"",OFFSET(CountryData!$A$1,'Quality check'!$A81-1,'Quality check'!DB$1-1)),"")</f>
        <v/>
      </c>
      <c r="DC81" s="308" t="str">
        <f ca="1">IF(AND(ISNUMBER($A81),ISNUMBER(DC$1)),IF(OFFSET(CountryData!$A$1,'Quality check'!$A81-1,'Quality check'!DC$1-1)=0,"",OFFSET(CountryData!$A$1,'Quality check'!$A81-1,'Quality check'!DC$1-1)),"")</f>
        <v/>
      </c>
      <c r="DD81" s="308" t="str">
        <f ca="1">IF(AND(ISNUMBER($A81),ISNUMBER(DD$1)),IF(OFFSET(CountryData!$A$1,'Quality check'!$A81-1,'Quality check'!DD$1-1)=0,"",OFFSET(CountryData!$A$1,'Quality check'!$A81-1,'Quality check'!DD$1-1)),"")</f>
        <v/>
      </c>
      <c r="DE81" s="202" t="str">
        <f ca="1">IF(AND(ISNUMBER($A81),ISNUMBER(DE$1)),IF(OFFSET(CountryData!$A$1,'Quality check'!$A81-1,'Quality check'!DE$1-1)=0,"",OFFSET(CountryData!$A$1,'Quality check'!$A81-1,'Quality check'!DE$1-1)),"")</f>
        <v/>
      </c>
      <c r="DF81" s="203" t="str">
        <f ca="1">IF(AND(ISNUMBER($A81),ISNUMBER(DF$1)),IF(OFFSET(CountryData!$A$1,'Quality check'!$A81-1,'Quality check'!DF$1-1)=0,"",OFFSET(CountryData!$A$1,'Quality check'!$A81-1,'Quality check'!DF$1-1)),"")</f>
        <v/>
      </c>
      <c r="DG81" s="308" t="str">
        <f ca="1">IF(AND(ISNUMBER($A81),ISNUMBER(DG$1)),IF(OFFSET(CountryData!$A$1,'Quality check'!$A81-1,'Quality check'!DG$1-1)=0,"",OFFSET(CountryData!$A$1,'Quality check'!$A81-1,'Quality check'!DG$1-1)),"")</f>
        <v/>
      </c>
      <c r="DH81" s="203" t="str">
        <f ca="1">IF(AND(ISNUMBER($A81),ISNUMBER(DH$1)),IF(OFFSET(CountryData!$A$1,'Quality check'!$A81-1,'Quality check'!DH$1-1)=0,"",OFFSET(CountryData!$A$1,'Quality check'!$A81-1,'Quality check'!DH$1-1)),"")</f>
        <v/>
      </c>
      <c r="DI81" s="308" t="str">
        <f ca="1">IF(AND(ISNUMBER($A81),ISNUMBER(DI$1)),IF(OFFSET(CountryData!$A$1,'Quality check'!$A81-1,'Quality check'!DI$1-1)=0,"",OFFSET(CountryData!$A$1,'Quality check'!$A81-1,'Quality check'!DI$1-1)),"")</f>
        <v/>
      </c>
      <c r="DJ81" s="308" t="str">
        <f ca="1">IF(AND(ISNUMBER($A81),ISNUMBER(DJ$1)),IF(OFFSET(CountryData!$A$1,'Quality check'!$A81-1,'Quality check'!DJ$1-1)=0,"",OFFSET(CountryData!$A$1,'Quality check'!$A81-1,'Quality check'!DJ$1-1)),"")</f>
        <v/>
      </c>
      <c r="DK81" s="203" t="str">
        <f ca="1">IF(AND(ISNUMBER($A81),ISNUMBER(DK$1)),IF(OFFSET(CountryData!$A$1,'Quality check'!$A81-1,'Quality check'!DK$1-1)=0,"",OFFSET(CountryData!$A$1,'Quality check'!$A81-1,'Quality check'!DK$1-1)),"")</f>
        <v/>
      </c>
      <c r="DL81" s="203" t="str">
        <f ca="1">IF(AND(ISNUMBER($A81),ISNUMBER(DL$1)),IF(OFFSET(CountryData!$A$1,'Quality check'!$A81-1,'Quality check'!DL$1-1)=0,"",OFFSET(CountryData!$A$1,'Quality check'!$A81-1,'Quality check'!DL$1-1)),"")</f>
        <v/>
      </c>
      <c r="DM81" s="203" t="str">
        <f ca="1">IF(AND(ISNUMBER($A81),ISNUMBER(DM$1)),IF(OFFSET(CountryData!$A$1,'Quality check'!$A81-1,'Quality check'!DM$1-1)=0,"",OFFSET(CountryData!$A$1,'Quality check'!$A81-1,'Quality check'!DM$1-1)),"")</f>
        <v/>
      </c>
      <c r="DN81" s="203" t="str">
        <f ca="1">IF(AND(ISNUMBER($A81),ISNUMBER(DN$1)),IF(OFFSET(CountryData!$A$1,'Quality check'!$A81-1,'Quality check'!DN$1-1)=0,"",OFFSET(CountryData!$A$1,'Quality check'!$A81-1,'Quality check'!DN$1-1)),"")</f>
        <v/>
      </c>
      <c r="DO81" t="str">
        <f ca="1">IF(AND(ISNUMBER($A81),ISNUMBER(DO$1)),IF(OFFSET(CountryData!$A$1,'Quality check'!$A81-1,'Quality check'!DO$1-1)=0,"",OFFSET(CountryData!$A$1,'Quality check'!$A81-1,'Quality check'!DO$1-1)),"")</f>
        <v/>
      </c>
      <c r="DP81" t="str">
        <f ca="1">IF(AND(ISNUMBER($A81),ISNUMBER(DP$1)),IF(OFFSET(CountryData!$A$1,'Quality check'!$A81-1,'Quality check'!DP$1-1)=0,"",OFFSET(CountryData!$A$1,'Quality check'!$A81-1,'Quality check'!DP$1-1)),"")</f>
        <v/>
      </c>
      <c r="EF81">
        <f t="shared" si="3"/>
        <v>12</v>
      </c>
      <c r="EG81" t="str">
        <f t="shared" si="4"/>
        <v/>
      </c>
      <c r="EH81" t="str">
        <f t="shared" si="0"/>
        <v/>
      </c>
    </row>
    <row r="82" spans="1:138" x14ac:dyDescent="0.25">
      <c r="A82" s="114">
        <f>IF(ISNUMBER(MATCH(C82,CountryData!$EM:$EM,0)),MATCH(C82,CountryData!$EM:$EM,0),"")</f>
        <v>60</v>
      </c>
      <c r="B82" t="s">
        <v>452</v>
      </c>
      <c r="C82" t="s">
        <v>771</v>
      </c>
      <c r="D82" t="str">
        <f t="shared" si="1"/>
        <v>Mozambique</v>
      </c>
      <c r="E82">
        <f t="shared" si="2"/>
        <v>2011</v>
      </c>
      <c r="F82" s="203">
        <f ca="1">IF(AND(ISNUMBER($A82),ISNUMBER(F$1)),IF(OFFSET(CountryData!$A$1,'Quality check'!$A82-1,'Quality check'!F$1-1)=0,"",OFFSET(CountryData!$A$1,'Quality check'!$A82-1,'Quality check'!F$1-1)),"")</f>
        <v>23930000</v>
      </c>
      <c r="G82" s="203">
        <f ca="1">IF(AND(ISNUMBER($A82),ISNUMBER(G$1)),IF(OFFSET(CountryData!$A$1,'Quality check'!$A82-1,'Quality check'!G$1-1)=0,"",OFFSET(CountryData!$A$1,'Quality check'!$A82-1,'Quality check'!G$1-1)),"")</f>
        <v>10715869</v>
      </c>
      <c r="H82" s="202">
        <f ca="1">IF(AND(ISNUMBER($A82),ISNUMBER(H$1)),IF(OFFSET(CountryData!$A$1,'Quality check'!$A82-1,'Quality check'!H$1-1)=0,"",OFFSET(CountryData!$A$1,'Quality check'!$A82-1,'Quality check'!H$1-1)),"")</f>
        <v>1</v>
      </c>
      <c r="I82" s="202">
        <f ca="1">IF(AND(ISNUMBER($A82),ISNUMBER(I$1)),IF(OFFSET(CountryData!$A$1,'Quality check'!$A82-1,'Quality check'!I$1-1)=0,"",OFFSET(CountryData!$A$1,'Quality check'!$A82-1,'Quality check'!I$1-1)),"")</f>
        <v>2.7000000000000003E-2</v>
      </c>
      <c r="J82" s="203">
        <f ca="1">IF(AND(ISNUMBER($A82),ISNUMBER(J$1)),IF(OFFSET(CountryData!$A$1,'Quality check'!$A82-1,'Quality check'!J$1-1)=0,"",OFFSET(CountryData!$A$1,'Quality check'!$A82-1,'Quality check'!J$1-1)),"")</f>
        <v>12274394</v>
      </c>
      <c r="K82" s="203">
        <f ca="1">IF(AND(ISNUMBER($A82),ISNUMBER(K$1)),IF(OFFSET(CountryData!$A$1,'Quality check'!$A82-1,'Quality check'!K$1-1)=0,"",OFFSET(CountryData!$A$1,'Quality check'!$A82-1,'Quality check'!K$1-1)),"")</f>
        <v>5729945</v>
      </c>
      <c r="L82" s="203">
        <f ca="1">IF(AND(ISNUMBER($A82),ISNUMBER(L$1)),IF(OFFSET(CountryData!$A$1,'Quality check'!$A82-1,'Quality check'!L$1-1)=0,"",OFFSET(CountryData!$A$1,'Quality check'!$A82-1,'Quality check'!L$1-1)),"")</f>
        <v>1185035.75</v>
      </c>
      <c r="M82" s="203">
        <f ca="1">IF(AND(ISNUMBER($A82),ISNUMBER(M$1)),IF(OFFSET(CountryData!$A$1,'Quality check'!$A82-1,'Quality check'!M$1-1)=0,"",OFFSET(CountryData!$A$1,'Quality check'!$A82-1,'Quality check'!M$1-1)),"")</f>
        <v>4131821</v>
      </c>
      <c r="N82" s="203">
        <f ca="1">IF(AND(ISNUMBER($A82),ISNUMBER(N$1)),IF(OFFSET(CountryData!$A$1,'Quality check'!$A82-1,'Quality check'!N$1-1)=0,"",OFFSET(CountryData!$A$1,'Quality check'!$A82-1,'Quality check'!N$1-1)),"")</f>
        <v>3224250</v>
      </c>
      <c r="O82" s="203">
        <f ca="1">IF(AND(ISNUMBER($A82),ISNUMBER(O$1)),IF(OFFSET(CountryData!$A$1,'Quality check'!$A82-1,'Quality check'!O$1-1)=0,"",OFFSET(CountryData!$A$1,'Quality check'!$A82-1,'Quality check'!O$1-1)),"")</f>
        <v>738223.75102805044</v>
      </c>
      <c r="P82" s="203">
        <f ca="1">IF(AND(ISNUMBER($A82),ISNUMBER(P$1)),IF(OFFSET(CountryData!$A$1,'Quality check'!$A82-1,'Quality check'!P$1-1)=0,"",OFFSET(CountryData!$A$1,'Quality check'!$A82-1,'Quality check'!P$1-1)),"")</f>
        <v>1115630.2754300314</v>
      </c>
      <c r="Q82" s="203">
        <f ca="1">IF(AND(ISNUMBER($A82),ISNUMBER(Q$1)),IF(OFFSET(CountryData!$A$1,'Quality check'!$A82-1,'Quality check'!Q$1-1)=0,"",OFFSET(CountryData!$A$1,'Quality check'!$A82-1,'Quality check'!Q$1-1)),"")</f>
        <v>907571</v>
      </c>
      <c r="R82" s="203">
        <f ca="1">IF(AND(ISNUMBER($A82),ISNUMBER(R$1)),IF(OFFSET(CountryData!$A$1,'Quality check'!$A82-1,'Quality check'!R$1-1)=0,"",OFFSET(CountryData!$A$1,'Quality check'!$A82-1,'Quality check'!R$1-1)),"")</f>
        <v>377406.52440198086</v>
      </c>
      <c r="S82" s="203">
        <f ca="1">IF(AND(ISNUMBER($A82),ISNUMBER(S$1)),IF(OFFSET(CountryData!$A$1,'Quality check'!$A82-1,'Quality check'!S$1-1)=0,"",OFFSET(CountryData!$A$1,'Quality check'!$A82-1,'Quality check'!S$1-1)),"")</f>
        <v>378235.98929077643</v>
      </c>
      <c r="T82" s="202">
        <f ca="1">IF(AND(ISNUMBER($A82),ISNUMBER(T$1)),IF(OFFSET(CountryData!$A$1,'Quality check'!$A82-1,'Quality check'!T$1-1)=0,"",OFFSET(CountryData!$A$1,'Quality check'!$A82-1,'Quality check'!T$1-1)),"")</f>
        <v>0.68799999999999994</v>
      </c>
      <c r="U82" s="203">
        <f ca="1">IF(AND(ISNUMBER($A82),ISNUMBER(U$1)),IF(OFFSET(CountryData!$A$1,'Quality check'!$A82-1,'Quality check'!U$1-1)=0,"",OFFSET(CountryData!$A$1,'Quality check'!$A82-1,'Quality check'!U$1-1)),"")</f>
        <v>15405464</v>
      </c>
      <c r="V82" s="203">
        <f ca="1">IF(AND(ISNUMBER($A82),ISNUMBER(V$1)),IF(OFFSET(CountryData!$A$1,'Quality check'!$A82-1,'Quality check'!V$1-1)=0,"",OFFSET(CountryData!$A$1,'Quality check'!$A82-1,'Quality check'!V$1-1)),"")</f>
        <v>15405464.75</v>
      </c>
      <c r="W82" s="202">
        <f ca="1">IF(AND(ISNUMBER($A82),ISNUMBER(W$1)),IF(OFFSET(CountryData!$A$1,'Quality check'!$A82-1,'Quality check'!W$1-1)=0,"",OFFSET(CountryData!$A$1,'Quality check'!$A82-1,'Quality check'!W$1-1)),"")</f>
        <v>0.54700000000000004</v>
      </c>
      <c r="X82" s="202">
        <f ca="1">IF(AND(ISNUMBER($A82),ISNUMBER(X$1)),IF(OFFSET(CountryData!$A$1,'Quality check'!$A82-1,'Quality check'!X$1-1)=0,"",OFFSET(CountryData!$A$1,'Quality check'!$A82-1,'Quality check'!X$1-1)),"")</f>
        <v>5</v>
      </c>
      <c r="Y82" s="202">
        <f ca="1">IF(AND(ISNUMBER($A82),ISNUMBER(Y$1)),IF(OFFSET(CountryData!$A$1,'Quality check'!$A82-1,'Quality check'!Y$1-1)=0,"",OFFSET(CountryData!$A$1,'Quality check'!$A82-1,'Quality check'!Y$1-1)),"")</f>
        <v>0.2</v>
      </c>
      <c r="Z82" s="202">
        <f ca="1">IF(AND(ISNUMBER($A82),ISNUMBER(Z$1)),IF(OFFSET(CountryData!$A$1,'Quality check'!$A82-1,'Quality check'!Z$1-1)=0,"",OFFSET(CountryData!$A$1,'Quality check'!$A82-1,'Quality check'!Z$1-1)),"")</f>
        <v>0.35</v>
      </c>
      <c r="AA82" s="203">
        <f ca="1">IF(AND(ISNUMBER($A82),ISNUMBER(AA$1)),IF(OFFSET(CountryData!$A$1,'Quality check'!$A82-1,'Quality check'!AA$1-1)=0,"",OFFSET(CountryData!$A$1,'Quality check'!$A82-1,'Quality check'!AA$1-1)),"")</f>
        <v>27300</v>
      </c>
      <c r="AB82" s="203">
        <f ca="1">IF(AND(ISNUMBER($A82),ISNUMBER(AB$1)),IF(OFFSET(CountryData!$A$1,'Quality check'!$A82-1,'Quality check'!AB$1-1)=0,"",OFFSET(CountryData!$A$1,'Quality check'!$A82-1,'Quality check'!AB$1-1)),"")</f>
        <v>58084.544000000002</v>
      </c>
      <c r="AC82" s="203">
        <f ca="1">IF(AND(ISNUMBER($A82),ISNUMBER(AC$1)),IF(OFFSET(CountryData!$A$1,'Quality check'!$A82-1,'Quality check'!AC$1-1)=0,"",OFFSET(CountryData!$A$1,'Quality check'!$A82-1,'Quality check'!AC$1-1)),"")</f>
        <v>86000</v>
      </c>
      <c r="AD82" s="203">
        <f ca="1">IF(AND(ISNUMBER($A82),ISNUMBER(AD$1)),IF(OFFSET(CountryData!$A$1,'Quality check'!$A82-1,'Quality check'!AD$1-1)=0,"",OFFSET(CountryData!$A$1,'Quality check'!$A82-1,'Quality check'!AD$1-1)),"")</f>
        <v>4535</v>
      </c>
      <c r="AE82" s="202">
        <f ca="1">IF(AND(ISNUMBER($A82),ISNUMBER(AE$1)),IF(OFFSET(CountryData!$A$1,'Quality check'!$A82-1,'Quality check'!AE$1-1)=0,"",OFFSET(CountryData!$A$1,'Quality check'!$A82-1,'Quality check'!AE$1-1)),"")</f>
        <v>0.17599999999999999</v>
      </c>
      <c r="AF82" s="308">
        <f ca="1">IF(AND(ISNUMBER($A82),ISNUMBER(AF$1)),IF(OFFSET(CountryData!$A$1,'Quality check'!$A82-1,'Quality check'!AF$1-1)=0,"",OFFSET(CountryData!$A$1,'Quality check'!$A82-1,'Quality check'!AF$1-1)),"")</f>
        <v>3</v>
      </c>
      <c r="AG82" s="203" t="str">
        <f ca="1">IF(AND(ISNUMBER($A82),ISNUMBER(AG$1)),IF(OFFSET(CountryData!$A$1,'Quality check'!$A82-1,'Quality check'!AG$1-1)=0,"",OFFSET(CountryData!$A$1,'Quality check'!$A82-1,'Quality check'!AG$1-1)),"")</f>
        <v>APEs</v>
      </c>
      <c r="AH82" s="203">
        <f ca="1">IF(AND(ISNUMBER($A82),ISNUMBER(AH$1)),IF(OFFSET(CountryData!$A$1,'Quality check'!$A82-1,'Quality check'!AH$1-1)=0,"",OFFSET(CountryData!$A$1,'Quality check'!$A82-1,'Quality check'!AH$1-1)),"")</f>
        <v>1250</v>
      </c>
      <c r="AI82" s="203">
        <f ca="1">IF(AND(ISNUMBER($A82),ISNUMBER(AI$1)),IF(OFFSET(CountryData!$A$1,'Quality check'!$A82-1,'Quality check'!AI$1-1)=0,"",OFFSET(CountryData!$A$1,'Quality check'!$A82-1,'Quality check'!AI$1-1)),"")</f>
        <v>1179</v>
      </c>
      <c r="AJ82" s="202">
        <f ca="1">IF(AND(ISNUMBER($A82),ISNUMBER(AJ$1)),IF(OFFSET(CountryData!$A$1,'Quality check'!$A82-1,'Quality check'!AJ$1-1)=0,"",OFFSET(CountryData!$A$1,'Quality check'!$A82-1,'Quality check'!AJ$1-1)),"")</f>
        <v>0.6</v>
      </c>
      <c r="AK82" s="202">
        <f ca="1">IF(AND(ISNUMBER($A82),ISNUMBER(AK$1)),IF(OFFSET(CountryData!$A$1,'Quality check'!$A82-1,'Quality check'!AK$1-1)=0,"",OFFSET(CountryData!$A$1,'Quality check'!$A82-1,'Quality check'!AK$1-1)),"")</f>
        <v>0.4</v>
      </c>
      <c r="AL82" s="202">
        <f ca="1">IF(AND(ISNUMBER($A82),ISNUMBER(AL$1)),IF(OFFSET(CountryData!$A$1,'Quality check'!$A82-1,'Quality check'!AL$1-1)=0,"",OFFSET(CountryData!$A$1,'Quality check'!$A82-1,'Quality check'!AL$1-1)),"")</f>
        <v>0.05</v>
      </c>
      <c r="AM82" s="202">
        <f ca="1">IF(AND(ISNUMBER($A82),ISNUMBER(AM$1)),IF(OFFSET(CountryData!$A$1,'Quality check'!$A82-1,'Quality check'!AM$1-1)=0,"",OFFSET(CountryData!$A$1,'Quality check'!$A82-1,'Quality check'!AM$1-1)),"")</f>
        <v>0.3</v>
      </c>
      <c r="AN82" s="202" t="str">
        <f ca="1">IF(AND(ISNUMBER($A82),ISNUMBER(AN$1)),IF(OFFSET(CountryData!$A$1,'Quality check'!$A82-1,'Quality check'!AN$1-1)=0,"",OFFSET(CountryData!$A$1,'Quality check'!$A82-1,'Quality check'!AN$1-1)),"")</f>
        <v>APEs</v>
      </c>
      <c r="AO82" s="203">
        <f ca="1">IF(AND(ISNUMBER($A82),ISNUMBER(AO$1)),IF(OFFSET(CountryData!$A$1,'Quality check'!$A82-1,'Quality check'!AO$1-1)=0,"",OFFSET(CountryData!$A$1,'Quality check'!$A82-1,'Quality check'!AO$1-1)),"")</f>
        <v>1250</v>
      </c>
      <c r="AP82" s="203">
        <f ca="1">IF(AND(ISNUMBER($A82),ISNUMBER(AP$1)),IF(OFFSET(CountryData!$A$1,'Quality check'!$A82-1,'Quality check'!AP$1-1)=0,"",OFFSET(CountryData!$A$1,'Quality check'!$A82-1,'Quality check'!AP$1-1)),"")</f>
        <v>1179</v>
      </c>
      <c r="AQ82" s="202">
        <f ca="1">IF(AND(ISNUMBER($A82),ISNUMBER(AQ$1)),IF(OFFSET(CountryData!$A$1,'Quality check'!$A82-1,'Quality check'!AQ$1-1)=0,"",OFFSET(CountryData!$A$1,'Quality check'!$A82-1,'Quality check'!AQ$1-1)),"")</f>
        <v>0.6</v>
      </c>
      <c r="AR82" s="202">
        <f ca="1">IF(AND(ISNUMBER($A82),ISNUMBER(AR$1)),IF(OFFSET(CountryData!$A$1,'Quality check'!$A82-1,'Quality check'!AR$1-1)=0,"",OFFSET(CountryData!$A$1,'Quality check'!$A82-1,'Quality check'!AR$1-1)),"")</f>
        <v>0.4</v>
      </c>
      <c r="AS82" s="202">
        <f ca="1">IF(AND(ISNUMBER($A82),ISNUMBER(AS$1)),IF(OFFSET(CountryData!$A$1,'Quality check'!$A82-1,'Quality check'!AS$1-1)=0,"",OFFSET(CountryData!$A$1,'Quality check'!$A82-1,'Quality check'!AS$1-1)),"")</f>
        <v>0.24</v>
      </c>
      <c r="AT82" s="202">
        <f ca="1">IF(AND(ISNUMBER($A82),ISNUMBER(AT$1)),IF(OFFSET(CountryData!$A$1,'Quality check'!$A82-1,'Quality check'!AT$1-1)=0,"",OFFSET(CountryData!$A$1,'Quality check'!$A82-1,'Quality check'!AT$1-1)),"")</f>
        <v>0.24</v>
      </c>
      <c r="AU82" s="202">
        <f ca="1">IF(AND(ISNUMBER($A82),ISNUMBER(AU$1)),IF(OFFSET(CountryData!$A$1,'Quality check'!$A82-1,'Quality check'!AU$1-1)=0,"",OFFSET(CountryData!$A$1,'Quality check'!$A82-1,'Quality check'!AU$1-1)),"")</f>
        <v>2.5</v>
      </c>
      <c r="AV82" s="202" t="str">
        <f ca="1">IF(AND(ISNUMBER($A82),ISNUMBER(AV$1)),IF(OFFSET(CountryData!$A$1,'Quality check'!$A82-1,'Quality check'!AV$1-1)=0,"",OFFSET(CountryData!$A$1,'Quality check'!$A82-1,'Quality check'!AV$1-1)),"")</f>
        <v>APEs</v>
      </c>
      <c r="AW82" s="203">
        <f ca="1">IF(AND(ISNUMBER($A82),ISNUMBER(AW$1)),IF(OFFSET(CountryData!$A$1,'Quality check'!$A82-1,'Quality check'!AW$1-1)=0,"",OFFSET(CountryData!$A$1,'Quality check'!$A82-1,'Quality check'!AW$1-1)),"")</f>
        <v>1250</v>
      </c>
      <c r="AX82" s="203">
        <f ca="1">IF(AND(ISNUMBER($A82),ISNUMBER(AX$1)),IF(OFFSET(CountryData!$A$1,'Quality check'!$A82-1,'Quality check'!AX$1-1)=0,"",OFFSET(CountryData!$A$1,'Quality check'!$A82-1,'Quality check'!AX$1-1)),"")</f>
        <v>1179</v>
      </c>
      <c r="AY82" s="202">
        <f ca="1">IF(AND(ISNUMBER($A82),ISNUMBER(AY$1)),IF(OFFSET(CountryData!$A$1,'Quality check'!$A82-1,'Quality check'!AY$1-1)=0,"",OFFSET(CountryData!$A$1,'Quality check'!$A82-1,'Quality check'!AY$1-1)),"")</f>
        <v>2.5</v>
      </c>
      <c r="AZ82" s="202">
        <f ca="1">IF(AND(ISNUMBER($A82),ISNUMBER(AZ$1)),IF(OFFSET(CountryData!$A$1,'Quality check'!$A82-1,'Quality check'!AZ$1-1)=0,"",OFFSET(CountryData!$A$1,'Quality check'!$A82-1,'Quality check'!AZ$1-1)),"")</f>
        <v>0.6</v>
      </c>
      <c r="BA82" s="202">
        <f ca="1">IF(AND(ISNUMBER($A82),ISNUMBER(BA$1)),IF(OFFSET(CountryData!$A$1,'Quality check'!$A82-1,'Quality check'!BA$1-1)=0,"",OFFSET(CountryData!$A$1,'Quality check'!$A82-1,'Quality check'!BA$1-1)),"")</f>
        <v>0.4</v>
      </c>
      <c r="BB82" s="202">
        <f ca="1">IF(AND(ISNUMBER($A82),ISNUMBER(BB$1)),IF(OFFSET(CountryData!$A$1,'Quality check'!$A82-1,'Quality check'!BB$1-1)=0,"",OFFSET(CountryData!$A$1,'Quality check'!$A82-1,'Quality check'!BB$1-1)),"")</f>
        <v>0.6</v>
      </c>
      <c r="BC82" s="202">
        <f ca="1">IF(AND(ISNUMBER($A82),ISNUMBER(BC$1)),IF(OFFSET(CountryData!$A$1,'Quality check'!$A82-1,'Quality check'!BC$1-1)=0,"",OFFSET(CountryData!$A$1,'Quality check'!$A82-1,'Quality check'!BC$1-1)),"")</f>
        <v>0.4</v>
      </c>
      <c r="BD82" s="313">
        <f ca="1">IF(AND(ISNUMBER($A82),ISNUMBER(BD$1)),IF(OFFSET(CountryData!$A$1,'Quality check'!$A82-1,'Quality check'!BD$1-1)=0,"",OFFSET(CountryData!$A$1,'Quality check'!$A82-1,'Quality check'!BD$1-1)),"")</f>
        <v>0.2</v>
      </c>
      <c r="BE82" s="313">
        <f ca="1">IF(AND(ISNUMBER($A82),ISNUMBER(BE$1)),IF(OFFSET(CountryData!$A$1,'Quality check'!$A82-1,'Quality check'!BE$1-1)=0,"",OFFSET(CountryData!$A$1,'Quality check'!$A82-1,'Quality check'!BE$1-1)),"")</f>
        <v>0.8</v>
      </c>
      <c r="BF82" s="313" t="str">
        <f ca="1">IF(AND(ISNUMBER($A82),ISNUMBER(BF$1)),IF(OFFSET(CountryData!$A$1,'Quality check'!$A82-1,'Quality check'!BF$1-1)=0,"",OFFSET(CountryData!$A$1,'Quality check'!$A82-1,'Quality check'!BF$1-1)),"")</f>
        <v/>
      </c>
      <c r="BG82" s="203" t="str">
        <f ca="1">IF(AND(ISNUMBER($A82),ISNUMBER(BG$1)),IF(OFFSET(CountryData!$A$1,'Quality check'!$A82-1,'Quality check'!BG$1-1)=0,"",OFFSET(CountryData!$A$1,'Quality check'!$A82-1,'Quality check'!BG$1-1)),"")</f>
        <v/>
      </c>
      <c r="BH82" s="202" t="str">
        <f ca="1">IF(AND(ISNUMBER($A82),ISNUMBER(BH$1)),IF(OFFSET(CountryData!$A$1,'Quality check'!$A82-1,'Quality check'!BH$1-1)=0,"",OFFSET(CountryData!$A$1,'Quality check'!$A82-1,'Quality check'!BH$1-1)),"")</f>
        <v/>
      </c>
      <c r="BI82" s="203" t="str">
        <f ca="1">IF(AND(ISNUMBER($A82),ISNUMBER(BI$1)),IF(OFFSET(CountryData!$A$1,'Quality check'!$A82-1,'Quality check'!BI$1-1)=0,"",OFFSET(CountryData!$A$1,'Quality check'!$A82-1,'Quality check'!BI$1-1)),"")</f>
        <v/>
      </c>
      <c r="BJ82" s="202" t="str">
        <f ca="1">IF(AND(ISNUMBER($A82),ISNUMBER(BJ$1)),IF(OFFSET(CountryData!$A$1,'Quality check'!$A82-1,'Quality check'!BJ$1-1)=0,"",OFFSET(CountryData!$A$1,'Quality check'!$A82-1,'Quality check'!BJ$1-1)),"")</f>
        <v/>
      </c>
      <c r="BK82" s="202" t="str">
        <f ca="1">IF(AND(ISNUMBER($A82),ISNUMBER(BK$1)),IF(OFFSET(CountryData!$A$1,'Quality check'!$A82-1,'Quality check'!BK$1-1)=0,"",OFFSET(CountryData!$A$1,'Quality check'!$A82-1,'Quality check'!BK$1-1)),"")</f>
        <v/>
      </c>
      <c r="BL82" s="308">
        <f ca="1">IF(AND(ISNUMBER($A82),ISNUMBER(BL$1)),IF(OFFSET(CountryData!$A$1,'Quality check'!$A82-1,'Quality check'!BL$1-1)=0,"",OFFSET(CountryData!$A$1,'Quality check'!$A82-1,'Quality check'!BL$1-1)),"")</f>
        <v>0.95</v>
      </c>
      <c r="BM82" s="308">
        <f ca="1">IF(AND(ISNUMBER($A82),ISNUMBER(BM$1)),IF(OFFSET(CountryData!$A$1,'Quality check'!$A82-1,'Quality check'!BM$1-1)=0,"",OFFSET(CountryData!$A$1,'Quality check'!$A82-1,'Quality check'!BM$1-1)),"")</f>
        <v>0.31</v>
      </c>
      <c r="BN82" s="308">
        <f ca="1">IF(AND(ISNUMBER($A82),ISNUMBER(BN$1)),IF(OFFSET(CountryData!$A$1,'Quality check'!$A82-1,'Quality check'!BN$1-1)=0,"",OFFSET(CountryData!$A$1,'Quality check'!$A82-1,'Quality check'!BN$1-1)),"")</f>
        <v>0.31</v>
      </c>
      <c r="BO82" s="308">
        <f ca="1">IF(AND(ISNUMBER($A82),ISNUMBER(BO$1)),IF(OFFSET(CountryData!$A$1,'Quality check'!$A82-1,'Quality check'!BO$1-1)=0,"",OFFSET(CountryData!$A$1,'Quality check'!$A82-1,'Quality check'!BO$1-1)),"")</f>
        <v>0.46</v>
      </c>
      <c r="BP82" s="308">
        <f ca="1">IF(AND(ISNUMBER($A82),ISNUMBER(BP$1)),IF(OFFSET(CountryData!$A$1,'Quality check'!$A82-1,'Quality check'!BP$1-1)=0,"",OFFSET(CountryData!$A$1,'Quality check'!$A82-1,'Quality check'!BP$1-1)),"")</f>
        <v>0.01</v>
      </c>
      <c r="BQ82" s="308">
        <f ca="1">IF(AND(ISNUMBER($A82),ISNUMBER(BQ$1)),IF(OFFSET(CountryData!$A$1,'Quality check'!$A82-1,'Quality check'!BQ$1-1)=0,"",OFFSET(CountryData!$A$1,'Quality check'!$A82-1,'Quality check'!BQ$1-1)),"")</f>
        <v>0.01</v>
      </c>
      <c r="BR82" s="308">
        <f ca="1">IF(AND(ISNUMBER($A82),ISNUMBER(BR$1)),IF(OFFSET(CountryData!$A$1,'Quality check'!$A82-1,'Quality check'!BR$1-1)=0,"",OFFSET(CountryData!$A$1,'Quality check'!$A82-1,'Quality check'!BR$1-1)),"")</f>
        <v>0.3</v>
      </c>
      <c r="BS82" s="308">
        <f ca="1">IF(AND(ISNUMBER($A82),ISNUMBER(BS$1)),IF(OFFSET(CountryData!$A$1,'Quality check'!$A82-1,'Quality check'!BS$1-1)=0,"",OFFSET(CountryData!$A$1,'Quality check'!$A82-1,'Quality check'!BS$1-1)),"")</f>
        <v>0.31</v>
      </c>
      <c r="BT82" s="308">
        <f ca="1">IF(AND(ISNUMBER($A82),ISNUMBER(BT$1)),IF(OFFSET(CountryData!$A$1,'Quality check'!$A82-1,'Quality check'!BT$1-1)=0,"",OFFSET(CountryData!$A$1,'Quality check'!$A82-1,'Quality check'!BT$1-1)),"")</f>
        <v>0.31</v>
      </c>
      <c r="BU82" s="308">
        <f ca="1">IF(AND(ISNUMBER($A82),ISNUMBER(BU$1)),IF(OFFSET(CountryData!$A$1,'Quality check'!$A82-1,'Quality check'!BU$1-1)=0,"",OFFSET(CountryData!$A$1,'Quality check'!$A82-1,'Quality check'!BU$1-1)),"")</f>
        <v>0.2</v>
      </c>
      <c r="BV82" s="308">
        <f ca="1">IF(AND(ISNUMBER($A82),ISNUMBER(BV$1)),IF(OFFSET(CountryData!$A$1,'Quality check'!$A82-1,'Quality check'!BV$1-1)=0,"",OFFSET(CountryData!$A$1,'Quality check'!$A82-1,'Quality check'!BV$1-1)),"")</f>
        <v>0.2</v>
      </c>
      <c r="BW82" s="308">
        <f ca="1">IF(AND(ISNUMBER($A82),ISNUMBER(BW$1)),IF(OFFSET(CountryData!$A$1,'Quality check'!$A82-1,'Quality check'!BW$1-1)=0,"",OFFSET(CountryData!$A$1,'Quality check'!$A82-1,'Quality check'!BW$1-1)),"")</f>
        <v>0.17299999999999999</v>
      </c>
      <c r="BX82" s="202">
        <f ca="1">IF(AND(ISNUMBER($A82),ISNUMBER(BX$1)),IF(OFFSET(CountryData!$A$1,'Quality check'!$A82-1,'Quality check'!BX$1-1)=0,"",OFFSET(CountryData!$A$1,'Quality check'!$A82-1,'Quality check'!BX$1-1)),"")</f>
        <v>0.01</v>
      </c>
      <c r="BY82" s="308">
        <f ca="1">IF(AND(ISNUMBER($A82),ISNUMBER(BY$1)),IF(OFFSET(CountryData!$A$1,'Quality check'!$A82-1,'Quality check'!BY$1-1)=0,"",OFFSET(CountryData!$A$1,'Quality check'!$A82-1,'Quality check'!BY$1-1)),"")</f>
        <v>0.31</v>
      </c>
      <c r="BZ82" s="308">
        <f ca="1">IF(AND(ISNUMBER($A82),ISNUMBER(BZ$1)),IF(OFFSET(CountryData!$A$1,'Quality check'!$A82-1,'Quality check'!BZ$1-1)=0,"",OFFSET(CountryData!$A$1,'Quality check'!$A82-1,'Quality check'!BZ$1-1)),"")</f>
        <v>0.31</v>
      </c>
      <c r="CA82" s="308">
        <f ca="1">IF(AND(ISNUMBER($A82),ISNUMBER(CA$1)),IF(OFFSET(CountryData!$A$1,'Quality check'!$A82-1,'Quality check'!CA$1-1)=0,"",OFFSET(CountryData!$A$1,'Quality check'!$A82-1,'Quality check'!CA$1-1)),"")</f>
        <v>0.52300000000000002</v>
      </c>
      <c r="CB82" s="308">
        <f ca="1">IF(AND(ISNUMBER($A82),ISNUMBER(CB$1)),IF(OFFSET(CountryData!$A$1,'Quality check'!$A82-1,'Quality check'!CB$1-1)=0,"",OFFSET(CountryData!$A$1,'Quality check'!$A82-1,'Quality check'!CB$1-1)),"")</f>
        <v>0.22</v>
      </c>
      <c r="CC82" s="308">
        <f ca="1">IF(AND(ISNUMBER($A82),ISNUMBER(CC$1)),IF(OFFSET(CountryData!$A$1,'Quality check'!$A82-1,'Quality check'!CC$1-1)=0,"",OFFSET(CountryData!$A$1,'Quality check'!$A82-1,'Quality check'!CC$1-1)),"")</f>
        <v>1</v>
      </c>
      <c r="CD82" s="308">
        <f ca="1">IF(AND(ISNUMBER($A82),ISNUMBER(CD$1)),IF(OFFSET(CountryData!$A$1,'Quality check'!$A82-1,'Quality check'!CD$1-1)=0,"",OFFSET(CountryData!$A$1,'Quality check'!$A82-1,'Quality check'!CD$1-1)),"")</f>
        <v>0.31</v>
      </c>
      <c r="CE82" s="308">
        <f ca="1">IF(AND(ISNUMBER($A82),ISNUMBER(CE$1)),IF(OFFSET(CountryData!$A$1,'Quality check'!$A82-1,'Quality check'!CE$1-1)=0,"",OFFSET(CountryData!$A$1,'Quality check'!$A82-1,'Quality check'!CE$1-1)),"")</f>
        <v>0.65</v>
      </c>
      <c r="CF82" s="308">
        <f ca="1">IF(AND(ISNUMBER($A82),ISNUMBER(CF$1)),IF(OFFSET(CountryData!$A$1,'Quality check'!$A82-1,'Quality check'!CF$1-1)=0,"",OFFSET(CountryData!$A$1,'Quality check'!$A82-1,'Quality check'!CF$1-1)),"")</f>
        <v>0.56999999999999995</v>
      </c>
      <c r="CG82" s="308">
        <f ca="1">IF(AND(ISNUMBER($A82),ISNUMBER(CG$1)),IF(OFFSET(CountryData!$A$1,'Quality check'!$A82-1,'Quality check'!CG$1-1)=0,"",OFFSET(CountryData!$A$1,'Quality check'!$A82-1,'Quality check'!CG$1-1)),"")</f>
        <v>0.28000000000000003</v>
      </c>
      <c r="CH82" s="308">
        <f ca="1">IF(AND(ISNUMBER($A82),ISNUMBER(CH$1)),IF(OFFSET(CountryData!$A$1,'Quality check'!$A82-1,'Quality check'!CH$1-1)=0,"",OFFSET(CountryData!$A$1,'Quality check'!$A82-1,'Quality check'!CH$1-1)),"")</f>
        <v>0.22800000000000001</v>
      </c>
      <c r="CI82" s="308">
        <f ca="1">IF(AND(ISNUMBER($A82),ISNUMBER(CI$1)),IF(OFFSET(CountryData!$A$1,'Quality check'!$A82-1,'Quality check'!CI$1-1)=0,"",OFFSET(CountryData!$A$1,'Quality check'!$A82-1,'Quality check'!CI$1-1)),"")</f>
        <v>0.19500000000000001</v>
      </c>
      <c r="CJ82" s="308" t="str">
        <f ca="1">IF(AND(ISNUMBER($A82),ISNUMBER(CJ$1)),IF(OFFSET(CountryData!$A$1,'Quality check'!$A82-1,'Quality check'!CJ$1-1)=0,"",OFFSET(CountryData!$A$1,'Quality check'!$A82-1,'Quality check'!CJ$1-1)),"")</f>
        <v/>
      </c>
      <c r="CK82" s="202" t="str">
        <f ca="1">IF(AND(ISNUMBER($A82),ISNUMBER(CK$1)),IF(OFFSET(CountryData!$A$1,'Quality check'!$A82-1,'Quality check'!CK$1-1)=0,"",OFFSET(CountryData!$A$1,'Quality check'!$A82-1,'Quality check'!CK$1-1)),"")</f>
        <v/>
      </c>
      <c r="CL82" s="308" t="str">
        <f ca="1">IF(AND(ISNUMBER($A82),ISNUMBER(CL$1)),IF(OFFSET(CountryData!$A$1,'Quality check'!$A82-1,'Quality check'!CL$1-1)=0,"",OFFSET(CountryData!$A$1,'Quality check'!$A82-1,'Quality check'!CL$1-1)),"")</f>
        <v/>
      </c>
      <c r="CM82" s="308" t="str">
        <f ca="1">IF(AND(ISNUMBER($A82),ISNUMBER(CM$1)),IF(OFFSET(CountryData!$A$1,'Quality check'!$A82-1,'Quality check'!CM$1-1)=0,"",OFFSET(CountryData!$A$1,'Quality check'!$A82-1,'Quality check'!CM$1-1)),"")</f>
        <v/>
      </c>
      <c r="CN82" s="308" t="str">
        <f ca="1">IF(AND(ISNUMBER($A82),ISNUMBER(CN$1)),IF(OFFSET(CountryData!$A$1,'Quality check'!$A82-1,'Quality check'!CN$1-1)=0,"",OFFSET(CountryData!$A$1,'Quality check'!$A82-1,'Quality check'!CN$1-1)),"")</f>
        <v/>
      </c>
      <c r="CO82" s="308" t="str">
        <f ca="1">IF(AND(ISNUMBER($A82),ISNUMBER(CO$1)),IF(OFFSET(CountryData!$A$1,'Quality check'!$A82-1,'Quality check'!CO$1-1)=0,"",OFFSET(CountryData!$A$1,'Quality check'!$A82-1,'Quality check'!CO$1-1)),"")</f>
        <v/>
      </c>
      <c r="CP82" s="308">
        <f ca="1">IF(AND(ISNUMBER($A82),ISNUMBER(CP$1)),IF(OFFSET(CountryData!$A$1,'Quality check'!$A82-1,'Quality check'!CP$1-1)=0,"",OFFSET(CountryData!$A$1,'Quality check'!$A82-1,'Quality check'!CP$1-1)),"")</f>
        <v>0.25</v>
      </c>
      <c r="CQ82" s="308">
        <f ca="1">IF(AND(ISNUMBER($A82),ISNUMBER(CQ$1)),IF(OFFSET(CountryData!$A$1,'Quality check'!$A82-1,'Quality check'!CQ$1-1)=0,"",OFFSET(CountryData!$A$1,'Quality check'!$A82-1,'Quality check'!CQ$1-1)),"")</f>
        <v>0.2</v>
      </c>
      <c r="CR82" s="203">
        <f ca="1">IF(AND(ISNUMBER($A82),ISNUMBER(CR$1)),IF(OFFSET(CountryData!$A$1,'Quality check'!$A82-1,'Quality check'!CR$1-1)=0,"",OFFSET(CountryData!$A$1,'Quality check'!$A82-1,'Quality check'!CR$1-1)),"")</f>
        <v>540</v>
      </c>
      <c r="CS82" s="203">
        <f ca="1">IF(AND(ISNUMBER($A82),ISNUMBER(CS$1)),IF(OFFSET(CountryData!$A$1,'Quality check'!$A82-1,'Quality check'!CS$1-1)=0,"",OFFSET(CountryData!$A$1,'Quality check'!$A82-1,'Quality check'!CS$1-1)),"")</f>
        <v>70000</v>
      </c>
      <c r="CT82" s="203">
        <f ca="1">IF(AND(ISNUMBER($A82),ISNUMBER(CT$1)),IF(OFFSET(CountryData!$A$1,'Quality check'!$A82-1,'Quality check'!CT$1-1)=0,"",OFFSET(CountryData!$A$1,'Quality check'!$A82-1,'Quality check'!CT$1-1)),"")</f>
        <v>50000</v>
      </c>
      <c r="CU82" s="203">
        <f ca="1">IF(AND(ISNUMBER($A82),ISNUMBER(CU$1)),IF(OFFSET(CountryData!$A$1,'Quality check'!$A82-1,'Quality check'!CU$1-1)=0,"",OFFSET(CountryData!$A$1,'Quality check'!$A82-1,'Quality check'!CU$1-1)),"")</f>
        <v>8000</v>
      </c>
      <c r="CV82" s="203">
        <f ca="1">IF(AND(ISNUMBER($A82),ISNUMBER(CV$1)),IF(OFFSET(CountryData!$A$1,'Quality check'!$A82-1,'Quality check'!CV$1-1)=0,"",OFFSET(CountryData!$A$1,'Quality check'!$A82-1,'Quality check'!CV$1-1)),"")</f>
        <v>200</v>
      </c>
      <c r="CW82" s="203">
        <f ca="1">IF(AND(ISNUMBER($A82),ISNUMBER(CW$1)),IF(OFFSET(CountryData!$A$1,'Quality check'!$A82-1,'Quality check'!CW$1-1)=0,"",OFFSET(CountryData!$A$1,'Quality check'!$A82-1,'Quality check'!CW$1-1)),"")</f>
        <v>53055</v>
      </c>
      <c r="CX82" s="203">
        <f ca="1">IF(AND(ISNUMBER($A82),ISNUMBER(CX$1)),IF(OFFSET(CountryData!$A$1,'Quality check'!$A82-1,'Quality check'!CX$1-1)=0,"",OFFSET(CountryData!$A$1,'Quality check'!$A82-1,'Quality check'!CX$1-1)),"")</f>
        <v>70000</v>
      </c>
      <c r="CY82" s="203">
        <f ca="1">IF(AND(ISNUMBER($A82),ISNUMBER(CY$1)),IF(OFFSET(CountryData!$A$1,'Quality check'!$A82-1,'Quality check'!CY$1-1)=0,"",OFFSET(CountryData!$A$1,'Quality check'!$A82-1,'Quality check'!CY$1-1)),"")</f>
        <v>300000</v>
      </c>
      <c r="CZ82" s="308">
        <f ca="1">IF(AND(ISNUMBER($A82),ISNUMBER(CZ$1)),IF(OFFSET(CountryData!$A$1,'Quality check'!$A82-1,'Quality check'!CZ$1-1)=0,"",OFFSET(CountryData!$A$1,'Quality check'!$A82-1,'Quality check'!CZ$1-1)),"")</f>
        <v>4.5</v>
      </c>
      <c r="DA82" s="308">
        <f ca="1">IF(AND(ISNUMBER($A82),ISNUMBER(DA$1)),IF(OFFSET(CountryData!$A$1,'Quality check'!$A82-1,'Quality check'!DA$1-1)=0,"",OFFSET(CountryData!$A$1,'Quality check'!$A82-1,'Quality check'!DA$1-1)),"")</f>
        <v>0.6</v>
      </c>
      <c r="DB82" s="202">
        <f ca="1">IF(AND(ISNUMBER($A82),ISNUMBER(DB$1)),IF(OFFSET(CountryData!$A$1,'Quality check'!$A82-1,'Quality check'!DB$1-1)=0,"",OFFSET(CountryData!$A$1,'Quality check'!$A82-1,'Quality check'!DB$1-1)),"")</f>
        <v>0.2</v>
      </c>
      <c r="DC82" s="308">
        <f ca="1">IF(AND(ISNUMBER($A82),ISNUMBER(DC$1)),IF(OFFSET(CountryData!$A$1,'Quality check'!$A82-1,'Quality check'!DC$1-1)=0,"",OFFSET(CountryData!$A$1,'Quality check'!$A82-1,'Quality check'!DC$1-1)),"")</f>
        <v>0.44</v>
      </c>
      <c r="DD82" s="308">
        <f ca="1">IF(AND(ISNUMBER($A82),ISNUMBER(DD$1)),IF(OFFSET(CountryData!$A$1,'Quality check'!$A82-1,'Quality check'!DD$1-1)=0,"",OFFSET(CountryData!$A$1,'Quality check'!$A82-1,'Quality check'!DD$1-1)),"")</f>
        <v>7.0000000000000007E-2</v>
      </c>
      <c r="DE82" s="202">
        <f ca="1">IF(AND(ISNUMBER($A82),ISNUMBER(DE$1)),IF(OFFSET(CountryData!$A$1,'Quality check'!$A82-1,'Quality check'!DE$1-1)=0,"",OFFSET(CountryData!$A$1,'Quality check'!$A82-1,'Quality check'!DE$1-1)),"")</f>
        <v>0.3</v>
      </c>
      <c r="DF82" s="203">
        <f ca="1">IF(AND(ISNUMBER($A82),ISNUMBER(DF$1)),IF(OFFSET(CountryData!$A$1,'Quality check'!$A82-1,'Quality check'!DF$1-1)=0,"",OFFSET(CountryData!$A$1,'Quality check'!$A82-1,'Quality check'!DF$1-1)),"")</f>
        <v>4</v>
      </c>
      <c r="DG82" s="308" t="str">
        <f ca="1">IF(AND(ISNUMBER($A82),ISNUMBER(DG$1)),IF(OFFSET(CountryData!$A$1,'Quality check'!$A82-1,'Quality check'!DG$1-1)=0,"",OFFSET(CountryData!$A$1,'Quality check'!$A82-1,'Quality check'!DG$1-1)),"")</f>
        <v/>
      </c>
      <c r="DH82" s="203" t="str">
        <f ca="1">IF(AND(ISNUMBER($A82),ISNUMBER(DH$1)),IF(OFFSET(CountryData!$A$1,'Quality check'!$A82-1,'Quality check'!DH$1-1)=0,"",OFFSET(CountryData!$A$1,'Quality check'!$A82-1,'Quality check'!DH$1-1)),"")</f>
        <v/>
      </c>
      <c r="DI82" s="308" t="str">
        <f ca="1">IF(AND(ISNUMBER($A82),ISNUMBER(DI$1)),IF(OFFSET(CountryData!$A$1,'Quality check'!$A82-1,'Quality check'!DI$1-1)=0,"",OFFSET(CountryData!$A$1,'Quality check'!$A82-1,'Quality check'!DI$1-1)),"")</f>
        <v/>
      </c>
      <c r="DJ82" s="308" t="str">
        <f ca="1">IF(AND(ISNUMBER($A82),ISNUMBER(DJ$1)),IF(OFFSET(CountryData!$A$1,'Quality check'!$A82-1,'Quality check'!DJ$1-1)=0,"",OFFSET(CountryData!$A$1,'Quality check'!$A82-1,'Quality check'!DJ$1-1)),"")</f>
        <v/>
      </c>
      <c r="DK82" s="203">
        <f ca="1">IF(AND(ISNUMBER($A82),ISNUMBER(DK$1)),IF(OFFSET(CountryData!$A$1,'Quality check'!$A82-1,'Quality check'!DK$1-1)=0,"",OFFSET(CountryData!$A$1,'Quality check'!$A82-1,'Quality check'!DK$1-1)),"")</f>
        <v>50000</v>
      </c>
      <c r="DL82" s="203">
        <f ca="1">IF(AND(ISNUMBER($A82),ISNUMBER(DL$1)),IF(OFFSET(CountryData!$A$1,'Quality check'!$A82-1,'Quality check'!DL$1-1)=0,"",OFFSET(CountryData!$A$1,'Quality check'!$A82-1,'Quality check'!DL$1-1)),"")</f>
        <v>354000</v>
      </c>
      <c r="DM82" s="203">
        <f ca="1">IF(AND(ISNUMBER($A82),ISNUMBER(DM$1)),IF(OFFSET(CountryData!$A$1,'Quality check'!$A82-1,'Quality check'!DM$1-1)=0,"",OFFSET(CountryData!$A$1,'Quality check'!$A82-1,'Quality check'!DM$1-1)),"")</f>
        <v>250000</v>
      </c>
      <c r="DN82" s="203">
        <f ca="1">IF(AND(ISNUMBER($A82),ISNUMBER(DN$1)),IF(OFFSET(CountryData!$A$1,'Quality check'!$A82-1,'Quality check'!DN$1-1)=0,"",OFFSET(CountryData!$A$1,'Quality check'!$A82-1,'Quality check'!DN$1-1)),"")</f>
        <v>480000</v>
      </c>
      <c r="DO82" t="str">
        <f ca="1">IF(AND(ISNUMBER($A82),ISNUMBER(DO$1)),IF(OFFSET(CountryData!$A$1,'Quality check'!$A82-1,'Quality check'!DO$1-1)=0,"",OFFSET(CountryData!$A$1,'Quality check'!$A82-1,'Quality check'!DO$1-1)),"")</f>
        <v/>
      </c>
      <c r="DP82" t="str">
        <f ca="1">IF(AND(ISNUMBER($A82),ISNUMBER(DP$1)),IF(OFFSET(CountryData!$A$1,'Quality check'!$A82-1,'Quality check'!DP$1-1)=0,"",OFFSET(CountryData!$A$1,'Quality check'!$A82-1,'Quality check'!DP$1-1)),"")</f>
        <v/>
      </c>
      <c r="EF82">
        <f t="shared" si="3"/>
        <v>12</v>
      </c>
      <c r="EG82" t="str">
        <f t="shared" si="4"/>
        <v/>
      </c>
      <c r="EH82" t="str">
        <f t="shared" si="0"/>
        <v/>
      </c>
    </row>
    <row r="83" spans="1:138" x14ac:dyDescent="0.25">
      <c r="A83" s="114">
        <f>IF(ISNUMBER(MATCH(C83,CountryData!$EM:$EM,0)),MATCH(C83,CountryData!$EM:$EM,0),"")</f>
        <v>82</v>
      </c>
      <c r="B83" t="s">
        <v>453</v>
      </c>
      <c r="C83" t="s">
        <v>772</v>
      </c>
      <c r="D83" t="str">
        <f t="shared" si="1"/>
        <v>Mozambique</v>
      </c>
      <c r="E83">
        <f t="shared" si="2"/>
        <v>2012</v>
      </c>
      <c r="F83" s="203">
        <f ca="1">IF(AND(ISNUMBER($A83),ISNUMBER(F$1)),IF(OFFSET(CountryData!$A$1,'Quality check'!$A83-1,'Quality check'!F$1-1)=0,"",OFFSET(CountryData!$A$1,'Quality check'!$A83-1,'Quality check'!F$1-1)),"")</f>
        <v>25227350.722502559</v>
      </c>
      <c r="G83" s="203">
        <f ca="1">IF(AND(ISNUMBER($A83),ISNUMBER(G$1)),IF(OFFSET(CountryData!$A$1,'Quality check'!$A83-1,'Quality check'!G$1-1)=0,"",OFFSET(CountryData!$A$1,'Quality check'!$A83-1,'Quality check'!G$1-1)),"")</f>
        <v>11100034.317901127</v>
      </c>
      <c r="H83" s="202">
        <f ca="1">IF(AND(ISNUMBER($A83),ISNUMBER(H$1)),IF(OFFSET(CountryData!$A$1,'Quality check'!$A83-1,'Quality check'!H$1-1)=0,"",OFFSET(CountryData!$A$1,'Quality check'!$A83-1,'Quality check'!H$1-1)),"")</f>
        <v>1</v>
      </c>
      <c r="I83" s="202">
        <f ca="1">IF(AND(ISNUMBER($A83),ISNUMBER(I$1)),IF(OFFSET(CountryData!$A$1,'Quality check'!$A83-1,'Quality check'!I$1-1)=0,"",OFFSET(CountryData!$A$1,'Quality check'!$A83-1,'Quality check'!I$1-1)),"")</f>
        <v>2.5950916109203168E-2</v>
      </c>
      <c r="J83" s="203">
        <f ca="1">IF(AND(ISNUMBER($A83),ISNUMBER(J$1)),IF(OFFSET(CountryData!$A$1,'Quality check'!$A83-1,'Quality check'!J$1-1)=0,"",OFFSET(CountryData!$A$1,'Quality check'!$A83-1,'Quality check'!J$1-1)),"")</f>
        <v>12953363.633205334</v>
      </c>
      <c r="K83" s="203">
        <f ca="1">IF(AND(ISNUMBER($A83),ISNUMBER(K$1)),IF(OFFSET(CountryData!$A$1,'Quality check'!$A83-1,'Quality check'!K$1-1)=0,"",OFFSET(CountryData!$A$1,'Quality check'!$A83-1,'Quality check'!K$1-1)),"")</f>
        <v>3780686.6571549876</v>
      </c>
      <c r="L83" s="203">
        <f ca="1">IF(AND(ISNUMBER($A83),ISNUMBER(L$1)),IF(OFFSET(CountryData!$A$1,'Quality check'!$A83-1,'Quality check'!L$1-1)=0,"",OFFSET(CountryData!$A$1,'Quality check'!$A83-1,'Quality check'!L$1-1)),"")</f>
        <v>781900.84691504948</v>
      </c>
      <c r="M83" s="203">
        <f ca="1">IF(AND(ISNUMBER($A83),ISNUMBER(M$1)),IF(OFFSET(CountryData!$A$1,'Quality check'!$A83-1,'Quality check'!M$1-1)=0,"",OFFSET(CountryData!$A$1,'Quality check'!$A83-1,'Quality check'!M$1-1)),"")</f>
        <v>4233575.6737946551</v>
      </c>
      <c r="N83" s="203">
        <f ca="1">IF(AND(ISNUMBER($A83),ISNUMBER(N$1)),IF(OFFSET(CountryData!$A$1,'Quality check'!$A83-1,'Quality check'!N$1-1)=0,"",OFFSET(CountryData!$A$1,'Quality check'!$A83-1,'Quality check'!N$1-1)),"")</f>
        <v>3034945.6002450711</v>
      </c>
      <c r="O83" s="203">
        <f ca="1">IF(AND(ISNUMBER($A83),ISNUMBER(O$1)),IF(OFFSET(CountryData!$A$1,'Quality check'!$A83-1,'Quality check'!O$1-1)=0,"",OFFSET(CountryData!$A$1,'Quality check'!$A83-1,'Quality check'!O$1-1)),"")</f>
        <v>785775.00631799665</v>
      </c>
      <c r="P83" s="203">
        <f ca="1">IF(AND(ISNUMBER($A83),ISNUMBER(P$1)),IF(OFFSET(CountryData!$A$1,'Quality check'!$A83-1,'Quality check'!P$1-1)=0,"",OFFSET(CountryData!$A$1,'Quality check'!$A83-1,'Quality check'!P$1-1)),"")</f>
        <v>1187491.4421322534</v>
      </c>
      <c r="Q83" s="203">
        <f ca="1">IF(AND(ISNUMBER($A83),ISNUMBER(Q$1)),IF(OFFSET(CountryData!$A$1,'Quality check'!$A83-1,'Quality check'!Q$1-1)=0,"",OFFSET(CountryData!$A$1,'Quality check'!$A83-1,'Quality check'!Q$1-1)),"")</f>
        <v>965281.69969914574</v>
      </c>
      <c r="R83" s="203">
        <f ca="1">IF(AND(ISNUMBER($A83),ISNUMBER(R$1)),IF(OFFSET(CountryData!$A$1,'Quality check'!$A83-1,'Quality check'!R$1-1)=0,"",OFFSET(CountryData!$A$1,'Quality check'!$A83-1,'Quality check'!R$1-1)),"")</f>
        <v>401716.43581425678</v>
      </c>
      <c r="S83" s="203">
        <f ca="1">IF(AND(ISNUMBER($A83),ISNUMBER(S$1)),IF(OFFSET(CountryData!$A$1,'Quality check'!$A83-1,'Quality check'!S$1-1)=0,"",OFFSET(CountryData!$A$1,'Quality check'!$A83-1,'Quality check'!S$1-1)),"")</f>
        <v>402599.32907978259</v>
      </c>
      <c r="T83" s="202">
        <f ca="1">IF(AND(ISNUMBER($A83),ISNUMBER(T$1)),IF(OFFSET(CountryData!$A$1,'Quality check'!$A83-1,'Quality check'!T$1-1)=0,"",OFFSET(CountryData!$A$1,'Quality check'!$A83-1,'Quality check'!T$1-1)),"")</f>
        <v>0.69</v>
      </c>
      <c r="U83" s="203">
        <f ca="1">IF(AND(ISNUMBER($A83),ISNUMBER(U$1)),IF(OFFSET(CountryData!$A$1,'Quality check'!$A83-1,'Quality check'!U$1-1)=0,"",OFFSET(CountryData!$A$1,'Quality check'!$A83-1,'Quality check'!U$1-1)),"")</f>
        <v>17406871.998526763</v>
      </c>
      <c r="V83" s="203">
        <f ca="1">IF(AND(ISNUMBER($A83),ISNUMBER(V$1)),IF(OFFSET(CountryData!$A$1,'Quality check'!$A83-1,'Quality check'!V$1-1)=0,"",OFFSET(CountryData!$A$1,'Quality check'!$A83-1,'Quality check'!V$1-1)),"")</f>
        <v>17406871.998526763</v>
      </c>
      <c r="W83" s="202">
        <f ca="1">IF(AND(ISNUMBER($A83),ISNUMBER(W$1)),IF(OFFSET(CountryData!$A$1,'Quality check'!$A83-1,'Quality check'!W$1-1)=0,"",OFFSET(CountryData!$A$1,'Quality check'!$A83-1,'Quality check'!W$1-1)),"")</f>
        <v>0.59599999999999997</v>
      </c>
      <c r="X83" s="202">
        <f ca="1">IF(AND(ISNUMBER($A83),ISNUMBER(X$1)),IF(OFFSET(CountryData!$A$1,'Quality check'!$A83-1,'Quality check'!X$1-1)=0,"",OFFSET(CountryData!$A$1,'Quality check'!$A83-1,'Quality check'!X$1-1)),"")</f>
        <v>5</v>
      </c>
      <c r="Y83" s="202">
        <f ca="1">IF(AND(ISNUMBER($A83),ISNUMBER(Y$1)),IF(OFFSET(CountryData!$A$1,'Quality check'!$A83-1,'Quality check'!Y$1-1)=0,"",OFFSET(CountryData!$A$1,'Quality check'!$A83-1,'Quality check'!Y$1-1)),"")</f>
        <v>0.2</v>
      </c>
      <c r="Z83" s="202">
        <f ca="1">IF(AND(ISNUMBER($A83),ISNUMBER(Z$1)),IF(OFFSET(CountryData!$A$1,'Quality check'!$A83-1,'Quality check'!Z$1-1)=0,"",OFFSET(CountryData!$A$1,'Quality check'!$A83-1,'Quality check'!Z$1-1)),"")</f>
        <v>0.35</v>
      </c>
      <c r="AA83" s="203">
        <f ca="1">IF(AND(ISNUMBER($A83),ISNUMBER(AA$1)),IF(OFFSET(CountryData!$A$1,'Quality check'!$A83-1,'Quality check'!AA$1-1)=0,"",OFFSET(CountryData!$A$1,'Quality check'!$A83-1,'Quality check'!AA$1-1)),"")</f>
        <v>28000</v>
      </c>
      <c r="AB83" s="203">
        <f ca="1">IF(AND(ISNUMBER($A83),ISNUMBER(AB$1)),IF(OFFSET(CountryData!$A$1,'Quality check'!$A83-1,'Quality check'!AB$1-1)=0,"",OFFSET(CountryData!$A$1,'Quality check'!$A83-1,'Quality check'!AB$1-1)),"")</f>
        <v>5900</v>
      </c>
      <c r="AC83" s="203">
        <f ca="1">IF(AND(ISNUMBER($A83),ISNUMBER(AC$1)),IF(OFFSET(CountryData!$A$1,'Quality check'!$A83-1,'Quality check'!AC$1-1)=0,"",OFFSET(CountryData!$A$1,'Quality check'!$A83-1,'Quality check'!AC$1-1)),"")</f>
        <v>84000</v>
      </c>
      <c r="AD83" s="203">
        <f ca="1">IF(AND(ISNUMBER($A83),ISNUMBER(AD$1)),IF(OFFSET(CountryData!$A$1,'Quality check'!$A83-1,'Quality check'!AD$1-1)=0,"",OFFSET(CountryData!$A$1,'Quality check'!$A83-1,'Quality check'!AD$1-1)),"")</f>
        <v>4535</v>
      </c>
      <c r="AE83" s="202">
        <f ca="1">IF(AND(ISNUMBER($A83),ISNUMBER(AE$1)),IF(OFFSET(CountryData!$A$1,'Quality check'!$A83-1,'Quality check'!AE$1-1)=0,"",OFFSET(CountryData!$A$1,'Quality check'!$A83-1,'Quality check'!AE$1-1)),"")</f>
        <v>0.17599999999999999</v>
      </c>
      <c r="AF83" s="308">
        <f ca="1">IF(AND(ISNUMBER($A83),ISNUMBER(AF$1)),IF(OFFSET(CountryData!$A$1,'Quality check'!$A83-1,'Quality check'!AF$1-1)=0,"",OFFSET(CountryData!$A$1,'Quality check'!$A83-1,'Quality check'!AF$1-1)),"")</f>
        <v>3</v>
      </c>
      <c r="AG83" s="203" t="str">
        <f ca="1">IF(AND(ISNUMBER($A83),ISNUMBER(AG$1)),IF(OFFSET(CountryData!$A$1,'Quality check'!$A83-1,'Quality check'!AG$1-1)=0,"",OFFSET(CountryData!$A$1,'Quality check'!$A83-1,'Quality check'!AG$1-1)),"")</f>
        <v>APEs</v>
      </c>
      <c r="AH83" s="203">
        <f ca="1">IF(AND(ISNUMBER($A83),ISNUMBER(AH$1)),IF(OFFSET(CountryData!$A$1,'Quality check'!$A83-1,'Quality check'!AH$1-1)=0,"",OFFSET(CountryData!$A$1,'Quality check'!$A83-1,'Quality check'!AH$1-1)),"")</f>
        <v>1250</v>
      </c>
      <c r="AI83" s="203">
        <f ca="1">IF(AND(ISNUMBER($A83),ISNUMBER(AI$1)),IF(OFFSET(CountryData!$A$1,'Quality check'!$A83-1,'Quality check'!AI$1-1)=0,"",OFFSET(CountryData!$A$1,'Quality check'!$A83-1,'Quality check'!AI$1-1)),"")</f>
        <v>1213</v>
      </c>
      <c r="AJ83" s="202">
        <f ca="1">IF(AND(ISNUMBER($A83),ISNUMBER(AJ$1)),IF(OFFSET(CountryData!$A$1,'Quality check'!$A83-1,'Quality check'!AJ$1-1)=0,"",OFFSET(CountryData!$A$1,'Quality check'!$A83-1,'Quality check'!AJ$1-1)),"")</f>
        <v>0.6</v>
      </c>
      <c r="AK83" s="202">
        <f ca="1">IF(AND(ISNUMBER($A83),ISNUMBER(AK$1)),IF(OFFSET(CountryData!$A$1,'Quality check'!$A83-1,'Quality check'!AK$1-1)=0,"",OFFSET(CountryData!$A$1,'Quality check'!$A83-1,'Quality check'!AK$1-1)),"")</f>
        <v>0.4</v>
      </c>
      <c r="AL83" s="202">
        <f ca="1">IF(AND(ISNUMBER($A83),ISNUMBER(AL$1)),IF(OFFSET(CountryData!$A$1,'Quality check'!$A83-1,'Quality check'!AL$1-1)=0,"",OFFSET(CountryData!$A$1,'Quality check'!$A83-1,'Quality check'!AL$1-1)),"")</f>
        <v>0.05</v>
      </c>
      <c r="AM83" s="202">
        <f ca="1">IF(AND(ISNUMBER($A83),ISNUMBER(AM$1)),IF(OFFSET(CountryData!$A$1,'Quality check'!$A83-1,'Quality check'!AM$1-1)=0,"",OFFSET(CountryData!$A$1,'Quality check'!$A83-1,'Quality check'!AM$1-1)),"")</f>
        <v>0.3</v>
      </c>
      <c r="AN83" s="202" t="str">
        <f ca="1">IF(AND(ISNUMBER($A83),ISNUMBER(AN$1)),IF(OFFSET(CountryData!$A$1,'Quality check'!$A83-1,'Quality check'!AN$1-1)=0,"",OFFSET(CountryData!$A$1,'Quality check'!$A83-1,'Quality check'!AN$1-1)),"")</f>
        <v>APEs</v>
      </c>
      <c r="AO83" s="203">
        <f ca="1">IF(AND(ISNUMBER($A83),ISNUMBER(AO$1)),IF(OFFSET(CountryData!$A$1,'Quality check'!$A83-1,'Quality check'!AO$1-1)=0,"",OFFSET(CountryData!$A$1,'Quality check'!$A83-1,'Quality check'!AO$1-1)),"")</f>
        <v>1250</v>
      </c>
      <c r="AP83" s="203">
        <f ca="1">IF(AND(ISNUMBER($A83),ISNUMBER(AP$1)),IF(OFFSET(CountryData!$A$1,'Quality check'!$A83-1,'Quality check'!AP$1-1)=0,"",OFFSET(CountryData!$A$1,'Quality check'!$A83-1,'Quality check'!AP$1-1)),"")</f>
        <v>1213</v>
      </c>
      <c r="AQ83" s="202">
        <f ca="1">IF(AND(ISNUMBER($A83),ISNUMBER(AQ$1)),IF(OFFSET(CountryData!$A$1,'Quality check'!$A83-1,'Quality check'!AQ$1-1)=0,"",OFFSET(CountryData!$A$1,'Quality check'!$A83-1,'Quality check'!AQ$1-1)),"")</f>
        <v>0.6</v>
      </c>
      <c r="AR83" s="202">
        <f ca="1">IF(AND(ISNUMBER($A83),ISNUMBER(AR$1)),IF(OFFSET(CountryData!$A$1,'Quality check'!$A83-1,'Quality check'!AR$1-1)=0,"",OFFSET(CountryData!$A$1,'Quality check'!$A83-1,'Quality check'!AR$1-1)),"")</f>
        <v>0.4</v>
      </c>
      <c r="AS83" s="202">
        <f ca="1">IF(AND(ISNUMBER($A83),ISNUMBER(AS$1)),IF(OFFSET(CountryData!$A$1,'Quality check'!$A83-1,'Quality check'!AS$1-1)=0,"",OFFSET(CountryData!$A$1,'Quality check'!$A83-1,'Quality check'!AS$1-1)),"")</f>
        <v>0.24</v>
      </c>
      <c r="AT83" s="202">
        <f ca="1">IF(AND(ISNUMBER($A83),ISNUMBER(AT$1)),IF(OFFSET(CountryData!$A$1,'Quality check'!$A83-1,'Quality check'!AT$1-1)=0,"",OFFSET(CountryData!$A$1,'Quality check'!$A83-1,'Quality check'!AT$1-1)),"")</f>
        <v>0.24</v>
      </c>
      <c r="AU83" s="202">
        <f ca="1">IF(AND(ISNUMBER($A83),ISNUMBER(AU$1)),IF(OFFSET(CountryData!$A$1,'Quality check'!$A83-1,'Quality check'!AU$1-1)=0,"",OFFSET(CountryData!$A$1,'Quality check'!$A83-1,'Quality check'!AU$1-1)),"")</f>
        <v>2.5</v>
      </c>
      <c r="AV83" s="202" t="str">
        <f ca="1">IF(AND(ISNUMBER($A83),ISNUMBER(AV$1)),IF(OFFSET(CountryData!$A$1,'Quality check'!$A83-1,'Quality check'!AV$1-1)=0,"",OFFSET(CountryData!$A$1,'Quality check'!$A83-1,'Quality check'!AV$1-1)),"")</f>
        <v>APEs</v>
      </c>
      <c r="AW83" s="203">
        <f ca="1">IF(AND(ISNUMBER($A83),ISNUMBER(AW$1)),IF(OFFSET(CountryData!$A$1,'Quality check'!$A83-1,'Quality check'!AW$1-1)=0,"",OFFSET(CountryData!$A$1,'Quality check'!$A83-1,'Quality check'!AW$1-1)),"")</f>
        <v>1250</v>
      </c>
      <c r="AX83" s="203">
        <f ca="1">IF(AND(ISNUMBER($A83),ISNUMBER(AX$1)),IF(OFFSET(CountryData!$A$1,'Quality check'!$A83-1,'Quality check'!AX$1-1)=0,"",OFFSET(CountryData!$A$1,'Quality check'!$A83-1,'Quality check'!AX$1-1)),"")</f>
        <v>1213</v>
      </c>
      <c r="AY83" s="202">
        <f ca="1">IF(AND(ISNUMBER($A83),ISNUMBER(AY$1)),IF(OFFSET(CountryData!$A$1,'Quality check'!$A83-1,'Quality check'!AY$1-1)=0,"",OFFSET(CountryData!$A$1,'Quality check'!$A83-1,'Quality check'!AY$1-1)),"")</f>
        <v>2.5</v>
      </c>
      <c r="AZ83" s="202">
        <f ca="1">IF(AND(ISNUMBER($A83),ISNUMBER(AZ$1)),IF(OFFSET(CountryData!$A$1,'Quality check'!$A83-1,'Quality check'!AZ$1-1)=0,"",OFFSET(CountryData!$A$1,'Quality check'!$A83-1,'Quality check'!AZ$1-1)),"")</f>
        <v>0.6</v>
      </c>
      <c r="BA83" s="202">
        <f ca="1">IF(AND(ISNUMBER($A83),ISNUMBER(BA$1)),IF(OFFSET(CountryData!$A$1,'Quality check'!$A83-1,'Quality check'!BA$1-1)=0,"",OFFSET(CountryData!$A$1,'Quality check'!$A83-1,'Quality check'!BA$1-1)),"")</f>
        <v>0.4</v>
      </c>
      <c r="BB83" s="202">
        <f ca="1">IF(AND(ISNUMBER($A83),ISNUMBER(BB$1)),IF(OFFSET(CountryData!$A$1,'Quality check'!$A83-1,'Quality check'!BB$1-1)=0,"",OFFSET(CountryData!$A$1,'Quality check'!$A83-1,'Quality check'!BB$1-1)),"")</f>
        <v>0.6</v>
      </c>
      <c r="BC83" s="202">
        <f ca="1">IF(AND(ISNUMBER($A83),ISNUMBER(BC$1)),IF(OFFSET(CountryData!$A$1,'Quality check'!$A83-1,'Quality check'!BC$1-1)=0,"",OFFSET(CountryData!$A$1,'Quality check'!$A83-1,'Quality check'!BC$1-1)),"")</f>
        <v>0.4</v>
      </c>
      <c r="BD83" s="313" t="str">
        <f ca="1">IF(AND(ISNUMBER($A83),ISNUMBER(BD$1)),IF(OFFSET(CountryData!$A$1,'Quality check'!$A83-1,'Quality check'!BD$1-1)=0,"",OFFSET(CountryData!$A$1,'Quality check'!$A83-1,'Quality check'!BD$1-1)),"")</f>
        <v/>
      </c>
      <c r="BE83" s="313" t="str">
        <f ca="1">IF(AND(ISNUMBER($A83),ISNUMBER(BE$1)),IF(OFFSET(CountryData!$A$1,'Quality check'!$A83-1,'Quality check'!BE$1-1)=0,"",OFFSET(CountryData!$A$1,'Quality check'!$A83-1,'Quality check'!BE$1-1)),"")</f>
        <v/>
      </c>
      <c r="BF83" s="313" t="str">
        <f ca="1">IF(AND(ISNUMBER($A83),ISNUMBER(BF$1)),IF(OFFSET(CountryData!$A$1,'Quality check'!$A83-1,'Quality check'!BF$1-1)=0,"",OFFSET(CountryData!$A$1,'Quality check'!$A83-1,'Quality check'!BF$1-1)),"")</f>
        <v/>
      </c>
      <c r="BG83" s="203" t="str">
        <f ca="1">IF(AND(ISNUMBER($A83),ISNUMBER(BG$1)),IF(OFFSET(CountryData!$A$1,'Quality check'!$A83-1,'Quality check'!BG$1-1)=0,"",OFFSET(CountryData!$A$1,'Quality check'!$A83-1,'Quality check'!BG$1-1)),"")</f>
        <v/>
      </c>
      <c r="BH83" s="202" t="str">
        <f ca="1">IF(AND(ISNUMBER($A83),ISNUMBER(BH$1)),IF(OFFSET(CountryData!$A$1,'Quality check'!$A83-1,'Quality check'!BH$1-1)=0,"",OFFSET(CountryData!$A$1,'Quality check'!$A83-1,'Quality check'!BH$1-1)),"")</f>
        <v/>
      </c>
      <c r="BI83" s="203" t="str">
        <f ca="1">IF(AND(ISNUMBER($A83),ISNUMBER(BI$1)),IF(OFFSET(CountryData!$A$1,'Quality check'!$A83-1,'Quality check'!BI$1-1)=0,"",OFFSET(CountryData!$A$1,'Quality check'!$A83-1,'Quality check'!BI$1-1)),"")</f>
        <v/>
      </c>
      <c r="BJ83" s="202">
        <f ca="1">IF(AND(ISNUMBER($A83),ISNUMBER(BJ$1)),IF(OFFSET(CountryData!$A$1,'Quality check'!$A83-1,'Quality check'!BJ$1-1)=0,"",OFFSET(CountryData!$A$1,'Quality check'!$A83-1,'Quality check'!BJ$1-1)),"")</f>
        <v>1213</v>
      </c>
      <c r="BK83" s="202" t="str">
        <f ca="1">IF(AND(ISNUMBER($A83),ISNUMBER(BK$1)),IF(OFFSET(CountryData!$A$1,'Quality check'!$A83-1,'Quality check'!BK$1-1)=0,"",OFFSET(CountryData!$A$1,'Quality check'!$A83-1,'Quality check'!BK$1-1)),"")</f>
        <v/>
      </c>
      <c r="BL83" s="308">
        <f ca="1">IF(AND(ISNUMBER($A83),ISNUMBER(BL$1)),IF(OFFSET(CountryData!$A$1,'Quality check'!$A83-1,'Quality check'!BL$1-1)=0,"",OFFSET(CountryData!$A$1,'Quality check'!$A83-1,'Quality check'!BL$1-1)),"")</f>
        <v>0.95</v>
      </c>
      <c r="BM83" s="308">
        <f ca="1">IF(AND(ISNUMBER($A83),ISNUMBER(BM$1)),IF(OFFSET(CountryData!$A$1,'Quality check'!$A83-1,'Quality check'!BM$1-1)=0,"",OFFSET(CountryData!$A$1,'Quality check'!$A83-1,'Quality check'!BM$1-1)),"")</f>
        <v>0.31</v>
      </c>
      <c r="BN83" s="308">
        <f ca="1">IF(AND(ISNUMBER($A83),ISNUMBER(BN$1)),IF(OFFSET(CountryData!$A$1,'Quality check'!$A83-1,'Quality check'!BN$1-1)=0,"",OFFSET(CountryData!$A$1,'Quality check'!$A83-1,'Quality check'!BN$1-1)),"")</f>
        <v>0.31</v>
      </c>
      <c r="BO83" s="308">
        <f ca="1">IF(AND(ISNUMBER($A83),ISNUMBER(BO$1)),IF(OFFSET(CountryData!$A$1,'Quality check'!$A83-1,'Quality check'!BO$1-1)=0,"",OFFSET(CountryData!$A$1,'Quality check'!$A83-1,'Quality check'!BO$1-1)),"")</f>
        <v>0.46</v>
      </c>
      <c r="BP83" s="308">
        <f ca="1">IF(AND(ISNUMBER($A83),ISNUMBER(BP$1)),IF(OFFSET(CountryData!$A$1,'Quality check'!$A83-1,'Quality check'!BP$1-1)=0,"",OFFSET(CountryData!$A$1,'Quality check'!$A83-1,'Quality check'!BP$1-1)),"")</f>
        <v>0.01</v>
      </c>
      <c r="BQ83" s="308">
        <f ca="1">IF(AND(ISNUMBER($A83),ISNUMBER(BQ$1)),IF(OFFSET(CountryData!$A$1,'Quality check'!$A83-1,'Quality check'!BQ$1-1)=0,"",OFFSET(CountryData!$A$1,'Quality check'!$A83-1,'Quality check'!BQ$1-1)),"")</f>
        <v>0.01</v>
      </c>
      <c r="BR83" s="308">
        <f ca="1">IF(AND(ISNUMBER($A83),ISNUMBER(BR$1)),IF(OFFSET(CountryData!$A$1,'Quality check'!$A83-1,'Quality check'!BR$1-1)=0,"",OFFSET(CountryData!$A$1,'Quality check'!$A83-1,'Quality check'!BR$1-1)),"")</f>
        <v>0.3</v>
      </c>
      <c r="BS83" s="308">
        <f ca="1">IF(AND(ISNUMBER($A83),ISNUMBER(BS$1)),IF(OFFSET(CountryData!$A$1,'Quality check'!$A83-1,'Quality check'!BS$1-1)=0,"",OFFSET(CountryData!$A$1,'Quality check'!$A83-1,'Quality check'!BS$1-1)),"")</f>
        <v>0.31</v>
      </c>
      <c r="BT83" s="308">
        <f ca="1">IF(AND(ISNUMBER($A83),ISNUMBER(BT$1)),IF(OFFSET(CountryData!$A$1,'Quality check'!$A83-1,'Quality check'!BT$1-1)=0,"",OFFSET(CountryData!$A$1,'Quality check'!$A83-1,'Quality check'!BT$1-1)),"")</f>
        <v>0.31</v>
      </c>
      <c r="BU83" s="308">
        <f ca="1">IF(AND(ISNUMBER($A83),ISNUMBER(BU$1)),IF(OFFSET(CountryData!$A$1,'Quality check'!$A83-1,'Quality check'!BU$1-1)=0,"",OFFSET(CountryData!$A$1,'Quality check'!$A83-1,'Quality check'!BU$1-1)),"")</f>
        <v>0.2</v>
      </c>
      <c r="BV83" s="308">
        <f ca="1">IF(AND(ISNUMBER($A83),ISNUMBER(BV$1)),IF(OFFSET(CountryData!$A$1,'Quality check'!$A83-1,'Quality check'!BV$1-1)=0,"",OFFSET(CountryData!$A$1,'Quality check'!$A83-1,'Quality check'!BV$1-1)),"")</f>
        <v>0.2</v>
      </c>
      <c r="BW83" s="308">
        <f ca="1">IF(AND(ISNUMBER($A83),ISNUMBER(BW$1)),IF(OFFSET(CountryData!$A$1,'Quality check'!$A83-1,'Quality check'!BW$1-1)=0,"",OFFSET(CountryData!$A$1,'Quality check'!$A83-1,'Quality check'!BW$1-1)),"")</f>
        <v>0.17299999999999999</v>
      </c>
      <c r="BX83" s="202">
        <f ca="1">IF(AND(ISNUMBER($A83),ISNUMBER(BX$1)),IF(OFFSET(CountryData!$A$1,'Quality check'!$A83-1,'Quality check'!BX$1-1)=0,"",OFFSET(CountryData!$A$1,'Quality check'!$A83-1,'Quality check'!BX$1-1)),"")</f>
        <v>0.01</v>
      </c>
      <c r="BY83" s="308">
        <f ca="1">IF(AND(ISNUMBER($A83),ISNUMBER(BY$1)),IF(OFFSET(CountryData!$A$1,'Quality check'!$A83-1,'Quality check'!BY$1-1)=0,"",OFFSET(CountryData!$A$1,'Quality check'!$A83-1,'Quality check'!BY$1-1)),"")</f>
        <v>0.31</v>
      </c>
      <c r="BZ83" s="308">
        <f ca="1">IF(AND(ISNUMBER($A83),ISNUMBER(BZ$1)),IF(OFFSET(CountryData!$A$1,'Quality check'!$A83-1,'Quality check'!BZ$1-1)=0,"",OFFSET(CountryData!$A$1,'Quality check'!$A83-1,'Quality check'!BZ$1-1)),"")</f>
        <v>0.31</v>
      </c>
      <c r="CA83" s="308">
        <f ca="1">IF(AND(ISNUMBER($A83),ISNUMBER(CA$1)),IF(OFFSET(CountryData!$A$1,'Quality check'!$A83-1,'Quality check'!CA$1-1)=0,"",OFFSET(CountryData!$A$1,'Quality check'!$A83-1,'Quality check'!CA$1-1)),"")</f>
        <v>0.52300000000000002</v>
      </c>
      <c r="CB83" s="308">
        <f ca="1">IF(AND(ISNUMBER($A83),ISNUMBER(CB$1)),IF(OFFSET(CountryData!$A$1,'Quality check'!$A83-1,'Quality check'!CB$1-1)=0,"",OFFSET(CountryData!$A$1,'Quality check'!$A83-1,'Quality check'!CB$1-1)),"")</f>
        <v>0.22</v>
      </c>
      <c r="CC83" s="308">
        <f ca="1">IF(AND(ISNUMBER($A83),ISNUMBER(CC$1)),IF(OFFSET(CountryData!$A$1,'Quality check'!$A83-1,'Quality check'!CC$1-1)=0,"",OFFSET(CountryData!$A$1,'Quality check'!$A83-1,'Quality check'!CC$1-1)),"")</f>
        <v>1</v>
      </c>
      <c r="CD83" s="308">
        <f ca="1">IF(AND(ISNUMBER($A83),ISNUMBER(CD$1)),IF(OFFSET(CountryData!$A$1,'Quality check'!$A83-1,'Quality check'!CD$1-1)=0,"",OFFSET(CountryData!$A$1,'Quality check'!$A83-1,'Quality check'!CD$1-1)),"")</f>
        <v>0.31</v>
      </c>
      <c r="CE83" s="308">
        <f ca="1">IF(AND(ISNUMBER($A83),ISNUMBER(CE$1)),IF(OFFSET(CountryData!$A$1,'Quality check'!$A83-1,'Quality check'!CE$1-1)=0,"",OFFSET(CountryData!$A$1,'Quality check'!$A83-1,'Quality check'!CE$1-1)),"")</f>
        <v>0.65</v>
      </c>
      <c r="CF83" s="308">
        <f ca="1">IF(AND(ISNUMBER($A83),ISNUMBER(CF$1)),IF(OFFSET(CountryData!$A$1,'Quality check'!$A83-1,'Quality check'!CF$1-1)=0,"",OFFSET(CountryData!$A$1,'Quality check'!$A83-1,'Quality check'!CF$1-1)),"")</f>
        <v>0.56999999999999995</v>
      </c>
      <c r="CG83" s="308">
        <f ca="1">IF(AND(ISNUMBER($A83),ISNUMBER(CG$1)),IF(OFFSET(CountryData!$A$1,'Quality check'!$A83-1,'Quality check'!CG$1-1)=0,"",OFFSET(CountryData!$A$1,'Quality check'!$A83-1,'Quality check'!CG$1-1)),"")</f>
        <v>0.28000000000000003</v>
      </c>
      <c r="CH83" s="308">
        <f ca="1">IF(AND(ISNUMBER($A83),ISNUMBER(CH$1)),IF(OFFSET(CountryData!$A$1,'Quality check'!$A83-1,'Quality check'!CH$1-1)=0,"",OFFSET(CountryData!$A$1,'Quality check'!$A83-1,'Quality check'!CH$1-1)),"")</f>
        <v>0.22800000000000001</v>
      </c>
      <c r="CI83" s="308">
        <f ca="1">IF(AND(ISNUMBER($A83),ISNUMBER(CI$1)),IF(OFFSET(CountryData!$A$1,'Quality check'!$A83-1,'Quality check'!CI$1-1)=0,"",OFFSET(CountryData!$A$1,'Quality check'!$A83-1,'Quality check'!CI$1-1)),"")</f>
        <v>0.19500000000000001</v>
      </c>
      <c r="CJ83" s="308" t="str">
        <f ca="1">IF(AND(ISNUMBER($A83),ISNUMBER(CJ$1)),IF(OFFSET(CountryData!$A$1,'Quality check'!$A83-1,'Quality check'!CJ$1-1)=0,"",OFFSET(CountryData!$A$1,'Quality check'!$A83-1,'Quality check'!CJ$1-1)),"")</f>
        <v/>
      </c>
      <c r="CK83" s="202" t="str">
        <f ca="1">IF(AND(ISNUMBER($A83),ISNUMBER(CK$1)),IF(OFFSET(CountryData!$A$1,'Quality check'!$A83-1,'Quality check'!CK$1-1)=0,"",OFFSET(CountryData!$A$1,'Quality check'!$A83-1,'Quality check'!CK$1-1)),"")</f>
        <v/>
      </c>
      <c r="CL83" s="308" t="str">
        <f ca="1">IF(AND(ISNUMBER($A83),ISNUMBER(CL$1)),IF(OFFSET(CountryData!$A$1,'Quality check'!$A83-1,'Quality check'!CL$1-1)=0,"",OFFSET(CountryData!$A$1,'Quality check'!$A83-1,'Quality check'!CL$1-1)),"")</f>
        <v/>
      </c>
      <c r="CM83" s="308" t="str">
        <f ca="1">IF(AND(ISNUMBER($A83),ISNUMBER(CM$1)),IF(OFFSET(CountryData!$A$1,'Quality check'!$A83-1,'Quality check'!CM$1-1)=0,"",OFFSET(CountryData!$A$1,'Quality check'!$A83-1,'Quality check'!CM$1-1)),"")</f>
        <v/>
      </c>
      <c r="CN83" s="308" t="str">
        <f ca="1">IF(AND(ISNUMBER($A83),ISNUMBER(CN$1)),IF(OFFSET(CountryData!$A$1,'Quality check'!$A83-1,'Quality check'!CN$1-1)=0,"",OFFSET(CountryData!$A$1,'Quality check'!$A83-1,'Quality check'!CN$1-1)),"")</f>
        <v/>
      </c>
      <c r="CO83" s="308" t="str">
        <f ca="1">IF(AND(ISNUMBER($A83),ISNUMBER(CO$1)),IF(OFFSET(CountryData!$A$1,'Quality check'!$A83-1,'Quality check'!CO$1-1)=0,"",OFFSET(CountryData!$A$1,'Quality check'!$A83-1,'Quality check'!CO$1-1)),"")</f>
        <v/>
      </c>
      <c r="CP83" s="308" t="str">
        <f ca="1">IF(AND(ISNUMBER($A83),ISNUMBER(CP$1)),IF(OFFSET(CountryData!$A$1,'Quality check'!$A83-1,'Quality check'!CP$1-1)=0,"",OFFSET(CountryData!$A$1,'Quality check'!$A83-1,'Quality check'!CP$1-1)),"")</f>
        <v/>
      </c>
      <c r="CQ83" s="308">
        <f ca="1">IF(AND(ISNUMBER($A83),ISNUMBER(CQ$1)),IF(OFFSET(CountryData!$A$1,'Quality check'!$A83-1,'Quality check'!CQ$1-1)=0,"",OFFSET(CountryData!$A$1,'Quality check'!$A83-1,'Quality check'!CQ$1-1)),"")</f>
        <v>0.2</v>
      </c>
      <c r="CR83" s="203">
        <f ca="1">IF(AND(ISNUMBER($A83),ISNUMBER(CR$1)),IF(OFFSET(CountryData!$A$1,'Quality check'!$A83-1,'Quality check'!CR$1-1)=0,"",OFFSET(CountryData!$A$1,'Quality check'!$A83-1,'Quality check'!CR$1-1)),"")</f>
        <v>540</v>
      </c>
      <c r="CS83" s="203">
        <f ca="1">IF(AND(ISNUMBER($A83),ISNUMBER(CS$1)),IF(OFFSET(CountryData!$A$1,'Quality check'!$A83-1,'Quality check'!CS$1-1)=0,"",OFFSET(CountryData!$A$1,'Quality check'!$A83-1,'Quality check'!CS$1-1)),"")</f>
        <v>70000</v>
      </c>
      <c r="CT83" s="203">
        <f ca="1">IF(AND(ISNUMBER($A83),ISNUMBER(CT$1)),IF(OFFSET(CountryData!$A$1,'Quality check'!$A83-1,'Quality check'!CT$1-1)=0,"",OFFSET(CountryData!$A$1,'Quality check'!$A83-1,'Quality check'!CT$1-1)),"")</f>
        <v>50000</v>
      </c>
      <c r="CU83" s="203">
        <f ca="1">IF(AND(ISNUMBER($A83),ISNUMBER(CU$1)),IF(OFFSET(CountryData!$A$1,'Quality check'!$A83-1,'Quality check'!CU$1-1)=0,"",OFFSET(CountryData!$A$1,'Quality check'!$A83-1,'Quality check'!CU$1-1)),"")</f>
        <v>8000</v>
      </c>
      <c r="CV83" s="203">
        <f ca="1">IF(AND(ISNUMBER($A83),ISNUMBER(CV$1)),IF(OFFSET(CountryData!$A$1,'Quality check'!$A83-1,'Quality check'!CV$1-1)=0,"",OFFSET(CountryData!$A$1,'Quality check'!$A83-1,'Quality check'!CV$1-1)),"")</f>
        <v>200</v>
      </c>
      <c r="CW83" s="203">
        <f ca="1">IF(AND(ISNUMBER($A83),ISNUMBER(CW$1)),IF(OFFSET(CountryData!$A$1,'Quality check'!$A83-1,'Quality check'!CW$1-1)=0,"",OFFSET(CountryData!$A$1,'Quality check'!$A83-1,'Quality check'!CW$1-1)),"")</f>
        <v>53055</v>
      </c>
      <c r="CX83" s="203">
        <f ca="1">IF(AND(ISNUMBER($A83),ISNUMBER(CX$1)),IF(OFFSET(CountryData!$A$1,'Quality check'!$A83-1,'Quality check'!CX$1-1)=0,"",OFFSET(CountryData!$A$1,'Quality check'!$A83-1,'Quality check'!CX$1-1)),"")</f>
        <v>70000</v>
      </c>
      <c r="CY83" s="203">
        <f ca="1">IF(AND(ISNUMBER($A83),ISNUMBER(CY$1)),IF(OFFSET(CountryData!$A$1,'Quality check'!$A83-1,'Quality check'!CY$1-1)=0,"",OFFSET(CountryData!$A$1,'Quality check'!$A83-1,'Quality check'!CY$1-1)),"")</f>
        <v>300000</v>
      </c>
      <c r="CZ83" s="308">
        <f ca="1">IF(AND(ISNUMBER($A83),ISNUMBER(CZ$1)),IF(OFFSET(CountryData!$A$1,'Quality check'!$A83-1,'Quality check'!CZ$1-1)=0,"",OFFSET(CountryData!$A$1,'Quality check'!$A83-1,'Quality check'!CZ$1-1)),"")</f>
        <v>4.5</v>
      </c>
      <c r="DA83" s="308">
        <f ca="1">IF(AND(ISNUMBER($A83),ISNUMBER(DA$1)),IF(OFFSET(CountryData!$A$1,'Quality check'!$A83-1,'Quality check'!DA$1-1)=0,"",OFFSET(CountryData!$A$1,'Quality check'!$A83-1,'Quality check'!DA$1-1)),"")</f>
        <v>0.6</v>
      </c>
      <c r="DB83" s="202">
        <f ca="1">IF(AND(ISNUMBER($A83),ISNUMBER(DB$1)),IF(OFFSET(CountryData!$A$1,'Quality check'!$A83-1,'Quality check'!DB$1-1)=0,"",OFFSET(CountryData!$A$1,'Quality check'!$A83-1,'Quality check'!DB$1-1)),"")</f>
        <v>0.2</v>
      </c>
      <c r="DC83" s="308">
        <f ca="1">IF(AND(ISNUMBER($A83),ISNUMBER(DC$1)),IF(OFFSET(CountryData!$A$1,'Quality check'!$A83-1,'Quality check'!DC$1-1)=0,"",OFFSET(CountryData!$A$1,'Quality check'!$A83-1,'Quality check'!DC$1-1)),"")</f>
        <v>0.44</v>
      </c>
      <c r="DD83" s="308">
        <f ca="1">IF(AND(ISNUMBER($A83),ISNUMBER(DD$1)),IF(OFFSET(CountryData!$A$1,'Quality check'!$A83-1,'Quality check'!DD$1-1)=0,"",OFFSET(CountryData!$A$1,'Quality check'!$A83-1,'Quality check'!DD$1-1)),"")</f>
        <v>7.0000000000000007E-2</v>
      </c>
      <c r="DE83" s="202">
        <f ca="1">IF(AND(ISNUMBER($A83),ISNUMBER(DE$1)),IF(OFFSET(CountryData!$A$1,'Quality check'!$A83-1,'Quality check'!DE$1-1)=0,"",OFFSET(CountryData!$A$1,'Quality check'!$A83-1,'Quality check'!DE$1-1)),"")</f>
        <v>0.3</v>
      </c>
      <c r="DF83" s="203">
        <f ca="1">IF(AND(ISNUMBER($A83),ISNUMBER(DF$1)),IF(OFFSET(CountryData!$A$1,'Quality check'!$A83-1,'Quality check'!DF$1-1)=0,"",OFFSET(CountryData!$A$1,'Quality check'!$A83-1,'Quality check'!DF$1-1)),"")</f>
        <v>4</v>
      </c>
      <c r="DG83" s="308" t="str">
        <f ca="1">IF(AND(ISNUMBER($A83),ISNUMBER(DG$1)),IF(OFFSET(CountryData!$A$1,'Quality check'!$A83-1,'Quality check'!DG$1-1)=0,"",OFFSET(CountryData!$A$1,'Quality check'!$A83-1,'Quality check'!DG$1-1)),"")</f>
        <v/>
      </c>
      <c r="DH83" s="203" t="str">
        <f ca="1">IF(AND(ISNUMBER($A83),ISNUMBER(DH$1)),IF(OFFSET(CountryData!$A$1,'Quality check'!$A83-1,'Quality check'!DH$1-1)=0,"",OFFSET(CountryData!$A$1,'Quality check'!$A83-1,'Quality check'!DH$1-1)),"")</f>
        <v/>
      </c>
      <c r="DI83" s="308" t="str">
        <f ca="1">IF(AND(ISNUMBER($A83),ISNUMBER(DI$1)),IF(OFFSET(CountryData!$A$1,'Quality check'!$A83-1,'Quality check'!DI$1-1)=0,"",OFFSET(CountryData!$A$1,'Quality check'!$A83-1,'Quality check'!DI$1-1)),"")</f>
        <v/>
      </c>
      <c r="DJ83" s="308" t="str">
        <f ca="1">IF(AND(ISNUMBER($A83),ISNUMBER(DJ$1)),IF(OFFSET(CountryData!$A$1,'Quality check'!$A83-1,'Quality check'!DJ$1-1)=0,"",OFFSET(CountryData!$A$1,'Quality check'!$A83-1,'Quality check'!DJ$1-1)),"")</f>
        <v/>
      </c>
      <c r="DK83" s="203">
        <f ca="1">IF(AND(ISNUMBER($A83),ISNUMBER(DK$1)),IF(OFFSET(CountryData!$A$1,'Quality check'!$A83-1,'Quality check'!DK$1-1)=0,"",OFFSET(CountryData!$A$1,'Quality check'!$A83-1,'Quality check'!DK$1-1)),"")</f>
        <v>50000</v>
      </c>
      <c r="DL83" s="203">
        <f ca="1">IF(AND(ISNUMBER($A83),ISNUMBER(DL$1)),IF(OFFSET(CountryData!$A$1,'Quality check'!$A83-1,'Quality check'!DL$1-1)=0,"",OFFSET(CountryData!$A$1,'Quality check'!$A83-1,'Quality check'!DL$1-1)),"")</f>
        <v>354000</v>
      </c>
      <c r="DM83" s="203">
        <f ca="1">IF(AND(ISNUMBER($A83),ISNUMBER(DM$1)),IF(OFFSET(CountryData!$A$1,'Quality check'!$A83-1,'Quality check'!DM$1-1)=0,"",OFFSET(CountryData!$A$1,'Quality check'!$A83-1,'Quality check'!DM$1-1)),"")</f>
        <v>250000</v>
      </c>
      <c r="DN83" s="203">
        <f ca="1">IF(AND(ISNUMBER($A83),ISNUMBER(DN$1)),IF(OFFSET(CountryData!$A$1,'Quality check'!$A83-1,'Quality check'!DN$1-1)=0,"",OFFSET(CountryData!$A$1,'Quality check'!$A83-1,'Quality check'!DN$1-1)),"")</f>
        <v>480000</v>
      </c>
      <c r="DO83" t="str">
        <f ca="1">IF(AND(ISNUMBER($A83),ISNUMBER(DO$1)),IF(OFFSET(CountryData!$A$1,'Quality check'!$A83-1,'Quality check'!DO$1-1)=0,"",OFFSET(CountryData!$A$1,'Quality check'!$A83-1,'Quality check'!DO$1-1)),"")</f>
        <v/>
      </c>
      <c r="DP83" t="str">
        <f ca="1">IF(AND(ISNUMBER($A83),ISNUMBER(DP$1)),IF(OFFSET(CountryData!$A$1,'Quality check'!$A83-1,'Quality check'!DP$1-1)=0,"",OFFSET(CountryData!$A$1,'Quality check'!$A83-1,'Quality check'!DP$1-1)),"")</f>
        <v/>
      </c>
      <c r="EF83">
        <f t="shared" si="3"/>
        <v>12</v>
      </c>
      <c r="EG83" t="str">
        <f t="shared" si="4"/>
        <v/>
      </c>
      <c r="EH83" t="str">
        <f t="shared" si="0"/>
        <v/>
      </c>
    </row>
    <row r="84" spans="1:138" x14ac:dyDescent="0.25">
      <c r="A84" s="114">
        <f>IF(ISNUMBER(MATCH(C84,CountryData!$EM:$EM,0)),MATCH(C84,CountryData!$EM:$EM,0),"")</f>
        <v>104</v>
      </c>
      <c r="B84" t="s">
        <v>454</v>
      </c>
      <c r="C84" t="s">
        <v>773</v>
      </c>
      <c r="D84" t="str">
        <f t="shared" si="1"/>
        <v>Mozambique</v>
      </c>
      <c r="E84">
        <f t="shared" si="2"/>
        <v>2013</v>
      </c>
      <c r="F84" s="203" t="str">
        <f ca="1">IF(AND(ISNUMBER($A84),ISNUMBER(F$1)),IF(OFFSET(CountryData!$A$1,'Quality check'!$A84-1,'Quality check'!F$1-1)=0,"",OFFSET(CountryData!$A$1,'Quality check'!$A84-1,'Quality check'!F$1-1)),"")</f>
        <v/>
      </c>
      <c r="G84" s="203" t="str">
        <f ca="1">IF(AND(ISNUMBER($A84),ISNUMBER(G$1)),IF(OFFSET(CountryData!$A$1,'Quality check'!$A84-1,'Quality check'!G$1-1)=0,"",OFFSET(CountryData!$A$1,'Quality check'!$A84-1,'Quality check'!G$1-1)),"")</f>
        <v/>
      </c>
      <c r="H84" s="202" t="str">
        <f ca="1">IF(AND(ISNUMBER($A84),ISNUMBER(H$1)),IF(OFFSET(CountryData!$A$1,'Quality check'!$A84-1,'Quality check'!H$1-1)=0,"",OFFSET(CountryData!$A$1,'Quality check'!$A84-1,'Quality check'!H$1-1)),"")</f>
        <v/>
      </c>
      <c r="I84" s="202" t="str">
        <f ca="1">IF(AND(ISNUMBER($A84),ISNUMBER(I$1)),IF(OFFSET(CountryData!$A$1,'Quality check'!$A84-1,'Quality check'!I$1-1)=0,"",OFFSET(CountryData!$A$1,'Quality check'!$A84-1,'Quality check'!I$1-1)),"")</f>
        <v/>
      </c>
      <c r="J84" s="203" t="str">
        <f ca="1">IF(AND(ISNUMBER($A84),ISNUMBER(J$1)),IF(OFFSET(CountryData!$A$1,'Quality check'!$A84-1,'Quality check'!J$1-1)=0,"",OFFSET(CountryData!$A$1,'Quality check'!$A84-1,'Quality check'!J$1-1)),"")</f>
        <v/>
      </c>
      <c r="K84" s="203" t="str">
        <f ca="1">IF(AND(ISNUMBER($A84),ISNUMBER(K$1)),IF(OFFSET(CountryData!$A$1,'Quality check'!$A84-1,'Quality check'!K$1-1)=0,"",OFFSET(CountryData!$A$1,'Quality check'!$A84-1,'Quality check'!K$1-1)),"")</f>
        <v/>
      </c>
      <c r="L84" s="203" t="str">
        <f ca="1">IF(AND(ISNUMBER($A84),ISNUMBER(L$1)),IF(OFFSET(CountryData!$A$1,'Quality check'!$A84-1,'Quality check'!L$1-1)=0,"",OFFSET(CountryData!$A$1,'Quality check'!$A84-1,'Quality check'!L$1-1)),"")</f>
        <v/>
      </c>
      <c r="M84" s="203" t="str">
        <f ca="1">IF(AND(ISNUMBER($A84),ISNUMBER(M$1)),IF(OFFSET(CountryData!$A$1,'Quality check'!$A84-1,'Quality check'!M$1-1)=0,"",OFFSET(CountryData!$A$1,'Quality check'!$A84-1,'Quality check'!M$1-1)),"")</f>
        <v/>
      </c>
      <c r="N84" s="203" t="str">
        <f ca="1">IF(AND(ISNUMBER($A84),ISNUMBER(N$1)),IF(OFFSET(CountryData!$A$1,'Quality check'!$A84-1,'Quality check'!N$1-1)=0,"",OFFSET(CountryData!$A$1,'Quality check'!$A84-1,'Quality check'!N$1-1)),"")</f>
        <v/>
      </c>
      <c r="O84" s="203" t="str">
        <f ca="1">IF(AND(ISNUMBER($A84),ISNUMBER(O$1)),IF(OFFSET(CountryData!$A$1,'Quality check'!$A84-1,'Quality check'!O$1-1)=0,"",OFFSET(CountryData!$A$1,'Quality check'!$A84-1,'Quality check'!O$1-1)),"")</f>
        <v/>
      </c>
      <c r="P84" s="203" t="str">
        <f ca="1">IF(AND(ISNUMBER($A84),ISNUMBER(P$1)),IF(OFFSET(CountryData!$A$1,'Quality check'!$A84-1,'Quality check'!P$1-1)=0,"",OFFSET(CountryData!$A$1,'Quality check'!$A84-1,'Quality check'!P$1-1)),"")</f>
        <v/>
      </c>
      <c r="Q84" s="203" t="str">
        <f ca="1">IF(AND(ISNUMBER($A84),ISNUMBER(Q$1)),IF(OFFSET(CountryData!$A$1,'Quality check'!$A84-1,'Quality check'!Q$1-1)=0,"",OFFSET(CountryData!$A$1,'Quality check'!$A84-1,'Quality check'!Q$1-1)),"")</f>
        <v/>
      </c>
      <c r="R84" s="203" t="str">
        <f ca="1">IF(AND(ISNUMBER($A84),ISNUMBER(R$1)),IF(OFFSET(CountryData!$A$1,'Quality check'!$A84-1,'Quality check'!R$1-1)=0,"",OFFSET(CountryData!$A$1,'Quality check'!$A84-1,'Quality check'!R$1-1)),"")</f>
        <v/>
      </c>
      <c r="S84" s="203" t="str">
        <f ca="1">IF(AND(ISNUMBER($A84),ISNUMBER(S$1)),IF(OFFSET(CountryData!$A$1,'Quality check'!$A84-1,'Quality check'!S$1-1)=0,"",OFFSET(CountryData!$A$1,'Quality check'!$A84-1,'Quality check'!S$1-1)),"")</f>
        <v/>
      </c>
      <c r="T84" s="202" t="str">
        <f ca="1">IF(AND(ISNUMBER($A84),ISNUMBER(T$1)),IF(OFFSET(CountryData!$A$1,'Quality check'!$A84-1,'Quality check'!T$1-1)=0,"",OFFSET(CountryData!$A$1,'Quality check'!$A84-1,'Quality check'!T$1-1)),"")</f>
        <v/>
      </c>
      <c r="U84" s="203" t="str">
        <f ca="1">IF(AND(ISNUMBER($A84),ISNUMBER(U$1)),IF(OFFSET(CountryData!$A$1,'Quality check'!$A84-1,'Quality check'!U$1-1)=0,"",OFFSET(CountryData!$A$1,'Quality check'!$A84-1,'Quality check'!U$1-1)),"")</f>
        <v/>
      </c>
      <c r="V84" s="203" t="str">
        <f ca="1">IF(AND(ISNUMBER($A84),ISNUMBER(V$1)),IF(OFFSET(CountryData!$A$1,'Quality check'!$A84-1,'Quality check'!V$1-1)=0,"",OFFSET(CountryData!$A$1,'Quality check'!$A84-1,'Quality check'!V$1-1)),"")</f>
        <v/>
      </c>
      <c r="W84" s="202" t="str">
        <f ca="1">IF(AND(ISNUMBER($A84),ISNUMBER(W$1)),IF(OFFSET(CountryData!$A$1,'Quality check'!$A84-1,'Quality check'!W$1-1)=0,"",OFFSET(CountryData!$A$1,'Quality check'!$A84-1,'Quality check'!W$1-1)),"")</f>
        <v/>
      </c>
      <c r="X84" s="202" t="str">
        <f ca="1">IF(AND(ISNUMBER($A84),ISNUMBER(X$1)),IF(OFFSET(CountryData!$A$1,'Quality check'!$A84-1,'Quality check'!X$1-1)=0,"",OFFSET(CountryData!$A$1,'Quality check'!$A84-1,'Quality check'!X$1-1)),"")</f>
        <v/>
      </c>
      <c r="Y84" s="202" t="str">
        <f ca="1">IF(AND(ISNUMBER($A84),ISNUMBER(Y$1)),IF(OFFSET(CountryData!$A$1,'Quality check'!$A84-1,'Quality check'!Y$1-1)=0,"",OFFSET(CountryData!$A$1,'Quality check'!$A84-1,'Quality check'!Y$1-1)),"")</f>
        <v/>
      </c>
      <c r="Z84" s="202" t="str">
        <f ca="1">IF(AND(ISNUMBER($A84),ISNUMBER(Z$1)),IF(OFFSET(CountryData!$A$1,'Quality check'!$A84-1,'Quality check'!Z$1-1)=0,"",OFFSET(CountryData!$A$1,'Quality check'!$A84-1,'Quality check'!Z$1-1)),"")</f>
        <v/>
      </c>
      <c r="AA84" s="203" t="str">
        <f ca="1">IF(AND(ISNUMBER($A84),ISNUMBER(AA$1)),IF(OFFSET(CountryData!$A$1,'Quality check'!$A84-1,'Quality check'!AA$1-1)=0,"",OFFSET(CountryData!$A$1,'Quality check'!$A84-1,'Quality check'!AA$1-1)),"")</f>
        <v/>
      </c>
      <c r="AB84" s="203" t="str">
        <f ca="1">IF(AND(ISNUMBER($A84),ISNUMBER(AB$1)),IF(OFFSET(CountryData!$A$1,'Quality check'!$A84-1,'Quality check'!AB$1-1)=0,"",OFFSET(CountryData!$A$1,'Quality check'!$A84-1,'Quality check'!AB$1-1)),"")</f>
        <v/>
      </c>
      <c r="AC84" s="203" t="str">
        <f ca="1">IF(AND(ISNUMBER($A84),ISNUMBER(AC$1)),IF(OFFSET(CountryData!$A$1,'Quality check'!$A84-1,'Quality check'!AC$1-1)=0,"",OFFSET(CountryData!$A$1,'Quality check'!$A84-1,'Quality check'!AC$1-1)),"")</f>
        <v/>
      </c>
      <c r="AD84" s="203" t="str">
        <f ca="1">IF(AND(ISNUMBER($A84),ISNUMBER(AD$1)),IF(OFFSET(CountryData!$A$1,'Quality check'!$A84-1,'Quality check'!AD$1-1)=0,"",OFFSET(CountryData!$A$1,'Quality check'!$A84-1,'Quality check'!AD$1-1)),"")</f>
        <v/>
      </c>
      <c r="AE84" s="202" t="str">
        <f ca="1">IF(AND(ISNUMBER($A84),ISNUMBER(AE$1)),IF(OFFSET(CountryData!$A$1,'Quality check'!$A84-1,'Quality check'!AE$1-1)=0,"",OFFSET(CountryData!$A$1,'Quality check'!$A84-1,'Quality check'!AE$1-1)),"")</f>
        <v/>
      </c>
      <c r="AF84" s="308" t="str">
        <f ca="1">IF(AND(ISNUMBER($A84),ISNUMBER(AF$1)),IF(OFFSET(CountryData!$A$1,'Quality check'!$A84-1,'Quality check'!AF$1-1)=0,"",OFFSET(CountryData!$A$1,'Quality check'!$A84-1,'Quality check'!AF$1-1)),"")</f>
        <v/>
      </c>
      <c r="AG84" s="203" t="str">
        <f ca="1">IF(AND(ISNUMBER($A84),ISNUMBER(AG$1)),IF(OFFSET(CountryData!$A$1,'Quality check'!$A84-1,'Quality check'!AG$1-1)=0,"",OFFSET(CountryData!$A$1,'Quality check'!$A84-1,'Quality check'!AG$1-1)),"")</f>
        <v/>
      </c>
      <c r="AH84" s="203" t="str">
        <f ca="1">IF(AND(ISNUMBER($A84),ISNUMBER(AH$1)),IF(OFFSET(CountryData!$A$1,'Quality check'!$A84-1,'Quality check'!AH$1-1)=0,"",OFFSET(CountryData!$A$1,'Quality check'!$A84-1,'Quality check'!AH$1-1)),"")</f>
        <v/>
      </c>
      <c r="AI84" s="203" t="str">
        <f ca="1">IF(AND(ISNUMBER($A84),ISNUMBER(AI$1)),IF(OFFSET(CountryData!$A$1,'Quality check'!$A84-1,'Quality check'!AI$1-1)=0,"",OFFSET(CountryData!$A$1,'Quality check'!$A84-1,'Quality check'!AI$1-1)),"")</f>
        <v/>
      </c>
      <c r="AJ84" s="202" t="str">
        <f ca="1">IF(AND(ISNUMBER($A84),ISNUMBER(AJ$1)),IF(OFFSET(CountryData!$A$1,'Quality check'!$A84-1,'Quality check'!AJ$1-1)=0,"",OFFSET(CountryData!$A$1,'Quality check'!$A84-1,'Quality check'!AJ$1-1)),"")</f>
        <v/>
      </c>
      <c r="AK84" s="202" t="str">
        <f ca="1">IF(AND(ISNUMBER($A84),ISNUMBER(AK$1)),IF(OFFSET(CountryData!$A$1,'Quality check'!$A84-1,'Quality check'!AK$1-1)=0,"",OFFSET(CountryData!$A$1,'Quality check'!$A84-1,'Quality check'!AK$1-1)),"")</f>
        <v/>
      </c>
      <c r="AL84" s="202" t="str">
        <f ca="1">IF(AND(ISNUMBER($A84),ISNUMBER(AL$1)),IF(OFFSET(CountryData!$A$1,'Quality check'!$A84-1,'Quality check'!AL$1-1)=0,"",OFFSET(CountryData!$A$1,'Quality check'!$A84-1,'Quality check'!AL$1-1)),"")</f>
        <v/>
      </c>
      <c r="AM84" s="202" t="str">
        <f ca="1">IF(AND(ISNUMBER($A84),ISNUMBER(AM$1)),IF(OFFSET(CountryData!$A$1,'Quality check'!$A84-1,'Quality check'!AM$1-1)=0,"",OFFSET(CountryData!$A$1,'Quality check'!$A84-1,'Quality check'!AM$1-1)),"")</f>
        <v/>
      </c>
      <c r="AN84" s="202" t="str">
        <f ca="1">IF(AND(ISNUMBER($A84),ISNUMBER(AN$1)),IF(OFFSET(CountryData!$A$1,'Quality check'!$A84-1,'Quality check'!AN$1-1)=0,"",OFFSET(CountryData!$A$1,'Quality check'!$A84-1,'Quality check'!AN$1-1)),"")</f>
        <v/>
      </c>
      <c r="AO84" s="203" t="str">
        <f ca="1">IF(AND(ISNUMBER($A84),ISNUMBER(AO$1)),IF(OFFSET(CountryData!$A$1,'Quality check'!$A84-1,'Quality check'!AO$1-1)=0,"",OFFSET(CountryData!$A$1,'Quality check'!$A84-1,'Quality check'!AO$1-1)),"")</f>
        <v/>
      </c>
      <c r="AP84" s="203" t="str">
        <f ca="1">IF(AND(ISNUMBER($A84),ISNUMBER(AP$1)),IF(OFFSET(CountryData!$A$1,'Quality check'!$A84-1,'Quality check'!AP$1-1)=0,"",OFFSET(CountryData!$A$1,'Quality check'!$A84-1,'Quality check'!AP$1-1)),"")</f>
        <v/>
      </c>
      <c r="AQ84" s="202" t="str">
        <f ca="1">IF(AND(ISNUMBER($A84),ISNUMBER(AQ$1)),IF(OFFSET(CountryData!$A$1,'Quality check'!$A84-1,'Quality check'!AQ$1-1)=0,"",OFFSET(CountryData!$A$1,'Quality check'!$A84-1,'Quality check'!AQ$1-1)),"")</f>
        <v/>
      </c>
      <c r="AR84" s="202" t="str">
        <f ca="1">IF(AND(ISNUMBER($A84),ISNUMBER(AR$1)),IF(OFFSET(CountryData!$A$1,'Quality check'!$A84-1,'Quality check'!AR$1-1)=0,"",OFFSET(CountryData!$A$1,'Quality check'!$A84-1,'Quality check'!AR$1-1)),"")</f>
        <v/>
      </c>
      <c r="AS84" s="202" t="str">
        <f ca="1">IF(AND(ISNUMBER($A84),ISNUMBER(AS$1)),IF(OFFSET(CountryData!$A$1,'Quality check'!$A84-1,'Quality check'!AS$1-1)=0,"",OFFSET(CountryData!$A$1,'Quality check'!$A84-1,'Quality check'!AS$1-1)),"")</f>
        <v/>
      </c>
      <c r="AT84" s="202" t="str">
        <f ca="1">IF(AND(ISNUMBER($A84),ISNUMBER(AT$1)),IF(OFFSET(CountryData!$A$1,'Quality check'!$A84-1,'Quality check'!AT$1-1)=0,"",OFFSET(CountryData!$A$1,'Quality check'!$A84-1,'Quality check'!AT$1-1)),"")</f>
        <v/>
      </c>
      <c r="AU84" s="202" t="str">
        <f ca="1">IF(AND(ISNUMBER($A84),ISNUMBER(AU$1)),IF(OFFSET(CountryData!$A$1,'Quality check'!$A84-1,'Quality check'!AU$1-1)=0,"",OFFSET(CountryData!$A$1,'Quality check'!$A84-1,'Quality check'!AU$1-1)),"")</f>
        <v/>
      </c>
      <c r="AV84" s="202" t="str">
        <f ca="1">IF(AND(ISNUMBER($A84),ISNUMBER(AV$1)),IF(OFFSET(CountryData!$A$1,'Quality check'!$A84-1,'Quality check'!AV$1-1)=0,"",OFFSET(CountryData!$A$1,'Quality check'!$A84-1,'Quality check'!AV$1-1)),"")</f>
        <v/>
      </c>
      <c r="AW84" s="203" t="str">
        <f ca="1">IF(AND(ISNUMBER($A84),ISNUMBER(AW$1)),IF(OFFSET(CountryData!$A$1,'Quality check'!$A84-1,'Quality check'!AW$1-1)=0,"",OFFSET(CountryData!$A$1,'Quality check'!$A84-1,'Quality check'!AW$1-1)),"")</f>
        <v/>
      </c>
      <c r="AX84" s="203" t="str">
        <f ca="1">IF(AND(ISNUMBER($A84),ISNUMBER(AX$1)),IF(OFFSET(CountryData!$A$1,'Quality check'!$A84-1,'Quality check'!AX$1-1)=0,"",OFFSET(CountryData!$A$1,'Quality check'!$A84-1,'Quality check'!AX$1-1)),"")</f>
        <v/>
      </c>
      <c r="AY84" s="202" t="str">
        <f ca="1">IF(AND(ISNUMBER($A84),ISNUMBER(AY$1)),IF(OFFSET(CountryData!$A$1,'Quality check'!$A84-1,'Quality check'!AY$1-1)=0,"",OFFSET(CountryData!$A$1,'Quality check'!$A84-1,'Quality check'!AY$1-1)),"")</f>
        <v/>
      </c>
      <c r="AZ84" s="202" t="str">
        <f ca="1">IF(AND(ISNUMBER($A84),ISNUMBER(AZ$1)),IF(OFFSET(CountryData!$A$1,'Quality check'!$A84-1,'Quality check'!AZ$1-1)=0,"",OFFSET(CountryData!$A$1,'Quality check'!$A84-1,'Quality check'!AZ$1-1)),"")</f>
        <v/>
      </c>
      <c r="BA84" s="202" t="str">
        <f ca="1">IF(AND(ISNUMBER($A84),ISNUMBER(BA$1)),IF(OFFSET(CountryData!$A$1,'Quality check'!$A84-1,'Quality check'!BA$1-1)=0,"",OFFSET(CountryData!$A$1,'Quality check'!$A84-1,'Quality check'!BA$1-1)),"")</f>
        <v/>
      </c>
      <c r="BB84" s="202" t="str">
        <f ca="1">IF(AND(ISNUMBER($A84),ISNUMBER(BB$1)),IF(OFFSET(CountryData!$A$1,'Quality check'!$A84-1,'Quality check'!BB$1-1)=0,"",OFFSET(CountryData!$A$1,'Quality check'!$A84-1,'Quality check'!BB$1-1)),"")</f>
        <v/>
      </c>
      <c r="BC84" s="202" t="str">
        <f ca="1">IF(AND(ISNUMBER($A84),ISNUMBER(BC$1)),IF(OFFSET(CountryData!$A$1,'Quality check'!$A84-1,'Quality check'!BC$1-1)=0,"",OFFSET(CountryData!$A$1,'Quality check'!$A84-1,'Quality check'!BC$1-1)),"")</f>
        <v/>
      </c>
      <c r="BD84" s="313" t="str">
        <f ca="1">IF(AND(ISNUMBER($A84),ISNUMBER(BD$1)),IF(OFFSET(CountryData!$A$1,'Quality check'!$A84-1,'Quality check'!BD$1-1)=0,"",OFFSET(CountryData!$A$1,'Quality check'!$A84-1,'Quality check'!BD$1-1)),"")</f>
        <v/>
      </c>
      <c r="BE84" s="313" t="str">
        <f ca="1">IF(AND(ISNUMBER($A84),ISNUMBER(BE$1)),IF(OFFSET(CountryData!$A$1,'Quality check'!$A84-1,'Quality check'!BE$1-1)=0,"",OFFSET(CountryData!$A$1,'Quality check'!$A84-1,'Quality check'!BE$1-1)),"")</f>
        <v/>
      </c>
      <c r="BF84" s="313" t="str">
        <f ca="1">IF(AND(ISNUMBER($A84),ISNUMBER(BF$1)),IF(OFFSET(CountryData!$A$1,'Quality check'!$A84-1,'Quality check'!BF$1-1)=0,"",OFFSET(CountryData!$A$1,'Quality check'!$A84-1,'Quality check'!BF$1-1)),"")</f>
        <v/>
      </c>
      <c r="BG84" s="203" t="str">
        <f ca="1">IF(AND(ISNUMBER($A84),ISNUMBER(BG$1)),IF(OFFSET(CountryData!$A$1,'Quality check'!$A84-1,'Quality check'!BG$1-1)=0,"",OFFSET(CountryData!$A$1,'Quality check'!$A84-1,'Quality check'!BG$1-1)),"")</f>
        <v/>
      </c>
      <c r="BH84" s="202" t="str">
        <f ca="1">IF(AND(ISNUMBER($A84),ISNUMBER(BH$1)),IF(OFFSET(CountryData!$A$1,'Quality check'!$A84-1,'Quality check'!BH$1-1)=0,"",OFFSET(CountryData!$A$1,'Quality check'!$A84-1,'Quality check'!BH$1-1)),"")</f>
        <v/>
      </c>
      <c r="BI84" s="203" t="str">
        <f ca="1">IF(AND(ISNUMBER($A84),ISNUMBER(BI$1)),IF(OFFSET(CountryData!$A$1,'Quality check'!$A84-1,'Quality check'!BI$1-1)=0,"",OFFSET(CountryData!$A$1,'Quality check'!$A84-1,'Quality check'!BI$1-1)),"")</f>
        <v/>
      </c>
      <c r="BJ84" s="202" t="str">
        <f ca="1">IF(AND(ISNUMBER($A84),ISNUMBER(BJ$1)),IF(OFFSET(CountryData!$A$1,'Quality check'!$A84-1,'Quality check'!BJ$1-1)=0,"",OFFSET(CountryData!$A$1,'Quality check'!$A84-1,'Quality check'!BJ$1-1)),"")</f>
        <v/>
      </c>
      <c r="BK84" s="202" t="str">
        <f ca="1">IF(AND(ISNUMBER($A84),ISNUMBER(BK$1)),IF(OFFSET(CountryData!$A$1,'Quality check'!$A84-1,'Quality check'!BK$1-1)=0,"",OFFSET(CountryData!$A$1,'Quality check'!$A84-1,'Quality check'!BK$1-1)),"")</f>
        <v/>
      </c>
      <c r="BL84" s="308" t="str">
        <f ca="1">IF(AND(ISNUMBER($A84),ISNUMBER(BL$1)),IF(OFFSET(CountryData!$A$1,'Quality check'!$A84-1,'Quality check'!BL$1-1)=0,"",OFFSET(CountryData!$A$1,'Quality check'!$A84-1,'Quality check'!BL$1-1)),"")</f>
        <v/>
      </c>
      <c r="BM84" s="308" t="str">
        <f ca="1">IF(AND(ISNUMBER($A84),ISNUMBER(BM$1)),IF(OFFSET(CountryData!$A$1,'Quality check'!$A84-1,'Quality check'!BM$1-1)=0,"",OFFSET(CountryData!$A$1,'Quality check'!$A84-1,'Quality check'!BM$1-1)),"")</f>
        <v/>
      </c>
      <c r="BN84" s="308" t="str">
        <f ca="1">IF(AND(ISNUMBER($A84),ISNUMBER(BN$1)),IF(OFFSET(CountryData!$A$1,'Quality check'!$A84-1,'Quality check'!BN$1-1)=0,"",OFFSET(CountryData!$A$1,'Quality check'!$A84-1,'Quality check'!BN$1-1)),"")</f>
        <v/>
      </c>
      <c r="BO84" s="308" t="str">
        <f ca="1">IF(AND(ISNUMBER($A84),ISNUMBER(BO$1)),IF(OFFSET(CountryData!$A$1,'Quality check'!$A84-1,'Quality check'!BO$1-1)=0,"",OFFSET(CountryData!$A$1,'Quality check'!$A84-1,'Quality check'!BO$1-1)),"")</f>
        <v/>
      </c>
      <c r="BP84" s="308" t="str">
        <f ca="1">IF(AND(ISNUMBER($A84),ISNUMBER(BP$1)),IF(OFFSET(CountryData!$A$1,'Quality check'!$A84-1,'Quality check'!BP$1-1)=0,"",OFFSET(CountryData!$A$1,'Quality check'!$A84-1,'Quality check'!BP$1-1)),"")</f>
        <v/>
      </c>
      <c r="BQ84" s="308" t="str">
        <f ca="1">IF(AND(ISNUMBER($A84),ISNUMBER(BQ$1)),IF(OFFSET(CountryData!$A$1,'Quality check'!$A84-1,'Quality check'!BQ$1-1)=0,"",OFFSET(CountryData!$A$1,'Quality check'!$A84-1,'Quality check'!BQ$1-1)),"")</f>
        <v/>
      </c>
      <c r="BR84" s="308" t="str">
        <f ca="1">IF(AND(ISNUMBER($A84),ISNUMBER(BR$1)),IF(OFFSET(CountryData!$A$1,'Quality check'!$A84-1,'Quality check'!BR$1-1)=0,"",OFFSET(CountryData!$A$1,'Quality check'!$A84-1,'Quality check'!BR$1-1)),"")</f>
        <v/>
      </c>
      <c r="BS84" s="308" t="str">
        <f ca="1">IF(AND(ISNUMBER($A84),ISNUMBER(BS$1)),IF(OFFSET(CountryData!$A$1,'Quality check'!$A84-1,'Quality check'!BS$1-1)=0,"",OFFSET(CountryData!$A$1,'Quality check'!$A84-1,'Quality check'!BS$1-1)),"")</f>
        <v/>
      </c>
      <c r="BT84" s="308" t="str">
        <f ca="1">IF(AND(ISNUMBER($A84),ISNUMBER(BT$1)),IF(OFFSET(CountryData!$A$1,'Quality check'!$A84-1,'Quality check'!BT$1-1)=0,"",OFFSET(CountryData!$A$1,'Quality check'!$A84-1,'Quality check'!BT$1-1)),"")</f>
        <v/>
      </c>
      <c r="BU84" s="308" t="str">
        <f ca="1">IF(AND(ISNUMBER($A84),ISNUMBER(BU$1)),IF(OFFSET(CountryData!$A$1,'Quality check'!$A84-1,'Quality check'!BU$1-1)=0,"",OFFSET(CountryData!$A$1,'Quality check'!$A84-1,'Quality check'!BU$1-1)),"")</f>
        <v/>
      </c>
      <c r="BV84" s="308" t="str">
        <f ca="1">IF(AND(ISNUMBER($A84),ISNUMBER(BV$1)),IF(OFFSET(CountryData!$A$1,'Quality check'!$A84-1,'Quality check'!BV$1-1)=0,"",OFFSET(CountryData!$A$1,'Quality check'!$A84-1,'Quality check'!BV$1-1)),"")</f>
        <v/>
      </c>
      <c r="BW84" s="308" t="str">
        <f ca="1">IF(AND(ISNUMBER($A84),ISNUMBER(BW$1)),IF(OFFSET(CountryData!$A$1,'Quality check'!$A84-1,'Quality check'!BW$1-1)=0,"",OFFSET(CountryData!$A$1,'Quality check'!$A84-1,'Quality check'!BW$1-1)),"")</f>
        <v/>
      </c>
      <c r="BX84" s="202" t="str">
        <f ca="1">IF(AND(ISNUMBER($A84),ISNUMBER(BX$1)),IF(OFFSET(CountryData!$A$1,'Quality check'!$A84-1,'Quality check'!BX$1-1)=0,"",OFFSET(CountryData!$A$1,'Quality check'!$A84-1,'Quality check'!BX$1-1)),"")</f>
        <v/>
      </c>
      <c r="BY84" s="308" t="str">
        <f ca="1">IF(AND(ISNUMBER($A84),ISNUMBER(BY$1)),IF(OFFSET(CountryData!$A$1,'Quality check'!$A84-1,'Quality check'!BY$1-1)=0,"",OFFSET(CountryData!$A$1,'Quality check'!$A84-1,'Quality check'!BY$1-1)),"")</f>
        <v/>
      </c>
      <c r="BZ84" s="308" t="str">
        <f ca="1">IF(AND(ISNUMBER($A84),ISNUMBER(BZ$1)),IF(OFFSET(CountryData!$A$1,'Quality check'!$A84-1,'Quality check'!BZ$1-1)=0,"",OFFSET(CountryData!$A$1,'Quality check'!$A84-1,'Quality check'!BZ$1-1)),"")</f>
        <v/>
      </c>
      <c r="CA84" s="308" t="str">
        <f ca="1">IF(AND(ISNUMBER($A84),ISNUMBER(CA$1)),IF(OFFSET(CountryData!$A$1,'Quality check'!$A84-1,'Quality check'!CA$1-1)=0,"",OFFSET(CountryData!$A$1,'Quality check'!$A84-1,'Quality check'!CA$1-1)),"")</f>
        <v/>
      </c>
      <c r="CB84" s="308" t="str">
        <f ca="1">IF(AND(ISNUMBER($A84),ISNUMBER(CB$1)),IF(OFFSET(CountryData!$A$1,'Quality check'!$A84-1,'Quality check'!CB$1-1)=0,"",OFFSET(CountryData!$A$1,'Quality check'!$A84-1,'Quality check'!CB$1-1)),"")</f>
        <v/>
      </c>
      <c r="CC84" s="308" t="str">
        <f ca="1">IF(AND(ISNUMBER($A84),ISNUMBER(CC$1)),IF(OFFSET(CountryData!$A$1,'Quality check'!$A84-1,'Quality check'!CC$1-1)=0,"",OFFSET(CountryData!$A$1,'Quality check'!$A84-1,'Quality check'!CC$1-1)),"")</f>
        <v/>
      </c>
      <c r="CD84" s="308" t="str">
        <f ca="1">IF(AND(ISNUMBER($A84),ISNUMBER(CD$1)),IF(OFFSET(CountryData!$A$1,'Quality check'!$A84-1,'Quality check'!CD$1-1)=0,"",OFFSET(CountryData!$A$1,'Quality check'!$A84-1,'Quality check'!CD$1-1)),"")</f>
        <v/>
      </c>
      <c r="CE84" s="308" t="str">
        <f ca="1">IF(AND(ISNUMBER($A84),ISNUMBER(CE$1)),IF(OFFSET(CountryData!$A$1,'Quality check'!$A84-1,'Quality check'!CE$1-1)=0,"",OFFSET(CountryData!$A$1,'Quality check'!$A84-1,'Quality check'!CE$1-1)),"")</f>
        <v/>
      </c>
      <c r="CF84" s="308" t="str">
        <f ca="1">IF(AND(ISNUMBER($A84),ISNUMBER(CF$1)),IF(OFFSET(CountryData!$A$1,'Quality check'!$A84-1,'Quality check'!CF$1-1)=0,"",OFFSET(CountryData!$A$1,'Quality check'!$A84-1,'Quality check'!CF$1-1)),"")</f>
        <v/>
      </c>
      <c r="CG84" s="308" t="str">
        <f ca="1">IF(AND(ISNUMBER($A84),ISNUMBER(CG$1)),IF(OFFSET(CountryData!$A$1,'Quality check'!$A84-1,'Quality check'!CG$1-1)=0,"",OFFSET(CountryData!$A$1,'Quality check'!$A84-1,'Quality check'!CG$1-1)),"")</f>
        <v/>
      </c>
      <c r="CH84" s="308" t="str">
        <f ca="1">IF(AND(ISNUMBER($A84),ISNUMBER(CH$1)),IF(OFFSET(CountryData!$A$1,'Quality check'!$A84-1,'Quality check'!CH$1-1)=0,"",OFFSET(CountryData!$A$1,'Quality check'!$A84-1,'Quality check'!CH$1-1)),"")</f>
        <v/>
      </c>
      <c r="CI84" s="308" t="str">
        <f ca="1">IF(AND(ISNUMBER($A84),ISNUMBER(CI$1)),IF(OFFSET(CountryData!$A$1,'Quality check'!$A84-1,'Quality check'!CI$1-1)=0,"",OFFSET(CountryData!$A$1,'Quality check'!$A84-1,'Quality check'!CI$1-1)),"")</f>
        <v/>
      </c>
      <c r="CJ84" s="308" t="str">
        <f ca="1">IF(AND(ISNUMBER($A84),ISNUMBER(CJ$1)),IF(OFFSET(CountryData!$A$1,'Quality check'!$A84-1,'Quality check'!CJ$1-1)=0,"",OFFSET(CountryData!$A$1,'Quality check'!$A84-1,'Quality check'!CJ$1-1)),"")</f>
        <v/>
      </c>
      <c r="CK84" s="202" t="str">
        <f ca="1">IF(AND(ISNUMBER($A84),ISNUMBER(CK$1)),IF(OFFSET(CountryData!$A$1,'Quality check'!$A84-1,'Quality check'!CK$1-1)=0,"",OFFSET(CountryData!$A$1,'Quality check'!$A84-1,'Quality check'!CK$1-1)),"")</f>
        <v/>
      </c>
      <c r="CL84" s="308" t="str">
        <f ca="1">IF(AND(ISNUMBER($A84),ISNUMBER(CL$1)),IF(OFFSET(CountryData!$A$1,'Quality check'!$A84-1,'Quality check'!CL$1-1)=0,"",OFFSET(CountryData!$A$1,'Quality check'!$A84-1,'Quality check'!CL$1-1)),"")</f>
        <v/>
      </c>
      <c r="CM84" s="308" t="str">
        <f ca="1">IF(AND(ISNUMBER($A84),ISNUMBER(CM$1)),IF(OFFSET(CountryData!$A$1,'Quality check'!$A84-1,'Quality check'!CM$1-1)=0,"",OFFSET(CountryData!$A$1,'Quality check'!$A84-1,'Quality check'!CM$1-1)),"")</f>
        <v/>
      </c>
      <c r="CN84" s="308" t="str">
        <f ca="1">IF(AND(ISNUMBER($A84),ISNUMBER(CN$1)),IF(OFFSET(CountryData!$A$1,'Quality check'!$A84-1,'Quality check'!CN$1-1)=0,"",OFFSET(CountryData!$A$1,'Quality check'!$A84-1,'Quality check'!CN$1-1)),"")</f>
        <v/>
      </c>
      <c r="CO84" s="308" t="str">
        <f ca="1">IF(AND(ISNUMBER($A84),ISNUMBER(CO$1)),IF(OFFSET(CountryData!$A$1,'Quality check'!$A84-1,'Quality check'!CO$1-1)=0,"",OFFSET(CountryData!$A$1,'Quality check'!$A84-1,'Quality check'!CO$1-1)),"")</f>
        <v/>
      </c>
      <c r="CP84" s="308" t="str">
        <f ca="1">IF(AND(ISNUMBER($A84),ISNUMBER(CP$1)),IF(OFFSET(CountryData!$A$1,'Quality check'!$A84-1,'Quality check'!CP$1-1)=0,"",OFFSET(CountryData!$A$1,'Quality check'!$A84-1,'Quality check'!CP$1-1)),"")</f>
        <v/>
      </c>
      <c r="CQ84" s="308" t="str">
        <f ca="1">IF(AND(ISNUMBER($A84),ISNUMBER(CQ$1)),IF(OFFSET(CountryData!$A$1,'Quality check'!$A84-1,'Quality check'!CQ$1-1)=0,"",OFFSET(CountryData!$A$1,'Quality check'!$A84-1,'Quality check'!CQ$1-1)),"")</f>
        <v/>
      </c>
      <c r="CR84" s="203" t="str">
        <f ca="1">IF(AND(ISNUMBER($A84),ISNUMBER(CR$1)),IF(OFFSET(CountryData!$A$1,'Quality check'!$A84-1,'Quality check'!CR$1-1)=0,"",OFFSET(CountryData!$A$1,'Quality check'!$A84-1,'Quality check'!CR$1-1)),"")</f>
        <v/>
      </c>
      <c r="CS84" s="203" t="str">
        <f ca="1">IF(AND(ISNUMBER($A84),ISNUMBER(CS$1)),IF(OFFSET(CountryData!$A$1,'Quality check'!$A84-1,'Quality check'!CS$1-1)=0,"",OFFSET(CountryData!$A$1,'Quality check'!$A84-1,'Quality check'!CS$1-1)),"")</f>
        <v/>
      </c>
      <c r="CT84" s="203" t="str">
        <f ca="1">IF(AND(ISNUMBER($A84),ISNUMBER(CT$1)),IF(OFFSET(CountryData!$A$1,'Quality check'!$A84-1,'Quality check'!CT$1-1)=0,"",OFFSET(CountryData!$A$1,'Quality check'!$A84-1,'Quality check'!CT$1-1)),"")</f>
        <v/>
      </c>
      <c r="CU84" s="203" t="str">
        <f ca="1">IF(AND(ISNUMBER($A84),ISNUMBER(CU$1)),IF(OFFSET(CountryData!$A$1,'Quality check'!$A84-1,'Quality check'!CU$1-1)=0,"",OFFSET(CountryData!$A$1,'Quality check'!$A84-1,'Quality check'!CU$1-1)),"")</f>
        <v/>
      </c>
      <c r="CV84" s="203" t="str">
        <f ca="1">IF(AND(ISNUMBER($A84),ISNUMBER(CV$1)),IF(OFFSET(CountryData!$A$1,'Quality check'!$A84-1,'Quality check'!CV$1-1)=0,"",OFFSET(CountryData!$A$1,'Quality check'!$A84-1,'Quality check'!CV$1-1)),"")</f>
        <v/>
      </c>
      <c r="CW84" s="203" t="str">
        <f ca="1">IF(AND(ISNUMBER($A84),ISNUMBER(CW$1)),IF(OFFSET(CountryData!$A$1,'Quality check'!$A84-1,'Quality check'!CW$1-1)=0,"",OFFSET(CountryData!$A$1,'Quality check'!$A84-1,'Quality check'!CW$1-1)),"")</f>
        <v/>
      </c>
      <c r="CX84" s="203" t="str">
        <f ca="1">IF(AND(ISNUMBER($A84),ISNUMBER(CX$1)),IF(OFFSET(CountryData!$A$1,'Quality check'!$A84-1,'Quality check'!CX$1-1)=0,"",OFFSET(CountryData!$A$1,'Quality check'!$A84-1,'Quality check'!CX$1-1)),"")</f>
        <v/>
      </c>
      <c r="CY84" s="203" t="str">
        <f ca="1">IF(AND(ISNUMBER($A84),ISNUMBER(CY$1)),IF(OFFSET(CountryData!$A$1,'Quality check'!$A84-1,'Quality check'!CY$1-1)=0,"",OFFSET(CountryData!$A$1,'Quality check'!$A84-1,'Quality check'!CY$1-1)),"")</f>
        <v/>
      </c>
      <c r="CZ84" s="308" t="str">
        <f ca="1">IF(AND(ISNUMBER($A84),ISNUMBER(CZ$1)),IF(OFFSET(CountryData!$A$1,'Quality check'!$A84-1,'Quality check'!CZ$1-1)=0,"",OFFSET(CountryData!$A$1,'Quality check'!$A84-1,'Quality check'!CZ$1-1)),"")</f>
        <v/>
      </c>
      <c r="DA84" s="308" t="str">
        <f ca="1">IF(AND(ISNUMBER($A84),ISNUMBER(DA$1)),IF(OFFSET(CountryData!$A$1,'Quality check'!$A84-1,'Quality check'!DA$1-1)=0,"",OFFSET(CountryData!$A$1,'Quality check'!$A84-1,'Quality check'!DA$1-1)),"")</f>
        <v/>
      </c>
      <c r="DB84" s="202" t="str">
        <f ca="1">IF(AND(ISNUMBER($A84),ISNUMBER(DB$1)),IF(OFFSET(CountryData!$A$1,'Quality check'!$A84-1,'Quality check'!DB$1-1)=0,"",OFFSET(CountryData!$A$1,'Quality check'!$A84-1,'Quality check'!DB$1-1)),"")</f>
        <v/>
      </c>
      <c r="DC84" s="308" t="str">
        <f ca="1">IF(AND(ISNUMBER($A84),ISNUMBER(DC$1)),IF(OFFSET(CountryData!$A$1,'Quality check'!$A84-1,'Quality check'!DC$1-1)=0,"",OFFSET(CountryData!$A$1,'Quality check'!$A84-1,'Quality check'!DC$1-1)),"")</f>
        <v/>
      </c>
      <c r="DD84" s="308" t="str">
        <f ca="1">IF(AND(ISNUMBER($A84),ISNUMBER(DD$1)),IF(OFFSET(CountryData!$A$1,'Quality check'!$A84-1,'Quality check'!DD$1-1)=0,"",OFFSET(CountryData!$A$1,'Quality check'!$A84-1,'Quality check'!DD$1-1)),"")</f>
        <v/>
      </c>
      <c r="DE84" s="202" t="str">
        <f ca="1">IF(AND(ISNUMBER($A84),ISNUMBER(DE$1)),IF(OFFSET(CountryData!$A$1,'Quality check'!$A84-1,'Quality check'!DE$1-1)=0,"",OFFSET(CountryData!$A$1,'Quality check'!$A84-1,'Quality check'!DE$1-1)),"")</f>
        <v/>
      </c>
      <c r="DF84" s="203" t="str">
        <f ca="1">IF(AND(ISNUMBER($A84),ISNUMBER(DF$1)),IF(OFFSET(CountryData!$A$1,'Quality check'!$A84-1,'Quality check'!DF$1-1)=0,"",OFFSET(CountryData!$A$1,'Quality check'!$A84-1,'Quality check'!DF$1-1)),"")</f>
        <v/>
      </c>
      <c r="DG84" s="308" t="str">
        <f ca="1">IF(AND(ISNUMBER($A84),ISNUMBER(DG$1)),IF(OFFSET(CountryData!$A$1,'Quality check'!$A84-1,'Quality check'!DG$1-1)=0,"",OFFSET(CountryData!$A$1,'Quality check'!$A84-1,'Quality check'!DG$1-1)),"")</f>
        <v/>
      </c>
      <c r="DH84" s="203" t="str">
        <f ca="1">IF(AND(ISNUMBER($A84),ISNUMBER(DH$1)),IF(OFFSET(CountryData!$A$1,'Quality check'!$A84-1,'Quality check'!DH$1-1)=0,"",OFFSET(CountryData!$A$1,'Quality check'!$A84-1,'Quality check'!DH$1-1)),"")</f>
        <v/>
      </c>
      <c r="DI84" s="308" t="str">
        <f ca="1">IF(AND(ISNUMBER($A84),ISNUMBER(DI$1)),IF(OFFSET(CountryData!$A$1,'Quality check'!$A84-1,'Quality check'!DI$1-1)=0,"",OFFSET(CountryData!$A$1,'Quality check'!$A84-1,'Quality check'!DI$1-1)),"")</f>
        <v/>
      </c>
      <c r="DJ84" s="308" t="str">
        <f ca="1">IF(AND(ISNUMBER($A84),ISNUMBER(DJ$1)),IF(OFFSET(CountryData!$A$1,'Quality check'!$A84-1,'Quality check'!DJ$1-1)=0,"",OFFSET(CountryData!$A$1,'Quality check'!$A84-1,'Quality check'!DJ$1-1)),"")</f>
        <v/>
      </c>
      <c r="DK84" s="203" t="str">
        <f ca="1">IF(AND(ISNUMBER($A84),ISNUMBER(DK$1)),IF(OFFSET(CountryData!$A$1,'Quality check'!$A84-1,'Quality check'!DK$1-1)=0,"",OFFSET(CountryData!$A$1,'Quality check'!$A84-1,'Quality check'!DK$1-1)),"")</f>
        <v/>
      </c>
      <c r="DL84" s="203" t="str">
        <f ca="1">IF(AND(ISNUMBER($A84),ISNUMBER(DL$1)),IF(OFFSET(CountryData!$A$1,'Quality check'!$A84-1,'Quality check'!DL$1-1)=0,"",OFFSET(CountryData!$A$1,'Quality check'!$A84-1,'Quality check'!DL$1-1)),"")</f>
        <v/>
      </c>
      <c r="DM84" s="203" t="str">
        <f ca="1">IF(AND(ISNUMBER($A84),ISNUMBER(DM$1)),IF(OFFSET(CountryData!$A$1,'Quality check'!$A84-1,'Quality check'!DM$1-1)=0,"",OFFSET(CountryData!$A$1,'Quality check'!$A84-1,'Quality check'!DM$1-1)),"")</f>
        <v/>
      </c>
      <c r="DN84" s="203" t="str">
        <f ca="1">IF(AND(ISNUMBER($A84),ISNUMBER(DN$1)),IF(OFFSET(CountryData!$A$1,'Quality check'!$A84-1,'Quality check'!DN$1-1)=0,"",OFFSET(CountryData!$A$1,'Quality check'!$A84-1,'Quality check'!DN$1-1)),"")</f>
        <v/>
      </c>
      <c r="DO84" t="str">
        <f ca="1">IF(AND(ISNUMBER($A84),ISNUMBER(DO$1)),IF(OFFSET(CountryData!$A$1,'Quality check'!$A84-1,'Quality check'!DO$1-1)=0,"",OFFSET(CountryData!$A$1,'Quality check'!$A84-1,'Quality check'!DO$1-1)),"")</f>
        <v/>
      </c>
      <c r="DP84" t="str">
        <f ca="1">IF(AND(ISNUMBER($A84),ISNUMBER(DP$1)),IF(OFFSET(CountryData!$A$1,'Quality check'!$A84-1,'Quality check'!DP$1-1)=0,"",OFFSET(CountryData!$A$1,'Quality check'!$A84-1,'Quality check'!DP$1-1)),"")</f>
        <v/>
      </c>
      <c r="EF84">
        <f t="shared" si="3"/>
        <v>12</v>
      </c>
      <c r="EG84" t="str">
        <f t="shared" si="4"/>
        <v/>
      </c>
      <c r="EH84" t="str">
        <f t="shared" si="0"/>
        <v/>
      </c>
    </row>
    <row r="85" spans="1:138" x14ac:dyDescent="0.25">
      <c r="A85" s="114">
        <f>IF(ISNUMBER(MATCH(C85,CountryData!$EM:$EM,0)),MATCH(C85,CountryData!$EM:$EM,0),"")</f>
        <v>38</v>
      </c>
      <c r="B85" t="s">
        <v>455</v>
      </c>
      <c r="C85" t="s">
        <v>774</v>
      </c>
      <c r="D85" t="str">
        <f t="shared" si="1"/>
        <v>Namibia</v>
      </c>
      <c r="E85">
        <f t="shared" si="2"/>
        <v>2009</v>
      </c>
      <c r="F85" s="203">
        <f ca="1">IF(AND(ISNUMBER($A85),ISNUMBER(F$1)),IF(OFFSET(CountryData!$A$1,'Quality check'!$A85-1,'Quality check'!F$1-1)=0,"",OFFSET(CountryData!$A$1,'Quality check'!$A85-1,'Quality check'!F$1-1)),"")</f>
        <v>2171000</v>
      </c>
      <c r="G85" s="203">
        <f ca="1">IF(AND(ISNUMBER($A85),ISNUMBER(G$1)),IF(OFFSET(CountryData!$A$1,'Quality check'!$A85-1,'Quality check'!G$1-1)=0,"",OFFSET(CountryData!$A$1,'Quality check'!$A85-1,'Quality check'!G$1-1)),"")</f>
        <v>803270</v>
      </c>
      <c r="H85" s="202" t="str">
        <f ca="1">IF(AND(ISNUMBER($A85),ISNUMBER(H$1)),IF(OFFSET(CountryData!$A$1,'Quality check'!$A85-1,'Quality check'!H$1-1)=0,"",OFFSET(CountryData!$A$1,'Quality check'!$A85-1,'Quality check'!H$1-1)),"")</f>
        <v/>
      </c>
      <c r="I85" s="202" t="str">
        <f ca="1">IF(AND(ISNUMBER($A85),ISNUMBER(I$1)),IF(OFFSET(CountryData!$A$1,'Quality check'!$A85-1,'Quality check'!I$1-1)=0,"",OFFSET(CountryData!$A$1,'Quality check'!$A85-1,'Quality check'!I$1-1)),"")</f>
        <v/>
      </c>
      <c r="J85" s="203">
        <f ca="1">IF(AND(ISNUMBER($A85),ISNUMBER(J$1)),IF(OFFSET(CountryData!$A$1,'Quality check'!$A85-1,'Quality check'!J$1-1)=0,"",OFFSET(CountryData!$A$1,'Quality check'!$A85-1,'Quality check'!J$1-1)),"")</f>
        <v>1092777.1114388059</v>
      </c>
      <c r="K85" s="203">
        <f ca="1">IF(AND(ISNUMBER($A85),ISNUMBER(K$1)),IF(OFFSET(CountryData!$A$1,'Quality check'!$A85-1,'Quality check'!K$1-1)=0,"",OFFSET(CountryData!$A$1,'Quality check'!$A85-1,'Quality check'!K$1-1)),"")</f>
        <v>191000</v>
      </c>
      <c r="L85" s="203" t="str">
        <f ca="1">IF(AND(ISNUMBER($A85),ISNUMBER(L$1)),IF(OFFSET(CountryData!$A$1,'Quality check'!$A85-1,'Quality check'!L$1-1)=0,"",OFFSET(CountryData!$A$1,'Quality check'!$A85-1,'Quality check'!L$1-1)),"")</f>
        <v/>
      </c>
      <c r="M85" s="203">
        <f ca="1">IF(AND(ISNUMBER($A85),ISNUMBER(M$1)),IF(OFFSET(CountryData!$A$1,'Quality check'!$A85-1,'Quality check'!M$1-1)=0,"",OFFSET(CountryData!$A$1,'Quality check'!$A85-1,'Quality check'!M$1-1)),"")</f>
        <v>279000</v>
      </c>
      <c r="N85" s="203">
        <f ca="1">IF(AND(ISNUMBER($A85),ISNUMBER(N$1)),IF(OFFSET(CountryData!$A$1,'Quality check'!$A85-1,'Quality check'!N$1-1)=0,"",OFFSET(CountryData!$A$1,'Quality check'!$A85-1,'Quality check'!N$1-1)),"")</f>
        <v>208145.68911264947</v>
      </c>
      <c r="O85" s="203">
        <f ca="1">IF(AND(ISNUMBER($A85),ISNUMBER(O$1)),IF(OFFSET(CountryData!$A$1,'Quality check'!$A85-1,'Quality check'!O$1-1)=0,"",OFFSET(CountryData!$A$1,'Quality check'!$A85-1,'Quality check'!O$1-1)),"")</f>
        <v>54177.784770295781</v>
      </c>
      <c r="P85" s="203">
        <f ca="1">IF(AND(ISNUMBER($A85),ISNUMBER(P$1)),IF(OFFSET(CountryData!$A$1,'Quality check'!$A85-1,'Quality check'!P$1-1)=0,"",OFFSET(CountryData!$A$1,'Quality check'!$A85-1,'Quality check'!P$1-1)),"")</f>
        <v>105885.77721837633</v>
      </c>
      <c r="Q85" s="203">
        <f ca="1">IF(AND(ISNUMBER($A85),ISNUMBER(Q$1)),IF(OFFSET(CountryData!$A$1,'Quality check'!$A85-1,'Quality check'!Q$1-1)=0,"",OFFSET(CountryData!$A$1,'Quality check'!$A85-1,'Quality check'!Q$1-1)),"")</f>
        <v>59000</v>
      </c>
      <c r="R85" s="203">
        <f ca="1">IF(AND(ISNUMBER($A85),ISNUMBER(R$1)),IF(OFFSET(CountryData!$A$1,'Quality check'!$A85-1,'Quality check'!R$1-1)=0,"",OFFSET(CountryData!$A$1,'Quality check'!$A85-1,'Quality check'!R$1-1)),"")</f>
        <v>51707.992448080549</v>
      </c>
      <c r="S85" s="203">
        <f ca="1">IF(AND(ISNUMBER($A85),ISNUMBER(S$1)),IF(OFFSET(CountryData!$A$1,'Quality check'!$A85-1,'Quality check'!S$1-1)=0,"",OFFSET(CountryData!$A$1,'Quality check'!$A85-1,'Quality check'!S$1-1)),"")</f>
        <v>24592.825676526118</v>
      </c>
      <c r="T85" s="202">
        <f ca="1">IF(AND(ISNUMBER($A85),ISNUMBER(T$1)),IF(OFFSET(CountryData!$A$1,'Quality check'!$A85-1,'Quality check'!T$1-1)=0,"",OFFSET(CountryData!$A$1,'Quality check'!$A85-1,'Quality check'!T$1-1)),"")</f>
        <v>0.63793999999999995</v>
      </c>
      <c r="U85" s="203">
        <f ca="1">IF(AND(ISNUMBER($A85),ISNUMBER(U$1)),IF(OFFSET(CountryData!$A$1,'Quality check'!$A85-1,'Quality check'!U$1-1)=0,"",OFFSET(CountryData!$A$1,'Quality check'!$A85-1,'Quality check'!U$1-1)),"")</f>
        <v>868400</v>
      </c>
      <c r="V85" s="203">
        <f ca="1">IF(AND(ISNUMBER($A85),ISNUMBER(V$1)),IF(OFFSET(CountryData!$A$1,'Quality check'!$A85-1,'Quality check'!V$1-1)=0,"",OFFSET(CountryData!$A$1,'Quality check'!$A85-1,'Quality check'!V$1-1)),"")</f>
        <v>781560</v>
      </c>
      <c r="W85" s="202">
        <f ca="1">IF(AND(ISNUMBER($A85),ISNUMBER(W$1)),IF(OFFSET(CountryData!$A$1,'Quality check'!$A85-1,'Quality check'!W$1-1)=0,"",OFFSET(CountryData!$A$1,'Quality check'!$A85-1,'Quality check'!W$1-1)),"")</f>
        <v>0.34899999999999998</v>
      </c>
      <c r="X85" s="202">
        <f ca="1">IF(AND(ISNUMBER($A85),ISNUMBER(X$1)),IF(OFFSET(CountryData!$A$1,'Quality check'!$A85-1,'Quality check'!X$1-1)=0,"",OFFSET(CountryData!$A$1,'Quality check'!$A85-1,'Quality check'!X$1-1)),"")</f>
        <v>4.9000000000000004</v>
      </c>
      <c r="Y85" s="202">
        <f ca="1">IF(AND(ISNUMBER($A85),ISNUMBER(Y$1)),IF(OFFSET(CountryData!$A$1,'Quality check'!$A85-1,'Quality check'!Y$1-1)=0,"",OFFSET(CountryData!$A$1,'Quality check'!$A85-1,'Quality check'!Y$1-1)),"")</f>
        <v>0.6</v>
      </c>
      <c r="Z85" s="202">
        <f ca="1">IF(AND(ISNUMBER($A85),ISNUMBER(Z$1)),IF(OFFSET(CountryData!$A$1,'Quality check'!$A85-1,'Quality check'!Z$1-1)=0,"",OFFSET(CountryData!$A$1,'Quality check'!$A85-1,'Quality check'!Z$1-1)),"")</f>
        <v>0.4</v>
      </c>
      <c r="AA85" s="203">
        <f ca="1">IF(AND(ISNUMBER($A85),ISNUMBER(AA$1)),IF(OFFSET(CountryData!$A$1,'Quality check'!$A85-1,'Quality check'!AA$1-1)=0,"",OFFSET(CountryData!$A$1,'Quality check'!$A85-1,'Quality check'!AA$1-1)),"")</f>
        <v>1167</v>
      </c>
      <c r="AB85" s="203">
        <f ca="1">IF(AND(ISNUMBER($A85),ISNUMBER(AB$1)),IF(OFFSET(CountryData!$A$1,'Quality check'!$A85-1,'Quality check'!AB$1-1)=0,"",OFFSET(CountryData!$A$1,'Quality check'!$A85-1,'Quality check'!AB$1-1)),"")</f>
        <v>1476</v>
      </c>
      <c r="AC85" s="203">
        <f ca="1">IF(AND(ISNUMBER($A85),ISNUMBER(AC$1)),IF(OFFSET(CountryData!$A$1,'Quality check'!$A85-1,'Quality check'!AC$1-1)=0,"",OFFSET(CountryData!$A$1,'Quality check'!$A85-1,'Quality check'!AC$1-1)),"")</f>
        <v>2459</v>
      </c>
      <c r="AD85" s="203">
        <f ca="1">IF(AND(ISNUMBER($A85),ISNUMBER(AD$1)),IF(OFFSET(CountryData!$A$1,'Quality check'!$A85-1,'Quality check'!AD$1-1)=0,"",OFFSET(CountryData!$A$1,'Quality check'!$A85-1,'Quality check'!AD$1-1)),"")</f>
        <v>127</v>
      </c>
      <c r="AE85" s="202">
        <f ca="1">IF(AND(ISNUMBER($A85),ISNUMBER(AE$1)),IF(OFFSET(CountryData!$A$1,'Quality check'!$A85-1,'Quality check'!AE$1-1)=0,"",OFFSET(CountryData!$A$1,'Quality check'!$A85-1,'Quality check'!AE$1-1)),"")</f>
        <v>0.122</v>
      </c>
      <c r="AF85" s="308">
        <f ca="1">IF(AND(ISNUMBER($A85),ISNUMBER(AF$1)),IF(OFFSET(CountryData!$A$1,'Quality check'!$A85-1,'Quality check'!AF$1-1)=0,"",OFFSET(CountryData!$A$1,'Quality check'!$A85-1,'Quality check'!AF$1-1)),"")</f>
        <v>2.1146666666666665</v>
      </c>
      <c r="AG85" s="203" t="str">
        <f ca="1">IF(AND(ISNUMBER($A85),ISNUMBER(AG$1)),IF(OFFSET(CountryData!$A$1,'Quality check'!$A85-1,'Quality check'!AG$1-1)=0,"",OFFSET(CountryData!$A$1,'Quality check'!$A85-1,'Quality check'!AG$1-1)),"")</f>
        <v/>
      </c>
      <c r="AH85" s="203" t="str">
        <f ca="1">IF(AND(ISNUMBER($A85),ISNUMBER(AH$1)),IF(OFFSET(CountryData!$A$1,'Quality check'!$A85-1,'Quality check'!AH$1-1)=0,"",OFFSET(CountryData!$A$1,'Quality check'!$A85-1,'Quality check'!AH$1-1)),"")</f>
        <v/>
      </c>
      <c r="AI85" s="203" t="str">
        <f ca="1">IF(AND(ISNUMBER($A85),ISNUMBER(AI$1)),IF(OFFSET(CountryData!$A$1,'Quality check'!$A85-1,'Quality check'!AI$1-1)=0,"",OFFSET(CountryData!$A$1,'Quality check'!$A85-1,'Quality check'!AI$1-1)),"")</f>
        <v/>
      </c>
      <c r="AJ85" s="202" t="str">
        <f ca="1">IF(AND(ISNUMBER($A85),ISNUMBER(AJ$1)),IF(OFFSET(CountryData!$A$1,'Quality check'!$A85-1,'Quality check'!AJ$1-1)=0,"",OFFSET(CountryData!$A$1,'Quality check'!$A85-1,'Quality check'!AJ$1-1)),"")</f>
        <v/>
      </c>
      <c r="AK85" s="202" t="str">
        <f ca="1">IF(AND(ISNUMBER($A85),ISNUMBER(AK$1)),IF(OFFSET(CountryData!$A$1,'Quality check'!$A85-1,'Quality check'!AK$1-1)=0,"",OFFSET(CountryData!$A$1,'Quality check'!$A85-1,'Quality check'!AK$1-1)),"")</f>
        <v/>
      </c>
      <c r="AL85" s="202">
        <f ca="1">IF(AND(ISNUMBER($A85),ISNUMBER(AL$1)),IF(OFFSET(CountryData!$A$1,'Quality check'!$A85-1,'Quality check'!AL$1-1)=0,"",OFFSET(CountryData!$A$1,'Quality check'!$A85-1,'Quality check'!AL$1-1)),"")</f>
        <v>4.2999999999999997E-2</v>
      </c>
      <c r="AM85" s="202">
        <f ca="1">IF(AND(ISNUMBER($A85),ISNUMBER(AM$1)),IF(OFFSET(CountryData!$A$1,'Quality check'!$A85-1,'Quality check'!AM$1-1)=0,"",OFFSET(CountryData!$A$1,'Quality check'!$A85-1,'Quality check'!AM$1-1)),"")</f>
        <v>0.74533333333333329</v>
      </c>
      <c r="AN85" s="202" t="str">
        <f ca="1">IF(AND(ISNUMBER($A85),ISNUMBER(AN$1)),IF(OFFSET(CountryData!$A$1,'Quality check'!$A85-1,'Quality check'!AN$1-1)=0,"",OFFSET(CountryData!$A$1,'Quality check'!$A85-1,'Quality check'!AN$1-1)),"")</f>
        <v/>
      </c>
      <c r="AO85" s="203" t="str">
        <f ca="1">IF(AND(ISNUMBER($A85),ISNUMBER(AO$1)),IF(OFFSET(CountryData!$A$1,'Quality check'!$A85-1,'Quality check'!AO$1-1)=0,"",OFFSET(CountryData!$A$1,'Quality check'!$A85-1,'Quality check'!AO$1-1)),"")</f>
        <v/>
      </c>
      <c r="AP85" s="203" t="str">
        <f ca="1">IF(AND(ISNUMBER($A85),ISNUMBER(AP$1)),IF(OFFSET(CountryData!$A$1,'Quality check'!$A85-1,'Quality check'!AP$1-1)=0,"",OFFSET(CountryData!$A$1,'Quality check'!$A85-1,'Quality check'!AP$1-1)),"")</f>
        <v/>
      </c>
      <c r="AQ85" s="202" t="str">
        <f ca="1">IF(AND(ISNUMBER($A85),ISNUMBER(AQ$1)),IF(OFFSET(CountryData!$A$1,'Quality check'!$A85-1,'Quality check'!AQ$1-1)=0,"",OFFSET(CountryData!$A$1,'Quality check'!$A85-1,'Quality check'!AQ$1-1)),"")</f>
        <v/>
      </c>
      <c r="AR85" s="202" t="str">
        <f ca="1">IF(AND(ISNUMBER($A85),ISNUMBER(AR$1)),IF(OFFSET(CountryData!$A$1,'Quality check'!$A85-1,'Quality check'!AR$1-1)=0,"",OFFSET(CountryData!$A$1,'Quality check'!$A85-1,'Quality check'!AR$1-1)),"")</f>
        <v/>
      </c>
      <c r="AS85" s="202" t="str">
        <f ca="1">IF(AND(ISNUMBER($A85),ISNUMBER(AS$1)),IF(OFFSET(CountryData!$A$1,'Quality check'!$A85-1,'Quality check'!AS$1-1)=0,"",OFFSET(CountryData!$A$1,'Quality check'!$A85-1,'Quality check'!AS$1-1)),"")</f>
        <v/>
      </c>
      <c r="AT85" s="202">
        <f ca="1">IF(AND(ISNUMBER($A85),ISNUMBER(AT$1)),IF(OFFSET(CountryData!$A$1,'Quality check'!$A85-1,'Quality check'!AT$1-1)=0,"",OFFSET(CountryData!$A$1,'Quality check'!$A85-1,'Quality check'!AT$1-1)),"")</f>
        <v>0.16900000000000001</v>
      </c>
      <c r="AU85" s="202">
        <f ca="1">IF(AND(ISNUMBER($A85),ISNUMBER(AU$1)),IF(OFFSET(CountryData!$A$1,'Quality check'!$A85-1,'Quality check'!AU$1-1)=0,"",OFFSET(CountryData!$A$1,'Quality check'!$A85-1,'Quality check'!AU$1-1)),"")</f>
        <v>2.9293333333333336</v>
      </c>
      <c r="AV85" s="202" t="str">
        <f ca="1">IF(AND(ISNUMBER($A85),ISNUMBER(AV$1)),IF(OFFSET(CountryData!$A$1,'Quality check'!$A85-1,'Quality check'!AV$1-1)=0,"",OFFSET(CountryData!$A$1,'Quality check'!$A85-1,'Quality check'!AV$1-1)),"")</f>
        <v/>
      </c>
      <c r="AW85" s="203" t="str">
        <f ca="1">IF(AND(ISNUMBER($A85),ISNUMBER(AW$1)),IF(OFFSET(CountryData!$A$1,'Quality check'!$A85-1,'Quality check'!AW$1-1)=0,"",OFFSET(CountryData!$A$1,'Quality check'!$A85-1,'Quality check'!AW$1-1)),"")</f>
        <v/>
      </c>
      <c r="AX85" s="203" t="str">
        <f ca="1">IF(AND(ISNUMBER($A85),ISNUMBER(AX$1)),IF(OFFSET(CountryData!$A$1,'Quality check'!$A85-1,'Quality check'!AX$1-1)=0,"",OFFSET(CountryData!$A$1,'Quality check'!$A85-1,'Quality check'!AX$1-1)),"")</f>
        <v/>
      </c>
      <c r="AY85" s="202" t="str">
        <f ca="1">IF(AND(ISNUMBER($A85),ISNUMBER(AY$1)),IF(OFFSET(CountryData!$A$1,'Quality check'!$A85-1,'Quality check'!AY$1-1)=0,"",OFFSET(CountryData!$A$1,'Quality check'!$A85-1,'Quality check'!AY$1-1)),"")</f>
        <v/>
      </c>
      <c r="AZ85" s="202" t="str">
        <f ca="1">IF(AND(ISNUMBER($A85),ISNUMBER(AZ$1)),IF(OFFSET(CountryData!$A$1,'Quality check'!$A85-1,'Quality check'!AZ$1-1)=0,"",OFFSET(CountryData!$A$1,'Quality check'!$A85-1,'Quality check'!AZ$1-1)),"")</f>
        <v/>
      </c>
      <c r="BA85" s="202" t="str">
        <f ca="1">IF(AND(ISNUMBER($A85),ISNUMBER(BA$1)),IF(OFFSET(CountryData!$A$1,'Quality check'!$A85-1,'Quality check'!BA$1-1)=0,"",OFFSET(CountryData!$A$1,'Quality check'!$A85-1,'Quality check'!BA$1-1)),"")</f>
        <v/>
      </c>
      <c r="BB85" s="202" t="str">
        <f ca="1">IF(AND(ISNUMBER($A85),ISNUMBER(BB$1)),IF(OFFSET(CountryData!$A$1,'Quality check'!$A85-1,'Quality check'!BB$1-1)=0,"",OFFSET(CountryData!$A$1,'Quality check'!$A85-1,'Quality check'!BB$1-1)),"")</f>
        <v/>
      </c>
      <c r="BC85" s="202" t="str">
        <f ca="1">IF(AND(ISNUMBER($A85),ISNUMBER(BC$1)),IF(OFFSET(CountryData!$A$1,'Quality check'!$A85-1,'Quality check'!BC$1-1)=0,"",OFFSET(CountryData!$A$1,'Quality check'!$A85-1,'Quality check'!BC$1-1)),"")</f>
        <v/>
      </c>
      <c r="BD85" s="313" t="str">
        <f ca="1">IF(AND(ISNUMBER($A85),ISNUMBER(BD$1)),IF(OFFSET(CountryData!$A$1,'Quality check'!$A85-1,'Quality check'!BD$1-1)=0,"",OFFSET(CountryData!$A$1,'Quality check'!$A85-1,'Quality check'!BD$1-1)),"")</f>
        <v/>
      </c>
      <c r="BE85" s="313" t="str">
        <f ca="1">IF(AND(ISNUMBER($A85),ISNUMBER(BE$1)),IF(OFFSET(CountryData!$A$1,'Quality check'!$A85-1,'Quality check'!BE$1-1)=0,"",OFFSET(CountryData!$A$1,'Quality check'!$A85-1,'Quality check'!BE$1-1)),"")</f>
        <v/>
      </c>
      <c r="BF85" s="313" t="str">
        <f ca="1">IF(AND(ISNUMBER($A85),ISNUMBER(BF$1)),IF(OFFSET(CountryData!$A$1,'Quality check'!$A85-1,'Quality check'!BF$1-1)=0,"",OFFSET(CountryData!$A$1,'Quality check'!$A85-1,'Quality check'!BF$1-1)),"")</f>
        <v/>
      </c>
      <c r="BG85" s="203" t="str">
        <f ca="1">IF(AND(ISNUMBER($A85),ISNUMBER(BG$1)),IF(OFFSET(CountryData!$A$1,'Quality check'!$A85-1,'Quality check'!BG$1-1)=0,"",OFFSET(CountryData!$A$1,'Quality check'!$A85-1,'Quality check'!BG$1-1)),"")</f>
        <v/>
      </c>
      <c r="BH85" s="202" t="str">
        <f ca="1">IF(AND(ISNUMBER($A85),ISNUMBER(BH$1)),IF(OFFSET(CountryData!$A$1,'Quality check'!$A85-1,'Quality check'!BH$1-1)=0,"",OFFSET(CountryData!$A$1,'Quality check'!$A85-1,'Quality check'!BH$1-1)),"")</f>
        <v/>
      </c>
      <c r="BI85" s="203" t="str">
        <f ca="1">IF(AND(ISNUMBER($A85),ISNUMBER(BI$1)),IF(OFFSET(CountryData!$A$1,'Quality check'!$A85-1,'Quality check'!BI$1-1)=0,"",OFFSET(CountryData!$A$1,'Quality check'!$A85-1,'Quality check'!BI$1-1)),"")</f>
        <v/>
      </c>
      <c r="BJ85" s="202" t="str">
        <f ca="1">IF(AND(ISNUMBER($A85),ISNUMBER(BJ$1)),IF(OFFSET(CountryData!$A$1,'Quality check'!$A85-1,'Quality check'!BJ$1-1)=0,"",OFFSET(CountryData!$A$1,'Quality check'!$A85-1,'Quality check'!BJ$1-1)),"")</f>
        <v/>
      </c>
      <c r="BK85" s="202" t="str">
        <f ca="1">IF(AND(ISNUMBER($A85),ISNUMBER(BK$1)),IF(OFFSET(CountryData!$A$1,'Quality check'!$A85-1,'Quality check'!BK$1-1)=0,"",OFFSET(CountryData!$A$1,'Quality check'!$A85-1,'Quality check'!BK$1-1)),"")</f>
        <v/>
      </c>
      <c r="BL85" s="308" t="str">
        <f ca="1">IF(AND(ISNUMBER($A85),ISNUMBER(BL$1)),IF(OFFSET(CountryData!$A$1,'Quality check'!$A85-1,'Quality check'!BL$1-1)=0,"",OFFSET(CountryData!$A$1,'Quality check'!$A85-1,'Quality check'!BL$1-1)),"")</f>
        <v/>
      </c>
      <c r="BM85" s="308" t="str">
        <f ca="1">IF(AND(ISNUMBER($A85),ISNUMBER(BM$1)),IF(OFFSET(CountryData!$A$1,'Quality check'!$A85-1,'Quality check'!BM$1-1)=0,"",OFFSET(CountryData!$A$1,'Quality check'!$A85-1,'Quality check'!BM$1-1)),"")</f>
        <v/>
      </c>
      <c r="BN85" s="308" t="str">
        <f ca="1">IF(AND(ISNUMBER($A85),ISNUMBER(BN$1)),IF(OFFSET(CountryData!$A$1,'Quality check'!$A85-1,'Quality check'!BN$1-1)=0,"",OFFSET(CountryData!$A$1,'Quality check'!$A85-1,'Quality check'!BN$1-1)),"")</f>
        <v/>
      </c>
      <c r="BO85" s="308" t="str">
        <f ca="1">IF(AND(ISNUMBER($A85),ISNUMBER(BO$1)),IF(OFFSET(CountryData!$A$1,'Quality check'!$A85-1,'Quality check'!BO$1-1)=0,"",OFFSET(CountryData!$A$1,'Quality check'!$A85-1,'Quality check'!BO$1-1)),"")</f>
        <v/>
      </c>
      <c r="BP85" s="308" t="str">
        <f ca="1">IF(AND(ISNUMBER($A85),ISNUMBER(BP$1)),IF(OFFSET(CountryData!$A$1,'Quality check'!$A85-1,'Quality check'!BP$1-1)=0,"",OFFSET(CountryData!$A$1,'Quality check'!$A85-1,'Quality check'!BP$1-1)),"")</f>
        <v/>
      </c>
      <c r="BQ85" s="308">
        <f ca="1">IF(AND(ISNUMBER($A85),ISNUMBER(BQ$1)),IF(OFFSET(CountryData!$A$1,'Quality check'!$A85-1,'Quality check'!BQ$1-1)=0,"",OFFSET(CountryData!$A$1,'Quality check'!$A85-1,'Quality check'!BQ$1-1)),"")</f>
        <v>0.48</v>
      </c>
      <c r="BR85" s="308" t="str">
        <f ca="1">IF(AND(ISNUMBER($A85),ISNUMBER(BR$1)),IF(OFFSET(CountryData!$A$1,'Quality check'!$A85-1,'Quality check'!BR$1-1)=0,"",OFFSET(CountryData!$A$1,'Quality check'!$A85-1,'Quality check'!BR$1-1)),"")</f>
        <v/>
      </c>
      <c r="BS85" s="308" t="str">
        <f ca="1">IF(AND(ISNUMBER($A85),ISNUMBER(BS$1)),IF(OFFSET(CountryData!$A$1,'Quality check'!$A85-1,'Quality check'!BS$1-1)=0,"",OFFSET(CountryData!$A$1,'Quality check'!$A85-1,'Quality check'!BS$1-1)),"")</f>
        <v/>
      </c>
      <c r="BT85" s="308" t="str">
        <f ca="1">IF(AND(ISNUMBER($A85),ISNUMBER(BT$1)),IF(OFFSET(CountryData!$A$1,'Quality check'!$A85-1,'Quality check'!BT$1-1)=0,"",OFFSET(CountryData!$A$1,'Quality check'!$A85-1,'Quality check'!BT$1-1)),"")</f>
        <v/>
      </c>
      <c r="BU85" s="308" t="str">
        <f ca="1">IF(AND(ISNUMBER($A85),ISNUMBER(BU$1)),IF(OFFSET(CountryData!$A$1,'Quality check'!$A85-1,'Quality check'!BU$1-1)=0,"",OFFSET(CountryData!$A$1,'Quality check'!$A85-1,'Quality check'!BU$1-1)),"")</f>
        <v/>
      </c>
      <c r="BV85" s="308" t="str">
        <f ca="1">IF(AND(ISNUMBER($A85),ISNUMBER(BV$1)),IF(OFFSET(CountryData!$A$1,'Quality check'!$A85-1,'Quality check'!BV$1-1)=0,"",OFFSET(CountryData!$A$1,'Quality check'!$A85-1,'Quality check'!BV$1-1)),"")</f>
        <v/>
      </c>
      <c r="BW85" s="308">
        <f ca="1">IF(AND(ISNUMBER($A85),ISNUMBER(BW$1)),IF(OFFSET(CountryData!$A$1,'Quality check'!$A85-1,'Quality check'!BW$1-1)=0,"",OFFSET(CountryData!$A$1,'Quality check'!$A85-1,'Quality check'!BW$1-1)),"")</f>
        <v>0.1</v>
      </c>
      <c r="BX85" s="202" t="str">
        <f ca="1">IF(AND(ISNUMBER($A85),ISNUMBER(BX$1)),IF(OFFSET(CountryData!$A$1,'Quality check'!$A85-1,'Quality check'!BX$1-1)=0,"",OFFSET(CountryData!$A$1,'Quality check'!$A85-1,'Quality check'!BX$1-1)),"")</f>
        <v/>
      </c>
      <c r="BY85" s="308" t="str">
        <f ca="1">IF(AND(ISNUMBER($A85),ISNUMBER(BY$1)),IF(OFFSET(CountryData!$A$1,'Quality check'!$A85-1,'Quality check'!BY$1-1)=0,"",OFFSET(CountryData!$A$1,'Quality check'!$A85-1,'Quality check'!BY$1-1)),"")</f>
        <v/>
      </c>
      <c r="BZ85" s="308" t="str">
        <f ca="1">IF(AND(ISNUMBER($A85),ISNUMBER(BZ$1)),IF(OFFSET(CountryData!$A$1,'Quality check'!$A85-1,'Quality check'!BZ$1-1)=0,"",OFFSET(CountryData!$A$1,'Quality check'!$A85-1,'Quality check'!BZ$1-1)),"")</f>
        <v/>
      </c>
      <c r="CA85" s="308">
        <f ca="1">IF(AND(ISNUMBER($A85),ISNUMBER(CA$1)),IF(OFFSET(CountryData!$A$1,'Quality check'!$A85-1,'Quality check'!CA$1-1)=0,"",OFFSET(CountryData!$A$1,'Quality check'!$A85-1,'Quality check'!CA$1-1)),"")</f>
        <v>0.53</v>
      </c>
      <c r="CB85" s="308" t="str">
        <f ca="1">IF(AND(ISNUMBER($A85),ISNUMBER(CB$1)),IF(OFFSET(CountryData!$A$1,'Quality check'!$A85-1,'Quality check'!CB$1-1)=0,"",OFFSET(CountryData!$A$1,'Quality check'!$A85-1,'Quality check'!CB$1-1)),"")</f>
        <v/>
      </c>
      <c r="CC85" s="308" t="str">
        <f ca="1">IF(AND(ISNUMBER($A85),ISNUMBER(CC$1)),IF(OFFSET(CountryData!$A$1,'Quality check'!$A85-1,'Quality check'!CC$1-1)=0,"",OFFSET(CountryData!$A$1,'Quality check'!$A85-1,'Quality check'!CC$1-1)),"")</f>
        <v/>
      </c>
      <c r="CD85" s="308" t="str">
        <f ca="1">IF(AND(ISNUMBER($A85),ISNUMBER(CD$1)),IF(OFFSET(CountryData!$A$1,'Quality check'!$A85-1,'Quality check'!CD$1-1)=0,"",OFFSET(CountryData!$A$1,'Quality check'!$A85-1,'Quality check'!CD$1-1)),"")</f>
        <v/>
      </c>
      <c r="CE85" s="308" t="str">
        <f ca="1">IF(AND(ISNUMBER($A85),ISNUMBER(CE$1)),IF(OFFSET(CountryData!$A$1,'Quality check'!$A85-1,'Quality check'!CE$1-1)=0,"",OFFSET(CountryData!$A$1,'Quality check'!$A85-1,'Quality check'!CE$1-1)),"")</f>
        <v/>
      </c>
      <c r="CF85" s="308" t="str">
        <f ca="1">IF(AND(ISNUMBER($A85),ISNUMBER(CF$1)),IF(OFFSET(CountryData!$A$1,'Quality check'!$A85-1,'Quality check'!CF$1-1)=0,"",OFFSET(CountryData!$A$1,'Quality check'!$A85-1,'Quality check'!CF$1-1)),"")</f>
        <v/>
      </c>
      <c r="CG85" s="308" t="str">
        <f ca="1">IF(AND(ISNUMBER($A85),ISNUMBER(CG$1)),IF(OFFSET(CountryData!$A$1,'Quality check'!$A85-1,'Quality check'!CG$1-1)=0,"",OFFSET(CountryData!$A$1,'Quality check'!$A85-1,'Quality check'!CG$1-1)),"")</f>
        <v/>
      </c>
      <c r="CH85" s="308">
        <f ca="1">IF(AND(ISNUMBER($A85),ISNUMBER(CH$1)),IF(OFFSET(CountryData!$A$1,'Quality check'!$A85-1,'Quality check'!CH$1-1)=0,"",OFFSET(CountryData!$A$1,'Quality check'!$A85-1,'Quality check'!CH$1-1)),"")</f>
        <v>0.11</v>
      </c>
      <c r="CI85" s="308" t="str">
        <f ca="1">IF(AND(ISNUMBER($A85),ISNUMBER(CI$1)),IF(OFFSET(CountryData!$A$1,'Quality check'!$A85-1,'Quality check'!CI$1-1)=0,"",OFFSET(CountryData!$A$1,'Quality check'!$A85-1,'Quality check'!CI$1-1)),"")</f>
        <v/>
      </c>
      <c r="CJ85" s="308" t="str">
        <f ca="1">IF(AND(ISNUMBER($A85),ISNUMBER(CJ$1)),IF(OFFSET(CountryData!$A$1,'Quality check'!$A85-1,'Quality check'!CJ$1-1)=0,"",OFFSET(CountryData!$A$1,'Quality check'!$A85-1,'Quality check'!CJ$1-1)),"")</f>
        <v/>
      </c>
      <c r="CK85" s="202" t="str">
        <f ca="1">IF(AND(ISNUMBER($A85),ISNUMBER(CK$1)),IF(OFFSET(CountryData!$A$1,'Quality check'!$A85-1,'Quality check'!CK$1-1)=0,"",OFFSET(CountryData!$A$1,'Quality check'!$A85-1,'Quality check'!CK$1-1)),"")</f>
        <v/>
      </c>
      <c r="CL85" s="308" t="str">
        <f ca="1">IF(AND(ISNUMBER($A85),ISNUMBER(CL$1)),IF(OFFSET(CountryData!$A$1,'Quality check'!$A85-1,'Quality check'!CL$1-1)=0,"",OFFSET(CountryData!$A$1,'Quality check'!$A85-1,'Quality check'!CL$1-1)),"")</f>
        <v/>
      </c>
      <c r="CM85" s="308" t="str">
        <f ca="1">IF(AND(ISNUMBER($A85),ISNUMBER(CM$1)),IF(OFFSET(CountryData!$A$1,'Quality check'!$A85-1,'Quality check'!CM$1-1)=0,"",OFFSET(CountryData!$A$1,'Quality check'!$A85-1,'Quality check'!CM$1-1)),"")</f>
        <v/>
      </c>
      <c r="CN85" s="308" t="str">
        <f ca="1">IF(AND(ISNUMBER($A85),ISNUMBER(CN$1)),IF(OFFSET(CountryData!$A$1,'Quality check'!$A85-1,'Quality check'!CN$1-1)=0,"",OFFSET(CountryData!$A$1,'Quality check'!$A85-1,'Quality check'!CN$1-1)),"")</f>
        <v/>
      </c>
      <c r="CO85" s="308" t="str">
        <f ca="1">IF(AND(ISNUMBER($A85),ISNUMBER(CO$1)),IF(OFFSET(CountryData!$A$1,'Quality check'!$A85-1,'Quality check'!CO$1-1)=0,"",OFFSET(CountryData!$A$1,'Quality check'!$A85-1,'Quality check'!CO$1-1)),"")</f>
        <v/>
      </c>
      <c r="CP85" s="308" t="str">
        <f ca="1">IF(AND(ISNUMBER($A85),ISNUMBER(CP$1)),IF(OFFSET(CountryData!$A$1,'Quality check'!$A85-1,'Quality check'!CP$1-1)=0,"",OFFSET(CountryData!$A$1,'Quality check'!$A85-1,'Quality check'!CP$1-1)),"")</f>
        <v/>
      </c>
      <c r="CQ85" s="308">
        <f ca="1">IF(AND(ISNUMBER($A85),ISNUMBER(CQ$1)),IF(OFFSET(CountryData!$A$1,'Quality check'!$A85-1,'Quality check'!CQ$1-1)=0,"",OFFSET(CountryData!$A$1,'Quality check'!$A85-1,'Quality check'!CQ$1-1)),"")</f>
        <v>0.14000000000000001</v>
      </c>
      <c r="CR85" s="203" t="str">
        <f ca="1">IF(AND(ISNUMBER($A85),ISNUMBER(CR$1)),IF(OFFSET(CountryData!$A$1,'Quality check'!$A85-1,'Quality check'!CR$1-1)=0,"",OFFSET(CountryData!$A$1,'Quality check'!$A85-1,'Quality check'!CR$1-1)),"")</f>
        <v/>
      </c>
      <c r="CS85" s="203" t="str">
        <f ca="1">IF(AND(ISNUMBER($A85),ISNUMBER(CS$1)),IF(OFFSET(CountryData!$A$1,'Quality check'!$A85-1,'Quality check'!CS$1-1)=0,"",OFFSET(CountryData!$A$1,'Quality check'!$A85-1,'Quality check'!CS$1-1)),"")</f>
        <v/>
      </c>
      <c r="CT85" s="203" t="str">
        <f ca="1">IF(AND(ISNUMBER($A85),ISNUMBER(CT$1)),IF(OFFSET(CountryData!$A$1,'Quality check'!$A85-1,'Quality check'!CT$1-1)=0,"",OFFSET(CountryData!$A$1,'Quality check'!$A85-1,'Quality check'!CT$1-1)),"")</f>
        <v/>
      </c>
      <c r="CU85" s="203" t="str">
        <f ca="1">IF(AND(ISNUMBER($A85),ISNUMBER(CU$1)),IF(OFFSET(CountryData!$A$1,'Quality check'!$A85-1,'Quality check'!CU$1-1)=0,"",OFFSET(CountryData!$A$1,'Quality check'!$A85-1,'Quality check'!CU$1-1)),"")</f>
        <v/>
      </c>
      <c r="CV85" s="203" t="str">
        <f ca="1">IF(AND(ISNUMBER($A85),ISNUMBER(CV$1)),IF(OFFSET(CountryData!$A$1,'Quality check'!$A85-1,'Quality check'!CV$1-1)=0,"",OFFSET(CountryData!$A$1,'Quality check'!$A85-1,'Quality check'!CV$1-1)),"")</f>
        <v/>
      </c>
      <c r="CW85" s="203" t="str">
        <f ca="1">IF(AND(ISNUMBER($A85),ISNUMBER(CW$1)),IF(OFFSET(CountryData!$A$1,'Quality check'!$A85-1,'Quality check'!CW$1-1)=0,"",OFFSET(CountryData!$A$1,'Quality check'!$A85-1,'Quality check'!CW$1-1)),"")</f>
        <v/>
      </c>
      <c r="CX85" s="203" t="str">
        <f ca="1">IF(AND(ISNUMBER($A85),ISNUMBER(CX$1)),IF(OFFSET(CountryData!$A$1,'Quality check'!$A85-1,'Quality check'!CX$1-1)=0,"",OFFSET(CountryData!$A$1,'Quality check'!$A85-1,'Quality check'!CX$1-1)),"")</f>
        <v/>
      </c>
      <c r="CY85" s="203" t="str">
        <f ca="1">IF(AND(ISNUMBER($A85),ISNUMBER(CY$1)),IF(OFFSET(CountryData!$A$1,'Quality check'!$A85-1,'Quality check'!CY$1-1)=0,"",OFFSET(CountryData!$A$1,'Quality check'!$A85-1,'Quality check'!CY$1-1)),"")</f>
        <v/>
      </c>
      <c r="CZ85" s="308" t="str">
        <f ca="1">IF(AND(ISNUMBER($A85),ISNUMBER(CZ$1)),IF(OFFSET(CountryData!$A$1,'Quality check'!$A85-1,'Quality check'!CZ$1-1)=0,"",OFFSET(CountryData!$A$1,'Quality check'!$A85-1,'Quality check'!CZ$1-1)),"")</f>
        <v/>
      </c>
      <c r="DA85" s="308" t="str">
        <f ca="1">IF(AND(ISNUMBER($A85),ISNUMBER(DA$1)),IF(OFFSET(CountryData!$A$1,'Quality check'!$A85-1,'Quality check'!DA$1-1)=0,"",OFFSET(CountryData!$A$1,'Quality check'!$A85-1,'Quality check'!DA$1-1)),"")</f>
        <v/>
      </c>
      <c r="DB85" s="202" t="str">
        <f ca="1">IF(AND(ISNUMBER($A85),ISNUMBER(DB$1)),IF(OFFSET(CountryData!$A$1,'Quality check'!$A85-1,'Quality check'!DB$1-1)=0,"",OFFSET(CountryData!$A$1,'Quality check'!$A85-1,'Quality check'!DB$1-1)),"")</f>
        <v/>
      </c>
      <c r="DC85" s="308" t="str">
        <f ca="1">IF(AND(ISNUMBER($A85),ISNUMBER(DC$1)),IF(OFFSET(CountryData!$A$1,'Quality check'!$A85-1,'Quality check'!DC$1-1)=0,"",OFFSET(CountryData!$A$1,'Quality check'!$A85-1,'Quality check'!DC$1-1)),"")</f>
        <v/>
      </c>
      <c r="DD85" s="308" t="str">
        <f ca="1">IF(AND(ISNUMBER($A85),ISNUMBER(DD$1)),IF(OFFSET(CountryData!$A$1,'Quality check'!$A85-1,'Quality check'!DD$1-1)=0,"",OFFSET(CountryData!$A$1,'Quality check'!$A85-1,'Quality check'!DD$1-1)),"")</f>
        <v/>
      </c>
      <c r="DE85" s="202" t="str">
        <f ca="1">IF(AND(ISNUMBER($A85),ISNUMBER(DE$1)),IF(OFFSET(CountryData!$A$1,'Quality check'!$A85-1,'Quality check'!DE$1-1)=0,"",OFFSET(CountryData!$A$1,'Quality check'!$A85-1,'Quality check'!DE$1-1)),"")</f>
        <v/>
      </c>
      <c r="DF85" s="203" t="str">
        <f ca="1">IF(AND(ISNUMBER($A85),ISNUMBER(DF$1)),IF(OFFSET(CountryData!$A$1,'Quality check'!$A85-1,'Quality check'!DF$1-1)=0,"",OFFSET(CountryData!$A$1,'Quality check'!$A85-1,'Quality check'!DF$1-1)),"")</f>
        <v/>
      </c>
      <c r="DG85" s="308" t="str">
        <f ca="1">IF(AND(ISNUMBER($A85),ISNUMBER(DG$1)),IF(OFFSET(CountryData!$A$1,'Quality check'!$A85-1,'Quality check'!DG$1-1)=0,"",OFFSET(CountryData!$A$1,'Quality check'!$A85-1,'Quality check'!DG$1-1)),"")</f>
        <v/>
      </c>
      <c r="DH85" s="203" t="str">
        <f ca="1">IF(AND(ISNUMBER($A85),ISNUMBER(DH$1)),IF(OFFSET(CountryData!$A$1,'Quality check'!$A85-1,'Quality check'!DH$1-1)=0,"",OFFSET(CountryData!$A$1,'Quality check'!$A85-1,'Quality check'!DH$1-1)),"")</f>
        <v/>
      </c>
      <c r="DI85" s="308" t="str">
        <f ca="1">IF(AND(ISNUMBER($A85),ISNUMBER(DI$1)),IF(OFFSET(CountryData!$A$1,'Quality check'!$A85-1,'Quality check'!DI$1-1)=0,"",OFFSET(CountryData!$A$1,'Quality check'!$A85-1,'Quality check'!DI$1-1)),"")</f>
        <v/>
      </c>
      <c r="DJ85" s="308" t="str">
        <f ca="1">IF(AND(ISNUMBER($A85),ISNUMBER(DJ$1)),IF(OFFSET(CountryData!$A$1,'Quality check'!$A85-1,'Quality check'!DJ$1-1)=0,"",OFFSET(CountryData!$A$1,'Quality check'!$A85-1,'Quality check'!DJ$1-1)),"")</f>
        <v/>
      </c>
      <c r="DK85" s="203" t="str">
        <f ca="1">IF(AND(ISNUMBER($A85),ISNUMBER(DK$1)),IF(OFFSET(CountryData!$A$1,'Quality check'!$A85-1,'Quality check'!DK$1-1)=0,"",OFFSET(CountryData!$A$1,'Quality check'!$A85-1,'Quality check'!DK$1-1)),"")</f>
        <v/>
      </c>
      <c r="DL85" s="203" t="str">
        <f ca="1">IF(AND(ISNUMBER($A85),ISNUMBER(DL$1)),IF(OFFSET(CountryData!$A$1,'Quality check'!$A85-1,'Quality check'!DL$1-1)=0,"",OFFSET(CountryData!$A$1,'Quality check'!$A85-1,'Quality check'!DL$1-1)),"")</f>
        <v/>
      </c>
      <c r="DM85" s="203" t="str">
        <f ca="1">IF(AND(ISNUMBER($A85),ISNUMBER(DM$1)),IF(OFFSET(CountryData!$A$1,'Quality check'!$A85-1,'Quality check'!DM$1-1)=0,"",OFFSET(CountryData!$A$1,'Quality check'!$A85-1,'Quality check'!DM$1-1)),"")</f>
        <v/>
      </c>
      <c r="DN85" s="203" t="str">
        <f ca="1">IF(AND(ISNUMBER($A85),ISNUMBER(DN$1)),IF(OFFSET(CountryData!$A$1,'Quality check'!$A85-1,'Quality check'!DN$1-1)=0,"",OFFSET(CountryData!$A$1,'Quality check'!$A85-1,'Quality check'!DN$1-1)),"")</f>
        <v/>
      </c>
      <c r="DO85" t="str">
        <f ca="1">IF(AND(ISNUMBER($A85),ISNUMBER(DO$1)),IF(OFFSET(CountryData!$A$1,'Quality check'!$A85-1,'Quality check'!DO$1-1)=0,"",OFFSET(CountryData!$A$1,'Quality check'!$A85-1,'Quality check'!DO$1-1)),"")</f>
        <v/>
      </c>
      <c r="DP85" t="str">
        <f ca="1">IF(AND(ISNUMBER($A85),ISNUMBER(DP$1)),IF(OFFSET(CountryData!$A$1,'Quality check'!$A85-1,'Quality check'!DP$1-1)=0,"",OFFSET(CountryData!$A$1,'Quality check'!$A85-1,'Quality check'!DP$1-1)),"")</f>
        <v/>
      </c>
      <c r="EF85">
        <f t="shared" si="3"/>
        <v>13</v>
      </c>
      <c r="EG85">
        <f t="shared" si="4"/>
        <v>13</v>
      </c>
      <c r="EH85" t="str">
        <f t="shared" si="0"/>
        <v/>
      </c>
    </row>
    <row r="86" spans="1:138" x14ac:dyDescent="0.25">
      <c r="A86" s="114">
        <f>IF(ISNUMBER(MATCH(C86,CountryData!$EM:$EM,0)),MATCH(C86,CountryData!$EM:$EM,0),"")</f>
        <v>16</v>
      </c>
      <c r="B86" t="s">
        <v>456</v>
      </c>
      <c r="C86" t="s">
        <v>775</v>
      </c>
      <c r="D86" t="str">
        <f t="shared" si="1"/>
        <v>Namibia</v>
      </c>
      <c r="E86">
        <f t="shared" si="2"/>
        <v>2010</v>
      </c>
      <c r="F86" s="203">
        <f ca="1">IF(AND(ISNUMBER($A86),ISNUMBER(F$1)),IF(OFFSET(CountryData!$A$1,'Quality check'!$A86-1,'Quality check'!F$1-1)=0,"",OFFSET(CountryData!$A$1,'Quality check'!$A86-1,'Quality check'!F$1-1)),"")</f>
        <v>2283289</v>
      </c>
      <c r="G86" s="203">
        <f ca="1">IF(AND(ISNUMBER($A86),ISNUMBER(G$1)),IF(OFFSET(CountryData!$A$1,'Quality check'!$A86-1,'Quality check'!G$1-1)=0,"",OFFSET(CountryData!$A$1,'Quality check'!$A86-1,'Quality check'!G$1-1)),"")</f>
        <v>844816.92999999993</v>
      </c>
      <c r="H86" s="202" t="str">
        <f ca="1">IF(AND(ISNUMBER($A86),ISNUMBER(H$1)),IF(OFFSET(CountryData!$A$1,'Quality check'!$A86-1,'Quality check'!H$1-1)=0,"",OFFSET(CountryData!$A$1,'Quality check'!$A86-1,'Quality check'!H$1-1)),"")</f>
        <v/>
      </c>
      <c r="I86" s="202" t="str">
        <f ca="1">IF(AND(ISNUMBER($A86),ISNUMBER(I$1)),IF(OFFSET(CountryData!$A$1,'Quality check'!$A86-1,'Quality check'!I$1-1)=0,"",OFFSET(CountryData!$A$1,'Quality check'!$A86-1,'Quality check'!I$1-1)),"")</f>
        <v/>
      </c>
      <c r="J86" s="203">
        <f ca="1">IF(AND(ISNUMBER($A86),ISNUMBER(J$1)),IF(OFFSET(CountryData!$A$1,'Quality check'!$A86-1,'Quality check'!J$1-1)=0,"",OFFSET(CountryData!$A$1,'Quality check'!$A86-1,'Quality check'!J$1-1)),"")</f>
        <v>1149297.9999999998</v>
      </c>
      <c r="K86" s="203">
        <f ca="1">IF(AND(ISNUMBER($A86),ISNUMBER(K$1)),IF(OFFSET(CountryData!$A$1,'Quality check'!$A86-1,'Quality check'!K$1-1)=0,"",OFFSET(CountryData!$A$1,'Quality check'!$A86-1,'Quality check'!K$1-1)),"")</f>
        <v>200878.94933210502</v>
      </c>
      <c r="L86" s="203" t="str">
        <f ca="1">IF(AND(ISNUMBER($A86),ISNUMBER(L$1)),IF(OFFSET(CountryData!$A$1,'Quality check'!$A86-1,'Quality check'!L$1-1)=0,"",OFFSET(CountryData!$A$1,'Quality check'!$A86-1,'Quality check'!L$1-1)),"")</f>
        <v/>
      </c>
      <c r="M86" s="203">
        <f ca="1">IF(AND(ISNUMBER($A86),ISNUMBER(M$1)),IF(OFFSET(CountryData!$A$1,'Quality check'!$A86-1,'Quality check'!M$1-1)=0,"",OFFSET(CountryData!$A$1,'Quality check'!$A86-1,'Quality check'!M$1-1)),"")</f>
        <v>293430.50713956699</v>
      </c>
      <c r="N86" s="203">
        <f ca="1">IF(AND(ISNUMBER($A86),ISNUMBER(N$1)),IF(OFFSET(CountryData!$A$1,'Quality check'!$A86-1,'Quality check'!N$1-1)=0,"",OFFSET(CountryData!$A$1,'Quality check'!$A86-1,'Quality check'!N$1-1)),"")</f>
        <v>218911.45202594763</v>
      </c>
      <c r="O86" s="203">
        <f ca="1">IF(AND(ISNUMBER($A86),ISNUMBER(O$1)),IF(OFFSET(CountryData!$A$1,'Quality check'!$A86-1,'Quality check'!O$1-1)=0,"",OFFSET(CountryData!$A$1,'Quality check'!$A86-1,'Quality check'!O$1-1)),"")</f>
        <v>56979.981580093918</v>
      </c>
      <c r="P86" s="203">
        <f ca="1">IF(AND(ISNUMBER($A86),ISNUMBER(P$1)),IF(OFFSET(CountryData!$A$1,'Quality check'!$A86-1,'Quality check'!P$1-1)=0,"",OFFSET(CountryData!$A$1,'Quality check'!$A86-1,'Quality check'!P$1-1)),"")</f>
        <v>111362.42762743864</v>
      </c>
      <c r="Q86" s="203">
        <f ca="1">IF(AND(ISNUMBER($A86),ISNUMBER(Q$1)),IF(OFFSET(CountryData!$A$1,'Quality check'!$A86-1,'Quality check'!Q$1-1)=0,"",OFFSET(CountryData!$A$1,'Quality check'!$A86-1,'Quality check'!Q$1-1)),"")</f>
        <v>62051.612620912027</v>
      </c>
      <c r="R86" s="203">
        <f ca="1">IF(AND(ISNUMBER($A86),ISNUMBER(R$1)),IF(OFFSET(CountryData!$A$1,'Quality check'!$A86-1,'Quality check'!R$1-1)=0,"",OFFSET(CountryData!$A$1,'Quality check'!$A86-1,'Quality check'!R$1-1)),"")</f>
        <v>54382.446047344725</v>
      </c>
      <c r="S86" s="203">
        <f ca="1">IF(AND(ISNUMBER($A86),ISNUMBER(S$1)),IF(OFFSET(CountryData!$A$1,'Quality check'!$A86-1,'Quality check'!S$1-1)=0,"",OFFSET(CountryData!$A$1,'Quality check'!$A86-1,'Quality check'!S$1-1)),"")</f>
        <v>25864.821900566396</v>
      </c>
      <c r="T86" s="202">
        <f ca="1">IF(AND(ISNUMBER($A86),ISNUMBER(T$1)),IF(OFFSET(CountryData!$A$1,'Quality check'!$A86-1,'Quality check'!T$1-1)=0,"",OFFSET(CountryData!$A$1,'Quality check'!$A86-1,'Quality check'!T$1-1)),"")</f>
        <v>0.63793999999999995</v>
      </c>
      <c r="U86" s="203">
        <f ca="1">IF(AND(ISNUMBER($A86),ISNUMBER(U$1)),IF(OFFSET(CountryData!$A$1,'Quality check'!$A86-1,'Quality check'!U$1-1)=0,"",OFFSET(CountryData!$A$1,'Quality check'!$A86-1,'Quality check'!U$1-1)),"")</f>
        <v>913315.60000000009</v>
      </c>
      <c r="V86" s="203">
        <f ca="1">IF(AND(ISNUMBER($A86),ISNUMBER(V$1)),IF(OFFSET(CountryData!$A$1,'Quality check'!$A86-1,'Quality check'!V$1-1)=0,"",OFFSET(CountryData!$A$1,'Quality check'!$A86-1,'Quality check'!V$1-1)),"")</f>
        <v>821984.03999999992</v>
      </c>
      <c r="W86" s="202">
        <f ca="1">IF(AND(ISNUMBER($A86),ISNUMBER(W$1)),IF(OFFSET(CountryData!$A$1,'Quality check'!$A86-1,'Quality check'!W$1-1)=0,"",OFFSET(CountryData!$A$1,'Quality check'!$A86-1,'Quality check'!W$1-1)),"")</f>
        <v>0.34899999999999998</v>
      </c>
      <c r="X86" s="202">
        <f ca="1">IF(AND(ISNUMBER($A86),ISNUMBER(X$1)),IF(OFFSET(CountryData!$A$1,'Quality check'!$A86-1,'Quality check'!X$1-1)=0,"",OFFSET(CountryData!$A$1,'Quality check'!$A86-1,'Quality check'!X$1-1)),"")</f>
        <v>4.9000000000000004</v>
      </c>
      <c r="Y86" s="202">
        <f ca="1">IF(AND(ISNUMBER($A86),ISNUMBER(Y$1)),IF(OFFSET(CountryData!$A$1,'Quality check'!$A86-1,'Quality check'!Y$1-1)=0,"",OFFSET(CountryData!$A$1,'Quality check'!$A86-1,'Quality check'!Y$1-1)),"")</f>
        <v>0.6</v>
      </c>
      <c r="Z86" s="202">
        <f ca="1">IF(AND(ISNUMBER($A86),ISNUMBER(Z$1)),IF(OFFSET(CountryData!$A$1,'Quality check'!$A86-1,'Quality check'!Z$1-1)=0,"",OFFSET(CountryData!$A$1,'Quality check'!$A86-1,'Quality check'!Z$1-1)),"")</f>
        <v>0.4</v>
      </c>
      <c r="AA86" s="203" t="str">
        <f ca="1">IF(AND(ISNUMBER($A86),ISNUMBER(AA$1)),IF(OFFSET(CountryData!$A$1,'Quality check'!$A86-1,'Quality check'!AA$1-1)=0,"",OFFSET(CountryData!$A$1,'Quality check'!$A86-1,'Quality check'!AA$1-1)),"")</f>
        <v/>
      </c>
      <c r="AB86" s="203" t="str">
        <f ca="1">IF(AND(ISNUMBER($A86),ISNUMBER(AB$1)),IF(OFFSET(CountryData!$A$1,'Quality check'!$A86-1,'Quality check'!AB$1-1)=0,"",OFFSET(CountryData!$A$1,'Quality check'!$A86-1,'Quality check'!AB$1-1)),"")</f>
        <v/>
      </c>
      <c r="AC86" s="203" t="str">
        <f ca="1">IF(AND(ISNUMBER($A86),ISNUMBER(AC$1)),IF(OFFSET(CountryData!$A$1,'Quality check'!$A86-1,'Quality check'!AC$1-1)=0,"",OFFSET(CountryData!$A$1,'Quality check'!$A86-1,'Quality check'!AC$1-1)),"")</f>
        <v/>
      </c>
      <c r="AD86" s="203" t="str">
        <f ca="1">IF(AND(ISNUMBER($A86),ISNUMBER(AD$1)),IF(OFFSET(CountryData!$A$1,'Quality check'!$A86-1,'Quality check'!AD$1-1)=0,"",OFFSET(CountryData!$A$1,'Quality check'!$A86-1,'Quality check'!AD$1-1)),"")</f>
        <v/>
      </c>
      <c r="AE86" s="202" t="str">
        <f ca="1">IF(AND(ISNUMBER($A86),ISNUMBER(AE$1)),IF(OFFSET(CountryData!$A$1,'Quality check'!$A86-1,'Quality check'!AE$1-1)=0,"",OFFSET(CountryData!$A$1,'Quality check'!$A86-1,'Quality check'!AE$1-1)),"")</f>
        <v/>
      </c>
      <c r="AF86" s="308" t="str">
        <f ca="1">IF(AND(ISNUMBER($A86),ISNUMBER(AF$1)),IF(OFFSET(CountryData!$A$1,'Quality check'!$A86-1,'Quality check'!AF$1-1)=0,"",OFFSET(CountryData!$A$1,'Quality check'!$A86-1,'Quality check'!AF$1-1)),"")</f>
        <v/>
      </c>
      <c r="AG86" s="203" t="str">
        <f ca="1">IF(AND(ISNUMBER($A86),ISNUMBER(AG$1)),IF(OFFSET(CountryData!$A$1,'Quality check'!$A86-1,'Quality check'!AG$1-1)=0,"",OFFSET(CountryData!$A$1,'Quality check'!$A86-1,'Quality check'!AG$1-1)),"")</f>
        <v/>
      </c>
      <c r="AH86" s="203" t="str">
        <f ca="1">IF(AND(ISNUMBER($A86),ISNUMBER(AH$1)),IF(OFFSET(CountryData!$A$1,'Quality check'!$A86-1,'Quality check'!AH$1-1)=0,"",OFFSET(CountryData!$A$1,'Quality check'!$A86-1,'Quality check'!AH$1-1)),"")</f>
        <v/>
      </c>
      <c r="AI86" s="203" t="str">
        <f ca="1">IF(AND(ISNUMBER($A86),ISNUMBER(AI$1)),IF(OFFSET(CountryData!$A$1,'Quality check'!$A86-1,'Quality check'!AI$1-1)=0,"",OFFSET(CountryData!$A$1,'Quality check'!$A86-1,'Quality check'!AI$1-1)),"")</f>
        <v/>
      </c>
      <c r="AJ86" s="202" t="str">
        <f ca="1">IF(AND(ISNUMBER($A86),ISNUMBER(AJ$1)),IF(OFFSET(CountryData!$A$1,'Quality check'!$A86-1,'Quality check'!AJ$1-1)=0,"",OFFSET(CountryData!$A$1,'Quality check'!$A86-1,'Quality check'!AJ$1-1)),"")</f>
        <v/>
      </c>
      <c r="AK86" s="202" t="str">
        <f ca="1">IF(AND(ISNUMBER($A86),ISNUMBER(AK$1)),IF(OFFSET(CountryData!$A$1,'Quality check'!$A86-1,'Quality check'!AK$1-1)=0,"",OFFSET(CountryData!$A$1,'Quality check'!$A86-1,'Quality check'!AK$1-1)),"")</f>
        <v/>
      </c>
      <c r="AL86" s="202" t="str">
        <f ca="1">IF(AND(ISNUMBER($A86),ISNUMBER(AL$1)),IF(OFFSET(CountryData!$A$1,'Quality check'!$A86-1,'Quality check'!AL$1-1)=0,"",OFFSET(CountryData!$A$1,'Quality check'!$A86-1,'Quality check'!AL$1-1)),"")</f>
        <v/>
      </c>
      <c r="AM86" s="202" t="str">
        <f ca="1">IF(AND(ISNUMBER($A86),ISNUMBER(AM$1)),IF(OFFSET(CountryData!$A$1,'Quality check'!$A86-1,'Quality check'!AM$1-1)=0,"",OFFSET(CountryData!$A$1,'Quality check'!$A86-1,'Quality check'!AM$1-1)),"")</f>
        <v/>
      </c>
      <c r="AN86" s="202" t="str">
        <f ca="1">IF(AND(ISNUMBER($A86),ISNUMBER(AN$1)),IF(OFFSET(CountryData!$A$1,'Quality check'!$A86-1,'Quality check'!AN$1-1)=0,"",OFFSET(CountryData!$A$1,'Quality check'!$A86-1,'Quality check'!AN$1-1)),"")</f>
        <v/>
      </c>
      <c r="AO86" s="203" t="str">
        <f ca="1">IF(AND(ISNUMBER($A86),ISNUMBER(AO$1)),IF(OFFSET(CountryData!$A$1,'Quality check'!$A86-1,'Quality check'!AO$1-1)=0,"",OFFSET(CountryData!$A$1,'Quality check'!$A86-1,'Quality check'!AO$1-1)),"")</f>
        <v/>
      </c>
      <c r="AP86" s="203" t="str">
        <f ca="1">IF(AND(ISNUMBER($A86),ISNUMBER(AP$1)),IF(OFFSET(CountryData!$A$1,'Quality check'!$A86-1,'Quality check'!AP$1-1)=0,"",OFFSET(CountryData!$A$1,'Quality check'!$A86-1,'Quality check'!AP$1-1)),"")</f>
        <v/>
      </c>
      <c r="AQ86" s="202" t="str">
        <f ca="1">IF(AND(ISNUMBER($A86),ISNUMBER(AQ$1)),IF(OFFSET(CountryData!$A$1,'Quality check'!$A86-1,'Quality check'!AQ$1-1)=0,"",OFFSET(CountryData!$A$1,'Quality check'!$A86-1,'Quality check'!AQ$1-1)),"")</f>
        <v/>
      </c>
      <c r="AR86" s="202" t="str">
        <f ca="1">IF(AND(ISNUMBER($A86),ISNUMBER(AR$1)),IF(OFFSET(CountryData!$A$1,'Quality check'!$A86-1,'Quality check'!AR$1-1)=0,"",OFFSET(CountryData!$A$1,'Quality check'!$A86-1,'Quality check'!AR$1-1)),"")</f>
        <v/>
      </c>
      <c r="AS86" s="202" t="str">
        <f ca="1">IF(AND(ISNUMBER($A86),ISNUMBER(AS$1)),IF(OFFSET(CountryData!$A$1,'Quality check'!$A86-1,'Quality check'!AS$1-1)=0,"",OFFSET(CountryData!$A$1,'Quality check'!$A86-1,'Quality check'!AS$1-1)),"")</f>
        <v/>
      </c>
      <c r="AT86" s="202" t="str">
        <f ca="1">IF(AND(ISNUMBER($A86),ISNUMBER(AT$1)),IF(OFFSET(CountryData!$A$1,'Quality check'!$A86-1,'Quality check'!AT$1-1)=0,"",OFFSET(CountryData!$A$1,'Quality check'!$A86-1,'Quality check'!AT$1-1)),"")</f>
        <v/>
      </c>
      <c r="AU86" s="202" t="str">
        <f ca="1">IF(AND(ISNUMBER($A86),ISNUMBER(AU$1)),IF(OFFSET(CountryData!$A$1,'Quality check'!$A86-1,'Quality check'!AU$1-1)=0,"",OFFSET(CountryData!$A$1,'Quality check'!$A86-1,'Quality check'!AU$1-1)),"")</f>
        <v/>
      </c>
      <c r="AV86" s="202" t="str">
        <f ca="1">IF(AND(ISNUMBER($A86),ISNUMBER(AV$1)),IF(OFFSET(CountryData!$A$1,'Quality check'!$A86-1,'Quality check'!AV$1-1)=0,"",OFFSET(CountryData!$A$1,'Quality check'!$A86-1,'Quality check'!AV$1-1)),"")</f>
        <v/>
      </c>
      <c r="AW86" s="203" t="str">
        <f ca="1">IF(AND(ISNUMBER($A86),ISNUMBER(AW$1)),IF(OFFSET(CountryData!$A$1,'Quality check'!$A86-1,'Quality check'!AW$1-1)=0,"",OFFSET(CountryData!$A$1,'Quality check'!$A86-1,'Quality check'!AW$1-1)),"")</f>
        <v/>
      </c>
      <c r="AX86" s="203" t="str">
        <f ca="1">IF(AND(ISNUMBER($A86),ISNUMBER(AX$1)),IF(OFFSET(CountryData!$A$1,'Quality check'!$A86-1,'Quality check'!AX$1-1)=0,"",OFFSET(CountryData!$A$1,'Quality check'!$A86-1,'Quality check'!AX$1-1)),"")</f>
        <v/>
      </c>
      <c r="AY86" s="202" t="str">
        <f ca="1">IF(AND(ISNUMBER($A86),ISNUMBER(AY$1)),IF(OFFSET(CountryData!$A$1,'Quality check'!$A86-1,'Quality check'!AY$1-1)=0,"",OFFSET(CountryData!$A$1,'Quality check'!$A86-1,'Quality check'!AY$1-1)),"")</f>
        <v/>
      </c>
      <c r="AZ86" s="202" t="str">
        <f ca="1">IF(AND(ISNUMBER($A86),ISNUMBER(AZ$1)),IF(OFFSET(CountryData!$A$1,'Quality check'!$A86-1,'Quality check'!AZ$1-1)=0,"",OFFSET(CountryData!$A$1,'Quality check'!$A86-1,'Quality check'!AZ$1-1)),"")</f>
        <v/>
      </c>
      <c r="BA86" s="202" t="str">
        <f ca="1">IF(AND(ISNUMBER($A86),ISNUMBER(BA$1)),IF(OFFSET(CountryData!$A$1,'Quality check'!$A86-1,'Quality check'!BA$1-1)=0,"",OFFSET(CountryData!$A$1,'Quality check'!$A86-1,'Quality check'!BA$1-1)),"")</f>
        <v/>
      </c>
      <c r="BB86" s="202" t="str">
        <f ca="1">IF(AND(ISNUMBER($A86),ISNUMBER(BB$1)),IF(OFFSET(CountryData!$A$1,'Quality check'!$A86-1,'Quality check'!BB$1-1)=0,"",OFFSET(CountryData!$A$1,'Quality check'!$A86-1,'Quality check'!BB$1-1)),"")</f>
        <v/>
      </c>
      <c r="BC86" s="202" t="str">
        <f ca="1">IF(AND(ISNUMBER($A86),ISNUMBER(BC$1)),IF(OFFSET(CountryData!$A$1,'Quality check'!$A86-1,'Quality check'!BC$1-1)=0,"",OFFSET(CountryData!$A$1,'Quality check'!$A86-1,'Quality check'!BC$1-1)),"")</f>
        <v/>
      </c>
      <c r="BD86" s="313" t="str">
        <f ca="1">IF(AND(ISNUMBER($A86),ISNUMBER(BD$1)),IF(OFFSET(CountryData!$A$1,'Quality check'!$A86-1,'Quality check'!BD$1-1)=0,"",OFFSET(CountryData!$A$1,'Quality check'!$A86-1,'Quality check'!BD$1-1)),"")</f>
        <v/>
      </c>
      <c r="BE86" s="313" t="str">
        <f ca="1">IF(AND(ISNUMBER($A86),ISNUMBER(BE$1)),IF(OFFSET(CountryData!$A$1,'Quality check'!$A86-1,'Quality check'!BE$1-1)=0,"",OFFSET(CountryData!$A$1,'Quality check'!$A86-1,'Quality check'!BE$1-1)),"")</f>
        <v/>
      </c>
      <c r="BF86" s="313" t="str">
        <f ca="1">IF(AND(ISNUMBER($A86),ISNUMBER(BF$1)),IF(OFFSET(CountryData!$A$1,'Quality check'!$A86-1,'Quality check'!BF$1-1)=0,"",OFFSET(CountryData!$A$1,'Quality check'!$A86-1,'Quality check'!BF$1-1)),"")</f>
        <v/>
      </c>
      <c r="BG86" s="203" t="str">
        <f ca="1">IF(AND(ISNUMBER($A86),ISNUMBER(BG$1)),IF(OFFSET(CountryData!$A$1,'Quality check'!$A86-1,'Quality check'!BG$1-1)=0,"",OFFSET(CountryData!$A$1,'Quality check'!$A86-1,'Quality check'!BG$1-1)),"")</f>
        <v/>
      </c>
      <c r="BH86" s="202" t="str">
        <f ca="1">IF(AND(ISNUMBER($A86),ISNUMBER(BH$1)),IF(OFFSET(CountryData!$A$1,'Quality check'!$A86-1,'Quality check'!BH$1-1)=0,"",OFFSET(CountryData!$A$1,'Quality check'!$A86-1,'Quality check'!BH$1-1)),"")</f>
        <v/>
      </c>
      <c r="BI86" s="203" t="str">
        <f ca="1">IF(AND(ISNUMBER($A86),ISNUMBER(BI$1)),IF(OFFSET(CountryData!$A$1,'Quality check'!$A86-1,'Quality check'!BI$1-1)=0,"",OFFSET(CountryData!$A$1,'Quality check'!$A86-1,'Quality check'!BI$1-1)),"")</f>
        <v/>
      </c>
      <c r="BJ86" s="202" t="str">
        <f ca="1">IF(AND(ISNUMBER($A86),ISNUMBER(BJ$1)),IF(OFFSET(CountryData!$A$1,'Quality check'!$A86-1,'Quality check'!BJ$1-1)=0,"",OFFSET(CountryData!$A$1,'Quality check'!$A86-1,'Quality check'!BJ$1-1)),"")</f>
        <v/>
      </c>
      <c r="BK86" s="202" t="str">
        <f ca="1">IF(AND(ISNUMBER($A86),ISNUMBER(BK$1)),IF(OFFSET(CountryData!$A$1,'Quality check'!$A86-1,'Quality check'!BK$1-1)=0,"",OFFSET(CountryData!$A$1,'Quality check'!$A86-1,'Quality check'!BK$1-1)),"")</f>
        <v/>
      </c>
      <c r="BL86" s="308" t="str">
        <f ca="1">IF(AND(ISNUMBER($A86),ISNUMBER(BL$1)),IF(OFFSET(CountryData!$A$1,'Quality check'!$A86-1,'Quality check'!BL$1-1)=0,"",OFFSET(CountryData!$A$1,'Quality check'!$A86-1,'Quality check'!BL$1-1)),"")</f>
        <v/>
      </c>
      <c r="BM86" s="308" t="str">
        <f ca="1">IF(AND(ISNUMBER($A86),ISNUMBER(BM$1)),IF(OFFSET(CountryData!$A$1,'Quality check'!$A86-1,'Quality check'!BM$1-1)=0,"",OFFSET(CountryData!$A$1,'Quality check'!$A86-1,'Quality check'!BM$1-1)),"")</f>
        <v/>
      </c>
      <c r="BN86" s="308" t="str">
        <f ca="1">IF(AND(ISNUMBER($A86),ISNUMBER(BN$1)),IF(OFFSET(CountryData!$A$1,'Quality check'!$A86-1,'Quality check'!BN$1-1)=0,"",OFFSET(CountryData!$A$1,'Quality check'!$A86-1,'Quality check'!BN$1-1)),"")</f>
        <v/>
      </c>
      <c r="BO86" s="308" t="str">
        <f ca="1">IF(AND(ISNUMBER($A86),ISNUMBER(BO$1)),IF(OFFSET(CountryData!$A$1,'Quality check'!$A86-1,'Quality check'!BO$1-1)=0,"",OFFSET(CountryData!$A$1,'Quality check'!$A86-1,'Quality check'!BO$1-1)),"")</f>
        <v/>
      </c>
      <c r="BP86" s="308" t="str">
        <f ca="1">IF(AND(ISNUMBER($A86),ISNUMBER(BP$1)),IF(OFFSET(CountryData!$A$1,'Quality check'!$A86-1,'Quality check'!BP$1-1)=0,"",OFFSET(CountryData!$A$1,'Quality check'!$A86-1,'Quality check'!BP$1-1)),"")</f>
        <v/>
      </c>
      <c r="BQ86" s="308" t="str">
        <f ca="1">IF(AND(ISNUMBER($A86),ISNUMBER(BQ$1)),IF(OFFSET(CountryData!$A$1,'Quality check'!$A86-1,'Quality check'!BQ$1-1)=0,"",OFFSET(CountryData!$A$1,'Quality check'!$A86-1,'Quality check'!BQ$1-1)),"")</f>
        <v/>
      </c>
      <c r="BR86" s="308" t="str">
        <f ca="1">IF(AND(ISNUMBER($A86),ISNUMBER(BR$1)),IF(OFFSET(CountryData!$A$1,'Quality check'!$A86-1,'Quality check'!BR$1-1)=0,"",OFFSET(CountryData!$A$1,'Quality check'!$A86-1,'Quality check'!BR$1-1)),"")</f>
        <v/>
      </c>
      <c r="BS86" s="308" t="str">
        <f ca="1">IF(AND(ISNUMBER($A86),ISNUMBER(BS$1)),IF(OFFSET(CountryData!$A$1,'Quality check'!$A86-1,'Quality check'!BS$1-1)=0,"",OFFSET(CountryData!$A$1,'Quality check'!$A86-1,'Quality check'!BS$1-1)),"")</f>
        <v/>
      </c>
      <c r="BT86" s="308" t="str">
        <f ca="1">IF(AND(ISNUMBER($A86),ISNUMBER(BT$1)),IF(OFFSET(CountryData!$A$1,'Quality check'!$A86-1,'Quality check'!BT$1-1)=0,"",OFFSET(CountryData!$A$1,'Quality check'!$A86-1,'Quality check'!BT$1-1)),"")</f>
        <v/>
      </c>
      <c r="BU86" s="308" t="str">
        <f ca="1">IF(AND(ISNUMBER($A86),ISNUMBER(BU$1)),IF(OFFSET(CountryData!$A$1,'Quality check'!$A86-1,'Quality check'!BU$1-1)=0,"",OFFSET(CountryData!$A$1,'Quality check'!$A86-1,'Quality check'!BU$1-1)),"")</f>
        <v/>
      </c>
      <c r="BV86" s="308" t="str">
        <f ca="1">IF(AND(ISNUMBER($A86),ISNUMBER(BV$1)),IF(OFFSET(CountryData!$A$1,'Quality check'!$A86-1,'Quality check'!BV$1-1)=0,"",OFFSET(CountryData!$A$1,'Quality check'!$A86-1,'Quality check'!BV$1-1)),"")</f>
        <v/>
      </c>
      <c r="BW86" s="308" t="str">
        <f ca="1">IF(AND(ISNUMBER($A86),ISNUMBER(BW$1)),IF(OFFSET(CountryData!$A$1,'Quality check'!$A86-1,'Quality check'!BW$1-1)=0,"",OFFSET(CountryData!$A$1,'Quality check'!$A86-1,'Quality check'!BW$1-1)),"")</f>
        <v/>
      </c>
      <c r="BX86" s="202" t="str">
        <f ca="1">IF(AND(ISNUMBER($A86),ISNUMBER(BX$1)),IF(OFFSET(CountryData!$A$1,'Quality check'!$A86-1,'Quality check'!BX$1-1)=0,"",OFFSET(CountryData!$A$1,'Quality check'!$A86-1,'Quality check'!BX$1-1)),"")</f>
        <v/>
      </c>
      <c r="BY86" s="308" t="str">
        <f ca="1">IF(AND(ISNUMBER($A86),ISNUMBER(BY$1)),IF(OFFSET(CountryData!$A$1,'Quality check'!$A86-1,'Quality check'!BY$1-1)=0,"",OFFSET(CountryData!$A$1,'Quality check'!$A86-1,'Quality check'!BY$1-1)),"")</f>
        <v/>
      </c>
      <c r="BZ86" s="308" t="str">
        <f ca="1">IF(AND(ISNUMBER($A86),ISNUMBER(BZ$1)),IF(OFFSET(CountryData!$A$1,'Quality check'!$A86-1,'Quality check'!BZ$1-1)=0,"",OFFSET(CountryData!$A$1,'Quality check'!$A86-1,'Quality check'!BZ$1-1)),"")</f>
        <v/>
      </c>
      <c r="CA86" s="308" t="str">
        <f ca="1">IF(AND(ISNUMBER($A86),ISNUMBER(CA$1)),IF(OFFSET(CountryData!$A$1,'Quality check'!$A86-1,'Quality check'!CA$1-1)=0,"",OFFSET(CountryData!$A$1,'Quality check'!$A86-1,'Quality check'!CA$1-1)),"")</f>
        <v/>
      </c>
      <c r="CB86" s="308" t="str">
        <f ca="1">IF(AND(ISNUMBER($A86),ISNUMBER(CB$1)),IF(OFFSET(CountryData!$A$1,'Quality check'!$A86-1,'Quality check'!CB$1-1)=0,"",OFFSET(CountryData!$A$1,'Quality check'!$A86-1,'Quality check'!CB$1-1)),"")</f>
        <v/>
      </c>
      <c r="CC86" s="308" t="str">
        <f ca="1">IF(AND(ISNUMBER($A86),ISNUMBER(CC$1)),IF(OFFSET(CountryData!$A$1,'Quality check'!$A86-1,'Quality check'!CC$1-1)=0,"",OFFSET(CountryData!$A$1,'Quality check'!$A86-1,'Quality check'!CC$1-1)),"")</f>
        <v/>
      </c>
      <c r="CD86" s="308" t="str">
        <f ca="1">IF(AND(ISNUMBER($A86),ISNUMBER(CD$1)),IF(OFFSET(CountryData!$A$1,'Quality check'!$A86-1,'Quality check'!CD$1-1)=0,"",OFFSET(CountryData!$A$1,'Quality check'!$A86-1,'Quality check'!CD$1-1)),"")</f>
        <v/>
      </c>
      <c r="CE86" s="308" t="str">
        <f ca="1">IF(AND(ISNUMBER($A86),ISNUMBER(CE$1)),IF(OFFSET(CountryData!$A$1,'Quality check'!$A86-1,'Quality check'!CE$1-1)=0,"",OFFSET(CountryData!$A$1,'Quality check'!$A86-1,'Quality check'!CE$1-1)),"")</f>
        <v/>
      </c>
      <c r="CF86" s="308" t="str">
        <f ca="1">IF(AND(ISNUMBER($A86),ISNUMBER(CF$1)),IF(OFFSET(CountryData!$A$1,'Quality check'!$A86-1,'Quality check'!CF$1-1)=0,"",OFFSET(CountryData!$A$1,'Quality check'!$A86-1,'Quality check'!CF$1-1)),"")</f>
        <v/>
      </c>
      <c r="CG86" s="308" t="str">
        <f ca="1">IF(AND(ISNUMBER($A86),ISNUMBER(CG$1)),IF(OFFSET(CountryData!$A$1,'Quality check'!$A86-1,'Quality check'!CG$1-1)=0,"",OFFSET(CountryData!$A$1,'Quality check'!$A86-1,'Quality check'!CG$1-1)),"")</f>
        <v/>
      </c>
      <c r="CH86" s="308" t="str">
        <f ca="1">IF(AND(ISNUMBER($A86),ISNUMBER(CH$1)),IF(OFFSET(CountryData!$A$1,'Quality check'!$A86-1,'Quality check'!CH$1-1)=0,"",OFFSET(CountryData!$A$1,'Quality check'!$A86-1,'Quality check'!CH$1-1)),"")</f>
        <v/>
      </c>
      <c r="CI86" s="308" t="str">
        <f ca="1">IF(AND(ISNUMBER($A86),ISNUMBER(CI$1)),IF(OFFSET(CountryData!$A$1,'Quality check'!$A86-1,'Quality check'!CI$1-1)=0,"",OFFSET(CountryData!$A$1,'Quality check'!$A86-1,'Quality check'!CI$1-1)),"")</f>
        <v/>
      </c>
      <c r="CJ86" s="308" t="str">
        <f ca="1">IF(AND(ISNUMBER($A86),ISNUMBER(CJ$1)),IF(OFFSET(CountryData!$A$1,'Quality check'!$A86-1,'Quality check'!CJ$1-1)=0,"",OFFSET(CountryData!$A$1,'Quality check'!$A86-1,'Quality check'!CJ$1-1)),"")</f>
        <v/>
      </c>
      <c r="CK86" s="202" t="str">
        <f ca="1">IF(AND(ISNUMBER($A86),ISNUMBER(CK$1)),IF(OFFSET(CountryData!$A$1,'Quality check'!$A86-1,'Quality check'!CK$1-1)=0,"",OFFSET(CountryData!$A$1,'Quality check'!$A86-1,'Quality check'!CK$1-1)),"")</f>
        <v/>
      </c>
      <c r="CL86" s="308" t="str">
        <f ca="1">IF(AND(ISNUMBER($A86),ISNUMBER(CL$1)),IF(OFFSET(CountryData!$A$1,'Quality check'!$A86-1,'Quality check'!CL$1-1)=0,"",OFFSET(CountryData!$A$1,'Quality check'!$A86-1,'Quality check'!CL$1-1)),"")</f>
        <v/>
      </c>
      <c r="CM86" s="308" t="str">
        <f ca="1">IF(AND(ISNUMBER($A86),ISNUMBER(CM$1)),IF(OFFSET(CountryData!$A$1,'Quality check'!$A86-1,'Quality check'!CM$1-1)=0,"",OFFSET(CountryData!$A$1,'Quality check'!$A86-1,'Quality check'!CM$1-1)),"")</f>
        <v/>
      </c>
      <c r="CN86" s="308" t="str">
        <f ca="1">IF(AND(ISNUMBER($A86),ISNUMBER(CN$1)),IF(OFFSET(CountryData!$A$1,'Quality check'!$A86-1,'Quality check'!CN$1-1)=0,"",OFFSET(CountryData!$A$1,'Quality check'!$A86-1,'Quality check'!CN$1-1)),"")</f>
        <v/>
      </c>
      <c r="CO86" s="308" t="str">
        <f ca="1">IF(AND(ISNUMBER($A86),ISNUMBER(CO$1)),IF(OFFSET(CountryData!$A$1,'Quality check'!$A86-1,'Quality check'!CO$1-1)=0,"",OFFSET(CountryData!$A$1,'Quality check'!$A86-1,'Quality check'!CO$1-1)),"")</f>
        <v/>
      </c>
      <c r="CP86" s="308" t="str">
        <f ca="1">IF(AND(ISNUMBER($A86),ISNUMBER(CP$1)),IF(OFFSET(CountryData!$A$1,'Quality check'!$A86-1,'Quality check'!CP$1-1)=0,"",OFFSET(CountryData!$A$1,'Quality check'!$A86-1,'Quality check'!CP$1-1)),"")</f>
        <v/>
      </c>
      <c r="CQ86" s="308" t="str">
        <f ca="1">IF(AND(ISNUMBER($A86),ISNUMBER(CQ$1)),IF(OFFSET(CountryData!$A$1,'Quality check'!$A86-1,'Quality check'!CQ$1-1)=0,"",OFFSET(CountryData!$A$1,'Quality check'!$A86-1,'Quality check'!CQ$1-1)),"")</f>
        <v/>
      </c>
      <c r="CR86" s="203" t="str">
        <f ca="1">IF(AND(ISNUMBER($A86),ISNUMBER(CR$1)),IF(OFFSET(CountryData!$A$1,'Quality check'!$A86-1,'Quality check'!CR$1-1)=0,"",OFFSET(CountryData!$A$1,'Quality check'!$A86-1,'Quality check'!CR$1-1)),"")</f>
        <v/>
      </c>
      <c r="CS86" s="203" t="str">
        <f ca="1">IF(AND(ISNUMBER($A86),ISNUMBER(CS$1)),IF(OFFSET(CountryData!$A$1,'Quality check'!$A86-1,'Quality check'!CS$1-1)=0,"",OFFSET(CountryData!$A$1,'Quality check'!$A86-1,'Quality check'!CS$1-1)),"")</f>
        <v/>
      </c>
      <c r="CT86" s="203" t="str">
        <f ca="1">IF(AND(ISNUMBER($A86),ISNUMBER(CT$1)),IF(OFFSET(CountryData!$A$1,'Quality check'!$A86-1,'Quality check'!CT$1-1)=0,"",OFFSET(CountryData!$A$1,'Quality check'!$A86-1,'Quality check'!CT$1-1)),"")</f>
        <v/>
      </c>
      <c r="CU86" s="203" t="str">
        <f ca="1">IF(AND(ISNUMBER($A86),ISNUMBER(CU$1)),IF(OFFSET(CountryData!$A$1,'Quality check'!$A86-1,'Quality check'!CU$1-1)=0,"",OFFSET(CountryData!$A$1,'Quality check'!$A86-1,'Quality check'!CU$1-1)),"")</f>
        <v/>
      </c>
      <c r="CV86" s="203" t="str">
        <f ca="1">IF(AND(ISNUMBER($A86),ISNUMBER(CV$1)),IF(OFFSET(CountryData!$A$1,'Quality check'!$A86-1,'Quality check'!CV$1-1)=0,"",OFFSET(CountryData!$A$1,'Quality check'!$A86-1,'Quality check'!CV$1-1)),"")</f>
        <v/>
      </c>
      <c r="CW86" s="203" t="str">
        <f ca="1">IF(AND(ISNUMBER($A86),ISNUMBER(CW$1)),IF(OFFSET(CountryData!$A$1,'Quality check'!$A86-1,'Quality check'!CW$1-1)=0,"",OFFSET(CountryData!$A$1,'Quality check'!$A86-1,'Quality check'!CW$1-1)),"")</f>
        <v/>
      </c>
      <c r="CX86" s="203" t="str">
        <f ca="1">IF(AND(ISNUMBER($A86),ISNUMBER(CX$1)),IF(OFFSET(CountryData!$A$1,'Quality check'!$A86-1,'Quality check'!CX$1-1)=0,"",OFFSET(CountryData!$A$1,'Quality check'!$A86-1,'Quality check'!CX$1-1)),"")</f>
        <v/>
      </c>
      <c r="CY86" s="203" t="str">
        <f ca="1">IF(AND(ISNUMBER($A86),ISNUMBER(CY$1)),IF(OFFSET(CountryData!$A$1,'Quality check'!$A86-1,'Quality check'!CY$1-1)=0,"",OFFSET(CountryData!$A$1,'Quality check'!$A86-1,'Quality check'!CY$1-1)),"")</f>
        <v/>
      </c>
      <c r="CZ86" s="308" t="str">
        <f ca="1">IF(AND(ISNUMBER($A86),ISNUMBER(CZ$1)),IF(OFFSET(CountryData!$A$1,'Quality check'!$A86-1,'Quality check'!CZ$1-1)=0,"",OFFSET(CountryData!$A$1,'Quality check'!$A86-1,'Quality check'!CZ$1-1)),"")</f>
        <v/>
      </c>
      <c r="DA86" s="308" t="str">
        <f ca="1">IF(AND(ISNUMBER($A86),ISNUMBER(DA$1)),IF(OFFSET(CountryData!$A$1,'Quality check'!$A86-1,'Quality check'!DA$1-1)=0,"",OFFSET(CountryData!$A$1,'Quality check'!$A86-1,'Quality check'!DA$1-1)),"")</f>
        <v/>
      </c>
      <c r="DB86" s="202" t="str">
        <f ca="1">IF(AND(ISNUMBER($A86),ISNUMBER(DB$1)),IF(OFFSET(CountryData!$A$1,'Quality check'!$A86-1,'Quality check'!DB$1-1)=0,"",OFFSET(CountryData!$A$1,'Quality check'!$A86-1,'Quality check'!DB$1-1)),"")</f>
        <v/>
      </c>
      <c r="DC86" s="308" t="str">
        <f ca="1">IF(AND(ISNUMBER($A86),ISNUMBER(DC$1)),IF(OFFSET(CountryData!$A$1,'Quality check'!$A86-1,'Quality check'!DC$1-1)=0,"",OFFSET(CountryData!$A$1,'Quality check'!$A86-1,'Quality check'!DC$1-1)),"")</f>
        <v/>
      </c>
      <c r="DD86" s="308" t="str">
        <f ca="1">IF(AND(ISNUMBER($A86),ISNUMBER(DD$1)),IF(OFFSET(CountryData!$A$1,'Quality check'!$A86-1,'Quality check'!DD$1-1)=0,"",OFFSET(CountryData!$A$1,'Quality check'!$A86-1,'Quality check'!DD$1-1)),"")</f>
        <v/>
      </c>
      <c r="DE86" s="202" t="str">
        <f ca="1">IF(AND(ISNUMBER($A86),ISNUMBER(DE$1)),IF(OFFSET(CountryData!$A$1,'Quality check'!$A86-1,'Quality check'!DE$1-1)=0,"",OFFSET(CountryData!$A$1,'Quality check'!$A86-1,'Quality check'!DE$1-1)),"")</f>
        <v/>
      </c>
      <c r="DF86" s="203" t="str">
        <f ca="1">IF(AND(ISNUMBER($A86),ISNUMBER(DF$1)),IF(OFFSET(CountryData!$A$1,'Quality check'!$A86-1,'Quality check'!DF$1-1)=0,"",OFFSET(CountryData!$A$1,'Quality check'!$A86-1,'Quality check'!DF$1-1)),"")</f>
        <v/>
      </c>
      <c r="DG86" s="308" t="str">
        <f ca="1">IF(AND(ISNUMBER($A86),ISNUMBER(DG$1)),IF(OFFSET(CountryData!$A$1,'Quality check'!$A86-1,'Quality check'!DG$1-1)=0,"",OFFSET(CountryData!$A$1,'Quality check'!$A86-1,'Quality check'!DG$1-1)),"")</f>
        <v/>
      </c>
      <c r="DH86" s="203" t="str">
        <f ca="1">IF(AND(ISNUMBER($A86),ISNUMBER(DH$1)),IF(OFFSET(CountryData!$A$1,'Quality check'!$A86-1,'Quality check'!DH$1-1)=0,"",OFFSET(CountryData!$A$1,'Quality check'!$A86-1,'Quality check'!DH$1-1)),"")</f>
        <v/>
      </c>
      <c r="DI86" s="308" t="str">
        <f ca="1">IF(AND(ISNUMBER($A86),ISNUMBER(DI$1)),IF(OFFSET(CountryData!$A$1,'Quality check'!$A86-1,'Quality check'!DI$1-1)=0,"",OFFSET(CountryData!$A$1,'Quality check'!$A86-1,'Quality check'!DI$1-1)),"")</f>
        <v/>
      </c>
      <c r="DJ86" s="308" t="str">
        <f ca="1">IF(AND(ISNUMBER($A86),ISNUMBER(DJ$1)),IF(OFFSET(CountryData!$A$1,'Quality check'!$A86-1,'Quality check'!DJ$1-1)=0,"",OFFSET(CountryData!$A$1,'Quality check'!$A86-1,'Quality check'!DJ$1-1)),"")</f>
        <v/>
      </c>
      <c r="DK86" s="203" t="str">
        <f ca="1">IF(AND(ISNUMBER($A86),ISNUMBER(DK$1)),IF(OFFSET(CountryData!$A$1,'Quality check'!$A86-1,'Quality check'!DK$1-1)=0,"",OFFSET(CountryData!$A$1,'Quality check'!$A86-1,'Quality check'!DK$1-1)),"")</f>
        <v/>
      </c>
      <c r="DL86" s="203" t="str">
        <f ca="1">IF(AND(ISNUMBER($A86),ISNUMBER(DL$1)),IF(OFFSET(CountryData!$A$1,'Quality check'!$A86-1,'Quality check'!DL$1-1)=0,"",OFFSET(CountryData!$A$1,'Quality check'!$A86-1,'Quality check'!DL$1-1)),"")</f>
        <v/>
      </c>
      <c r="DM86" s="203" t="str">
        <f ca="1">IF(AND(ISNUMBER($A86),ISNUMBER(DM$1)),IF(OFFSET(CountryData!$A$1,'Quality check'!$A86-1,'Quality check'!DM$1-1)=0,"",OFFSET(CountryData!$A$1,'Quality check'!$A86-1,'Quality check'!DM$1-1)),"")</f>
        <v/>
      </c>
      <c r="DN86" s="203" t="str">
        <f ca="1">IF(AND(ISNUMBER($A86),ISNUMBER(DN$1)),IF(OFFSET(CountryData!$A$1,'Quality check'!$A86-1,'Quality check'!DN$1-1)=0,"",OFFSET(CountryData!$A$1,'Quality check'!$A86-1,'Quality check'!DN$1-1)),"")</f>
        <v/>
      </c>
      <c r="DO86" t="str">
        <f ca="1">IF(AND(ISNUMBER($A86),ISNUMBER(DO$1)),IF(OFFSET(CountryData!$A$1,'Quality check'!$A86-1,'Quality check'!DO$1-1)=0,"",OFFSET(CountryData!$A$1,'Quality check'!$A86-1,'Quality check'!DO$1-1)),"")</f>
        <v/>
      </c>
      <c r="DP86" t="str">
        <f ca="1">IF(AND(ISNUMBER($A86),ISNUMBER(DP$1)),IF(OFFSET(CountryData!$A$1,'Quality check'!$A86-1,'Quality check'!DP$1-1)=0,"",OFFSET(CountryData!$A$1,'Quality check'!$A86-1,'Quality check'!DP$1-1)),"")</f>
        <v/>
      </c>
      <c r="EF86">
        <f t="shared" si="3"/>
        <v>13</v>
      </c>
      <c r="EG86" t="str">
        <f t="shared" si="4"/>
        <v/>
      </c>
      <c r="EH86" t="str">
        <f t="shared" si="0"/>
        <v/>
      </c>
    </row>
    <row r="87" spans="1:138" x14ac:dyDescent="0.25">
      <c r="A87" s="114">
        <f>IF(ISNUMBER(MATCH(C87,CountryData!$EM:$EM,0)),MATCH(C87,CountryData!$EM:$EM,0),"")</f>
        <v>61</v>
      </c>
      <c r="B87" t="s">
        <v>457</v>
      </c>
      <c r="C87" t="s">
        <v>776</v>
      </c>
      <c r="D87" t="str">
        <f t="shared" si="1"/>
        <v>Namibia</v>
      </c>
      <c r="E87">
        <f t="shared" si="2"/>
        <v>2011</v>
      </c>
      <c r="F87" s="203">
        <f ca="1">IF(AND(ISNUMBER($A87),ISNUMBER(F$1)),IF(OFFSET(CountryData!$A$1,'Quality check'!$A87-1,'Quality check'!F$1-1)=0,"",OFFSET(CountryData!$A$1,'Quality check'!$A87-1,'Quality check'!F$1-1)),"")</f>
        <v>2324000</v>
      </c>
      <c r="G87" s="203" t="str">
        <f ca="1">IF(AND(ISNUMBER($A87),ISNUMBER(G$1)),IF(OFFSET(CountryData!$A$1,'Quality check'!$A87-1,'Quality check'!G$1-1)=0,"",OFFSET(CountryData!$A$1,'Quality check'!$A87-1,'Quality check'!G$1-1)),"")</f>
        <v/>
      </c>
      <c r="H87" s="202" t="str">
        <f ca="1">IF(AND(ISNUMBER($A87),ISNUMBER(H$1)),IF(OFFSET(CountryData!$A$1,'Quality check'!$A87-1,'Quality check'!H$1-1)=0,"",OFFSET(CountryData!$A$1,'Quality check'!$A87-1,'Quality check'!H$1-1)),"")</f>
        <v/>
      </c>
      <c r="I87" s="202">
        <f ca="1">IF(AND(ISNUMBER($A87),ISNUMBER(I$1)),IF(OFFSET(CountryData!$A$1,'Quality check'!$A87-1,'Quality check'!I$1-1)=0,"",OFFSET(CountryData!$A$1,'Quality check'!$A87-1,'Quality check'!I$1-1)),"")</f>
        <v>2.4E-2</v>
      </c>
      <c r="J87" s="203" t="str">
        <f ca="1">IF(AND(ISNUMBER($A87),ISNUMBER(J$1)),IF(OFFSET(CountryData!$A$1,'Quality check'!$A87-1,'Quality check'!J$1-1)=0,"",OFFSET(CountryData!$A$1,'Quality check'!$A87-1,'Quality check'!J$1-1)),"")</f>
        <v/>
      </c>
      <c r="K87" s="203" t="str">
        <f ca="1">IF(AND(ISNUMBER($A87),ISNUMBER(K$1)),IF(OFFSET(CountryData!$A$1,'Quality check'!$A87-1,'Quality check'!K$1-1)=0,"",OFFSET(CountryData!$A$1,'Quality check'!$A87-1,'Quality check'!K$1-1)),"")</f>
        <v/>
      </c>
      <c r="L87" s="203" t="str">
        <f ca="1">IF(AND(ISNUMBER($A87),ISNUMBER(L$1)),IF(OFFSET(CountryData!$A$1,'Quality check'!$A87-1,'Quality check'!L$1-1)=0,"",OFFSET(CountryData!$A$1,'Quality check'!$A87-1,'Quality check'!L$1-1)),"")</f>
        <v/>
      </c>
      <c r="M87" s="203" t="str">
        <f ca="1">IF(AND(ISNUMBER($A87),ISNUMBER(M$1)),IF(OFFSET(CountryData!$A$1,'Quality check'!$A87-1,'Quality check'!M$1-1)=0,"",OFFSET(CountryData!$A$1,'Quality check'!$A87-1,'Quality check'!M$1-1)),"")</f>
        <v/>
      </c>
      <c r="N87" s="203" t="str">
        <f ca="1">IF(AND(ISNUMBER($A87),ISNUMBER(N$1)),IF(OFFSET(CountryData!$A$1,'Quality check'!$A87-1,'Quality check'!N$1-1)=0,"",OFFSET(CountryData!$A$1,'Quality check'!$A87-1,'Quality check'!N$1-1)),"")</f>
        <v/>
      </c>
      <c r="O87" s="203" t="str">
        <f ca="1">IF(AND(ISNUMBER($A87),ISNUMBER(O$1)),IF(OFFSET(CountryData!$A$1,'Quality check'!$A87-1,'Quality check'!O$1-1)=0,"",OFFSET(CountryData!$A$1,'Quality check'!$A87-1,'Quality check'!O$1-1)),"")</f>
        <v/>
      </c>
      <c r="P87" s="203" t="str">
        <f ca="1">IF(AND(ISNUMBER($A87),ISNUMBER(P$1)),IF(OFFSET(CountryData!$A$1,'Quality check'!$A87-1,'Quality check'!P$1-1)=0,"",OFFSET(CountryData!$A$1,'Quality check'!$A87-1,'Quality check'!P$1-1)),"")</f>
        <v/>
      </c>
      <c r="Q87" s="203" t="str">
        <f ca="1">IF(AND(ISNUMBER($A87),ISNUMBER(Q$1)),IF(OFFSET(CountryData!$A$1,'Quality check'!$A87-1,'Quality check'!Q$1-1)=0,"",OFFSET(CountryData!$A$1,'Quality check'!$A87-1,'Quality check'!Q$1-1)),"")</f>
        <v/>
      </c>
      <c r="R87" s="203" t="str">
        <f ca="1">IF(AND(ISNUMBER($A87),ISNUMBER(R$1)),IF(OFFSET(CountryData!$A$1,'Quality check'!$A87-1,'Quality check'!R$1-1)=0,"",OFFSET(CountryData!$A$1,'Quality check'!$A87-1,'Quality check'!R$1-1)),"")</f>
        <v/>
      </c>
      <c r="S87" s="203" t="str">
        <f ca="1">IF(AND(ISNUMBER($A87),ISNUMBER(S$1)),IF(OFFSET(CountryData!$A$1,'Quality check'!$A87-1,'Quality check'!S$1-1)=0,"",OFFSET(CountryData!$A$1,'Quality check'!$A87-1,'Quality check'!S$1-1)),"")</f>
        <v/>
      </c>
      <c r="T87" s="202" t="str">
        <f ca="1">IF(AND(ISNUMBER($A87),ISNUMBER(T$1)),IF(OFFSET(CountryData!$A$1,'Quality check'!$A87-1,'Quality check'!T$1-1)=0,"",OFFSET(CountryData!$A$1,'Quality check'!$A87-1,'Quality check'!T$1-1)),"")</f>
        <v/>
      </c>
      <c r="U87" s="203" t="str">
        <f ca="1">IF(AND(ISNUMBER($A87),ISNUMBER(U$1)),IF(OFFSET(CountryData!$A$1,'Quality check'!$A87-1,'Quality check'!U$1-1)=0,"",OFFSET(CountryData!$A$1,'Quality check'!$A87-1,'Quality check'!U$1-1)),"")</f>
        <v/>
      </c>
      <c r="V87" s="203" t="str">
        <f ca="1">IF(AND(ISNUMBER($A87),ISNUMBER(V$1)),IF(OFFSET(CountryData!$A$1,'Quality check'!$A87-1,'Quality check'!V$1-1)=0,"",OFFSET(CountryData!$A$1,'Quality check'!$A87-1,'Quality check'!V$1-1)),"")</f>
        <v/>
      </c>
      <c r="W87" s="202" t="str">
        <f ca="1">IF(AND(ISNUMBER($A87),ISNUMBER(W$1)),IF(OFFSET(CountryData!$A$1,'Quality check'!$A87-1,'Quality check'!W$1-1)=0,"",OFFSET(CountryData!$A$1,'Quality check'!$A87-1,'Quality check'!W$1-1)),"")</f>
        <v/>
      </c>
      <c r="X87" s="202" t="str">
        <f ca="1">IF(AND(ISNUMBER($A87),ISNUMBER(X$1)),IF(OFFSET(CountryData!$A$1,'Quality check'!$A87-1,'Quality check'!X$1-1)=0,"",OFFSET(CountryData!$A$1,'Quality check'!$A87-1,'Quality check'!X$1-1)),"")</f>
        <v/>
      </c>
      <c r="Y87" s="202" t="str">
        <f ca="1">IF(AND(ISNUMBER($A87),ISNUMBER(Y$1)),IF(OFFSET(CountryData!$A$1,'Quality check'!$A87-1,'Quality check'!Y$1-1)=0,"",OFFSET(CountryData!$A$1,'Quality check'!$A87-1,'Quality check'!Y$1-1)),"")</f>
        <v/>
      </c>
      <c r="Z87" s="202" t="str">
        <f ca="1">IF(AND(ISNUMBER($A87),ISNUMBER(Z$1)),IF(OFFSET(CountryData!$A$1,'Quality check'!$A87-1,'Quality check'!Z$1-1)=0,"",OFFSET(CountryData!$A$1,'Quality check'!$A87-1,'Quality check'!Z$1-1)),"")</f>
        <v/>
      </c>
      <c r="AA87" s="203" t="str">
        <f ca="1">IF(AND(ISNUMBER($A87),ISNUMBER(AA$1)),IF(OFFSET(CountryData!$A$1,'Quality check'!$A87-1,'Quality check'!AA$1-1)=0,"",OFFSET(CountryData!$A$1,'Quality check'!$A87-1,'Quality check'!AA$1-1)),"")</f>
        <v/>
      </c>
      <c r="AB87" s="203" t="str">
        <f ca="1">IF(AND(ISNUMBER($A87),ISNUMBER(AB$1)),IF(OFFSET(CountryData!$A$1,'Quality check'!$A87-1,'Quality check'!AB$1-1)=0,"",OFFSET(CountryData!$A$1,'Quality check'!$A87-1,'Quality check'!AB$1-1)),"")</f>
        <v/>
      </c>
      <c r="AC87" s="203">
        <f ca="1">IF(AND(ISNUMBER($A87),ISNUMBER(AC$1)),IF(OFFSET(CountryData!$A$1,'Quality check'!$A87-1,'Quality check'!AC$1-1)=0,"",OFFSET(CountryData!$A$1,'Quality check'!$A87-1,'Quality check'!AC$1-1)),"")</f>
        <v>2000</v>
      </c>
      <c r="AD87" s="203" t="str">
        <f ca="1">IF(AND(ISNUMBER($A87),ISNUMBER(AD$1)),IF(OFFSET(CountryData!$A$1,'Quality check'!$A87-1,'Quality check'!AD$1-1)=0,"",OFFSET(CountryData!$A$1,'Quality check'!$A87-1,'Quality check'!AD$1-1)),"")</f>
        <v/>
      </c>
      <c r="AE87" s="202" t="str">
        <f ca="1">IF(AND(ISNUMBER($A87),ISNUMBER(AE$1)),IF(OFFSET(CountryData!$A$1,'Quality check'!$A87-1,'Quality check'!AE$1-1)=0,"",OFFSET(CountryData!$A$1,'Quality check'!$A87-1,'Quality check'!AE$1-1)),"")</f>
        <v/>
      </c>
      <c r="AF87" s="308" t="str">
        <f ca="1">IF(AND(ISNUMBER($A87),ISNUMBER(AF$1)),IF(OFFSET(CountryData!$A$1,'Quality check'!$A87-1,'Quality check'!AF$1-1)=0,"",OFFSET(CountryData!$A$1,'Quality check'!$A87-1,'Quality check'!AF$1-1)),"")</f>
        <v/>
      </c>
      <c r="AG87" s="203" t="str">
        <f ca="1">IF(AND(ISNUMBER($A87),ISNUMBER(AG$1)),IF(OFFSET(CountryData!$A$1,'Quality check'!$A87-1,'Quality check'!AG$1-1)=0,"",OFFSET(CountryData!$A$1,'Quality check'!$A87-1,'Quality check'!AG$1-1)),"")</f>
        <v/>
      </c>
      <c r="AH87" s="203" t="str">
        <f ca="1">IF(AND(ISNUMBER($A87),ISNUMBER(AH$1)),IF(OFFSET(CountryData!$A$1,'Quality check'!$A87-1,'Quality check'!AH$1-1)=0,"",OFFSET(CountryData!$A$1,'Quality check'!$A87-1,'Quality check'!AH$1-1)),"")</f>
        <v/>
      </c>
      <c r="AI87" s="203" t="str">
        <f ca="1">IF(AND(ISNUMBER($A87),ISNUMBER(AI$1)),IF(OFFSET(CountryData!$A$1,'Quality check'!$A87-1,'Quality check'!AI$1-1)=0,"",OFFSET(CountryData!$A$1,'Quality check'!$A87-1,'Quality check'!AI$1-1)),"")</f>
        <v/>
      </c>
      <c r="AJ87" s="202" t="str">
        <f ca="1">IF(AND(ISNUMBER($A87),ISNUMBER(AJ$1)),IF(OFFSET(CountryData!$A$1,'Quality check'!$A87-1,'Quality check'!AJ$1-1)=0,"",OFFSET(CountryData!$A$1,'Quality check'!$A87-1,'Quality check'!AJ$1-1)),"")</f>
        <v/>
      </c>
      <c r="AK87" s="202" t="str">
        <f ca="1">IF(AND(ISNUMBER($A87),ISNUMBER(AK$1)),IF(OFFSET(CountryData!$A$1,'Quality check'!$A87-1,'Quality check'!AK$1-1)=0,"",OFFSET(CountryData!$A$1,'Quality check'!$A87-1,'Quality check'!AK$1-1)),"")</f>
        <v/>
      </c>
      <c r="AL87" s="202" t="str">
        <f ca="1">IF(AND(ISNUMBER($A87),ISNUMBER(AL$1)),IF(OFFSET(CountryData!$A$1,'Quality check'!$A87-1,'Quality check'!AL$1-1)=0,"",OFFSET(CountryData!$A$1,'Quality check'!$A87-1,'Quality check'!AL$1-1)),"")</f>
        <v/>
      </c>
      <c r="AM87" s="202" t="str">
        <f ca="1">IF(AND(ISNUMBER($A87),ISNUMBER(AM$1)),IF(OFFSET(CountryData!$A$1,'Quality check'!$A87-1,'Quality check'!AM$1-1)=0,"",OFFSET(CountryData!$A$1,'Quality check'!$A87-1,'Quality check'!AM$1-1)),"")</f>
        <v/>
      </c>
      <c r="AN87" s="202" t="str">
        <f ca="1">IF(AND(ISNUMBER($A87),ISNUMBER(AN$1)),IF(OFFSET(CountryData!$A$1,'Quality check'!$A87-1,'Quality check'!AN$1-1)=0,"",OFFSET(CountryData!$A$1,'Quality check'!$A87-1,'Quality check'!AN$1-1)),"")</f>
        <v/>
      </c>
      <c r="AO87" s="203" t="str">
        <f ca="1">IF(AND(ISNUMBER($A87),ISNUMBER(AO$1)),IF(OFFSET(CountryData!$A$1,'Quality check'!$A87-1,'Quality check'!AO$1-1)=0,"",OFFSET(CountryData!$A$1,'Quality check'!$A87-1,'Quality check'!AO$1-1)),"")</f>
        <v/>
      </c>
      <c r="AP87" s="203" t="str">
        <f ca="1">IF(AND(ISNUMBER($A87),ISNUMBER(AP$1)),IF(OFFSET(CountryData!$A$1,'Quality check'!$A87-1,'Quality check'!AP$1-1)=0,"",OFFSET(CountryData!$A$1,'Quality check'!$A87-1,'Quality check'!AP$1-1)),"")</f>
        <v/>
      </c>
      <c r="AQ87" s="202" t="str">
        <f ca="1">IF(AND(ISNUMBER($A87),ISNUMBER(AQ$1)),IF(OFFSET(CountryData!$A$1,'Quality check'!$A87-1,'Quality check'!AQ$1-1)=0,"",OFFSET(CountryData!$A$1,'Quality check'!$A87-1,'Quality check'!AQ$1-1)),"")</f>
        <v/>
      </c>
      <c r="AR87" s="202" t="str">
        <f ca="1">IF(AND(ISNUMBER($A87),ISNUMBER(AR$1)),IF(OFFSET(CountryData!$A$1,'Quality check'!$A87-1,'Quality check'!AR$1-1)=0,"",OFFSET(CountryData!$A$1,'Quality check'!$A87-1,'Quality check'!AR$1-1)),"")</f>
        <v/>
      </c>
      <c r="AS87" s="202" t="str">
        <f ca="1">IF(AND(ISNUMBER($A87),ISNUMBER(AS$1)),IF(OFFSET(CountryData!$A$1,'Quality check'!$A87-1,'Quality check'!AS$1-1)=0,"",OFFSET(CountryData!$A$1,'Quality check'!$A87-1,'Quality check'!AS$1-1)),"")</f>
        <v/>
      </c>
      <c r="AT87" s="202" t="str">
        <f ca="1">IF(AND(ISNUMBER($A87),ISNUMBER(AT$1)),IF(OFFSET(CountryData!$A$1,'Quality check'!$A87-1,'Quality check'!AT$1-1)=0,"",OFFSET(CountryData!$A$1,'Quality check'!$A87-1,'Quality check'!AT$1-1)),"")</f>
        <v/>
      </c>
      <c r="AU87" s="202" t="str">
        <f ca="1">IF(AND(ISNUMBER($A87),ISNUMBER(AU$1)),IF(OFFSET(CountryData!$A$1,'Quality check'!$A87-1,'Quality check'!AU$1-1)=0,"",OFFSET(CountryData!$A$1,'Quality check'!$A87-1,'Quality check'!AU$1-1)),"")</f>
        <v/>
      </c>
      <c r="AV87" s="202" t="str">
        <f ca="1">IF(AND(ISNUMBER($A87),ISNUMBER(AV$1)),IF(OFFSET(CountryData!$A$1,'Quality check'!$A87-1,'Quality check'!AV$1-1)=0,"",OFFSET(CountryData!$A$1,'Quality check'!$A87-1,'Quality check'!AV$1-1)),"")</f>
        <v/>
      </c>
      <c r="AW87" s="203" t="str">
        <f ca="1">IF(AND(ISNUMBER($A87),ISNUMBER(AW$1)),IF(OFFSET(CountryData!$A$1,'Quality check'!$A87-1,'Quality check'!AW$1-1)=0,"",OFFSET(CountryData!$A$1,'Quality check'!$A87-1,'Quality check'!AW$1-1)),"")</f>
        <v/>
      </c>
      <c r="AX87" s="203" t="str">
        <f ca="1">IF(AND(ISNUMBER($A87),ISNUMBER(AX$1)),IF(OFFSET(CountryData!$A$1,'Quality check'!$A87-1,'Quality check'!AX$1-1)=0,"",OFFSET(CountryData!$A$1,'Quality check'!$A87-1,'Quality check'!AX$1-1)),"")</f>
        <v/>
      </c>
      <c r="AY87" s="202" t="str">
        <f ca="1">IF(AND(ISNUMBER($A87),ISNUMBER(AY$1)),IF(OFFSET(CountryData!$A$1,'Quality check'!$A87-1,'Quality check'!AY$1-1)=0,"",OFFSET(CountryData!$A$1,'Quality check'!$A87-1,'Quality check'!AY$1-1)),"")</f>
        <v/>
      </c>
      <c r="AZ87" s="202" t="str">
        <f ca="1">IF(AND(ISNUMBER($A87),ISNUMBER(AZ$1)),IF(OFFSET(CountryData!$A$1,'Quality check'!$A87-1,'Quality check'!AZ$1-1)=0,"",OFFSET(CountryData!$A$1,'Quality check'!$A87-1,'Quality check'!AZ$1-1)),"")</f>
        <v/>
      </c>
      <c r="BA87" s="202" t="str">
        <f ca="1">IF(AND(ISNUMBER($A87),ISNUMBER(BA$1)),IF(OFFSET(CountryData!$A$1,'Quality check'!$A87-1,'Quality check'!BA$1-1)=0,"",OFFSET(CountryData!$A$1,'Quality check'!$A87-1,'Quality check'!BA$1-1)),"")</f>
        <v/>
      </c>
      <c r="BB87" s="202" t="str">
        <f ca="1">IF(AND(ISNUMBER($A87),ISNUMBER(BB$1)),IF(OFFSET(CountryData!$A$1,'Quality check'!$A87-1,'Quality check'!BB$1-1)=0,"",OFFSET(CountryData!$A$1,'Quality check'!$A87-1,'Quality check'!BB$1-1)),"")</f>
        <v/>
      </c>
      <c r="BC87" s="202" t="str">
        <f ca="1">IF(AND(ISNUMBER($A87),ISNUMBER(BC$1)),IF(OFFSET(CountryData!$A$1,'Quality check'!$A87-1,'Quality check'!BC$1-1)=0,"",OFFSET(CountryData!$A$1,'Quality check'!$A87-1,'Quality check'!BC$1-1)),"")</f>
        <v/>
      </c>
      <c r="BD87" s="313" t="str">
        <f ca="1">IF(AND(ISNUMBER($A87),ISNUMBER(BD$1)),IF(OFFSET(CountryData!$A$1,'Quality check'!$A87-1,'Quality check'!BD$1-1)=0,"",OFFSET(CountryData!$A$1,'Quality check'!$A87-1,'Quality check'!BD$1-1)),"")</f>
        <v/>
      </c>
      <c r="BE87" s="313" t="str">
        <f ca="1">IF(AND(ISNUMBER($A87),ISNUMBER(BE$1)),IF(OFFSET(CountryData!$A$1,'Quality check'!$A87-1,'Quality check'!BE$1-1)=0,"",OFFSET(CountryData!$A$1,'Quality check'!$A87-1,'Quality check'!BE$1-1)),"")</f>
        <v/>
      </c>
      <c r="BF87" s="313" t="str">
        <f ca="1">IF(AND(ISNUMBER($A87),ISNUMBER(BF$1)),IF(OFFSET(CountryData!$A$1,'Quality check'!$A87-1,'Quality check'!BF$1-1)=0,"",OFFSET(CountryData!$A$1,'Quality check'!$A87-1,'Quality check'!BF$1-1)),"")</f>
        <v/>
      </c>
      <c r="BG87" s="203" t="str">
        <f ca="1">IF(AND(ISNUMBER($A87),ISNUMBER(BG$1)),IF(OFFSET(CountryData!$A$1,'Quality check'!$A87-1,'Quality check'!BG$1-1)=0,"",OFFSET(CountryData!$A$1,'Quality check'!$A87-1,'Quality check'!BG$1-1)),"")</f>
        <v/>
      </c>
      <c r="BH87" s="202" t="str">
        <f ca="1">IF(AND(ISNUMBER($A87),ISNUMBER(BH$1)),IF(OFFSET(CountryData!$A$1,'Quality check'!$A87-1,'Quality check'!BH$1-1)=0,"",OFFSET(CountryData!$A$1,'Quality check'!$A87-1,'Quality check'!BH$1-1)),"")</f>
        <v/>
      </c>
      <c r="BI87" s="203" t="str">
        <f ca="1">IF(AND(ISNUMBER($A87),ISNUMBER(BI$1)),IF(OFFSET(CountryData!$A$1,'Quality check'!$A87-1,'Quality check'!BI$1-1)=0,"",OFFSET(CountryData!$A$1,'Quality check'!$A87-1,'Quality check'!BI$1-1)),"")</f>
        <v/>
      </c>
      <c r="BJ87" s="202" t="str">
        <f ca="1">IF(AND(ISNUMBER($A87),ISNUMBER(BJ$1)),IF(OFFSET(CountryData!$A$1,'Quality check'!$A87-1,'Quality check'!BJ$1-1)=0,"",OFFSET(CountryData!$A$1,'Quality check'!$A87-1,'Quality check'!BJ$1-1)),"")</f>
        <v/>
      </c>
      <c r="BK87" s="202" t="str">
        <f ca="1">IF(AND(ISNUMBER($A87),ISNUMBER(BK$1)),IF(OFFSET(CountryData!$A$1,'Quality check'!$A87-1,'Quality check'!BK$1-1)=0,"",OFFSET(CountryData!$A$1,'Quality check'!$A87-1,'Quality check'!BK$1-1)),"")</f>
        <v/>
      </c>
      <c r="BL87" s="308" t="str">
        <f ca="1">IF(AND(ISNUMBER($A87),ISNUMBER(BL$1)),IF(OFFSET(CountryData!$A$1,'Quality check'!$A87-1,'Quality check'!BL$1-1)=0,"",OFFSET(CountryData!$A$1,'Quality check'!$A87-1,'Quality check'!BL$1-1)),"")</f>
        <v/>
      </c>
      <c r="BM87" s="308" t="str">
        <f ca="1">IF(AND(ISNUMBER($A87),ISNUMBER(BM$1)),IF(OFFSET(CountryData!$A$1,'Quality check'!$A87-1,'Quality check'!BM$1-1)=0,"",OFFSET(CountryData!$A$1,'Quality check'!$A87-1,'Quality check'!BM$1-1)),"")</f>
        <v/>
      </c>
      <c r="BN87" s="308" t="str">
        <f ca="1">IF(AND(ISNUMBER($A87),ISNUMBER(BN$1)),IF(OFFSET(CountryData!$A$1,'Quality check'!$A87-1,'Quality check'!BN$1-1)=0,"",OFFSET(CountryData!$A$1,'Quality check'!$A87-1,'Quality check'!BN$1-1)),"")</f>
        <v/>
      </c>
      <c r="BO87" s="308" t="str">
        <f ca="1">IF(AND(ISNUMBER($A87),ISNUMBER(BO$1)),IF(OFFSET(CountryData!$A$1,'Quality check'!$A87-1,'Quality check'!BO$1-1)=0,"",OFFSET(CountryData!$A$1,'Quality check'!$A87-1,'Quality check'!BO$1-1)),"")</f>
        <v/>
      </c>
      <c r="BP87" s="308" t="str">
        <f ca="1">IF(AND(ISNUMBER($A87),ISNUMBER(BP$1)),IF(OFFSET(CountryData!$A$1,'Quality check'!$A87-1,'Quality check'!BP$1-1)=0,"",OFFSET(CountryData!$A$1,'Quality check'!$A87-1,'Quality check'!BP$1-1)),"")</f>
        <v/>
      </c>
      <c r="BQ87" s="308" t="str">
        <f ca="1">IF(AND(ISNUMBER($A87),ISNUMBER(BQ$1)),IF(OFFSET(CountryData!$A$1,'Quality check'!$A87-1,'Quality check'!BQ$1-1)=0,"",OFFSET(CountryData!$A$1,'Quality check'!$A87-1,'Quality check'!BQ$1-1)),"")</f>
        <v/>
      </c>
      <c r="BR87" s="308" t="str">
        <f ca="1">IF(AND(ISNUMBER($A87),ISNUMBER(BR$1)),IF(OFFSET(CountryData!$A$1,'Quality check'!$A87-1,'Quality check'!BR$1-1)=0,"",OFFSET(CountryData!$A$1,'Quality check'!$A87-1,'Quality check'!BR$1-1)),"")</f>
        <v/>
      </c>
      <c r="BS87" s="308" t="str">
        <f ca="1">IF(AND(ISNUMBER($A87),ISNUMBER(BS$1)),IF(OFFSET(CountryData!$A$1,'Quality check'!$A87-1,'Quality check'!BS$1-1)=0,"",OFFSET(CountryData!$A$1,'Quality check'!$A87-1,'Quality check'!BS$1-1)),"")</f>
        <v/>
      </c>
      <c r="BT87" s="308" t="str">
        <f ca="1">IF(AND(ISNUMBER($A87),ISNUMBER(BT$1)),IF(OFFSET(CountryData!$A$1,'Quality check'!$A87-1,'Quality check'!BT$1-1)=0,"",OFFSET(CountryData!$A$1,'Quality check'!$A87-1,'Quality check'!BT$1-1)),"")</f>
        <v/>
      </c>
      <c r="BU87" s="308" t="str">
        <f ca="1">IF(AND(ISNUMBER($A87),ISNUMBER(BU$1)),IF(OFFSET(CountryData!$A$1,'Quality check'!$A87-1,'Quality check'!BU$1-1)=0,"",OFFSET(CountryData!$A$1,'Quality check'!$A87-1,'Quality check'!BU$1-1)),"")</f>
        <v/>
      </c>
      <c r="BV87" s="308" t="str">
        <f ca="1">IF(AND(ISNUMBER($A87),ISNUMBER(BV$1)),IF(OFFSET(CountryData!$A$1,'Quality check'!$A87-1,'Quality check'!BV$1-1)=0,"",OFFSET(CountryData!$A$1,'Quality check'!$A87-1,'Quality check'!BV$1-1)),"")</f>
        <v/>
      </c>
      <c r="BW87" s="308" t="str">
        <f ca="1">IF(AND(ISNUMBER($A87),ISNUMBER(BW$1)),IF(OFFSET(CountryData!$A$1,'Quality check'!$A87-1,'Quality check'!BW$1-1)=0,"",OFFSET(CountryData!$A$1,'Quality check'!$A87-1,'Quality check'!BW$1-1)),"")</f>
        <v/>
      </c>
      <c r="BX87" s="202" t="str">
        <f ca="1">IF(AND(ISNUMBER($A87),ISNUMBER(BX$1)),IF(OFFSET(CountryData!$A$1,'Quality check'!$A87-1,'Quality check'!BX$1-1)=0,"",OFFSET(CountryData!$A$1,'Quality check'!$A87-1,'Quality check'!BX$1-1)),"")</f>
        <v/>
      </c>
      <c r="BY87" s="308" t="str">
        <f ca="1">IF(AND(ISNUMBER($A87),ISNUMBER(BY$1)),IF(OFFSET(CountryData!$A$1,'Quality check'!$A87-1,'Quality check'!BY$1-1)=0,"",OFFSET(CountryData!$A$1,'Quality check'!$A87-1,'Quality check'!BY$1-1)),"")</f>
        <v/>
      </c>
      <c r="BZ87" s="308" t="str">
        <f ca="1">IF(AND(ISNUMBER($A87),ISNUMBER(BZ$1)),IF(OFFSET(CountryData!$A$1,'Quality check'!$A87-1,'Quality check'!BZ$1-1)=0,"",OFFSET(CountryData!$A$1,'Quality check'!$A87-1,'Quality check'!BZ$1-1)),"")</f>
        <v/>
      </c>
      <c r="CA87" s="308" t="str">
        <f ca="1">IF(AND(ISNUMBER($A87),ISNUMBER(CA$1)),IF(OFFSET(CountryData!$A$1,'Quality check'!$A87-1,'Quality check'!CA$1-1)=0,"",OFFSET(CountryData!$A$1,'Quality check'!$A87-1,'Quality check'!CA$1-1)),"")</f>
        <v/>
      </c>
      <c r="CB87" s="308" t="str">
        <f ca="1">IF(AND(ISNUMBER($A87),ISNUMBER(CB$1)),IF(OFFSET(CountryData!$A$1,'Quality check'!$A87-1,'Quality check'!CB$1-1)=0,"",OFFSET(CountryData!$A$1,'Quality check'!$A87-1,'Quality check'!CB$1-1)),"")</f>
        <v/>
      </c>
      <c r="CC87" s="308" t="str">
        <f ca="1">IF(AND(ISNUMBER($A87),ISNUMBER(CC$1)),IF(OFFSET(CountryData!$A$1,'Quality check'!$A87-1,'Quality check'!CC$1-1)=0,"",OFFSET(CountryData!$A$1,'Quality check'!$A87-1,'Quality check'!CC$1-1)),"")</f>
        <v/>
      </c>
      <c r="CD87" s="308" t="str">
        <f ca="1">IF(AND(ISNUMBER($A87),ISNUMBER(CD$1)),IF(OFFSET(CountryData!$A$1,'Quality check'!$A87-1,'Quality check'!CD$1-1)=0,"",OFFSET(CountryData!$A$1,'Quality check'!$A87-1,'Quality check'!CD$1-1)),"")</f>
        <v/>
      </c>
      <c r="CE87" s="308" t="str">
        <f ca="1">IF(AND(ISNUMBER($A87),ISNUMBER(CE$1)),IF(OFFSET(CountryData!$A$1,'Quality check'!$A87-1,'Quality check'!CE$1-1)=0,"",OFFSET(CountryData!$A$1,'Quality check'!$A87-1,'Quality check'!CE$1-1)),"")</f>
        <v/>
      </c>
      <c r="CF87" s="308" t="str">
        <f ca="1">IF(AND(ISNUMBER($A87),ISNUMBER(CF$1)),IF(OFFSET(CountryData!$A$1,'Quality check'!$A87-1,'Quality check'!CF$1-1)=0,"",OFFSET(CountryData!$A$1,'Quality check'!$A87-1,'Quality check'!CF$1-1)),"")</f>
        <v/>
      </c>
      <c r="CG87" s="308" t="str">
        <f ca="1">IF(AND(ISNUMBER($A87),ISNUMBER(CG$1)),IF(OFFSET(CountryData!$A$1,'Quality check'!$A87-1,'Quality check'!CG$1-1)=0,"",OFFSET(CountryData!$A$1,'Quality check'!$A87-1,'Quality check'!CG$1-1)),"")</f>
        <v/>
      </c>
      <c r="CH87" s="308" t="str">
        <f ca="1">IF(AND(ISNUMBER($A87),ISNUMBER(CH$1)),IF(OFFSET(CountryData!$A$1,'Quality check'!$A87-1,'Quality check'!CH$1-1)=0,"",OFFSET(CountryData!$A$1,'Quality check'!$A87-1,'Quality check'!CH$1-1)),"")</f>
        <v/>
      </c>
      <c r="CI87" s="308" t="str">
        <f ca="1">IF(AND(ISNUMBER($A87),ISNUMBER(CI$1)),IF(OFFSET(CountryData!$A$1,'Quality check'!$A87-1,'Quality check'!CI$1-1)=0,"",OFFSET(CountryData!$A$1,'Quality check'!$A87-1,'Quality check'!CI$1-1)),"")</f>
        <v/>
      </c>
      <c r="CJ87" s="308" t="str">
        <f ca="1">IF(AND(ISNUMBER($A87),ISNUMBER(CJ$1)),IF(OFFSET(CountryData!$A$1,'Quality check'!$A87-1,'Quality check'!CJ$1-1)=0,"",OFFSET(CountryData!$A$1,'Quality check'!$A87-1,'Quality check'!CJ$1-1)),"")</f>
        <v/>
      </c>
      <c r="CK87" s="202" t="str">
        <f ca="1">IF(AND(ISNUMBER($A87),ISNUMBER(CK$1)),IF(OFFSET(CountryData!$A$1,'Quality check'!$A87-1,'Quality check'!CK$1-1)=0,"",OFFSET(CountryData!$A$1,'Quality check'!$A87-1,'Quality check'!CK$1-1)),"")</f>
        <v/>
      </c>
      <c r="CL87" s="308" t="str">
        <f ca="1">IF(AND(ISNUMBER($A87),ISNUMBER(CL$1)),IF(OFFSET(CountryData!$A$1,'Quality check'!$A87-1,'Quality check'!CL$1-1)=0,"",OFFSET(CountryData!$A$1,'Quality check'!$A87-1,'Quality check'!CL$1-1)),"")</f>
        <v/>
      </c>
      <c r="CM87" s="308" t="str">
        <f ca="1">IF(AND(ISNUMBER($A87),ISNUMBER(CM$1)),IF(OFFSET(CountryData!$A$1,'Quality check'!$A87-1,'Quality check'!CM$1-1)=0,"",OFFSET(CountryData!$A$1,'Quality check'!$A87-1,'Quality check'!CM$1-1)),"")</f>
        <v/>
      </c>
      <c r="CN87" s="308" t="str">
        <f ca="1">IF(AND(ISNUMBER($A87),ISNUMBER(CN$1)),IF(OFFSET(CountryData!$A$1,'Quality check'!$A87-1,'Quality check'!CN$1-1)=0,"",OFFSET(CountryData!$A$1,'Quality check'!$A87-1,'Quality check'!CN$1-1)),"")</f>
        <v/>
      </c>
      <c r="CO87" s="308" t="str">
        <f ca="1">IF(AND(ISNUMBER($A87),ISNUMBER(CO$1)),IF(OFFSET(CountryData!$A$1,'Quality check'!$A87-1,'Quality check'!CO$1-1)=0,"",OFFSET(CountryData!$A$1,'Quality check'!$A87-1,'Quality check'!CO$1-1)),"")</f>
        <v/>
      </c>
      <c r="CP87" s="308" t="str">
        <f ca="1">IF(AND(ISNUMBER($A87),ISNUMBER(CP$1)),IF(OFFSET(CountryData!$A$1,'Quality check'!$A87-1,'Quality check'!CP$1-1)=0,"",OFFSET(CountryData!$A$1,'Quality check'!$A87-1,'Quality check'!CP$1-1)),"")</f>
        <v/>
      </c>
      <c r="CQ87" s="308" t="str">
        <f ca="1">IF(AND(ISNUMBER($A87),ISNUMBER(CQ$1)),IF(OFFSET(CountryData!$A$1,'Quality check'!$A87-1,'Quality check'!CQ$1-1)=0,"",OFFSET(CountryData!$A$1,'Quality check'!$A87-1,'Quality check'!CQ$1-1)),"")</f>
        <v/>
      </c>
      <c r="CR87" s="203" t="str">
        <f ca="1">IF(AND(ISNUMBER($A87),ISNUMBER(CR$1)),IF(OFFSET(CountryData!$A$1,'Quality check'!$A87-1,'Quality check'!CR$1-1)=0,"",OFFSET(CountryData!$A$1,'Quality check'!$A87-1,'Quality check'!CR$1-1)),"")</f>
        <v/>
      </c>
      <c r="CS87" s="203" t="str">
        <f ca="1">IF(AND(ISNUMBER($A87),ISNUMBER(CS$1)),IF(OFFSET(CountryData!$A$1,'Quality check'!$A87-1,'Quality check'!CS$1-1)=0,"",OFFSET(CountryData!$A$1,'Quality check'!$A87-1,'Quality check'!CS$1-1)),"")</f>
        <v/>
      </c>
      <c r="CT87" s="203" t="str">
        <f ca="1">IF(AND(ISNUMBER($A87),ISNUMBER(CT$1)),IF(OFFSET(CountryData!$A$1,'Quality check'!$A87-1,'Quality check'!CT$1-1)=0,"",OFFSET(CountryData!$A$1,'Quality check'!$A87-1,'Quality check'!CT$1-1)),"")</f>
        <v/>
      </c>
      <c r="CU87" s="203" t="str">
        <f ca="1">IF(AND(ISNUMBER($A87),ISNUMBER(CU$1)),IF(OFFSET(CountryData!$A$1,'Quality check'!$A87-1,'Quality check'!CU$1-1)=0,"",OFFSET(CountryData!$A$1,'Quality check'!$A87-1,'Quality check'!CU$1-1)),"")</f>
        <v/>
      </c>
      <c r="CV87" s="203" t="str">
        <f ca="1">IF(AND(ISNUMBER($A87),ISNUMBER(CV$1)),IF(OFFSET(CountryData!$A$1,'Quality check'!$A87-1,'Quality check'!CV$1-1)=0,"",OFFSET(CountryData!$A$1,'Quality check'!$A87-1,'Quality check'!CV$1-1)),"")</f>
        <v/>
      </c>
      <c r="CW87" s="203" t="str">
        <f ca="1">IF(AND(ISNUMBER($A87),ISNUMBER(CW$1)),IF(OFFSET(CountryData!$A$1,'Quality check'!$A87-1,'Quality check'!CW$1-1)=0,"",OFFSET(CountryData!$A$1,'Quality check'!$A87-1,'Quality check'!CW$1-1)),"")</f>
        <v/>
      </c>
      <c r="CX87" s="203" t="str">
        <f ca="1">IF(AND(ISNUMBER($A87),ISNUMBER(CX$1)),IF(OFFSET(CountryData!$A$1,'Quality check'!$A87-1,'Quality check'!CX$1-1)=0,"",OFFSET(CountryData!$A$1,'Quality check'!$A87-1,'Quality check'!CX$1-1)),"")</f>
        <v/>
      </c>
      <c r="CY87" s="203" t="str">
        <f ca="1">IF(AND(ISNUMBER($A87),ISNUMBER(CY$1)),IF(OFFSET(CountryData!$A$1,'Quality check'!$A87-1,'Quality check'!CY$1-1)=0,"",OFFSET(CountryData!$A$1,'Quality check'!$A87-1,'Quality check'!CY$1-1)),"")</f>
        <v/>
      </c>
      <c r="CZ87" s="308" t="str">
        <f ca="1">IF(AND(ISNUMBER($A87),ISNUMBER(CZ$1)),IF(OFFSET(CountryData!$A$1,'Quality check'!$A87-1,'Quality check'!CZ$1-1)=0,"",OFFSET(CountryData!$A$1,'Quality check'!$A87-1,'Quality check'!CZ$1-1)),"")</f>
        <v/>
      </c>
      <c r="DA87" s="308" t="str">
        <f ca="1">IF(AND(ISNUMBER($A87),ISNUMBER(DA$1)),IF(OFFSET(CountryData!$A$1,'Quality check'!$A87-1,'Quality check'!DA$1-1)=0,"",OFFSET(CountryData!$A$1,'Quality check'!$A87-1,'Quality check'!DA$1-1)),"")</f>
        <v/>
      </c>
      <c r="DB87" s="202" t="str">
        <f ca="1">IF(AND(ISNUMBER($A87),ISNUMBER(DB$1)),IF(OFFSET(CountryData!$A$1,'Quality check'!$A87-1,'Quality check'!DB$1-1)=0,"",OFFSET(CountryData!$A$1,'Quality check'!$A87-1,'Quality check'!DB$1-1)),"")</f>
        <v/>
      </c>
      <c r="DC87" s="308" t="str">
        <f ca="1">IF(AND(ISNUMBER($A87),ISNUMBER(DC$1)),IF(OFFSET(CountryData!$A$1,'Quality check'!$A87-1,'Quality check'!DC$1-1)=0,"",OFFSET(CountryData!$A$1,'Quality check'!$A87-1,'Quality check'!DC$1-1)),"")</f>
        <v/>
      </c>
      <c r="DD87" s="308" t="str">
        <f ca="1">IF(AND(ISNUMBER($A87),ISNUMBER(DD$1)),IF(OFFSET(CountryData!$A$1,'Quality check'!$A87-1,'Quality check'!DD$1-1)=0,"",OFFSET(CountryData!$A$1,'Quality check'!$A87-1,'Quality check'!DD$1-1)),"")</f>
        <v/>
      </c>
      <c r="DE87" s="202" t="str">
        <f ca="1">IF(AND(ISNUMBER($A87),ISNUMBER(DE$1)),IF(OFFSET(CountryData!$A$1,'Quality check'!$A87-1,'Quality check'!DE$1-1)=0,"",OFFSET(CountryData!$A$1,'Quality check'!$A87-1,'Quality check'!DE$1-1)),"")</f>
        <v/>
      </c>
      <c r="DF87" s="203" t="str">
        <f ca="1">IF(AND(ISNUMBER($A87),ISNUMBER(DF$1)),IF(OFFSET(CountryData!$A$1,'Quality check'!$A87-1,'Quality check'!DF$1-1)=0,"",OFFSET(CountryData!$A$1,'Quality check'!$A87-1,'Quality check'!DF$1-1)),"")</f>
        <v/>
      </c>
      <c r="DG87" s="308" t="str">
        <f ca="1">IF(AND(ISNUMBER($A87),ISNUMBER(DG$1)),IF(OFFSET(CountryData!$A$1,'Quality check'!$A87-1,'Quality check'!DG$1-1)=0,"",OFFSET(CountryData!$A$1,'Quality check'!$A87-1,'Quality check'!DG$1-1)),"")</f>
        <v/>
      </c>
      <c r="DH87" s="203" t="str">
        <f ca="1">IF(AND(ISNUMBER($A87),ISNUMBER(DH$1)),IF(OFFSET(CountryData!$A$1,'Quality check'!$A87-1,'Quality check'!DH$1-1)=0,"",OFFSET(CountryData!$A$1,'Quality check'!$A87-1,'Quality check'!DH$1-1)),"")</f>
        <v/>
      </c>
      <c r="DI87" s="308" t="str">
        <f ca="1">IF(AND(ISNUMBER($A87),ISNUMBER(DI$1)),IF(OFFSET(CountryData!$A$1,'Quality check'!$A87-1,'Quality check'!DI$1-1)=0,"",OFFSET(CountryData!$A$1,'Quality check'!$A87-1,'Quality check'!DI$1-1)),"")</f>
        <v/>
      </c>
      <c r="DJ87" s="308" t="str">
        <f ca="1">IF(AND(ISNUMBER($A87),ISNUMBER(DJ$1)),IF(OFFSET(CountryData!$A$1,'Quality check'!$A87-1,'Quality check'!DJ$1-1)=0,"",OFFSET(CountryData!$A$1,'Quality check'!$A87-1,'Quality check'!DJ$1-1)),"")</f>
        <v/>
      </c>
      <c r="DK87" s="203" t="str">
        <f ca="1">IF(AND(ISNUMBER($A87),ISNUMBER(DK$1)),IF(OFFSET(CountryData!$A$1,'Quality check'!$A87-1,'Quality check'!DK$1-1)=0,"",OFFSET(CountryData!$A$1,'Quality check'!$A87-1,'Quality check'!DK$1-1)),"")</f>
        <v/>
      </c>
      <c r="DL87" s="203" t="str">
        <f ca="1">IF(AND(ISNUMBER($A87),ISNUMBER(DL$1)),IF(OFFSET(CountryData!$A$1,'Quality check'!$A87-1,'Quality check'!DL$1-1)=0,"",OFFSET(CountryData!$A$1,'Quality check'!$A87-1,'Quality check'!DL$1-1)),"")</f>
        <v/>
      </c>
      <c r="DM87" s="203" t="str">
        <f ca="1">IF(AND(ISNUMBER($A87),ISNUMBER(DM$1)),IF(OFFSET(CountryData!$A$1,'Quality check'!$A87-1,'Quality check'!DM$1-1)=0,"",OFFSET(CountryData!$A$1,'Quality check'!$A87-1,'Quality check'!DM$1-1)),"")</f>
        <v/>
      </c>
      <c r="DN87" s="203" t="str">
        <f ca="1">IF(AND(ISNUMBER($A87),ISNUMBER(DN$1)),IF(OFFSET(CountryData!$A$1,'Quality check'!$A87-1,'Quality check'!DN$1-1)=0,"",OFFSET(CountryData!$A$1,'Quality check'!$A87-1,'Quality check'!DN$1-1)),"")</f>
        <v/>
      </c>
      <c r="DO87" t="str">
        <f ca="1">IF(AND(ISNUMBER($A87),ISNUMBER(DO$1)),IF(OFFSET(CountryData!$A$1,'Quality check'!$A87-1,'Quality check'!DO$1-1)=0,"",OFFSET(CountryData!$A$1,'Quality check'!$A87-1,'Quality check'!DO$1-1)),"")</f>
        <v/>
      </c>
      <c r="DP87" t="str">
        <f ca="1">IF(AND(ISNUMBER($A87),ISNUMBER(DP$1)),IF(OFFSET(CountryData!$A$1,'Quality check'!$A87-1,'Quality check'!DP$1-1)=0,"",OFFSET(CountryData!$A$1,'Quality check'!$A87-1,'Quality check'!DP$1-1)),"")</f>
        <v/>
      </c>
      <c r="EF87">
        <f t="shared" si="3"/>
        <v>13</v>
      </c>
      <c r="EG87" t="str">
        <f t="shared" si="4"/>
        <v/>
      </c>
      <c r="EH87" t="str">
        <f t="shared" si="0"/>
        <v/>
      </c>
    </row>
    <row r="88" spans="1:138" x14ac:dyDescent="0.25">
      <c r="A88" s="114">
        <f>IF(ISNUMBER(MATCH(C88,CountryData!$EM:$EM,0)),MATCH(C88,CountryData!$EM:$EM,0),"")</f>
        <v>83</v>
      </c>
      <c r="B88" t="s">
        <v>458</v>
      </c>
      <c r="C88" t="s">
        <v>777</v>
      </c>
      <c r="D88" t="str">
        <f t="shared" si="1"/>
        <v>Namibia</v>
      </c>
      <c r="E88">
        <f t="shared" si="2"/>
        <v>2012</v>
      </c>
      <c r="F88" s="203">
        <f ca="1">IF(AND(ISNUMBER($A88),ISNUMBER(F$1)),IF(OFFSET(CountryData!$A$1,'Quality check'!$A88-1,'Quality check'!F$1-1)=0,"",OFFSET(CountryData!$A$1,'Quality check'!$A88-1,'Quality check'!F$1-1)),"")</f>
        <v>2251675.4551867153</v>
      </c>
      <c r="G88" s="203">
        <f ca="1">IF(AND(ISNUMBER($A88),ISNUMBER(G$1)),IF(OFFSET(CountryData!$A$1,'Quality check'!$A88-1,'Quality check'!G$1-1)=0,"",OFFSET(CountryData!$A$1,'Quality check'!$A88-1,'Quality check'!G$1-1)),"")</f>
        <v>833119.91841908463</v>
      </c>
      <c r="H88" s="202" t="str">
        <f ca="1">IF(AND(ISNUMBER($A88),ISNUMBER(H$1)),IF(OFFSET(CountryData!$A$1,'Quality check'!$A88-1,'Quality check'!H$1-1)=0,"",OFFSET(CountryData!$A$1,'Quality check'!$A88-1,'Quality check'!H$1-1)),"")</f>
        <v/>
      </c>
      <c r="I88" s="202">
        <f ca="1">IF(AND(ISNUMBER($A88),ISNUMBER(I$1)),IF(OFFSET(CountryData!$A$1,'Quality check'!$A88-1,'Quality check'!I$1-1)=0,"",OFFSET(CountryData!$A$1,'Quality check'!$A88-1,'Quality check'!I$1-1)),"")</f>
        <v>1.654725126872059E-2</v>
      </c>
      <c r="J88" s="203">
        <f ca="1">IF(AND(ISNUMBER($A88),ISNUMBER(J$1)),IF(OFFSET(CountryData!$A$1,'Quality check'!$A88-1,'Quality check'!J$1-1)=0,"",OFFSET(CountryData!$A$1,'Quality check'!$A88-1,'Quality check'!J$1-1)),"")</f>
        <v>1133385.2601642548</v>
      </c>
      <c r="K88" s="203">
        <f ca="1">IF(AND(ISNUMBER($A88),ISNUMBER(K$1)),IF(OFFSET(CountryData!$A$1,'Quality check'!$A88-1,'Quality check'!K$1-1)=0,"",OFFSET(CountryData!$A$1,'Quality check'!$A88-1,'Quality check'!K$1-1)),"")</f>
        <v>198097.65635221679</v>
      </c>
      <c r="L88" s="203" t="str">
        <f ca="1">IF(AND(ISNUMBER($A88),ISNUMBER(L$1)),IF(OFFSET(CountryData!$A$1,'Quality check'!$A88-1,'Quality check'!L$1-1)=0,"",OFFSET(CountryData!$A$1,'Quality check'!$A88-1,'Quality check'!L$1-1)),"")</f>
        <v/>
      </c>
      <c r="M88" s="203">
        <f ca="1">IF(AND(ISNUMBER($A88),ISNUMBER(M$1)),IF(OFFSET(CountryData!$A$1,'Quality check'!$A88-1,'Quality check'!M$1-1)=0,"",OFFSET(CountryData!$A$1,'Quality check'!$A88-1,'Quality check'!M$1-1)),"")</f>
        <v>289367.78074486111</v>
      </c>
      <c r="N88" s="203">
        <f ca="1">IF(AND(ISNUMBER($A88),ISNUMBER(N$1)),IF(OFFSET(CountryData!$A$1,'Quality check'!$A88-1,'Quality check'!N$1-1)=0,"",OFFSET(CountryData!$A$1,'Quality check'!$A88-1,'Quality check'!N$1-1)),"")</f>
        <v>215880.48792163865</v>
      </c>
      <c r="O88" s="203">
        <f ca="1">IF(AND(ISNUMBER($A88),ISNUMBER(O$1)),IF(OFFSET(CountryData!$A$1,'Quality check'!$A88-1,'Quality check'!O$1-1)=0,"",OFFSET(CountryData!$A$1,'Quality check'!$A88-1,'Quality check'!O$1-1)),"")</f>
        <v>56191.058582986479</v>
      </c>
      <c r="P88" s="203">
        <f ca="1">IF(AND(ISNUMBER($A88),ISNUMBER(P$1)),IF(OFFSET(CountryData!$A$1,'Quality check'!$A88-1,'Quality check'!P$1-1)=0,"",OFFSET(CountryData!$A$1,'Quality check'!$A88-1,'Quality check'!P$1-1)),"")</f>
        <v>109820.54611514816</v>
      </c>
      <c r="Q88" s="203">
        <f ca="1">IF(AND(ISNUMBER($A88),ISNUMBER(Q$1)),IF(OFFSET(CountryData!$A$1,'Quality check'!$A88-1,'Quality check'!Q$1-1)=0,"",OFFSET(CountryData!$A$1,'Quality check'!$A88-1,'Quality check'!Q$1-1)),"")</f>
        <v>61192.469763250214</v>
      </c>
      <c r="R88" s="203">
        <f ca="1">IF(AND(ISNUMBER($A88),ISNUMBER(R$1)),IF(OFFSET(CountryData!$A$1,'Quality check'!$A88-1,'Quality check'!R$1-1)=0,"",OFFSET(CountryData!$A$1,'Quality check'!$A88-1,'Quality check'!R$1-1)),"")</f>
        <v>53629.487532161686</v>
      </c>
      <c r="S88" s="203">
        <f ca="1">IF(AND(ISNUMBER($A88),ISNUMBER(S$1)),IF(OFFSET(CountryData!$A$1,'Quality check'!$A88-1,'Quality check'!S$1-1)=0,"",OFFSET(CountryData!$A$1,'Quality check'!$A88-1,'Quality check'!S$1-1)),"")</f>
        <v>25506.707484808609</v>
      </c>
      <c r="T88" s="202">
        <f ca="1">IF(AND(ISNUMBER($A88),ISNUMBER(T$1)),IF(OFFSET(CountryData!$A$1,'Quality check'!$A88-1,'Quality check'!T$1-1)=0,"",OFFSET(CountryData!$A$1,'Quality check'!$A88-1,'Quality check'!T$1-1)),"")</f>
        <v>0.62</v>
      </c>
      <c r="U88" s="203">
        <f ca="1">IF(AND(ISNUMBER($A88),ISNUMBER(U$1)),IF(OFFSET(CountryData!$A$1,'Quality check'!$A88-1,'Quality check'!U$1-1)=0,"",OFFSET(CountryData!$A$1,'Quality check'!$A88-1,'Quality check'!U$1-1)),"")</f>
        <v>1396038.7822157636</v>
      </c>
      <c r="V88" s="203">
        <f ca="1">IF(AND(ISNUMBER($A88),ISNUMBER(V$1)),IF(OFFSET(CountryData!$A$1,'Quality check'!$A88-1,'Quality check'!V$1-1)=0,"",OFFSET(CountryData!$A$1,'Quality check'!$A88-1,'Quality check'!V$1-1)),"")</f>
        <v>1396038.7822157636</v>
      </c>
      <c r="W88" s="202" t="str">
        <f ca="1">IF(AND(ISNUMBER($A88),ISNUMBER(W$1)),IF(OFFSET(CountryData!$A$1,'Quality check'!$A88-1,'Quality check'!W$1-1)=0,"",OFFSET(CountryData!$A$1,'Quality check'!$A88-1,'Quality check'!W$1-1)),"")</f>
        <v/>
      </c>
      <c r="X88" s="202">
        <f ca="1">IF(AND(ISNUMBER($A88),ISNUMBER(X$1)),IF(OFFSET(CountryData!$A$1,'Quality check'!$A88-1,'Quality check'!X$1-1)=0,"",OFFSET(CountryData!$A$1,'Quality check'!$A88-1,'Quality check'!X$1-1)),"")</f>
        <v>4.9000000000000004</v>
      </c>
      <c r="Y88" s="202" t="str">
        <f ca="1">IF(AND(ISNUMBER($A88),ISNUMBER(Y$1)),IF(OFFSET(CountryData!$A$1,'Quality check'!$A88-1,'Quality check'!Y$1-1)=0,"",OFFSET(CountryData!$A$1,'Quality check'!$A88-1,'Quality check'!Y$1-1)),"")</f>
        <v/>
      </c>
      <c r="Z88" s="202">
        <f ca="1">IF(AND(ISNUMBER($A88),ISNUMBER(Z$1)),IF(OFFSET(CountryData!$A$1,'Quality check'!$A88-1,'Quality check'!Z$1-1)=0,"",OFFSET(CountryData!$A$1,'Quality check'!$A88-1,'Quality check'!Z$1-1)),"")</f>
        <v>0.4</v>
      </c>
      <c r="AA88" s="203">
        <f ca="1">IF(AND(ISNUMBER($A88),ISNUMBER(AA$1)),IF(OFFSET(CountryData!$A$1,'Quality check'!$A88-1,'Quality check'!AA$1-1)=0,"",OFFSET(CountryData!$A$1,'Quality check'!$A88-1,'Quality check'!AA$1-1)),"")</f>
        <v>1000</v>
      </c>
      <c r="AB88" s="203">
        <f ca="1">IF(AND(ISNUMBER($A88),ISNUMBER(AB$1)),IF(OFFSET(CountryData!$A$1,'Quality check'!$A88-1,'Quality check'!AB$1-1)=0,"",OFFSET(CountryData!$A$1,'Quality check'!$A88-1,'Quality check'!AB$1-1)),"")</f>
        <v>200</v>
      </c>
      <c r="AC88" s="203">
        <f ca="1">IF(AND(ISNUMBER($A88),ISNUMBER(AC$1)),IF(OFFSET(CountryData!$A$1,'Quality check'!$A88-1,'Quality check'!AC$1-1)=0,"",OFFSET(CountryData!$A$1,'Quality check'!$A88-1,'Quality check'!AC$1-1)),"")</f>
        <v>2000</v>
      </c>
      <c r="AD88" s="203" t="str">
        <f ca="1">IF(AND(ISNUMBER($A88),ISNUMBER(AD$1)),IF(OFFSET(CountryData!$A$1,'Quality check'!$A88-1,'Quality check'!AD$1-1)=0,"",OFFSET(CountryData!$A$1,'Quality check'!$A88-1,'Quality check'!AD$1-1)),"")</f>
        <v/>
      </c>
      <c r="AE88" s="202">
        <f ca="1">IF(AND(ISNUMBER($A88),ISNUMBER(AE$1)),IF(OFFSET(CountryData!$A$1,'Quality check'!$A88-1,'Quality check'!AE$1-1)=0,"",OFFSET(CountryData!$A$1,'Quality check'!$A88-1,'Quality check'!AE$1-1)),"")</f>
        <v>0.122</v>
      </c>
      <c r="AF88" s="308">
        <f ca="1">IF(AND(ISNUMBER($A88),ISNUMBER(AF$1)),IF(OFFSET(CountryData!$A$1,'Quality check'!$A88-1,'Quality check'!AF$1-1)=0,"",OFFSET(CountryData!$A$1,'Quality check'!$A88-1,'Quality check'!AF$1-1)),"")</f>
        <v>2.6433333333333331</v>
      </c>
      <c r="AG88" s="203" t="str">
        <f ca="1">IF(AND(ISNUMBER($A88),ISNUMBER(AG$1)),IF(OFFSET(CountryData!$A$1,'Quality check'!$A88-1,'Quality check'!AG$1-1)=0,"",OFFSET(CountryData!$A$1,'Quality check'!$A88-1,'Quality check'!AG$1-1)),"")</f>
        <v/>
      </c>
      <c r="AH88" s="203" t="str">
        <f ca="1">IF(AND(ISNUMBER($A88),ISNUMBER(AH$1)),IF(OFFSET(CountryData!$A$1,'Quality check'!$A88-1,'Quality check'!AH$1-1)=0,"",OFFSET(CountryData!$A$1,'Quality check'!$A88-1,'Quality check'!AH$1-1)),"")</f>
        <v/>
      </c>
      <c r="AI88" s="203" t="str">
        <f ca="1">IF(AND(ISNUMBER($A88),ISNUMBER(AI$1)),IF(OFFSET(CountryData!$A$1,'Quality check'!$A88-1,'Quality check'!AI$1-1)=0,"",OFFSET(CountryData!$A$1,'Quality check'!$A88-1,'Quality check'!AI$1-1)),"")</f>
        <v/>
      </c>
      <c r="AJ88" s="202" t="str">
        <f ca="1">IF(AND(ISNUMBER($A88),ISNUMBER(AJ$1)),IF(OFFSET(CountryData!$A$1,'Quality check'!$A88-1,'Quality check'!AJ$1-1)=0,"",OFFSET(CountryData!$A$1,'Quality check'!$A88-1,'Quality check'!AJ$1-1)),"")</f>
        <v/>
      </c>
      <c r="AK88" s="202" t="str">
        <f ca="1">IF(AND(ISNUMBER($A88),ISNUMBER(AK$1)),IF(OFFSET(CountryData!$A$1,'Quality check'!$A88-1,'Quality check'!AK$1-1)=0,"",OFFSET(CountryData!$A$1,'Quality check'!$A88-1,'Quality check'!AK$1-1)),"")</f>
        <v/>
      </c>
      <c r="AL88" s="202" t="str">
        <f ca="1">IF(AND(ISNUMBER($A88),ISNUMBER(AL$1)),IF(OFFSET(CountryData!$A$1,'Quality check'!$A88-1,'Quality check'!AL$1-1)=0,"",OFFSET(CountryData!$A$1,'Quality check'!$A88-1,'Quality check'!AL$1-1)),"")</f>
        <v/>
      </c>
      <c r="AM88" s="202" t="str">
        <f ca="1">IF(AND(ISNUMBER($A88),ISNUMBER(AM$1)),IF(OFFSET(CountryData!$A$1,'Quality check'!$A88-1,'Quality check'!AM$1-1)=0,"",OFFSET(CountryData!$A$1,'Quality check'!$A88-1,'Quality check'!AM$1-1)),"")</f>
        <v/>
      </c>
      <c r="AN88" s="202" t="str">
        <f ca="1">IF(AND(ISNUMBER($A88),ISNUMBER(AN$1)),IF(OFFSET(CountryData!$A$1,'Quality check'!$A88-1,'Quality check'!AN$1-1)=0,"",OFFSET(CountryData!$A$1,'Quality check'!$A88-1,'Quality check'!AN$1-1)),"")</f>
        <v/>
      </c>
      <c r="AO88" s="203" t="str">
        <f ca="1">IF(AND(ISNUMBER($A88),ISNUMBER(AO$1)),IF(OFFSET(CountryData!$A$1,'Quality check'!$A88-1,'Quality check'!AO$1-1)=0,"",OFFSET(CountryData!$A$1,'Quality check'!$A88-1,'Quality check'!AO$1-1)),"")</f>
        <v/>
      </c>
      <c r="AP88" s="203" t="str">
        <f ca="1">IF(AND(ISNUMBER($A88),ISNUMBER(AP$1)),IF(OFFSET(CountryData!$A$1,'Quality check'!$A88-1,'Quality check'!AP$1-1)=0,"",OFFSET(CountryData!$A$1,'Quality check'!$A88-1,'Quality check'!AP$1-1)),"")</f>
        <v/>
      </c>
      <c r="AQ88" s="202" t="str">
        <f ca="1">IF(AND(ISNUMBER($A88),ISNUMBER(AQ$1)),IF(OFFSET(CountryData!$A$1,'Quality check'!$A88-1,'Quality check'!AQ$1-1)=0,"",OFFSET(CountryData!$A$1,'Quality check'!$A88-1,'Quality check'!AQ$1-1)),"")</f>
        <v/>
      </c>
      <c r="AR88" s="202" t="str">
        <f ca="1">IF(AND(ISNUMBER($A88),ISNUMBER(AR$1)),IF(OFFSET(CountryData!$A$1,'Quality check'!$A88-1,'Quality check'!AR$1-1)=0,"",OFFSET(CountryData!$A$1,'Quality check'!$A88-1,'Quality check'!AR$1-1)),"")</f>
        <v/>
      </c>
      <c r="AS88" s="202" t="str">
        <f ca="1">IF(AND(ISNUMBER($A88),ISNUMBER(AS$1)),IF(OFFSET(CountryData!$A$1,'Quality check'!$A88-1,'Quality check'!AS$1-1)=0,"",OFFSET(CountryData!$A$1,'Quality check'!$A88-1,'Quality check'!AS$1-1)),"")</f>
        <v/>
      </c>
      <c r="AT88" s="202" t="str">
        <f ca="1">IF(AND(ISNUMBER($A88),ISNUMBER(AT$1)),IF(OFFSET(CountryData!$A$1,'Quality check'!$A88-1,'Quality check'!AT$1-1)=0,"",OFFSET(CountryData!$A$1,'Quality check'!$A88-1,'Quality check'!AT$1-1)),"")</f>
        <v/>
      </c>
      <c r="AU88" s="202" t="str">
        <f ca="1">IF(AND(ISNUMBER($A88),ISNUMBER(AU$1)),IF(OFFSET(CountryData!$A$1,'Quality check'!$A88-1,'Quality check'!AU$1-1)=0,"",OFFSET(CountryData!$A$1,'Quality check'!$A88-1,'Quality check'!AU$1-1)),"")</f>
        <v/>
      </c>
      <c r="AV88" s="202" t="str">
        <f ca="1">IF(AND(ISNUMBER($A88),ISNUMBER(AV$1)),IF(OFFSET(CountryData!$A$1,'Quality check'!$A88-1,'Quality check'!AV$1-1)=0,"",OFFSET(CountryData!$A$1,'Quality check'!$A88-1,'Quality check'!AV$1-1)),"")</f>
        <v/>
      </c>
      <c r="AW88" s="203" t="str">
        <f ca="1">IF(AND(ISNUMBER($A88),ISNUMBER(AW$1)),IF(OFFSET(CountryData!$A$1,'Quality check'!$A88-1,'Quality check'!AW$1-1)=0,"",OFFSET(CountryData!$A$1,'Quality check'!$A88-1,'Quality check'!AW$1-1)),"")</f>
        <v/>
      </c>
      <c r="AX88" s="203" t="str">
        <f ca="1">IF(AND(ISNUMBER($A88),ISNUMBER(AX$1)),IF(OFFSET(CountryData!$A$1,'Quality check'!$A88-1,'Quality check'!AX$1-1)=0,"",OFFSET(CountryData!$A$1,'Quality check'!$A88-1,'Quality check'!AX$1-1)),"")</f>
        <v/>
      </c>
      <c r="AY88" s="202" t="str">
        <f ca="1">IF(AND(ISNUMBER($A88),ISNUMBER(AY$1)),IF(OFFSET(CountryData!$A$1,'Quality check'!$A88-1,'Quality check'!AY$1-1)=0,"",OFFSET(CountryData!$A$1,'Quality check'!$A88-1,'Quality check'!AY$1-1)),"")</f>
        <v/>
      </c>
      <c r="AZ88" s="202" t="str">
        <f ca="1">IF(AND(ISNUMBER($A88),ISNUMBER(AZ$1)),IF(OFFSET(CountryData!$A$1,'Quality check'!$A88-1,'Quality check'!AZ$1-1)=0,"",OFFSET(CountryData!$A$1,'Quality check'!$A88-1,'Quality check'!AZ$1-1)),"")</f>
        <v/>
      </c>
      <c r="BA88" s="202" t="str">
        <f ca="1">IF(AND(ISNUMBER($A88),ISNUMBER(BA$1)),IF(OFFSET(CountryData!$A$1,'Quality check'!$A88-1,'Quality check'!BA$1-1)=0,"",OFFSET(CountryData!$A$1,'Quality check'!$A88-1,'Quality check'!BA$1-1)),"")</f>
        <v/>
      </c>
      <c r="BB88" s="202" t="str">
        <f ca="1">IF(AND(ISNUMBER($A88),ISNUMBER(BB$1)),IF(OFFSET(CountryData!$A$1,'Quality check'!$A88-1,'Quality check'!BB$1-1)=0,"",OFFSET(CountryData!$A$1,'Quality check'!$A88-1,'Quality check'!BB$1-1)),"")</f>
        <v/>
      </c>
      <c r="BC88" s="202" t="str">
        <f ca="1">IF(AND(ISNUMBER($A88),ISNUMBER(BC$1)),IF(OFFSET(CountryData!$A$1,'Quality check'!$A88-1,'Quality check'!BC$1-1)=0,"",OFFSET(CountryData!$A$1,'Quality check'!$A88-1,'Quality check'!BC$1-1)),"")</f>
        <v/>
      </c>
      <c r="BD88" s="313" t="str">
        <f ca="1">IF(AND(ISNUMBER($A88),ISNUMBER(BD$1)),IF(OFFSET(CountryData!$A$1,'Quality check'!$A88-1,'Quality check'!BD$1-1)=0,"",OFFSET(CountryData!$A$1,'Quality check'!$A88-1,'Quality check'!BD$1-1)),"")</f>
        <v/>
      </c>
      <c r="BE88" s="313" t="str">
        <f ca="1">IF(AND(ISNUMBER($A88),ISNUMBER(BE$1)),IF(OFFSET(CountryData!$A$1,'Quality check'!$A88-1,'Quality check'!BE$1-1)=0,"",OFFSET(CountryData!$A$1,'Quality check'!$A88-1,'Quality check'!BE$1-1)),"")</f>
        <v/>
      </c>
      <c r="BF88" s="313" t="str">
        <f ca="1">IF(AND(ISNUMBER($A88),ISNUMBER(BF$1)),IF(OFFSET(CountryData!$A$1,'Quality check'!$A88-1,'Quality check'!BF$1-1)=0,"",OFFSET(CountryData!$A$1,'Quality check'!$A88-1,'Quality check'!BF$1-1)),"")</f>
        <v/>
      </c>
      <c r="BG88" s="203" t="str">
        <f ca="1">IF(AND(ISNUMBER($A88),ISNUMBER(BG$1)),IF(OFFSET(CountryData!$A$1,'Quality check'!$A88-1,'Quality check'!BG$1-1)=0,"",OFFSET(CountryData!$A$1,'Quality check'!$A88-1,'Quality check'!BG$1-1)),"")</f>
        <v/>
      </c>
      <c r="BH88" s="202" t="str">
        <f ca="1">IF(AND(ISNUMBER($A88),ISNUMBER(BH$1)),IF(OFFSET(CountryData!$A$1,'Quality check'!$A88-1,'Quality check'!BH$1-1)=0,"",OFFSET(CountryData!$A$1,'Quality check'!$A88-1,'Quality check'!BH$1-1)),"")</f>
        <v/>
      </c>
      <c r="BI88" s="203" t="str">
        <f ca="1">IF(AND(ISNUMBER($A88),ISNUMBER(BI$1)),IF(OFFSET(CountryData!$A$1,'Quality check'!$A88-1,'Quality check'!BI$1-1)=0,"",OFFSET(CountryData!$A$1,'Quality check'!$A88-1,'Quality check'!BI$1-1)),"")</f>
        <v/>
      </c>
      <c r="BJ88" s="202" t="str">
        <f ca="1">IF(AND(ISNUMBER($A88),ISNUMBER(BJ$1)),IF(OFFSET(CountryData!$A$1,'Quality check'!$A88-1,'Quality check'!BJ$1-1)=0,"",OFFSET(CountryData!$A$1,'Quality check'!$A88-1,'Quality check'!BJ$1-1)),"")</f>
        <v/>
      </c>
      <c r="BK88" s="202" t="str">
        <f ca="1">IF(AND(ISNUMBER($A88),ISNUMBER(BK$1)),IF(OFFSET(CountryData!$A$1,'Quality check'!$A88-1,'Quality check'!BK$1-1)=0,"",OFFSET(CountryData!$A$1,'Quality check'!$A88-1,'Quality check'!BK$1-1)),"")</f>
        <v/>
      </c>
      <c r="BL88" s="308" t="str">
        <f ca="1">IF(AND(ISNUMBER($A88),ISNUMBER(BL$1)),IF(OFFSET(CountryData!$A$1,'Quality check'!$A88-1,'Quality check'!BL$1-1)=0,"",OFFSET(CountryData!$A$1,'Quality check'!$A88-1,'Quality check'!BL$1-1)),"")</f>
        <v/>
      </c>
      <c r="BM88" s="308" t="str">
        <f ca="1">IF(AND(ISNUMBER($A88),ISNUMBER(BM$1)),IF(OFFSET(CountryData!$A$1,'Quality check'!$A88-1,'Quality check'!BM$1-1)=0,"",OFFSET(CountryData!$A$1,'Quality check'!$A88-1,'Quality check'!BM$1-1)),"")</f>
        <v/>
      </c>
      <c r="BN88" s="308" t="str">
        <f ca="1">IF(AND(ISNUMBER($A88),ISNUMBER(BN$1)),IF(OFFSET(CountryData!$A$1,'Quality check'!$A88-1,'Quality check'!BN$1-1)=0,"",OFFSET(CountryData!$A$1,'Quality check'!$A88-1,'Quality check'!BN$1-1)),"")</f>
        <v/>
      </c>
      <c r="BO88" s="308" t="str">
        <f ca="1">IF(AND(ISNUMBER($A88),ISNUMBER(BO$1)),IF(OFFSET(CountryData!$A$1,'Quality check'!$A88-1,'Quality check'!BO$1-1)=0,"",OFFSET(CountryData!$A$1,'Quality check'!$A88-1,'Quality check'!BO$1-1)),"")</f>
        <v/>
      </c>
      <c r="BP88" s="308" t="str">
        <f ca="1">IF(AND(ISNUMBER($A88),ISNUMBER(BP$1)),IF(OFFSET(CountryData!$A$1,'Quality check'!$A88-1,'Quality check'!BP$1-1)=0,"",OFFSET(CountryData!$A$1,'Quality check'!$A88-1,'Quality check'!BP$1-1)),"")</f>
        <v/>
      </c>
      <c r="BQ88" s="308" t="str">
        <f ca="1">IF(AND(ISNUMBER($A88),ISNUMBER(BQ$1)),IF(OFFSET(CountryData!$A$1,'Quality check'!$A88-1,'Quality check'!BQ$1-1)=0,"",OFFSET(CountryData!$A$1,'Quality check'!$A88-1,'Quality check'!BQ$1-1)),"")</f>
        <v/>
      </c>
      <c r="BR88" s="308" t="str">
        <f ca="1">IF(AND(ISNUMBER($A88),ISNUMBER(BR$1)),IF(OFFSET(CountryData!$A$1,'Quality check'!$A88-1,'Quality check'!BR$1-1)=0,"",OFFSET(CountryData!$A$1,'Quality check'!$A88-1,'Quality check'!BR$1-1)),"")</f>
        <v/>
      </c>
      <c r="BS88" s="308" t="str">
        <f ca="1">IF(AND(ISNUMBER($A88),ISNUMBER(BS$1)),IF(OFFSET(CountryData!$A$1,'Quality check'!$A88-1,'Quality check'!BS$1-1)=0,"",OFFSET(CountryData!$A$1,'Quality check'!$A88-1,'Quality check'!BS$1-1)),"")</f>
        <v/>
      </c>
      <c r="BT88" s="308" t="str">
        <f ca="1">IF(AND(ISNUMBER($A88),ISNUMBER(BT$1)),IF(OFFSET(CountryData!$A$1,'Quality check'!$A88-1,'Quality check'!BT$1-1)=0,"",OFFSET(CountryData!$A$1,'Quality check'!$A88-1,'Quality check'!BT$1-1)),"")</f>
        <v/>
      </c>
      <c r="BU88" s="308" t="str">
        <f ca="1">IF(AND(ISNUMBER($A88),ISNUMBER(BU$1)),IF(OFFSET(CountryData!$A$1,'Quality check'!$A88-1,'Quality check'!BU$1-1)=0,"",OFFSET(CountryData!$A$1,'Quality check'!$A88-1,'Quality check'!BU$1-1)),"")</f>
        <v/>
      </c>
      <c r="BV88" s="308" t="str">
        <f ca="1">IF(AND(ISNUMBER($A88),ISNUMBER(BV$1)),IF(OFFSET(CountryData!$A$1,'Quality check'!$A88-1,'Quality check'!BV$1-1)=0,"",OFFSET(CountryData!$A$1,'Quality check'!$A88-1,'Quality check'!BV$1-1)),"")</f>
        <v/>
      </c>
      <c r="BW88" s="308" t="str">
        <f ca="1">IF(AND(ISNUMBER($A88),ISNUMBER(BW$1)),IF(OFFSET(CountryData!$A$1,'Quality check'!$A88-1,'Quality check'!BW$1-1)=0,"",OFFSET(CountryData!$A$1,'Quality check'!$A88-1,'Quality check'!BW$1-1)),"")</f>
        <v/>
      </c>
      <c r="BX88" s="202" t="str">
        <f ca="1">IF(AND(ISNUMBER($A88),ISNUMBER(BX$1)),IF(OFFSET(CountryData!$A$1,'Quality check'!$A88-1,'Quality check'!BX$1-1)=0,"",OFFSET(CountryData!$A$1,'Quality check'!$A88-1,'Quality check'!BX$1-1)),"")</f>
        <v/>
      </c>
      <c r="BY88" s="308" t="str">
        <f ca="1">IF(AND(ISNUMBER($A88),ISNUMBER(BY$1)),IF(OFFSET(CountryData!$A$1,'Quality check'!$A88-1,'Quality check'!BY$1-1)=0,"",OFFSET(CountryData!$A$1,'Quality check'!$A88-1,'Quality check'!BY$1-1)),"")</f>
        <v/>
      </c>
      <c r="BZ88" s="308" t="str">
        <f ca="1">IF(AND(ISNUMBER($A88),ISNUMBER(BZ$1)),IF(OFFSET(CountryData!$A$1,'Quality check'!$A88-1,'Quality check'!BZ$1-1)=0,"",OFFSET(CountryData!$A$1,'Quality check'!$A88-1,'Quality check'!BZ$1-1)),"")</f>
        <v/>
      </c>
      <c r="CA88" s="308" t="str">
        <f ca="1">IF(AND(ISNUMBER($A88),ISNUMBER(CA$1)),IF(OFFSET(CountryData!$A$1,'Quality check'!$A88-1,'Quality check'!CA$1-1)=0,"",OFFSET(CountryData!$A$1,'Quality check'!$A88-1,'Quality check'!CA$1-1)),"")</f>
        <v/>
      </c>
      <c r="CB88" s="308" t="str">
        <f ca="1">IF(AND(ISNUMBER($A88),ISNUMBER(CB$1)),IF(OFFSET(CountryData!$A$1,'Quality check'!$A88-1,'Quality check'!CB$1-1)=0,"",OFFSET(CountryData!$A$1,'Quality check'!$A88-1,'Quality check'!CB$1-1)),"")</f>
        <v/>
      </c>
      <c r="CC88" s="308" t="str">
        <f ca="1">IF(AND(ISNUMBER($A88),ISNUMBER(CC$1)),IF(OFFSET(CountryData!$A$1,'Quality check'!$A88-1,'Quality check'!CC$1-1)=0,"",OFFSET(CountryData!$A$1,'Quality check'!$A88-1,'Quality check'!CC$1-1)),"")</f>
        <v/>
      </c>
      <c r="CD88" s="308" t="str">
        <f ca="1">IF(AND(ISNUMBER($A88),ISNUMBER(CD$1)),IF(OFFSET(CountryData!$A$1,'Quality check'!$A88-1,'Quality check'!CD$1-1)=0,"",OFFSET(CountryData!$A$1,'Quality check'!$A88-1,'Quality check'!CD$1-1)),"")</f>
        <v/>
      </c>
      <c r="CE88" s="308" t="str">
        <f ca="1">IF(AND(ISNUMBER($A88),ISNUMBER(CE$1)),IF(OFFSET(CountryData!$A$1,'Quality check'!$A88-1,'Quality check'!CE$1-1)=0,"",OFFSET(CountryData!$A$1,'Quality check'!$A88-1,'Quality check'!CE$1-1)),"")</f>
        <v/>
      </c>
      <c r="CF88" s="308" t="str">
        <f ca="1">IF(AND(ISNUMBER($A88),ISNUMBER(CF$1)),IF(OFFSET(CountryData!$A$1,'Quality check'!$A88-1,'Quality check'!CF$1-1)=0,"",OFFSET(CountryData!$A$1,'Quality check'!$A88-1,'Quality check'!CF$1-1)),"")</f>
        <v/>
      </c>
      <c r="CG88" s="308" t="str">
        <f ca="1">IF(AND(ISNUMBER($A88),ISNUMBER(CG$1)),IF(OFFSET(CountryData!$A$1,'Quality check'!$A88-1,'Quality check'!CG$1-1)=0,"",OFFSET(CountryData!$A$1,'Quality check'!$A88-1,'Quality check'!CG$1-1)),"")</f>
        <v/>
      </c>
      <c r="CH88" s="308" t="str">
        <f ca="1">IF(AND(ISNUMBER($A88),ISNUMBER(CH$1)),IF(OFFSET(CountryData!$A$1,'Quality check'!$A88-1,'Quality check'!CH$1-1)=0,"",OFFSET(CountryData!$A$1,'Quality check'!$A88-1,'Quality check'!CH$1-1)),"")</f>
        <v/>
      </c>
      <c r="CI88" s="308" t="str">
        <f ca="1">IF(AND(ISNUMBER($A88),ISNUMBER(CI$1)),IF(OFFSET(CountryData!$A$1,'Quality check'!$A88-1,'Quality check'!CI$1-1)=0,"",OFFSET(CountryData!$A$1,'Quality check'!$A88-1,'Quality check'!CI$1-1)),"")</f>
        <v/>
      </c>
      <c r="CJ88" s="308" t="str">
        <f ca="1">IF(AND(ISNUMBER($A88),ISNUMBER(CJ$1)),IF(OFFSET(CountryData!$A$1,'Quality check'!$A88-1,'Quality check'!CJ$1-1)=0,"",OFFSET(CountryData!$A$1,'Quality check'!$A88-1,'Quality check'!CJ$1-1)),"")</f>
        <v/>
      </c>
      <c r="CK88" s="202" t="str">
        <f ca="1">IF(AND(ISNUMBER($A88),ISNUMBER(CK$1)),IF(OFFSET(CountryData!$A$1,'Quality check'!$A88-1,'Quality check'!CK$1-1)=0,"",OFFSET(CountryData!$A$1,'Quality check'!$A88-1,'Quality check'!CK$1-1)),"")</f>
        <v/>
      </c>
      <c r="CL88" s="308" t="str">
        <f ca="1">IF(AND(ISNUMBER($A88),ISNUMBER(CL$1)),IF(OFFSET(CountryData!$A$1,'Quality check'!$A88-1,'Quality check'!CL$1-1)=0,"",OFFSET(CountryData!$A$1,'Quality check'!$A88-1,'Quality check'!CL$1-1)),"")</f>
        <v/>
      </c>
      <c r="CM88" s="308" t="str">
        <f ca="1">IF(AND(ISNUMBER($A88),ISNUMBER(CM$1)),IF(OFFSET(CountryData!$A$1,'Quality check'!$A88-1,'Quality check'!CM$1-1)=0,"",OFFSET(CountryData!$A$1,'Quality check'!$A88-1,'Quality check'!CM$1-1)),"")</f>
        <v/>
      </c>
      <c r="CN88" s="308" t="str">
        <f ca="1">IF(AND(ISNUMBER($A88),ISNUMBER(CN$1)),IF(OFFSET(CountryData!$A$1,'Quality check'!$A88-1,'Quality check'!CN$1-1)=0,"",OFFSET(CountryData!$A$1,'Quality check'!$A88-1,'Quality check'!CN$1-1)),"")</f>
        <v/>
      </c>
      <c r="CO88" s="308" t="str">
        <f ca="1">IF(AND(ISNUMBER($A88),ISNUMBER(CO$1)),IF(OFFSET(CountryData!$A$1,'Quality check'!$A88-1,'Quality check'!CO$1-1)=0,"",OFFSET(CountryData!$A$1,'Quality check'!$A88-1,'Quality check'!CO$1-1)),"")</f>
        <v/>
      </c>
      <c r="CP88" s="308" t="str">
        <f ca="1">IF(AND(ISNUMBER($A88),ISNUMBER(CP$1)),IF(OFFSET(CountryData!$A$1,'Quality check'!$A88-1,'Quality check'!CP$1-1)=0,"",OFFSET(CountryData!$A$1,'Quality check'!$A88-1,'Quality check'!CP$1-1)),"")</f>
        <v/>
      </c>
      <c r="CQ88" s="308" t="str">
        <f ca="1">IF(AND(ISNUMBER($A88),ISNUMBER(CQ$1)),IF(OFFSET(CountryData!$A$1,'Quality check'!$A88-1,'Quality check'!CQ$1-1)=0,"",OFFSET(CountryData!$A$1,'Quality check'!$A88-1,'Quality check'!CQ$1-1)),"")</f>
        <v/>
      </c>
      <c r="CR88" s="203" t="str">
        <f ca="1">IF(AND(ISNUMBER($A88),ISNUMBER(CR$1)),IF(OFFSET(CountryData!$A$1,'Quality check'!$A88-1,'Quality check'!CR$1-1)=0,"",OFFSET(CountryData!$A$1,'Quality check'!$A88-1,'Quality check'!CR$1-1)),"")</f>
        <v/>
      </c>
      <c r="CS88" s="203" t="str">
        <f ca="1">IF(AND(ISNUMBER($A88),ISNUMBER(CS$1)),IF(OFFSET(CountryData!$A$1,'Quality check'!$A88-1,'Quality check'!CS$1-1)=0,"",OFFSET(CountryData!$A$1,'Quality check'!$A88-1,'Quality check'!CS$1-1)),"")</f>
        <v/>
      </c>
      <c r="CT88" s="203" t="str">
        <f ca="1">IF(AND(ISNUMBER($A88),ISNUMBER(CT$1)),IF(OFFSET(CountryData!$A$1,'Quality check'!$A88-1,'Quality check'!CT$1-1)=0,"",OFFSET(CountryData!$A$1,'Quality check'!$A88-1,'Quality check'!CT$1-1)),"")</f>
        <v/>
      </c>
      <c r="CU88" s="203" t="str">
        <f ca="1">IF(AND(ISNUMBER($A88),ISNUMBER(CU$1)),IF(OFFSET(CountryData!$A$1,'Quality check'!$A88-1,'Quality check'!CU$1-1)=0,"",OFFSET(CountryData!$A$1,'Quality check'!$A88-1,'Quality check'!CU$1-1)),"")</f>
        <v/>
      </c>
      <c r="CV88" s="203" t="str">
        <f ca="1">IF(AND(ISNUMBER($A88),ISNUMBER(CV$1)),IF(OFFSET(CountryData!$A$1,'Quality check'!$A88-1,'Quality check'!CV$1-1)=0,"",OFFSET(CountryData!$A$1,'Quality check'!$A88-1,'Quality check'!CV$1-1)),"")</f>
        <v/>
      </c>
      <c r="CW88" s="203" t="str">
        <f ca="1">IF(AND(ISNUMBER($A88),ISNUMBER(CW$1)),IF(OFFSET(CountryData!$A$1,'Quality check'!$A88-1,'Quality check'!CW$1-1)=0,"",OFFSET(CountryData!$A$1,'Quality check'!$A88-1,'Quality check'!CW$1-1)),"")</f>
        <v/>
      </c>
      <c r="CX88" s="203" t="str">
        <f ca="1">IF(AND(ISNUMBER($A88),ISNUMBER(CX$1)),IF(OFFSET(CountryData!$A$1,'Quality check'!$A88-1,'Quality check'!CX$1-1)=0,"",OFFSET(CountryData!$A$1,'Quality check'!$A88-1,'Quality check'!CX$1-1)),"")</f>
        <v/>
      </c>
      <c r="CY88" s="203" t="str">
        <f ca="1">IF(AND(ISNUMBER($A88),ISNUMBER(CY$1)),IF(OFFSET(CountryData!$A$1,'Quality check'!$A88-1,'Quality check'!CY$1-1)=0,"",OFFSET(CountryData!$A$1,'Quality check'!$A88-1,'Quality check'!CY$1-1)),"")</f>
        <v/>
      </c>
      <c r="CZ88" s="308" t="str">
        <f ca="1">IF(AND(ISNUMBER($A88),ISNUMBER(CZ$1)),IF(OFFSET(CountryData!$A$1,'Quality check'!$A88-1,'Quality check'!CZ$1-1)=0,"",OFFSET(CountryData!$A$1,'Quality check'!$A88-1,'Quality check'!CZ$1-1)),"")</f>
        <v/>
      </c>
      <c r="DA88" s="308" t="str">
        <f ca="1">IF(AND(ISNUMBER($A88),ISNUMBER(DA$1)),IF(OFFSET(CountryData!$A$1,'Quality check'!$A88-1,'Quality check'!DA$1-1)=0,"",OFFSET(CountryData!$A$1,'Quality check'!$A88-1,'Quality check'!DA$1-1)),"")</f>
        <v/>
      </c>
      <c r="DB88" s="202" t="str">
        <f ca="1">IF(AND(ISNUMBER($A88),ISNUMBER(DB$1)),IF(OFFSET(CountryData!$A$1,'Quality check'!$A88-1,'Quality check'!DB$1-1)=0,"",OFFSET(CountryData!$A$1,'Quality check'!$A88-1,'Quality check'!DB$1-1)),"")</f>
        <v/>
      </c>
      <c r="DC88" s="308" t="str">
        <f ca="1">IF(AND(ISNUMBER($A88),ISNUMBER(DC$1)),IF(OFFSET(CountryData!$A$1,'Quality check'!$A88-1,'Quality check'!DC$1-1)=0,"",OFFSET(CountryData!$A$1,'Quality check'!$A88-1,'Quality check'!DC$1-1)),"")</f>
        <v/>
      </c>
      <c r="DD88" s="308" t="str">
        <f ca="1">IF(AND(ISNUMBER($A88),ISNUMBER(DD$1)),IF(OFFSET(CountryData!$A$1,'Quality check'!$A88-1,'Quality check'!DD$1-1)=0,"",OFFSET(CountryData!$A$1,'Quality check'!$A88-1,'Quality check'!DD$1-1)),"")</f>
        <v/>
      </c>
      <c r="DE88" s="202" t="str">
        <f ca="1">IF(AND(ISNUMBER($A88),ISNUMBER(DE$1)),IF(OFFSET(CountryData!$A$1,'Quality check'!$A88-1,'Quality check'!DE$1-1)=0,"",OFFSET(CountryData!$A$1,'Quality check'!$A88-1,'Quality check'!DE$1-1)),"")</f>
        <v/>
      </c>
      <c r="DF88" s="203" t="str">
        <f ca="1">IF(AND(ISNUMBER($A88),ISNUMBER(DF$1)),IF(OFFSET(CountryData!$A$1,'Quality check'!$A88-1,'Quality check'!DF$1-1)=0,"",OFFSET(CountryData!$A$1,'Quality check'!$A88-1,'Quality check'!DF$1-1)),"")</f>
        <v/>
      </c>
      <c r="DG88" s="308" t="str">
        <f ca="1">IF(AND(ISNUMBER($A88),ISNUMBER(DG$1)),IF(OFFSET(CountryData!$A$1,'Quality check'!$A88-1,'Quality check'!DG$1-1)=0,"",OFFSET(CountryData!$A$1,'Quality check'!$A88-1,'Quality check'!DG$1-1)),"")</f>
        <v/>
      </c>
      <c r="DH88" s="203" t="str">
        <f ca="1">IF(AND(ISNUMBER($A88),ISNUMBER(DH$1)),IF(OFFSET(CountryData!$A$1,'Quality check'!$A88-1,'Quality check'!DH$1-1)=0,"",OFFSET(CountryData!$A$1,'Quality check'!$A88-1,'Quality check'!DH$1-1)),"")</f>
        <v/>
      </c>
      <c r="DI88" s="308" t="str">
        <f ca="1">IF(AND(ISNUMBER($A88),ISNUMBER(DI$1)),IF(OFFSET(CountryData!$A$1,'Quality check'!$A88-1,'Quality check'!DI$1-1)=0,"",OFFSET(CountryData!$A$1,'Quality check'!$A88-1,'Quality check'!DI$1-1)),"")</f>
        <v/>
      </c>
      <c r="DJ88" s="308" t="str">
        <f ca="1">IF(AND(ISNUMBER($A88),ISNUMBER(DJ$1)),IF(OFFSET(CountryData!$A$1,'Quality check'!$A88-1,'Quality check'!DJ$1-1)=0,"",OFFSET(CountryData!$A$1,'Quality check'!$A88-1,'Quality check'!DJ$1-1)),"")</f>
        <v/>
      </c>
      <c r="DK88" s="203" t="str">
        <f ca="1">IF(AND(ISNUMBER($A88),ISNUMBER(DK$1)),IF(OFFSET(CountryData!$A$1,'Quality check'!$A88-1,'Quality check'!DK$1-1)=0,"",OFFSET(CountryData!$A$1,'Quality check'!$A88-1,'Quality check'!DK$1-1)),"")</f>
        <v/>
      </c>
      <c r="DL88" s="203" t="str">
        <f ca="1">IF(AND(ISNUMBER($A88),ISNUMBER(DL$1)),IF(OFFSET(CountryData!$A$1,'Quality check'!$A88-1,'Quality check'!DL$1-1)=0,"",OFFSET(CountryData!$A$1,'Quality check'!$A88-1,'Quality check'!DL$1-1)),"")</f>
        <v/>
      </c>
      <c r="DM88" s="203" t="str">
        <f ca="1">IF(AND(ISNUMBER($A88),ISNUMBER(DM$1)),IF(OFFSET(CountryData!$A$1,'Quality check'!$A88-1,'Quality check'!DM$1-1)=0,"",OFFSET(CountryData!$A$1,'Quality check'!$A88-1,'Quality check'!DM$1-1)),"")</f>
        <v/>
      </c>
      <c r="DN88" s="203" t="str">
        <f ca="1">IF(AND(ISNUMBER($A88),ISNUMBER(DN$1)),IF(OFFSET(CountryData!$A$1,'Quality check'!$A88-1,'Quality check'!DN$1-1)=0,"",OFFSET(CountryData!$A$1,'Quality check'!$A88-1,'Quality check'!DN$1-1)),"")</f>
        <v/>
      </c>
      <c r="DO88" t="str">
        <f ca="1">IF(AND(ISNUMBER($A88),ISNUMBER(DO$1)),IF(OFFSET(CountryData!$A$1,'Quality check'!$A88-1,'Quality check'!DO$1-1)=0,"",OFFSET(CountryData!$A$1,'Quality check'!$A88-1,'Quality check'!DO$1-1)),"")</f>
        <v/>
      </c>
      <c r="DP88" t="str">
        <f ca="1">IF(AND(ISNUMBER($A88),ISNUMBER(DP$1)),IF(OFFSET(CountryData!$A$1,'Quality check'!$A88-1,'Quality check'!DP$1-1)=0,"",OFFSET(CountryData!$A$1,'Quality check'!$A88-1,'Quality check'!DP$1-1)),"")</f>
        <v/>
      </c>
      <c r="EF88">
        <f t="shared" si="3"/>
        <v>13</v>
      </c>
      <c r="EG88" t="str">
        <f t="shared" si="4"/>
        <v/>
      </c>
      <c r="EH88" t="str">
        <f t="shared" si="0"/>
        <v/>
      </c>
    </row>
    <row r="89" spans="1:138" x14ac:dyDescent="0.25">
      <c r="A89" s="114">
        <f>IF(ISNUMBER(MATCH(C89,CountryData!$EM:$EM,0)),MATCH(C89,CountryData!$EM:$EM,0),"")</f>
        <v>105</v>
      </c>
      <c r="B89" t="s">
        <v>459</v>
      </c>
      <c r="C89" t="s">
        <v>778</v>
      </c>
      <c r="D89" t="str">
        <f t="shared" si="1"/>
        <v>Namibia</v>
      </c>
      <c r="E89">
        <f t="shared" si="2"/>
        <v>2013</v>
      </c>
      <c r="F89" s="203" t="str">
        <f ca="1">IF(AND(ISNUMBER($A89),ISNUMBER(F$1)),IF(OFFSET(CountryData!$A$1,'Quality check'!$A89-1,'Quality check'!F$1-1)=0,"",OFFSET(CountryData!$A$1,'Quality check'!$A89-1,'Quality check'!F$1-1)),"")</f>
        <v/>
      </c>
      <c r="G89" s="203" t="str">
        <f ca="1">IF(AND(ISNUMBER($A89),ISNUMBER(G$1)),IF(OFFSET(CountryData!$A$1,'Quality check'!$A89-1,'Quality check'!G$1-1)=0,"",OFFSET(CountryData!$A$1,'Quality check'!$A89-1,'Quality check'!G$1-1)),"")</f>
        <v/>
      </c>
      <c r="H89" s="202" t="str">
        <f ca="1">IF(AND(ISNUMBER($A89),ISNUMBER(H$1)),IF(OFFSET(CountryData!$A$1,'Quality check'!$A89-1,'Quality check'!H$1-1)=0,"",OFFSET(CountryData!$A$1,'Quality check'!$A89-1,'Quality check'!H$1-1)),"")</f>
        <v/>
      </c>
      <c r="I89" s="202" t="str">
        <f ca="1">IF(AND(ISNUMBER($A89),ISNUMBER(I$1)),IF(OFFSET(CountryData!$A$1,'Quality check'!$A89-1,'Quality check'!I$1-1)=0,"",OFFSET(CountryData!$A$1,'Quality check'!$A89-1,'Quality check'!I$1-1)),"")</f>
        <v/>
      </c>
      <c r="J89" s="203" t="str">
        <f ca="1">IF(AND(ISNUMBER($A89),ISNUMBER(J$1)),IF(OFFSET(CountryData!$A$1,'Quality check'!$A89-1,'Quality check'!J$1-1)=0,"",OFFSET(CountryData!$A$1,'Quality check'!$A89-1,'Quality check'!J$1-1)),"")</f>
        <v/>
      </c>
      <c r="K89" s="203" t="str">
        <f ca="1">IF(AND(ISNUMBER($A89),ISNUMBER(K$1)),IF(OFFSET(CountryData!$A$1,'Quality check'!$A89-1,'Quality check'!K$1-1)=0,"",OFFSET(CountryData!$A$1,'Quality check'!$A89-1,'Quality check'!K$1-1)),"")</f>
        <v/>
      </c>
      <c r="L89" s="203" t="str">
        <f ca="1">IF(AND(ISNUMBER($A89),ISNUMBER(L$1)),IF(OFFSET(CountryData!$A$1,'Quality check'!$A89-1,'Quality check'!L$1-1)=0,"",OFFSET(CountryData!$A$1,'Quality check'!$A89-1,'Quality check'!L$1-1)),"")</f>
        <v/>
      </c>
      <c r="M89" s="203" t="str">
        <f ca="1">IF(AND(ISNUMBER($A89),ISNUMBER(M$1)),IF(OFFSET(CountryData!$A$1,'Quality check'!$A89-1,'Quality check'!M$1-1)=0,"",OFFSET(CountryData!$A$1,'Quality check'!$A89-1,'Quality check'!M$1-1)),"")</f>
        <v/>
      </c>
      <c r="N89" s="203" t="str">
        <f ca="1">IF(AND(ISNUMBER($A89),ISNUMBER(N$1)),IF(OFFSET(CountryData!$A$1,'Quality check'!$A89-1,'Quality check'!N$1-1)=0,"",OFFSET(CountryData!$A$1,'Quality check'!$A89-1,'Quality check'!N$1-1)),"")</f>
        <v/>
      </c>
      <c r="O89" s="203" t="str">
        <f ca="1">IF(AND(ISNUMBER($A89),ISNUMBER(O$1)),IF(OFFSET(CountryData!$A$1,'Quality check'!$A89-1,'Quality check'!O$1-1)=0,"",OFFSET(CountryData!$A$1,'Quality check'!$A89-1,'Quality check'!O$1-1)),"")</f>
        <v/>
      </c>
      <c r="P89" s="203" t="str">
        <f ca="1">IF(AND(ISNUMBER($A89),ISNUMBER(P$1)),IF(OFFSET(CountryData!$A$1,'Quality check'!$A89-1,'Quality check'!P$1-1)=0,"",OFFSET(CountryData!$A$1,'Quality check'!$A89-1,'Quality check'!P$1-1)),"")</f>
        <v/>
      </c>
      <c r="Q89" s="203" t="str">
        <f ca="1">IF(AND(ISNUMBER($A89),ISNUMBER(Q$1)),IF(OFFSET(CountryData!$A$1,'Quality check'!$A89-1,'Quality check'!Q$1-1)=0,"",OFFSET(CountryData!$A$1,'Quality check'!$A89-1,'Quality check'!Q$1-1)),"")</f>
        <v/>
      </c>
      <c r="R89" s="203" t="str">
        <f ca="1">IF(AND(ISNUMBER($A89),ISNUMBER(R$1)),IF(OFFSET(CountryData!$A$1,'Quality check'!$A89-1,'Quality check'!R$1-1)=0,"",OFFSET(CountryData!$A$1,'Quality check'!$A89-1,'Quality check'!R$1-1)),"")</f>
        <v/>
      </c>
      <c r="S89" s="203" t="str">
        <f ca="1">IF(AND(ISNUMBER($A89),ISNUMBER(S$1)),IF(OFFSET(CountryData!$A$1,'Quality check'!$A89-1,'Quality check'!S$1-1)=0,"",OFFSET(CountryData!$A$1,'Quality check'!$A89-1,'Quality check'!S$1-1)),"")</f>
        <v/>
      </c>
      <c r="T89" s="202" t="str">
        <f ca="1">IF(AND(ISNUMBER($A89),ISNUMBER(T$1)),IF(OFFSET(CountryData!$A$1,'Quality check'!$A89-1,'Quality check'!T$1-1)=0,"",OFFSET(CountryData!$A$1,'Quality check'!$A89-1,'Quality check'!T$1-1)),"")</f>
        <v/>
      </c>
      <c r="U89" s="203" t="str">
        <f ca="1">IF(AND(ISNUMBER($A89),ISNUMBER(U$1)),IF(OFFSET(CountryData!$A$1,'Quality check'!$A89-1,'Quality check'!U$1-1)=0,"",OFFSET(CountryData!$A$1,'Quality check'!$A89-1,'Quality check'!U$1-1)),"")</f>
        <v/>
      </c>
      <c r="V89" s="203" t="str">
        <f ca="1">IF(AND(ISNUMBER($A89),ISNUMBER(V$1)),IF(OFFSET(CountryData!$A$1,'Quality check'!$A89-1,'Quality check'!V$1-1)=0,"",OFFSET(CountryData!$A$1,'Quality check'!$A89-1,'Quality check'!V$1-1)),"")</f>
        <v/>
      </c>
      <c r="W89" s="202" t="str">
        <f ca="1">IF(AND(ISNUMBER($A89),ISNUMBER(W$1)),IF(OFFSET(CountryData!$A$1,'Quality check'!$A89-1,'Quality check'!W$1-1)=0,"",OFFSET(CountryData!$A$1,'Quality check'!$A89-1,'Quality check'!W$1-1)),"")</f>
        <v/>
      </c>
      <c r="X89" s="202" t="str">
        <f ca="1">IF(AND(ISNUMBER($A89),ISNUMBER(X$1)),IF(OFFSET(CountryData!$A$1,'Quality check'!$A89-1,'Quality check'!X$1-1)=0,"",OFFSET(CountryData!$A$1,'Quality check'!$A89-1,'Quality check'!X$1-1)),"")</f>
        <v/>
      </c>
      <c r="Y89" s="202" t="str">
        <f ca="1">IF(AND(ISNUMBER($A89),ISNUMBER(Y$1)),IF(OFFSET(CountryData!$A$1,'Quality check'!$A89-1,'Quality check'!Y$1-1)=0,"",OFFSET(CountryData!$A$1,'Quality check'!$A89-1,'Quality check'!Y$1-1)),"")</f>
        <v/>
      </c>
      <c r="Z89" s="202" t="str">
        <f ca="1">IF(AND(ISNUMBER($A89),ISNUMBER(Z$1)),IF(OFFSET(CountryData!$A$1,'Quality check'!$A89-1,'Quality check'!Z$1-1)=0,"",OFFSET(CountryData!$A$1,'Quality check'!$A89-1,'Quality check'!Z$1-1)),"")</f>
        <v/>
      </c>
      <c r="AA89" s="203" t="str">
        <f ca="1">IF(AND(ISNUMBER($A89),ISNUMBER(AA$1)),IF(OFFSET(CountryData!$A$1,'Quality check'!$A89-1,'Quality check'!AA$1-1)=0,"",OFFSET(CountryData!$A$1,'Quality check'!$A89-1,'Quality check'!AA$1-1)),"")</f>
        <v/>
      </c>
      <c r="AB89" s="203" t="str">
        <f ca="1">IF(AND(ISNUMBER($A89),ISNUMBER(AB$1)),IF(OFFSET(CountryData!$A$1,'Quality check'!$A89-1,'Quality check'!AB$1-1)=0,"",OFFSET(CountryData!$A$1,'Quality check'!$A89-1,'Quality check'!AB$1-1)),"")</f>
        <v/>
      </c>
      <c r="AC89" s="203" t="str">
        <f ca="1">IF(AND(ISNUMBER($A89),ISNUMBER(AC$1)),IF(OFFSET(CountryData!$A$1,'Quality check'!$A89-1,'Quality check'!AC$1-1)=0,"",OFFSET(CountryData!$A$1,'Quality check'!$A89-1,'Quality check'!AC$1-1)),"")</f>
        <v/>
      </c>
      <c r="AD89" s="203" t="str">
        <f ca="1">IF(AND(ISNUMBER($A89),ISNUMBER(AD$1)),IF(OFFSET(CountryData!$A$1,'Quality check'!$A89-1,'Quality check'!AD$1-1)=0,"",OFFSET(CountryData!$A$1,'Quality check'!$A89-1,'Quality check'!AD$1-1)),"")</f>
        <v/>
      </c>
      <c r="AE89" s="202" t="str">
        <f ca="1">IF(AND(ISNUMBER($A89),ISNUMBER(AE$1)),IF(OFFSET(CountryData!$A$1,'Quality check'!$A89-1,'Quality check'!AE$1-1)=0,"",OFFSET(CountryData!$A$1,'Quality check'!$A89-1,'Quality check'!AE$1-1)),"")</f>
        <v/>
      </c>
      <c r="AF89" s="308" t="str">
        <f ca="1">IF(AND(ISNUMBER($A89),ISNUMBER(AF$1)),IF(OFFSET(CountryData!$A$1,'Quality check'!$A89-1,'Quality check'!AF$1-1)=0,"",OFFSET(CountryData!$A$1,'Quality check'!$A89-1,'Quality check'!AF$1-1)),"")</f>
        <v/>
      </c>
      <c r="AG89" s="203" t="str">
        <f ca="1">IF(AND(ISNUMBER($A89),ISNUMBER(AG$1)),IF(OFFSET(CountryData!$A$1,'Quality check'!$A89-1,'Quality check'!AG$1-1)=0,"",OFFSET(CountryData!$A$1,'Quality check'!$A89-1,'Quality check'!AG$1-1)),"")</f>
        <v/>
      </c>
      <c r="AH89" s="203" t="str">
        <f ca="1">IF(AND(ISNUMBER($A89),ISNUMBER(AH$1)),IF(OFFSET(CountryData!$A$1,'Quality check'!$A89-1,'Quality check'!AH$1-1)=0,"",OFFSET(CountryData!$A$1,'Quality check'!$A89-1,'Quality check'!AH$1-1)),"")</f>
        <v/>
      </c>
      <c r="AI89" s="203" t="str">
        <f ca="1">IF(AND(ISNUMBER($A89),ISNUMBER(AI$1)),IF(OFFSET(CountryData!$A$1,'Quality check'!$A89-1,'Quality check'!AI$1-1)=0,"",OFFSET(CountryData!$A$1,'Quality check'!$A89-1,'Quality check'!AI$1-1)),"")</f>
        <v/>
      </c>
      <c r="AJ89" s="202" t="str">
        <f ca="1">IF(AND(ISNUMBER($A89),ISNUMBER(AJ$1)),IF(OFFSET(CountryData!$A$1,'Quality check'!$A89-1,'Quality check'!AJ$1-1)=0,"",OFFSET(CountryData!$A$1,'Quality check'!$A89-1,'Quality check'!AJ$1-1)),"")</f>
        <v/>
      </c>
      <c r="AK89" s="202" t="str">
        <f ca="1">IF(AND(ISNUMBER($A89),ISNUMBER(AK$1)),IF(OFFSET(CountryData!$A$1,'Quality check'!$A89-1,'Quality check'!AK$1-1)=0,"",OFFSET(CountryData!$A$1,'Quality check'!$A89-1,'Quality check'!AK$1-1)),"")</f>
        <v/>
      </c>
      <c r="AL89" s="202" t="str">
        <f ca="1">IF(AND(ISNUMBER($A89),ISNUMBER(AL$1)),IF(OFFSET(CountryData!$A$1,'Quality check'!$A89-1,'Quality check'!AL$1-1)=0,"",OFFSET(CountryData!$A$1,'Quality check'!$A89-1,'Quality check'!AL$1-1)),"")</f>
        <v/>
      </c>
      <c r="AM89" s="202" t="str">
        <f ca="1">IF(AND(ISNUMBER($A89),ISNUMBER(AM$1)),IF(OFFSET(CountryData!$A$1,'Quality check'!$A89-1,'Quality check'!AM$1-1)=0,"",OFFSET(CountryData!$A$1,'Quality check'!$A89-1,'Quality check'!AM$1-1)),"")</f>
        <v/>
      </c>
      <c r="AN89" s="202" t="str">
        <f ca="1">IF(AND(ISNUMBER($A89),ISNUMBER(AN$1)),IF(OFFSET(CountryData!$A$1,'Quality check'!$A89-1,'Quality check'!AN$1-1)=0,"",OFFSET(CountryData!$A$1,'Quality check'!$A89-1,'Quality check'!AN$1-1)),"")</f>
        <v/>
      </c>
      <c r="AO89" s="203" t="str">
        <f ca="1">IF(AND(ISNUMBER($A89),ISNUMBER(AO$1)),IF(OFFSET(CountryData!$A$1,'Quality check'!$A89-1,'Quality check'!AO$1-1)=0,"",OFFSET(CountryData!$A$1,'Quality check'!$A89-1,'Quality check'!AO$1-1)),"")</f>
        <v/>
      </c>
      <c r="AP89" s="203" t="str">
        <f ca="1">IF(AND(ISNUMBER($A89),ISNUMBER(AP$1)),IF(OFFSET(CountryData!$A$1,'Quality check'!$A89-1,'Quality check'!AP$1-1)=0,"",OFFSET(CountryData!$A$1,'Quality check'!$A89-1,'Quality check'!AP$1-1)),"")</f>
        <v/>
      </c>
      <c r="AQ89" s="202" t="str">
        <f ca="1">IF(AND(ISNUMBER($A89),ISNUMBER(AQ$1)),IF(OFFSET(CountryData!$A$1,'Quality check'!$A89-1,'Quality check'!AQ$1-1)=0,"",OFFSET(CountryData!$A$1,'Quality check'!$A89-1,'Quality check'!AQ$1-1)),"")</f>
        <v/>
      </c>
      <c r="AR89" s="202" t="str">
        <f ca="1">IF(AND(ISNUMBER($A89),ISNUMBER(AR$1)),IF(OFFSET(CountryData!$A$1,'Quality check'!$A89-1,'Quality check'!AR$1-1)=0,"",OFFSET(CountryData!$A$1,'Quality check'!$A89-1,'Quality check'!AR$1-1)),"")</f>
        <v/>
      </c>
      <c r="AS89" s="202" t="str">
        <f ca="1">IF(AND(ISNUMBER($A89),ISNUMBER(AS$1)),IF(OFFSET(CountryData!$A$1,'Quality check'!$A89-1,'Quality check'!AS$1-1)=0,"",OFFSET(CountryData!$A$1,'Quality check'!$A89-1,'Quality check'!AS$1-1)),"")</f>
        <v/>
      </c>
      <c r="AT89" s="202" t="str">
        <f ca="1">IF(AND(ISNUMBER($A89),ISNUMBER(AT$1)),IF(OFFSET(CountryData!$A$1,'Quality check'!$A89-1,'Quality check'!AT$1-1)=0,"",OFFSET(CountryData!$A$1,'Quality check'!$A89-1,'Quality check'!AT$1-1)),"")</f>
        <v/>
      </c>
      <c r="AU89" s="202" t="str">
        <f ca="1">IF(AND(ISNUMBER($A89),ISNUMBER(AU$1)),IF(OFFSET(CountryData!$A$1,'Quality check'!$A89-1,'Quality check'!AU$1-1)=0,"",OFFSET(CountryData!$A$1,'Quality check'!$A89-1,'Quality check'!AU$1-1)),"")</f>
        <v/>
      </c>
      <c r="AV89" s="202" t="str">
        <f ca="1">IF(AND(ISNUMBER($A89),ISNUMBER(AV$1)),IF(OFFSET(CountryData!$A$1,'Quality check'!$A89-1,'Quality check'!AV$1-1)=0,"",OFFSET(CountryData!$A$1,'Quality check'!$A89-1,'Quality check'!AV$1-1)),"")</f>
        <v/>
      </c>
      <c r="AW89" s="203" t="str">
        <f ca="1">IF(AND(ISNUMBER($A89),ISNUMBER(AW$1)),IF(OFFSET(CountryData!$A$1,'Quality check'!$A89-1,'Quality check'!AW$1-1)=0,"",OFFSET(CountryData!$A$1,'Quality check'!$A89-1,'Quality check'!AW$1-1)),"")</f>
        <v/>
      </c>
      <c r="AX89" s="203" t="str">
        <f ca="1">IF(AND(ISNUMBER($A89),ISNUMBER(AX$1)),IF(OFFSET(CountryData!$A$1,'Quality check'!$A89-1,'Quality check'!AX$1-1)=0,"",OFFSET(CountryData!$A$1,'Quality check'!$A89-1,'Quality check'!AX$1-1)),"")</f>
        <v/>
      </c>
      <c r="AY89" s="202" t="str">
        <f ca="1">IF(AND(ISNUMBER($A89),ISNUMBER(AY$1)),IF(OFFSET(CountryData!$A$1,'Quality check'!$A89-1,'Quality check'!AY$1-1)=0,"",OFFSET(CountryData!$A$1,'Quality check'!$A89-1,'Quality check'!AY$1-1)),"")</f>
        <v/>
      </c>
      <c r="AZ89" s="202" t="str">
        <f ca="1">IF(AND(ISNUMBER($A89),ISNUMBER(AZ$1)),IF(OFFSET(CountryData!$A$1,'Quality check'!$A89-1,'Quality check'!AZ$1-1)=0,"",OFFSET(CountryData!$A$1,'Quality check'!$A89-1,'Quality check'!AZ$1-1)),"")</f>
        <v/>
      </c>
      <c r="BA89" s="202" t="str">
        <f ca="1">IF(AND(ISNUMBER($A89),ISNUMBER(BA$1)),IF(OFFSET(CountryData!$A$1,'Quality check'!$A89-1,'Quality check'!BA$1-1)=0,"",OFFSET(CountryData!$A$1,'Quality check'!$A89-1,'Quality check'!BA$1-1)),"")</f>
        <v/>
      </c>
      <c r="BB89" s="202" t="str">
        <f ca="1">IF(AND(ISNUMBER($A89),ISNUMBER(BB$1)),IF(OFFSET(CountryData!$A$1,'Quality check'!$A89-1,'Quality check'!BB$1-1)=0,"",OFFSET(CountryData!$A$1,'Quality check'!$A89-1,'Quality check'!BB$1-1)),"")</f>
        <v/>
      </c>
      <c r="BC89" s="202" t="str">
        <f ca="1">IF(AND(ISNUMBER($A89),ISNUMBER(BC$1)),IF(OFFSET(CountryData!$A$1,'Quality check'!$A89-1,'Quality check'!BC$1-1)=0,"",OFFSET(CountryData!$A$1,'Quality check'!$A89-1,'Quality check'!BC$1-1)),"")</f>
        <v/>
      </c>
      <c r="BD89" s="313" t="str">
        <f ca="1">IF(AND(ISNUMBER($A89),ISNUMBER(BD$1)),IF(OFFSET(CountryData!$A$1,'Quality check'!$A89-1,'Quality check'!BD$1-1)=0,"",OFFSET(CountryData!$A$1,'Quality check'!$A89-1,'Quality check'!BD$1-1)),"")</f>
        <v/>
      </c>
      <c r="BE89" s="313" t="str">
        <f ca="1">IF(AND(ISNUMBER($A89),ISNUMBER(BE$1)),IF(OFFSET(CountryData!$A$1,'Quality check'!$A89-1,'Quality check'!BE$1-1)=0,"",OFFSET(CountryData!$A$1,'Quality check'!$A89-1,'Quality check'!BE$1-1)),"")</f>
        <v/>
      </c>
      <c r="BF89" s="313" t="str">
        <f ca="1">IF(AND(ISNUMBER($A89),ISNUMBER(BF$1)),IF(OFFSET(CountryData!$A$1,'Quality check'!$A89-1,'Quality check'!BF$1-1)=0,"",OFFSET(CountryData!$A$1,'Quality check'!$A89-1,'Quality check'!BF$1-1)),"")</f>
        <v/>
      </c>
      <c r="BG89" s="203" t="str">
        <f ca="1">IF(AND(ISNUMBER($A89),ISNUMBER(BG$1)),IF(OFFSET(CountryData!$A$1,'Quality check'!$A89-1,'Quality check'!BG$1-1)=0,"",OFFSET(CountryData!$A$1,'Quality check'!$A89-1,'Quality check'!BG$1-1)),"")</f>
        <v/>
      </c>
      <c r="BH89" s="202" t="str">
        <f ca="1">IF(AND(ISNUMBER($A89),ISNUMBER(BH$1)),IF(OFFSET(CountryData!$A$1,'Quality check'!$A89-1,'Quality check'!BH$1-1)=0,"",OFFSET(CountryData!$A$1,'Quality check'!$A89-1,'Quality check'!BH$1-1)),"")</f>
        <v/>
      </c>
      <c r="BI89" s="203" t="str">
        <f ca="1">IF(AND(ISNUMBER($A89),ISNUMBER(BI$1)),IF(OFFSET(CountryData!$A$1,'Quality check'!$A89-1,'Quality check'!BI$1-1)=0,"",OFFSET(CountryData!$A$1,'Quality check'!$A89-1,'Quality check'!BI$1-1)),"")</f>
        <v/>
      </c>
      <c r="BJ89" s="202" t="str">
        <f ca="1">IF(AND(ISNUMBER($A89),ISNUMBER(BJ$1)),IF(OFFSET(CountryData!$A$1,'Quality check'!$A89-1,'Quality check'!BJ$1-1)=0,"",OFFSET(CountryData!$A$1,'Quality check'!$A89-1,'Quality check'!BJ$1-1)),"")</f>
        <v/>
      </c>
      <c r="BK89" s="202" t="str">
        <f ca="1">IF(AND(ISNUMBER($A89),ISNUMBER(BK$1)),IF(OFFSET(CountryData!$A$1,'Quality check'!$A89-1,'Quality check'!BK$1-1)=0,"",OFFSET(CountryData!$A$1,'Quality check'!$A89-1,'Quality check'!BK$1-1)),"")</f>
        <v/>
      </c>
      <c r="BL89" s="308" t="str">
        <f ca="1">IF(AND(ISNUMBER($A89),ISNUMBER(BL$1)),IF(OFFSET(CountryData!$A$1,'Quality check'!$A89-1,'Quality check'!BL$1-1)=0,"",OFFSET(CountryData!$A$1,'Quality check'!$A89-1,'Quality check'!BL$1-1)),"")</f>
        <v/>
      </c>
      <c r="BM89" s="308" t="str">
        <f ca="1">IF(AND(ISNUMBER($A89),ISNUMBER(BM$1)),IF(OFFSET(CountryData!$A$1,'Quality check'!$A89-1,'Quality check'!BM$1-1)=0,"",OFFSET(CountryData!$A$1,'Quality check'!$A89-1,'Quality check'!BM$1-1)),"")</f>
        <v/>
      </c>
      <c r="BN89" s="308" t="str">
        <f ca="1">IF(AND(ISNUMBER($A89),ISNUMBER(BN$1)),IF(OFFSET(CountryData!$A$1,'Quality check'!$A89-1,'Quality check'!BN$1-1)=0,"",OFFSET(CountryData!$A$1,'Quality check'!$A89-1,'Quality check'!BN$1-1)),"")</f>
        <v/>
      </c>
      <c r="BO89" s="308" t="str">
        <f ca="1">IF(AND(ISNUMBER($A89),ISNUMBER(BO$1)),IF(OFFSET(CountryData!$A$1,'Quality check'!$A89-1,'Quality check'!BO$1-1)=0,"",OFFSET(CountryData!$A$1,'Quality check'!$A89-1,'Quality check'!BO$1-1)),"")</f>
        <v/>
      </c>
      <c r="BP89" s="308" t="str">
        <f ca="1">IF(AND(ISNUMBER($A89),ISNUMBER(BP$1)),IF(OFFSET(CountryData!$A$1,'Quality check'!$A89-1,'Quality check'!BP$1-1)=0,"",OFFSET(CountryData!$A$1,'Quality check'!$A89-1,'Quality check'!BP$1-1)),"")</f>
        <v/>
      </c>
      <c r="BQ89" s="308" t="str">
        <f ca="1">IF(AND(ISNUMBER($A89),ISNUMBER(BQ$1)),IF(OFFSET(CountryData!$A$1,'Quality check'!$A89-1,'Quality check'!BQ$1-1)=0,"",OFFSET(CountryData!$A$1,'Quality check'!$A89-1,'Quality check'!BQ$1-1)),"")</f>
        <v/>
      </c>
      <c r="BR89" s="308" t="str">
        <f ca="1">IF(AND(ISNUMBER($A89),ISNUMBER(BR$1)),IF(OFFSET(CountryData!$A$1,'Quality check'!$A89-1,'Quality check'!BR$1-1)=0,"",OFFSET(CountryData!$A$1,'Quality check'!$A89-1,'Quality check'!BR$1-1)),"")</f>
        <v/>
      </c>
      <c r="BS89" s="308" t="str">
        <f ca="1">IF(AND(ISNUMBER($A89),ISNUMBER(BS$1)),IF(OFFSET(CountryData!$A$1,'Quality check'!$A89-1,'Quality check'!BS$1-1)=0,"",OFFSET(CountryData!$A$1,'Quality check'!$A89-1,'Quality check'!BS$1-1)),"")</f>
        <v/>
      </c>
      <c r="BT89" s="308" t="str">
        <f ca="1">IF(AND(ISNUMBER($A89),ISNUMBER(BT$1)),IF(OFFSET(CountryData!$A$1,'Quality check'!$A89-1,'Quality check'!BT$1-1)=0,"",OFFSET(CountryData!$A$1,'Quality check'!$A89-1,'Quality check'!BT$1-1)),"")</f>
        <v/>
      </c>
      <c r="BU89" s="308" t="str">
        <f ca="1">IF(AND(ISNUMBER($A89),ISNUMBER(BU$1)),IF(OFFSET(CountryData!$A$1,'Quality check'!$A89-1,'Quality check'!BU$1-1)=0,"",OFFSET(CountryData!$A$1,'Quality check'!$A89-1,'Quality check'!BU$1-1)),"")</f>
        <v/>
      </c>
      <c r="BV89" s="308" t="str">
        <f ca="1">IF(AND(ISNUMBER($A89),ISNUMBER(BV$1)),IF(OFFSET(CountryData!$A$1,'Quality check'!$A89-1,'Quality check'!BV$1-1)=0,"",OFFSET(CountryData!$A$1,'Quality check'!$A89-1,'Quality check'!BV$1-1)),"")</f>
        <v/>
      </c>
      <c r="BW89" s="308" t="str">
        <f ca="1">IF(AND(ISNUMBER($A89),ISNUMBER(BW$1)),IF(OFFSET(CountryData!$A$1,'Quality check'!$A89-1,'Quality check'!BW$1-1)=0,"",OFFSET(CountryData!$A$1,'Quality check'!$A89-1,'Quality check'!BW$1-1)),"")</f>
        <v/>
      </c>
      <c r="BX89" s="202" t="str">
        <f ca="1">IF(AND(ISNUMBER($A89),ISNUMBER(BX$1)),IF(OFFSET(CountryData!$A$1,'Quality check'!$A89-1,'Quality check'!BX$1-1)=0,"",OFFSET(CountryData!$A$1,'Quality check'!$A89-1,'Quality check'!BX$1-1)),"")</f>
        <v/>
      </c>
      <c r="BY89" s="308" t="str">
        <f ca="1">IF(AND(ISNUMBER($A89),ISNUMBER(BY$1)),IF(OFFSET(CountryData!$A$1,'Quality check'!$A89-1,'Quality check'!BY$1-1)=0,"",OFFSET(CountryData!$A$1,'Quality check'!$A89-1,'Quality check'!BY$1-1)),"")</f>
        <v/>
      </c>
      <c r="BZ89" s="308" t="str">
        <f ca="1">IF(AND(ISNUMBER($A89),ISNUMBER(BZ$1)),IF(OFFSET(CountryData!$A$1,'Quality check'!$A89-1,'Quality check'!BZ$1-1)=0,"",OFFSET(CountryData!$A$1,'Quality check'!$A89-1,'Quality check'!BZ$1-1)),"")</f>
        <v/>
      </c>
      <c r="CA89" s="308" t="str">
        <f ca="1">IF(AND(ISNUMBER($A89),ISNUMBER(CA$1)),IF(OFFSET(CountryData!$A$1,'Quality check'!$A89-1,'Quality check'!CA$1-1)=0,"",OFFSET(CountryData!$A$1,'Quality check'!$A89-1,'Quality check'!CA$1-1)),"")</f>
        <v/>
      </c>
      <c r="CB89" s="308" t="str">
        <f ca="1">IF(AND(ISNUMBER($A89),ISNUMBER(CB$1)),IF(OFFSET(CountryData!$A$1,'Quality check'!$A89-1,'Quality check'!CB$1-1)=0,"",OFFSET(CountryData!$A$1,'Quality check'!$A89-1,'Quality check'!CB$1-1)),"")</f>
        <v/>
      </c>
      <c r="CC89" s="308" t="str">
        <f ca="1">IF(AND(ISNUMBER($A89),ISNUMBER(CC$1)),IF(OFFSET(CountryData!$A$1,'Quality check'!$A89-1,'Quality check'!CC$1-1)=0,"",OFFSET(CountryData!$A$1,'Quality check'!$A89-1,'Quality check'!CC$1-1)),"")</f>
        <v/>
      </c>
      <c r="CD89" s="308" t="str">
        <f ca="1">IF(AND(ISNUMBER($A89),ISNUMBER(CD$1)),IF(OFFSET(CountryData!$A$1,'Quality check'!$A89-1,'Quality check'!CD$1-1)=0,"",OFFSET(CountryData!$A$1,'Quality check'!$A89-1,'Quality check'!CD$1-1)),"")</f>
        <v/>
      </c>
      <c r="CE89" s="308" t="str">
        <f ca="1">IF(AND(ISNUMBER($A89),ISNUMBER(CE$1)),IF(OFFSET(CountryData!$A$1,'Quality check'!$A89-1,'Quality check'!CE$1-1)=0,"",OFFSET(CountryData!$A$1,'Quality check'!$A89-1,'Quality check'!CE$1-1)),"")</f>
        <v/>
      </c>
      <c r="CF89" s="308" t="str">
        <f ca="1">IF(AND(ISNUMBER($A89),ISNUMBER(CF$1)),IF(OFFSET(CountryData!$A$1,'Quality check'!$A89-1,'Quality check'!CF$1-1)=0,"",OFFSET(CountryData!$A$1,'Quality check'!$A89-1,'Quality check'!CF$1-1)),"")</f>
        <v/>
      </c>
      <c r="CG89" s="308" t="str">
        <f ca="1">IF(AND(ISNUMBER($A89),ISNUMBER(CG$1)),IF(OFFSET(CountryData!$A$1,'Quality check'!$A89-1,'Quality check'!CG$1-1)=0,"",OFFSET(CountryData!$A$1,'Quality check'!$A89-1,'Quality check'!CG$1-1)),"")</f>
        <v/>
      </c>
      <c r="CH89" s="308" t="str">
        <f ca="1">IF(AND(ISNUMBER($A89),ISNUMBER(CH$1)),IF(OFFSET(CountryData!$A$1,'Quality check'!$A89-1,'Quality check'!CH$1-1)=0,"",OFFSET(CountryData!$A$1,'Quality check'!$A89-1,'Quality check'!CH$1-1)),"")</f>
        <v/>
      </c>
      <c r="CI89" s="308" t="str">
        <f ca="1">IF(AND(ISNUMBER($A89),ISNUMBER(CI$1)),IF(OFFSET(CountryData!$A$1,'Quality check'!$A89-1,'Quality check'!CI$1-1)=0,"",OFFSET(CountryData!$A$1,'Quality check'!$A89-1,'Quality check'!CI$1-1)),"")</f>
        <v/>
      </c>
      <c r="CJ89" s="308" t="str">
        <f ca="1">IF(AND(ISNUMBER($A89),ISNUMBER(CJ$1)),IF(OFFSET(CountryData!$A$1,'Quality check'!$A89-1,'Quality check'!CJ$1-1)=0,"",OFFSET(CountryData!$A$1,'Quality check'!$A89-1,'Quality check'!CJ$1-1)),"")</f>
        <v/>
      </c>
      <c r="CK89" s="202" t="str">
        <f ca="1">IF(AND(ISNUMBER($A89),ISNUMBER(CK$1)),IF(OFFSET(CountryData!$A$1,'Quality check'!$A89-1,'Quality check'!CK$1-1)=0,"",OFFSET(CountryData!$A$1,'Quality check'!$A89-1,'Quality check'!CK$1-1)),"")</f>
        <v/>
      </c>
      <c r="CL89" s="308" t="str">
        <f ca="1">IF(AND(ISNUMBER($A89),ISNUMBER(CL$1)),IF(OFFSET(CountryData!$A$1,'Quality check'!$A89-1,'Quality check'!CL$1-1)=0,"",OFFSET(CountryData!$A$1,'Quality check'!$A89-1,'Quality check'!CL$1-1)),"")</f>
        <v/>
      </c>
      <c r="CM89" s="308" t="str">
        <f ca="1">IF(AND(ISNUMBER($A89),ISNUMBER(CM$1)),IF(OFFSET(CountryData!$A$1,'Quality check'!$A89-1,'Quality check'!CM$1-1)=0,"",OFFSET(CountryData!$A$1,'Quality check'!$A89-1,'Quality check'!CM$1-1)),"")</f>
        <v/>
      </c>
      <c r="CN89" s="308" t="str">
        <f ca="1">IF(AND(ISNUMBER($A89),ISNUMBER(CN$1)),IF(OFFSET(CountryData!$A$1,'Quality check'!$A89-1,'Quality check'!CN$1-1)=0,"",OFFSET(CountryData!$A$1,'Quality check'!$A89-1,'Quality check'!CN$1-1)),"")</f>
        <v/>
      </c>
      <c r="CO89" s="308" t="str">
        <f ca="1">IF(AND(ISNUMBER($A89),ISNUMBER(CO$1)),IF(OFFSET(CountryData!$A$1,'Quality check'!$A89-1,'Quality check'!CO$1-1)=0,"",OFFSET(CountryData!$A$1,'Quality check'!$A89-1,'Quality check'!CO$1-1)),"")</f>
        <v/>
      </c>
      <c r="CP89" s="308" t="str">
        <f ca="1">IF(AND(ISNUMBER($A89),ISNUMBER(CP$1)),IF(OFFSET(CountryData!$A$1,'Quality check'!$A89-1,'Quality check'!CP$1-1)=0,"",OFFSET(CountryData!$A$1,'Quality check'!$A89-1,'Quality check'!CP$1-1)),"")</f>
        <v/>
      </c>
      <c r="CQ89" s="308" t="str">
        <f ca="1">IF(AND(ISNUMBER($A89),ISNUMBER(CQ$1)),IF(OFFSET(CountryData!$A$1,'Quality check'!$A89-1,'Quality check'!CQ$1-1)=0,"",OFFSET(CountryData!$A$1,'Quality check'!$A89-1,'Quality check'!CQ$1-1)),"")</f>
        <v/>
      </c>
      <c r="CR89" s="203" t="str">
        <f ca="1">IF(AND(ISNUMBER($A89),ISNUMBER(CR$1)),IF(OFFSET(CountryData!$A$1,'Quality check'!$A89-1,'Quality check'!CR$1-1)=0,"",OFFSET(CountryData!$A$1,'Quality check'!$A89-1,'Quality check'!CR$1-1)),"")</f>
        <v/>
      </c>
      <c r="CS89" s="203" t="str">
        <f ca="1">IF(AND(ISNUMBER($A89),ISNUMBER(CS$1)),IF(OFFSET(CountryData!$A$1,'Quality check'!$A89-1,'Quality check'!CS$1-1)=0,"",OFFSET(CountryData!$A$1,'Quality check'!$A89-1,'Quality check'!CS$1-1)),"")</f>
        <v/>
      </c>
      <c r="CT89" s="203" t="str">
        <f ca="1">IF(AND(ISNUMBER($A89),ISNUMBER(CT$1)),IF(OFFSET(CountryData!$A$1,'Quality check'!$A89-1,'Quality check'!CT$1-1)=0,"",OFFSET(CountryData!$A$1,'Quality check'!$A89-1,'Quality check'!CT$1-1)),"")</f>
        <v/>
      </c>
      <c r="CU89" s="203" t="str">
        <f ca="1">IF(AND(ISNUMBER($A89),ISNUMBER(CU$1)),IF(OFFSET(CountryData!$A$1,'Quality check'!$A89-1,'Quality check'!CU$1-1)=0,"",OFFSET(CountryData!$A$1,'Quality check'!$A89-1,'Quality check'!CU$1-1)),"")</f>
        <v/>
      </c>
      <c r="CV89" s="203" t="str">
        <f ca="1">IF(AND(ISNUMBER($A89),ISNUMBER(CV$1)),IF(OFFSET(CountryData!$A$1,'Quality check'!$A89-1,'Quality check'!CV$1-1)=0,"",OFFSET(CountryData!$A$1,'Quality check'!$A89-1,'Quality check'!CV$1-1)),"")</f>
        <v/>
      </c>
      <c r="CW89" s="203" t="str">
        <f ca="1">IF(AND(ISNUMBER($A89),ISNUMBER(CW$1)),IF(OFFSET(CountryData!$A$1,'Quality check'!$A89-1,'Quality check'!CW$1-1)=0,"",OFFSET(CountryData!$A$1,'Quality check'!$A89-1,'Quality check'!CW$1-1)),"")</f>
        <v/>
      </c>
      <c r="CX89" s="203" t="str">
        <f ca="1">IF(AND(ISNUMBER($A89),ISNUMBER(CX$1)),IF(OFFSET(CountryData!$A$1,'Quality check'!$A89-1,'Quality check'!CX$1-1)=0,"",OFFSET(CountryData!$A$1,'Quality check'!$A89-1,'Quality check'!CX$1-1)),"")</f>
        <v/>
      </c>
      <c r="CY89" s="203" t="str">
        <f ca="1">IF(AND(ISNUMBER($A89),ISNUMBER(CY$1)),IF(OFFSET(CountryData!$A$1,'Quality check'!$A89-1,'Quality check'!CY$1-1)=0,"",OFFSET(CountryData!$A$1,'Quality check'!$A89-1,'Quality check'!CY$1-1)),"")</f>
        <v/>
      </c>
      <c r="CZ89" s="308" t="str">
        <f ca="1">IF(AND(ISNUMBER($A89),ISNUMBER(CZ$1)),IF(OFFSET(CountryData!$A$1,'Quality check'!$A89-1,'Quality check'!CZ$1-1)=0,"",OFFSET(CountryData!$A$1,'Quality check'!$A89-1,'Quality check'!CZ$1-1)),"")</f>
        <v/>
      </c>
      <c r="DA89" s="308" t="str">
        <f ca="1">IF(AND(ISNUMBER($A89),ISNUMBER(DA$1)),IF(OFFSET(CountryData!$A$1,'Quality check'!$A89-1,'Quality check'!DA$1-1)=0,"",OFFSET(CountryData!$A$1,'Quality check'!$A89-1,'Quality check'!DA$1-1)),"")</f>
        <v/>
      </c>
      <c r="DB89" s="202" t="str">
        <f ca="1">IF(AND(ISNUMBER($A89),ISNUMBER(DB$1)),IF(OFFSET(CountryData!$A$1,'Quality check'!$A89-1,'Quality check'!DB$1-1)=0,"",OFFSET(CountryData!$A$1,'Quality check'!$A89-1,'Quality check'!DB$1-1)),"")</f>
        <v/>
      </c>
      <c r="DC89" s="308" t="str">
        <f ca="1">IF(AND(ISNUMBER($A89),ISNUMBER(DC$1)),IF(OFFSET(CountryData!$A$1,'Quality check'!$A89-1,'Quality check'!DC$1-1)=0,"",OFFSET(CountryData!$A$1,'Quality check'!$A89-1,'Quality check'!DC$1-1)),"")</f>
        <v/>
      </c>
      <c r="DD89" s="308" t="str">
        <f ca="1">IF(AND(ISNUMBER($A89),ISNUMBER(DD$1)),IF(OFFSET(CountryData!$A$1,'Quality check'!$A89-1,'Quality check'!DD$1-1)=0,"",OFFSET(CountryData!$A$1,'Quality check'!$A89-1,'Quality check'!DD$1-1)),"")</f>
        <v/>
      </c>
      <c r="DE89" s="202" t="str">
        <f ca="1">IF(AND(ISNUMBER($A89),ISNUMBER(DE$1)),IF(OFFSET(CountryData!$A$1,'Quality check'!$A89-1,'Quality check'!DE$1-1)=0,"",OFFSET(CountryData!$A$1,'Quality check'!$A89-1,'Quality check'!DE$1-1)),"")</f>
        <v/>
      </c>
      <c r="DF89" s="203" t="str">
        <f ca="1">IF(AND(ISNUMBER($A89),ISNUMBER(DF$1)),IF(OFFSET(CountryData!$A$1,'Quality check'!$A89-1,'Quality check'!DF$1-1)=0,"",OFFSET(CountryData!$A$1,'Quality check'!$A89-1,'Quality check'!DF$1-1)),"")</f>
        <v/>
      </c>
      <c r="DG89" s="308" t="str">
        <f ca="1">IF(AND(ISNUMBER($A89),ISNUMBER(DG$1)),IF(OFFSET(CountryData!$A$1,'Quality check'!$A89-1,'Quality check'!DG$1-1)=0,"",OFFSET(CountryData!$A$1,'Quality check'!$A89-1,'Quality check'!DG$1-1)),"")</f>
        <v/>
      </c>
      <c r="DH89" s="203" t="str">
        <f ca="1">IF(AND(ISNUMBER($A89),ISNUMBER(DH$1)),IF(OFFSET(CountryData!$A$1,'Quality check'!$A89-1,'Quality check'!DH$1-1)=0,"",OFFSET(CountryData!$A$1,'Quality check'!$A89-1,'Quality check'!DH$1-1)),"")</f>
        <v/>
      </c>
      <c r="DI89" s="308" t="str">
        <f ca="1">IF(AND(ISNUMBER($A89),ISNUMBER(DI$1)),IF(OFFSET(CountryData!$A$1,'Quality check'!$A89-1,'Quality check'!DI$1-1)=0,"",OFFSET(CountryData!$A$1,'Quality check'!$A89-1,'Quality check'!DI$1-1)),"")</f>
        <v/>
      </c>
      <c r="DJ89" s="308" t="str">
        <f ca="1">IF(AND(ISNUMBER($A89),ISNUMBER(DJ$1)),IF(OFFSET(CountryData!$A$1,'Quality check'!$A89-1,'Quality check'!DJ$1-1)=0,"",OFFSET(CountryData!$A$1,'Quality check'!$A89-1,'Quality check'!DJ$1-1)),"")</f>
        <v/>
      </c>
      <c r="DK89" s="203" t="str">
        <f ca="1">IF(AND(ISNUMBER($A89),ISNUMBER(DK$1)),IF(OFFSET(CountryData!$A$1,'Quality check'!$A89-1,'Quality check'!DK$1-1)=0,"",OFFSET(CountryData!$A$1,'Quality check'!$A89-1,'Quality check'!DK$1-1)),"")</f>
        <v/>
      </c>
      <c r="DL89" s="203" t="str">
        <f ca="1">IF(AND(ISNUMBER($A89),ISNUMBER(DL$1)),IF(OFFSET(CountryData!$A$1,'Quality check'!$A89-1,'Quality check'!DL$1-1)=0,"",OFFSET(CountryData!$A$1,'Quality check'!$A89-1,'Quality check'!DL$1-1)),"")</f>
        <v/>
      </c>
      <c r="DM89" s="203" t="str">
        <f ca="1">IF(AND(ISNUMBER($A89),ISNUMBER(DM$1)),IF(OFFSET(CountryData!$A$1,'Quality check'!$A89-1,'Quality check'!DM$1-1)=0,"",OFFSET(CountryData!$A$1,'Quality check'!$A89-1,'Quality check'!DM$1-1)),"")</f>
        <v/>
      </c>
      <c r="DN89" s="203" t="str">
        <f ca="1">IF(AND(ISNUMBER($A89),ISNUMBER(DN$1)),IF(OFFSET(CountryData!$A$1,'Quality check'!$A89-1,'Quality check'!DN$1-1)=0,"",OFFSET(CountryData!$A$1,'Quality check'!$A89-1,'Quality check'!DN$1-1)),"")</f>
        <v/>
      </c>
      <c r="DO89" t="str">
        <f ca="1">IF(AND(ISNUMBER($A89),ISNUMBER(DO$1)),IF(OFFSET(CountryData!$A$1,'Quality check'!$A89-1,'Quality check'!DO$1-1)=0,"",OFFSET(CountryData!$A$1,'Quality check'!$A89-1,'Quality check'!DO$1-1)),"")</f>
        <v/>
      </c>
      <c r="DP89" t="str">
        <f ca="1">IF(AND(ISNUMBER($A89),ISNUMBER(DP$1)),IF(OFFSET(CountryData!$A$1,'Quality check'!$A89-1,'Quality check'!DP$1-1)=0,"",OFFSET(CountryData!$A$1,'Quality check'!$A89-1,'Quality check'!DP$1-1)),"")</f>
        <v/>
      </c>
      <c r="EF89">
        <f t="shared" si="3"/>
        <v>13</v>
      </c>
      <c r="EG89" t="str">
        <f t="shared" si="4"/>
        <v/>
      </c>
      <c r="EH89" t="str">
        <f t="shared" ref="EH89:EH153" si="11">IF($D89=ccCountry,1,"")</f>
        <v/>
      </c>
    </row>
    <row r="90" spans="1:138" x14ac:dyDescent="0.25">
      <c r="A90" s="114">
        <f>IF(ISNUMBER(MATCH(C90,CountryData!$EM:$EM,0)),MATCH(C90,CountryData!$EM:$EM,0),"")</f>
        <v>39</v>
      </c>
      <c r="B90" t="s">
        <v>460</v>
      </c>
      <c r="C90" t="s">
        <v>779</v>
      </c>
      <c r="D90" t="str">
        <f t="shared" ref="D90:D136" si="12">MID($B90,5,LEN($B90))</f>
        <v>Rwanda</v>
      </c>
      <c r="E90">
        <f t="shared" ref="E90:E136" si="13">VALUE(MID($B90,1,4))</f>
        <v>2009</v>
      </c>
      <c r="F90" s="203">
        <f ca="1">IF(AND(ISNUMBER($A90),ISNUMBER(F$1)),IF(OFFSET(CountryData!$A$1,'Quality check'!$A90-1,'Quality check'!F$1-1)=0,"",OFFSET(CountryData!$A$1,'Quality check'!$A90-1,'Quality check'!F$1-1)),"")</f>
        <v>9998000</v>
      </c>
      <c r="G90" s="203">
        <f ca="1">IF(AND(ISNUMBER($A90),ISNUMBER(G$1)),IF(OFFSET(CountryData!$A$1,'Quality check'!$A90-1,'Quality check'!G$1-1)=0,"",OFFSET(CountryData!$A$1,'Quality check'!$A90-1,'Quality check'!G$1-1)),"")</f>
        <v>4199160</v>
      </c>
      <c r="H90" s="202" t="str">
        <f ca="1">IF(AND(ISNUMBER($A90),ISNUMBER(H$1)),IF(OFFSET(CountryData!$A$1,'Quality check'!$A90-1,'Quality check'!H$1-1)=0,"",OFFSET(CountryData!$A$1,'Quality check'!$A90-1,'Quality check'!H$1-1)),"")</f>
        <v/>
      </c>
      <c r="I90" s="202" t="str">
        <f ca="1">IF(AND(ISNUMBER($A90),ISNUMBER(I$1)),IF(OFFSET(CountryData!$A$1,'Quality check'!$A90-1,'Quality check'!I$1-1)=0,"",OFFSET(CountryData!$A$1,'Quality check'!$A90-1,'Quality check'!I$1-1)),"")</f>
        <v/>
      </c>
      <c r="J90" s="203">
        <f ca="1">IF(AND(ISNUMBER($A90),ISNUMBER(J$1)),IF(OFFSET(CountryData!$A$1,'Quality check'!$A90-1,'Quality check'!J$1-1)=0,"",OFFSET(CountryData!$A$1,'Quality check'!$A90-1,'Quality check'!J$1-1)),"")</f>
        <v>5090278.2903434252</v>
      </c>
      <c r="K90" s="203">
        <f ca="1">IF(AND(ISNUMBER($A90),ISNUMBER(K$1)),IF(OFFSET(CountryData!$A$1,'Quality check'!$A90-1,'Quality check'!K$1-1)=0,"",OFFSET(CountryData!$A$1,'Quality check'!$A90-1,'Quality check'!K$1-1)),"")</f>
        <v>1194000</v>
      </c>
      <c r="L90" s="203" t="str">
        <f ca="1">IF(AND(ISNUMBER($A90),ISNUMBER(L$1)),IF(OFFSET(CountryData!$A$1,'Quality check'!$A90-1,'Quality check'!L$1-1)=0,"",OFFSET(CountryData!$A$1,'Quality check'!$A90-1,'Quality check'!L$1-1)),"")</f>
        <v/>
      </c>
      <c r="M90" s="203">
        <f ca="1">IF(AND(ISNUMBER($A90),ISNUMBER(M$1)),IF(OFFSET(CountryData!$A$1,'Quality check'!$A90-1,'Quality check'!M$1-1)=0,"",OFFSET(CountryData!$A$1,'Quality check'!$A90-1,'Quality check'!M$1-1)),"")</f>
        <v>1694000</v>
      </c>
      <c r="N90" s="203">
        <f ca="1">IF(AND(ISNUMBER($A90),ISNUMBER(N$1)),IF(OFFSET(CountryData!$A$1,'Quality check'!$A90-1,'Quality check'!N$1-1)=0,"",OFFSET(CountryData!$A$1,'Quality check'!$A90-1,'Quality check'!N$1-1)),"")</f>
        <v>661085.22262852232</v>
      </c>
      <c r="O90" s="203">
        <f ca="1">IF(AND(ISNUMBER($A90),ISNUMBER(O$1)),IF(OFFSET(CountryData!$A$1,'Quality check'!$A90-1,'Quality check'!O$1-1)=0,"",OFFSET(CountryData!$A$1,'Quality check'!$A90-1,'Quality check'!O$1-1)),"")</f>
        <v>167959.51817595182</v>
      </c>
      <c r="P90" s="203">
        <f ca="1">IF(AND(ISNUMBER($A90),ISNUMBER(P$1)),IF(OFFSET(CountryData!$A$1,'Quality check'!$A90-1,'Quality check'!P$1-1)=0,"",OFFSET(CountryData!$A$1,'Quality check'!$A90-1,'Quality check'!P$1-1)),"")</f>
        <v>253767.26177672617</v>
      </c>
      <c r="Q90" s="203">
        <f ca="1">IF(AND(ISNUMBER($A90),ISNUMBER(Q$1)),IF(OFFSET(CountryData!$A$1,'Quality check'!$A90-1,'Quality check'!Q$1-1)=0,"",OFFSET(CountryData!$A$1,'Quality check'!$A90-1,'Quality check'!Q$1-1)),"")</f>
        <v>403000</v>
      </c>
      <c r="R90" s="203">
        <f ca="1">IF(AND(ISNUMBER($A90),ISNUMBER(R$1)),IF(OFFSET(CountryData!$A$1,'Quality check'!$A90-1,'Quality check'!R$1-1)=0,"",OFFSET(CountryData!$A$1,'Quality check'!$A90-1,'Quality check'!R$1-1)),"")</f>
        <v>85807.743600774367</v>
      </c>
      <c r="S90" s="203">
        <f ca="1">IF(AND(ISNUMBER($A90),ISNUMBER(S$1)),IF(OFFSET(CountryData!$A$1,'Quality check'!$A90-1,'Quality check'!S$1-1)=0,"",OFFSET(CountryData!$A$1,'Quality check'!$A90-1,'Quality check'!S$1-1)),"")</f>
        <v>83227.059582705959</v>
      </c>
      <c r="T90" s="202">
        <f ca="1">IF(AND(ISNUMBER($A90),ISNUMBER(T$1)),IF(OFFSET(CountryData!$A$1,'Quality check'!$A90-1,'Quality check'!T$1-1)=0,"",OFFSET(CountryData!$A$1,'Quality check'!$A90-1,'Quality check'!T$1-1)),"")</f>
        <v>0.81975000000000109</v>
      </c>
      <c r="U90" s="203">
        <f ca="1">IF(AND(ISNUMBER($A90),ISNUMBER(U$1)),IF(OFFSET(CountryData!$A$1,'Quality check'!$A90-1,'Quality check'!U$1-1)=0,"",OFFSET(CountryData!$A$1,'Quality check'!$A90-1,'Quality check'!U$1-1)),"")</f>
        <v>1499700.0000000002</v>
      </c>
      <c r="V90" s="203">
        <f ca="1">IF(AND(ISNUMBER($A90),ISNUMBER(V$1)),IF(OFFSET(CountryData!$A$1,'Quality check'!$A90-1,'Quality check'!V$1-1)=0,"",OFFSET(CountryData!$A$1,'Quality check'!$A90-1,'Quality check'!V$1-1)),"")</f>
        <v>1349730.0000000002</v>
      </c>
      <c r="W90" s="202">
        <f ca="1">IF(AND(ISNUMBER($A90),ISNUMBER(W$1)),IF(OFFSET(CountryData!$A$1,'Quality check'!$A90-1,'Quality check'!W$1-1)=0,"",OFFSET(CountryData!$A$1,'Quality check'!$A90-1,'Quality check'!W$1-1)),"")</f>
        <v>0.7659999999999999</v>
      </c>
      <c r="X90" s="202">
        <f ca="1">IF(AND(ISNUMBER($A90),ISNUMBER(X$1)),IF(OFFSET(CountryData!$A$1,'Quality check'!$A90-1,'Quality check'!X$1-1)=0,"",OFFSET(CountryData!$A$1,'Quality check'!$A90-1,'Quality check'!X$1-1)),"")</f>
        <v>4.5999999999999996</v>
      </c>
      <c r="Y90" s="202">
        <f ca="1">IF(AND(ISNUMBER($A90),ISNUMBER(Y$1)),IF(OFFSET(CountryData!$A$1,'Quality check'!$A90-1,'Quality check'!Y$1-1)=0,"",OFFSET(CountryData!$A$1,'Quality check'!$A90-1,'Quality check'!Y$1-1)),"")</f>
        <v>0.85</v>
      </c>
      <c r="Z90" s="202">
        <f ca="1">IF(AND(ISNUMBER($A90),ISNUMBER(Z$1)),IF(OFFSET(CountryData!$A$1,'Quality check'!$A90-1,'Quality check'!Z$1-1)=0,"",OFFSET(CountryData!$A$1,'Quality check'!$A90-1,'Quality check'!Z$1-1)),"")</f>
        <v>0.15000000000000002</v>
      </c>
      <c r="AA90" s="203">
        <f ca="1">IF(AND(ISNUMBER($A90),ISNUMBER(AA$1)),IF(OFFSET(CountryData!$A$1,'Quality check'!$A90-1,'Quality check'!AA$1-1)=0,"",OFFSET(CountryData!$A$1,'Quality check'!$A90-1,'Quality check'!AA$1-1)),"")</f>
        <v>14197</v>
      </c>
      <c r="AB90" s="203">
        <f ca="1">IF(AND(ISNUMBER($A90),ISNUMBER(AB$1)),IF(OFFSET(CountryData!$A$1,'Quality check'!$A90-1,'Quality check'!AB$1-1)=0,"",OFFSET(CountryData!$A$1,'Quality check'!$A90-1,'Quality check'!AB$1-1)),"")</f>
        <v>26357</v>
      </c>
      <c r="AC90" s="203">
        <f ca="1">IF(AND(ISNUMBER($A90),ISNUMBER(AC$1)),IF(OFFSET(CountryData!$A$1,'Quality check'!$A90-1,'Quality check'!AC$1-1)=0,"",OFFSET(CountryData!$A$1,'Quality check'!$A90-1,'Quality check'!AC$1-1)),"")</f>
        <v>41234</v>
      </c>
      <c r="AD90" s="203">
        <f ca="1">IF(AND(ISNUMBER($A90),ISNUMBER(AD$1)),IF(OFFSET(CountryData!$A$1,'Quality check'!$A90-1,'Quality check'!AD$1-1)=0,"",OFFSET(CountryData!$A$1,'Quality check'!$A90-1,'Quality check'!AD$1-1)),"")</f>
        <v>2355</v>
      </c>
      <c r="AE90" s="202">
        <f ca="1">IF(AND(ISNUMBER($A90),ISNUMBER(AE$1)),IF(OFFSET(CountryData!$A$1,'Quality check'!$A90-1,'Quality check'!AE$1-1)=0,"",OFFSET(CountryData!$A$1,'Quality check'!$A90-1,'Quality check'!AE$1-1)),"")</f>
        <v>0.14000000000000001</v>
      </c>
      <c r="AF90" s="308">
        <f ca="1">IF(AND(ISNUMBER($A90),ISNUMBER(AF$1)),IF(OFFSET(CountryData!$A$1,'Quality check'!$A90-1,'Quality check'!AF$1-1)=0,"",OFFSET(CountryData!$A$1,'Quality check'!$A90-1,'Quality check'!AF$1-1)),"")</f>
        <v>2.4266666666666672</v>
      </c>
      <c r="AG90" s="203" t="str">
        <f ca="1">IF(AND(ISNUMBER($A90),ISNUMBER(AG$1)),IF(OFFSET(CountryData!$A$1,'Quality check'!$A90-1,'Quality check'!AG$1-1)=0,"",OFFSET(CountryData!$A$1,'Quality check'!$A90-1,'Quality check'!AG$1-1)),"")</f>
        <v/>
      </c>
      <c r="AH90" s="203" t="str">
        <f ca="1">IF(AND(ISNUMBER($A90),ISNUMBER(AH$1)),IF(OFFSET(CountryData!$A$1,'Quality check'!$A90-1,'Quality check'!AH$1-1)=0,"",OFFSET(CountryData!$A$1,'Quality check'!$A90-1,'Quality check'!AH$1-1)),"")</f>
        <v/>
      </c>
      <c r="AI90" s="203" t="str">
        <f ca="1">IF(AND(ISNUMBER($A90),ISNUMBER(AI$1)),IF(OFFSET(CountryData!$A$1,'Quality check'!$A90-1,'Quality check'!AI$1-1)=0,"",OFFSET(CountryData!$A$1,'Quality check'!$A90-1,'Quality check'!AI$1-1)),"")</f>
        <v/>
      </c>
      <c r="AJ90" s="202" t="str">
        <f ca="1">IF(AND(ISNUMBER($A90),ISNUMBER(AJ$1)),IF(OFFSET(CountryData!$A$1,'Quality check'!$A90-1,'Quality check'!AJ$1-1)=0,"",OFFSET(CountryData!$A$1,'Quality check'!$A90-1,'Quality check'!AJ$1-1)),"")</f>
        <v/>
      </c>
      <c r="AK90" s="202" t="str">
        <f ca="1">IF(AND(ISNUMBER($A90),ISNUMBER(AK$1)),IF(OFFSET(CountryData!$A$1,'Quality check'!$A90-1,'Quality check'!AK$1-1)=0,"",OFFSET(CountryData!$A$1,'Quality check'!$A90-1,'Quality check'!AK$1-1)),"")</f>
        <v/>
      </c>
      <c r="AL90" s="202">
        <f ca="1">IF(AND(ISNUMBER($A90),ISNUMBER(AL$1)),IF(OFFSET(CountryData!$A$1,'Quality check'!$A90-1,'Quality check'!AL$1-1)=0,"",OFFSET(CountryData!$A$1,'Quality check'!$A90-1,'Quality check'!AL$1-1)),"")</f>
        <v>0.17</v>
      </c>
      <c r="AM90" s="202">
        <f ca="1">IF(AND(ISNUMBER($A90),ISNUMBER(AM$1)),IF(OFFSET(CountryData!$A$1,'Quality check'!$A90-1,'Quality check'!AM$1-1)=0,"",OFFSET(CountryData!$A$1,'Quality check'!$A90-1,'Quality check'!AM$1-1)),"")</f>
        <v>2.9466666666666668</v>
      </c>
      <c r="AN90" s="202" t="str">
        <f ca="1">IF(AND(ISNUMBER($A90),ISNUMBER(AN$1)),IF(OFFSET(CountryData!$A$1,'Quality check'!$A90-1,'Quality check'!AN$1-1)=0,"",OFFSET(CountryData!$A$1,'Quality check'!$A90-1,'Quality check'!AN$1-1)),"")</f>
        <v/>
      </c>
      <c r="AO90" s="203" t="str">
        <f ca="1">IF(AND(ISNUMBER($A90),ISNUMBER(AO$1)),IF(OFFSET(CountryData!$A$1,'Quality check'!$A90-1,'Quality check'!AO$1-1)=0,"",OFFSET(CountryData!$A$1,'Quality check'!$A90-1,'Quality check'!AO$1-1)),"")</f>
        <v/>
      </c>
      <c r="AP90" s="203" t="str">
        <f ca="1">IF(AND(ISNUMBER($A90),ISNUMBER(AP$1)),IF(OFFSET(CountryData!$A$1,'Quality check'!$A90-1,'Quality check'!AP$1-1)=0,"",OFFSET(CountryData!$A$1,'Quality check'!$A90-1,'Quality check'!AP$1-1)),"")</f>
        <v/>
      </c>
      <c r="AQ90" s="202" t="str">
        <f ca="1">IF(AND(ISNUMBER($A90),ISNUMBER(AQ$1)),IF(OFFSET(CountryData!$A$1,'Quality check'!$A90-1,'Quality check'!AQ$1-1)=0,"",OFFSET(CountryData!$A$1,'Quality check'!$A90-1,'Quality check'!AQ$1-1)),"")</f>
        <v/>
      </c>
      <c r="AR90" s="202" t="str">
        <f ca="1">IF(AND(ISNUMBER($A90),ISNUMBER(AR$1)),IF(OFFSET(CountryData!$A$1,'Quality check'!$A90-1,'Quality check'!AR$1-1)=0,"",OFFSET(CountryData!$A$1,'Quality check'!$A90-1,'Quality check'!AR$1-1)),"")</f>
        <v/>
      </c>
      <c r="AS90" s="202" t="str">
        <f ca="1">IF(AND(ISNUMBER($A90),ISNUMBER(AS$1)),IF(OFFSET(CountryData!$A$1,'Quality check'!$A90-1,'Quality check'!AS$1-1)=0,"",OFFSET(CountryData!$A$1,'Quality check'!$A90-1,'Quality check'!AS$1-1)),"")</f>
        <v/>
      </c>
      <c r="AT90" s="202">
        <f ca="1">IF(AND(ISNUMBER($A90),ISNUMBER(AT$1)),IF(OFFSET(CountryData!$A$1,'Quality check'!$A90-1,'Quality check'!AT$1-1)=0,"",OFFSET(CountryData!$A$1,'Quality check'!$A90-1,'Quality check'!AT$1-1)),"")</f>
        <v>0.26</v>
      </c>
      <c r="AU90" s="202">
        <f ca="1">IF(AND(ISNUMBER($A90),ISNUMBER(AU$1)),IF(OFFSET(CountryData!$A$1,'Quality check'!$A90-1,'Quality check'!AU$1-1)=0,"",OFFSET(CountryData!$A$1,'Quality check'!$A90-1,'Quality check'!AU$1-1)),"")</f>
        <v>4.5066666666666668</v>
      </c>
      <c r="AV90" s="202" t="str">
        <f ca="1">IF(AND(ISNUMBER($A90),ISNUMBER(AV$1)),IF(OFFSET(CountryData!$A$1,'Quality check'!$A90-1,'Quality check'!AV$1-1)=0,"",OFFSET(CountryData!$A$1,'Quality check'!$A90-1,'Quality check'!AV$1-1)),"")</f>
        <v/>
      </c>
      <c r="AW90" s="203" t="str">
        <f ca="1">IF(AND(ISNUMBER($A90),ISNUMBER(AW$1)),IF(OFFSET(CountryData!$A$1,'Quality check'!$A90-1,'Quality check'!AW$1-1)=0,"",OFFSET(CountryData!$A$1,'Quality check'!$A90-1,'Quality check'!AW$1-1)),"")</f>
        <v/>
      </c>
      <c r="AX90" s="203" t="str">
        <f ca="1">IF(AND(ISNUMBER($A90),ISNUMBER(AX$1)),IF(OFFSET(CountryData!$A$1,'Quality check'!$A90-1,'Quality check'!AX$1-1)=0,"",OFFSET(CountryData!$A$1,'Quality check'!$A90-1,'Quality check'!AX$1-1)),"")</f>
        <v/>
      </c>
      <c r="AY90" s="202" t="str">
        <f ca="1">IF(AND(ISNUMBER($A90),ISNUMBER(AY$1)),IF(OFFSET(CountryData!$A$1,'Quality check'!$A90-1,'Quality check'!AY$1-1)=0,"",OFFSET(CountryData!$A$1,'Quality check'!$A90-1,'Quality check'!AY$1-1)),"")</f>
        <v/>
      </c>
      <c r="AZ90" s="202" t="str">
        <f ca="1">IF(AND(ISNUMBER($A90),ISNUMBER(AZ$1)),IF(OFFSET(CountryData!$A$1,'Quality check'!$A90-1,'Quality check'!AZ$1-1)=0,"",OFFSET(CountryData!$A$1,'Quality check'!$A90-1,'Quality check'!AZ$1-1)),"")</f>
        <v/>
      </c>
      <c r="BA90" s="202" t="str">
        <f ca="1">IF(AND(ISNUMBER($A90),ISNUMBER(BA$1)),IF(OFFSET(CountryData!$A$1,'Quality check'!$A90-1,'Quality check'!BA$1-1)=0,"",OFFSET(CountryData!$A$1,'Quality check'!$A90-1,'Quality check'!BA$1-1)),"")</f>
        <v/>
      </c>
      <c r="BB90" s="202" t="str">
        <f ca="1">IF(AND(ISNUMBER($A90),ISNUMBER(BB$1)),IF(OFFSET(CountryData!$A$1,'Quality check'!$A90-1,'Quality check'!BB$1-1)=0,"",OFFSET(CountryData!$A$1,'Quality check'!$A90-1,'Quality check'!BB$1-1)),"")</f>
        <v/>
      </c>
      <c r="BC90" s="202" t="str">
        <f ca="1">IF(AND(ISNUMBER($A90),ISNUMBER(BC$1)),IF(OFFSET(CountryData!$A$1,'Quality check'!$A90-1,'Quality check'!BC$1-1)=0,"",OFFSET(CountryData!$A$1,'Quality check'!$A90-1,'Quality check'!BC$1-1)),"")</f>
        <v/>
      </c>
      <c r="BD90" s="313" t="str">
        <f ca="1">IF(AND(ISNUMBER($A90),ISNUMBER(BD$1)),IF(OFFSET(CountryData!$A$1,'Quality check'!$A90-1,'Quality check'!BD$1-1)=0,"",OFFSET(CountryData!$A$1,'Quality check'!$A90-1,'Quality check'!BD$1-1)),"")</f>
        <v/>
      </c>
      <c r="BE90" s="313" t="str">
        <f ca="1">IF(AND(ISNUMBER($A90),ISNUMBER(BE$1)),IF(OFFSET(CountryData!$A$1,'Quality check'!$A90-1,'Quality check'!BE$1-1)=0,"",OFFSET(CountryData!$A$1,'Quality check'!$A90-1,'Quality check'!BE$1-1)),"")</f>
        <v/>
      </c>
      <c r="BF90" s="313" t="str">
        <f ca="1">IF(AND(ISNUMBER($A90),ISNUMBER(BF$1)),IF(OFFSET(CountryData!$A$1,'Quality check'!$A90-1,'Quality check'!BF$1-1)=0,"",OFFSET(CountryData!$A$1,'Quality check'!$A90-1,'Quality check'!BF$1-1)),"")</f>
        <v/>
      </c>
      <c r="BG90" s="203" t="str">
        <f ca="1">IF(AND(ISNUMBER($A90),ISNUMBER(BG$1)),IF(OFFSET(CountryData!$A$1,'Quality check'!$A90-1,'Quality check'!BG$1-1)=0,"",OFFSET(CountryData!$A$1,'Quality check'!$A90-1,'Quality check'!BG$1-1)),"")</f>
        <v/>
      </c>
      <c r="BH90" s="202" t="str">
        <f ca="1">IF(AND(ISNUMBER($A90),ISNUMBER(BH$1)),IF(OFFSET(CountryData!$A$1,'Quality check'!$A90-1,'Quality check'!BH$1-1)=0,"",OFFSET(CountryData!$A$1,'Quality check'!$A90-1,'Quality check'!BH$1-1)),"")</f>
        <v/>
      </c>
      <c r="BI90" s="203" t="str">
        <f ca="1">IF(AND(ISNUMBER($A90),ISNUMBER(BI$1)),IF(OFFSET(CountryData!$A$1,'Quality check'!$A90-1,'Quality check'!BI$1-1)=0,"",OFFSET(CountryData!$A$1,'Quality check'!$A90-1,'Quality check'!BI$1-1)),"")</f>
        <v/>
      </c>
      <c r="BJ90" s="202" t="str">
        <f ca="1">IF(AND(ISNUMBER($A90),ISNUMBER(BJ$1)),IF(OFFSET(CountryData!$A$1,'Quality check'!$A90-1,'Quality check'!BJ$1-1)=0,"",OFFSET(CountryData!$A$1,'Quality check'!$A90-1,'Quality check'!BJ$1-1)),"")</f>
        <v/>
      </c>
      <c r="BK90" s="202" t="str">
        <f ca="1">IF(AND(ISNUMBER($A90),ISNUMBER(BK$1)),IF(OFFSET(CountryData!$A$1,'Quality check'!$A90-1,'Quality check'!BK$1-1)=0,"",OFFSET(CountryData!$A$1,'Quality check'!$A90-1,'Quality check'!BK$1-1)),"")</f>
        <v/>
      </c>
      <c r="BL90" s="308" t="str">
        <f ca="1">IF(AND(ISNUMBER($A90),ISNUMBER(BL$1)),IF(OFFSET(CountryData!$A$1,'Quality check'!$A90-1,'Quality check'!BL$1-1)=0,"",OFFSET(CountryData!$A$1,'Quality check'!$A90-1,'Quality check'!BL$1-1)),"")</f>
        <v/>
      </c>
      <c r="BM90" s="308" t="str">
        <f ca="1">IF(AND(ISNUMBER($A90),ISNUMBER(BM$1)),IF(OFFSET(CountryData!$A$1,'Quality check'!$A90-1,'Quality check'!BM$1-1)=0,"",OFFSET(CountryData!$A$1,'Quality check'!$A90-1,'Quality check'!BM$1-1)),"")</f>
        <v/>
      </c>
      <c r="BN90" s="308" t="str">
        <f ca="1">IF(AND(ISNUMBER($A90),ISNUMBER(BN$1)),IF(OFFSET(CountryData!$A$1,'Quality check'!$A90-1,'Quality check'!BN$1-1)=0,"",OFFSET(CountryData!$A$1,'Quality check'!$A90-1,'Quality check'!BN$1-1)),"")</f>
        <v/>
      </c>
      <c r="BO90" s="308" t="str">
        <f ca="1">IF(AND(ISNUMBER($A90),ISNUMBER(BO$1)),IF(OFFSET(CountryData!$A$1,'Quality check'!$A90-1,'Quality check'!BO$1-1)=0,"",OFFSET(CountryData!$A$1,'Quality check'!$A90-1,'Quality check'!BO$1-1)),"")</f>
        <v/>
      </c>
      <c r="BP90" s="308" t="str">
        <f ca="1">IF(AND(ISNUMBER($A90),ISNUMBER(BP$1)),IF(OFFSET(CountryData!$A$1,'Quality check'!$A90-1,'Quality check'!BP$1-1)=0,"",OFFSET(CountryData!$A$1,'Quality check'!$A90-1,'Quality check'!BP$1-1)),"")</f>
        <v/>
      </c>
      <c r="BQ90" s="308">
        <f ca="1">IF(AND(ISNUMBER($A90),ISNUMBER(BQ$1)),IF(OFFSET(CountryData!$A$1,'Quality check'!$A90-1,'Quality check'!BQ$1-1)=0,"",OFFSET(CountryData!$A$1,'Quality check'!$A90-1,'Quality check'!BQ$1-1)),"")</f>
        <v>0.24</v>
      </c>
      <c r="BR90" s="308" t="str">
        <f ca="1">IF(AND(ISNUMBER($A90),ISNUMBER(BR$1)),IF(OFFSET(CountryData!$A$1,'Quality check'!$A90-1,'Quality check'!BR$1-1)=0,"",OFFSET(CountryData!$A$1,'Quality check'!$A90-1,'Quality check'!BR$1-1)),"")</f>
        <v/>
      </c>
      <c r="BS90" s="308" t="str">
        <f ca="1">IF(AND(ISNUMBER($A90),ISNUMBER(BS$1)),IF(OFFSET(CountryData!$A$1,'Quality check'!$A90-1,'Quality check'!BS$1-1)=0,"",OFFSET(CountryData!$A$1,'Quality check'!$A90-1,'Quality check'!BS$1-1)),"")</f>
        <v/>
      </c>
      <c r="BT90" s="308" t="str">
        <f ca="1">IF(AND(ISNUMBER($A90),ISNUMBER(BT$1)),IF(OFFSET(CountryData!$A$1,'Quality check'!$A90-1,'Quality check'!BT$1-1)=0,"",OFFSET(CountryData!$A$1,'Quality check'!$A90-1,'Quality check'!BT$1-1)),"")</f>
        <v/>
      </c>
      <c r="BU90" s="308" t="str">
        <f ca="1">IF(AND(ISNUMBER($A90),ISNUMBER(BU$1)),IF(OFFSET(CountryData!$A$1,'Quality check'!$A90-1,'Quality check'!BU$1-1)=0,"",OFFSET(CountryData!$A$1,'Quality check'!$A90-1,'Quality check'!BU$1-1)),"")</f>
        <v/>
      </c>
      <c r="BV90" s="308" t="str">
        <f ca="1">IF(AND(ISNUMBER($A90),ISNUMBER(BV$1)),IF(OFFSET(CountryData!$A$1,'Quality check'!$A90-1,'Quality check'!BV$1-1)=0,"",OFFSET(CountryData!$A$1,'Quality check'!$A90-1,'Quality check'!BV$1-1)),"")</f>
        <v/>
      </c>
      <c r="BW90" s="308">
        <f ca="1">IF(AND(ISNUMBER($A90),ISNUMBER(BW$1)),IF(OFFSET(CountryData!$A$1,'Quality check'!$A90-1,'Quality check'!BW$1-1)=0,"",OFFSET(CountryData!$A$1,'Quality check'!$A90-1,'Quality check'!BW$1-1)),"")</f>
        <v>0.06</v>
      </c>
      <c r="BX90" s="202" t="str">
        <f ca="1">IF(AND(ISNUMBER($A90),ISNUMBER(BX$1)),IF(OFFSET(CountryData!$A$1,'Quality check'!$A90-1,'Quality check'!BX$1-1)=0,"",OFFSET(CountryData!$A$1,'Quality check'!$A90-1,'Quality check'!BX$1-1)),"")</f>
        <v/>
      </c>
      <c r="BY90" s="308" t="str">
        <f ca="1">IF(AND(ISNUMBER($A90),ISNUMBER(BY$1)),IF(OFFSET(CountryData!$A$1,'Quality check'!$A90-1,'Quality check'!BY$1-1)=0,"",OFFSET(CountryData!$A$1,'Quality check'!$A90-1,'Quality check'!BY$1-1)),"")</f>
        <v/>
      </c>
      <c r="BZ90" s="308" t="str">
        <f ca="1">IF(AND(ISNUMBER($A90),ISNUMBER(BZ$1)),IF(OFFSET(CountryData!$A$1,'Quality check'!$A90-1,'Quality check'!BZ$1-1)=0,"",OFFSET(CountryData!$A$1,'Quality check'!$A90-1,'Quality check'!BZ$1-1)),"")</f>
        <v/>
      </c>
      <c r="CA90" s="308">
        <f ca="1">IF(AND(ISNUMBER($A90),ISNUMBER(CA$1)),IF(OFFSET(CountryData!$A$1,'Quality check'!$A90-1,'Quality check'!CA$1-1)=0,"",OFFSET(CountryData!$A$1,'Quality check'!$A90-1,'Quality check'!CA$1-1)),"")</f>
        <v>0.28000000000000003</v>
      </c>
      <c r="CB90" s="308" t="str">
        <f ca="1">IF(AND(ISNUMBER($A90),ISNUMBER(CB$1)),IF(OFFSET(CountryData!$A$1,'Quality check'!$A90-1,'Quality check'!CB$1-1)=0,"",OFFSET(CountryData!$A$1,'Quality check'!$A90-1,'Quality check'!CB$1-1)),"")</f>
        <v/>
      </c>
      <c r="CC90" s="308" t="str">
        <f ca="1">IF(AND(ISNUMBER($A90),ISNUMBER(CC$1)),IF(OFFSET(CountryData!$A$1,'Quality check'!$A90-1,'Quality check'!CC$1-1)=0,"",OFFSET(CountryData!$A$1,'Quality check'!$A90-1,'Quality check'!CC$1-1)),"")</f>
        <v/>
      </c>
      <c r="CD90" s="308" t="str">
        <f ca="1">IF(AND(ISNUMBER($A90),ISNUMBER(CD$1)),IF(OFFSET(CountryData!$A$1,'Quality check'!$A90-1,'Quality check'!CD$1-1)=0,"",OFFSET(CountryData!$A$1,'Quality check'!$A90-1,'Quality check'!CD$1-1)),"")</f>
        <v/>
      </c>
      <c r="CE90" s="308" t="str">
        <f ca="1">IF(AND(ISNUMBER($A90),ISNUMBER(CE$1)),IF(OFFSET(CountryData!$A$1,'Quality check'!$A90-1,'Quality check'!CE$1-1)=0,"",OFFSET(CountryData!$A$1,'Quality check'!$A90-1,'Quality check'!CE$1-1)),"")</f>
        <v/>
      </c>
      <c r="CF90" s="308" t="str">
        <f ca="1">IF(AND(ISNUMBER($A90),ISNUMBER(CF$1)),IF(OFFSET(CountryData!$A$1,'Quality check'!$A90-1,'Quality check'!CF$1-1)=0,"",OFFSET(CountryData!$A$1,'Quality check'!$A90-1,'Quality check'!CF$1-1)),"")</f>
        <v/>
      </c>
      <c r="CG90" s="308" t="str">
        <f ca="1">IF(AND(ISNUMBER($A90),ISNUMBER(CG$1)),IF(OFFSET(CountryData!$A$1,'Quality check'!$A90-1,'Quality check'!CG$1-1)=0,"",OFFSET(CountryData!$A$1,'Quality check'!$A90-1,'Quality check'!CG$1-1)),"")</f>
        <v/>
      </c>
      <c r="CH90" s="308">
        <f ca="1">IF(AND(ISNUMBER($A90),ISNUMBER(CH$1)),IF(OFFSET(CountryData!$A$1,'Quality check'!$A90-1,'Quality check'!CH$1-1)=0,"",OFFSET(CountryData!$A$1,'Quality check'!$A90-1,'Quality check'!CH$1-1)),"")</f>
        <v>0.56000000000000005</v>
      </c>
      <c r="CI90" s="308" t="str">
        <f ca="1">IF(AND(ISNUMBER($A90),ISNUMBER(CI$1)),IF(OFFSET(CountryData!$A$1,'Quality check'!$A90-1,'Quality check'!CI$1-1)=0,"",OFFSET(CountryData!$A$1,'Quality check'!$A90-1,'Quality check'!CI$1-1)),"")</f>
        <v/>
      </c>
      <c r="CJ90" s="308" t="str">
        <f ca="1">IF(AND(ISNUMBER($A90),ISNUMBER(CJ$1)),IF(OFFSET(CountryData!$A$1,'Quality check'!$A90-1,'Quality check'!CJ$1-1)=0,"",OFFSET(CountryData!$A$1,'Quality check'!$A90-1,'Quality check'!CJ$1-1)),"")</f>
        <v/>
      </c>
      <c r="CK90" s="202" t="str">
        <f ca="1">IF(AND(ISNUMBER($A90),ISNUMBER(CK$1)),IF(OFFSET(CountryData!$A$1,'Quality check'!$A90-1,'Quality check'!CK$1-1)=0,"",OFFSET(CountryData!$A$1,'Quality check'!$A90-1,'Quality check'!CK$1-1)),"")</f>
        <v/>
      </c>
      <c r="CL90" s="308" t="str">
        <f ca="1">IF(AND(ISNUMBER($A90),ISNUMBER(CL$1)),IF(OFFSET(CountryData!$A$1,'Quality check'!$A90-1,'Quality check'!CL$1-1)=0,"",OFFSET(CountryData!$A$1,'Quality check'!$A90-1,'Quality check'!CL$1-1)),"")</f>
        <v/>
      </c>
      <c r="CM90" s="308" t="str">
        <f ca="1">IF(AND(ISNUMBER($A90),ISNUMBER(CM$1)),IF(OFFSET(CountryData!$A$1,'Quality check'!$A90-1,'Quality check'!CM$1-1)=0,"",OFFSET(CountryData!$A$1,'Quality check'!$A90-1,'Quality check'!CM$1-1)),"")</f>
        <v/>
      </c>
      <c r="CN90" s="308" t="str">
        <f ca="1">IF(AND(ISNUMBER($A90),ISNUMBER(CN$1)),IF(OFFSET(CountryData!$A$1,'Quality check'!$A90-1,'Quality check'!CN$1-1)=0,"",OFFSET(CountryData!$A$1,'Quality check'!$A90-1,'Quality check'!CN$1-1)),"")</f>
        <v/>
      </c>
      <c r="CO90" s="308" t="str">
        <f ca="1">IF(AND(ISNUMBER($A90),ISNUMBER(CO$1)),IF(OFFSET(CountryData!$A$1,'Quality check'!$A90-1,'Quality check'!CO$1-1)=0,"",OFFSET(CountryData!$A$1,'Quality check'!$A90-1,'Quality check'!CO$1-1)),"")</f>
        <v/>
      </c>
      <c r="CP90" s="308" t="str">
        <f ca="1">IF(AND(ISNUMBER($A90),ISNUMBER(CP$1)),IF(OFFSET(CountryData!$A$1,'Quality check'!$A90-1,'Quality check'!CP$1-1)=0,"",OFFSET(CountryData!$A$1,'Quality check'!$A90-1,'Quality check'!CP$1-1)),"")</f>
        <v/>
      </c>
      <c r="CQ90" s="308" t="str">
        <f ca="1">IF(AND(ISNUMBER($A90),ISNUMBER(CQ$1)),IF(OFFSET(CountryData!$A$1,'Quality check'!$A90-1,'Quality check'!CQ$1-1)=0,"",OFFSET(CountryData!$A$1,'Quality check'!$A90-1,'Quality check'!CQ$1-1)),"")</f>
        <v/>
      </c>
      <c r="CR90" s="203" t="str">
        <f ca="1">IF(AND(ISNUMBER($A90),ISNUMBER(CR$1)),IF(OFFSET(CountryData!$A$1,'Quality check'!$A90-1,'Quality check'!CR$1-1)=0,"",OFFSET(CountryData!$A$1,'Quality check'!$A90-1,'Quality check'!CR$1-1)),"")</f>
        <v/>
      </c>
      <c r="CS90" s="203" t="str">
        <f ca="1">IF(AND(ISNUMBER($A90),ISNUMBER(CS$1)),IF(OFFSET(CountryData!$A$1,'Quality check'!$A90-1,'Quality check'!CS$1-1)=0,"",OFFSET(CountryData!$A$1,'Quality check'!$A90-1,'Quality check'!CS$1-1)),"")</f>
        <v/>
      </c>
      <c r="CT90" s="203" t="str">
        <f ca="1">IF(AND(ISNUMBER($A90),ISNUMBER(CT$1)),IF(OFFSET(CountryData!$A$1,'Quality check'!$A90-1,'Quality check'!CT$1-1)=0,"",OFFSET(CountryData!$A$1,'Quality check'!$A90-1,'Quality check'!CT$1-1)),"")</f>
        <v/>
      </c>
      <c r="CU90" s="203" t="str">
        <f ca="1">IF(AND(ISNUMBER($A90),ISNUMBER(CU$1)),IF(OFFSET(CountryData!$A$1,'Quality check'!$A90-1,'Quality check'!CU$1-1)=0,"",OFFSET(CountryData!$A$1,'Quality check'!$A90-1,'Quality check'!CU$1-1)),"")</f>
        <v/>
      </c>
      <c r="CV90" s="203" t="str">
        <f ca="1">IF(AND(ISNUMBER($A90),ISNUMBER(CV$1)),IF(OFFSET(CountryData!$A$1,'Quality check'!$A90-1,'Quality check'!CV$1-1)=0,"",OFFSET(CountryData!$A$1,'Quality check'!$A90-1,'Quality check'!CV$1-1)),"")</f>
        <v/>
      </c>
      <c r="CW90" s="203" t="str">
        <f ca="1">IF(AND(ISNUMBER($A90),ISNUMBER(CW$1)),IF(OFFSET(CountryData!$A$1,'Quality check'!$A90-1,'Quality check'!CW$1-1)=0,"",OFFSET(CountryData!$A$1,'Quality check'!$A90-1,'Quality check'!CW$1-1)),"")</f>
        <v/>
      </c>
      <c r="CX90" s="203" t="str">
        <f ca="1">IF(AND(ISNUMBER($A90),ISNUMBER(CX$1)),IF(OFFSET(CountryData!$A$1,'Quality check'!$A90-1,'Quality check'!CX$1-1)=0,"",OFFSET(CountryData!$A$1,'Quality check'!$A90-1,'Quality check'!CX$1-1)),"")</f>
        <v/>
      </c>
      <c r="CY90" s="203" t="str">
        <f ca="1">IF(AND(ISNUMBER($A90),ISNUMBER(CY$1)),IF(OFFSET(CountryData!$A$1,'Quality check'!$A90-1,'Quality check'!CY$1-1)=0,"",OFFSET(CountryData!$A$1,'Quality check'!$A90-1,'Quality check'!CY$1-1)),"")</f>
        <v/>
      </c>
      <c r="CZ90" s="308" t="str">
        <f ca="1">IF(AND(ISNUMBER($A90),ISNUMBER(CZ$1)),IF(OFFSET(CountryData!$A$1,'Quality check'!$A90-1,'Quality check'!CZ$1-1)=0,"",OFFSET(CountryData!$A$1,'Quality check'!$A90-1,'Quality check'!CZ$1-1)),"")</f>
        <v/>
      </c>
      <c r="DA90" s="308" t="str">
        <f ca="1">IF(AND(ISNUMBER($A90),ISNUMBER(DA$1)),IF(OFFSET(CountryData!$A$1,'Quality check'!$A90-1,'Quality check'!DA$1-1)=0,"",OFFSET(CountryData!$A$1,'Quality check'!$A90-1,'Quality check'!DA$1-1)),"")</f>
        <v/>
      </c>
      <c r="DB90" s="202" t="str">
        <f ca="1">IF(AND(ISNUMBER($A90),ISNUMBER(DB$1)),IF(OFFSET(CountryData!$A$1,'Quality check'!$A90-1,'Quality check'!DB$1-1)=0,"",OFFSET(CountryData!$A$1,'Quality check'!$A90-1,'Quality check'!DB$1-1)),"")</f>
        <v/>
      </c>
      <c r="DC90" s="308" t="str">
        <f ca="1">IF(AND(ISNUMBER($A90),ISNUMBER(DC$1)),IF(OFFSET(CountryData!$A$1,'Quality check'!$A90-1,'Quality check'!DC$1-1)=0,"",OFFSET(CountryData!$A$1,'Quality check'!$A90-1,'Quality check'!DC$1-1)),"")</f>
        <v/>
      </c>
      <c r="DD90" s="308" t="str">
        <f ca="1">IF(AND(ISNUMBER($A90),ISNUMBER(DD$1)),IF(OFFSET(CountryData!$A$1,'Quality check'!$A90-1,'Quality check'!DD$1-1)=0,"",OFFSET(CountryData!$A$1,'Quality check'!$A90-1,'Quality check'!DD$1-1)),"")</f>
        <v/>
      </c>
      <c r="DE90" s="202" t="str">
        <f ca="1">IF(AND(ISNUMBER($A90),ISNUMBER(DE$1)),IF(OFFSET(CountryData!$A$1,'Quality check'!$A90-1,'Quality check'!DE$1-1)=0,"",OFFSET(CountryData!$A$1,'Quality check'!$A90-1,'Quality check'!DE$1-1)),"")</f>
        <v/>
      </c>
      <c r="DF90" s="203" t="str">
        <f ca="1">IF(AND(ISNUMBER($A90),ISNUMBER(DF$1)),IF(OFFSET(CountryData!$A$1,'Quality check'!$A90-1,'Quality check'!DF$1-1)=0,"",OFFSET(CountryData!$A$1,'Quality check'!$A90-1,'Quality check'!DF$1-1)),"")</f>
        <v/>
      </c>
      <c r="DG90" s="308" t="str">
        <f ca="1">IF(AND(ISNUMBER($A90),ISNUMBER(DG$1)),IF(OFFSET(CountryData!$A$1,'Quality check'!$A90-1,'Quality check'!DG$1-1)=0,"",OFFSET(CountryData!$A$1,'Quality check'!$A90-1,'Quality check'!DG$1-1)),"")</f>
        <v/>
      </c>
      <c r="DH90" s="203" t="str">
        <f ca="1">IF(AND(ISNUMBER($A90),ISNUMBER(DH$1)),IF(OFFSET(CountryData!$A$1,'Quality check'!$A90-1,'Quality check'!DH$1-1)=0,"",OFFSET(CountryData!$A$1,'Quality check'!$A90-1,'Quality check'!DH$1-1)),"")</f>
        <v/>
      </c>
      <c r="DI90" s="308" t="str">
        <f ca="1">IF(AND(ISNUMBER($A90),ISNUMBER(DI$1)),IF(OFFSET(CountryData!$A$1,'Quality check'!$A90-1,'Quality check'!DI$1-1)=0,"",OFFSET(CountryData!$A$1,'Quality check'!$A90-1,'Quality check'!DI$1-1)),"")</f>
        <v/>
      </c>
      <c r="DJ90" s="308" t="str">
        <f ca="1">IF(AND(ISNUMBER($A90),ISNUMBER(DJ$1)),IF(OFFSET(CountryData!$A$1,'Quality check'!$A90-1,'Quality check'!DJ$1-1)=0,"",OFFSET(CountryData!$A$1,'Quality check'!$A90-1,'Quality check'!DJ$1-1)),"")</f>
        <v/>
      </c>
      <c r="DK90" s="203" t="str">
        <f ca="1">IF(AND(ISNUMBER($A90),ISNUMBER(DK$1)),IF(OFFSET(CountryData!$A$1,'Quality check'!$A90-1,'Quality check'!DK$1-1)=0,"",OFFSET(CountryData!$A$1,'Quality check'!$A90-1,'Quality check'!DK$1-1)),"")</f>
        <v/>
      </c>
      <c r="DL90" s="203" t="str">
        <f ca="1">IF(AND(ISNUMBER($A90),ISNUMBER(DL$1)),IF(OFFSET(CountryData!$A$1,'Quality check'!$A90-1,'Quality check'!DL$1-1)=0,"",OFFSET(CountryData!$A$1,'Quality check'!$A90-1,'Quality check'!DL$1-1)),"")</f>
        <v/>
      </c>
      <c r="DM90" s="203" t="str">
        <f ca="1">IF(AND(ISNUMBER($A90),ISNUMBER(DM$1)),IF(OFFSET(CountryData!$A$1,'Quality check'!$A90-1,'Quality check'!DM$1-1)=0,"",OFFSET(CountryData!$A$1,'Quality check'!$A90-1,'Quality check'!DM$1-1)),"")</f>
        <v/>
      </c>
      <c r="DN90" s="203" t="str">
        <f ca="1">IF(AND(ISNUMBER($A90),ISNUMBER(DN$1)),IF(OFFSET(CountryData!$A$1,'Quality check'!$A90-1,'Quality check'!DN$1-1)=0,"",OFFSET(CountryData!$A$1,'Quality check'!$A90-1,'Quality check'!DN$1-1)),"")</f>
        <v/>
      </c>
      <c r="DO90" t="str">
        <f ca="1">IF(AND(ISNUMBER($A90),ISNUMBER(DO$1)),IF(OFFSET(CountryData!$A$1,'Quality check'!$A90-1,'Quality check'!DO$1-1)=0,"",OFFSET(CountryData!$A$1,'Quality check'!$A90-1,'Quality check'!DO$1-1)),"")</f>
        <v/>
      </c>
      <c r="DP90" t="str">
        <f ca="1">IF(AND(ISNUMBER($A90),ISNUMBER(DP$1)),IF(OFFSET(CountryData!$A$1,'Quality check'!$A90-1,'Quality check'!DP$1-1)=0,"",OFFSET(CountryData!$A$1,'Quality check'!$A90-1,'Quality check'!DP$1-1)),"")</f>
        <v/>
      </c>
      <c r="EF90">
        <f t="shared" ref="EF90:EF154" si="14">IF(D90&lt;&gt;"",IF(D90=D89,EF89,EF89+1),"")</f>
        <v>14</v>
      </c>
      <c r="EG90">
        <f t="shared" ref="EG90:EG154" si="15">IF(EF90&lt;&gt;EF89,EF90,"")</f>
        <v>14</v>
      </c>
      <c r="EH90" t="str">
        <f t="shared" si="11"/>
        <v/>
      </c>
    </row>
    <row r="91" spans="1:138" x14ac:dyDescent="0.25">
      <c r="A91" s="114">
        <f>IF(ISNUMBER(MATCH(C91,CountryData!$EM:$EM,0)),MATCH(C91,CountryData!$EM:$EM,0),"")</f>
        <v>17</v>
      </c>
      <c r="B91" t="s">
        <v>461</v>
      </c>
      <c r="C91" t="s">
        <v>780</v>
      </c>
      <c r="D91" t="str">
        <f t="shared" si="12"/>
        <v>Rwanda</v>
      </c>
      <c r="E91">
        <f t="shared" si="13"/>
        <v>2010</v>
      </c>
      <c r="F91" s="203">
        <f ca="1">IF(AND(ISNUMBER($A91),ISNUMBER(F$1)),IF(OFFSET(CountryData!$A$1,'Quality check'!$A91-1,'Quality check'!F$1-1)=0,"",OFFSET(CountryData!$A$1,'Quality check'!$A91-1,'Quality check'!F$1-1)),"")</f>
        <v>10624005</v>
      </c>
      <c r="G91" s="203">
        <f ca="1">IF(AND(ISNUMBER($A91),ISNUMBER(G$1)),IF(OFFSET(CountryData!$A$1,'Quality check'!$A91-1,'Quality check'!G$1-1)=0,"",OFFSET(CountryData!$A$1,'Quality check'!$A91-1,'Quality check'!G$1-1)),"")</f>
        <v>4462082.0999999996</v>
      </c>
      <c r="H91" s="202" t="str">
        <f ca="1">IF(AND(ISNUMBER($A91),ISNUMBER(H$1)),IF(OFFSET(CountryData!$A$1,'Quality check'!$A91-1,'Quality check'!H$1-1)=0,"",OFFSET(CountryData!$A$1,'Quality check'!$A91-1,'Quality check'!H$1-1)),"")</f>
        <v/>
      </c>
      <c r="I91" s="202" t="str">
        <f ca="1">IF(AND(ISNUMBER($A91),ISNUMBER(I$1)),IF(OFFSET(CountryData!$A$1,'Quality check'!$A91-1,'Quality check'!I$1-1)=0,"",OFFSET(CountryData!$A$1,'Quality check'!$A91-1,'Quality check'!I$1-1)),"")</f>
        <v/>
      </c>
      <c r="J91" s="203">
        <f ca="1">IF(AND(ISNUMBER($A91),ISNUMBER(J$1)),IF(OFFSET(CountryData!$A$1,'Quality check'!$A91-1,'Quality check'!J$1-1)=0,"",OFFSET(CountryData!$A$1,'Quality check'!$A91-1,'Quality check'!J$1-1)),"")</f>
        <v>5408996</v>
      </c>
      <c r="K91" s="203">
        <f ca="1">IF(AND(ISNUMBER($A91),ISNUMBER(K$1)),IF(OFFSET(CountryData!$A$1,'Quality check'!$A91-1,'Quality check'!K$1-1)=0,"",OFFSET(CountryData!$A$1,'Quality check'!$A91-1,'Quality check'!K$1-1)),"")</f>
        <v>1268759.9489897981</v>
      </c>
      <c r="L91" s="203" t="str">
        <f ca="1">IF(AND(ISNUMBER($A91),ISNUMBER(L$1)),IF(OFFSET(CountryData!$A$1,'Quality check'!$A91-1,'Quality check'!L$1-1)=0,"",OFFSET(CountryData!$A$1,'Quality check'!$A91-1,'Quality check'!L$1-1)),"")</f>
        <v/>
      </c>
      <c r="M91" s="203">
        <f ca="1">IF(AND(ISNUMBER($A91),ISNUMBER(M$1)),IF(OFFSET(CountryData!$A$1,'Quality check'!$A91-1,'Quality check'!M$1-1)=0,"",OFFSET(CountryData!$A$1,'Quality check'!$A91-1,'Quality check'!M$1-1)),"")</f>
        <v>1800066.4602920583</v>
      </c>
      <c r="N91" s="203">
        <f ca="1">IF(AND(ISNUMBER($A91),ISNUMBER(N$1)),IF(OFFSET(CountryData!$A$1,'Quality check'!$A91-1,'Quality check'!N$1-1)=0,"",OFFSET(CountryData!$A$1,'Quality check'!$A91-1,'Quality check'!N$1-1)),"")</f>
        <v>702477.7666164767</v>
      </c>
      <c r="O91" s="203">
        <f ca="1">IF(AND(ISNUMBER($A91),ISNUMBER(O$1)),IF(OFFSET(CountryData!$A$1,'Quality check'!$A91-1,'Quality check'!O$1-1)=0,"",OFFSET(CountryData!$A$1,'Quality check'!$A91-1,'Quality check'!O$1-1)),"")</f>
        <v>178475.97128414712</v>
      </c>
      <c r="P91" s="203">
        <f ca="1">IF(AND(ISNUMBER($A91),ISNUMBER(P$1)),IF(OFFSET(CountryData!$A$1,'Quality check'!$A91-1,'Quality check'!P$1-1)=0,"",OFFSET(CountryData!$A$1,'Quality check'!$A91-1,'Quality check'!P$1-1)),"")</f>
        <v>269656.39707463968</v>
      </c>
      <c r="Q91" s="203">
        <f ca="1">IF(AND(ISNUMBER($A91),ISNUMBER(Q$1)),IF(OFFSET(CountryData!$A$1,'Quality check'!$A91-1,'Quality check'!Q$1-1)=0,"",OFFSET(CountryData!$A$1,'Quality check'!$A91-1,'Quality check'!Q$1-1)),"")</f>
        <v>428233.04810962192</v>
      </c>
      <c r="R91" s="203">
        <f ca="1">IF(AND(ISNUMBER($A91),ISNUMBER(R$1)),IF(OFFSET(CountryData!$A$1,'Quality check'!$A91-1,'Quality check'!R$1-1)=0,"",OFFSET(CountryData!$A$1,'Quality check'!$A91-1,'Quality check'!R$1-1)),"")</f>
        <v>91180.425790492591</v>
      </c>
      <c r="S91" s="203">
        <f ca="1">IF(AND(ISNUMBER($A91),ISNUMBER(S$1)),IF(OFFSET(CountryData!$A$1,'Quality check'!$A91-1,'Quality check'!S$1-1)=0,"",OFFSET(CountryData!$A$1,'Quality check'!$A91-1,'Quality check'!S$1-1)),"")</f>
        <v>88438.157345665735</v>
      </c>
      <c r="T91" s="202">
        <f ca="1">IF(AND(ISNUMBER($A91),ISNUMBER(T$1)),IF(OFFSET(CountryData!$A$1,'Quality check'!$A91-1,'Quality check'!T$1-1)=0,"",OFFSET(CountryData!$A$1,'Quality check'!$A91-1,'Quality check'!T$1-1)),"")</f>
        <v>0.81975000000000109</v>
      </c>
      <c r="U91" s="203">
        <f ca="1">IF(AND(ISNUMBER($A91),ISNUMBER(U$1)),IF(OFFSET(CountryData!$A$1,'Quality check'!$A91-1,'Quality check'!U$1-1)=0,"",OFFSET(CountryData!$A$1,'Quality check'!$A91-1,'Quality check'!U$1-1)),"")</f>
        <v>1593600.7500000002</v>
      </c>
      <c r="V91" s="203">
        <f ca="1">IF(AND(ISNUMBER($A91),ISNUMBER(V$1)),IF(OFFSET(CountryData!$A$1,'Quality check'!$A91-1,'Quality check'!V$1-1)=0,"",OFFSET(CountryData!$A$1,'Quality check'!$A91-1,'Quality check'!V$1-1)),"")</f>
        <v>1434240.6750000003</v>
      </c>
      <c r="W91" s="202">
        <f ca="1">IF(AND(ISNUMBER($A91),ISNUMBER(W$1)),IF(OFFSET(CountryData!$A$1,'Quality check'!$A91-1,'Quality check'!W$1-1)=0,"",OFFSET(CountryData!$A$1,'Quality check'!$A91-1,'Quality check'!W$1-1)),"")</f>
        <v>0.7659999999999999</v>
      </c>
      <c r="X91" s="202">
        <f ca="1">IF(AND(ISNUMBER($A91),ISNUMBER(X$1)),IF(OFFSET(CountryData!$A$1,'Quality check'!$A91-1,'Quality check'!X$1-1)=0,"",OFFSET(CountryData!$A$1,'Quality check'!$A91-1,'Quality check'!X$1-1)),"")</f>
        <v>4.5999999999999996</v>
      </c>
      <c r="Y91" s="202">
        <f ca="1">IF(AND(ISNUMBER($A91),ISNUMBER(Y$1)),IF(OFFSET(CountryData!$A$1,'Quality check'!$A91-1,'Quality check'!Y$1-1)=0,"",OFFSET(CountryData!$A$1,'Quality check'!$A91-1,'Quality check'!Y$1-1)),"")</f>
        <v>0.85</v>
      </c>
      <c r="Z91" s="202">
        <f ca="1">IF(AND(ISNUMBER($A91),ISNUMBER(Z$1)),IF(OFFSET(CountryData!$A$1,'Quality check'!$A91-1,'Quality check'!Z$1-1)=0,"",OFFSET(CountryData!$A$1,'Quality check'!$A91-1,'Quality check'!Z$1-1)),"")</f>
        <v>0.15000000000000002</v>
      </c>
      <c r="AA91" s="203" t="str">
        <f ca="1">IF(AND(ISNUMBER($A91),ISNUMBER(AA$1)),IF(OFFSET(CountryData!$A$1,'Quality check'!$A91-1,'Quality check'!AA$1-1)=0,"",OFFSET(CountryData!$A$1,'Quality check'!$A91-1,'Quality check'!AA$1-1)),"")</f>
        <v/>
      </c>
      <c r="AB91" s="203" t="str">
        <f ca="1">IF(AND(ISNUMBER($A91),ISNUMBER(AB$1)),IF(OFFSET(CountryData!$A$1,'Quality check'!$A91-1,'Quality check'!AB$1-1)=0,"",OFFSET(CountryData!$A$1,'Quality check'!$A91-1,'Quality check'!AB$1-1)),"")</f>
        <v/>
      </c>
      <c r="AC91" s="203" t="str">
        <f ca="1">IF(AND(ISNUMBER($A91),ISNUMBER(AC$1)),IF(OFFSET(CountryData!$A$1,'Quality check'!$A91-1,'Quality check'!AC$1-1)=0,"",OFFSET(CountryData!$A$1,'Quality check'!$A91-1,'Quality check'!AC$1-1)),"")</f>
        <v/>
      </c>
      <c r="AD91" s="203" t="str">
        <f ca="1">IF(AND(ISNUMBER($A91),ISNUMBER(AD$1)),IF(OFFSET(CountryData!$A$1,'Quality check'!$A91-1,'Quality check'!AD$1-1)=0,"",OFFSET(CountryData!$A$1,'Quality check'!$A91-1,'Quality check'!AD$1-1)),"")</f>
        <v/>
      </c>
      <c r="AE91" s="202" t="str">
        <f ca="1">IF(AND(ISNUMBER($A91),ISNUMBER(AE$1)),IF(OFFSET(CountryData!$A$1,'Quality check'!$A91-1,'Quality check'!AE$1-1)=0,"",OFFSET(CountryData!$A$1,'Quality check'!$A91-1,'Quality check'!AE$1-1)),"")</f>
        <v/>
      </c>
      <c r="AF91" s="308" t="str">
        <f ca="1">IF(AND(ISNUMBER($A91),ISNUMBER(AF$1)),IF(OFFSET(CountryData!$A$1,'Quality check'!$A91-1,'Quality check'!AF$1-1)=0,"",OFFSET(CountryData!$A$1,'Quality check'!$A91-1,'Quality check'!AF$1-1)),"")</f>
        <v/>
      </c>
      <c r="AG91" s="203" t="str">
        <f ca="1">IF(AND(ISNUMBER($A91),ISNUMBER(AG$1)),IF(OFFSET(CountryData!$A$1,'Quality check'!$A91-1,'Quality check'!AG$1-1)=0,"",OFFSET(CountryData!$A$1,'Quality check'!$A91-1,'Quality check'!AG$1-1)),"")</f>
        <v/>
      </c>
      <c r="AH91" s="203" t="str">
        <f ca="1">IF(AND(ISNUMBER($A91),ISNUMBER(AH$1)),IF(OFFSET(CountryData!$A$1,'Quality check'!$A91-1,'Quality check'!AH$1-1)=0,"",OFFSET(CountryData!$A$1,'Quality check'!$A91-1,'Quality check'!AH$1-1)),"")</f>
        <v/>
      </c>
      <c r="AI91" s="203" t="str">
        <f ca="1">IF(AND(ISNUMBER($A91),ISNUMBER(AI$1)),IF(OFFSET(CountryData!$A$1,'Quality check'!$A91-1,'Quality check'!AI$1-1)=0,"",OFFSET(CountryData!$A$1,'Quality check'!$A91-1,'Quality check'!AI$1-1)),"")</f>
        <v/>
      </c>
      <c r="AJ91" s="202" t="str">
        <f ca="1">IF(AND(ISNUMBER($A91),ISNUMBER(AJ$1)),IF(OFFSET(CountryData!$A$1,'Quality check'!$A91-1,'Quality check'!AJ$1-1)=0,"",OFFSET(CountryData!$A$1,'Quality check'!$A91-1,'Quality check'!AJ$1-1)),"")</f>
        <v/>
      </c>
      <c r="AK91" s="202" t="str">
        <f ca="1">IF(AND(ISNUMBER($A91),ISNUMBER(AK$1)),IF(OFFSET(CountryData!$A$1,'Quality check'!$A91-1,'Quality check'!AK$1-1)=0,"",OFFSET(CountryData!$A$1,'Quality check'!$A91-1,'Quality check'!AK$1-1)),"")</f>
        <v/>
      </c>
      <c r="AL91" s="202" t="str">
        <f ca="1">IF(AND(ISNUMBER($A91),ISNUMBER(AL$1)),IF(OFFSET(CountryData!$A$1,'Quality check'!$A91-1,'Quality check'!AL$1-1)=0,"",OFFSET(CountryData!$A$1,'Quality check'!$A91-1,'Quality check'!AL$1-1)),"")</f>
        <v/>
      </c>
      <c r="AM91" s="202" t="str">
        <f ca="1">IF(AND(ISNUMBER($A91),ISNUMBER(AM$1)),IF(OFFSET(CountryData!$A$1,'Quality check'!$A91-1,'Quality check'!AM$1-1)=0,"",OFFSET(CountryData!$A$1,'Quality check'!$A91-1,'Quality check'!AM$1-1)),"")</f>
        <v/>
      </c>
      <c r="AN91" s="202" t="str">
        <f ca="1">IF(AND(ISNUMBER($A91),ISNUMBER(AN$1)),IF(OFFSET(CountryData!$A$1,'Quality check'!$A91-1,'Quality check'!AN$1-1)=0,"",OFFSET(CountryData!$A$1,'Quality check'!$A91-1,'Quality check'!AN$1-1)),"")</f>
        <v/>
      </c>
      <c r="AO91" s="203" t="str">
        <f ca="1">IF(AND(ISNUMBER($A91),ISNUMBER(AO$1)),IF(OFFSET(CountryData!$A$1,'Quality check'!$A91-1,'Quality check'!AO$1-1)=0,"",OFFSET(CountryData!$A$1,'Quality check'!$A91-1,'Quality check'!AO$1-1)),"")</f>
        <v/>
      </c>
      <c r="AP91" s="203" t="str">
        <f ca="1">IF(AND(ISNUMBER($A91),ISNUMBER(AP$1)),IF(OFFSET(CountryData!$A$1,'Quality check'!$A91-1,'Quality check'!AP$1-1)=0,"",OFFSET(CountryData!$A$1,'Quality check'!$A91-1,'Quality check'!AP$1-1)),"")</f>
        <v/>
      </c>
      <c r="AQ91" s="202" t="str">
        <f ca="1">IF(AND(ISNUMBER($A91),ISNUMBER(AQ$1)),IF(OFFSET(CountryData!$A$1,'Quality check'!$A91-1,'Quality check'!AQ$1-1)=0,"",OFFSET(CountryData!$A$1,'Quality check'!$A91-1,'Quality check'!AQ$1-1)),"")</f>
        <v/>
      </c>
      <c r="AR91" s="202" t="str">
        <f ca="1">IF(AND(ISNUMBER($A91),ISNUMBER(AR$1)),IF(OFFSET(CountryData!$A$1,'Quality check'!$A91-1,'Quality check'!AR$1-1)=0,"",OFFSET(CountryData!$A$1,'Quality check'!$A91-1,'Quality check'!AR$1-1)),"")</f>
        <v/>
      </c>
      <c r="AS91" s="202" t="str">
        <f ca="1">IF(AND(ISNUMBER($A91),ISNUMBER(AS$1)),IF(OFFSET(CountryData!$A$1,'Quality check'!$A91-1,'Quality check'!AS$1-1)=0,"",OFFSET(CountryData!$A$1,'Quality check'!$A91-1,'Quality check'!AS$1-1)),"")</f>
        <v/>
      </c>
      <c r="AT91" s="202" t="str">
        <f ca="1">IF(AND(ISNUMBER($A91),ISNUMBER(AT$1)),IF(OFFSET(CountryData!$A$1,'Quality check'!$A91-1,'Quality check'!AT$1-1)=0,"",OFFSET(CountryData!$A$1,'Quality check'!$A91-1,'Quality check'!AT$1-1)),"")</f>
        <v/>
      </c>
      <c r="AU91" s="202" t="str">
        <f ca="1">IF(AND(ISNUMBER($A91),ISNUMBER(AU$1)),IF(OFFSET(CountryData!$A$1,'Quality check'!$A91-1,'Quality check'!AU$1-1)=0,"",OFFSET(CountryData!$A$1,'Quality check'!$A91-1,'Quality check'!AU$1-1)),"")</f>
        <v/>
      </c>
      <c r="AV91" s="202" t="str">
        <f ca="1">IF(AND(ISNUMBER($A91),ISNUMBER(AV$1)),IF(OFFSET(CountryData!$A$1,'Quality check'!$A91-1,'Quality check'!AV$1-1)=0,"",OFFSET(CountryData!$A$1,'Quality check'!$A91-1,'Quality check'!AV$1-1)),"")</f>
        <v/>
      </c>
      <c r="AW91" s="203" t="str">
        <f ca="1">IF(AND(ISNUMBER($A91),ISNUMBER(AW$1)),IF(OFFSET(CountryData!$A$1,'Quality check'!$A91-1,'Quality check'!AW$1-1)=0,"",OFFSET(CountryData!$A$1,'Quality check'!$A91-1,'Quality check'!AW$1-1)),"")</f>
        <v/>
      </c>
      <c r="AX91" s="203" t="str">
        <f ca="1">IF(AND(ISNUMBER($A91),ISNUMBER(AX$1)),IF(OFFSET(CountryData!$A$1,'Quality check'!$A91-1,'Quality check'!AX$1-1)=0,"",OFFSET(CountryData!$A$1,'Quality check'!$A91-1,'Quality check'!AX$1-1)),"")</f>
        <v/>
      </c>
      <c r="AY91" s="202" t="str">
        <f ca="1">IF(AND(ISNUMBER($A91),ISNUMBER(AY$1)),IF(OFFSET(CountryData!$A$1,'Quality check'!$A91-1,'Quality check'!AY$1-1)=0,"",OFFSET(CountryData!$A$1,'Quality check'!$A91-1,'Quality check'!AY$1-1)),"")</f>
        <v/>
      </c>
      <c r="AZ91" s="202" t="str">
        <f ca="1">IF(AND(ISNUMBER($A91),ISNUMBER(AZ$1)),IF(OFFSET(CountryData!$A$1,'Quality check'!$A91-1,'Quality check'!AZ$1-1)=0,"",OFFSET(CountryData!$A$1,'Quality check'!$A91-1,'Quality check'!AZ$1-1)),"")</f>
        <v/>
      </c>
      <c r="BA91" s="202" t="str">
        <f ca="1">IF(AND(ISNUMBER($A91),ISNUMBER(BA$1)),IF(OFFSET(CountryData!$A$1,'Quality check'!$A91-1,'Quality check'!BA$1-1)=0,"",OFFSET(CountryData!$A$1,'Quality check'!$A91-1,'Quality check'!BA$1-1)),"")</f>
        <v/>
      </c>
      <c r="BB91" s="202" t="str">
        <f ca="1">IF(AND(ISNUMBER($A91),ISNUMBER(BB$1)),IF(OFFSET(CountryData!$A$1,'Quality check'!$A91-1,'Quality check'!BB$1-1)=0,"",OFFSET(CountryData!$A$1,'Quality check'!$A91-1,'Quality check'!BB$1-1)),"")</f>
        <v/>
      </c>
      <c r="BC91" s="202" t="str">
        <f ca="1">IF(AND(ISNUMBER($A91),ISNUMBER(BC$1)),IF(OFFSET(CountryData!$A$1,'Quality check'!$A91-1,'Quality check'!BC$1-1)=0,"",OFFSET(CountryData!$A$1,'Quality check'!$A91-1,'Quality check'!BC$1-1)),"")</f>
        <v/>
      </c>
      <c r="BD91" s="313" t="str">
        <f ca="1">IF(AND(ISNUMBER($A91),ISNUMBER(BD$1)),IF(OFFSET(CountryData!$A$1,'Quality check'!$A91-1,'Quality check'!BD$1-1)=0,"",OFFSET(CountryData!$A$1,'Quality check'!$A91-1,'Quality check'!BD$1-1)),"")</f>
        <v/>
      </c>
      <c r="BE91" s="313" t="str">
        <f ca="1">IF(AND(ISNUMBER($A91),ISNUMBER(BE$1)),IF(OFFSET(CountryData!$A$1,'Quality check'!$A91-1,'Quality check'!BE$1-1)=0,"",OFFSET(CountryData!$A$1,'Quality check'!$A91-1,'Quality check'!BE$1-1)),"")</f>
        <v/>
      </c>
      <c r="BF91" s="313" t="str">
        <f ca="1">IF(AND(ISNUMBER($A91),ISNUMBER(BF$1)),IF(OFFSET(CountryData!$A$1,'Quality check'!$A91-1,'Quality check'!BF$1-1)=0,"",OFFSET(CountryData!$A$1,'Quality check'!$A91-1,'Quality check'!BF$1-1)),"")</f>
        <v/>
      </c>
      <c r="BG91" s="203" t="str">
        <f ca="1">IF(AND(ISNUMBER($A91),ISNUMBER(BG$1)),IF(OFFSET(CountryData!$A$1,'Quality check'!$A91-1,'Quality check'!BG$1-1)=0,"",OFFSET(CountryData!$A$1,'Quality check'!$A91-1,'Quality check'!BG$1-1)),"")</f>
        <v/>
      </c>
      <c r="BH91" s="202" t="str">
        <f ca="1">IF(AND(ISNUMBER($A91),ISNUMBER(BH$1)),IF(OFFSET(CountryData!$A$1,'Quality check'!$A91-1,'Quality check'!BH$1-1)=0,"",OFFSET(CountryData!$A$1,'Quality check'!$A91-1,'Quality check'!BH$1-1)),"")</f>
        <v/>
      </c>
      <c r="BI91" s="203" t="str">
        <f ca="1">IF(AND(ISNUMBER($A91),ISNUMBER(BI$1)),IF(OFFSET(CountryData!$A$1,'Quality check'!$A91-1,'Quality check'!BI$1-1)=0,"",OFFSET(CountryData!$A$1,'Quality check'!$A91-1,'Quality check'!BI$1-1)),"")</f>
        <v/>
      </c>
      <c r="BJ91" s="202" t="str">
        <f ca="1">IF(AND(ISNUMBER($A91),ISNUMBER(BJ$1)),IF(OFFSET(CountryData!$A$1,'Quality check'!$A91-1,'Quality check'!BJ$1-1)=0,"",OFFSET(CountryData!$A$1,'Quality check'!$A91-1,'Quality check'!BJ$1-1)),"")</f>
        <v/>
      </c>
      <c r="BK91" s="202" t="str">
        <f ca="1">IF(AND(ISNUMBER($A91),ISNUMBER(BK$1)),IF(OFFSET(CountryData!$A$1,'Quality check'!$A91-1,'Quality check'!BK$1-1)=0,"",OFFSET(CountryData!$A$1,'Quality check'!$A91-1,'Quality check'!BK$1-1)),"")</f>
        <v/>
      </c>
      <c r="BL91" s="308" t="str">
        <f ca="1">IF(AND(ISNUMBER($A91),ISNUMBER(BL$1)),IF(OFFSET(CountryData!$A$1,'Quality check'!$A91-1,'Quality check'!BL$1-1)=0,"",OFFSET(CountryData!$A$1,'Quality check'!$A91-1,'Quality check'!BL$1-1)),"")</f>
        <v/>
      </c>
      <c r="BM91" s="308" t="str">
        <f ca="1">IF(AND(ISNUMBER($A91),ISNUMBER(BM$1)),IF(OFFSET(CountryData!$A$1,'Quality check'!$A91-1,'Quality check'!BM$1-1)=0,"",OFFSET(CountryData!$A$1,'Quality check'!$A91-1,'Quality check'!BM$1-1)),"")</f>
        <v/>
      </c>
      <c r="BN91" s="308" t="str">
        <f ca="1">IF(AND(ISNUMBER($A91),ISNUMBER(BN$1)),IF(OFFSET(CountryData!$A$1,'Quality check'!$A91-1,'Quality check'!BN$1-1)=0,"",OFFSET(CountryData!$A$1,'Quality check'!$A91-1,'Quality check'!BN$1-1)),"")</f>
        <v/>
      </c>
      <c r="BO91" s="308" t="str">
        <f ca="1">IF(AND(ISNUMBER($A91),ISNUMBER(BO$1)),IF(OFFSET(CountryData!$A$1,'Quality check'!$A91-1,'Quality check'!BO$1-1)=0,"",OFFSET(CountryData!$A$1,'Quality check'!$A91-1,'Quality check'!BO$1-1)),"")</f>
        <v/>
      </c>
      <c r="BP91" s="308" t="str">
        <f ca="1">IF(AND(ISNUMBER($A91),ISNUMBER(BP$1)),IF(OFFSET(CountryData!$A$1,'Quality check'!$A91-1,'Quality check'!BP$1-1)=0,"",OFFSET(CountryData!$A$1,'Quality check'!$A91-1,'Quality check'!BP$1-1)),"")</f>
        <v/>
      </c>
      <c r="BQ91" s="308" t="str">
        <f ca="1">IF(AND(ISNUMBER($A91),ISNUMBER(BQ$1)),IF(OFFSET(CountryData!$A$1,'Quality check'!$A91-1,'Quality check'!BQ$1-1)=0,"",OFFSET(CountryData!$A$1,'Quality check'!$A91-1,'Quality check'!BQ$1-1)),"")</f>
        <v/>
      </c>
      <c r="BR91" s="308" t="str">
        <f ca="1">IF(AND(ISNUMBER($A91),ISNUMBER(BR$1)),IF(OFFSET(CountryData!$A$1,'Quality check'!$A91-1,'Quality check'!BR$1-1)=0,"",OFFSET(CountryData!$A$1,'Quality check'!$A91-1,'Quality check'!BR$1-1)),"")</f>
        <v/>
      </c>
      <c r="BS91" s="308" t="str">
        <f ca="1">IF(AND(ISNUMBER($A91),ISNUMBER(BS$1)),IF(OFFSET(CountryData!$A$1,'Quality check'!$A91-1,'Quality check'!BS$1-1)=0,"",OFFSET(CountryData!$A$1,'Quality check'!$A91-1,'Quality check'!BS$1-1)),"")</f>
        <v/>
      </c>
      <c r="BT91" s="308" t="str">
        <f ca="1">IF(AND(ISNUMBER($A91),ISNUMBER(BT$1)),IF(OFFSET(CountryData!$A$1,'Quality check'!$A91-1,'Quality check'!BT$1-1)=0,"",OFFSET(CountryData!$A$1,'Quality check'!$A91-1,'Quality check'!BT$1-1)),"")</f>
        <v/>
      </c>
      <c r="BU91" s="308" t="str">
        <f ca="1">IF(AND(ISNUMBER($A91),ISNUMBER(BU$1)),IF(OFFSET(CountryData!$A$1,'Quality check'!$A91-1,'Quality check'!BU$1-1)=0,"",OFFSET(CountryData!$A$1,'Quality check'!$A91-1,'Quality check'!BU$1-1)),"")</f>
        <v/>
      </c>
      <c r="BV91" s="308" t="str">
        <f ca="1">IF(AND(ISNUMBER($A91),ISNUMBER(BV$1)),IF(OFFSET(CountryData!$A$1,'Quality check'!$A91-1,'Quality check'!BV$1-1)=0,"",OFFSET(CountryData!$A$1,'Quality check'!$A91-1,'Quality check'!BV$1-1)),"")</f>
        <v/>
      </c>
      <c r="BW91" s="308" t="str">
        <f ca="1">IF(AND(ISNUMBER($A91),ISNUMBER(BW$1)),IF(OFFSET(CountryData!$A$1,'Quality check'!$A91-1,'Quality check'!BW$1-1)=0,"",OFFSET(CountryData!$A$1,'Quality check'!$A91-1,'Quality check'!BW$1-1)),"")</f>
        <v/>
      </c>
      <c r="BX91" s="202" t="str">
        <f ca="1">IF(AND(ISNUMBER($A91),ISNUMBER(BX$1)),IF(OFFSET(CountryData!$A$1,'Quality check'!$A91-1,'Quality check'!BX$1-1)=0,"",OFFSET(CountryData!$A$1,'Quality check'!$A91-1,'Quality check'!BX$1-1)),"")</f>
        <v/>
      </c>
      <c r="BY91" s="308" t="str">
        <f ca="1">IF(AND(ISNUMBER($A91),ISNUMBER(BY$1)),IF(OFFSET(CountryData!$A$1,'Quality check'!$A91-1,'Quality check'!BY$1-1)=0,"",OFFSET(CountryData!$A$1,'Quality check'!$A91-1,'Quality check'!BY$1-1)),"")</f>
        <v/>
      </c>
      <c r="BZ91" s="308" t="str">
        <f ca="1">IF(AND(ISNUMBER($A91),ISNUMBER(BZ$1)),IF(OFFSET(CountryData!$A$1,'Quality check'!$A91-1,'Quality check'!BZ$1-1)=0,"",OFFSET(CountryData!$A$1,'Quality check'!$A91-1,'Quality check'!BZ$1-1)),"")</f>
        <v/>
      </c>
      <c r="CA91" s="308" t="str">
        <f ca="1">IF(AND(ISNUMBER($A91),ISNUMBER(CA$1)),IF(OFFSET(CountryData!$A$1,'Quality check'!$A91-1,'Quality check'!CA$1-1)=0,"",OFFSET(CountryData!$A$1,'Quality check'!$A91-1,'Quality check'!CA$1-1)),"")</f>
        <v/>
      </c>
      <c r="CB91" s="308" t="str">
        <f ca="1">IF(AND(ISNUMBER($A91),ISNUMBER(CB$1)),IF(OFFSET(CountryData!$A$1,'Quality check'!$A91-1,'Quality check'!CB$1-1)=0,"",OFFSET(CountryData!$A$1,'Quality check'!$A91-1,'Quality check'!CB$1-1)),"")</f>
        <v/>
      </c>
      <c r="CC91" s="308" t="str">
        <f ca="1">IF(AND(ISNUMBER($A91),ISNUMBER(CC$1)),IF(OFFSET(CountryData!$A$1,'Quality check'!$A91-1,'Quality check'!CC$1-1)=0,"",OFFSET(CountryData!$A$1,'Quality check'!$A91-1,'Quality check'!CC$1-1)),"")</f>
        <v/>
      </c>
      <c r="CD91" s="308" t="str">
        <f ca="1">IF(AND(ISNUMBER($A91),ISNUMBER(CD$1)),IF(OFFSET(CountryData!$A$1,'Quality check'!$A91-1,'Quality check'!CD$1-1)=0,"",OFFSET(CountryData!$A$1,'Quality check'!$A91-1,'Quality check'!CD$1-1)),"")</f>
        <v/>
      </c>
      <c r="CE91" s="308" t="str">
        <f ca="1">IF(AND(ISNUMBER($A91),ISNUMBER(CE$1)),IF(OFFSET(CountryData!$A$1,'Quality check'!$A91-1,'Quality check'!CE$1-1)=0,"",OFFSET(CountryData!$A$1,'Quality check'!$A91-1,'Quality check'!CE$1-1)),"")</f>
        <v/>
      </c>
      <c r="CF91" s="308" t="str">
        <f ca="1">IF(AND(ISNUMBER($A91),ISNUMBER(CF$1)),IF(OFFSET(CountryData!$A$1,'Quality check'!$A91-1,'Quality check'!CF$1-1)=0,"",OFFSET(CountryData!$A$1,'Quality check'!$A91-1,'Quality check'!CF$1-1)),"")</f>
        <v/>
      </c>
      <c r="CG91" s="308" t="str">
        <f ca="1">IF(AND(ISNUMBER($A91),ISNUMBER(CG$1)),IF(OFFSET(CountryData!$A$1,'Quality check'!$A91-1,'Quality check'!CG$1-1)=0,"",OFFSET(CountryData!$A$1,'Quality check'!$A91-1,'Quality check'!CG$1-1)),"")</f>
        <v/>
      </c>
      <c r="CH91" s="308" t="str">
        <f ca="1">IF(AND(ISNUMBER($A91),ISNUMBER(CH$1)),IF(OFFSET(CountryData!$A$1,'Quality check'!$A91-1,'Quality check'!CH$1-1)=0,"",OFFSET(CountryData!$A$1,'Quality check'!$A91-1,'Quality check'!CH$1-1)),"")</f>
        <v/>
      </c>
      <c r="CI91" s="308" t="str">
        <f ca="1">IF(AND(ISNUMBER($A91),ISNUMBER(CI$1)),IF(OFFSET(CountryData!$A$1,'Quality check'!$A91-1,'Quality check'!CI$1-1)=0,"",OFFSET(CountryData!$A$1,'Quality check'!$A91-1,'Quality check'!CI$1-1)),"")</f>
        <v/>
      </c>
      <c r="CJ91" s="308" t="str">
        <f ca="1">IF(AND(ISNUMBER($A91),ISNUMBER(CJ$1)),IF(OFFSET(CountryData!$A$1,'Quality check'!$A91-1,'Quality check'!CJ$1-1)=0,"",OFFSET(CountryData!$A$1,'Quality check'!$A91-1,'Quality check'!CJ$1-1)),"")</f>
        <v/>
      </c>
      <c r="CK91" s="202" t="str">
        <f ca="1">IF(AND(ISNUMBER($A91),ISNUMBER(CK$1)),IF(OFFSET(CountryData!$A$1,'Quality check'!$A91-1,'Quality check'!CK$1-1)=0,"",OFFSET(CountryData!$A$1,'Quality check'!$A91-1,'Quality check'!CK$1-1)),"")</f>
        <v/>
      </c>
      <c r="CL91" s="308" t="str">
        <f ca="1">IF(AND(ISNUMBER($A91),ISNUMBER(CL$1)),IF(OFFSET(CountryData!$A$1,'Quality check'!$A91-1,'Quality check'!CL$1-1)=0,"",OFFSET(CountryData!$A$1,'Quality check'!$A91-1,'Quality check'!CL$1-1)),"")</f>
        <v/>
      </c>
      <c r="CM91" s="308" t="str">
        <f ca="1">IF(AND(ISNUMBER($A91),ISNUMBER(CM$1)),IF(OFFSET(CountryData!$A$1,'Quality check'!$A91-1,'Quality check'!CM$1-1)=0,"",OFFSET(CountryData!$A$1,'Quality check'!$A91-1,'Quality check'!CM$1-1)),"")</f>
        <v/>
      </c>
      <c r="CN91" s="308" t="str">
        <f ca="1">IF(AND(ISNUMBER($A91),ISNUMBER(CN$1)),IF(OFFSET(CountryData!$A$1,'Quality check'!$A91-1,'Quality check'!CN$1-1)=0,"",OFFSET(CountryData!$A$1,'Quality check'!$A91-1,'Quality check'!CN$1-1)),"")</f>
        <v/>
      </c>
      <c r="CO91" s="308" t="str">
        <f ca="1">IF(AND(ISNUMBER($A91),ISNUMBER(CO$1)),IF(OFFSET(CountryData!$A$1,'Quality check'!$A91-1,'Quality check'!CO$1-1)=0,"",OFFSET(CountryData!$A$1,'Quality check'!$A91-1,'Quality check'!CO$1-1)),"")</f>
        <v/>
      </c>
      <c r="CP91" s="308" t="str">
        <f ca="1">IF(AND(ISNUMBER($A91),ISNUMBER(CP$1)),IF(OFFSET(CountryData!$A$1,'Quality check'!$A91-1,'Quality check'!CP$1-1)=0,"",OFFSET(CountryData!$A$1,'Quality check'!$A91-1,'Quality check'!CP$1-1)),"")</f>
        <v/>
      </c>
      <c r="CQ91" s="308" t="str">
        <f ca="1">IF(AND(ISNUMBER($A91),ISNUMBER(CQ$1)),IF(OFFSET(CountryData!$A$1,'Quality check'!$A91-1,'Quality check'!CQ$1-1)=0,"",OFFSET(CountryData!$A$1,'Quality check'!$A91-1,'Quality check'!CQ$1-1)),"")</f>
        <v/>
      </c>
      <c r="CR91" s="203" t="str">
        <f ca="1">IF(AND(ISNUMBER($A91),ISNUMBER(CR$1)),IF(OFFSET(CountryData!$A$1,'Quality check'!$A91-1,'Quality check'!CR$1-1)=0,"",OFFSET(CountryData!$A$1,'Quality check'!$A91-1,'Quality check'!CR$1-1)),"")</f>
        <v/>
      </c>
      <c r="CS91" s="203" t="str">
        <f ca="1">IF(AND(ISNUMBER($A91),ISNUMBER(CS$1)),IF(OFFSET(CountryData!$A$1,'Quality check'!$A91-1,'Quality check'!CS$1-1)=0,"",OFFSET(CountryData!$A$1,'Quality check'!$A91-1,'Quality check'!CS$1-1)),"")</f>
        <v/>
      </c>
      <c r="CT91" s="203" t="str">
        <f ca="1">IF(AND(ISNUMBER($A91),ISNUMBER(CT$1)),IF(OFFSET(CountryData!$A$1,'Quality check'!$A91-1,'Quality check'!CT$1-1)=0,"",OFFSET(CountryData!$A$1,'Quality check'!$A91-1,'Quality check'!CT$1-1)),"")</f>
        <v/>
      </c>
      <c r="CU91" s="203" t="str">
        <f ca="1">IF(AND(ISNUMBER($A91),ISNUMBER(CU$1)),IF(OFFSET(CountryData!$A$1,'Quality check'!$A91-1,'Quality check'!CU$1-1)=0,"",OFFSET(CountryData!$A$1,'Quality check'!$A91-1,'Quality check'!CU$1-1)),"")</f>
        <v/>
      </c>
      <c r="CV91" s="203" t="str">
        <f ca="1">IF(AND(ISNUMBER($A91),ISNUMBER(CV$1)),IF(OFFSET(CountryData!$A$1,'Quality check'!$A91-1,'Quality check'!CV$1-1)=0,"",OFFSET(CountryData!$A$1,'Quality check'!$A91-1,'Quality check'!CV$1-1)),"")</f>
        <v/>
      </c>
      <c r="CW91" s="203" t="str">
        <f ca="1">IF(AND(ISNUMBER($A91),ISNUMBER(CW$1)),IF(OFFSET(CountryData!$A$1,'Quality check'!$A91-1,'Quality check'!CW$1-1)=0,"",OFFSET(CountryData!$A$1,'Quality check'!$A91-1,'Quality check'!CW$1-1)),"")</f>
        <v/>
      </c>
      <c r="CX91" s="203" t="str">
        <f ca="1">IF(AND(ISNUMBER($A91),ISNUMBER(CX$1)),IF(OFFSET(CountryData!$A$1,'Quality check'!$A91-1,'Quality check'!CX$1-1)=0,"",OFFSET(CountryData!$A$1,'Quality check'!$A91-1,'Quality check'!CX$1-1)),"")</f>
        <v/>
      </c>
      <c r="CY91" s="203" t="str">
        <f ca="1">IF(AND(ISNUMBER($A91),ISNUMBER(CY$1)),IF(OFFSET(CountryData!$A$1,'Quality check'!$A91-1,'Quality check'!CY$1-1)=0,"",OFFSET(CountryData!$A$1,'Quality check'!$A91-1,'Quality check'!CY$1-1)),"")</f>
        <v/>
      </c>
      <c r="CZ91" s="308" t="str">
        <f ca="1">IF(AND(ISNUMBER($A91),ISNUMBER(CZ$1)),IF(OFFSET(CountryData!$A$1,'Quality check'!$A91-1,'Quality check'!CZ$1-1)=0,"",OFFSET(CountryData!$A$1,'Quality check'!$A91-1,'Quality check'!CZ$1-1)),"")</f>
        <v/>
      </c>
      <c r="DA91" s="308" t="str">
        <f ca="1">IF(AND(ISNUMBER($A91),ISNUMBER(DA$1)),IF(OFFSET(CountryData!$A$1,'Quality check'!$A91-1,'Quality check'!DA$1-1)=0,"",OFFSET(CountryData!$A$1,'Quality check'!$A91-1,'Quality check'!DA$1-1)),"")</f>
        <v/>
      </c>
      <c r="DB91" s="202" t="str">
        <f ca="1">IF(AND(ISNUMBER($A91),ISNUMBER(DB$1)),IF(OFFSET(CountryData!$A$1,'Quality check'!$A91-1,'Quality check'!DB$1-1)=0,"",OFFSET(CountryData!$A$1,'Quality check'!$A91-1,'Quality check'!DB$1-1)),"")</f>
        <v/>
      </c>
      <c r="DC91" s="308" t="str">
        <f ca="1">IF(AND(ISNUMBER($A91),ISNUMBER(DC$1)),IF(OFFSET(CountryData!$A$1,'Quality check'!$A91-1,'Quality check'!DC$1-1)=0,"",OFFSET(CountryData!$A$1,'Quality check'!$A91-1,'Quality check'!DC$1-1)),"")</f>
        <v/>
      </c>
      <c r="DD91" s="308" t="str">
        <f ca="1">IF(AND(ISNUMBER($A91),ISNUMBER(DD$1)),IF(OFFSET(CountryData!$A$1,'Quality check'!$A91-1,'Quality check'!DD$1-1)=0,"",OFFSET(CountryData!$A$1,'Quality check'!$A91-1,'Quality check'!DD$1-1)),"")</f>
        <v/>
      </c>
      <c r="DE91" s="202" t="str">
        <f ca="1">IF(AND(ISNUMBER($A91),ISNUMBER(DE$1)),IF(OFFSET(CountryData!$A$1,'Quality check'!$A91-1,'Quality check'!DE$1-1)=0,"",OFFSET(CountryData!$A$1,'Quality check'!$A91-1,'Quality check'!DE$1-1)),"")</f>
        <v/>
      </c>
      <c r="DF91" s="203" t="str">
        <f ca="1">IF(AND(ISNUMBER($A91),ISNUMBER(DF$1)),IF(OFFSET(CountryData!$A$1,'Quality check'!$A91-1,'Quality check'!DF$1-1)=0,"",OFFSET(CountryData!$A$1,'Quality check'!$A91-1,'Quality check'!DF$1-1)),"")</f>
        <v/>
      </c>
      <c r="DG91" s="308" t="str">
        <f ca="1">IF(AND(ISNUMBER($A91),ISNUMBER(DG$1)),IF(OFFSET(CountryData!$A$1,'Quality check'!$A91-1,'Quality check'!DG$1-1)=0,"",OFFSET(CountryData!$A$1,'Quality check'!$A91-1,'Quality check'!DG$1-1)),"")</f>
        <v/>
      </c>
      <c r="DH91" s="203" t="str">
        <f ca="1">IF(AND(ISNUMBER($A91),ISNUMBER(DH$1)),IF(OFFSET(CountryData!$A$1,'Quality check'!$A91-1,'Quality check'!DH$1-1)=0,"",OFFSET(CountryData!$A$1,'Quality check'!$A91-1,'Quality check'!DH$1-1)),"")</f>
        <v/>
      </c>
      <c r="DI91" s="308" t="str">
        <f ca="1">IF(AND(ISNUMBER($A91),ISNUMBER(DI$1)),IF(OFFSET(CountryData!$A$1,'Quality check'!$A91-1,'Quality check'!DI$1-1)=0,"",OFFSET(CountryData!$A$1,'Quality check'!$A91-1,'Quality check'!DI$1-1)),"")</f>
        <v/>
      </c>
      <c r="DJ91" s="308" t="str">
        <f ca="1">IF(AND(ISNUMBER($A91),ISNUMBER(DJ$1)),IF(OFFSET(CountryData!$A$1,'Quality check'!$A91-1,'Quality check'!DJ$1-1)=0,"",OFFSET(CountryData!$A$1,'Quality check'!$A91-1,'Quality check'!DJ$1-1)),"")</f>
        <v/>
      </c>
      <c r="DK91" s="203" t="str">
        <f ca="1">IF(AND(ISNUMBER($A91),ISNUMBER(DK$1)),IF(OFFSET(CountryData!$A$1,'Quality check'!$A91-1,'Quality check'!DK$1-1)=0,"",OFFSET(CountryData!$A$1,'Quality check'!$A91-1,'Quality check'!DK$1-1)),"")</f>
        <v/>
      </c>
      <c r="DL91" s="203" t="str">
        <f ca="1">IF(AND(ISNUMBER($A91),ISNUMBER(DL$1)),IF(OFFSET(CountryData!$A$1,'Quality check'!$A91-1,'Quality check'!DL$1-1)=0,"",OFFSET(CountryData!$A$1,'Quality check'!$A91-1,'Quality check'!DL$1-1)),"")</f>
        <v/>
      </c>
      <c r="DM91" s="203" t="str">
        <f ca="1">IF(AND(ISNUMBER($A91),ISNUMBER(DM$1)),IF(OFFSET(CountryData!$A$1,'Quality check'!$A91-1,'Quality check'!DM$1-1)=0,"",OFFSET(CountryData!$A$1,'Quality check'!$A91-1,'Quality check'!DM$1-1)),"")</f>
        <v/>
      </c>
      <c r="DN91" s="203" t="str">
        <f ca="1">IF(AND(ISNUMBER($A91),ISNUMBER(DN$1)),IF(OFFSET(CountryData!$A$1,'Quality check'!$A91-1,'Quality check'!DN$1-1)=0,"",OFFSET(CountryData!$A$1,'Quality check'!$A91-1,'Quality check'!DN$1-1)),"")</f>
        <v/>
      </c>
      <c r="DO91" t="str">
        <f ca="1">IF(AND(ISNUMBER($A91),ISNUMBER(DO$1)),IF(OFFSET(CountryData!$A$1,'Quality check'!$A91-1,'Quality check'!DO$1-1)=0,"",OFFSET(CountryData!$A$1,'Quality check'!$A91-1,'Quality check'!DO$1-1)),"")</f>
        <v/>
      </c>
      <c r="DP91" t="str">
        <f ca="1">IF(AND(ISNUMBER($A91),ISNUMBER(DP$1)),IF(OFFSET(CountryData!$A$1,'Quality check'!$A91-1,'Quality check'!DP$1-1)=0,"",OFFSET(CountryData!$A$1,'Quality check'!$A91-1,'Quality check'!DP$1-1)),"")</f>
        <v/>
      </c>
      <c r="EF91">
        <f t="shared" si="14"/>
        <v>14</v>
      </c>
      <c r="EG91" t="str">
        <f t="shared" si="15"/>
        <v/>
      </c>
      <c r="EH91" t="str">
        <f t="shared" si="11"/>
        <v/>
      </c>
    </row>
    <row r="92" spans="1:138" x14ac:dyDescent="0.25">
      <c r="A92" s="114">
        <f>IF(ISNUMBER(MATCH(C92,CountryData!$EM:$EM,0)),MATCH(C92,CountryData!$EM:$EM,0),"")</f>
        <v>62</v>
      </c>
      <c r="B92" t="s">
        <v>462</v>
      </c>
      <c r="C92" t="s">
        <v>781</v>
      </c>
      <c r="D92" t="str">
        <f t="shared" si="12"/>
        <v>Rwanda</v>
      </c>
      <c r="E92">
        <f t="shared" si="13"/>
        <v>2011</v>
      </c>
      <c r="F92" s="203">
        <f ca="1">IF(AND(ISNUMBER($A92),ISNUMBER(F$1)),IF(OFFSET(CountryData!$A$1,'Quality check'!$A92-1,'Quality check'!F$1-1)=0,"",OFFSET(CountryData!$A$1,'Quality check'!$A92-1,'Quality check'!F$1-1)),"")</f>
        <v>10943000</v>
      </c>
      <c r="G92" s="203" t="str">
        <f ca="1">IF(AND(ISNUMBER($A92),ISNUMBER(G$1)),IF(OFFSET(CountryData!$A$1,'Quality check'!$A92-1,'Quality check'!G$1-1)=0,"",OFFSET(CountryData!$A$1,'Quality check'!$A92-1,'Quality check'!G$1-1)),"")</f>
        <v/>
      </c>
      <c r="H92" s="202" t="str">
        <f ca="1">IF(AND(ISNUMBER($A92),ISNUMBER(H$1)),IF(OFFSET(CountryData!$A$1,'Quality check'!$A92-1,'Quality check'!H$1-1)=0,"",OFFSET(CountryData!$A$1,'Quality check'!$A92-1,'Quality check'!H$1-1)),"")</f>
        <v/>
      </c>
      <c r="I92" s="202">
        <f ca="1">IF(AND(ISNUMBER($A92),ISNUMBER(I$1)),IF(OFFSET(CountryData!$A$1,'Quality check'!$A92-1,'Quality check'!I$1-1)=0,"",OFFSET(CountryData!$A$1,'Quality check'!$A92-1,'Quality check'!I$1-1)),"")</f>
        <v>2.1000000000000001E-2</v>
      </c>
      <c r="J92" s="203" t="str">
        <f ca="1">IF(AND(ISNUMBER($A92),ISNUMBER(J$1)),IF(OFFSET(CountryData!$A$1,'Quality check'!$A92-1,'Quality check'!J$1-1)=0,"",OFFSET(CountryData!$A$1,'Quality check'!$A92-1,'Quality check'!J$1-1)),"")</f>
        <v/>
      </c>
      <c r="K92" s="203" t="str">
        <f ca="1">IF(AND(ISNUMBER($A92),ISNUMBER(K$1)),IF(OFFSET(CountryData!$A$1,'Quality check'!$A92-1,'Quality check'!K$1-1)=0,"",OFFSET(CountryData!$A$1,'Quality check'!$A92-1,'Quality check'!K$1-1)),"")</f>
        <v/>
      </c>
      <c r="L92" s="203" t="str">
        <f ca="1">IF(AND(ISNUMBER($A92),ISNUMBER(L$1)),IF(OFFSET(CountryData!$A$1,'Quality check'!$A92-1,'Quality check'!L$1-1)=0,"",OFFSET(CountryData!$A$1,'Quality check'!$A92-1,'Quality check'!L$1-1)),"")</f>
        <v/>
      </c>
      <c r="M92" s="203" t="str">
        <f ca="1">IF(AND(ISNUMBER($A92),ISNUMBER(M$1)),IF(OFFSET(CountryData!$A$1,'Quality check'!$A92-1,'Quality check'!M$1-1)=0,"",OFFSET(CountryData!$A$1,'Quality check'!$A92-1,'Quality check'!M$1-1)),"")</f>
        <v/>
      </c>
      <c r="N92" s="203" t="str">
        <f ca="1">IF(AND(ISNUMBER($A92),ISNUMBER(N$1)),IF(OFFSET(CountryData!$A$1,'Quality check'!$A92-1,'Quality check'!N$1-1)=0,"",OFFSET(CountryData!$A$1,'Quality check'!$A92-1,'Quality check'!N$1-1)),"")</f>
        <v/>
      </c>
      <c r="O92" s="203" t="str">
        <f ca="1">IF(AND(ISNUMBER($A92),ISNUMBER(O$1)),IF(OFFSET(CountryData!$A$1,'Quality check'!$A92-1,'Quality check'!O$1-1)=0,"",OFFSET(CountryData!$A$1,'Quality check'!$A92-1,'Quality check'!O$1-1)),"")</f>
        <v/>
      </c>
      <c r="P92" s="203" t="str">
        <f ca="1">IF(AND(ISNUMBER($A92),ISNUMBER(P$1)),IF(OFFSET(CountryData!$A$1,'Quality check'!$A92-1,'Quality check'!P$1-1)=0,"",OFFSET(CountryData!$A$1,'Quality check'!$A92-1,'Quality check'!P$1-1)),"")</f>
        <v/>
      </c>
      <c r="Q92" s="203" t="str">
        <f ca="1">IF(AND(ISNUMBER($A92),ISNUMBER(Q$1)),IF(OFFSET(CountryData!$A$1,'Quality check'!$A92-1,'Quality check'!Q$1-1)=0,"",OFFSET(CountryData!$A$1,'Quality check'!$A92-1,'Quality check'!Q$1-1)),"")</f>
        <v/>
      </c>
      <c r="R92" s="203" t="str">
        <f ca="1">IF(AND(ISNUMBER($A92),ISNUMBER(R$1)),IF(OFFSET(CountryData!$A$1,'Quality check'!$A92-1,'Quality check'!R$1-1)=0,"",OFFSET(CountryData!$A$1,'Quality check'!$A92-1,'Quality check'!R$1-1)),"")</f>
        <v/>
      </c>
      <c r="S92" s="203" t="str">
        <f ca="1">IF(AND(ISNUMBER($A92),ISNUMBER(S$1)),IF(OFFSET(CountryData!$A$1,'Quality check'!$A92-1,'Quality check'!S$1-1)=0,"",OFFSET(CountryData!$A$1,'Quality check'!$A92-1,'Quality check'!S$1-1)),"")</f>
        <v/>
      </c>
      <c r="T92" s="202" t="str">
        <f ca="1">IF(AND(ISNUMBER($A92),ISNUMBER(T$1)),IF(OFFSET(CountryData!$A$1,'Quality check'!$A92-1,'Quality check'!T$1-1)=0,"",OFFSET(CountryData!$A$1,'Quality check'!$A92-1,'Quality check'!T$1-1)),"")</f>
        <v/>
      </c>
      <c r="U92" s="203" t="str">
        <f ca="1">IF(AND(ISNUMBER($A92),ISNUMBER(U$1)),IF(OFFSET(CountryData!$A$1,'Quality check'!$A92-1,'Quality check'!U$1-1)=0,"",OFFSET(CountryData!$A$1,'Quality check'!$A92-1,'Quality check'!U$1-1)),"")</f>
        <v/>
      </c>
      <c r="V92" s="203" t="str">
        <f ca="1">IF(AND(ISNUMBER($A92),ISNUMBER(V$1)),IF(OFFSET(CountryData!$A$1,'Quality check'!$A92-1,'Quality check'!V$1-1)=0,"",OFFSET(CountryData!$A$1,'Quality check'!$A92-1,'Quality check'!V$1-1)),"")</f>
        <v/>
      </c>
      <c r="W92" s="202" t="str">
        <f ca="1">IF(AND(ISNUMBER($A92),ISNUMBER(W$1)),IF(OFFSET(CountryData!$A$1,'Quality check'!$A92-1,'Quality check'!W$1-1)=0,"",OFFSET(CountryData!$A$1,'Quality check'!$A92-1,'Quality check'!W$1-1)),"")</f>
        <v/>
      </c>
      <c r="X92" s="202" t="str">
        <f ca="1">IF(AND(ISNUMBER($A92),ISNUMBER(X$1)),IF(OFFSET(CountryData!$A$1,'Quality check'!$A92-1,'Quality check'!X$1-1)=0,"",OFFSET(CountryData!$A$1,'Quality check'!$A92-1,'Quality check'!X$1-1)),"")</f>
        <v/>
      </c>
      <c r="Y92" s="202" t="str">
        <f ca="1">IF(AND(ISNUMBER($A92),ISNUMBER(Y$1)),IF(OFFSET(CountryData!$A$1,'Quality check'!$A92-1,'Quality check'!Y$1-1)=0,"",OFFSET(CountryData!$A$1,'Quality check'!$A92-1,'Quality check'!Y$1-1)),"")</f>
        <v/>
      </c>
      <c r="Z92" s="202" t="str">
        <f ca="1">IF(AND(ISNUMBER($A92),ISNUMBER(Z$1)),IF(OFFSET(CountryData!$A$1,'Quality check'!$A92-1,'Quality check'!Z$1-1)=0,"",OFFSET(CountryData!$A$1,'Quality check'!$A92-1,'Quality check'!Z$1-1)),"")</f>
        <v/>
      </c>
      <c r="AA92" s="203" t="str">
        <f ca="1">IF(AND(ISNUMBER($A92),ISNUMBER(AA$1)),IF(OFFSET(CountryData!$A$1,'Quality check'!$A92-1,'Quality check'!AA$1-1)=0,"",OFFSET(CountryData!$A$1,'Quality check'!$A92-1,'Quality check'!AA$1-1)),"")</f>
        <v/>
      </c>
      <c r="AB92" s="203" t="str">
        <f ca="1">IF(AND(ISNUMBER($A92),ISNUMBER(AB$1)),IF(OFFSET(CountryData!$A$1,'Quality check'!$A92-1,'Quality check'!AB$1-1)=0,"",OFFSET(CountryData!$A$1,'Quality check'!$A92-1,'Quality check'!AB$1-1)),"")</f>
        <v/>
      </c>
      <c r="AC92" s="203">
        <f ca="1">IF(AND(ISNUMBER($A92),ISNUMBER(AC$1)),IF(OFFSET(CountryData!$A$1,'Quality check'!$A92-1,'Quality check'!AC$1-1)=0,"",OFFSET(CountryData!$A$1,'Quality check'!$A92-1,'Quality check'!AC$1-1)),"")</f>
        <v>23000</v>
      </c>
      <c r="AD92" s="203" t="str">
        <f ca="1">IF(AND(ISNUMBER($A92),ISNUMBER(AD$1)),IF(OFFSET(CountryData!$A$1,'Quality check'!$A92-1,'Quality check'!AD$1-1)=0,"",OFFSET(CountryData!$A$1,'Quality check'!$A92-1,'Quality check'!AD$1-1)),"")</f>
        <v/>
      </c>
      <c r="AE92" s="202" t="str">
        <f ca="1">IF(AND(ISNUMBER($A92),ISNUMBER(AE$1)),IF(OFFSET(CountryData!$A$1,'Quality check'!$A92-1,'Quality check'!AE$1-1)=0,"",OFFSET(CountryData!$A$1,'Quality check'!$A92-1,'Quality check'!AE$1-1)),"")</f>
        <v/>
      </c>
      <c r="AF92" s="308" t="str">
        <f ca="1">IF(AND(ISNUMBER($A92),ISNUMBER(AF$1)),IF(OFFSET(CountryData!$A$1,'Quality check'!$A92-1,'Quality check'!AF$1-1)=0,"",OFFSET(CountryData!$A$1,'Quality check'!$A92-1,'Quality check'!AF$1-1)),"")</f>
        <v/>
      </c>
      <c r="AG92" s="203" t="str">
        <f ca="1">IF(AND(ISNUMBER($A92),ISNUMBER(AG$1)),IF(OFFSET(CountryData!$A$1,'Quality check'!$A92-1,'Quality check'!AG$1-1)=0,"",OFFSET(CountryData!$A$1,'Quality check'!$A92-1,'Quality check'!AG$1-1)),"")</f>
        <v/>
      </c>
      <c r="AH92" s="203" t="str">
        <f ca="1">IF(AND(ISNUMBER($A92),ISNUMBER(AH$1)),IF(OFFSET(CountryData!$A$1,'Quality check'!$A92-1,'Quality check'!AH$1-1)=0,"",OFFSET(CountryData!$A$1,'Quality check'!$A92-1,'Quality check'!AH$1-1)),"")</f>
        <v/>
      </c>
      <c r="AI92" s="203" t="str">
        <f ca="1">IF(AND(ISNUMBER($A92),ISNUMBER(AI$1)),IF(OFFSET(CountryData!$A$1,'Quality check'!$A92-1,'Quality check'!AI$1-1)=0,"",OFFSET(CountryData!$A$1,'Quality check'!$A92-1,'Quality check'!AI$1-1)),"")</f>
        <v/>
      </c>
      <c r="AJ92" s="202" t="str">
        <f ca="1">IF(AND(ISNUMBER($A92),ISNUMBER(AJ$1)),IF(OFFSET(CountryData!$A$1,'Quality check'!$A92-1,'Quality check'!AJ$1-1)=0,"",OFFSET(CountryData!$A$1,'Quality check'!$A92-1,'Quality check'!AJ$1-1)),"")</f>
        <v/>
      </c>
      <c r="AK92" s="202" t="str">
        <f ca="1">IF(AND(ISNUMBER($A92),ISNUMBER(AK$1)),IF(OFFSET(CountryData!$A$1,'Quality check'!$A92-1,'Quality check'!AK$1-1)=0,"",OFFSET(CountryData!$A$1,'Quality check'!$A92-1,'Quality check'!AK$1-1)),"")</f>
        <v/>
      </c>
      <c r="AL92" s="202" t="str">
        <f ca="1">IF(AND(ISNUMBER($A92),ISNUMBER(AL$1)),IF(OFFSET(CountryData!$A$1,'Quality check'!$A92-1,'Quality check'!AL$1-1)=0,"",OFFSET(CountryData!$A$1,'Quality check'!$A92-1,'Quality check'!AL$1-1)),"")</f>
        <v/>
      </c>
      <c r="AM92" s="202" t="str">
        <f ca="1">IF(AND(ISNUMBER($A92),ISNUMBER(AM$1)),IF(OFFSET(CountryData!$A$1,'Quality check'!$A92-1,'Quality check'!AM$1-1)=0,"",OFFSET(CountryData!$A$1,'Quality check'!$A92-1,'Quality check'!AM$1-1)),"")</f>
        <v/>
      </c>
      <c r="AN92" s="202" t="str">
        <f ca="1">IF(AND(ISNUMBER($A92),ISNUMBER(AN$1)),IF(OFFSET(CountryData!$A$1,'Quality check'!$A92-1,'Quality check'!AN$1-1)=0,"",OFFSET(CountryData!$A$1,'Quality check'!$A92-1,'Quality check'!AN$1-1)),"")</f>
        <v/>
      </c>
      <c r="AO92" s="203" t="str">
        <f ca="1">IF(AND(ISNUMBER($A92),ISNUMBER(AO$1)),IF(OFFSET(CountryData!$A$1,'Quality check'!$A92-1,'Quality check'!AO$1-1)=0,"",OFFSET(CountryData!$A$1,'Quality check'!$A92-1,'Quality check'!AO$1-1)),"")</f>
        <v/>
      </c>
      <c r="AP92" s="203" t="str">
        <f ca="1">IF(AND(ISNUMBER($A92),ISNUMBER(AP$1)),IF(OFFSET(CountryData!$A$1,'Quality check'!$A92-1,'Quality check'!AP$1-1)=0,"",OFFSET(CountryData!$A$1,'Quality check'!$A92-1,'Quality check'!AP$1-1)),"")</f>
        <v/>
      </c>
      <c r="AQ92" s="202" t="str">
        <f ca="1">IF(AND(ISNUMBER($A92),ISNUMBER(AQ$1)),IF(OFFSET(CountryData!$A$1,'Quality check'!$A92-1,'Quality check'!AQ$1-1)=0,"",OFFSET(CountryData!$A$1,'Quality check'!$A92-1,'Quality check'!AQ$1-1)),"")</f>
        <v/>
      </c>
      <c r="AR92" s="202" t="str">
        <f ca="1">IF(AND(ISNUMBER($A92),ISNUMBER(AR$1)),IF(OFFSET(CountryData!$A$1,'Quality check'!$A92-1,'Quality check'!AR$1-1)=0,"",OFFSET(CountryData!$A$1,'Quality check'!$A92-1,'Quality check'!AR$1-1)),"")</f>
        <v/>
      </c>
      <c r="AS92" s="202" t="str">
        <f ca="1">IF(AND(ISNUMBER($A92),ISNUMBER(AS$1)),IF(OFFSET(CountryData!$A$1,'Quality check'!$A92-1,'Quality check'!AS$1-1)=0,"",OFFSET(CountryData!$A$1,'Quality check'!$A92-1,'Quality check'!AS$1-1)),"")</f>
        <v/>
      </c>
      <c r="AT92" s="202" t="str">
        <f ca="1">IF(AND(ISNUMBER($A92),ISNUMBER(AT$1)),IF(OFFSET(CountryData!$A$1,'Quality check'!$A92-1,'Quality check'!AT$1-1)=0,"",OFFSET(CountryData!$A$1,'Quality check'!$A92-1,'Quality check'!AT$1-1)),"")</f>
        <v/>
      </c>
      <c r="AU92" s="202" t="str">
        <f ca="1">IF(AND(ISNUMBER($A92),ISNUMBER(AU$1)),IF(OFFSET(CountryData!$A$1,'Quality check'!$A92-1,'Quality check'!AU$1-1)=0,"",OFFSET(CountryData!$A$1,'Quality check'!$A92-1,'Quality check'!AU$1-1)),"")</f>
        <v/>
      </c>
      <c r="AV92" s="202" t="str">
        <f ca="1">IF(AND(ISNUMBER($A92),ISNUMBER(AV$1)),IF(OFFSET(CountryData!$A$1,'Quality check'!$A92-1,'Quality check'!AV$1-1)=0,"",OFFSET(CountryData!$A$1,'Quality check'!$A92-1,'Quality check'!AV$1-1)),"")</f>
        <v/>
      </c>
      <c r="AW92" s="203" t="str">
        <f ca="1">IF(AND(ISNUMBER($A92),ISNUMBER(AW$1)),IF(OFFSET(CountryData!$A$1,'Quality check'!$A92-1,'Quality check'!AW$1-1)=0,"",OFFSET(CountryData!$A$1,'Quality check'!$A92-1,'Quality check'!AW$1-1)),"")</f>
        <v/>
      </c>
      <c r="AX92" s="203" t="str">
        <f ca="1">IF(AND(ISNUMBER($A92),ISNUMBER(AX$1)),IF(OFFSET(CountryData!$A$1,'Quality check'!$A92-1,'Quality check'!AX$1-1)=0,"",OFFSET(CountryData!$A$1,'Quality check'!$A92-1,'Quality check'!AX$1-1)),"")</f>
        <v/>
      </c>
      <c r="AY92" s="202" t="str">
        <f ca="1">IF(AND(ISNUMBER($A92),ISNUMBER(AY$1)),IF(OFFSET(CountryData!$A$1,'Quality check'!$A92-1,'Quality check'!AY$1-1)=0,"",OFFSET(CountryData!$A$1,'Quality check'!$A92-1,'Quality check'!AY$1-1)),"")</f>
        <v/>
      </c>
      <c r="AZ92" s="202" t="str">
        <f ca="1">IF(AND(ISNUMBER($A92),ISNUMBER(AZ$1)),IF(OFFSET(CountryData!$A$1,'Quality check'!$A92-1,'Quality check'!AZ$1-1)=0,"",OFFSET(CountryData!$A$1,'Quality check'!$A92-1,'Quality check'!AZ$1-1)),"")</f>
        <v/>
      </c>
      <c r="BA92" s="202" t="str">
        <f ca="1">IF(AND(ISNUMBER($A92),ISNUMBER(BA$1)),IF(OFFSET(CountryData!$A$1,'Quality check'!$A92-1,'Quality check'!BA$1-1)=0,"",OFFSET(CountryData!$A$1,'Quality check'!$A92-1,'Quality check'!BA$1-1)),"")</f>
        <v/>
      </c>
      <c r="BB92" s="202" t="str">
        <f ca="1">IF(AND(ISNUMBER($A92),ISNUMBER(BB$1)),IF(OFFSET(CountryData!$A$1,'Quality check'!$A92-1,'Quality check'!BB$1-1)=0,"",OFFSET(CountryData!$A$1,'Quality check'!$A92-1,'Quality check'!BB$1-1)),"")</f>
        <v/>
      </c>
      <c r="BC92" s="202" t="str">
        <f ca="1">IF(AND(ISNUMBER($A92),ISNUMBER(BC$1)),IF(OFFSET(CountryData!$A$1,'Quality check'!$A92-1,'Quality check'!BC$1-1)=0,"",OFFSET(CountryData!$A$1,'Quality check'!$A92-1,'Quality check'!BC$1-1)),"")</f>
        <v/>
      </c>
      <c r="BD92" s="313" t="str">
        <f ca="1">IF(AND(ISNUMBER($A92),ISNUMBER(BD$1)),IF(OFFSET(CountryData!$A$1,'Quality check'!$A92-1,'Quality check'!BD$1-1)=0,"",OFFSET(CountryData!$A$1,'Quality check'!$A92-1,'Quality check'!BD$1-1)),"")</f>
        <v/>
      </c>
      <c r="BE92" s="313" t="str">
        <f ca="1">IF(AND(ISNUMBER($A92),ISNUMBER(BE$1)),IF(OFFSET(CountryData!$A$1,'Quality check'!$A92-1,'Quality check'!BE$1-1)=0,"",OFFSET(CountryData!$A$1,'Quality check'!$A92-1,'Quality check'!BE$1-1)),"")</f>
        <v/>
      </c>
      <c r="BF92" s="313" t="str">
        <f ca="1">IF(AND(ISNUMBER($A92),ISNUMBER(BF$1)),IF(OFFSET(CountryData!$A$1,'Quality check'!$A92-1,'Quality check'!BF$1-1)=0,"",OFFSET(CountryData!$A$1,'Quality check'!$A92-1,'Quality check'!BF$1-1)),"")</f>
        <v/>
      </c>
      <c r="BG92" s="203" t="str">
        <f ca="1">IF(AND(ISNUMBER($A92),ISNUMBER(BG$1)),IF(OFFSET(CountryData!$A$1,'Quality check'!$A92-1,'Quality check'!BG$1-1)=0,"",OFFSET(CountryData!$A$1,'Quality check'!$A92-1,'Quality check'!BG$1-1)),"")</f>
        <v/>
      </c>
      <c r="BH92" s="202" t="str">
        <f ca="1">IF(AND(ISNUMBER($A92),ISNUMBER(BH$1)),IF(OFFSET(CountryData!$A$1,'Quality check'!$A92-1,'Quality check'!BH$1-1)=0,"",OFFSET(CountryData!$A$1,'Quality check'!$A92-1,'Quality check'!BH$1-1)),"")</f>
        <v/>
      </c>
      <c r="BI92" s="203" t="str">
        <f ca="1">IF(AND(ISNUMBER($A92),ISNUMBER(BI$1)),IF(OFFSET(CountryData!$A$1,'Quality check'!$A92-1,'Quality check'!BI$1-1)=0,"",OFFSET(CountryData!$A$1,'Quality check'!$A92-1,'Quality check'!BI$1-1)),"")</f>
        <v/>
      </c>
      <c r="BJ92" s="202" t="str">
        <f ca="1">IF(AND(ISNUMBER($A92),ISNUMBER(BJ$1)),IF(OFFSET(CountryData!$A$1,'Quality check'!$A92-1,'Quality check'!BJ$1-1)=0,"",OFFSET(CountryData!$A$1,'Quality check'!$A92-1,'Quality check'!BJ$1-1)),"")</f>
        <v/>
      </c>
      <c r="BK92" s="202" t="str">
        <f ca="1">IF(AND(ISNUMBER($A92),ISNUMBER(BK$1)),IF(OFFSET(CountryData!$A$1,'Quality check'!$A92-1,'Quality check'!BK$1-1)=0,"",OFFSET(CountryData!$A$1,'Quality check'!$A92-1,'Quality check'!BK$1-1)),"")</f>
        <v/>
      </c>
      <c r="BL92" s="308" t="str">
        <f ca="1">IF(AND(ISNUMBER($A92),ISNUMBER(BL$1)),IF(OFFSET(CountryData!$A$1,'Quality check'!$A92-1,'Quality check'!BL$1-1)=0,"",OFFSET(CountryData!$A$1,'Quality check'!$A92-1,'Quality check'!BL$1-1)),"")</f>
        <v/>
      </c>
      <c r="BM92" s="308" t="str">
        <f ca="1">IF(AND(ISNUMBER($A92),ISNUMBER(BM$1)),IF(OFFSET(CountryData!$A$1,'Quality check'!$A92-1,'Quality check'!BM$1-1)=0,"",OFFSET(CountryData!$A$1,'Quality check'!$A92-1,'Quality check'!BM$1-1)),"")</f>
        <v/>
      </c>
      <c r="BN92" s="308" t="str">
        <f ca="1">IF(AND(ISNUMBER($A92),ISNUMBER(BN$1)),IF(OFFSET(CountryData!$A$1,'Quality check'!$A92-1,'Quality check'!BN$1-1)=0,"",OFFSET(CountryData!$A$1,'Quality check'!$A92-1,'Quality check'!BN$1-1)),"")</f>
        <v/>
      </c>
      <c r="BO92" s="308" t="str">
        <f ca="1">IF(AND(ISNUMBER($A92),ISNUMBER(BO$1)),IF(OFFSET(CountryData!$A$1,'Quality check'!$A92-1,'Quality check'!BO$1-1)=0,"",OFFSET(CountryData!$A$1,'Quality check'!$A92-1,'Quality check'!BO$1-1)),"")</f>
        <v/>
      </c>
      <c r="BP92" s="308" t="str">
        <f ca="1">IF(AND(ISNUMBER($A92),ISNUMBER(BP$1)),IF(OFFSET(CountryData!$A$1,'Quality check'!$A92-1,'Quality check'!BP$1-1)=0,"",OFFSET(CountryData!$A$1,'Quality check'!$A92-1,'Quality check'!BP$1-1)),"")</f>
        <v/>
      </c>
      <c r="BQ92" s="308" t="str">
        <f ca="1">IF(AND(ISNUMBER($A92),ISNUMBER(BQ$1)),IF(OFFSET(CountryData!$A$1,'Quality check'!$A92-1,'Quality check'!BQ$1-1)=0,"",OFFSET(CountryData!$A$1,'Quality check'!$A92-1,'Quality check'!BQ$1-1)),"")</f>
        <v/>
      </c>
      <c r="BR92" s="308" t="str">
        <f ca="1">IF(AND(ISNUMBER($A92),ISNUMBER(BR$1)),IF(OFFSET(CountryData!$A$1,'Quality check'!$A92-1,'Quality check'!BR$1-1)=0,"",OFFSET(CountryData!$A$1,'Quality check'!$A92-1,'Quality check'!BR$1-1)),"")</f>
        <v/>
      </c>
      <c r="BS92" s="308" t="str">
        <f ca="1">IF(AND(ISNUMBER($A92),ISNUMBER(BS$1)),IF(OFFSET(CountryData!$A$1,'Quality check'!$A92-1,'Quality check'!BS$1-1)=0,"",OFFSET(CountryData!$A$1,'Quality check'!$A92-1,'Quality check'!BS$1-1)),"")</f>
        <v/>
      </c>
      <c r="BT92" s="308" t="str">
        <f ca="1">IF(AND(ISNUMBER($A92),ISNUMBER(BT$1)),IF(OFFSET(CountryData!$A$1,'Quality check'!$A92-1,'Quality check'!BT$1-1)=0,"",OFFSET(CountryData!$A$1,'Quality check'!$A92-1,'Quality check'!BT$1-1)),"")</f>
        <v/>
      </c>
      <c r="BU92" s="308" t="str">
        <f ca="1">IF(AND(ISNUMBER($A92),ISNUMBER(BU$1)),IF(OFFSET(CountryData!$A$1,'Quality check'!$A92-1,'Quality check'!BU$1-1)=0,"",OFFSET(CountryData!$A$1,'Quality check'!$A92-1,'Quality check'!BU$1-1)),"")</f>
        <v/>
      </c>
      <c r="BV92" s="308" t="str">
        <f ca="1">IF(AND(ISNUMBER($A92),ISNUMBER(BV$1)),IF(OFFSET(CountryData!$A$1,'Quality check'!$A92-1,'Quality check'!BV$1-1)=0,"",OFFSET(CountryData!$A$1,'Quality check'!$A92-1,'Quality check'!BV$1-1)),"")</f>
        <v/>
      </c>
      <c r="BW92" s="308" t="str">
        <f ca="1">IF(AND(ISNUMBER($A92),ISNUMBER(BW$1)),IF(OFFSET(CountryData!$A$1,'Quality check'!$A92-1,'Quality check'!BW$1-1)=0,"",OFFSET(CountryData!$A$1,'Quality check'!$A92-1,'Quality check'!BW$1-1)),"")</f>
        <v/>
      </c>
      <c r="BX92" s="202" t="str">
        <f ca="1">IF(AND(ISNUMBER($A92),ISNUMBER(BX$1)),IF(OFFSET(CountryData!$A$1,'Quality check'!$A92-1,'Quality check'!BX$1-1)=0,"",OFFSET(CountryData!$A$1,'Quality check'!$A92-1,'Quality check'!BX$1-1)),"")</f>
        <v/>
      </c>
      <c r="BY92" s="308" t="str">
        <f ca="1">IF(AND(ISNUMBER($A92),ISNUMBER(BY$1)),IF(OFFSET(CountryData!$A$1,'Quality check'!$A92-1,'Quality check'!BY$1-1)=0,"",OFFSET(CountryData!$A$1,'Quality check'!$A92-1,'Quality check'!BY$1-1)),"")</f>
        <v/>
      </c>
      <c r="BZ92" s="308" t="str">
        <f ca="1">IF(AND(ISNUMBER($A92),ISNUMBER(BZ$1)),IF(OFFSET(CountryData!$A$1,'Quality check'!$A92-1,'Quality check'!BZ$1-1)=0,"",OFFSET(CountryData!$A$1,'Quality check'!$A92-1,'Quality check'!BZ$1-1)),"")</f>
        <v/>
      </c>
      <c r="CA92" s="308" t="str">
        <f ca="1">IF(AND(ISNUMBER($A92),ISNUMBER(CA$1)),IF(OFFSET(CountryData!$A$1,'Quality check'!$A92-1,'Quality check'!CA$1-1)=0,"",OFFSET(CountryData!$A$1,'Quality check'!$A92-1,'Quality check'!CA$1-1)),"")</f>
        <v/>
      </c>
      <c r="CB92" s="308" t="str">
        <f ca="1">IF(AND(ISNUMBER($A92),ISNUMBER(CB$1)),IF(OFFSET(CountryData!$A$1,'Quality check'!$A92-1,'Quality check'!CB$1-1)=0,"",OFFSET(CountryData!$A$1,'Quality check'!$A92-1,'Quality check'!CB$1-1)),"")</f>
        <v/>
      </c>
      <c r="CC92" s="308" t="str">
        <f ca="1">IF(AND(ISNUMBER($A92),ISNUMBER(CC$1)),IF(OFFSET(CountryData!$A$1,'Quality check'!$A92-1,'Quality check'!CC$1-1)=0,"",OFFSET(CountryData!$A$1,'Quality check'!$A92-1,'Quality check'!CC$1-1)),"")</f>
        <v/>
      </c>
      <c r="CD92" s="308" t="str">
        <f ca="1">IF(AND(ISNUMBER($A92),ISNUMBER(CD$1)),IF(OFFSET(CountryData!$A$1,'Quality check'!$A92-1,'Quality check'!CD$1-1)=0,"",OFFSET(CountryData!$A$1,'Quality check'!$A92-1,'Quality check'!CD$1-1)),"")</f>
        <v/>
      </c>
      <c r="CE92" s="308" t="str">
        <f ca="1">IF(AND(ISNUMBER($A92),ISNUMBER(CE$1)),IF(OFFSET(CountryData!$A$1,'Quality check'!$A92-1,'Quality check'!CE$1-1)=0,"",OFFSET(CountryData!$A$1,'Quality check'!$A92-1,'Quality check'!CE$1-1)),"")</f>
        <v/>
      </c>
      <c r="CF92" s="308" t="str">
        <f ca="1">IF(AND(ISNUMBER($A92),ISNUMBER(CF$1)),IF(OFFSET(CountryData!$A$1,'Quality check'!$A92-1,'Quality check'!CF$1-1)=0,"",OFFSET(CountryData!$A$1,'Quality check'!$A92-1,'Quality check'!CF$1-1)),"")</f>
        <v/>
      </c>
      <c r="CG92" s="308" t="str">
        <f ca="1">IF(AND(ISNUMBER($A92),ISNUMBER(CG$1)),IF(OFFSET(CountryData!$A$1,'Quality check'!$A92-1,'Quality check'!CG$1-1)=0,"",OFFSET(CountryData!$A$1,'Quality check'!$A92-1,'Quality check'!CG$1-1)),"")</f>
        <v/>
      </c>
      <c r="CH92" s="308" t="str">
        <f ca="1">IF(AND(ISNUMBER($A92),ISNUMBER(CH$1)),IF(OFFSET(CountryData!$A$1,'Quality check'!$A92-1,'Quality check'!CH$1-1)=0,"",OFFSET(CountryData!$A$1,'Quality check'!$A92-1,'Quality check'!CH$1-1)),"")</f>
        <v/>
      </c>
      <c r="CI92" s="308" t="str">
        <f ca="1">IF(AND(ISNUMBER($A92),ISNUMBER(CI$1)),IF(OFFSET(CountryData!$A$1,'Quality check'!$A92-1,'Quality check'!CI$1-1)=0,"",OFFSET(CountryData!$A$1,'Quality check'!$A92-1,'Quality check'!CI$1-1)),"")</f>
        <v/>
      </c>
      <c r="CJ92" s="308" t="str">
        <f ca="1">IF(AND(ISNUMBER($A92),ISNUMBER(CJ$1)),IF(OFFSET(CountryData!$A$1,'Quality check'!$A92-1,'Quality check'!CJ$1-1)=0,"",OFFSET(CountryData!$A$1,'Quality check'!$A92-1,'Quality check'!CJ$1-1)),"")</f>
        <v/>
      </c>
      <c r="CK92" s="202" t="str">
        <f ca="1">IF(AND(ISNUMBER($A92),ISNUMBER(CK$1)),IF(OFFSET(CountryData!$A$1,'Quality check'!$A92-1,'Quality check'!CK$1-1)=0,"",OFFSET(CountryData!$A$1,'Quality check'!$A92-1,'Quality check'!CK$1-1)),"")</f>
        <v/>
      </c>
      <c r="CL92" s="308" t="str">
        <f ca="1">IF(AND(ISNUMBER($A92),ISNUMBER(CL$1)),IF(OFFSET(CountryData!$A$1,'Quality check'!$A92-1,'Quality check'!CL$1-1)=0,"",OFFSET(CountryData!$A$1,'Quality check'!$A92-1,'Quality check'!CL$1-1)),"")</f>
        <v/>
      </c>
      <c r="CM92" s="308" t="str">
        <f ca="1">IF(AND(ISNUMBER($A92),ISNUMBER(CM$1)),IF(OFFSET(CountryData!$A$1,'Quality check'!$A92-1,'Quality check'!CM$1-1)=0,"",OFFSET(CountryData!$A$1,'Quality check'!$A92-1,'Quality check'!CM$1-1)),"")</f>
        <v/>
      </c>
      <c r="CN92" s="308" t="str">
        <f ca="1">IF(AND(ISNUMBER($A92),ISNUMBER(CN$1)),IF(OFFSET(CountryData!$A$1,'Quality check'!$A92-1,'Quality check'!CN$1-1)=0,"",OFFSET(CountryData!$A$1,'Quality check'!$A92-1,'Quality check'!CN$1-1)),"")</f>
        <v/>
      </c>
      <c r="CO92" s="308" t="str">
        <f ca="1">IF(AND(ISNUMBER($A92),ISNUMBER(CO$1)),IF(OFFSET(CountryData!$A$1,'Quality check'!$A92-1,'Quality check'!CO$1-1)=0,"",OFFSET(CountryData!$A$1,'Quality check'!$A92-1,'Quality check'!CO$1-1)),"")</f>
        <v/>
      </c>
      <c r="CP92" s="308" t="str">
        <f ca="1">IF(AND(ISNUMBER($A92),ISNUMBER(CP$1)),IF(OFFSET(CountryData!$A$1,'Quality check'!$A92-1,'Quality check'!CP$1-1)=0,"",OFFSET(CountryData!$A$1,'Quality check'!$A92-1,'Quality check'!CP$1-1)),"")</f>
        <v/>
      </c>
      <c r="CQ92" s="308" t="str">
        <f ca="1">IF(AND(ISNUMBER($A92),ISNUMBER(CQ$1)),IF(OFFSET(CountryData!$A$1,'Quality check'!$A92-1,'Quality check'!CQ$1-1)=0,"",OFFSET(CountryData!$A$1,'Quality check'!$A92-1,'Quality check'!CQ$1-1)),"")</f>
        <v/>
      </c>
      <c r="CR92" s="203" t="str">
        <f ca="1">IF(AND(ISNUMBER($A92),ISNUMBER(CR$1)),IF(OFFSET(CountryData!$A$1,'Quality check'!$A92-1,'Quality check'!CR$1-1)=0,"",OFFSET(CountryData!$A$1,'Quality check'!$A92-1,'Quality check'!CR$1-1)),"")</f>
        <v/>
      </c>
      <c r="CS92" s="203" t="str">
        <f ca="1">IF(AND(ISNUMBER($A92),ISNUMBER(CS$1)),IF(OFFSET(CountryData!$A$1,'Quality check'!$A92-1,'Quality check'!CS$1-1)=0,"",OFFSET(CountryData!$A$1,'Quality check'!$A92-1,'Quality check'!CS$1-1)),"")</f>
        <v/>
      </c>
      <c r="CT92" s="203" t="str">
        <f ca="1">IF(AND(ISNUMBER($A92),ISNUMBER(CT$1)),IF(OFFSET(CountryData!$A$1,'Quality check'!$A92-1,'Quality check'!CT$1-1)=0,"",OFFSET(CountryData!$A$1,'Quality check'!$A92-1,'Quality check'!CT$1-1)),"")</f>
        <v/>
      </c>
      <c r="CU92" s="203" t="str">
        <f ca="1">IF(AND(ISNUMBER($A92),ISNUMBER(CU$1)),IF(OFFSET(CountryData!$A$1,'Quality check'!$A92-1,'Quality check'!CU$1-1)=0,"",OFFSET(CountryData!$A$1,'Quality check'!$A92-1,'Quality check'!CU$1-1)),"")</f>
        <v/>
      </c>
      <c r="CV92" s="203" t="str">
        <f ca="1">IF(AND(ISNUMBER($A92),ISNUMBER(CV$1)),IF(OFFSET(CountryData!$A$1,'Quality check'!$A92-1,'Quality check'!CV$1-1)=0,"",OFFSET(CountryData!$A$1,'Quality check'!$A92-1,'Quality check'!CV$1-1)),"")</f>
        <v/>
      </c>
      <c r="CW92" s="203" t="str">
        <f ca="1">IF(AND(ISNUMBER($A92),ISNUMBER(CW$1)),IF(OFFSET(CountryData!$A$1,'Quality check'!$A92-1,'Quality check'!CW$1-1)=0,"",OFFSET(CountryData!$A$1,'Quality check'!$A92-1,'Quality check'!CW$1-1)),"")</f>
        <v/>
      </c>
      <c r="CX92" s="203" t="str">
        <f ca="1">IF(AND(ISNUMBER($A92),ISNUMBER(CX$1)),IF(OFFSET(CountryData!$A$1,'Quality check'!$A92-1,'Quality check'!CX$1-1)=0,"",OFFSET(CountryData!$A$1,'Quality check'!$A92-1,'Quality check'!CX$1-1)),"")</f>
        <v/>
      </c>
      <c r="CY92" s="203" t="str">
        <f ca="1">IF(AND(ISNUMBER($A92),ISNUMBER(CY$1)),IF(OFFSET(CountryData!$A$1,'Quality check'!$A92-1,'Quality check'!CY$1-1)=0,"",OFFSET(CountryData!$A$1,'Quality check'!$A92-1,'Quality check'!CY$1-1)),"")</f>
        <v/>
      </c>
      <c r="CZ92" s="308" t="str">
        <f ca="1">IF(AND(ISNUMBER($A92),ISNUMBER(CZ$1)),IF(OFFSET(CountryData!$A$1,'Quality check'!$A92-1,'Quality check'!CZ$1-1)=0,"",OFFSET(CountryData!$A$1,'Quality check'!$A92-1,'Quality check'!CZ$1-1)),"")</f>
        <v/>
      </c>
      <c r="DA92" s="308" t="str">
        <f ca="1">IF(AND(ISNUMBER($A92),ISNUMBER(DA$1)),IF(OFFSET(CountryData!$A$1,'Quality check'!$A92-1,'Quality check'!DA$1-1)=0,"",OFFSET(CountryData!$A$1,'Quality check'!$A92-1,'Quality check'!DA$1-1)),"")</f>
        <v/>
      </c>
      <c r="DB92" s="202" t="str">
        <f ca="1">IF(AND(ISNUMBER($A92),ISNUMBER(DB$1)),IF(OFFSET(CountryData!$A$1,'Quality check'!$A92-1,'Quality check'!DB$1-1)=0,"",OFFSET(CountryData!$A$1,'Quality check'!$A92-1,'Quality check'!DB$1-1)),"")</f>
        <v/>
      </c>
      <c r="DC92" s="308" t="str">
        <f ca="1">IF(AND(ISNUMBER($A92),ISNUMBER(DC$1)),IF(OFFSET(CountryData!$A$1,'Quality check'!$A92-1,'Quality check'!DC$1-1)=0,"",OFFSET(CountryData!$A$1,'Quality check'!$A92-1,'Quality check'!DC$1-1)),"")</f>
        <v/>
      </c>
      <c r="DD92" s="308" t="str">
        <f ca="1">IF(AND(ISNUMBER($A92),ISNUMBER(DD$1)),IF(OFFSET(CountryData!$A$1,'Quality check'!$A92-1,'Quality check'!DD$1-1)=0,"",OFFSET(CountryData!$A$1,'Quality check'!$A92-1,'Quality check'!DD$1-1)),"")</f>
        <v/>
      </c>
      <c r="DE92" s="202" t="str">
        <f ca="1">IF(AND(ISNUMBER($A92),ISNUMBER(DE$1)),IF(OFFSET(CountryData!$A$1,'Quality check'!$A92-1,'Quality check'!DE$1-1)=0,"",OFFSET(CountryData!$A$1,'Quality check'!$A92-1,'Quality check'!DE$1-1)),"")</f>
        <v/>
      </c>
      <c r="DF92" s="203" t="str">
        <f ca="1">IF(AND(ISNUMBER($A92),ISNUMBER(DF$1)),IF(OFFSET(CountryData!$A$1,'Quality check'!$A92-1,'Quality check'!DF$1-1)=0,"",OFFSET(CountryData!$A$1,'Quality check'!$A92-1,'Quality check'!DF$1-1)),"")</f>
        <v/>
      </c>
      <c r="DG92" s="308" t="str">
        <f ca="1">IF(AND(ISNUMBER($A92),ISNUMBER(DG$1)),IF(OFFSET(CountryData!$A$1,'Quality check'!$A92-1,'Quality check'!DG$1-1)=0,"",OFFSET(CountryData!$A$1,'Quality check'!$A92-1,'Quality check'!DG$1-1)),"")</f>
        <v/>
      </c>
      <c r="DH92" s="203" t="str">
        <f ca="1">IF(AND(ISNUMBER($A92),ISNUMBER(DH$1)),IF(OFFSET(CountryData!$A$1,'Quality check'!$A92-1,'Quality check'!DH$1-1)=0,"",OFFSET(CountryData!$A$1,'Quality check'!$A92-1,'Quality check'!DH$1-1)),"")</f>
        <v/>
      </c>
      <c r="DI92" s="308" t="str">
        <f ca="1">IF(AND(ISNUMBER($A92),ISNUMBER(DI$1)),IF(OFFSET(CountryData!$A$1,'Quality check'!$A92-1,'Quality check'!DI$1-1)=0,"",OFFSET(CountryData!$A$1,'Quality check'!$A92-1,'Quality check'!DI$1-1)),"")</f>
        <v/>
      </c>
      <c r="DJ92" s="308" t="str">
        <f ca="1">IF(AND(ISNUMBER($A92),ISNUMBER(DJ$1)),IF(OFFSET(CountryData!$A$1,'Quality check'!$A92-1,'Quality check'!DJ$1-1)=0,"",OFFSET(CountryData!$A$1,'Quality check'!$A92-1,'Quality check'!DJ$1-1)),"")</f>
        <v/>
      </c>
      <c r="DK92" s="203" t="str">
        <f ca="1">IF(AND(ISNUMBER($A92),ISNUMBER(DK$1)),IF(OFFSET(CountryData!$A$1,'Quality check'!$A92-1,'Quality check'!DK$1-1)=0,"",OFFSET(CountryData!$A$1,'Quality check'!$A92-1,'Quality check'!DK$1-1)),"")</f>
        <v/>
      </c>
      <c r="DL92" s="203" t="str">
        <f ca="1">IF(AND(ISNUMBER($A92),ISNUMBER(DL$1)),IF(OFFSET(CountryData!$A$1,'Quality check'!$A92-1,'Quality check'!DL$1-1)=0,"",OFFSET(CountryData!$A$1,'Quality check'!$A92-1,'Quality check'!DL$1-1)),"")</f>
        <v/>
      </c>
      <c r="DM92" s="203" t="str">
        <f ca="1">IF(AND(ISNUMBER($A92),ISNUMBER(DM$1)),IF(OFFSET(CountryData!$A$1,'Quality check'!$A92-1,'Quality check'!DM$1-1)=0,"",OFFSET(CountryData!$A$1,'Quality check'!$A92-1,'Quality check'!DM$1-1)),"")</f>
        <v/>
      </c>
      <c r="DN92" s="203" t="str">
        <f ca="1">IF(AND(ISNUMBER($A92),ISNUMBER(DN$1)),IF(OFFSET(CountryData!$A$1,'Quality check'!$A92-1,'Quality check'!DN$1-1)=0,"",OFFSET(CountryData!$A$1,'Quality check'!$A92-1,'Quality check'!DN$1-1)),"")</f>
        <v/>
      </c>
      <c r="DO92" t="str">
        <f ca="1">IF(AND(ISNUMBER($A92),ISNUMBER(DO$1)),IF(OFFSET(CountryData!$A$1,'Quality check'!$A92-1,'Quality check'!DO$1-1)=0,"",OFFSET(CountryData!$A$1,'Quality check'!$A92-1,'Quality check'!DO$1-1)),"")</f>
        <v/>
      </c>
      <c r="DP92" t="str">
        <f ca="1">IF(AND(ISNUMBER($A92),ISNUMBER(DP$1)),IF(OFFSET(CountryData!$A$1,'Quality check'!$A92-1,'Quality check'!DP$1-1)=0,"",OFFSET(CountryData!$A$1,'Quality check'!$A92-1,'Quality check'!DP$1-1)),"")</f>
        <v/>
      </c>
      <c r="EF92">
        <f t="shared" si="14"/>
        <v>14</v>
      </c>
      <c r="EG92" t="str">
        <f t="shared" si="15"/>
        <v/>
      </c>
      <c r="EH92" t="str">
        <f t="shared" si="11"/>
        <v/>
      </c>
    </row>
    <row r="93" spans="1:138" x14ac:dyDescent="0.25">
      <c r="A93" s="114">
        <f>IF(ISNUMBER(MATCH(C93,CountryData!$EM:$EM,0)),MATCH(C93,CountryData!$EM:$EM,0),"")</f>
        <v>84</v>
      </c>
      <c r="B93" t="s">
        <v>463</v>
      </c>
      <c r="C93" t="s">
        <v>782</v>
      </c>
      <c r="D93" t="str">
        <f t="shared" si="12"/>
        <v>Rwanda</v>
      </c>
      <c r="E93">
        <f t="shared" si="13"/>
        <v>2012</v>
      </c>
      <c r="F93" s="203">
        <f ca="1">IF(AND(ISNUMBER($A93),ISNUMBER(F$1)),IF(OFFSET(CountryData!$A$1,'Quality check'!$A93-1,'Quality check'!F$1-1)=0,"",OFFSET(CountryData!$A$1,'Quality check'!$A93-1,'Quality check'!F$1-1)),"")</f>
        <v>11477984.740893111</v>
      </c>
      <c r="G93" s="203">
        <f ca="1">IF(AND(ISNUMBER($A93),ISNUMBER(G$1)),IF(OFFSET(CountryData!$A$1,'Quality check'!$A93-1,'Quality check'!G$1-1)=0,"",OFFSET(CountryData!$A$1,'Quality check'!$A93-1,'Quality check'!G$1-1)),"")</f>
        <v>4820753.5911751064</v>
      </c>
      <c r="H93" s="202" t="str">
        <f ca="1">IF(AND(ISNUMBER($A93),ISNUMBER(H$1)),IF(OFFSET(CountryData!$A$1,'Quality check'!$A93-1,'Quality check'!H$1-1)=0,"",OFFSET(CountryData!$A$1,'Quality check'!$A93-1,'Quality check'!H$1-1)),"")</f>
        <v/>
      </c>
      <c r="I93" s="202">
        <f ca="1">IF(AND(ISNUMBER($A93),ISNUMBER(I$1)),IF(OFFSET(CountryData!$A$1,'Quality check'!$A93-1,'Quality check'!I$1-1)=0,"",OFFSET(CountryData!$A$1,'Quality check'!$A93-1,'Quality check'!I$1-1)),"")</f>
        <v>2.9161793135358143E-2</v>
      </c>
      <c r="J93" s="203">
        <f ca="1">IF(AND(ISNUMBER($A93),ISNUMBER(J$1)),IF(OFFSET(CountryData!$A$1,'Quality check'!$A93-1,'Quality check'!J$1-1)=0,"",OFFSET(CountryData!$A$1,'Quality check'!$A93-1,'Quality check'!J$1-1)),"")</f>
        <v>5843782.4108282961</v>
      </c>
      <c r="K93" s="203">
        <f ca="1">IF(AND(ISNUMBER($A93),ISNUMBER(K$1)),IF(OFFSET(CountryData!$A$1,'Quality check'!$A93-1,'Quality check'!K$1-1)=0,"",OFFSET(CountryData!$A$1,'Quality check'!$A93-1,'Quality check'!K$1-1)),"")</f>
        <v>1370745.5271680711</v>
      </c>
      <c r="L93" s="203" t="str">
        <f ca="1">IF(AND(ISNUMBER($A93),ISNUMBER(L$1)),IF(OFFSET(CountryData!$A$1,'Quality check'!$A93-1,'Quality check'!L$1-1)=0,"",OFFSET(CountryData!$A$1,'Quality check'!$A93-1,'Quality check'!L$1-1)),"")</f>
        <v/>
      </c>
      <c r="M93" s="203">
        <f ca="1">IF(AND(ISNUMBER($A93),ISNUMBER(M$1)),IF(OFFSET(CountryData!$A$1,'Quality check'!$A93-1,'Quality check'!M$1-1)=0,"",OFFSET(CountryData!$A$1,'Quality check'!$A93-1,'Quality check'!M$1-1)),"")</f>
        <v>1944759.5670206971</v>
      </c>
      <c r="N93" s="203">
        <f ca="1">IF(AND(ISNUMBER($A93),ISNUMBER(N$1)),IF(OFFSET(CountryData!$A$1,'Quality check'!$A93-1,'Quality check'!N$1-1)=0,"",OFFSET(CountryData!$A$1,'Quality check'!$A93-1,'Quality check'!N$1-1)),"")</f>
        <v>758944.39865574159</v>
      </c>
      <c r="O93" s="203">
        <f ca="1">IF(AND(ISNUMBER($A93),ISNUMBER(O$1)),IF(OFFSET(CountryData!$A$1,'Quality check'!$A93-1,'Quality check'!O$1-1)=0,"",OFFSET(CountryData!$A$1,'Quality check'!$A93-1,'Quality check'!O$1-1)),"")</f>
        <v>192822.24311975736</v>
      </c>
      <c r="P93" s="203">
        <f ca="1">IF(AND(ISNUMBER($A93),ISNUMBER(P$1)),IF(OFFSET(CountryData!$A$1,'Quality check'!$A93-1,'Quality check'!P$1-1)=0,"",OFFSET(CountryData!$A$1,'Quality check'!$A93-1,'Quality check'!P$1-1)),"")</f>
        <v>291331.94222959498</v>
      </c>
      <c r="Q93" s="203">
        <f ca="1">IF(AND(ISNUMBER($A93),ISNUMBER(Q$1)),IF(OFFSET(CountryData!$A$1,'Quality check'!$A93-1,'Quality check'!Q$1-1)=0,"",OFFSET(CountryData!$A$1,'Quality check'!$A93-1,'Quality check'!Q$1-1)),"")</f>
        <v>462655.31612121657</v>
      </c>
      <c r="R93" s="203">
        <f ca="1">IF(AND(ISNUMBER($A93),ISNUMBER(R$1)),IF(OFFSET(CountryData!$A$1,'Quality check'!$A93-1,'Quality check'!R$1-1)=0,"",OFFSET(CountryData!$A$1,'Quality check'!$A93-1,'Quality check'!R$1-1)),"")</f>
        <v>98509.699109837631</v>
      </c>
      <c r="S93" s="203">
        <f ca="1">IF(AND(ISNUMBER($A93),ISNUMBER(S$1)),IF(OFFSET(CountryData!$A$1,'Quality check'!$A93-1,'Quality check'!S$1-1)=0,"",OFFSET(CountryData!$A$1,'Quality check'!$A93-1,'Quality check'!S$1-1)),"")</f>
        <v>95547.001392248523</v>
      </c>
      <c r="T93" s="202">
        <f ca="1">IF(AND(ISNUMBER($A93),ISNUMBER(T$1)),IF(OFFSET(CountryData!$A$1,'Quality check'!$A93-1,'Quality check'!T$1-1)=0,"",OFFSET(CountryData!$A$1,'Quality check'!$A93-1,'Quality check'!T$1-1)),"")</f>
        <v>0.81</v>
      </c>
      <c r="U93" s="203">
        <f ca="1">IF(AND(ISNUMBER($A93),ISNUMBER(U$1)),IF(OFFSET(CountryData!$A$1,'Quality check'!$A93-1,'Quality check'!U$1-1)=0,"",OFFSET(CountryData!$A$1,'Quality check'!$A93-1,'Quality check'!U$1-1)),"")</f>
        <v>9297167.6401234195</v>
      </c>
      <c r="V93" s="203">
        <f ca="1">IF(AND(ISNUMBER($A93),ISNUMBER(V$1)),IF(OFFSET(CountryData!$A$1,'Quality check'!$A93-1,'Quality check'!V$1-1)=0,"",OFFSET(CountryData!$A$1,'Quality check'!$A93-1,'Quality check'!V$1-1)),"")</f>
        <v>9297167.6401234195</v>
      </c>
      <c r="W93" s="202">
        <f ca="1">IF(AND(ISNUMBER($A93),ISNUMBER(W$1)),IF(OFFSET(CountryData!$A$1,'Quality check'!$A93-1,'Quality check'!W$1-1)=0,"",OFFSET(CountryData!$A$1,'Quality check'!$A93-1,'Quality check'!W$1-1)),"")</f>
        <v>0.76800000000000002</v>
      </c>
      <c r="X93" s="202">
        <f ca="1">IF(AND(ISNUMBER($A93),ISNUMBER(X$1)),IF(OFFSET(CountryData!$A$1,'Quality check'!$A93-1,'Quality check'!X$1-1)=0,"",OFFSET(CountryData!$A$1,'Quality check'!$A93-1,'Quality check'!X$1-1)),"")</f>
        <v>4.5999999999999996</v>
      </c>
      <c r="Y93" s="202" t="str">
        <f ca="1">IF(AND(ISNUMBER($A93),ISNUMBER(Y$1)),IF(OFFSET(CountryData!$A$1,'Quality check'!$A93-1,'Quality check'!Y$1-1)=0,"",OFFSET(CountryData!$A$1,'Quality check'!$A93-1,'Quality check'!Y$1-1)),"")</f>
        <v/>
      </c>
      <c r="Z93" s="202">
        <f ca="1">IF(AND(ISNUMBER($A93),ISNUMBER(Z$1)),IF(OFFSET(CountryData!$A$1,'Quality check'!$A93-1,'Quality check'!Z$1-1)=0,"",OFFSET(CountryData!$A$1,'Quality check'!$A93-1,'Quality check'!Z$1-1)),"")</f>
        <v>0.15000000000000002</v>
      </c>
      <c r="AA93" s="203">
        <f ca="1">IF(AND(ISNUMBER($A93),ISNUMBER(AA$1)),IF(OFFSET(CountryData!$A$1,'Quality check'!$A93-1,'Quality check'!AA$1-1)=0,"",OFFSET(CountryData!$A$1,'Quality check'!$A93-1,'Quality check'!AA$1-1)),"")</f>
        <v>9000</v>
      </c>
      <c r="AB93" s="203">
        <f ca="1">IF(AND(ISNUMBER($A93),ISNUMBER(AB$1)),IF(OFFSET(CountryData!$A$1,'Quality check'!$A93-1,'Quality check'!AB$1-1)=0,"",OFFSET(CountryData!$A$1,'Quality check'!$A93-1,'Quality check'!AB$1-1)),"")</f>
        <v>1700</v>
      </c>
      <c r="AC93" s="203">
        <f ca="1">IF(AND(ISNUMBER($A93),ISNUMBER(AC$1)),IF(OFFSET(CountryData!$A$1,'Quality check'!$A93-1,'Quality check'!AC$1-1)=0,"",OFFSET(CountryData!$A$1,'Quality check'!$A93-1,'Quality check'!AC$1-1)),"")</f>
        <v>24000</v>
      </c>
      <c r="AD93" s="203" t="str">
        <f ca="1">IF(AND(ISNUMBER($A93),ISNUMBER(AD$1)),IF(OFFSET(CountryData!$A$1,'Quality check'!$A93-1,'Quality check'!AD$1-1)=0,"",OFFSET(CountryData!$A$1,'Quality check'!$A93-1,'Quality check'!AD$1-1)),"")</f>
        <v/>
      </c>
      <c r="AE93" s="202">
        <f ca="1">IF(AND(ISNUMBER($A93),ISNUMBER(AE$1)),IF(OFFSET(CountryData!$A$1,'Quality check'!$A93-1,'Quality check'!AE$1-1)=0,"",OFFSET(CountryData!$A$1,'Quality check'!$A93-1,'Quality check'!AE$1-1)),"")</f>
        <v>0.13200000000000001</v>
      </c>
      <c r="AF93" s="308">
        <f ca="1">IF(AND(ISNUMBER($A93),ISNUMBER(AF$1)),IF(OFFSET(CountryData!$A$1,'Quality check'!$A93-1,'Quality check'!AF$1-1)=0,"",OFFSET(CountryData!$A$1,'Quality check'!$A93-1,'Quality check'!AF$1-1)),"")</f>
        <v>2.8600000000000008</v>
      </c>
      <c r="AG93" s="203" t="str">
        <f ca="1">IF(AND(ISNUMBER($A93),ISNUMBER(AG$1)),IF(OFFSET(CountryData!$A$1,'Quality check'!$A93-1,'Quality check'!AG$1-1)=0,"",OFFSET(CountryData!$A$1,'Quality check'!$A93-1,'Quality check'!AG$1-1)),"")</f>
        <v>CHW</v>
      </c>
      <c r="AH93" s="203" t="str">
        <f ca="1">IF(AND(ISNUMBER($A93),ISNUMBER(AH$1)),IF(OFFSET(CountryData!$A$1,'Quality check'!$A93-1,'Quality check'!AH$1-1)=0,"",OFFSET(CountryData!$A$1,'Quality check'!$A93-1,'Quality check'!AH$1-1)),"")</f>
        <v/>
      </c>
      <c r="AI93" s="203">
        <f ca="1">IF(AND(ISNUMBER($A93),ISNUMBER(AI$1)),IF(OFFSET(CountryData!$A$1,'Quality check'!$A93-1,'Quality check'!AI$1-1)=0,"",OFFSET(CountryData!$A$1,'Quality check'!$A93-1,'Quality check'!AI$1-1)),"")</f>
        <v>45000</v>
      </c>
      <c r="AJ93" s="202" t="str">
        <f ca="1">IF(AND(ISNUMBER($A93),ISNUMBER(AJ$1)),IF(OFFSET(CountryData!$A$1,'Quality check'!$A93-1,'Quality check'!AJ$1-1)=0,"",OFFSET(CountryData!$A$1,'Quality check'!$A93-1,'Quality check'!AJ$1-1)),"")</f>
        <v/>
      </c>
      <c r="AK93" s="202" t="str">
        <f ca="1">IF(AND(ISNUMBER($A93),ISNUMBER(AK$1)),IF(OFFSET(CountryData!$A$1,'Quality check'!$A93-1,'Quality check'!AK$1-1)=0,"",OFFSET(CountryData!$A$1,'Quality check'!$A93-1,'Quality check'!AK$1-1)),"")</f>
        <v/>
      </c>
      <c r="AL93" s="202">
        <f ca="1">IF(AND(ISNUMBER($A93),ISNUMBER(AL$1)),IF(OFFSET(CountryData!$A$1,'Quality check'!$A93-1,'Quality check'!AL$1-1)=0,"",OFFSET(CountryData!$A$1,'Quality check'!$A93-1,'Quality check'!AL$1-1)),"")</f>
        <v>3.6999999999999998E-2</v>
      </c>
      <c r="AM93" s="202" t="str">
        <f ca="1">IF(AND(ISNUMBER($A93),ISNUMBER(AM$1)),IF(OFFSET(CountryData!$A$1,'Quality check'!$A93-1,'Quality check'!AM$1-1)=0,"",OFFSET(CountryData!$A$1,'Quality check'!$A93-1,'Quality check'!AM$1-1)),"")</f>
        <v/>
      </c>
      <c r="AN93" s="202" t="str">
        <f ca="1">IF(AND(ISNUMBER($A93),ISNUMBER(AN$1)),IF(OFFSET(CountryData!$A$1,'Quality check'!$A93-1,'Quality check'!AN$1-1)=0,"",OFFSET(CountryData!$A$1,'Quality check'!$A93-1,'Quality check'!AN$1-1)),"")</f>
        <v/>
      </c>
      <c r="AO93" s="203" t="str">
        <f ca="1">IF(AND(ISNUMBER($A93),ISNUMBER(AO$1)),IF(OFFSET(CountryData!$A$1,'Quality check'!$A93-1,'Quality check'!AO$1-1)=0,"",OFFSET(CountryData!$A$1,'Quality check'!$A93-1,'Quality check'!AO$1-1)),"")</f>
        <v/>
      </c>
      <c r="AP93" s="203">
        <f ca="1">IF(AND(ISNUMBER($A93),ISNUMBER(AP$1)),IF(OFFSET(CountryData!$A$1,'Quality check'!$A93-1,'Quality check'!AP$1-1)=0,"",OFFSET(CountryData!$A$1,'Quality check'!$A93-1,'Quality check'!AP$1-1)),"")</f>
        <v>45000</v>
      </c>
      <c r="AQ93" s="202" t="str">
        <f ca="1">IF(AND(ISNUMBER($A93),ISNUMBER(AQ$1)),IF(OFFSET(CountryData!$A$1,'Quality check'!$A93-1,'Quality check'!AQ$1-1)=0,"",OFFSET(CountryData!$A$1,'Quality check'!$A93-1,'Quality check'!AQ$1-1)),"")</f>
        <v/>
      </c>
      <c r="AR93" s="202" t="str">
        <f ca="1">IF(AND(ISNUMBER($A93),ISNUMBER(AR$1)),IF(OFFSET(CountryData!$A$1,'Quality check'!$A93-1,'Quality check'!AR$1-1)=0,"",OFFSET(CountryData!$A$1,'Quality check'!$A93-1,'Quality check'!AR$1-1)),"")</f>
        <v/>
      </c>
      <c r="AS93" s="202">
        <f ca="1">IF(AND(ISNUMBER($A93),ISNUMBER(AS$1)),IF(OFFSET(CountryData!$A$1,'Quality check'!$A93-1,'Quality check'!AS$1-1)=0,"",OFFSET(CountryData!$A$1,'Quality check'!$A93-1,'Quality check'!AS$1-1)),"")</f>
        <v>0.158</v>
      </c>
      <c r="AT93" s="202" t="str">
        <f ca="1">IF(AND(ISNUMBER($A93),ISNUMBER(AT$1)),IF(OFFSET(CountryData!$A$1,'Quality check'!$A93-1,'Quality check'!AT$1-1)=0,"",OFFSET(CountryData!$A$1,'Quality check'!$A93-1,'Quality check'!AT$1-1)),"")</f>
        <v/>
      </c>
      <c r="AU93" s="202" t="str">
        <f ca="1">IF(AND(ISNUMBER($A93),ISNUMBER(AU$1)),IF(OFFSET(CountryData!$A$1,'Quality check'!$A93-1,'Quality check'!AU$1-1)=0,"",OFFSET(CountryData!$A$1,'Quality check'!$A93-1,'Quality check'!AU$1-1)),"")</f>
        <v/>
      </c>
      <c r="AV93" s="202" t="str">
        <f ca="1">IF(AND(ISNUMBER($A93),ISNUMBER(AV$1)),IF(OFFSET(CountryData!$A$1,'Quality check'!$A93-1,'Quality check'!AV$1-1)=0,"",OFFSET(CountryData!$A$1,'Quality check'!$A93-1,'Quality check'!AV$1-1)),"")</f>
        <v/>
      </c>
      <c r="AW93" s="203" t="str">
        <f ca="1">IF(AND(ISNUMBER($A93),ISNUMBER(AW$1)),IF(OFFSET(CountryData!$A$1,'Quality check'!$A93-1,'Quality check'!AW$1-1)=0,"",OFFSET(CountryData!$A$1,'Quality check'!$A93-1,'Quality check'!AW$1-1)),"")</f>
        <v/>
      </c>
      <c r="AX93" s="203">
        <f ca="1">IF(AND(ISNUMBER($A93),ISNUMBER(AX$1)),IF(OFFSET(CountryData!$A$1,'Quality check'!$A93-1,'Quality check'!AX$1-1)=0,"",OFFSET(CountryData!$A$1,'Quality check'!$A93-1,'Quality check'!AX$1-1)),"")</f>
        <v>45000</v>
      </c>
      <c r="AY93" s="202" t="str">
        <f ca="1">IF(AND(ISNUMBER($A93),ISNUMBER(AY$1)),IF(OFFSET(CountryData!$A$1,'Quality check'!$A93-1,'Quality check'!AY$1-1)=0,"",OFFSET(CountryData!$A$1,'Quality check'!$A93-1,'Quality check'!AY$1-1)),"")</f>
        <v/>
      </c>
      <c r="AZ93" s="202" t="str">
        <f ca="1">IF(AND(ISNUMBER($A93),ISNUMBER(AZ$1)),IF(OFFSET(CountryData!$A$1,'Quality check'!$A93-1,'Quality check'!AZ$1-1)=0,"",OFFSET(CountryData!$A$1,'Quality check'!$A93-1,'Quality check'!AZ$1-1)),"")</f>
        <v/>
      </c>
      <c r="BA93" s="202" t="str">
        <f ca="1">IF(AND(ISNUMBER($A93),ISNUMBER(BA$1)),IF(OFFSET(CountryData!$A$1,'Quality check'!$A93-1,'Quality check'!BA$1-1)=0,"",OFFSET(CountryData!$A$1,'Quality check'!$A93-1,'Quality check'!BA$1-1)),"")</f>
        <v/>
      </c>
      <c r="BB93" s="202" t="str">
        <f ca="1">IF(AND(ISNUMBER($A93),ISNUMBER(BB$1)),IF(OFFSET(CountryData!$A$1,'Quality check'!$A93-1,'Quality check'!BB$1-1)=0,"",OFFSET(CountryData!$A$1,'Quality check'!$A93-1,'Quality check'!BB$1-1)),"")</f>
        <v/>
      </c>
      <c r="BC93" s="202" t="str">
        <f ca="1">IF(AND(ISNUMBER($A93),ISNUMBER(BC$1)),IF(OFFSET(CountryData!$A$1,'Quality check'!$A93-1,'Quality check'!BC$1-1)=0,"",OFFSET(CountryData!$A$1,'Quality check'!$A93-1,'Quality check'!BC$1-1)),"")</f>
        <v/>
      </c>
      <c r="BD93" s="313" t="str">
        <f ca="1">IF(AND(ISNUMBER($A93),ISNUMBER(BD$1)),IF(OFFSET(CountryData!$A$1,'Quality check'!$A93-1,'Quality check'!BD$1-1)=0,"",OFFSET(CountryData!$A$1,'Quality check'!$A93-1,'Quality check'!BD$1-1)),"")</f>
        <v/>
      </c>
      <c r="BE93" s="313" t="str">
        <f ca="1">IF(AND(ISNUMBER($A93),ISNUMBER(BE$1)),IF(OFFSET(CountryData!$A$1,'Quality check'!$A93-1,'Quality check'!BE$1-1)=0,"",OFFSET(CountryData!$A$1,'Quality check'!$A93-1,'Quality check'!BE$1-1)),"")</f>
        <v/>
      </c>
      <c r="BF93" s="313" t="str">
        <f ca="1">IF(AND(ISNUMBER($A93),ISNUMBER(BF$1)),IF(OFFSET(CountryData!$A$1,'Quality check'!$A93-1,'Quality check'!BF$1-1)=0,"",OFFSET(CountryData!$A$1,'Quality check'!$A93-1,'Quality check'!BF$1-1)),"")</f>
        <v/>
      </c>
      <c r="BG93" s="203" t="str">
        <f ca="1">IF(AND(ISNUMBER($A93),ISNUMBER(BG$1)),IF(OFFSET(CountryData!$A$1,'Quality check'!$A93-1,'Quality check'!BG$1-1)=0,"",OFFSET(CountryData!$A$1,'Quality check'!$A93-1,'Quality check'!BG$1-1)),"")</f>
        <v/>
      </c>
      <c r="BH93" s="202" t="str">
        <f ca="1">IF(AND(ISNUMBER($A93),ISNUMBER(BH$1)),IF(OFFSET(CountryData!$A$1,'Quality check'!$A93-1,'Quality check'!BH$1-1)=0,"",OFFSET(CountryData!$A$1,'Quality check'!$A93-1,'Quality check'!BH$1-1)),"")</f>
        <v/>
      </c>
      <c r="BI93" s="203" t="str">
        <f ca="1">IF(AND(ISNUMBER($A93),ISNUMBER(BI$1)),IF(OFFSET(CountryData!$A$1,'Quality check'!$A93-1,'Quality check'!BI$1-1)=0,"",OFFSET(CountryData!$A$1,'Quality check'!$A93-1,'Quality check'!BI$1-1)),"")</f>
        <v/>
      </c>
      <c r="BJ93" s="202">
        <f ca="1">IF(AND(ISNUMBER($A93),ISNUMBER(BJ$1)),IF(OFFSET(CountryData!$A$1,'Quality check'!$A93-1,'Quality check'!BJ$1-1)=0,"",OFFSET(CountryData!$A$1,'Quality check'!$A93-1,'Quality check'!BJ$1-1)),"")</f>
        <v>45000</v>
      </c>
      <c r="BK93" s="202" t="str">
        <f ca="1">IF(AND(ISNUMBER($A93),ISNUMBER(BK$1)),IF(OFFSET(CountryData!$A$1,'Quality check'!$A93-1,'Quality check'!BK$1-1)=0,"",OFFSET(CountryData!$A$1,'Quality check'!$A93-1,'Quality check'!BK$1-1)),"")</f>
        <v/>
      </c>
      <c r="BL93" s="308" t="str">
        <f ca="1">IF(AND(ISNUMBER($A93),ISNUMBER(BL$1)),IF(OFFSET(CountryData!$A$1,'Quality check'!$A93-1,'Quality check'!BL$1-1)=0,"",OFFSET(CountryData!$A$1,'Quality check'!$A93-1,'Quality check'!BL$1-1)),"")</f>
        <v/>
      </c>
      <c r="BM93" s="308" t="str">
        <f ca="1">IF(AND(ISNUMBER($A93),ISNUMBER(BM$1)),IF(OFFSET(CountryData!$A$1,'Quality check'!$A93-1,'Quality check'!BM$1-1)=0,"",OFFSET(CountryData!$A$1,'Quality check'!$A93-1,'Quality check'!BM$1-1)),"")</f>
        <v/>
      </c>
      <c r="BN93" s="308" t="str">
        <f ca="1">IF(AND(ISNUMBER($A93),ISNUMBER(BN$1)),IF(OFFSET(CountryData!$A$1,'Quality check'!$A93-1,'Quality check'!BN$1-1)=0,"",OFFSET(CountryData!$A$1,'Quality check'!$A93-1,'Quality check'!BN$1-1)),"")</f>
        <v/>
      </c>
      <c r="BO93" s="308" t="str">
        <f ca="1">IF(AND(ISNUMBER($A93),ISNUMBER(BO$1)),IF(OFFSET(CountryData!$A$1,'Quality check'!$A93-1,'Quality check'!BO$1-1)=0,"",OFFSET(CountryData!$A$1,'Quality check'!$A93-1,'Quality check'!BO$1-1)),"")</f>
        <v/>
      </c>
      <c r="BP93" s="308" t="str">
        <f ca="1">IF(AND(ISNUMBER($A93),ISNUMBER(BP$1)),IF(OFFSET(CountryData!$A$1,'Quality check'!$A93-1,'Quality check'!BP$1-1)=0,"",OFFSET(CountryData!$A$1,'Quality check'!$A93-1,'Quality check'!BP$1-1)),"")</f>
        <v/>
      </c>
      <c r="BQ93" s="308" t="str">
        <f ca="1">IF(AND(ISNUMBER($A93),ISNUMBER(BQ$1)),IF(OFFSET(CountryData!$A$1,'Quality check'!$A93-1,'Quality check'!BQ$1-1)=0,"",OFFSET(CountryData!$A$1,'Quality check'!$A93-1,'Quality check'!BQ$1-1)),"")</f>
        <v/>
      </c>
      <c r="BR93" s="308" t="str">
        <f ca="1">IF(AND(ISNUMBER($A93),ISNUMBER(BR$1)),IF(OFFSET(CountryData!$A$1,'Quality check'!$A93-1,'Quality check'!BR$1-1)=0,"",OFFSET(CountryData!$A$1,'Quality check'!$A93-1,'Quality check'!BR$1-1)),"")</f>
        <v/>
      </c>
      <c r="BS93" s="308" t="str">
        <f ca="1">IF(AND(ISNUMBER($A93),ISNUMBER(BS$1)),IF(OFFSET(CountryData!$A$1,'Quality check'!$A93-1,'Quality check'!BS$1-1)=0,"",OFFSET(CountryData!$A$1,'Quality check'!$A93-1,'Quality check'!BS$1-1)),"")</f>
        <v/>
      </c>
      <c r="BT93" s="308" t="str">
        <f ca="1">IF(AND(ISNUMBER($A93),ISNUMBER(BT$1)),IF(OFFSET(CountryData!$A$1,'Quality check'!$A93-1,'Quality check'!BT$1-1)=0,"",OFFSET(CountryData!$A$1,'Quality check'!$A93-1,'Quality check'!BT$1-1)),"")</f>
        <v/>
      </c>
      <c r="BU93" s="308">
        <f ca="1">IF(AND(ISNUMBER($A93),ISNUMBER(BU$1)),IF(OFFSET(CountryData!$A$1,'Quality check'!$A93-1,'Quality check'!BU$1-1)=0,"",OFFSET(CountryData!$A$1,'Quality check'!$A93-1,'Quality check'!BU$1-1)),"")</f>
        <v>0.42699999999999999</v>
      </c>
      <c r="BV93" s="308" t="str">
        <f ca="1">IF(AND(ISNUMBER($A93),ISNUMBER(BV$1)),IF(OFFSET(CountryData!$A$1,'Quality check'!$A93-1,'Quality check'!BV$1-1)=0,"",OFFSET(CountryData!$A$1,'Quality check'!$A93-1,'Quality check'!BV$1-1)),"")</f>
        <v/>
      </c>
      <c r="BW93" s="308" t="str">
        <f ca="1">IF(AND(ISNUMBER($A93),ISNUMBER(BW$1)),IF(OFFSET(CountryData!$A$1,'Quality check'!$A93-1,'Quality check'!BW$1-1)=0,"",OFFSET(CountryData!$A$1,'Quality check'!$A93-1,'Quality check'!BW$1-1)),"")</f>
        <v/>
      </c>
      <c r="BX93" s="202" t="str">
        <f ca="1">IF(AND(ISNUMBER($A93),ISNUMBER(BX$1)),IF(OFFSET(CountryData!$A$1,'Quality check'!$A93-1,'Quality check'!BX$1-1)=0,"",OFFSET(CountryData!$A$1,'Quality check'!$A93-1,'Quality check'!BX$1-1)),"")</f>
        <v/>
      </c>
      <c r="BY93" s="308" t="str">
        <f ca="1">IF(AND(ISNUMBER($A93),ISNUMBER(BY$1)),IF(OFFSET(CountryData!$A$1,'Quality check'!$A93-1,'Quality check'!BY$1-1)=0,"",OFFSET(CountryData!$A$1,'Quality check'!$A93-1,'Quality check'!BY$1-1)),"")</f>
        <v/>
      </c>
      <c r="BZ93" s="308" t="str">
        <f ca="1">IF(AND(ISNUMBER($A93),ISNUMBER(BZ$1)),IF(OFFSET(CountryData!$A$1,'Quality check'!$A93-1,'Quality check'!BZ$1-1)=0,"",OFFSET(CountryData!$A$1,'Quality check'!$A93-1,'Quality check'!BZ$1-1)),"")</f>
        <v/>
      </c>
      <c r="CA93" s="308">
        <f ca="1">IF(AND(ISNUMBER($A93),ISNUMBER(CA$1)),IF(OFFSET(CountryData!$A$1,'Quality check'!$A93-1,'Quality check'!CA$1-1)=0,"",OFFSET(CountryData!$A$1,'Quality check'!$A93-1,'Quality check'!CA$1-1)),"")</f>
        <v>0.502</v>
      </c>
      <c r="CB93" s="308" t="str">
        <f ca="1">IF(AND(ISNUMBER($A93),ISNUMBER(CB$1)),IF(OFFSET(CountryData!$A$1,'Quality check'!$A93-1,'Quality check'!CB$1-1)=0,"",OFFSET(CountryData!$A$1,'Quality check'!$A93-1,'Quality check'!CB$1-1)),"")</f>
        <v/>
      </c>
      <c r="CC93" s="308" t="str">
        <f ca="1">IF(AND(ISNUMBER($A93),ISNUMBER(CC$1)),IF(OFFSET(CountryData!$A$1,'Quality check'!$A93-1,'Quality check'!CC$1-1)=0,"",OFFSET(CountryData!$A$1,'Quality check'!$A93-1,'Quality check'!CC$1-1)),"")</f>
        <v/>
      </c>
      <c r="CD93" s="308" t="str">
        <f ca="1">IF(AND(ISNUMBER($A93),ISNUMBER(CD$1)),IF(OFFSET(CountryData!$A$1,'Quality check'!$A93-1,'Quality check'!CD$1-1)=0,"",OFFSET(CountryData!$A$1,'Quality check'!$A93-1,'Quality check'!CD$1-1)),"")</f>
        <v/>
      </c>
      <c r="CE93" s="308" t="str">
        <f ca="1">IF(AND(ISNUMBER($A93),ISNUMBER(CE$1)),IF(OFFSET(CountryData!$A$1,'Quality check'!$A93-1,'Quality check'!CE$1-1)=0,"",OFFSET(CountryData!$A$1,'Quality check'!$A93-1,'Quality check'!CE$1-1)),"")</f>
        <v/>
      </c>
      <c r="CF93" s="308" t="str">
        <f ca="1">IF(AND(ISNUMBER($A93),ISNUMBER(CF$1)),IF(OFFSET(CountryData!$A$1,'Quality check'!$A93-1,'Quality check'!CF$1-1)=0,"",OFFSET(CountryData!$A$1,'Quality check'!$A93-1,'Quality check'!CF$1-1)),"")</f>
        <v/>
      </c>
      <c r="CG93" s="308" t="str">
        <f ca="1">IF(AND(ISNUMBER($A93),ISNUMBER(CG$1)),IF(OFFSET(CountryData!$A$1,'Quality check'!$A93-1,'Quality check'!CG$1-1)=0,"",OFFSET(CountryData!$A$1,'Quality check'!$A93-1,'Quality check'!CG$1-1)),"")</f>
        <v/>
      </c>
      <c r="CH93" s="308" t="str">
        <f ca="1">IF(AND(ISNUMBER($A93),ISNUMBER(CH$1)),IF(OFFSET(CountryData!$A$1,'Quality check'!$A93-1,'Quality check'!CH$1-1)=0,"",OFFSET(CountryData!$A$1,'Quality check'!$A93-1,'Quality check'!CH$1-1)),"")</f>
        <v/>
      </c>
      <c r="CI93" s="308" t="str">
        <f ca="1">IF(AND(ISNUMBER($A93),ISNUMBER(CI$1)),IF(OFFSET(CountryData!$A$1,'Quality check'!$A93-1,'Quality check'!CI$1-1)=0,"",OFFSET(CountryData!$A$1,'Quality check'!$A93-1,'Quality check'!CI$1-1)),"")</f>
        <v/>
      </c>
      <c r="CJ93" s="308" t="str">
        <f ca="1">IF(AND(ISNUMBER($A93),ISNUMBER(CJ$1)),IF(OFFSET(CountryData!$A$1,'Quality check'!$A93-1,'Quality check'!CJ$1-1)=0,"",OFFSET(CountryData!$A$1,'Quality check'!$A93-1,'Quality check'!CJ$1-1)),"")</f>
        <v/>
      </c>
      <c r="CK93" s="202" t="str">
        <f ca="1">IF(AND(ISNUMBER($A93),ISNUMBER(CK$1)),IF(OFFSET(CountryData!$A$1,'Quality check'!$A93-1,'Quality check'!CK$1-1)=0,"",OFFSET(CountryData!$A$1,'Quality check'!$A93-1,'Quality check'!CK$1-1)),"")</f>
        <v/>
      </c>
      <c r="CL93" s="308" t="str">
        <f ca="1">IF(AND(ISNUMBER($A93),ISNUMBER(CL$1)),IF(OFFSET(CountryData!$A$1,'Quality check'!$A93-1,'Quality check'!CL$1-1)=0,"",OFFSET(CountryData!$A$1,'Quality check'!$A93-1,'Quality check'!CL$1-1)),"")</f>
        <v/>
      </c>
      <c r="CM93" s="308" t="str">
        <f ca="1">IF(AND(ISNUMBER($A93),ISNUMBER(CM$1)),IF(OFFSET(CountryData!$A$1,'Quality check'!$A93-1,'Quality check'!CM$1-1)=0,"",OFFSET(CountryData!$A$1,'Quality check'!$A93-1,'Quality check'!CM$1-1)),"")</f>
        <v/>
      </c>
      <c r="CN93" s="308" t="str">
        <f ca="1">IF(AND(ISNUMBER($A93),ISNUMBER(CN$1)),IF(OFFSET(CountryData!$A$1,'Quality check'!$A93-1,'Quality check'!CN$1-1)=0,"",OFFSET(CountryData!$A$1,'Quality check'!$A93-1,'Quality check'!CN$1-1)),"")</f>
        <v/>
      </c>
      <c r="CO93" s="308" t="str">
        <f ca="1">IF(AND(ISNUMBER($A93),ISNUMBER(CO$1)),IF(OFFSET(CountryData!$A$1,'Quality check'!$A93-1,'Quality check'!CO$1-1)=0,"",OFFSET(CountryData!$A$1,'Quality check'!$A93-1,'Quality check'!CO$1-1)),"")</f>
        <v/>
      </c>
      <c r="CP93" s="308" t="str">
        <f ca="1">IF(AND(ISNUMBER($A93),ISNUMBER(CP$1)),IF(OFFSET(CountryData!$A$1,'Quality check'!$A93-1,'Quality check'!CP$1-1)=0,"",OFFSET(CountryData!$A$1,'Quality check'!$A93-1,'Quality check'!CP$1-1)),"")</f>
        <v/>
      </c>
      <c r="CQ93" s="308" t="str">
        <f ca="1">IF(AND(ISNUMBER($A93),ISNUMBER(CQ$1)),IF(OFFSET(CountryData!$A$1,'Quality check'!$A93-1,'Quality check'!CQ$1-1)=0,"",OFFSET(CountryData!$A$1,'Quality check'!$A93-1,'Quality check'!CQ$1-1)),"")</f>
        <v/>
      </c>
      <c r="CR93" s="203" t="str">
        <f ca="1">IF(AND(ISNUMBER($A93),ISNUMBER(CR$1)),IF(OFFSET(CountryData!$A$1,'Quality check'!$A93-1,'Quality check'!CR$1-1)=0,"",OFFSET(CountryData!$A$1,'Quality check'!$A93-1,'Quality check'!CR$1-1)),"")</f>
        <v/>
      </c>
      <c r="CS93" s="203" t="str">
        <f ca="1">IF(AND(ISNUMBER($A93),ISNUMBER(CS$1)),IF(OFFSET(CountryData!$A$1,'Quality check'!$A93-1,'Quality check'!CS$1-1)=0,"",OFFSET(CountryData!$A$1,'Quality check'!$A93-1,'Quality check'!CS$1-1)),"")</f>
        <v/>
      </c>
      <c r="CT93" s="203" t="str">
        <f ca="1">IF(AND(ISNUMBER($A93),ISNUMBER(CT$1)),IF(OFFSET(CountryData!$A$1,'Quality check'!$A93-1,'Quality check'!CT$1-1)=0,"",OFFSET(CountryData!$A$1,'Quality check'!$A93-1,'Quality check'!CT$1-1)),"")</f>
        <v/>
      </c>
      <c r="CU93" s="203" t="str">
        <f ca="1">IF(AND(ISNUMBER($A93),ISNUMBER(CU$1)),IF(OFFSET(CountryData!$A$1,'Quality check'!$A93-1,'Quality check'!CU$1-1)=0,"",OFFSET(CountryData!$A$1,'Quality check'!$A93-1,'Quality check'!CU$1-1)),"")</f>
        <v/>
      </c>
      <c r="CV93" s="203" t="str">
        <f ca="1">IF(AND(ISNUMBER($A93),ISNUMBER(CV$1)),IF(OFFSET(CountryData!$A$1,'Quality check'!$A93-1,'Quality check'!CV$1-1)=0,"",OFFSET(CountryData!$A$1,'Quality check'!$A93-1,'Quality check'!CV$1-1)),"")</f>
        <v/>
      </c>
      <c r="CW93" s="203" t="str">
        <f ca="1">IF(AND(ISNUMBER($A93),ISNUMBER(CW$1)),IF(OFFSET(CountryData!$A$1,'Quality check'!$A93-1,'Quality check'!CW$1-1)=0,"",OFFSET(CountryData!$A$1,'Quality check'!$A93-1,'Quality check'!CW$1-1)),"")</f>
        <v/>
      </c>
      <c r="CX93" s="203" t="str">
        <f ca="1">IF(AND(ISNUMBER($A93),ISNUMBER(CX$1)),IF(OFFSET(CountryData!$A$1,'Quality check'!$A93-1,'Quality check'!CX$1-1)=0,"",OFFSET(CountryData!$A$1,'Quality check'!$A93-1,'Quality check'!CX$1-1)),"")</f>
        <v/>
      </c>
      <c r="CY93" s="203" t="str">
        <f ca="1">IF(AND(ISNUMBER($A93),ISNUMBER(CY$1)),IF(OFFSET(CountryData!$A$1,'Quality check'!$A93-1,'Quality check'!CY$1-1)=0,"",OFFSET(CountryData!$A$1,'Quality check'!$A93-1,'Quality check'!CY$1-1)),"")</f>
        <v/>
      </c>
      <c r="CZ93" s="308" t="str">
        <f ca="1">IF(AND(ISNUMBER($A93),ISNUMBER(CZ$1)),IF(OFFSET(CountryData!$A$1,'Quality check'!$A93-1,'Quality check'!CZ$1-1)=0,"",OFFSET(CountryData!$A$1,'Quality check'!$A93-1,'Quality check'!CZ$1-1)),"")</f>
        <v/>
      </c>
      <c r="DA93" s="308" t="str">
        <f ca="1">IF(AND(ISNUMBER($A93),ISNUMBER(DA$1)),IF(OFFSET(CountryData!$A$1,'Quality check'!$A93-1,'Quality check'!DA$1-1)=0,"",OFFSET(CountryData!$A$1,'Quality check'!$A93-1,'Quality check'!DA$1-1)),"")</f>
        <v/>
      </c>
      <c r="DB93" s="202" t="str">
        <f ca="1">IF(AND(ISNUMBER($A93),ISNUMBER(DB$1)),IF(OFFSET(CountryData!$A$1,'Quality check'!$A93-1,'Quality check'!DB$1-1)=0,"",OFFSET(CountryData!$A$1,'Quality check'!$A93-1,'Quality check'!DB$1-1)),"")</f>
        <v/>
      </c>
      <c r="DC93" s="308" t="str">
        <f ca="1">IF(AND(ISNUMBER($A93),ISNUMBER(DC$1)),IF(OFFSET(CountryData!$A$1,'Quality check'!$A93-1,'Quality check'!DC$1-1)=0,"",OFFSET(CountryData!$A$1,'Quality check'!$A93-1,'Quality check'!DC$1-1)),"")</f>
        <v/>
      </c>
      <c r="DD93" s="308" t="str">
        <f ca="1">IF(AND(ISNUMBER($A93),ISNUMBER(DD$1)),IF(OFFSET(CountryData!$A$1,'Quality check'!$A93-1,'Quality check'!DD$1-1)=0,"",OFFSET(CountryData!$A$1,'Quality check'!$A93-1,'Quality check'!DD$1-1)),"")</f>
        <v/>
      </c>
      <c r="DE93" s="202" t="str">
        <f ca="1">IF(AND(ISNUMBER($A93),ISNUMBER(DE$1)),IF(OFFSET(CountryData!$A$1,'Quality check'!$A93-1,'Quality check'!DE$1-1)=0,"",OFFSET(CountryData!$A$1,'Quality check'!$A93-1,'Quality check'!DE$1-1)),"")</f>
        <v/>
      </c>
      <c r="DF93" s="203" t="str">
        <f ca="1">IF(AND(ISNUMBER($A93),ISNUMBER(DF$1)),IF(OFFSET(CountryData!$A$1,'Quality check'!$A93-1,'Quality check'!DF$1-1)=0,"",OFFSET(CountryData!$A$1,'Quality check'!$A93-1,'Quality check'!DF$1-1)),"")</f>
        <v/>
      </c>
      <c r="DG93" s="308" t="str">
        <f ca="1">IF(AND(ISNUMBER($A93),ISNUMBER(DG$1)),IF(OFFSET(CountryData!$A$1,'Quality check'!$A93-1,'Quality check'!DG$1-1)=0,"",OFFSET(CountryData!$A$1,'Quality check'!$A93-1,'Quality check'!DG$1-1)),"")</f>
        <v/>
      </c>
      <c r="DH93" s="203" t="str">
        <f ca="1">IF(AND(ISNUMBER($A93),ISNUMBER(DH$1)),IF(OFFSET(CountryData!$A$1,'Quality check'!$A93-1,'Quality check'!DH$1-1)=0,"",OFFSET(CountryData!$A$1,'Quality check'!$A93-1,'Quality check'!DH$1-1)),"")</f>
        <v/>
      </c>
      <c r="DI93" s="308" t="str">
        <f ca="1">IF(AND(ISNUMBER($A93),ISNUMBER(DI$1)),IF(OFFSET(CountryData!$A$1,'Quality check'!$A93-1,'Quality check'!DI$1-1)=0,"",OFFSET(CountryData!$A$1,'Quality check'!$A93-1,'Quality check'!DI$1-1)),"")</f>
        <v/>
      </c>
      <c r="DJ93" s="308" t="str">
        <f ca="1">IF(AND(ISNUMBER($A93),ISNUMBER(DJ$1)),IF(OFFSET(CountryData!$A$1,'Quality check'!$A93-1,'Quality check'!DJ$1-1)=0,"",OFFSET(CountryData!$A$1,'Quality check'!$A93-1,'Quality check'!DJ$1-1)),"")</f>
        <v/>
      </c>
      <c r="DK93" s="203" t="str">
        <f ca="1">IF(AND(ISNUMBER($A93),ISNUMBER(DK$1)),IF(OFFSET(CountryData!$A$1,'Quality check'!$A93-1,'Quality check'!DK$1-1)=0,"",OFFSET(CountryData!$A$1,'Quality check'!$A93-1,'Quality check'!DK$1-1)),"")</f>
        <v/>
      </c>
      <c r="DL93" s="203" t="str">
        <f ca="1">IF(AND(ISNUMBER($A93),ISNUMBER(DL$1)),IF(OFFSET(CountryData!$A$1,'Quality check'!$A93-1,'Quality check'!DL$1-1)=0,"",OFFSET(CountryData!$A$1,'Quality check'!$A93-1,'Quality check'!DL$1-1)),"")</f>
        <v/>
      </c>
      <c r="DM93" s="203" t="str">
        <f ca="1">IF(AND(ISNUMBER($A93),ISNUMBER(DM$1)),IF(OFFSET(CountryData!$A$1,'Quality check'!$A93-1,'Quality check'!DM$1-1)=0,"",OFFSET(CountryData!$A$1,'Quality check'!$A93-1,'Quality check'!DM$1-1)),"")</f>
        <v/>
      </c>
      <c r="DN93" s="203" t="str">
        <f ca="1">IF(AND(ISNUMBER($A93),ISNUMBER(DN$1)),IF(OFFSET(CountryData!$A$1,'Quality check'!$A93-1,'Quality check'!DN$1-1)=0,"",OFFSET(CountryData!$A$1,'Quality check'!$A93-1,'Quality check'!DN$1-1)),"")</f>
        <v/>
      </c>
      <c r="DO93" t="str">
        <f ca="1">IF(AND(ISNUMBER($A93),ISNUMBER(DO$1)),IF(OFFSET(CountryData!$A$1,'Quality check'!$A93-1,'Quality check'!DO$1-1)=0,"",OFFSET(CountryData!$A$1,'Quality check'!$A93-1,'Quality check'!DO$1-1)),"")</f>
        <v/>
      </c>
      <c r="DP93" t="str">
        <f ca="1">IF(AND(ISNUMBER($A93),ISNUMBER(DP$1)),IF(OFFSET(CountryData!$A$1,'Quality check'!$A93-1,'Quality check'!DP$1-1)=0,"",OFFSET(CountryData!$A$1,'Quality check'!$A93-1,'Quality check'!DP$1-1)),"")</f>
        <v/>
      </c>
      <c r="EF93">
        <f t="shared" si="14"/>
        <v>14</v>
      </c>
      <c r="EG93" t="str">
        <f t="shared" si="15"/>
        <v/>
      </c>
      <c r="EH93" t="str">
        <f t="shared" si="11"/>
        <v/>
      </c>
    </row>
    <row r="94" spans="1:138" x14ac:dyDescent="0.25">
      <c r="A94" s="114">
        <f>IF(ISNUMBER(MATCH(C94,CountryData!$EM:$EM,0)),MATCH(C94,CountryData!$EM:$EM,0),"")</f>
        <v>106</v>
      </c>
      <c r="B94" t="s">
        <v>464</v>
      </c>
      <c r="C94" t="s">
        <v>783</v>
      </c>
      <c r="D94" t="str">
        <f t="shared" si="12"/>
        <v>Rwanda</v>
      </c>
      <c r="E94">
        <f t="shared" si="13"/>
        <v>2013</v>
      </c>
      <c r="F94" s="203" t="str">
        <f ca="1">IF(AND(ISNUMBER($A94),ISNUMBER(F$1)),IF(OFFSET(CountryData!$A$1,'Quality check'!$A94-1,'Quality check'!F$1-1)=0,"",OFFSET(CountryData!$A$1,'Quality check'!$A94-1,'Quality check'!F$1-1)),"")</f>
        <v/>
      </c>
      <c r="G94" s="203" t="str">
        <f ca="1">IF(AND(ISNUMBER($A94),ISNUMBER(G$1)),IF(OFFSET(CountryData!$A$1,'Quality check'!$A94-1,'Quality check'!G$1-1)=0,"",OFFSET(CountryData!$A$1,'Quality check'!$A94-1,'Quality check'!G$1-1)),"")</f>
        <v/>
      </c>
      <c r="H94" s="202" t="str">
        <f ca="1">IF(AND(ISNUMBER($A94),ISNUMBER(H$1)),IF(OFFSET(CountryData!$A$1,'Quality check'!$A94-1,'Quality check'!H$1-1)=0,"",OFFSET(CountryData!$A$1,'Quality check'!$A94-1,'Quality check'!H$1-1)),"")</f>
        <v/>
      </c>
      <c r="I94" s="202" t="str">
        <f ca="1">IF(AND(ISNUMBER($A94),ISNUMBER(I$1)),IF(OFFSET(CountryData!$A$1,'Quality check'!$A94-1,'Quality check'!I$1-1)=0,"",OFFSET(CountryData!$A$1,'Quality check'!$A94-1,'Quality check'!I$1-1)),"")</f>
        <v/>
      </c>
      <c r="J94" s="203" t="str">
        <f ca="1">IF(AND(ISNUMBER($A94),ISNUMBER(J$1)),IF(OFFSET(CountryData!$A$1,'Quality check'!$A94-1,'Quality check'!J$1-1)=0,"",OFFSET(CountryData!$A$1,'Quality check'!$A94-1,'Quality check'!J$1-1)),"")</f>
        <v/>
      </c>
      <c r="K94" s="203" t="str">
        <f ca="1">IF(AND(ISNUMBER($A94),ISNUMBER(K$1)),IF(OFFSET(CountryData!$A$1,'Quality check'!$A94-1,'Quality check'!K$1-1)=0,"",OFFSET(CountryData!$A$1,'Quality check'!$A94-1,'Quality check'!K$1-1)),"")</f>
        <v/>
      </c>
      <c r="L94" s="203" t="str">
        <f ca="1">IF(AND(ISNUMBER($A94),ISNUMBER(L$1)),IF(OFFSET(CountryData!$A$1,'Quality check'!$A94-1,'Quality check'!L$1-1)=0,"",OFFSET(CountryData!$A$1,'Quality check'!$A94-1,'Quality check'!L$1-1)),"")</f>
        <v/>
      </c>
      <c r="M94" s="203" t="str">
        <f ca="1">IF(AND(ISNUMBER($A94),ISNUMBER(M$1)),IF(OFFSET(CountryData!$A$1,'Quality check'!$A94-1,'Quality check'!M$1-1)=0,"",OFFSET(CountryData!$A$1,'Quality check'!$A94-1,'Quality check'!M$1-1)),"")</f>
        <v/>
      </c>
      <c r="N94" s="203" t="str">
        <f ca="1">IF(AND(ISNUMBER($A94),ISNUMBER(N$1)),IF(OFFSET(CountryData!$A$1,'Quality check'!$A94-1,'Quality check'!N$1-1)=0,"",OFFSET(CountryData!$A$1,'Quality check'!$A94-1,'Quality check'!N$1-1)),"")</f>
        <v/>
      </c>
      <c r="O94" s="203" t="str">
        <f ca="1">IF(AND(ISNUMBER($A94),ISNUMBER(O$1)),IF(OFFSET(CountryData!$A$1,'Quality check'!$A94-1,'Quality check'!O$1-1)=0,"",OFFSET(CountryData!$A$1,'Quality check'!$A94-1,'Quality check'!O$1-1)),"")</f>
        <v/>
      </c>
      <c r="P94" s="203" t="str">
        <f ca="1">IF(AND(ISNUMBER($A94),ISNUMBER(P$1)),IF(OFFSET(CountryData!$A$1,'Quality check'!$A94-1,'Quality check'!P$1-1)=0,"",OFFSET(CountryData!$A$1,'Quality check'!$A94-1,'Quality check'!P$1-1)),"")</f>
        <v/>
      </c>
      <c r="Q94" s="203" t="str">
        <f ca="1">IF(AND(ISNUMBER($A94),ISNUMBER(Q$1)),IF(OFFSET(CountryData!$A$1,'Quality check'!$A94-1,'Quality check'!Q$1-1)=0,"",OFFSET(CountryData!$A$1,'Quality check'!$A94-1,'Quality check'!Q$1-1)),"")</f>
        <v/>
      </c>
      <c r="R94" s="203" t="str">
        <f ca="1">IF(AND(ISNUMBER($A94),ISNUMBER(R$1)),IF(OFFSET(CountryData!$A$1,'Quality check'!$A94-1,'Quality check'!R$1-1)=0,"",OFFSET(CountryData!$A$1,'Quality check'!$A94-1,'Quality check'!R$1-1)),"")</f>
        <v/>
      </c>
      <c r="S94" s="203" t="str">
        <f ca="1">IF(AND(ISNUMBER($A94),ISNUMBER(S$1)),IF(OFFSET(CountryData!$A$1,'Quality check'!$A94-1,'Quality check'!S$1-1)=0,"",OFFSET(CountryData!$A$1,'Quality check'!$A94-1,'Quality check'!S$1-1)),"")</f>
        <v/>
      </c>
      <c r="T94" s="202" t="str">
        <f ca="1">IF(AND(ISNUMBER($A94),ISNUMBER(T$1)),IF(OFFSET(CountryData!$A$1,'Quality check'!$A94-1,'Quality check'!T$1-1)=0,"",OFFSET(CountryData!$A$1,'Quality check'!$A94-1,'Quality check'!T$1-1)),"")</f>
        <v/>
      </c>
      <c r="U94" s="203" t="str">
        <f ca="1">IF(AND(ISNUMBER($A94),ISNUMBER(U$1)),IF(OFFSET(CountryData!$A$1,'Quality check'!$A94-1,'Quality check'!U$1-1)=0,"",OFFSET(CountryData!$A$1,'Quality check'!$A94-1,'Quality check'!U$1-1)),"")</f>
        <v/>
      </c>
      <c r="V94" s="203" t="str">
        <f ca="1">IF(AND(ISNUMBER($A94),ISNUMBER(V$1)),IF(OFFSET(CountryData!$A$1,'Quality check'!$A94-1,'Quality check'!V$1-1)=0,"",OFFSET(CountryData!$A$1,'Quality check'!$A94-1,'Quality check'!V$1-1)),"")</f>
        <v/>
      </c>
      <c r="W94" s="202" t="str">
        <f ca="1">IF(AND(ISNUMBER($A94),ISNUMBER(W$1)),IF(OFFSET(CountryData!$A$1,'Quality check'!$A94-1,'Quality check'!W$1-1)=0,"",OFFSET(CountryData!$A$1,'Quality check'!$A94-1,'Quality check'!W$1-1)),"")</f>
        <v/>
      </c>
      <c r="X94" s="202" t="str">
        <f ca="1">IF(AND(ISNUMBER($A94),ISNUMBER(X$1)),IF(OFFSET(CountryData!$A$1,'Quality check'!$A94-1,'Quality check'!X$1-1)=0,"",OFFSET(CountryData!$A$1,'Quality check'!$A94-1,'Quality check'!X$1-1)),"")</f>
        <v/>
      </c>
      <c r="Y94" s="202" t="str">
        <f ca="1">IF(AND(ISNUMBER($A94),ISNUMBER(Y$1)),IF(OFFSET(CountryData!$A$1,'Quality check'!$A94-1,'Quality check'!Y$1-1)=0,"",OFFSET(CountryData!$A$1,'Quality check'!$A94-1,'Quality check'!Y$1-1)),"")</f>
        <v/>
      </c>
      <c r="Z94" s="202" t="str">
        <f ca="1">IF(AND(ISNUMBER($A94),ISNUMBER(Z$1)),IF(OFFSET(CountryData!$A$1,'Quality check'!$A94-1,'Quality check'!Z$1-1)=0,"",OFFSET(CountryData!$A$1,'Quality check'!$A94-1,'Quality check'!Z$1-1)),"")</f>
        <v/>
      </c>
      <c r="AA94" s="203" t="str">
        <f ca="1">IF(AND(ISNUMBER($A94),ISNUMBER(AA$1)),IF(OFFSET(CountryData!$A$1,'Quality check'!$A94-1,'Quality check'!AA$1-1)=0,"",OFFSET(CountryData!$A$1,'Quality check'!$A94-1,'Quality check'!AA$1-1)),"")</f>
        <v/>
      </c>
      <c r="AB94" s="203" t="str">
        <f ca="1">IF(AND(ISNUMBER($A94),ISNUMBER(AB$1)),IF(OFFSET(CountryData!$A$1,'Quality check'!$A94-1,'Quality check'!AB$1-1)=0,"",OFFSET(CountryData!$A$1,'Quality check'!$A94-1,'Quality check'!AB$1-1)),"")</f>
        <v/>
      </c>
      <c r="AC94" s="203" t="str">
        <f ca="1">IF(AND(ISNUMBER($A94),ISNUMBER(AC$1)),IF(OFFSET(CountryData!$A$1,'Quality check'!$A94-1,'Quality check'!AC$1-1)=0,"",OFFSET(CountryData!$A$1,'Quality check'!$A94-1,'Quality check'!AC$1-1)),"")</f>
        <v/>
      </c>
      <c r="AD94" s="203" t="str">
        <f ca="1">IF(AND(ISNUMBER($A94),ISNUMBER(AD$1)),IF(OFFSET(CountryData!$A$1,'Quality check'!$A94-1,'Quality check'!AD$1-1)=0,"",OFFSET(CountryData!$A$1,'Quality check'!$A94-1,'Quality check'!AD$1-1)),"")</f>
        <v/>
      </c>
      <c r="AE94" s="202" t="str">
        <f ca="1">IF(AND(ISNUMBER($A94),ISNUMBER(AE$1)),IF(OFFSET(CountryData!$A$1,'Quality check'!$A94-1,'Quality check'!AE$1-1)=0,"",OFFSET(CountryData!$A$1,'Quality check'!$A94-1,'Quality check'!AE$1-1)),"")</f>
        <v/>
      </c>
      <c r="AF94" s="308" t="str">
        <f ca="1">IF(AND(ISNUMBER($A94),ISNUMBER(AF$1)),IF(OFFSET(CountryData!$A$1,'Quality check'!$A94-1,'Quality check'!AF$1-1)=0,"",OFFSET(CountryData!$A$1,'Quality check'!$A94-1,'Quality check'!AF$1-1)),"")</f>
        <v/>
      </c>
      <c r="AG94" s="203" t="str">
        <f ca="1">IF(AND(ISNUMBER($A94),ISNUMBER(AG$1)),IF(OFFSET(CountryData!$A$1,'Quality check'!$A94-1,'Quality check'!AG$1-1)=0,"",OFFSET(CountryData!$A$1,'Quality check'!$A94-1,'Quality check'!AG$1-1)),"")</f>
        <v/>
      </c>
      <c r="AH94" s="203" t="str">
        <f ca="1">IF(AND(ISNUMBER($A94),ISNUMBER(AH$1)),IF(OFFSET(CountryData!$A$1,'Quality check'!$A94-1,'Quality check'!AH$1-1)=0,"",OFFSET(CountryData!$A$1,'Quality check'!$A94-1,'Quality check'!AH$1-1)),"")</f>
        <v/>
      </c>
      <c r="AI94" s="203" t="str">
        <f ca="1">IF(AND(ISNUMBER($A94),ISNUMBER(AI$1)),IF(OFFSET(CountryData!$A$1,'Quality check'!$A94-1,'Quality check'!AI$1-1)=0,"",OFFSET(CountryData!$A$1,'Quality check'!$A94-1,'Quality check'!AI$1-1)),"")</f>
        <v/>
      </c>
      <c r="AJ94" s="202" t="str">
        <f ca="1">IF(AND(ISNUMBER($A94),ISNUMBER(AJ$1)),IF(OFFSET(CountryData!$A$1,'Quality check'!$A94-1,'Quality check'!AJ$1-1)=0,"",OFFSET(CountryData!$A$1,'Quality check'!$A94-1,'Quality check'!AJ$1-1)),"")</f>
        <v/>
      </c>
      <c r="AK94" s="202" t="str">
        <f ca="1">IF(AND(ISNUMBER($A94),ISNUMBER(AK$1)),IF(OFFSET(CountryData!$A$1,'Quality check'!$A94-1,'Quality check'!AK$1-1)=0,"",OFFSET(CountryData!$A$1,'Quality check'!$A94-1,'Quality check'!AK$1-1)),"")</f>
        <v/>
      </c>
      <c r="AL94" s="202" t="str">
        <f ca="1">IF(AND(ISNUMBER($A94),ISNUMBER(AL$1)),IF(OFFSET(CountryData!$A$1,'Quality check'!$A94-1,'Quality check'!AL$1-1)=0,"",OFFSET(CountryData!$A$1,'Quality check'!$A94-1,'Quality check'!AL$1-1)),"")</f>
        <v/>
      </c>
      <c r="AM94" s="202" t="str">
        <f ca="1">IF(AND(ISNUMBER($A94),ISNUMBER(AM$1)),IF(OFFSET(CountryData!$A$1,'Quality check'!$A94-1,'Quality check'!AM$1-1)=0,"",OFFSET(CountryData!$A$1,'Quality check'!$A94-1,'Quality check'!AM$1-1)),"")</f>
        <v/>
      </c>
      <c r="AN94" s="202" t="str">
        <f ca="1">IF(AND(ISNUMBER($A94),ISNUMBER(AN$1)),IF(OFFSET(CountryData!$A$1,'Quality check'!$A94-1,'Quality check'!AN$1-1)=0,"",OFFSET(CountryData!$A$1,'Quality check'!$A94-1,'Quality check'!AN$1-1)),"")</f>
        <v/>
      </c>
      <c r="AO94" s="203" t="str">
        <f ca="1">IF(AND(ISNUMBER($A94),ISNUMBER(AO$1)),IF(OFFSET(CountryData!$A$1,'Quality check'!$A94-1,'Quality check'!AO$1-1)=0,"",OFFSET(CountryData!$A$1,'Quality check'!$A94-1,'Quality check'!AO$1-1)),"")</f>
        <v/>
      </c>
      <c r="AP94" s="203" t="str">
        <f ca="1">IF(AND(ISNUMBER($A94),ISNUMBER(AP$1)),IF(OFFSET(CountryData!$A$1,'Quality check'!$A94-1,'Quality check'!AP$1-1)=0,"",OFFSET(CountryData!$A$1,'Quality check'!$A94-1,'Quality check'!AP$1-1)),"")</f>
        <v/>
      </c>
      <c r="AQ94" s="202" t="str">
        <f ca="1">IF(AND(ISNUMBER($A94),ISNUMBER(AQ$1)),IF(OFFSET(CountryData!$A$1,'Quality check'!$A94-1,'Quality check'!AQ$1-1)=0,"",OFFSET(CountryData!$A$1,'Quality check'!$A94-1,'Quality check'!AQ$1-1)),"")</f>
        <v/>
      </c>
      <c r="AR94" s="202" t="str">
        <f ca="1">IF(AND(ISNUMBER($A94),ISNUMBER(AR$1)),IF(OFFSET(CountryData!$A$1,'Quality check'!$A94-1,'Quality check'!AR$1-1)=0,"",OFFSET(CountryData!$A$1,'Quality check'!$A94-1,'Quality check'!AR$1-1)),"")</f>
        <v/>
      </c>
      <c r="AS94" s="202" t="str">
        <f ca="1">IF(AND(ISNUMBER($A94),ISNUMBER(AS$1)),IF(OFFSET(CountryData!$A$1,'Quality check'!$A94-1,'Quality check'!AS$1-1)=0,"",OFFSET(CountryData!$A$1,'Quality check'!$A94-1,'Quality check'!AS$1-1)),"")</f>
        <v/>
      </c>
      <c r="AT94" s="202" t="str">
        <f ca="1">IF(AND(ISNUMBER($A94),ISNUMBER(AT$1)),IF(OFFSET(CountryData!$A$1,'Quality check'!$A94-1,'Quality check'!AT$1-1)=0,"",OFFSET(CountryData!$A$1,'Quality check'!$A94-1,'Quality check'!AT$1-1)),"")</f>
        <v/>
      </c>
      <c r="AU94" s="202" t="str">
        <f ca="1">IF(AND(ISNUMBER($A94),ISNUMBER(AU$1)),IF(OFFSET(CountryData!$A$1,'Quality check'!$A94-1,'Quality check'!AU$1-1)=0,"",OFFSET(CountryData!$A$1,'Quality check'!$A94-1,'Quality check'!AU$1-1)),"")</f>
        <v/>
      </c>
      <c r="AV94" s="202" t="str">
        <f ca="1">IF(AND(ISNUMBER($A94),ISNUMBER(AV$1)),IF(OFFSET(CountryData!$A$1,'Quality check'!$A94-1,'Quality check'!AV$1-1)=0,"",OFFSET(CountryData!$A$1,'Quality check'!$A94-1,'Quality check'!AV$1-1)),"")</f>
        <v/>
      </c>
      <c r="AW94" s="203" t="str">
        <f ca="1">IF(AND(ISNUMBER($A94),ISNUMBER(AW$1)),IF(OFFSET(CountryData!$A$1,'Quality check'!$A94-1,'Quality check'!AW$1-1)=0,"",OFFSET(CountryData!$A$1,'Quality check'!$A94-1,'Quality check'!AW$1-1)),"")</f>
        <v/>
      </c>
      <c r="AX94" s="203" t="str">
        <f ca="1">IF(AND(ISNUMBER($A94),ISNUMBER(AX$1)),IF(OFFSET(CountryData!$A$1,'Quality check'!$A94-1,'Quality check'!AX$1-1)=0,"",OFFSET(CountryData!$A$1,'Quality check'!$A94-1,'Quality check'!AX$1-1)),"")</f>
        <v/>
      </c>
      <c r="AY94" s="202" t="str">
        <f ca="1">IF(AND(ISNUMBER($A94),ISNUMBER(AY$1)),IF(OFFSET(CountryData!$A$1,'Quality check'!$A94-1,'Quality check'!AY$1-1)=0,"",OFFSET(CountryData!$A$1,'Quality check'!$A94-1,'Quality check'!AY$1-1)),"")</f>
        <v/>
      </c>
      <c r="AZ94" s="202" t="str">
        <f ca="1">IF(AND(ISNUMBER($A94),ISNUMBER(AZ$1)),IF(OFFSET(CountryData!$A$1,'Quality check'!$A94-1,'Quality check'!AZ$1-1)=0,"",OFFSET(CountryData!$A$1,'Quality check'!$A94-1,'Quality check'!AZ$1-1)),"")</f>
        <v/>
      </c>
      <c r="BA94" s="202" t="str">
        <f ca="1">IF(AND(ISNUMBER($A94),ISNUMBER(BA$1)),IF(OFFSET(CountryData!$A$1,'Quality check'!$A94-1,'Quality check'!BA$1-1)=0,"",OFFSET(CountryData!$A$1,'Quality check'!$A94-1,'Quality check'!BA$1-1)),"")</f>
        <v/>
      </c>
      <c r="BB94" s="202" t="str">
        <f ca="1">IF(AND(ISNUMBER($A94),ISNUMBER(BB$1)),IF(OFFSET(CountryData!$A$1,'Quality check'!$A94-1,'Quality check'!BB$1-1)=0,"",OFFSET(CountryData!$A$1,'Quality check'!$A94-1,'Quality check'!BB$1-1)),"")</f>
        <v/>
      </c>
      <c r="BC94" s="202" t="str">
        <f ca="1">IF(AND(ISNUMBER($A94),ISNUMBER(BC$1)),IF(OFFSET(CountryData!$A$1,'Quality check'!$A94-1,'Quality check'!BC$1-1)=0,"",OFFSET(CountryData!$A$1,'Quality check'!$A94-1,'Quality check'!BC$1-1)),"")</f>
        <v/>
      </c>
      <c r="BD94" s="313" t="str">
        <f ca="1">IF(AND(ISNUMBER($A94),ISNUMBER(BD$1)),IF(OFFSET(CountryData!$A$1,'Quality check'!$A94-1,'Quality check'!BD$1-1)=0,"",OFFSET(CountryData!$A$1,'Quality check'!$A94-1,'Quality check'!BD$1-1)),"")</f>
        <v/>
      </c>
      <c r="BE94" s="313" t="str">
        <f ca="1">IF(AND(ISNUMBER($A94),ISNUMBER(BE$1)),IF(OFFSET(CountryData!$A$1,'Quality check'!$A94-1,'Quality check'!BE$1-1)=0,"",OFFSET(CountryData!$A$1,'Quality check'!$A94-1,'Quality check'!BE$1-1)),"")</f>
        <v/>
      </c>
      <c r="BF94" s="313" t="str">
        <f ca="1">IF(AND(ISNUMBER($A94),ISNUMBER(BF$1)),IF(OFFSET(CountryData!$A$1,'Quality check'!$A94-1,'Quality check'!BF$1-1)=0,"",OFFSET(CountryData!$A$1,'Quality check'!$A94-1,'Quality check'!BF$1-1)),"")</f>
        <v/>
      </c>
      <c r="BG94" s="203" t="str">
        <f ca="1">IF(AND(ISNUMBER($A94),ISNUMBER(BG$1)),IF(OFFSET(CountryData!$A$1,'Quality check'!$A94-1,'Quality check'!BG$1-1)=0,"",OFFSET(CountryData!$A$1,'Quality check'!$A94-1,'Quality check'!BG$1-1)),"")</f>
        <v/>
      </c>
      <c r="BH94" s="202" t="str">
        <f ca="1">IF(AND(ISNUMBER($A94),ISNUMBER(BH$1)),IF(OFFSET(CountryData!$A$1,'Quality check'!$A94-1,'Quality check'!BH$1-1)=0,"",OFFSET(CountryData!$A$1,'Quality check'!$A94-1,'Quality check'!BH$1-1)),"")</f>
        <v/>
      </c>
      <c r="BI94" s="203" t="str">
        <f ca="1">IF(AND(ISNUMBER($A94),ISNUMBER(BI$1)),IF(OFFSET(CountryData!$A$1,'Quality check'!$A94-1,'Quality check'!BI$1-1)=0,"",OFFSET(CountryData!$A$1,'Quality check'!$A94-1,'Quality check'!BI$1-1)),"")</f>
        <v/>
      </c>
      <c r="BJ94" s="202" t="str">
        <f ca="1">IF(AND(ISNUMBER($A94),ISNUMBER(BJ$1)),IF(OFFSET(CountryData!$A$1,'Quality check'!$A94-1,'Quality check'!BJ$1-1)=0,"",OFFSET(CountryData!$A$1,'Quality check'!$A94-1,'Quality check'!BJ$1-1)),"")</f>
        <v/>
      </c>
      <c r="BK94" s="202" t="str">
        <f ca="1">IF(AND(ISNUMBER($A94),ISNUMBER(BK$1)),IF(OFFSET(CountryData!$A$1,'Quality check'!$A94-1,'Quality check'!BK$1-1)=0,"",OFFSET(CountryData!$A$1,'Quality check'!$A94-1,'Quality check'!BK$1-1)),"")</f>
        <v/>
      </c>
      <c r="BL94" s="308" t="str">
        <f ca="1">IF(AND(ISNUMBER($A94),ISNUMBER(BL$1)),IF(OFFSET(CountryData!$A$1,'Quality check'!$A94-1,'Quality check'!BL$1-1)=0,"",OFFSET(CountryData!$A$1,'Quality check'!$A94-1,'Quality check'!BL$1-1)),"")</f>
        <v/>
      </c>
      <c r="BM94" s="308" t="str">
        <f ca="1">IF(AND(ISNUMBER($A94),ISNUMBER(BM$1)),IF(OFFSET(CountryData!$A$1,'Quality check'!$A94-1,'Quality check'!BM$1-1)=0,"",OFFSET(CountryData!$A$1,'Quality check'!$A94-1,'Quality check'!BM$1-1)),"")</f>
        <v/>
      </c>
      <c r="BN94" s="308" t="str">
        <f ca="1">IF(AND(ISNUMBER($A94),ISNUMBER(BN$1)),IF(OFFSET(CountryData!$A$1,'Quality check'!$A94-1,'Quality check'!BN$1-1)=0,"",OFFSET(CountryData!$A$1,'Quality check'!$A94-1,'Quality check'!BN$1-1)),"")</f>
        <v/>
      </c>
      <c r="BO94" s="308" t="str">
        <f ca="1">IF(AND(ISNUMBER($A94),ISNUMBER(BO$1)),IF(OFFSET(CountryData!$A$1,'Quality check'!$A94-1,'Quality check'!BO$1-1)=0,"",OFFSET(CountryData!$A$1,'Quality check'!$A94-1,'Quality check'!BO$1-1)),"")</f>
        <v/>
      </c>
      <c r="BP94" s="308" t="str">
        <f ca="1">IF(AND(ISNUMBER($A94),ISNUMBER(BP$1)),IF(OFFSET(CountryData!$A$1,'Quality check'!$A94-1,'Quality check'!BP$1-1)=0,"",OFFSET(CountryData!$A$1,'Quality check'!$A94-1,'Quality check'!BP$1-1)),"")</f>
        <v/>
      </c>
      <c r="BQ94" s="308" t="str">
        <f ca="1">IF(AND(ISNUMBER($A94),ISNUMBER(BQ$1)),IF(OFFSET(CountryData!$A$1,'Quality check'!$A94-1,'Quality check'!BQ$1-1)=0,"",OFFSET(CountryData!$A$1,'Quality check'!$A94-1,'Quality check'!BQ$1-1)),"")</f>
        <v/>
      </c>
      <c r="BR94" s="308" t="str">
        <f ca="1">IF(AND(ISNUMBER($A94),ISNUMBER(BR$1)),IF(OFFSET(CountryData!$A$1,'Quality check'!$A94-1,'Quality check'!BR$1-1)=0,"",OFFSET(CountryData!$A$1,'Quality check'!$A94-1,'Quality check'!BR$1-1)),"")</f>
        <v/>
      </c>
      <c r="BS94" s="308" t="str">
        <f ca="1">IF(AND(ISNUMBER($A94),ISNUMBER(BS$1)),IF(OFFSET(CountryData!$A$1,'Quality check'!$A94-1,'Quality check'!BS$1-1)=0,"",OFFSET(CountryData!$A$1,'Quality check'!$A94-1,'Quality check'!BS$1-1)),"")</f>
        <v/>
      </c>
      <c r="BT94" s="308" t="str">
        <f ca="1">IF(AND(ISNUMBER($A94),ISNUMBER(BT$1)),IF(OFFSET(CountryData!$A$1,'Quality check'!$A94-1,'Quality check'!BT$1-1)=0,"",OFFSET(CountryData!$A$1,'Quality check'!$A94-1,'Quality check'!BT$1-1)),"")</f>
        <v/>
      </c>
      <c r="BU94" s="308" t="str">
        <f ca="1">IF(AND(ISNUMBER($A94),ISNUMBER(BU$1)),IF(OFFSET(CountryData!$A$1,'Quality check'!$A94-1,'Quality check'!BU$1-1)=0,"",OFFSET(CountryData!$A$1,'Quality check'!$A94-1,'Quality check'!BU$1-1)),"")</f>
        <v/>
      </c>
      <c r="BV94" s="308" t="str">
        <f ca="1">IF(AND(ISNUMBER($A94),ISNUMBER(BV$1)),IF(OFFSET(CountryData!$A$1,'Quality check'!$A94-1,'Quality check'!BV$1-1)=0,"",OFFSET(CountryData!$A$1,'Quality check'!$A94-1,'Quality check'!BV$1-1)),"")</f>
        <v/>
      </c>
      <c r="BW94" s="308" t="str">
        <f ca="1">IF(AND(ISNUMBER($A94),ISNUMBER(BW$1)),IF(OFFSET(CountryData!$A$1,'Quality check'!$A94-1,'Quality check'!BW$1-1)=0,"",OFFSET(CountryData!$A$1,'Quality check'!$A94-1,'Quality check'!BW$1-1)),"")</f>
        <v/>
      </c>
      <c r="BX94" s="202" t="str">
        <f ca="1">IF(AND(ISNUMBER($A94),ISNUMBER(BX$1)),IF(OFFSET(CountryData!$A$1,'Quality check'!$A94-1,'Quality check'!BX$1-1)=0,"",OFFSET(CountryData!$A$1,'Quality check'!$A94-1,'Quality check'!BX$1-1)),"")</f>
        <v/>
      </c>
      <c r="BY94" s="308" t="str">
        <f ca="1">IF(AND(ISNUMBER($A94),ISNUMBER(BY$1)),IF(OFFSET(CountryData!$A$1,'Quality check'!$A94-1,'Quality check'!BY$1-1)=0,"",OFFSET(CountryData!$A$1,'Quality check'!$A94-1,'Quality check'!BY$1-1)),"")</f>
        <v/>
      </c>
      <c r="BZ94" s="308" t="str">
        <f ca="1">IF(AND(ISNUMBER($A94),ISNUMBER(BZ$1)),IF(OFFSET(CountryData!$A$1,'Quality check'!$A94-1,'Quality check'!BZ$1-1)=0,"",OFFSET(CountryData!$A$1,'Quality check'!$A94-1,'Quality check'!BZ$1-1)),"")</f>
        <v/>
      </c>
      <c r="CA94" s="308" t="str">
        <f ca="1">IF(AND(ISNUMBER($A94),ISNUMBER(CA$1)),IF(OFFSET(CountryData!$A$1,'Quality check'!$A94-1,'Quality check'!CA$1-1)=0,"",OFFSET(CountryData!$A$1,'Quality check'!$A94-1,'Quality check'!CA$1-1)),"")</f>
        <v/>
      </c>
      <c r="CB94" s="308" t="str">
        <f ca="1">IF(AND(ISNUMBER($A94),ISNUMBER(CB$1)),IF(OFFSET(CountryData!$A$1,'Quality check'!$A94-1,'Quality check'!CB$1-1)=0,"",OFFSET(CountryData!$A$1,'Quality check'!$A94-1,'Quality check'!CB$1-1)),"")</f>
        <v/>
      </c>
      <c r="CC94" s="308" t="str">
        <f ca="1">IF(AND(ISNUMBER($A94),ISNUMBER(CC$1)),IF(OFFSET(CountryData!$A$1,'Quality check'!$A94-1,'Quality check'!CC$1-1)=0,"",OFFSET(CountryData!$A$1,'Quality check'!$A94-1,'Quality check'!CC$1-1)),"")</f>
        <v/>
      </c>
      <c r="CD94" s="308" t="str">
        <f ca="1">IF(AND(ISNUMBER($A94),ISNUMBER(CD$1)),IF(OFFSET(CountryData!$A$1,'Quality check'!$A94-1,'Quality check'!CD$1-1)=0,"",OFFSET(CountryData!$A$1,'Quality check'!$A94-1,'Quality check'!CD$1-1)),"")</f>
        <v/>
      </c>
      <c r="CE94" s="308" t="str">
        <f ca="1">IF(AND(ISNUMBER($A94),ISNUMBER(CE$1)),IF(OFFSET(CountryData!$A$1,'Quality check'!$A94-1,'Quality check'!CE$1-1)=0,"",OFFSET(CountryData!$A$1,'Quality check'!$A94-1,'Quality check'!CE$1-1)),"")</f>
        <v/>
      </c>
      <c r="CF94" s="308" t="str">
        <f ca="1">IF(AND(ISNUMBER($A94),ISNUMBER(CF$1)),IF(OFFSET(CountryData!$A$1,'Quality check'!$A94-1,'Quality check'!CF$1-1)=0,"",OFFSET(CountryData!$A$1,'Quality check'!$A94-1,'Quality check'!CF$1-1)),"")</f>
        <v/>
      </c>
      <c r="CG94" s="308" t="str">
        <f ca="1">IF(AND(ISNUMBER($A94),ISNUMBER(CG$1)),IF(OFFSET(CountryData!$A$1,'Quality check'!$A94-1,'Quality check'!CG$1-1)=0,"",OFFSET(CountryData!$A$1,'Quality check'!$A94-1,'Quality check'!CG$1-1)),"")</f>
        <v/>
      </c>
      <c r="CH94" s="308" t="str">
        <f ca="1">IF(AND(ISNUMBER($A94),ISNUMBER(CH$1)),IF(OFFSET(CountryData!$A$1,'Quality check'!$A94-1,'Quality check'!CH$1-1)=0,"",OFFSET(CountryData!$A$1,'Quality check'!$A94-1,'Quality check'!CH$1-1)),"")</f>
        <v/>
      </c>
      <c r="CI94" s="308" t="str">
        <f ca="1">IF(AND(ISNUMBER($A94),ISNUMBER(CI$1)),IF(OFFSET(CountryData!$A$1,'Quality check'!$A94-1,'Quality check'!CI$1-1)=0,"",OFFSET(CountryData!$A$1,'Quality check'!$A94-1,'Quality check'!CI$1-1)),"")</f>
        <v/>
      </c>
      <c r="CJ94" s="308" t="str">
        <f ca="1">IF(AND(ISNUMBER($A94),ISNUMBER(CJ$1)),IF(OFFSET(CountryData!$A$1,'Quality check'!$A94-1,'Quality check'!CJ$1-1)=0,"",OFFSET(CountryData!$A$1,'Quality check'!$A94-1,'Quality check'!CJ$1-1)),"")</f>
        <v/>
      </c>
      <c r="CK94" s="202" t="str">
        <f ca="1">IF(AND(ISNUMBER($A94),ISNUMBER(CK$1)),IF(OFFSET(CountryData!$A$1,'Quality check'!$A94-1,'Quality check'!CK$1-1)=0,"",OFFSET(CountryData!$A$1,'Quality check'!$A94-1,'Quality check'!CK$1-1)),"")</f>
        <v/>
      </c>
      <c r="CL94" s="308" t="str">
        <f ca="1">IF(AND(ISNUMBER($A94),ISNUMBER(CL$1)),IF(OFFSET(CountryData!$A$1,'Quality check'!$A94-1,'Quality check'!CL$1-1)=0,"",OFFSET(CountryData!$A$1,'Quality check'!$A94-1,'Quality check'!CL$1-1)),"")</f>
        <v/>
      </c>
      <c r="CM94" s="308" t="str">
        <f ca="1">IF(AND(ISNUMBER($A94),ISNUMBER(CM$1)),IF(OFFSET(CountryData!$A$1,'Quality check'!$A94-1,'Quality check'!CM$1-1)=0,"",OFFSET(CountryData!$A$1,'Quality check'!$A94-1,'Quality check'!CM$1-1)),"")</f>
        <v/>
      </c>
      <c r="CN94" s="308" t="str">
        <f ca="1">IF(AND(ISNUMBER($A94),ISNUMBER(CN$1)),IF(OFFSET(CountryData!$A$1,'Quality check'!$A94-1,'Quality check'!CN$1-1)=0,"",OFFSET(CountryData!$A$1,'Quality check'!$A94-1,'Quality check'!CN$1-1)),"")</f>
        <v/>
      </c>
      <c r="CO94" s="308" t="str">
        <f ca="1">IF(AND(ISNUMBER($A94),ISNUMBER(CO$1)),IF(OFFSET(CountryData!$A$1,'Quality check'!$A94-1,'Quality check'!CO$1-1)=0,"",OFFSET(CountryData!$A$1,'Quality check'!$A94-1,'Quality check'!CO$1-1)),"")</f>
        <v/>
      </c>
      <c r="CP94" s="308" t="str">
        <f ca="1">IF(AND(ISNUMBER($A94),ISNUMBER(CP$1)),IF(OFFSET(CountryData!$A$1,'Quality check'!$A94-1,'Quality check'!CP$1-1)=0,"",OFFSET(CountryData!$A$1,'Quality check'!$A94-1,'Quality check'!CP$1-1)),"")</f>
        <v/>
      </c>
      <c r="CQ94" s="308" t="str">
        <f ca="1">IF(AND(ISNUMBER($A94),ISNUMBER(CQ$1)),IF(OFFSET(CountryData!$A$1,'Quality check'!$A94-1,'Quality check'!CQ$1-1)=0,"",OFFSET(CountryData!$A$1,'Quality check'!$A94-1,'Quality check'!CQ$1-1)),"")</f>
        <v/>
      </c>
      <c r="CR94" s="203" t="str">
        <f ca="1">IF(AND(ISNUMBER($A94),ISNUMBER(CR$1)),IF(OFFSET(CountryData!$A$1,'Quality check'!$A94-1,'Quality check'!CR$1-1)=0,"",OFFSET(CountryData!$A$1,'Quality check'!$A94-1,'Quality check'!CR$1-1)),"")</f>
        <v/>
      </c>
      <c r="CS94" s="203" t="str">
        <f ca="1">IF(AND(ISNUMBER($A94),ISNUMBER(CS$1)),IF(OFFSET(CountryData!$A$1,'Quality check'!$A94-1,'Quality check'!CS$1-1)=0,"",OFFSET(CountryData!$A$1,'Quality check'!$A94-1,'Quality check'!CS$1-1)),"")</f>
        <v/>
      </c>
      <c r="CT94" s="203" t="str">
        <f ca="1">IF(AND(ISNUMBER($A94),ISNUMBER(CT$1)),IF(OFFSET(CountryData!$A$1,'Quality check'!$A94-1,'Quality check'!CT$1-1)=0,"",OFFSET(CountryData!$A$1,'Quality check'!$A94-1,'Quality check'!CT$1-1)),"")</f>
        <v/>
      </c>
      <c r="CU94" s="203" t="str">
        <f ca="1">IF(AND(ISNUMBER($A94),ISNUMBER(CU$1)),IF(OFFSET(CountryData!$A$1,'Quality check'!$A94-1,'Quality check'!CU$1-1)=0,"",OFFSET(CountryData!$A$1,'Quality check'!$A94-1,'Quality check'!CU$1-1)),"")</f>
        <v/>
      </c>
      <c r="CV94" s="203" t="str">
        <f ca="1">IF(AND(ISNUMBER($A94),ISNUMBER(CV$1)),IF(OFFSET(CountryData!$A$1,'Quality check'!$A94-1,'Quality check'!CV$1-1)=0,"",OFFSET(CountryData!$A$1,'Quality check'!$A94-1,'Quality check'!CV$1-1)),"")</f>
        <v/>
      </c>
      <c r="CW94" s="203" t="str">
        <f ca="1">IF(AND(ISNUMBER($A94),ISNUMBER(CW$1)),IF(OFFSET(CountryData!$A$1,'Quality check'!$A94-1,'Quality check'!CW$1-1)=0,"",OFFSET(CountryData!$A$1,'Quality check'!$A94-1,'Quality check'!CW$1-1)),"")</f>
        <v/>
      </c>
      <c r="CX94" s="203" t="str">
        <f ca="1">IF(AND(ISNUMBER($A94),ISNUMBER(CX$1)),IF(OFFSET(CountryData!$A$1,'Quality check'!$A94-1,'Quality check'!CX$1-1)=0,"",OFFSET(CountryData!$A$1,'Quality check'!$A94-1,'Quality check'!CX$1-1)),"")</f>
        <v/>
      </c>
      <c r="CY94" s="203" t="str">
        <f ca="1">IF(AND(ISNUMBER($A94),ISNUMBER(CY$1)),IF(OFFSET(CountryData!$A$1,'Quality check'!$A94-1,'Quality check'!CY$1-1)=0,"",OFFSET(CountryData!$A$1,'Quality check'!$A94-1,'Quality check'!CY$1-1)),"")</f>
        <v/>
      </c>
      <c r="CZ94" s="308" t="str">
        <f ca="1">IF(AND(ISNUMBER($A94),ISNUMBER(CZ$1)),IF(OFFSET(CountryData!$A$1,'Quality check'!$A94-1,'Quality check'!CZ$1-1)=0,"",OFFSET(CountryData!$A$1,'Quality check'!$A94-1,'Quality check'!CZ$1-1)),"")</f>
        <v/>
      </c>
      <c r="DA94" s="308" t="str">
        <f ca="1">IF(AND(ISNUMBER($A94),ISNUMBER(DA$1)),IF(OFFSET(CountryData!$A$1,'Quality check'!$A94-1,'Quality check'!DA$1-1)=0,"",OFFSET(CountryData!$A$1,'Quality check'!$A94-1,'Quality check'!DA$1-1)),"")</f>
        <v/>
      </c>
      <c r="DB94" s="202" t="str">
        <f ca="1">IF(AND(ISNUMBER($A94),ISNUMBER(DB$1)),IF(OFFSET(CountryData!$A$1,'Quality check'!$A94-1,'Quality check'!DB$1-1)=0,"",OFFSET(CountryData!$A$1,'Quality check'!$A94-1,'Quality check'!DB$1-1)),"")</f>
        <v/>
      </c>
      <c r="DC94" s="308" t="str">
        <f ca="1">IF(AND(ISNUMBER($A94),ISNUMBER(DC$1)),IF(OFFSET(CountryData!$A$1,'Quality check'!$A94-1,'Quality check'!DC$1-1)=0,"",OFFSET(CountryData!$A$1,'Quality check'!$A94-1,'Quality check'!DC$1-1)),"")</f>
        <v/>
      </c>
      <c r="DD94" s="308" t="str">
        <f ca="1">IF(AND(ISNUMBER($A94),ISNUMBER(DD$1)),IF(OFFSET(CountryData!$A$1,'Quality check'!$A94-1,'Quality check'!DD$1-1)=0,"",OFFSET(CountryData!$A$1,'Quality check'!$A94-1,'Quality check'!DD$1-1)),"")</f>
        <v/>
      </c>
      <c r="DE94" s="202" t="str">
        <f ca="1">IF(AND(ISNUMBER($A94),ISNUMBER(DE$1)),IF(OFFSET(CountryData!$A$1,'Quality check'!$A94-1,'Quality check'!DE$1-1)=0,"",OFFSET(CountryData!$A$1,'Quality check'!$A94-1,'Quality check'!DE$1-1)),"")</f>
        <v/>
      </c>
      <c r="DF94" s="203" t="str">
        <f ca="1">IF(AND(ISNUMBER($A94),ISNUMBER(DF$1)),IF(OFFSET(CountryData!$A$1,'Quality check'!$A94-1,'Quality check'!DF$1-1)=0,"",OFFSET(CountryData!$A$1,'Quality check'!$A94-1,'Quality check'!DF$1-1)),"")</f>
        <v/>
      </c>
      <c r="DG94" s="308" t="str">
        <f ca="1">IF(AND(ISNUMBER($A94),ISNUMBER(DG$1)),IF(OFFSET(CountryData!$A$1,'Quality check'!$A94-1,'Quality check'!DG$1-1)=0,"",OFFSET(CountryData!$A$1,'Quality check'!$A94-1,'Quality check'!DG$1-1)),"")</f>
        <v/>
      </c>
      <c r="DH94" s="203" t="str">
        <f ca="1">IF(AND(ISNUMBER($A94),ISNUMBER(DH$1)),IF(OFFSET(CountryData!$A$1,'Quality check'!$A94-1,'Quality check'!DH$1-1)=0,"",OFFSET(CountryData!$A$1,'Quality check'!$A94-1,'Quality check'!DH$1-1)),"")</f>
        <v/>
      </c>
      <c r="DI94" s="308" t="str">
        <f ca="1">IF(AND(ISNUMBER($A94),ISNUMBER(DI$1)),IF(OFFSET(CountryData!$A$1,'Quality check'!$A94-1,'Quality check'!DI$1-1)=0,"",OFFSET(CountryData!$A$1,'Quality check'!$A94-1,'Quality check'!DI$1-1)),"")</f>
        <v/>
      </c>
      <c r="DJ94" s="308" t="str">
        <f ca="1">IF(AND(ISNUMBER($A94),ISNUMBER(DJ$1)),IF(OFFSET(CountryData!$A$1,'Quality check'!$A94-1,'Quality check'!DJ$1-1)=0,"",OFFSET(CountryData!$A$1,'Quality check'!$A94-1,'Quality check'!DJ$1-1)),"")</f>
        <v/>
      </c>
      <c r="DK94" s="203" t="str">
        <f ca="1">IF(AND(ISNUMBER($A94),ISNUMBER(DK$1)),IF(OFFSET(CountryData!$A$1,'Quality check'!$A94-1,'Quality check'!DK$1-1)=0,"",OFFSET(CountryData!$A$1,'Quality check'!$A94-1,'Quality check'!DK$1-1)),"")</f>
        <v/>
      </c>
      <c r="DL94" s="203" t="str">
        <f ca="1">IF(AND(ISNUMBER($A94),ISNUMBER(DL$1)),IF(OFFSET(CountryData!$A$1,'Quality check'!$A94-1,'Quality check'!DL$1-1)=0,"",OFFSET(CountryData!$A$1,'Quality check'!$A94-1,'Quality check'!DL$1-1)),"")</f>
        <v/>
      </c>
      <c r="DM94" s="203" t="str">
        <f ca="1">IF(AND(ISNUMBER($A94),ISNUMBER(DM$1)),IF(OFFSET(CountryData!$A$1,'Quality check'!$A94-1,'Quality check'!DM$1-1)=0,"",OFFSET(CountryData!$A$1,'Quality check'!$A94-1,'Quality check'!DM$1-1)),"")</f>
        <v/>
      </c>
      <c r="DN94" s="203" t="str">
        <f ca="1">IF(AND(ISNUMBER($A94),ISNUMBER(DN$1)),IF(OFFSET(CountryData!$A$1,'Quality check'!$A94-1,'Quality check'!DN$1-1)=0,"",OFFSET(CountryData!$A$1,'Quality check'!$A94-1,'Quality check'!DN$1-1)),"")</f>
        <v/>
      </c>
      <c r="DO94" t="str">
        <f ca="1">IF(AND(ISNUMBER($A94),ISNUMBER(DO$1)),IF(OFFSET(CountryData!$A$1,'Quality check'!$A94-1,'Quality check'!DO$1-1)=0,"",OFFSET(CountryData!$A$1,'Quality check'!$A94-1,'Quality check'!DO$1-1)),"")</f>
        <v/>
      </c>
      <c r="DP94" t="str">
        <f ca="1">IF(AND(ISNUMBER($A94),ISNUMBER(DP$1)),IF(OFFSET(CountryData!$A$1,'Quality check'!$A94-1,'Quality check'!DP$1-1)=0,"",OFFSET(CountryData!$A$1,'Quality check'!$A94-1,'Quality check'!DP$1-1)),"")</f>
        <v/>
      </c>
      <c r="EF94">
        <f t="shared" si="14"/>
        <v>14</v>
      </c>
      <c r="EG94" t="str">
        <f t="shared" si="15"/>
        <v/>
      </c>
      <c r="EH94" t="str">
        <f t="shared" si="11"/>
        <v/>
      </c>
    </row>
    <row r="95" spans="1:138" x14ac:dyDescent="0.25">
      <c r="A95" s="114">
        <f>IF(ISNUMBER(MATCH(C95,CountryData!$EM:$EM,0)),MATCH(C95,CountryData!$EM:$EM,0),"")</f>
        <v>40</v>
      </c>
      <c r="B95" t="s">
        <v>465</v>
      </c>
      <c r="C95" t="s">
        <v>784</v>
      </c>
      <c r="D95" t="str">
        <f t="shared" si="12"/>
        <v>Somalia</v>
      </c>
      <c r="E95">
        <f t="shared" si="13"/>
        <v>2009</v>
      </c>
      <c r="F95" s="203">
        <f ca="1">IF(AND(ISNUMBER($A95),ISNUMBER(F$1)),IF(OFFSET(CountryData!$A$1,'Quality check'!$A95-1,'Quality check'!F$1-1)=0,"",OFFSET(CountryData!$A$1,'Quality check'!$A95-1,'Quality check'!F$1-1)),"")</f>
        <v>9133000</v>
      </c>
      <c r="G95" s="203">
        <f ca="1">IF(AND(ISNUMBER($A95),ISNUMBER(G$1)),IF(OFFSET(CountryData!$A$1,'Quality check'!$A95-1,'Quality check'!G$1-1)=0,"",OFFSET(CountryData!$A$1,'Quality check'!$A95-1,'Quality check'!G$1-1)),"")</f>
        <v>4109850</v>
      </c>
      <c r="H95" s="202" t="str">
        <f ca="1">IF(AND(ISNUMBER($A95),ISNUMBER(H$1)),IF(OFFSET(CountryData!$A$1,'Quality check'!$A95-1,'Quality check'!H$1-1)=0,"",OFFSET(CountryData!$A$1,'Quality check'!$A95-1,'Quality check'!H$1-1)),"")</f>
        <v/>
      </c>
      <c r="I95" s="202" t="str">
        <f ca="1">IF(AND(ISNUMBER($A95),ISNUMBER(I$1)),IF(OFFSET(CountryData!$A$1,'Quality check'!$A95-1,'Quality check'!I$1-1)=0,"",OFFSET(CountryData!$A$1,'Quality check'!$A95-1,'Quality check'!I$1-1)),"")</f>
        <v/>
      </c>
      <c r="J95" s="203">
        <f ca="1">IF(AND(ISNUMBER($A95),ISNUMBER(J$1)),IF(OFFSET(CountryData!$A$1,'Quality check'!$A95-1,'Quality check'!J$1-1)=0,"",OFFSET(CountryData!$A$1,'Quality check'!$A95-1,'Quality check'!J$1-1)),"")</f>
        <v>4604012.2737724837</v>
      </c>
      <c r="K95" s="203">
        <f ca="1">IF(AND(ISNUMBER($A95),ISNUMBER(K$1)),IF(OFFSET(CountryData!$A$1,'Quality check'!$A95-1,'Quality check'!K$1-1)=0,"",OFFSET(CountryData!$A$1,'Quality check'!$A95-1,'Quality check'!K$1-1)),"")</f>
        <v>1246000</v>
      </c>
      <c r="L95" s="203" t="str">
        <f ca="1">IF(AND(ISNUMBER($A95),ISNUMBER(L$1)),IF(OFFSET(CountryData!$A$1,'Quality check'!$A95-1,'Quality check'!L$1-1)=0,"",OFFSET(CountryData!$A$1,'Quality check'!$A95-1,'Quality check'!L$1-1)),"")</f>
        <v/>
      </c>
      <c r="M95" s="203">
        <f ca="1">IF(AND(ISNUMBER($A95),ISNUMBER(M$1)),IF(OFFSET(CountryData!$A$1,'Quality check'!$A95-1,'Quality check'!M$1-1)=0,"",OFFSET(CountryData!$A$1,'Quality check'!$A95-1,'Quality check'!M$1-1)),"")</f>
        <v>1637000</v>
      </c>
      <c r="N95" s="203">
        <f ca="1">IF(AND(ISNUMBER($A95),ISNUMBER(N$1)),IF(OFFSET(CountryData!$A$1,'Quality check'!$A95-1,'Quality check'!N$1-1)=0,"",OFFSET(CountryData!$A$1,'Quality check'!$A95-1,'Quality check'!N$1-1)),"")</f>
        <v>1339836.6271021708</v>
      </c>
      <c r="O95" s="203">
        <f ca="1">IF(AND(ISNUMBER($A95),ISNUMBER(O$1)),IF(OFFSET(CountryData!$A$1,'Quality check'!$A95-1,'Quality check'!O$1-1)=0,"",OFFSET(CountryData!$A$1,'Quality check'!$A95-1,'Quality check'!O$1-1)),"")</f>
        <v>292391.57070067443</v>
      </c>
      <c r="P95" s="203">
        <f ca="1">IF(AND(ISNUMBER($A95),ISNUMBER(P$1)),IF(OFFSET(CountryData!$A$1,'Quality check'!$A95-1,'Quality check'!P$1-1)=0,"",OFFSET(CountryData!$A$1,'Quality check'!$A95-1,'Quality check'!P$1-1)),"")</f>
        <v>466158.77831119491</v>
      </c>
      <c r="Q95" s="203">
        <f ca="1">IF(AND(ISNUMBER($A95),ISNUMBER(Q$1)),IF(OFFSET(CountryData!$A$1,'Quality check'!$A95-1,'Quality check'!Q$1-1)=0,"",OFFSET(CountryData!$A$1,'Quality check'!$A95-1,'Quality check'!Q$1-1)),"")</f>
        <v>395000</v>
      </c>
      <c r="R95" s="203">
        <f ca="1">IF(AND(ISNUMBER($A95),ISNUMBER(R$1)),IF(OFFSET(CountryData!$A$1,'Quality check'!$A95-1,'Quality check'!R$1-1)=0,"",OFFSET(CountryData!$A$1,'Quality check'!$A95-1,'Quality check'!R$1-1)),"")</f>
        <v>173767.20761052045</v>
      </c>
      <c r="S95" s="203">
        <f ca="1">IF(AND(ISNUMBER($A95),ISNUMBER(S$1)),IF(OFFSET(CountryData!$A$1,'Quality check'!$A95-1,'Quality check'!S$1-1)=0,"",OFFSET(CountryData!$A$1,'Quality check'!$A95-1,'Quality check'!S$1-1)),"")</f>
        <v>183450.82908726769</v>
      </c>
      <c r="T95" s="202">
        <f ca="1">IF(AND(ISNUMBER($A95),ISNUMBER(T$1)),IF(OFFSET(CountryData!$A$1,'Quality check'!$A95-1,'Quality check'!T$1-1)=0,"",OFFSET(CountryData!$A$1,'Quality check'!$A95-1,'Quality check'!T$1-1)),"")</f>
        <v>0.63950000000000107</v>
      </c>
      <c r="U95" s="203">
        <f ca="1">IF(AND(ISNUMBER($A95),ISNUMBER(U$1)),IF(OFFSET(CountryData!$A$1,'Quality check'!$A95-1,'Quality check'!U$1-1)=0,"",OFFSET(CountryData!$A$1,'Quality check'!$A95-1,'Quality check'!U$1-1)),"")</f>
        <v>3155691.8421052638</v>
      </c>
      <c r="V95" s="203">
        <f ca="1">IF(AND(ISNUMBER($A95),ISNUMBER(V$1)),IF(OFFSET(CountryData!$A$1,'Quality check'!$A95-1,'Quality check'!V$1-1)=0,"",OFFSET(CountryData!$A$1,'Quality check'!$A95-1,'Quality check'!V$1-1)),"")</f>
        <v>2840122.6578947376</v>
      </c>
      <c r="W95" s="202">
        <f ca="1">IF(AND(ISNUMBER($A95),ISNUMBER(W$1)),IF(OFFSET(CountryData!$A$1,'Quality check'!$A95-1,'Quality check'!W$1-1)=0,"",OFFSET(CountryData!$A$1,'Quality check'!$A95-1,'Quality check'!W$1-1)),"")</f>
        <v>0.435</v>
      </c>
      <c r="X95" s="202">
        <f ca="1">IF(AND(ISNUMBER($A95),ISNUMBER(X$1)),IF(OFFSET(CountryData!$A$1,'Quality check'!$A95-1,'Quality check'!X$1-1)=0,"",OFFSET(CountryData!$A$1,'Quality check'!$A95-1,'Quality check'!X$1-1)),"")</f>
        <v>5.8</v>
      </c>
      <c r="Y95" s="202">
        <f ca="1">IF(AND(ISNUMBER($A95),ISNUMBER(Y$1)),IF(OFFSET(CountryData!$A$1,'Quality check'!$A95-1,'Quality check'!Y$1-1)=0,"",OFFSET(CountryData!$A$1,'Quality check'!$A95-1,'Quality check'!Y$1-1)),"")</f>
        <v>0.65447368421052632</v>
      </c>
      <c r="Z95" s="202">
        <f ca="1">IF(AND(ISNUMBER($A95),ISNUMBER(Z$1)),IF(OFFSET(CountryData!$A$1,'Quality check'!$A95-1,'Quality check'!Z$1-1)=0,"",OFFSET(CountryData!$A$1,'Quality check'!$A95-1,'Quality check'!Z$1-1)),"")</f>
        <v>0.34552631578947374</v>
      </c>
      <c r="AA95" s="203">
        <f ca="1">IF(AND(ISNUMBER($A95),ISNUMBER(AA$1)),IF(OFFSET(CountryData!$A$1,'Quality check'!$A95-1,'Quality check'!AA$1-1)=0,"",OFFSET(CountryData!$A$1,'Quality check'!$A95-1,'Quality check'!AA$1-1)),"")</f>
        <v>23978</v>
      </c>
      <c r="AB95" s="203">
        <f ca="1">IF(AND(ISNUMBER($A95),ISNUMBER(AB$1)),IF(OFFSET(CountryData!$A$1,'Quality check'!$A95-1,'Quality check'!AB$1-1)=0,"",OFFSET(CountryData!$A$1,'Quality check'!$A95-1,'Quality check'!AB$1-1)),"")</f>
        <v>45220</v>
      </c>
      <c r="AC95" s="203">
        <f ca="1">IF(AND(ISNUMBER($A95),ISNUMBER(AC$1)),IF(OFFSET(CountryData!$A$1,'Quality check'!$A95-1,'Quality check'!AC$1-1)=0,"",OFFSET(CountryData!$A$1,'Quality check'!$A95-1,'Quality check'!AC$1-1)),"")</f>
        <v>75933</v>
      </c>
      <c r="AD95" s="203">
        <f ca="1">IF(AND(ISNUMBER($A95),ISNUMBER(AD$1)),IF(OFFSET(CountryData!$A$1,'Quality check'!$A95-1,'Quality check'!AD$1-1)=0,"",OFFSET(CountryData!$A$1,'Quality check'!$A95-1,'Quality check'!AD$1-1)),"")</f>
        <v>4930</v>
      </c>
      <c r="AE95" s="202">
        <f ca="1">IF(AND(ISNUMBER($A95),ISNUMBER(AE$1)),IF(OFFSET(CountryData!$A$1,'Quality check'!$A95-1,'Quality check'!AE$1-1)=0,"",OFFSET(CountryData!$A$1,'Quality check'!$A95-1,'Quality check'!AE$1-1)),"")</f>
        <v>0.21199999999999999</v>
      </c>
      <c r="AF95" s="308">
        <f ca="1">IF(AND(ISNUMBER($A95),ISNUMBER(AF$1)),IF(OFFSET(CountryData!$A$1,'Quality check'!$A95-1,'Quality check'!AF$1-1)=0,"",OFFSET(CountryData!$A$1,'Quality check'!$A95-1,'Quality check'!AF$1-1)),"")</f>
        <v>3.6746666666666665</v>
      </c>
      <c r="AG95" s="203" t="str">
        <f ca="1">IF(AND(ISNUMBER($A95),ISNUMBER(AG$1)),IF(OFFSET(CountryData!$A$1,'Quality check'!$A95-1,'Quality check'!AG$1-1)=0,"",OFFSET(CountryData!$A$1,'Quality check'!$A95-1,'Quality check'!AG$1-1)),"")</f>
        <v/>
      </c>
      <c r="AH95" s="203" t="str">
        <f ca="1">IF(AND(ISNUMBER($A95),ISNUMBER(AH$1)),IF(OFFSET(CountryData!$A$1,'Quality check'!$A95-1,'Quality check'!AH$1-1)=0,"",OFFSET(CountryData!$A$1,'Quality check'!$A95-1,'Quality check'!AH$1-1)),"")</f>
        <v/>
      </c>
      <c r="AI95" s="203" t="str">
        <f ca="1">IF(AND(ISNUMBER($A95),ISNUMBER(AI$1)),IF(OFFSET(CountryData!$A$1,'Quality check'!$A95-1,'Quality check'!AI$1-1)=0,"",OFFSET(CountryData!$A$1,'Quality check'!$A95-1,'Quality check'!AI$1-1)),"")</f>
        <v/>
      </c>
      <c r="AJ95" s="202" t="str">
        <f ca="1">IF(AND(ISNUMBER($A95),ISNUMBER(AJ$1)),IF(OFFSET(CountryData!$A$1,'Quality check'!$A95-1,'Quality check'!AJ$1-1)=0,"",OFFSET(CountryData!$A$1,'Quality check'!$A95-1,'Quality check'!AJ$1-1)),"")</f>
        <v/>
      </c>
      <c r="AK95" s="202" t="str">
        <f ca="1">IF(AND(ISNUMBER($A95),ISNUMBER(AK$1)),IF(OFFSET(CountryData!$A$1,'Quality check'!$A95-1,'Quality check'!AK$1-1)=0,"",OFFSET(CountryData!$A$1,'Quality check'!$A95-1,'Quality check'!AK$1-1)),"")</f>
        <v/>
      </c>
      <c r="AL95" s="202">
        <f ca="1">IF(AND(ISNUMBER($A95),ISNUMBER(AL$1)),IF(OFFSET(CountryData!$A$1,'Quality check'!$A95-1,'Quality check'!AL$1-1)=0,"",OFFSET(CountryData!$A$1,'Quality check'!$A95-1,'Quality check'!AL$1-1)),"")</f>
        <v>0.14799999999999999</v>
      </c>
      <c r="AM95" s="202">
        <f ca="1">IF(AND(ISNUMBER($A95),ISNUMBER(AM$1)),IF(OFFSET(CountryData!$A$1,'Quality check'!$A95-1,'Quality check'!AM$1-1)=0,"",OFFSET(CountryData!$A$1,'Quality check'!$A95-1,'Quality check'!AM$1-1)),"")</f>
        <v>2.5653333333333332</v>
      </c>
      <c r="AN95" s="202" t="str">
        <f ca="1">IF(AND(ISNUMBER($A95),ISNUMBER(AN$1)),IF(OFFSET(CountryData!$A$1,'Quality check'!$A95-1,'Quality check'!AN$1-1)=0,"",OFFSET(CountryData!$A$1,'Quality check'!$A95-1,'Quality check'!AN$1-1)),"")</f>
        <v/>
      </c>
      <c r="AO95" s="203" t="str">
        <f ca="1">IF(AND(ISNUMBER($A95),ISNUMBER(AO$1)),IF(OFFSET(CountryData!$A$1,'Quality check'!$A95-1,'Quality check'!AO$1-1)=0,"",OFFSET(CountryData!$A$1,'Quality check'!$A95-1,'Quality check'!AO$1-1)),"")</f>
        <v/>
      </c>
      <c r="AP95" s="203" t="str">
        <f ca="1">IF(AND(ISNUMBER($A95),ISNUMBER(AP$1)),IF(OFFSET(CountryData!$A$1,'Quality check'!$A95-1,'Quality check'!AP$1-1)=0,"",OFFSET(CountryData!$A$1,'Quality check'!$A95-1,'Quality check'!AP$1-1)),"")</f>
        <v/>
      </c>
      <c r="AQ95" s="202" t="str">
        <f ca="1">IF(AND(ISNUMBER($A95),ISNUMBER(AQ$1)),IF(OFFSET(CountryData!$A$1,'Quality check'!$A95-1,'Quality check'!AQ$1-1)=0,"",OFFSET(CountryData!$A$1,'Quality check'!$A95-1,'Quality check'!AQ$1-1)),"")</f>
        <v/>
      </c>
      <c r="AR95" s="202" t="str">
        <f ca="1">IF(AND(ISNUMBER($A95),ISNUMBER(AR$1)),IF(OFFSET(CountryData!$A$1,'Quality check'!$A95-1,'Quality check'!AR$1-1)=0,"",OFFSET(CountryData!$A$1,'Quality check'!$A95-1,'Quality check'!AR$1-1)),"")</f>
        <v/>
      </c>
      <c r="AS95" s="202" t="str">
        <f ca="1">IF(AND(ISNUMBER($A95),ISNUMBER(AS$1)),IF(OFFSET(CountryData!$A$1,'Quality check'!$A95-1,'Quality check'!AS$1-1)=0,"",OFFSET(CountryData!$A$1,'Quality check'!$A95-1,'Quality check'!AS$1-1)),"")</f>
        <v/>
      </c>
      <c r="AT95" s="202">
        <f ca="1">IF(AND(ISNUMBER($A95),ISNUMBER(AT$1)),IF(OFFSET(CountryData!$A$1,'Quality check'!$A95-1,'Quality check'!AT$1-1)=0,"",OFFSET(CountryData!$A$1,'Quality check'!$A95-1,'Quality check'!AT$1-1)),"")</f>
        <v>0.218</v>
      </c>
      <c r="AU95" s="202">
        <f ca="1">IF(AND(ISNUMBER($A95),ISNUMBER(AU$1)),IF(OFFSET(CountryData!$A$1,'Quality check'!$A95-1,'Quality check'!AU$1-1)=0,"",OFFSET(CountryData!$A$1,'Quality check'!$A95-1,'Quality check'!AU$1-1)),"")</f>
        <v>3.7786666666666666</v>
      </c>
      <c r="AV95" s="202" t="str">
        <f ca="1">IF(AND(ISNUMBER($A95),ISNUMBER(AV$1)),IF(OFFSET(CountryData!$A$1,'Quality check'!$A95-1,'Quality check'!AV$1-1)=0,"",OFFSET(CountryData!$A$1,'Quality check'!$A95-1,'Quality check'!AV$1-1)),"")</f>
        <v/>
      </c>
      <c r="AW95" s="203" t="str">
        <f ca="1">IF(AND(ISNUMBER($A95),ISNUMBER(AW$1)),IF(OFFSET(CountryData!$A$1,'Quality check'!$A95-1,'Quality check'!AW$1-1)=0,"",OFFSET(CountryData!$A$1,'Quality check'!$A95-1,'Quality check'!AW$1-1)),"")</f>
        <v/>
      </c>
      <c r="AX95" s="203" t="str">
        <f ca="1">IF(AND(ISNUMBER($A95),ISNUMBER(AX$1)),IF(OFFSET(CountryData!$A$1,'Quality check'!$A95-1,'Quality check'!AX$1-1)=0,"",OFFSET(CountryData!$A$1,'Quality check'!$A95-1,'Quality check'!AX$1-1)),"")</f>
        <v/>
      </c>
      <c r="AY95" s="202" t="str">
        <f ca="1">IF(AND(ISNUMBER($A95),ISNUMBER(AY$1)),IF(OFFSET(CountryData!$A$1,'Quality check'!$A95-1,'Quality check'!AY$1-1)=0,"",OFFSET(CountryData!$A$1,'Quality check'!$A95-1,'Quality check'!AY$1-1)),"")</f>
        <v/>
      </c>
      <c r="AZ95" s="202" t="str">
        <f ca="1">IF(AND(ISNUMBER($A95),ISNUMBER(AZ$1)),IF(OFFSET(CountryData!$A$1,'Quality check'!$A95-1,'Quality check'!AZ$1-1)=0,"",OFFSET(CountryData!$A$1,'Quality check'!$A95-1,'Quality check'!AZ$1-1)),"")</f>
        <v/>
      </c>
      <c r="BA95" s="202" t="str">
        <f ca="1">IF(AND(ISNUMBER($A95),ISNUMBER(BA$1)),IF(OFFSET(CountryData!$A$1,'Quality check'!$A95-1,'Quality check'!BA$1-1)=0,"",OFFSET(CountryData!$A$1,'Quality check'!$A95-1,'Quality check'!BA$1-1)),"")</f>
        <v/>
      </c>
      <c r="BB95" s="202" t="str">
        <f ca="1">IF(AND(ISNUMBER($A95),ISNUMBER(BB$1)),IF(OFFSET(CountryData!$A$1,'Quality check'!$A95-1,'Quality check'!BB$1-1)=0,"",OFFSET(CountryData!$A$1,'Quality check'!$A95-1,'Quality check'!BB$1-1)),"")</f>
        <v/>
      </c>
      <c r="BC95" s="202" t="str">
        <f ca="1">IF(AND(ISNUMBER($A95),ISNUMBER(BC$1)),IF(OFFSET(CountryData!$A$1,'Quality check'!$A95-1,'Quality check'!BC$1-1)=0,"",OFFSET(CountryData!$A$1,'Quality check'!$A95-1,'Quality check'!BC$1-1)),"")</f>
        <v/>
      </c>
      <c r="BD95" s="313" t="str">
        <f ca="1">IF(AND(ISNUMBER($A95),ISNUMBER(BD$1)),IF(OFFSET(CountryData!$A$1,'Quality check'!$A95-1,'Quality check'!BD$1-1)=0,"",OFFSET(CountryData!$A$1,'Quality check'!$A95-1,'Quality check'!BD$1-1)),"")</f>
        <v/>
      </c>
      <c r="BE95" s="313" t="str">
        <f ca="1">IF(AND(ISNUMBER($A95),ISNUMBER(BE$1)),IF(OFFSET(CountryData!$A$1,'Quality check'!$A95-1,'Quality check'!BE$1-1)=0,"",OFFSET(CountryData!$A$1,'Quality check'!$A95-1,'Quality check'!BE$1-1)),"")</f>
        <v/>
      </c>
      <c r="BF95" s="313" t="str">
        <f ca="1">IF(AND(ISNUMBER($A95),ISNUMBER(BF$1)),IF(OFFSET(CountryData!$A$1,'Quality check'!$A95-1,'Quality check'!BF$1-1)=0,"",OFFSET(CountryData!$A$1,'Quality check'!$A95-1,'Quality check'!BF$1-1)),"")</f>
        <v/>
      </c>
      <c r="BG95" s="203" t="str">
        <f ca="1">IF(AND(ISNUMBER($A95),ISNUMBER(BG$1)),IF(OFFSET(CountryData!$A$1,'Quality check'!$A95-1,'Quality check'!BG$1-1)=0,"",OFFSET(CountryData!$A$1,'Quality check'!$A95-1,'Quality check'!BG$1-1)),"")</f>
        <v/>
      </c>
      <c r="BH95" s="202" t="str">
        <f ca="1">IF(AND(ISNUMBER($A95),ISNUMBER(BH$1)),IF(OFFSET(CountryData!$A$1,'Quality check'!$A95-1,'Quality check'!BH$1-1)=0,"",OFFSET(CountryData!$A$1,'Quality check'!$A95-1,'Quality check'!BH$1-1)),"")</f>
        <v/>
      </c>
      <c r="BI95" s="203" t="str">
        <f ca="1">IF(AND(ISNUMBER($A95),ISNUMBER(BI$1)),IF(OFFSET(CountryData!$A$1,'Quality check'!$A95-1,'Quality check'!BI$1-1)=0,"",OFFSET(CountryData!$A$1,'Quality check'!$A95-1,'Quality check'!BI$1-1)),"")</f>
        <v/>
      </c>
      <c r="BJ95" s="202" t="str">
        <f ca="1">IF(AND(ISNUMBER($A95),ISNUMBER(BJ$1)),IF(OFFSET(CountryData!$A$1,'Quality check'!$A95-1,'Quality check'!BJ$1-1)=0,"",OFFSET(CountryData!$A$1,'Quality check'!$A95-1,'Quality check'!BJ$1-1)),"")</f>
        <v/>
      </c>
      <c r="BK95" s="202" t="str">
        <f ca="1">IF(AND(ISNUMBER($A95),ISNUMBER(BK$1)),IF(OFFSET(CountryData!$A$1,'Quality check'!$A95-1,'Quality check'!BK$1-1)=0,"",OFFSET(CountryData!$A$1,'Quality check'!$A95-1,'Quality check'!BK$1-1)),"")</f>
        <v/>
      </c>
      <c r="BL95" s="308" t="str">
        <f ca="1">IF(AND(ISNUMBER($A95),ISNUMBER(BL$1)),IF(OFFSET(CountryData!$A$1,'Quality check'!$A95-1,'Quality check'!BL$1-1)=0,"",OFFSET(CountryData!$A$1,'Quality check'!$A95-1,'Quality check'!BL$1-1)),"")</f>
        <v/>
      </c>
      <c r="BM95" s="308" t="str">
        <f ca="1">IF(AND(ISNUMBER($A95),ISNUMBER(BM$1)),IF(OFFSET(CountryData!$A$1,'Quality check'!$A95-1,'Quality check'!BM$1-1)=0,"",OFFSET(CountryData!$A$1,'Quality check'!$A95-1,'Quality check'!BM$1-1)),"")</f>
        <v/>
      </c>
      <c r="BN95" s="308" t="str">
        <f ca="1">IF(AND(ISNUMBER($A95),ISNUMBER(BN$1)),IF(OFFSET(CountryData!$A$1,'Quality check'!$A95-1,'Quality check'!BN$1-1)=0,"",OFFSET(CountryData!$A$1,'Quality check'!$A95-1,'Quality check'!BN$1-1)),"")</f>
        <v/>
      </c>
      <c r="BO95" s="308" t="str">
        <f ca="1">IF(AND(ISNUMBER($A95),ISNUMBER(BO$1)),IF(OFFSET(CountryData!$A$1,'Quality check'!$A95-1,'Quality check'!BO$1-1)=0,"",OFFSET(CountryData!$A$1,'Quality check'!$A95-1,'Quality check'!BO$1-1)),"")</f>
        <v/>
      </c>
      <c r="BP95" s="308" t="str">
        <f ca="1">IF(AND(ISNUMBER($A95),ISNUMBER(BP$1)),IF(OFFSET(CountryData!$A$1,'Quality check'!$A95-1,'Quality check'!BP$1-1)=0,"",OFFSET(CountryData!$A$1,'Quality check'!$A95-1,'Quality check'!BP$1-1)),"")</f>
        <v/>
      </c>
      <c r="BQ95" s="308">
        <f ca="1">IF(AND(ISNUMBER($A95),ISNUMBER(BQ$1)),IF(OFFSET(CountryData!$A$1,'Quality check'!$A95-1,'Quality check'!BQ$1-1)=0,"",OFFSET(CountryData!$A$1,'Quality check'!$A95-1,'Quality check'!BQ$1-1)),"")</f>
        <v>7.0000000000000007E-2</v>
      </c>
      <c r="BR95" s="308" t="str">
        <f ca="1">IF(AND(ISNUMBER($A95),ISNUMBER(BR$1)),IF(OFFSET(CountryData!$A$1,'Quality check'!$A95-1,'Quality check'!BR$1-1)=0,"",OFFSET(CountryData!$A$1,'Quality check'!$A95-1,'Quality check'!BR$1-1)),"")</f>
        <v/>
      </c>
      <c r="BS95" s="308" t="str">
        <f ca="1">IF(AND(ISNUMBER($A95),ISNUMBER(BS$1)),IF(OFFSET(CountryData!$A$1,'Quality check'!$A95-1,'Quality check'!BS$1-1)=0,"",OFFSET(CountryData!$A$1,'Quality check'!$A95-1,'Quality check'!BS$1-1)),"")</f>
        <v/>
      </c>
      <c r="BT95" s="308" t="str">
        <f ca="1">IF(AND(ISNUMBER($A95),ISNUMBER(BT$1)),IF(OFFSET(CountryData!$A$1,'Quality check'!$A95-1,'Quality check'!BT$1-1)=0,"",OFFSET(CountryData!$A$1,'Quality check'!$A95-1,'Quality check'!BT$1-1)),"")</f>
        <v/>
      </c>
      <c r="BU95" s="308" t="str">
        <f ca="1">IF(AND(ISNUMBER($A95),ISNUMBER(BU$1)),IF(OFFSET(CountryData!$A$1,'Quality check'!$A95-1,'Quality check'!BU$1-1)=0,"",OFFSET(CountryData!$A$1,'Quality check'!$A95-1,'Quality check'!BU$1-1)),"")</f>
        <v/>
      </c>
      <c r="BV95" s="308" t="str">
        <f ca="1">IF(AND(ISNUMBER($A95),ISNUMBER(BV$1)),IF(OFFSET(CountryData!$A$1,'Quality check'!$A95-1,'Quality check'!BV$1-1)=0,"",OFFSET(CountryData!$A$1,'Quality check'!$A95-1,'Quality check'!BV$1-1)),"")</f>
        <v/>
      </c>
      <c r="BW95" s="308">
        <f ca="1">IF(AND(ISNUMBER($A95),ISNUMBER(BW$1)),IF(OFFSET(CountryData!$A$1,'Quality check'!$A95-1,'Quality check'!BW$1-1)=0,"",OFFSET(CountryData!$A$1,'Quality check'!$A95-1,'Quality check'!BW$1-1)),"")</f>
        <v>0.08</v>
      </c>
      <c r="BX95" s="202" t="str">
        <f ca="1">IF(AND(ISNUMBER($A95),ISNUMBER(BX$1)),IF(OFFSET(CountryData!$A$1,'Quality check'!$A95-1,'Quality check'!BX$1-1)=0,"",OFFSET(CountryData!$A$1,'Quality check'!$A95-1,'Quality check'!BX$1-1)),"")</f>
        <v/>
      </c>
      <c r="BY95" s="308" t="str">
        <f ca="1">IF(AND(ISNUMBER($A95),ISNUMBER(BY$1)),IF(OFFSET(CountryData!$A$1,'Quality check'!$A95-1,'Quality check'!BY$1-1)=0,"",OFFSET(CountryData!$A$1,'Quality check'!$A95-1,'Quality check'!BY$1-1)),"")</f>
        <v/>
      </c>
      <c r="BZ95" s="308" t="str">
        <f ca="1">IF(AND(ISNUMBER($A95),ISNUMBER(BZ$1)),IF(OFFSET(CountryData!$A$1,'Quality check'!$A95-1,'Quality check'!BZ$1-1)=0,"",OFFSET(CountryData!$A$1,'Quality check'!$A95-1,'Quality check'!BZ$1-1)),"")</f>
        <v/>
      </c>
      <c r="CA95" s="308">
        <f ca="1">IF(AND(ISNUMBER($A95),ISNUMBER(CA$1)),IF(OFFSET(CountryData!$A$1,'Quality check'!$A95-1,'Quality check'!CA$1-1)=0,"",OFFSET(CountryData!$A$1,'Quality check'!$A95-1,'Quality check'!CA$1-1)),"")</f>
        <v>0.13</v>
      </c>
      <c r="CB95" s="308" t="str">
        <f ca="1">IF(AND(ISNUMBER($A95),ISNUMBER(CB$1)),IF(OFFSET(CountryData!$A$1,'Quality check'!$A95-1,'Quality check'!CB$1-1)=0,"",OFFSET(CountryData!$A$1,'Quality check'!$A95-1,'Quality check'!CB$1-1)),"")</f>
        <v/>
      </c>
      <c r="CC95" s="308" t="str">
        <f ca="1">IF(AND(ISNUMBER($A95),ISNUMBER(CC$1)),IF(OFFSET(CountryData!$A$1,'Quality check'!$A95-1,'Quality check'!CC$1-1)=0,"",OFFSET(CountryData!$A$1,'Quality check'!$A95-1,'Quality check'!CC$1-1)),"")</f>
        <v/>
      </c>
      <c r="CD95" s="308" t="str">
        <f ca="1">IF(AND(ISNUMBER($A95),ISNUMBER(CD$1)),IF(OFFSET(CountryData!$A$1,'Quality check'!$A95-1,'Quality check'!CD$1-1)=0,"",OFFSET(CountryData!$A$1,'Quality check'!$A95-1,'Quality check'!CD$1-1)),"")</f>
        <v/>
      </c>
      <c r="CE95" s="308" t="str">
        <f ca="1">IF(AND(ISNUMBER($A95),ISNUMBER(CE$1)),IF(OFFSET(CountryData!$A$1,'Quality check'!$A95-1,'Quality check'!CE$1-1)=0,"",OFFSET(CountryData!$A$1,'Quality check'!$A95-1,'Quality check'!CE$1-1)),"")</f>
        <v/>
      </c>
      <c r="CF95" s="308" t="str">
        <f ca="1">IF(AND(ISNUMBER($A95),ISNUMBER(CF$1)),IF(OFFSET(CountryData!$A$1,'Quality check'!$A95-1,'Quality check'!CF$1-1)=0,"",OFFSET(CountryData!$A$1,'Quality check'!$A95-1,'Quality check'!CF$1-1)),"")</f>
        <v/>
      </c>
      <c r="CG95" s="308" t="str">
        <f ca="1">IF(AND(ISNUMBER($A95),ISNUMBER(CG$1)),IF(OFFSET(CountryData!$A$1,'Quality check'!$A95-1,'Quality check'!CG$1-1)=0,"",OFFSET(CountryData!$A$1,'Quality check'!$A95-1,'Quality check'!CG$1-1)),"")</f>
        <v/>
      </c>
      <c r="CH95" s="308">
        <f ca="1">IF(AND(ISNUMBER($A95),ISNUMBER(CH$1)),IF(OFFSET(CountryData!$A$1,'Quality check'!$A95-1,'Quality check'!CH$1-1)=0,"",OFFSET(CountryData!$A$1,'Quality check'!$A95-1,'Quality check'!CH$1-1)),"")</f>
        <v>0.11</v>
      </c>
      <c r="CI95" s="308" t="str">
        <f ca="1">IF(AND(ISNUMBER($A95),ISNUMBER(CI$1)),IF(OFFSET(CountryData!$A$1,'Quality check'!$A95-1,'Quality check'!CI$1-1)=0,"",OFFSET(CountryData!$A$1,'Quality check'!$A95-1,'Quality check'!CI$1-1)),"")</f>
        <v/>
      </c>
      <c r="CJ95" s="308" t="str">
        <f ca="1">IF(AND(ISNUMBER($A95),ISNUMBER(CJ$1)),IF(OFFSET(CountryData!$A$1,'Quality check'!$A95-1,'Quality check'!CJ$1-1)=0,"",OFFSET(CountryData!$A$1,'Quality check'!$A95-1,'Quality check'!CJ$1-1)),"")</f>
        <v/>
      </c>
      <c r="CK95" s="202" t="str">
        <f ca="1">IF(AND(ISNUMBER($A95),ISNUMBER(CK$1)),IF(OFFSET(CountryData!$A$1,'Quality check'!$A95-1,'Quality check'!CK$1-1)=0,"",OFFSET(CountryData!$A$1,'Quality check'!$A95-1,'Quality check'!CK$1-1)),"")</f>
        <v/>
      </c>
      <c r="CL95" s="308" t="str">
        <f ca="1">IF(AND(ISNUMBER($A95),ISNUMBER(CL$1)),IF(OFFSET(CountryData!$A$1,'Quality check'!$A95-1,'Quality check'!CL$1-1)=0,"",OFFSET(CountryData!$A$1,'Quality check'!$A95-1,'Quality check'!CL$1-1)),"")</f>
        <v/>
      </c>
      <c r="CM95" s="308" t="str">
        <f ca="1">IF(AND(ISNUMBER($A95),ISNUMBER(CM$1)),IF(OFFSET(CountryData!$A$1,'Quality check'!$A95-1,'Quality check'!CM$1-1)=0,"",OFFSET(CountryData!$A$1,'Quality check'!$A95-1,'Quality check'!CM$1-1)),"")</f>
        <v/>
      </c>
      <c r="CN95" s="308" t="str">
        <f ca="1">IF(AND(ISNUMBER($A95),ISNUMBER(CN$1)),IF(OFFSET(CountryData!$A$1,'Quality check'!$A95-1,'Quality check'!CN$1-1)=0,"",OFFSET(CountryData!$A$1,'Quality check'!$A95-1,'Quality check'!CN$1-1)),"")</f>
        <v/>
      </c>
      <c r="CO95" s="308" t="str">
        <f ca="1">IF(AND(ISNUMBER($A95),ISNUMBER(CO$1)),IF(OFFSET(CountryData!$A$1,'Quality check'!$A95-1,'Quality check'!CO$1-1)=0,"",OFFSET(CountryData!$A$1,'Quality check'!$A95-1,'Quality check'!CO$1-1)),"")</f>
        <v/>
      </c>
      <c r="CP95" s="308" t="str">
        <f ca="1">IF(AND(ISNUMBER($A95),ISNUMBER(CP$1)),IF(OFFSET(CountryData!$A$1,'Quality check'!$A95-1,'Quality check'!CP$1-1)=0,"",OFFSET(CountryData!$A$1,'Quality check'!$A95-1,'Quality check'!CP$1-1)),"")</f>
        <v/>
      </c>
      <c r="CQ95" s="308">
        <f ca="1">IF(AND(ISNUMBER($A95),ISNUMBER(CQ$1)),IF(OFFSET(CountryData!$A$1,'Quality check'!$A95-1,'Quality check'!CQ$1-1)=0,"",OFFSET(CountryData!$A$1,'Quality check'!$A95-1,'Quality check'!CQ$1-1)),"")</f>
        <v>0.32</v>
      </c>
      <c r="CR95" s="203" t="str">
        <f ca="1">IF(AND(ISNUMBER($A95),ISNUMBER(CR$1)),IF(OFFSET(CountryData!$A$1,'Quality check'!$A95-1,'Quality check'!CR$1-1)=0,"",OFFSET(CountryData!$A$1,'Quality check'!$A95-1,'Quality check'!CR$1-1)),"")</f>
        <v/>
      </c>
      <c r="CS95" s="203" t="str">
        <f ca="1">IF(AND(ISNUMBER($A95),ISNUMBER(CS$1)),IF(OFFSET(CountryData!$A$1,'Quality check'!$A95-1,'Quality check'!CS$1-1)=0,"",OFFSET(CountryData!$A$1,'Quality check'!$A95-1,'Quality check'!CS$1-1)),"")</f>
        <v/>
      </c>
      <c r="CT95" s="203" t="str">
        <f ca="1">IF(AND(ISNUMBER($A95),ISNUMBER(CT$1)),IF(OFFSET(CountryData!$A$1,'Quality check'!$A95-1,'Quality check'!CT$1-1)=0,"",OFFSET(CountryData!$A$1,'Quality check'!$A95-1,'Quality check'!CT$1-1)),"")</f>
        <v/>
      </c>
      <c r="CU95" s="203" t="str">
        <f ca="1">IF(AND(ISNUMBER($A95),ISNUMBER(CU$1)),IF(OFFSET(CountryData!$A$1,'Quality check'!$A95-1,'Quality check'!CU$1-1)=0,"",OFFSET(CountryData!$A$1,'Quality check'!$A95-1,'Quality check'!CU$1-1)),"")</f>
        <v/>
      </c>
      <c r="CV95" s="203" t="str">
        <f ca="1">IF(AND(ISNUMBER($A95),ISNUMBER(CV$1)),IF(OFFSET(CountryData!$A$1,'Quality check'!$A95-1,'Quality check'!CV$1-1)=0,"",OFFSET(CountryData!$A$1,'Quality check'!$A95-1,'Quality check'!CV$1-1)),"")</f>
        <v/>
      </c>
      <c r="CW95" s="203" t="str">
        <f ca="1">IF(AND(ISNUMBER($A95),ISNUMBER(CW$1)),IF(OFFSET(CountryData!$A$1,'Quality check'!$A95-1,'Quality check'!CW$1-1)=0,"",OFFSET(CountryData!$A$1,'Quality check'!$A95-1,'Quality check'!CW$1-1)),"")</f>
        <v/>
      </c>
      <c r="CX95" s="203" t="str">
        <f ca="1">IF(AND(ISNUMBER($A95),ISNUMBER(CX$1)),IF(OFFSET(CountryData!$A$1,'Quality check'!$A95-1,'Quality check'!CX$1-1)=0,"",OFFSET(CountryData!$A$1,'Quality check'!$A95-1,'Quality check'!CX$1-1)),"")</f>
        <v/>
      </c>
      <c r="CY95" s="203" t="str">
        <f ca="1">IF(AND(ISNUMBER($A95),ISNUMBER(CY$1)),IF(OFFSET(CountryData!$A$1,'Quality check'!$A95-1,'Quality check'!CY$1-1)=0,"",OFFSET(CountryData!$A$1,'Quality check'!$A95-1,'Quality check'!CY$1-1)),"")</f>
        <v/>
      </c>
      <c r="CZ95" s="308" t="str">
        <f ca="1">IF(AND(ISNUMBER($A95),ISNUMBER(CZ$1)),IF(OFFSET(CountryData!$A$1,'Quality check'!$A95-1,'Quality check'!CZ$1-1)=0,"",OFFSET(CountryData!$A$1,'Quality check'!$A95-1,'Quality check'!CZ$1-1)),"")</f>
        <v/>
      </c>
      <c r="DA95" s="308" t="str">
        <f ca="1">IF(AND(ISNUMBER($A95),ISNUMBER(DA$1)),IF(OFFSET(CountryData!$A$1,'Quality check'!$A95-1,'Quality check'!DA$1-1)=0,"",OFFSET(CountryData!$A$1,'Quality check'!$A95-1,'Quality check'!DA$1-1)),"")</f>
        <v/>
      </c>
      <c r="DB95" s="202" t="str">
        <f ca="1">IF(AND(ISNUMBER($A95),ISNUMBER(DB$1)),IF(OFFSET(CountryData!$A$1,'Quality check'!$A95-1,'Quality check'!DB$1-1)=0,"",OFFSET(CountryData!$A$1,'Quality check'!$A95-1,'Quality check'!DB$1-1)),"")</f>
        <v/>
      </c>
      <c r="DC95" s="308" t="str">
        <f ca="1">IF(AND(ISNUMBER($A95),ISNUMBER(DC$1)),IF(OFFSET(CountryData!$A$1,'Quality check'!$A95-1,'Quality check'!DC$1-1)=0,"",OFFSET(CountryData!$A$1,'Quality check'!$A95-1,'Quality check'!DC$1-1)),"")</f>
        <v/>
      </c>
      <c r="DD95" s="308" t="str">
        <f ca="1">IF(AND(ISNUMBER($A95),ISNUMBER(DD$1)),IF(OFFSET(CountryData!$A$1,'Quality check'!$A95-1,'Quality check'!DD$1-1)=0,"",OFFSET(CountryData!$A$1,'Quality check'!$A95-1,'Quality check'!DD$1-1)),"")</f>
        <v/>
      </c>
      <c r="DE95" s="202" t="str">
        <f ca="1">IF(AND(ISNUMBER($A95),ISNUMBER(DE$1)),IF(OFFSET(CountryData!$A$1,'Quality check'!$A95-1,'Quality check'!DE$1-1)=0,"",OFFSET(CountryData!$A$1,'Quality check'!$A95-1,'Quality check'!DE$1-1)),"")</f>
        <v/>
      </c>
      <c r="DF95" s="203" t="str">
        <f ca="1">IF(AND(ISNUMBER($A95),ISNUMBER(DF$1)),IF(OFFSET(CountryData!$A$1,'Quality check'!$A95-1,'Quality check'!DF$1-1)=0,"",OFFSET(CountryData!$A$1,'Quality check'!$A95-1,'Quality check'!DF$1-1)),"")</f>
        <v/>
      </c>
      <c r="DG95" s="308" t="str">
        <f ca="1">IF(AND(ISNUMBER($A95),ISNUMBER(DG$1)),IF(OFFSET(CountryData!$A$1,'Quality check'!$A95-1,'Quality check'!DG$1-1)=0,"",OFFSET(CountryData!$A$1,'Quality check'!$A95-1,'Quality check'!DG$1-1)),"")</f>
        <v/>
      </c>
      <c r="DH95" s="203" t="str">
        <f ca="1">IF(AND(ISNUMBER($A95),ISNUMBER(DH$1)),IF(OFFSET(CountryData!$A$1,'Quality check'!$A95-1,'Quality check'!DH$1-1)=0,"",OFFSET(CountryData!$A$1,'Quality check'!$A95-1,'Quality check'!DH$1-1)),"")</f>
        <v/>
      </c>
      <c r="DI95" s="308" t="str">
        <f ca="1">IF(AND(ISNUMBER($A95),ISNUMBER(DI$1)),IF(OFFSET(CountryData!$A$1,'Quality check'!$A95-1,'Quality check'!DI$1-1)=0,"",OFFSET(CountryData!$A$1,'Quality check'!$A95-1,'Quality check'!DI$1-1)),"")</f>
        <v/>
      </c>
      <c r="DJ95" s="308" t="str">
        <f ca="1">IF(AND(ISNUMBER($A95),ISNUMBER(DJ$1)),IF(OFFSET(CountryData!$A$1,'Quality check'!$A95-1,'Quality check'!DJ$1-1)=0,"",OFFSET(CountryData!$A$1,'Quality check'!$A95-1,'Quality check'!DJ$1-1)),"")</f>
        <v/>
      </c>
      <c r="DK95" s="203" t="str">
        <f ca="1">IF(AND(ISNUMBER($A95),ISNUMBER(DK$1)),IF(OFFSET(CountryData!$A$1,'Quality check'!$A95-1,'Quality check'!DK$1-1)=0,"",OFFSET(CountryData!$A$1,'Quality check'!$A95-1,'Quality check'!DK$1-1)),"")</f>
        <v/>
      </c>
      <c r="DL95" s="203" t="str">
        <f ca="1">IF(AND(ISNUMBER($A95),ISNUMBER(DL$1)),IF(OFFSET(CountryData!$A$1,'Quality check'!$A95-1,'Quality check'!DL$1-1)=0,"",OFFSET(CountryData!$A$1,'Quality check'!$A95-1,'Quality check'!DL$1-1)),"")</f>
        <v/>
      </c>
      <c r="DM95" s="203" t="str">
        <f ca="1">IF(AND(ISNUMBER($A95),ISNUMBER(DM$1)),IF(OFFSET(CountryData!$A$1,'Quality check'!$A95-1,'Quality check'!DM$1-1)=0,"",OFFSET(CountryData!$A$1,'Quality check'!$A95-1,'Quality check'!DM$1-1)),"")</f>
        <v/>
      </c>
      <c r="DN95" s="203" t="str">
        <f ca="1">IF(AND(ISNUMBER($A95),ISNUMBER(DN$1)),IF(OFFSET(CountryData!$A$1,'Quality check'!$A95-1,'Quality check'!DN$1-1)=0,"",OFFSET(CountryData!$A$1,'Quality check'!$A95-1,'Quality check'!DN$1-1)),"")</f>
        <v/>
      </c>
      <c r="DO95" t="str">
        <f ca="1">IF(AND(ISNUMBER($A95),ISNUMBER(DO$1)),IF(OFFSET(CountryData!$A$1,'Quality check'!$A95-1,'Quality check'!DO$1-1)=0,"",OFFSET(CountryData!$A$1,'Quality check'!$A95-1,'Quality check'!DO$1-1)),"")</f>
        <v/>
      </c>
      <c r="DP95" t="str">
        <f ca="1">IF(AND(ISNUMBER($A95),ISNUMBER(DP$1)),IF(OFFSET(CountryData!$A$1,'Quality check'!$A95-1,'Quality check'!DP$1-1)=0,"",OFFSET(CountryData!$A$1,'Quality check'!$A95-1,'Quality check'!DP$1-1)),"")</f>
        <v/>
      </c>
      <c r="EF95">
        <f t="shared" si="14"/>
        <v>15</v>
      </c>
      <c r="EG95">
        <f t="shared" si="15"/>
        <v>15</v>
      </c>
      <c r="EH95" t="str">
        <f t="shared" si="11"/>
        <v/>
      </c>
    </row>
    <row r="96" spans="1:138" x14ac:dyDescent="0.25">
      <c r="A96" s="114">
        <f>IF(ISNUMBER(MATCH(C96,CountryData!$EM:$EM,0)),MATCH(C96,CountryData!$EM:$EM,0),"")</f>
        <v>18</v>
      </c>
      <c r="B96" t="s">
        <v>466</v>
      </c>
      <c r="C96" t="s">
        <v>785</v>
      </c>
      <c r="D96" t="str">
        <f t="shared" si="12"/>
        <v>Somalia</v>
      </c>
      <c r="E96">
        <f t="shared" si="13"/>
        <v>2010</v>
      </c>
      <c r="F96" s="203">
        <f ca="1">IF(AND(ISNUMBER($A96),ISNUMBER(F$1)),IF(OFFSET(CountryData!$A$1,'Quality check'!$A96-1,'Quality check'!F$1-1)=0,"",OFFSET(CountryData!$A$1,'Quality check'!$A96-1,'Quality check'!F$1-1)),"")</f>
        <v>8958561</v>
      </c>
      <c r="G96" s="203">
        <f ca="1">IF(AND(ISNUMBER($A96),ISNUMBER(G$1)),IF(OFFSET(CountryData!$A$1,'Quality check'!$A96-1,'Quality check'!G$1-1)=0,"",OFFSET(CountryData!$A$1,'Quality check'!$A96-1,'Quality check'!G$1-1)),"")</f>
        <v>4031352.45</v>
      </c>
      <c r="H96" s="202">
        <f ca="1">IF(AND(ISNUMBER($A96),ISNUMBER(H$1)),IF(OFFSET(CountryData!$A$1,'Quality check'!$A96-1,'Quality check'!H$1-1)=0,"",OFFSET(CountryData!$A$1,'Quality check'!$A96-1,'Quality check'!H$1-1)),"")</f>
        <v>0.3</v>
      </c>
      <c r="I96" s="202">
        <f ca="1">IF(AND(ISNUMBER($A96),ISNUMBER(I$1)),IF(OFFSET(CountryData!$A$1,'Quality check'!$A96-1,'Quality check'!I$1-1)=0,"",OFFSET(CountryData!$A$1,'Quality check'!$A96-1,'Quality check'!I$1-1)),"")</f>
        <v>0.03</v>
      </c>
      <c r="J96" s="203">
        <f ca="1">IF(AND(ISNUMBER($A96),ISNUMBER(J$1)),IF(OFFSET(CountryData!$A$1,'Quality check'!$A96-1,'Quality check'!J$1-1)=0,"",OFFSET(CountryData!$A$1,'Quality check'!$A96-1,'Quality check'!J$1-1)),"")</f>
        <v>4516076.2946829628</v>
      </c>
      <c r="K96" s="203">
        <f ca="1">IF(AND(ISNUMBER($A96),ISNUMBER(K$1)),IF(OFFSET(CountryData!$A$1,'Quality check'!$A96-1,'Quality check'!K$1-1)=0,"",OFFSET(CountryData!$A$1,'Quality check'!$A96-1,'Quality check'!K$1-1)),"")</f>
        <v>1222201.5773568379</v>
      </c>
      <c r="L96" s="203">
        <f ca="1">IF(AND(ISNUMBER($A96),ISNUMBER(L$1)),IF(OFFSET(CountryData!$A$1,'Quality check'!$A96-1,'Quality check'!L$1-1)=0,"",OFFSET(CountryData!$A$1,'Quality check'!$A96-1,'Quality check'!L$1-1)),"")</f>
        <v>447928.05000000005</v>
      </c>
      <c r="M96" s="203">
        <f ca="1">IF(AND(ISNUMBER($A96),ISNUMBER(M$1)),IF(OFFSET(CountryData!$A$1,'Quality check'!$A96-1,'Quality check'!M$1-1)=0,"",OFFSET(CountryData!$A$1,'Quality check'!$A96-1,'Quality check'!M$1-1)),"")</f>
        <v>1605733.5330121538</v>
      </c>
      <c r="N96" s="203">
        <f ca="1">IF(AND(ISNUMBER($A96),ISNUMBER(N$1)),IF(OFFSET(CountryData!$A$1,'Quality check'!$A96-1,'Quality check'!N$1-1)=0,"",OFFSET(CountryData!$A$1,'Quality check'!$A96-1,'Quality check'!N$1-1)),"")</f>
        <v>1314245.9382381528</v>
      </c>
      <c r="O96" s="203">
        <f ca="1">IF(AND(ISNUMBER($A96),ISNUMBER(O$1)),IF(OFFSET(CountryData!$A$1,'Quality check'!$A96-1,'Quality check'!O$1-1)=0,"",OFFSET(CountryData!$A$1,'Quality check'!$A96-1,'Quality check'!O$1-1)),"")</f>
        <v>286806.93331958883</v>
      </c>
      <c r="P96" s="203">
        <f ca="1">IF(AND(ISNUMBER($A96),ISNUMBER(P$1)),IF(OFFSET(CountryData!$A$1,'Quality check'!$A96-1,'Quality check'!P$1-1)=0,"",OFFSET(CountryData!$A$1,'Quality check'!$A96-1,'Quality check'!P$1-1)),"")</f>
        <v>457255.21199893975</v>
      </c>
      <c r="Q96" s="203">
        <f ca="1">IF(AND(ISNUMBER($A96),ISNUMBER(Q$1)),IF(OFFSET(CountryData!$A$1,'Quality check'!$A96-1,'Quality check'!Q$1-1)=0,"",OFFSET(CountryData!$A$1,'Quality check'!$A96-1,'Quality check'!Q$1-1)),"")</f>
        <v>387455.55622467969</v>
      </c>
      <c r="R96" s="203">
        <f ca="1">IF(AND(ISNUMBER($A96),ISNUMBER(R$1)),IF(OFFSET(CountryData!$A$1,'Quality check'!$A96-1,'Quality check'!R$1-1)=0,"",OFFSET(CountryData!$A$1,'Quality check'!$A96-1,'Quality check'!R$1-1)),"")</f>
        <v>170448.27867935089</v>
      </c>
      <c r="S96" s="203">
        <f ca="1">IF(AND(ISNUMBER($A96),ISNUMBER(S$1)),IF(OFFSET(CountryData!$A$1,'Quality check'!$A96-1,'Quality check'!S$1-1)=0,"",OFFSET(CountryData!$A$1,'Quality check'!$A96-1,'Quality check'!S$1-1)),"")</f>
        <v>179946.94436426825</v>
      </c>
      <c r="T96" s="202">
        <f ca="1">IF(AND(ISNUMBER($A96),ISNUMBER(T$1)),IF(OFFSET(CountryData!$A$1,'Quality check'!$A96-1,'Quality check'!T$1-1)=0,"",OFFSET(CountryData!$A$1,'Quality check'!$A96-1,'Quality check'!T$1-1)),"")</f>
        <v>0.63950000000000107</v>
      </c>
      <c r="U96" s="203">
        <f ca="1">IF(AND(ISNUMBER($A96),ISNUMBER(U$1)),IF(OFFSET(CountryData!$A$1,'Quality check'!$A96-1,'Quality check'!U$1-1)=0,"",OFFSET(CountryData!$A$1,'Quality check'!$A96-1,'Quality check'!U$1-1)),"")</f>
        <v>3095418.5771052637</v>
      </c>
      <c r="V96" s="203">
        <f ca="1">IF(AND(ISNUMBER($A96),ISNUMBER(V$1)),IF(OFFSET(CountryData!$A$1,'Quality check'!$A96-1,'Quality check'!V$1-1)=0,"",OFFSET(CountryData!$A$1,'Quality check'!$A96-1,'Quality check'!V$1-1)),"")</f>
        <v>2785876.7193947374</v>
      </c>
      <c r="W96" s="202">
        <f ca="1">IF(AND(ISNUMBER($A96),ISNUMBER(W$1)),IF(OFFSET(CountryData!$A$1,'Quality check'!$A96-1,'Quality check'!W$1-1)=0,"",OFFSET(CountryData!$A$1,'Quality check'!$A96-1,'Quality check'!W$1-1)),"")</f>
        <v>0.435</v>
      </c>
      <c r="X96" s="202">
        <f ca="1">IF(AND(ISNUMBER($A96),ISNUMBER(X$1)),IF(OFFSET(CountryData!$A$1,'Quality check'!$A96-1,'Quality check'!X$1-1)=0,"",OFFSET(CountryData!$A$1,'Quality check'!$A96-1,'Quality check'!X$1-1)),"")</f>
        <v>5.8</v>
      </c>
      <c r="Y96" s="202">
        <f ca="1">IF(AND(ISNUMBER($A96),ISNUMBER(Y$1)),IF(OFFSET(CountryData!$A$1,'Quality check'!$A96-1,'Quality check'!Y$1-1)=0,"",OFFSET(CountryData!$A$1,'Quality check'!$A96-1,'Quality check'!Y$1-1)),"")</f>
        <v>0.65447368421052632</v>
      </c>
      <c r="Z96" s="202">
        <f ca="1">IF(AND(ISNUMBER($A96),ISNUMBER(Z$1)),IF(OFFSET(CountryData!$A$1,'Quality check'!$A96-1,'Quality check'!Z$1-1)=0,"",OFFSET(CountryData!$A$1,'Quality check'!$A96-1,'Quality check'!Z$1-1)),"")</f>
        <v>0.34552631578947374</v>
      </c>
      <c r="AA96" s="203">
        <f ca="1">IF(AND(ISNUMBER($A96),ISNUMBER(AA$1)),IF(OFFSET(CountryData!$A$1,'Quality check'!$A96-1,'Quality check'!AA$1-1)=0,"",OFFSET(CountryData!$A$1,'Quality check'!$A96-1,'Quality check'!AA$1-1)),"")</f>
        <v>18634</v>
      </c>
      <c r="AB96" s="203">
        <f ca="1">IF(AND(ISNUMBER($A96),ISNUMBER(AB$1)),IF(OFFSET(CountryData!$A$1,'Quality check'!$A96-1,'Quality check'!AB$1-1)=0,"",OFFSET(CountryData!$A$1,'Quality check'!$A96-1,'Quality check'!AB$1-1)),"")</f>
        <v>39059</v>
      </c>
      <c r="AC96" s="203">
        <f ca="1">IF(AND(ISNUMBER($A96),ISNUMBER(AC$1)),IF(OFFSET(CountryData!$A$1,'Quality check'!$A96-1,'Quality check'!AC$1-1)=0,"",OFFSET(CountryData!$A$1,'Quality check'!$A96-1,'Quality check'!AC$1-1)),"")</f>
        <v>64502</v>
      </c>
      <c r="AD96" s="203">
        <f ca="1">IF(AND(ISNUMBER($A96),ISNUMBER(AD$1)),IF(OFFSET(CountryData!$A$1,'Quality check'!$A96-1,'Quality check'!AD$1-1)=0,"",OFFSET(CountryData!$A$1,'Quality check'!$A96-1,'Quality check'!AD$1-1)),"")</f>
        <v>4479</v>
      </c>
      <c r="AE96" s="202">
        <f ca="1">IF(AND(ISNUMBER($A96),ISNUMBER(AE$1)),IF(OFFSET(CountryData!$A$1,'Quality check'!$A96-1,'Quality check'!AE$1-1)=0,"",OFFSET(CountryData!$A$1,'Quality check'!$A96-1,'Quality check'!AE$1-1)),"")</f>
        <v>0.21</v>
      </c>
      <c r="AF96" s="308">
        <f ca="1">IF(AND(ISNUMBER($A96),ISNUMBER(AF$1)),IF(OFFSET(CountryData!$A$1,'Quality check'!$A96-1,'Quality check'!AF$1-1)=0,"",OFFSET(CountryData!$A$1,'Quality check'!$A96-1,'Quality check'!AF$1-1)),"")</f>
        <v>30</v>
      </c>
      <c r="AG96" s="203" t="str">
        <f ca="1">IF(AND(ISNUMBER($A96),ISNUMBER(AG$1)),IF(OFFSET(CountryData!$A$1,'Quality check'!$A96-1,'Quality check'!AG$1-1)=0,"",OFFSET(CountryData!$A$1,'Quality check'!$A96-1,'Quality check'!AG$1-1)),"")</f>
        <v xml:space="preserve"> </v>
      </c>
      <c r="AH96" s="203">
        <f ca="1">IF(AND(ISNUMBER($A96),ISNUMBER(AH$1)),IF(OFFSET(CountryData!$A$1,'Quality check'!$A96-1,'Quality check'!AH$1-1)=0,"",OFFSET(CountryData!$A$1,'Quality check'!$A96-1,'Quality check'!AH$1-1)),"")</f>
        <v>600</v>
      </c>
      <c r="AI96" s="203">
        <f ca="1">IF(AND(ISNUMBER($A96),ISNUMBER(AI$1)),IF(OFFSET(CountryData!$A$1,'Quality check'!$A96-1,'Quality check'!AI$1-1)=0,"",OFFSET(CountryData!$A$1,'Quality check'!$A96-1,'Quality check'!AI$1-1)),"")</f>
        <v>1200</v>
      </c>
      <c r="AJ96" s="202">
        <f ca="1">IF(AND(ISNUMBER($A96),ISNUMBER(AJ$1)),IF(OFFSET(CountryData!$A$1,'Quality check'!$A96-1,'Quality check'!AJ$1-1)=0,"",OFFSET(CountryData!$A$1,'Quality check'!$A96-1,'Quality check'!AJ$1-1)),"")</f>
        <v>0.1</v>
      </c>
      <c r="AK96" s="202">
        <f ca="1">IF(AND(ISNUMBER($A96),ISNUMBER(AK$1)),IF(OFFSET(CountryData!$A$1,'Quality check'!$A96-1,'Quality check'!AK$1-1)=0,"",OFFSET(CountryData!$A$1,'Quality check'!$A96-1,'Quality check'!AK$1-1)),"")</f>
        <v>0.2</v>
      </c>
      <c r="AL96" s="202">
        <f ca="1">IF(AND(ISNUMBER($A96),ISNUMBER(AL$1)),IF(OFFSET(CountryData!$A$1,'Quality check'!$A96-1,'Quality check'!AL$1-1)=0,"",OFFSET(CountryData!$A$1,'Quality check'!$A96-1,'Quality check'!AL$1-1)),"")</f>
        <v>0.15</v>
      </c>
      <c r="AM96" s="202">
        <f ca="1">IF(AND(ISNUMBER($A96),ISNUMBER(AM$1)),IF(OFFSET(CountryData!$A$1,'Quality check'!$A96-1,'Quality check'!AM$1-1)=0,"",OFFSET(CountryData!$A$1,'Quality check'!$A96-1,'Quality check'!AM$1-1)),"")</f>
        <v>5</v>
      </c>
      <c r="AN96" s="202" t="str">
        <f ca="1">IF(AND(ISNUMBER($A96),ISNUMBER(AN$1)),IF(OFFSET(CountryData!$A$1,'Quality check'!$A96-1,'Quality check'!AN$1-1)=0,"",OFFSET(CountryData!$A$1,'Quality check'!$A96-1,'Quality check'!AN$1-1)),"")</f>
        <v xml:space="preserve"> </v>
      </c>
      <c r="AO96" s="203">
        <f ca="1">IF(AND(ISNUMBER($A96),ISNUMBER(AO$1)),IF(OFFSET(CountryData!$A$1,'Quality check'!$A96-1,'Quality check'!AO$1-1)=0,"",OFFSET(CountryData!$A$1,'Quality check'!$A96-1,'Quality check'!AO$1-1)),"")</f>
        <v>600</v>
      </c>
      <c r="AP96" s="203">
        <f ca="1">IF(AND(ISNUMBER($A96),ISNUMBER(AP$1)),IF(OFFSET(CountryData!$A$1,'Quality check'!$A96-1,'Quality check'!AP$1-1)=0,"",OFFSET(CountryData!$A$1,'Quality check'!$A96-1,'Quality check'!AP$1-1)),"")</f>
        <v>1200</v>
      </c>
      <c r="AQ96" s="202">
        <f ca="1">IF(AND(ISNUMBER($A96),ISNUMBER(AQ$1)),IF(OFFSET(CountryData!$A$1,'Quality check'!$A96-1,'Quality check'!AQ$1-1)=0,"",OFFSET(CountryData!$A$1,'Quality check'!$A96-1,'Quality check'!AQ$1-1)),"")</f>
        <v>0.05</v>
      </c>
      <c r="AR96" s="202">
        <f ca="1">IF(AND(ISNUMBER($A96),ISNUMBER(AR$1)),IF(OFFSET(CountryData!$A$1,'Quality check'!$A96-1,'Quality check'!AR$1-1)=0,"",OFFSET(CountryData!$A$1,'Quality check'!$A96-1,'Quality check'!AR$1-1)),"")</f>
        <v>0.15</v>
      </c>
      <c r="AS96" s="202">
        <f ca="1">IF(AND(ISNUMBER($A96),ISNUMBER(AS$1)),IF(OFFSET(CountryData!$A$1,'Quality check'!$A96-1,'Quality check'!AS$1-1)=0,"",OFFSET(CountryData!$A$1,'Quality check'!$A96-1,'Quality check'!AS$1-1)),"")</f>
        <v>0.4</v>
      </c>
      <c r="AT96" s="202">
        <f ca="1">IF(AND(ISNUMBER($A96),ISNUMBER(AT$1)),IF(OFFSET(CountryData!$A$1,'Quality check'!$A96-1,'Quality check'!AT$1-1)=0,"",OFFSET(CountryData!$A$1,'Quality check'!$A96-1,'Quality check'!AT$1-1)),"")</f>
        <v>0.1</v>
      </c>
      <c r="AU96" s="202">
        <f ca="1">IF(AND(ISNUMBER($A96),ISNUMBER(AU$1)),IF(OFFSET(CountryData!$A$1,'Quality check'!$A96-1,'Quality check'!AU$1-1)=0,"",OFFSET(CountryData!$A$1,'Quality check'!$A96-1,'Quality check'!AU$1-1)),"")</f>
        <v>2</v>
      </c>
      <c r="AV96" s="202" t="str">
        <f ca="1">IF(AND(ISNUMBER($A96),ISNUMBER(AV$1)),IF(OFFSET(CountryData!$A$1,'Quality check'!$A96-1,'Quality check'!AV$1-1)=0,"",OFFSET(CountryData!$A$1,'Quality check'!$A96-1,'Quality check'!AV$1-1)),"")</f>
        <v xml:space="preserve"> </v>
      </c>
      <c r="AW96" s="203">
        <f ca="1">IF(AND(ISNUMBER($A96),ISNUMBER(AW$1)),IF(OFFSET(CountryData!$A$1,'Quality check'!$A96-1,'Quality check'!AW$1-1)=0,"",OFFSET(CountryData!$A$1,'Quality check'!$A96-1,'Quality check'!AW$1-1)),"")</f>
        <v>600</v>
      </c>
      <c r="AX96" s="203">
        <f ca="1">IF(AND(ISNUMBER($A96),ISNUMBER(AX$1)),IF(OFFSET(CountryData!$A$1,'Quality check'!$A96-1,'Quality check'!AX$1-1)=0,"",OFFSET(CountryData!$A$1,'Quality check'!$A96-1,'Quality check'!AX$1-1)),"")</f>
        <v>1200</v>
      </c>
      <c r="AY96" s="202">
        <f ca="1">IF(AND(ISNUMBER($A96),ISNUMBER(AY$1)),IF(OFFSET(CountryData!$A$1,'Quality check'!$A96-1,'Quality check'!AY$1-1)=0,"",OFFSET(CountryData!$A$1,'Quality check'!$A96-1,'Quality check'!AY$1-1)),"")</f>
        <v>2</v>
      </c>
      <c r="AZ96" s="202">
        <f ca="1">IF(AND(ISNUMBER($A96),ISNUMBER(AZ$1)),IF(OFFSET(CountryData!$A$1,'Quality check'!$A96-1,'Quality check'!AZ$1-1)=0,"",OFFSET(CountryData!$A$1,'Quality check'!$A96-1,'Quality check'!AZ$1-1)),"")</f>
        <v>0.1</v>
      </c>
      <c r="BA96" s="202">
        <f ca="1">IF(AND(ISNUMBER($A96),ISNUMBER(BA$1)),IF(OFFSET(CountryData!$A$1,'Quality check'!$A96-1,'Quality check'!BA$1-1)=0,"",OFFSET(CountryData!$A$1,'Quality check'!$A96-1,'Quality check'!BA$1-1)),"")</f>
        <v>0.05</v>
      </c>
      <c r="BB96" s="202">
        <f ca="1">IF(AND(ISNUMBER($A96),ISNUMBER(BB$1)),IF(OFFSET(CountryData!$A$1,'Quality check'!$A96-1,'Quality check'!BB$1-1)=0,"",OFFSET(CountryData!$A$1,'Quality check'!$A96-1,'Quality check'!BB$1-1)),"")</f>
        <v>0.05</v>
      </c>
      <c r="BC96" s="202">
        <f ca="1">IF(AND(ISNUMBER($A96),ISNUMBER(BC$1)),IF(OFFSET(CountryData!$A$1,'Quality check'!$A96-1,'Quality check'!BC$1-1)=0,"",OFFSET(CountryData!$A$1,'Quality check'!$A96-1,'Quality check'!BC$1-1)),"")</f>
        <v>0.05</v>
      </c>
      <c r="BD96" s="313">
        <f ca="1">IF(AND(ISNUMBER($A96),ISNUMBER(BD$1)),IF(OFFSET(CountryData!$A$1,'Quality check'!$A96-1,'Quality check'!BD$1-1)=0,"",OFFSET(CountryData!$A$1,'Quality check'!$A96-1,'Quality check'!BD$1-1)),"")</f>
        <v>0.05</v>
      </c>
      <c r="BE96" s="313">
        <f ca="1">IF(AND(ISNUMBER($A96),ISNUMBER(BE$1)),IF(OFFSET(CountryData!$A$1,'Quality check'!$A96-1,'Quality check'!BE$1-1)=0,"",OFFSET(CountryData!$A$1,'Quality check'!$A96-1,'Quality check'!BE$1-1)),"")</f>
        <v>0.3</v>
      </c>
      <c r="BF96" s="313" t="str">
        <f ca="1">IF(AND(ISNUMBER($A96),ISNUMBER(BF$1)),IF(OFFSET(CountryData!$A$1,'Quality check'!$A96-1,'Quality check'!BF$1-1)=0,"",OFFSET(CountryData!$A$1,'Quality check'!$A96-1,'Quality check'!BF$1-1)),"")</f>
        <v/>
      </c>
      <c r="BG96" s="203" t="str">
        <f ca="1">IF(AND(ISNUMBER($A96),ISNUMBER(BG$1)),IF(OFFSET(CountryData!$A$1,'Quality check'!$A96-1,'Quality check'!BG$1-1)=0,"",OFFSET(CountryData!$A$1,'Quality check'!$A96-1,'Quality check'!BG$1-1)),"")</f>
        <v/>
      </c>
      <c r="BH96" s="202" t="str">
        <f ca="1">IF(AND(ISNUMBER($A96),ISNUMBER(BH$1)),IF(OFFSET(CountryData!$A$1,'Quality check'!$A96-1,'Quality check'!BH$1-1)=0,"",OFFSET(CountryData!$A$1,'Quality check'!$A96-1,'Quality check'!BH$1-1)),"")</f>
        <v/>
      </c>
      <c r="BI96" s="203" t="str">
        <f ca="1">IF(AND(ISNUMBER($A96),ISNUMBER(BI$1)),IF(OFFSET(CountryData!$A$1,'Quality check'!$A96-1,'Quality check'!BI$1-1)=0,"",OFFSET(CountryData!$A$1,'Quality check'!$A96-1,'Quality check'!BI$1-1)),"")</f>
        <v/>
      </c>
      <c r="BJ96" s="202" t="str">
        <f ca="1">IF(AND(ISNUMBER($A96),ISNUMBER(BJ$1)),IF(OFFSET(CountryData!$A$1,'Quality check'!$A96-1,'Quality check'!BJ$1-1)=0,"",OFFSET(CountryData!$A$1,'Quality check'!$A96-1,'Quality check'!BJ$1-1)),"")</f>
        <v/>
      </c>
      <c r="BK96" s="202" t="str">
        <f ca="1">IF(AND(ISNUMBER($A96),ISNUMBER(BK$1)),IF(OFFSET(CountryData!$A$1,'Quality check'!$A96-1,'Quality check'!BK$1-1)=0,"",OFFSET(CountryData!$A$1,'Quality check'!$A96-1,'Quality check'!BK$1-1)),"")</f>
        <v/>
      </c>
      <c r="BL96" s="308">
        <f ca="1">IF(AND(ISNUMBER($A96),ISNUMBER(BL$1)),IF(OFFSET(CountryData!$A$1,'Quality check'!$A96-1,'Quality check'!BL$1-1)=0,"",OFFSET(CountryData!$A$1,'Quality check'!$A96-1,'Quality check'!BL$1-1)),"")</f>
        <v>0.05</v>
      </c>
      <c r="BM96" s="308">
        <f ca="1">IF(AND(ISNUMBER($A96),ISNUMBER(BM$1)),IF(OFFSET(CountryData!$A$1,'Quality check'!$A96-1,'Quality check'!BM$1-1)=0,"",OFFSET(CountryData!$A$1,'Quality check'!$A96-1,'Quality check'!BM$1-1)),"")</f>
        <v>0.8</v>
      </c>
      <c r="BN96" s="308">
        <f ca="1">IF(AND(ISNUMBER($A96),ISNUMBER(BN$1)),IF(OFFSET(CountryData!$A$1,'Quality check'!$A96-1,'Quality check'!BN$1-1)=0,"",OFFSET(CountryData!$A$1,'Quality check'!$A96-1,'Quality check'!BN$1-1)),"")</f>
        <v>0.1</v>
      </c>
      <c r="BO96" s="308">
        <f ca="1">IF(AND(ISNUMBER($A96),ISNUMBER(BO$1)),IF(OFFSET(CountryData!$A$1,'Quality check'!$A96-1,'Quality check'!BO$1-1)=0,"",OFFSET(CountryData!$A$1,'Quality check'!$A96-1,'Quality check'!BO$1-1)),"")</f>
        <v>0.25</v>
      </c>
      <c r="BP96" s="308">
        <f ca="1">IF(AND(ISNUMBER($A96),ISNUMBER(BP$1)),IF(OFFSET(CountryData!$A$1,'Quality check'!$A96-1,'Quality check'!BP$1-1)=0,"",OFFSET(CountryData!$A$1,'Quality check'!$A96-1,'Quality check'!BP$1-1)),"")</f>
        <v>0.1</v>
      </c>
      <c r="BQ96" s="308">
        <f ca="1">IF(AND(ISNUMBER($A96),ISNUMBER(BQ$1)),IF(OFFSET(CountryData!$A$1,'Quality check'!$A96-1,'Quality check'!BQ$1-1)=0,"",OFFSET(CountryData!$A$1,'Quality check'!$A96-1,'Quality check'!BQ$1-1)),"")</f>
        <v>0.05</v>
      </c>
      <c r="BR96" s="308">
        <f ca="1">IF(AND(ISNUMBER($A96),ISNUMBER(BR$1)),IF(OFFSET(CountryData!$A$1,'Quality check'!$A96-1,'Quality check'!BR$1-1)=0,"",OFFSET(CountryData!$A$1,'Quality check'!$A96-1,'Quality check'!BR$1-1)),"")</f>
        <v>0.05</v>
      </c>
      <c r="BS96" s="308">
        <f ca="1">IF(AND(ISNUMBER($A96),ISNUMBER(BS$1)),IF(OFFSET(CountryData!$A$1,'Quality check'!$A96-1,'Quality check'!BS$1-1)=0,"",OFFSET(CountryData!$A$1,'Quality check'!$A96-1,'Quality check'!BS$1-1)),"")</f>
        <v>0.8</v>
      </c>
      <c r="BT96" s="308">
        <f ca="1">IF(AND(ISNUMBER($A96),ISNUMBER(BT$1)),IF(OFFSET(CountryData!$A$1,'Quality check'!$A96-1,'Quality check'!BT$1-1)=0,"",OFFSET(CountryData!$A$1,'Quality check'!$A96-1,'Quality check'!BT$1-1)),"")</f>
        <v>0.1</v>
      </c>
      <c r="BU96" s="308">
        <f ca="1">IF(AND(ISNUMBER($A96),ISNUMBER(BU$1)),IF(OFFSET(CountryData!$A$1,'Quality check'!$A96-1,'Quality check'!BU$1-1)=0,"",OFFSET(CountryData!$A$1,'Quality check'!$A96-1,'Quality check'!BU$1-1)),"")</f>
        <v>0.25</v>
      </c>
      <c r="BV96" s="308">
        <f ca="1">IF(AND(ISNUMBER($A96),ISNUMBER(BV$1)),IF(OFFSET(CountryData!$A$1,'Quality check'!$A96-1,'Quality check'!BV$1-1)=0,"",OFFSET(CountryData!$A$1,'Quality check'!$A96-1,'Quality check'!BV$1-1)),"")</f>
        <v>0.1</v>
      </c>
      <c r="BW96" s="308">
        <f ca="1">IF(AND(ISNUMBER($A96),ISNUMBER(BW$1)),IF(OFFSET(CountryData!$A$1,'Quality check'!$A96-1,'Quality check'!BW$1-1)=0,"",OFFSET(CountryData!$A$1,'Quality check'!$A96-1,'Quality check'!BW$1-1)),"")</f>
        <v>0.05</v>
      </c>
      <c r="BX96" s="202">
        <f ca="1">IF(AND(ISNUMBER($A96),ISNUMBER(BX$1)),IF(OFFSET(CountryData!$A$1,'Quality check'!$A96-1,'Quality check'!BX$1-1)=0,"",OFFSET(CountryData!$A$1,'Quality check'!$A96-1,'Quality check'!BX$1-1)),"")</f>
        <v>0.1</v>
      </c>
      <c r="BY96" s="308">
        <f ca="1">IF(AND(ISNUMBER($A96),ISNUMBER(BY$1)),IF(OFFSET(CountryData!$A$1,'Quality check'!$A96-1,'Quality check'!BY$1-1)=0,"",OFFSET(CountryData!$A$1,'Quality check'!$A96-1,'Quality check'!BY$1-1)),"")</f>
        <v>0.05</v>
      </c>
      <c r="BZ96" s="308">
        <f ca="1">IF(AND(ISNUMBER($A96),ISNUMBER(BZ$1)),IF(OFFSET(CountryData!$A$1,'Quality check'!$A96-1,'Quality check'!BZ$1-1)=0,"",OFFSET(CountryData!$A$1,'Quality check'!$A96-1,'Quality check'!BZ$1-1)),"")</f>
        <v>0.1</v>
      </c>
      <c r="CA96" s="308">
        <f ca="1">IF(AND(ISNUMBER($A96),ISNUMBER(CA$1)),IF(OFFSET(CountryData!$A$1,'Quality check'!$A96-1,'Quality check'!CA$1-1)=0,"",OFFSET(CountryData!$A$1,'Quality check'!$A96-1,'Quality check'!CA$1-1)),"")</f>
        <v>0.2</v>
      </c>
      <c r="CB96" s="308">
        <f ca="1">IF(AND(ISNUMBER($A96),ISNUMBER(CB$1)),IF(OFFSET(CountryData!$A$1,'Quality check'!$A96-1,'Quality check'!CB$1-1)=0,"",OFFSET(CountryData!$A$1,'Quality check'!$A96-1,'Quality check'!CB$1-1)),"")</f>
        <v>0.19</v>
      </c>
      <c r="CC96" s="308">
        <f ca="1">IF(AND(ISNUMBER($A96),ISNUMBER(CC$1)),IF(OFFSET(CountryData!$A$1,'Quality check'!$A96-1,'Quality check'!CC$1-1)=0,"",OFFSET(CountryData!$A$1,'Quality check'!$A96-1,'Quality check'!CC$1-1)),"")</f>
        <v>0.2</v>
      </c>
      <c r="CD96" s="308">
        <f ca="1">IF(AND(ISNUMBER($A96),ISNUMBER(CD$1)),IF(OFFSET(CountryData!$A$1,'Quality check'!$A96-1,'Quality check'!CD$1-1)=0,"",OFFSET(CountryData!$A$1,'Quality check'!$A96-1,'Quality check'!CD$1-1)),"")</f>
        <v>0.05</v>
      </c>
      <c r="CE96" s="308">
        <f ca="1">IF(AND(ISNUMBER($A96),ISNUMBER(CE$1)),IF(OFFSET(CountryData!$A$1,'Quality check'!$A96-1,'Quality check'!CE$1-1)=0,"",OFFSET(CountryData!$A$1,'Quality check'!$A96-1,'Quality check'!CE$1-1)),"")</f>
        <v>0.1</v>
      </c>
      <c r="CF96" s="308">
        <f ca="1">IF(AND(ISNUMBER($A96),ISNUMBER(CF$1)),IF(OFFSET(CountryData!$A$1,'Quality check'!$A96-1,'Quality check'!CF$1-1)=0,"",OFFSET(CountryData!$A$1,'Quality check'!$A96-1,'Quality check'!CF$1-1)),"")</f>
        <v>0.2</v>
      </c>
      <c r="CG96" s="308">
        <f ca="1">IF(AND(ISNUMBER($A96),ISNUMBER(CG$1)),IF(OFFSET(CountryData!$A$1,'Quality check'!$A96-1,'Quality check'!CG$1-1)=0,"",OFFSET(CountryData!$A$1,'Quality check'!$A96-1,'Quality check'!CG$1-1)),"")</f>
        <v>0.15</v>
      </c>
      <c r="CH96" s="308">
        <f ca="1">IF(AND(ISNUMBER($A96),ISNUMBER(CH$1)),IF(OFFSET(CountryData!$A$1,'Quality check'!$A96-1,'Quality check'!CH$1-1)=0,"",OFFSET(CountryData!$A$1,'Quality check'!$A96-1,'Quality check'!CH$1-1)),"")</f>
        <v>0.2</v>
      </c>
      <c r="CI96" s="308">
        <f ca="1">IF(AND(ISNUMBER($A96),ISNUMBER(CI$1)),IF(OFFSET(CountryData!$A$1,'Quality check'!$A96-1,'Quality check'!CI$1-1)=0,"",OFFSET(CountryData!$A$1,'Quality check'!$A96-1,'Quality check'!CI$1-1)),"")</f>
        <v>0.25</v>
      </c>
      <c r="CJ96" s="308" t="str">
        <f ca="1">IF(AND(ISNUMBER($A96),ISNUMBER(CJ$1)),IF(OFFSET(CountryData!$A$1,'Quality check'!$A96-1,'Quality check'!CJ$1-1)=0,"",OFFSET(CountryData!$A$1,'Quality check'!$A96-1,'Quality check'!CJ$1-1)),"")</f>
        <v/>
      </c>
      <c r="CK96" s="202" t="str">
        <f ca="1">IF(AND(ISNUMBER($A96),ISNUMBER(CK$1)),IF(OFFSET(CountryData!$A$1,'Quality check'!$A96-1,'Quality check'!CK$1-1)=0,"",OFFSET(CountryData!$A$1,'Quality check'!$A96-1,'Quality check'!CK$1-1)),"")</f>
        <v/>
      </c>
      <c r="CL96" s="308" t="str">
        <f ca="1">IF(AND(ISNUMBER($A96),ISNUMBER(CL$1)),IF(OFFSET(CountryData!$A$1,'Quality check'!$A96-1,'Quality check'!CL$1-1)=0,"",OFFSET(CountryData!$A$1,'Quality check'!$A96-1,'Quality check'!CL$1-1)),"")</f>
        <v/>
      </c>
      <c r="CM96" s="308" t="str">
        <f ca="1">IF(AND(ISNUMBER($A96),ISNUMBER(CM$1)),IF(OFFSET(CountryData!$A$1,'Quality check'!$A96-1,'Quality check'!CM$1-1)=0,"",OFFSET(CountryData!$A$1,'Quality check'!$A96-1,'Quality check'!CM$1-1)),"")</f>
        <v/>
      </c>
      <c r="CN96" s="308" t="str">
        <f ca="1">IF(AND(ISNUMBER($A96),ISNUMBER(CN$1)),IF(OFFSET(CountryData!$A$1,'Quality check'!$A96-1,'Quality check'!CN$1-1)=0,"",OFFSET(CountryData!$A$1,'Quality check'!$A96-1,'Quality check'!CN$1-1)),"")</f>
        <v/>
      </c>
      <c r="CO96" s="308" t="str">
        <f ca="1">IF(AND(ISNUMBER($A96),ISNUMBER(CO$1)),IF(OFFSET(CountryData!$A$1,'Quality check'!$A96-1,'Quality check'!CO$1-1)=0,"",OFFSET(CountryData!$A$1,'Quality check'!$A96-1,'Quality check'!CO$1-1)),"")</f>
        <v/>
      </c>
      <c r="CP96" s="308">
        <f ca="1">IF(AND(ISNUMBER($A96),ISNUMBER(CP$1)),IF(OFFSET(CountryData!$A$1,'Quality check'!$A96-1,'Quality check'!CP$1-1)=0,"",OFFSET(CountryData!$A$1,'Quality check'!$A96-1,'Quality check'!CP$1-1)),"")</f>
        <v>0.25</v>
      </c>
      <c r="CQ96" s="308">
        <f ca="1">IF(AND(ISNUMBER($A96),ISNUMBER(CQ$1)),IF(OFFSET(CountryData!$A$1,'Quality check'!$A96-1,'Quality check'!CQ$1-1)=0,"",OFFSET(CountryData!$A$1,'Quality check'!$A96-1,'Quality check'!CQ$1-1)),"")</f>
        <v>0.05</v>
      </c>
      <c r="CR96" s="203">
        <f ca="1">IF(AND(ISNUMBER($A96),ISNUMBER(CR$1)),IF(OFFSET(CountryData!$A$1,'Quality check'!$A96-1,'Quality check'!CR$1-1)=0,"",OFFSET(CountryData!$A$1,'Quality check'!$A96-1,'Quality check'!CR$1-1)),"")</f>
        <v>480</v>
      </c>
      <c r="CS96" s="203">
        <f ca="1">IF(AND(ISNUMBER($A96),ISNUMBER(CS$1)),IF(OFFSET(CountryData!$A$1,'Quality check'!$A96-1,'Quality check'!CS$1-1)=0,"",OFFSET(CountryData!$A$1,'Quality check'!$A96-1,'Quality check'!CS$1-1)),"")</f>
        <v>200000</v>
      </c>
      <c r="CT96" s="203">
        <f ca="1">IF(AND(ISNUMBER($A96),ISNUMBER(CT$1)),IF(OFFSET(CountryData!$A$1,'Quality check'!$A96-1,'Quality check'!CT$1-1)=0,"",OFFSET(CountryData!$A$1,'Quality check'!$A96-1,'Quality check'!CT$1-1)),"")</f>
        <v>5000</v>
      </c>
      <c r="CU96" s="203">
        <f ca="1">IF(AND(ISNUMBER($A96),ISNUMBER(CU$1)),IF(OFFSET(CountryData!$A$1,'Quality check'!$A96-1,'Quality check'!CU$1-1)=0,"",OFFSET(CountryData!$A$1,'Quality check'!$A96-1,'Quality check'!CU$1-1)),"")</f>
        <v>150</v>
      </c>
      <c r="CV96" s="203">
        <f ca="1">IF(AND(ISNUMBER($A96),ISNUMBER(CV$1)),IF(OFFSET(CountryData!$A$1,'Quality check'!$A96-1,'Quality check'!CV$1-1)=0,"",OFFSET(CountryData!$A$1,'Quality check'!$A96-1,'Quality check'!CV$1-1)),"")</f>
        <v>2000</v>
      </c>
      <c r="CW96" s="203">
        <f ca="1">IF(AND(ISNUMBER($A96),ISNUMBER(CW$1)),IF(OFFSET(CountryData!$A$1,'Quality check'!$A96-1,'Quality check'!CW$1-1)=0,"",OFFSET(CountryData!$A$1,'Quality check'!$A96-1,'Quality check'!CW$1-1)),"")</f>
        <v>30000</v>
      </c>
      <c r="CX96" s="203">
        <f ca="1">IF(AND(ISNUMBER($A96),ISNUMBER(CX$1)),IF(OFFSET(CountryData!$A$1,'Quality check'!$A96-1,'Quality check'!CX$1-1)=0,"",OFFSET(CountryData!$A$1,'Quality check'!$A96-1,'Quality check'!CX$1-1)),"")</f>
        <v>10000</v>
      </c>
      <c r="CY96" s="203">
        <f ca="1">IF(AND(ISNUMBER($A96),ISNUMBER(CY$1)),IF(OFFSET(CountryData!$A$1,'Quality check'!$A96-1,'Quality check'!CY$1-1)=0,"",OFFSET(CountryData!$A$1,'Quality check'!$A96-1,'Quality check'!CY$1-1)),"")</f>
        <v>15000</v>
      </c>
      <c r="CZ96" s="308">
        <f ca="1">IF(AND(ISNUMBER($A96),ISNUMBER(CZ$1)),IF(OFFSET(CountryData!$A$1,'Quality check'!$A96-1,'Quality check'!CZ$1-1)=0,"",OFFSET(CountryData!$A$1,'Quality check'!$A96-1,'Quality check'!CZ$1-1)),"")</f>
        <v>2.5</v>
      </c>
      <c r="DA96" s="308">
        <f ca="1">IF(AND(ISNUMBER($A96),ISNUMBER(DA$1)),IF(OFFSET(CountryData!$A$1,'Quality check'!$A96-1,'Quality check'!DA$1-1)=0,"",OFFSET(CountryData!$A$1,'Quality check'!$A96-1,'Quality check'!DA$1-1)),"")</f>
        <v>12</v>
      </c>
      <c r="DB96" s="202">
        <f ca="1">IF(AND(ISNUMBER($A96),ISNUMBER(DB$1)),IF(OFFSET(CountryData!$A$1,'Quality check'!$A96-1,'Quality check'!DB$1-1)=0,"",OFFSET(CountryData!$A$1,'Quality check'!$A96-1,'Quality check'!DB$1-1)),"")</f>
        <v>6</v>
      </c>
      <c r="DC96" s="308">
        <f ca="1">IF(AND(ISNUMBER($A96),ISNUMBER(DC$1)),IF(OFFSET(CountryData!$A$1,'Quality check'!$A96-1,'Quality check'!DC$1-1)=0,"",OFFSET(CountryData!$A$1,'Quality check'!$A96-1,'Quality check'!DC$1-1)),"")</f>
        <v>3</v>
      </c>
      <c r="DD96" s="308">
        <f ca="1">IF(AND(ISNUMBER($A96),ISNUMBER(DD$1)),IF(OFFSET(CountryData!$A$1,'Quality check'!$A96-1,'Quality check'!DD$1-1)=0,"",OFFSET(CountryData!$A$1,'Quality check'!$A96-1,'Quality check'!DD$1-1)),"")</f>
        <v>0.5</v>
      </c>
      <c r="DE96" s="202">
        <f ca="1">IF(AND(ISNUMBER($A96),ISNUMBER(DE$1)),IF(OFFSET(CountryData!$A$1,'Quality check'!$A96-1,'Quality check'!DE$1-1)=0,"",OFFSET(CountryData!$A$1,'Quality check'!$A96-1,'Quality check'!DE$1-1)),"")</f>
        <v>0.2</v>
      </c>
      <c r="DF96" s="203">
        <f ca="1">IF(AND(ISNUMBER($A96),ISNUMBER(DF$1)),IF(OFFSET(CountryData!$A$1,'Quality check'!$A96-1,'Quality check'!DF$1-1)=0,"",OFFSET(CountryData!$A$1,'Quality check'!$A96-1,'Quality check'!DF$1-1)),"")</f>
        <v>6</v>
      </c>
      <c r="DG96" s="308" t="str">
        <f ca="1">IF(AND(ISNUMBER($A96),ISNUMBER(DG$1)),IF(OFFSET(CountryData!$A$1,'Quality check'!$A96-1,'Quality check'!DG$1-1)=0,"",OFFSET(CountryData!$A$1,'Quality check'!$A96-1,'Quality check'!DG$1-1)),"")</f>
        <v/>
      </c>
      <c r="DH96" s="203" t="str">
        <f ca="1">IF(AND(ISNUMBER($A96),ISNUMBER(DH$1)),IF(OFFSET(CountryData!$A$1,'Quality check'!$A96-1,'Quality check'!DH$1-1)=0,"",OFFSET(CountryData!$A$1,'Quality check'!$A96-1,'Quality check'!DH$1-1)),"")</f>
        <v/>
      </c>
      <c r="DI96" s="308" t="str">
        <f ca="1">IF(AND(ISNUMBER($A96),ISNUMBER(DI$1)),IF(OFFSET(CountryData!$A$1,'Quality check'!$A96-1,'Quality check'!DI$1-1)=0,"",OFFSET(CountryData!$A$1,'Quality check'!$A96-1,'Quality check'!DI$1-1)),"")</f>
        <v/>
      </c>
      <c r="DJ96" s="308" t="str">
        <f ca="1">IF(AND(ISNUMBER($A96),ISNUMBER(DJ$1)),IF(OFFSET(CountryData!$A$1,'Quality check'!$A96-1,'Quality check'!DJ$1-1)=0,"",OFFSET(CountryData!$A$1,'Quality check'!$A96-1,'Quality check'!DJ$1-1)),"")</f>
        <v/>
      </c>
      <c r="DK96" s="203">
        <f ca="1">IF(AND(ISNUMBER($A96),ISNUMBER(DK$1)),IF(OFFSET(CountryData!$A$1,'Quality check'!$A96-1,'Quality check'!DK$1-1)=0,"",OFFSET(CountryData!$A$1,'Quality check'!$A96-1,'Quality check'!DK$1-1)),"")</f>
        <v>3000</v>
      </c>
      <c r="DL96" s="203">
        <f ca="1">IF(AND(ISNUMBER($A96),ISNUMBER(DL$1)),IF(OFFSET(CountryData!$A$1,'Quality check'!$A96-1,'Quality check'!DL$1-1)=0,"",OFFSET(CountryData!$A$1,'Quality check'!$A96-1,'Quality check'!DL$1-1)),"")</f>
        <v>1200000</v>
      </c>
      <c r="DM96" s="203">
        <f ca="1">IF(AND(ISNUMBER($A96),ISNUMBER(DM$1)),IF(OFFSET(CountryData!$A$1,'Quality check'!$A96-1,'Quality check'!DM$1-1)=0,"",OFFSET(CountryData!$A$1,'Quality check'!$A96-1,'Quality check'!DM$1-1)),"")</f>
        <v>200000</v>
      </c>
      <c r="DN96" s="203">
        <f ca="1">IF(AND(ISNUMBER($A96),ISNUMBER(DN$1)),IF(OFFSET(CountryData!$A$1,'Quality check'!$A96-1,'Quality check'!DN$1-1)=0,"",OFFSET(CountryData!$A$1,'Quality check'!$A96-1,'Quality check'!DN$1-1)),"")</f>
        <v>200000</v>
      </c>
      <c r="DO96" t="str">
        <f ca="1">IF(AND(ISNUMBER($A96),ISNUMBER(DO$1)),IF(OFFSET(CountryData!$A$1,'Quality check'!$A96-1,'Quality check'!DO$1-1)=0,"",OFFSET(CountryData!$A$1,'Quality check'!$A96-1,'Quality check'!DO$1-1)),"")</f>
        <v/>
      </c>
      <c r="DP96" t="str">
        <f ca="1">IF(AND(ISNUMBER($A96),ISNUMBER(DP$1)),IF(OFFSET(CountryData!$A$1,'Quality check'!$A96-1,'Quality check'!DP$1-1)=0,"",OFFSET(CountryData!$A$1,'Quality check'!$A96-1,'Quality check'!DP$1-1)),"")</f>
        <v/>
      </c>
      <c r="EF96">
        <f t="shared" si="14"/>
        <v>15</v>
      </c>
      <c r="EG96" t="str">
        <f t="shared" si="15"/>
        <v/>
      </c>
      <c r="EH96" t="str">
        <f t="shared" si="11"/>
        <v/>
      </c>
    </row>
    <row r="97" spans="1:138" x14ac:dyDescent="0.25">
      <c r="A97" s="114">
        <f>IF(ISNUMBER(MATCH(C97,CountryData!$EM:$EM,0)),MATCH(C97,CountryData!$EM:$EM,0),"")</f>
        <v>63</v>
      </c>
      <c r="B97" t="s">
        <v>467</v>
      </c>
      <c r="C97" t="s">
        <v>786</v>
      </c>
      <c r="D97" t="str">
        <f t="shared" si="12"/>
        <v>Somalia</v>
      </c>
      <c r="E97">
        <f t="shared" si="13"/>
        <v>2011</v>
      </c>
      <c r="F97" s="203">
        <f ca="1">IF(AND(ISNUMBER($A97),ISNUMBER(F$1)),IF(OFFSET(CountryData!$A$1,'Quality check'!$A97-1,'Quality check'!F$1-1)=0,"",OFFSET(CountryData!$A$1,'Quality check'!$A97-1,'Quality check'!F$1-1)),"")</f>
        <v>9557000</v>
      </c>
      <c r="G97" s="203" t="str">
        <f ca="1">IF(AND(ISNUMBER($A97),ISNUMBER(G$1)),IF(OFFSET(CountryData!$A$1,'Quality check'!$A97-1,'Quality check'!G$1-1)=0,"",OFFSET(CountryData!$A$1,'Quality check'!$A97-1,'Quality check'!G$1-1)),"")</f>
        <v/>
      </c>
      <c r="H97" s="202" t="str">
        <f ca="1">IF(AND(ISNUMBER($A97),ISNUMBER(H$1)),IF(OFFSET(CountryData!$A$1,'Quality check'!$A97-1,'Quality check'!H$1-1)=0,"",OFFSET(CountryData!$A$1,'Quality check'!$A97-1,'Quality check'!H$1-1)),"")</f>
        <v/>
      </c>
      <c r="I97" s="202">
        <f ca="1">IF(AND(ISNUMBER($A97),ISNUMBER(I$1)),IF(OFFSET(CountryData!$A$1,'Quality check'!$A97-1,'Quality check'!I$1-1)=0,"",OFFSET(CountryData!$A$1,'Quality check'!$A97-1,'Quality check'!I$1-1)),"")</f>
        <v>1.8000000000000002E-2</v>
      </c>
      <c r="J97" s="203" t="str">
        <f ca="1">IF(AND(ISNUMBER($A97),ISNUMBER(J$1)),IF(OFFSET(CountryData!$A$1,'Quality check'!$A97-1,'Quality check'!J$1-1)=0,"",OFFSET(CountryData!$A$1,'Quality check'!$A97-1,'Quality check'!J$1-1)),"")</f>
        <v/>
      </c>
      <c r="K97" s="203" t="str">
        <f ca="1">IF(AND(ISNUMBER($A97),ISNUMBER(K$1)),IF(OFFSET(CountryData!$A$1,'Quality check'!$A97-1,'Quality check'!K$1-1)=0,"",OFFSET(CountryData!$A$1,'Quality check'!$A97-1,'Quality check'!K$1-1)),"")</f>
        <v/>
      </c>
      <c r="L97" s="203" t="str">
        <f ca="1">IF(AND(ISNUMBER($A97),ISNUMBER(L$1)),IF(OFFSET(CountryData!$A$1,'Quality check'!$A97-1,'Quality check'!L$1-1)=0,"",OFFSET(CountryData!$A$1,'Quality check'!$A97-1,'Quality check'!L$1-1)),"")</f>
        <v/>
      </c>
      <c r="M97" s="203" t="str">
        <f ca="1">IF(AND(ISNUMBER($A97),ISNUMBER(M$1)),IF(OFFSET(CountryData!$A$1,'Quality check'!$A97-1,'Quality check'!M$1-1)=0,"",OFFSET(CountryData!$A$1,'Quality check'!$A97-1,'Quality check'!M$1-1)),"")</f>
        <v/>
      </c>
      <c r="N97" s="203" t="str">
        <f ca="1">IF(AND(ISNUMBER($A97),ISNUMBER(N$1)),IF(OFFSET(CountryData!$A$1,'Quality check'!$A97-1,'Quality check'!N$1-1)=0,"",OFFSET(CountryData!$A$1,'Quality check'!$A97-1,'Quality check'!N$1-1)),"")</f>
        <v/>
      </c>
      <c r="O97" s="203" t="str">
        <f ca="1">IF(AND(ISNUMBER($A97),ISNUMBER(O$1)),IF(OFFSET(CountryData!$A$1,'Quality check'!$A97-1,'Quality check'!O$1-1)=0,"",OFFSET(CountryData!$A$1,'Quality check'!$A97-1,'Quality check'!O$1-1)),"")</f>
        <v/>
      </c>
      <c r="P97" s="203" t="str">
        <f ca="1">IF(AND(ISNUMBER($A97),ISNUMBER(P$1)),IF(OFFSET(CountryData!$A$1,'Quality check'!$A97-1,'Quality check'!P$1-1)=0,"",OFFSET(CountryData!$A$1,'Quality check'!$A97-1,'Quality check'!P$1-1)),"")</f>
        <v/>
      </c>
      <c r="Q97" s="203" t="str">
        <f ca="1">IF(AND(ISNUMBER($A97),ISNUMBER(Q$1)),IF(OFFSET(CountryData!$A$1,'Quality check'!$A97-1,'Quality check'!Q$1-1)=0,"",OFFSET(CountryData!$A$1,'Quality check'!$A97-1,'Quality check'!Q$1-1)),"")</f>
        <v/>
      </c>
      <c r="R97" s="203" t="str">
        <f ca="1">IF(AND(ISNUMBER($A97),ISNUMBER(R$1)),IF(OFFSET(CountryData!$A$1,'Quality check'!$A97-1,'Quality check'!R$1-1)=0,"",OFFSET(CountryData!$A$1,'Quality check'!$A97-1,'Quality check'!R$1-1)),"")</f>
        <v/>
      </c>
      <c r="S97" s="203" t="str">
        <f ca="1">IF(AND(ISNUMBER($A97),ISNUMBER(S$1)),IF(OFFSET(CountryData!$A$1,'Quality check'!$A97-1,'Quality check'!S$1-1)=0,"",OFFSET(CountryData!$A$1,'Quality check'!$A97-1,'Quality check'!S$1-1)),"")</f>
        <v/>
      </c>
      <c r="T97" s="202" t="str">
        <f ca="1">IF(AND(ISNUMBER($A97),ISNUMBER(T$1)),IF(OFFSET(CountryData!$A$1,'Quality check'!$A97-1,'Quality check'!T$1-1)=0,"",OFFSET(CountryData!$A$1,'Quality check'!$A97-1,'Quality check'!T$1-1)),"")</f>
        <v/>
      </c>
      <c r="U97" s="203" t="str">
        <f ca="1">IF(AND(ISNUMBER($A97),ISNUMBER(U$1)),IF(OFFSET(CountryData!$A$1,'Quality check'!$A97-1,'Quality check'!U$1-1)=0,"",OFFSET(CountryData!$A$1,'Quality check'!$A97-1,'Quality check'!U$1-1)),"")</f>
        <v/>
      </c>
      <c r="V97" s="203" t="str">
        <f ca="1">IF(AND(ISNUMBER($A97),ISNUMBER(V$1)),IF(OFFSET(CountryData!$A$1,'Quality check'!$A97-1,'Quality check'!V$1-1)=0,"",OFFSET(CountryData!$A$1,'Quality check'!$A97-1,'Quality check'!V$1-1)),"")</f>
        <v/>
      </c>
      <c r="W97" s="202" t="str">
        <f ca="1">IF(AND(ISNUMBER($A97),ISNUMBER(W$1)),IF(OFFSET(CountryData!$A$1,'Quality check'!$A97-1,'Quality check'!W$1-1)=0,"",OFFSET(CountryData!$A$1,'Quality check'!$A97-1,'Quality check'!W$1-1)),"")</f>
        <v/>
      </c>
      <c r="X97" s="202" t="str">
        <f ca="1">IF(AND(ISNUMBER($A97),ISNUMBER(X$1)),IF(OFFSET(CountryData!$A$1,'Quality check'!$A97-1,'Quality check'!X$1-1)=0,"",OFFSET(CountryData!$A$1,'Quality check'!$A97-1,'Quality check'!X$1-1)),"")</f>
        <v/>
      </c>
      <c r="Y97" s="202" t="str">
        <f ca="1">IF(AND(ISNUMBER($A97),ISNUMBER(Y$1)),IF(OFFSET(CountryData!$A$1,'Quality check'!$A97-1,'Quality check'!Y$1-1)=0,"",OFFSET(CountryData!$A$1,'Quality check'!$A97-1,'Quality check'!Y$1-1)),"")</f>
        <v/>
      </c>
      <c r="Z97" s="202" t="str">
        <f ca="1">IF(AND(ISNUMBER($A97),ISNUMBER(Z$1)),IF(OFFSET(CountryData!$A$1,'Quality check'!$A97-1,'Quality check'!Z$1-1)=0,"",OFFSET(CountryData!$A$1,'Quality check'!$A97-1,'Quality check'!Z$1-1)),"")</f>
        <v/>
      </c>
      <c r="AA97" s="203" t="str">
        <f ca="1">IF(AND(ISNUMBER($A97),ISNUMBER(AA$1)),IF(OFFSET(CountryData!$A$1,'Quality check'!$A97-1,'Quality check'!AA$1-1)=0,"",OFFSET(CountryData!$A$1,'Quality check'!$A97-1,'Quality check'!AA$1-1)),"")</f>
        <v/>
      </c>
      <c r="AB97" s="203" t="str">
        <f ca="1">IF(AND(ISNUMBER($A97),ISNUMBER(AB$1)),IF(OFFSET(CountryData!$A$1,'Quality check'!$A97-1,'Quality check'!AB$1-1)=0,"",OFFSET(CountryData!$A$1,'Quality check'!$A97-1,'Quality check'!AB$1-1)),"")</f>
        <v/>
      </c>
      <c r="AC97" s="203">
        <f ca="1">IF(AND(ISNUMBER($A97),ISNUMBER(AC$1)),IF(OFFSET(CountryData!$A$1,'Quality check'!$A97-1,'Quality check'!AC$1-1)=0,"",OFFSET(CountryData!$A$1,'Quality check'!$A97-1,'Quality check'!AC$1-1)),"")</f>
        <v>71000</v>
      </c>
      <c r="AD97" s="203" t="str">
        <f ca="1">IF(AND(ISNUMBER($A97),ISNUMBER(AD$1)),IF(OFFSET(CountryData!$A$1,'Quality check'!$A97-1,'Quality check'!AD$1-1)=0,"",OFFSET(CountryData!$A$1,'Quality check'!$A97-1,'Quality check'!AD$1-1)),"")</f>
        <v/>
      </c>
      <c r="AE97" s="202" t="str">
        <f ca="1">IF(AND(ISNUMBER($A97),ISNUMBER(AE$1)),IF(OFFSET(CountryData!$A$1,'Quality check'!$A97-1,'Quality check'!AE$1-1)=0,"",OFFSET(CountryData!$A$1,'Quality check'!$A97-1,'Quality check'!AE$1-1)),"")</f>
        <v/>
      </c>
      <c r="AF97" s="308" t="str">
        <f ca="1">IF(AND(ISNUMBER($A97),ISNUMBER(AF$1)),IF(OFFSET(CountryData!$A$1,'Quality check'!$A97-1,'Quality check'!AF$1-1)=0,"",OFFSET(CountryData!$A$1,'Quality check'!$A97-1,'Quality check'!AF$1-1)),"")</f>
        <v/>
      </c>
      <c r="AG97" s="203" t="str">
        <f ca="1">IF(AND(ISNUMBER($A97),ISNUMBER(AG$1)),IF(OFFSET(CountryData!$A$1,'Quality check'!$A97-1,'Quality check'!AG$1-1)=0,"",OFFSET(CountryData!$A$1,'Quality check'!$A97-1,'Quality check'!AG$1-1)),"")</f>
        <v/>
      </c>
      <c r="AH97" s="203" t="str">
        <f ca="1">IF(AND(ISNUMBER($A97),ISNUMBER(AH$1)),IF(OFFSET(CountryData!$A$1,'Quality check'!$A97-1,'Quality check'!AH$1-1)=0,"",OFFSET(CountryData!$A$1,'Quality check'!$A97-1,'Quality check'!AH$1-1)),"")</f>
        <v/>
      </c>
      <c r="AI97" s="203" t="str">
        <f ca="1">IF(AND(ISNUMBER($A97),ISNUMBER(AI$1)),IF(OFFSET(CountryData!$A$1,'Quality check'!$A97-1,'Quality check'!AI$1-1)=0,"",OFFSET(CountryData!$A$1,'Quality check'!$A97-1,'Quality check'!AI$1-1)),"")</f>
        <v/>
      </c>
      <c r="AJ97" s="202" t="str">
        <f ca="1">IF(AND(ISNUMBER($A97),ISNUMBER(AJ$1)),IF(OFFSET(CountryData!$A$1,'Quality check'!$A97-1,'Quality check'!AJ$1-1)=0,"",OFFSET(CountryData!$A$1,'Quality check'!$A97-1,'Quality check'!AJ$1-1)),"")</f>
        <v/>
      </c>
      <c r="AK97" s="202" t="str">
        <f ca="1">IF(AND(ISNUMBER($A97),ISNUMBER(AK$1)),IF(OFFSET(CountryData!$A$1,'Quality check'!$A97-1,'Quality check'!AK$1-1)=0,"",OFFSET(CountryData!$A$1,'Quality check'!$A97-1,'Quality check'!AK$1-1)),"")</f>
        <v/>
      </c>
      <c r="AL97" s="202" t="str">
        <f ca="1">IF(AND(ISNUMBER($A97),ISNUMBER(AL$1)),IF(OFFSET(CountryData!$A$1,'Quality check'!$A97-1,'Quality check'!AL$1-1)=0,"",OFFSET(CountryData!$A$1,'Quality check'!$A97-1,'Quality check'!AL$1-1)),"")</f>
        <v/>
      </c>
      <c r="AM97" s="202" t="str">
        <f ca="1">IF(AND(ISNUMBER($A97),ISNUMBER(AM$1)),IF(OFFSET(CountryData!$A$1,'Quality check'!$A97-1,'Quality check'!AM$1-1)=0,"",OFFSET(CountryData!$A$1,'Quality check'!$A97-1,'Quality check'!AM$1-1)),"")</f>
        <v/>
      </c>
      <c r="AN97" s="202" t="str">
        <f ca="1">IF(AND(ISNUMBER($A97),ISNUMBER(AN$1)),IF(OFFSET(CountryData!$A$1,'Quality check'!$A97-1,'Quality check'!AN$1-1)=0,"",OFFSET(CountryData!$A$1,'Quality check'!$A97-1,'Quality check'!AN$1-1)),"")</f>
        <v/>
      </c>
      <c r="AO97" s="203" t="str">
        <f ca="1">IF(AND(ISNUMBER($A97),ISNUMBER(AO$1)),IF(OFFSET(CountryData!$A$1,'Quality check'!$A97-1,'Quality check'!AO$1-1)=0,"",OFFSET(CountryData!$A$1,'Quality check'!$A97-1,'Quality check'!AO$1-1)),"")</f>
        <v/>
      </c>
      <c r="AP97" s="203" t="str">
        <f ca="1">IF(AND(ISNUMBER($A97),ISNUMBER(AP$1)),IF(OFFSET(CountryData!$A$1,'Quality check'!$A97-1,'Quality check'!AP$1-1)=0,"",OFFSET(CountryData!$A$1,'Quality check'!$A97-1,'Quality check'!AP$1-1)),"")</f>
        <v/>
      </c>
      <c r="AQ97" s="202" t="str">
        <f ca="1">IF(AND(ISNUMBER($A97),ISNUMBER(AQ$1)),IF(OFFSET(CountryData!$A$1,'Quality check'!$A97-1,'Quality check'!AQ$1-1)=0,"",OFFSET(CountryData!$A$1,'Quality check'!$A97-1,'Quality check'!AQ$1-1)),"")</f>
        <v/>
      </c>
      <c r="AR97" s="202" t="str">
        <f ca="1">IF(AND(ISNUMBER($A97),ISNUMBER(AR$1)),IF(OFFSET(CountryData!$A$1,'Quality check'!$A97-1,'Quality check'!AR$1-1)=0,"",OFFSET(CountryData!$A$1,'Quality check'!$A97-1,'Quality check'!AR$1-1)),"")</f>
        <v/>
      </c>
      <c r="AS97" s="202" t="str">
        <f ca="1">IF(AND(ISNUMBER($A97),ISNUMBER(AS$1)),IF(OFFSET(CountryData!$A$1,'Quality check'!$A97-1,'Quality check'!AS$1-1)=0,"",OFFSET(CountryData!$A$1,'Quality check'!$A97-1,'Quality check'!AS$1-1)),"")</f>
        <v/>
      </c>
      <c r="AT97" s="202" t="str">
        <f ca="1">IF(AND(ISNUMBER($A97),ISNUMBER(AT$1)),IF(OFFSET(CountryData!$A$1,'Quality check'!$A97-1,'Quality check'!AT$1-1)=0,"",OFFSET(CountryData!$A$1,'Quality check'!$A97-1,'Quality check'!AT$1-1)),"")</f>
        <v/>
      </c>
      <c r="AU97" s="202" t="str">
        <f ca="1">IF(AND(ISNUMBER($A97),ISNUMBER(AU$1)),IF(OFFSET(CountryData!$A$1,'Quality check'!$A97-1,'Quality check'!AU$1-1)=0,"",OFFSET(CountryData!$A$1,'Quality check'!$A97-1,'Quality check'!AU$1-1)),"")</f>
        <v/>
      </c>
      <c r="AV97" s="202" t="str">
        <f ca="1">IF(AND(ISNUMBER($A97),ISNUMBER(AV$1)),IF(OFFSET(CountryData!$A$1,'Quality check'!$A97-1,'Quality check'!AV$1-1)=0,"",OFFSET(CountryData!$A$1,'Quality check'!$A97-1,'Quality check'!AV$1-1)),"")</f>
        <v/>
      </c>
      <c r="AW97" s="203" t="str">
        <f ca="1">IF(AND(ISNUMBER($A97),ISNUMBER(AW$1)),IF(OFFSET(CountryData!$A$1,'Quality check'!$A97-1,'Quality check'!AW$1-1)=0,"",OFFSET(CountryData!$A$1,'Quality check'!$A97-1,'Quality check'!AW$1-1)),"")</f>
        <v/>
      </c>
      <c r="AX97" s="203" t="str">
        <f ca="1">IF(AND(ISNUMBER($A97),ISNUMBER(AX$1)),IF(OFFSET(CountryData!$A$1,'Quality check'!$A97-1,'Quality check'!AX$1-1)=0,"",OFFSET(CountryData!$A$1,'Quality check'!$A97-1,'Quality check'!AX$1-1)),"")</f>
        <v/>
      </c>
      <c r="AY97" s="202" t="str">
        <f ca="1">IF(AND(ISNUMBER($A97),ISNUMBER(AY$1)),IF(OFFSET(CountryData!$A$1,'Quality check'!$A97-1,'Quality check'!AY$1-1)=0,"",OFFSET(CountryData!$A$1,'Quality check'!$A97-1,'Quality check'!AY$1-1)),"")</f>
        <v/>
      </c>
      <c r="AZ97" s="202" t="str">
        <f ca="1">IF(AND(ISNUMBER($A97),ISNUMBER(AZ$1)),IF(OFFSET(CountryData!$A$1,'Quality check'!$A97-1,'Quality check'!AZ$1-1)=0,"",OFFSET(CountryData!$A$1,'Quality check'!$A97-1,'Quality check'!AZ$1-1)),"")</f>
        <v/>
      </c>
      <c r="BA97" s="202" t="str">
        <f ca="1">IF(AND(ISNUMBER($A97),ISNUMBER(BA$1)),IF(OFFSET(CountryData!$A$1,'Quality check'!$A97-1,'Quality check'!BA$1-1)=0,"",OFFSET(CountryData!$A$1,'Quality check'!$A97-1,'Quality check'!BA$1-1)),"")</f>
        <v/>
      </c>
      <c r="BB97" s="202" t="str">
        <f ca="1">IF(AND(ISNUMBER($A97),ISNUMBER(BB$1)),IF(OFFSET(CountryData!$A$1,'Quality check'!$A97-1,'Quality check'!BB$1-1)=0,"",OFFSET(CountryData!$A$1,'Quality check'!$A97-1,'Quality check'!BB$1-1)),"")</f>
        <v/>
      </c>
      <c r="BC97" s="202" t="str">
        <f ca="1">IF(AND(ISNUMBER($A97),ISNUMBER(BC$1)),IF(OFFSET(CountryData!$A$1,'Quality check'!$A97-1,'Quality check'!BC$1-1)=0,"",OFFSET(CountryData!$A$1,'Quality check'!$A97-1,'Quality check'!BC$1-1)),"")</f>
        <v/>
      </c>
      <c r="BD97" s="313" t="str">
        <f ca="1">IF(AND(ISNUMBER($A97),ISNUMBER(BD$1)),IF(OFFSET(CountryData!$A$1,'Quality check'!$A97-1,'Quality check'!BD$1-1)=0,"",OFFSET(CountryData!$A$1,'Quality check'!$A97-1,'Quality check'!BD$1-1)),"")</f>
        <v/>
      </c>
      <c r="BE97" s="313" t="str">
        <f ca="1">IF(AND(ISNUMBER($A97),ISNUMBER(BE$1)),IF(OFFSET(CountryData!$A$1,'Quality check'!$A97-1,'Quality check'!BE$1-1)=0,"",OFFSET(CountryData!$A$1,'Quality check'!$A97-1,'Quality check'!BE$1-1)),"")</f>
        <v/>
      </c>
      <c r="BF97" s="313" t="str">
        <f ca="1">IF(AND(ISNUMBER($A97),ISNUMBER(BF$1)),IF(OFFSET(CountryData!$A$1,'Quality check'!$A97-1,'Quality check'!BF$1-1)=0,"",OFFSET(CountryData!$A$1,'Quality check'!$A97-1,'Quality check'!BF$1-1)),"")</f>
        <v/>
      </c>
      <c r="BG97" s="203" t="str">
        <f ca="1">IF(AND(ISNUMBER($A97),ISNUMBER(BG$1)),IF(OFFSET(CountryData!$A$1,'Quality check'!$A97-1,'Quality check'!BG$1-1)=0,"",OFFSET(CountryData!$A$1,'Quality check'!$A97-1,'Quality check'!BG$1-1)),"")</f>
        <v/>
      </c>
      <c r="BH97" s="202" t="str">
        <f ca="1">IF(AND(ISNUMBER($A97),ISNUMBER(BH$1)),IF(OFFSET(CountryData!$A$1,'Quality check'!$A97-1,'Quality check'!BH$1-1)=0,"",OFFSET(CountryData!$A$1,'Quality check'!$A97-1,'Quality check'!BH$1-1)),"")</f>
        <v/>
      </c>
      <c r="BI97" s="203" t="str">
        <f ca="1">IF(AND(ISNUMBER($A97),ISNUMBER(BI$1)),IF(OFFSET(CountryData!$A$1,'Quality check'!$A97-1,'Quality check'!BI$1-1)=0,"",OFFSET(CountryData!$A$1,'Quality check'!$A97-1,'Quality check'!BI$1-1)),"")</f>
        <v/>
      </c>
      <c r="BJ97" s="202" t="str">
        <f ca="1">IF(AND(ISNUMBER($A97),ISNUMBER(BJ$1)),IF(OFFSET(CountryData!$A$1,'Quality check'!$A97-1,'Quality check'!BJ$1-1)=0,"",OFFSET(CountryData!$A$1,'Quality check'!$A97-1,'Quality check'!BJ$1-1)),"")</f>
        <v/>
      </c>
      <c r="BK97" s="202" t="str">
        <f ca="1">IF(AND(ISNUMBER($A97),ISNUMBER(BK$1)),IF(OFFSET(CountryData!$A$1,'Quality check'!$A97-1,'Quality check'!BK$1-1)=0,"",OFFSET(CountryData!$A$1,'Quality check'!$A97-1,'Quality check'!BK$1-1)),"")</f>
        <v/>
      </c>
      <c r="BL97" s="308" t="str">
        <f ca="1">IF(AND(ISNUMBER($A97),ISNUMBER(BL$1)),IF(OFFSET(CountryData!$A$1,'Quality check'!$A97-1,'Quality check'!BL$1-1)=0,"",OFFSET(CountryData!$A$1,'Quality check'!$A97-1,'Quality check'!BL$1-1)),"")</f>
        <v/>
      </c>
      <c r="BM97" s="308" t="str">
        <f ca="1">IF(AND(ISNUMBER($A97),ISNUMBER(BM$1)),IF(OFFSET(CountryData!$A$1,'Quality check'!$A97-1,'Quality check'!BM$1-1)=0,"",OFFSET(CountryData!$A$1,'Quality check'!$A97-1,'Quality check'!BM$1-1)),"")</f>
        <v/>
      </c>
      <c r="BN97" s="308" t="str">
        <f ca="1">IF(AND(ISNUMBER($A97),ISNUMBER(BN$1)),IF(OFFSET(CountryData!$A$1,'Quality check'!$A97-1,'Quality check'!BN$1-1)=0,"",OFFSET(CountryData!$A$1,'Quality check'!$A97-1,'Quality check'!BN$1-1)),"")</f>
        <v/>
      </c>
      <c r="BO97" s="308" t="str">
        <f ca="1">IF(AND(ISNUMBER($A97),ISNUMBER(BO$1)),IF(OFFSET(CountryData!$A$1,'Quality check'!$A97-1,'Quality check'!BO$1-1)=0,"",OFFSET(CountryData!$A$1,'Quality check'!$A97-1,'Quality check'!BO$1-1)),"")</f>
        <v/>
      </c>
      <c r="BP97" s="308" t="str">
        <f ca="1">IF(AND(ISNUMBER($A97),ISNUMBER(BP$1)),IF(OFFSET(CountryData!$A$1,'Quality check'!$A97-1,'Quality check'!BP$1-1)=0,"",OFFSET(CountryData!$A$1,'Quality check'!$A97-1,'Quality check'!BP$1-1)),"")</f>
        <v/>
      </c>
      <c r="BQ97" s="308" t="str">
        <f ca="1">IF(AND(ISNUMBER($A97),ISNUMBER(BQ$1)),IF(OFFSET(CountryData!$A$1,'Quality check'!$A97-1,'Quality check'!BQ$1-1)=0,"",OFFSET(CountryData!$A$1,'Quality check'!$A97-1,'Quality check'!BQ$1-1)),"")</f>
        <v/>
      </c>
      <c r="BR97" s="308" t="str">
        <f ca="1">IF(AND(ISNUMBER($A97),ISNUMBER(BR$1)),IF(OFFSET(CountryData!$A$1,'Quality check'!$A97-1,'Quality check'!BR$1-1)=0,"",OFFSET(CountryData!$A$1,'Quality check'!$A97-1,'Quality check'!BR$1-1)),"")</f>
        <v/>
      </c>
      <c r="BS97" s="308" t="str">
        <f ca="1">IF(AND(ISNUMBER($A97),ISNUMBER(BS$1)),IF(OFFSET(CountryData!$A$1,'Quality check'!$A97-1,'Quality check'!BS$1-1)=0,"",OFFSET(CountryData!$A$1,'Quality check'!$A97-1,'Quality check'!BS$1-1)),"")</f>
        <v/>
      </c>
      <c r="BT97" s="308" t="str">
        <f ca="1">IF(AND(ISNUMBER($A97),ISNUMBER(BT$1)),IF(OFFSET(CountryData!$A$1,'Quality check'!$A97-1,'Quality check'!BT$1-1)=0,"",OFFSET(CountryData!$A$1,'Quality check'!$A97-1,'Quality check'!BT$1-1)),"")</f>
        <v/>
      </c>
      <c r="BU97" s="308" t="str">
        <f ca="1">IF(AND(ISNUMBER($A97),ISNUMBER(BU$1)),IF(OFFSET(CountryData!$A$1,'Quality check'!$A97-1,'Quality check'!BU$1-1)=0,"",OFFSET(CountryData!$A$1,'Quality check'!$A97-1,'Quality check'!BU$1-1)),"")</f>
        <v/>
      </c>
      <c r="BV97" s="308" t="str">
        <f ca="1">IF(AND(ISNUMBER($A97),ISNUMBER(BV$1)),IF(OFFSET(CountryData!$A$1,'Quality check'!$A97-1,'Quality check'!BV$1-1)=0,"",OFFSET(CountryData!$A$1,'Quality check'!$A97-1,'Quality check'!BV$1-1)),"")</f>
        <v/>
      </c>
      <c r="BW97" s="308" t="str">
        <f ca="1">IF(AND(ISNUMBER($A97),ISNUMBER(BW$1)),IF(OFFSET(CountryData!$A$1,'Quality check'!$A97-1,'Quality check'!BW$1-1)=0,"",OFFSET(CountryData!$A$1,'Quality check'!$A97-1,'Quality check'!BW$1-1)),"")</f>
        <v/>
      </c>
      <c r="BX97" s="202" t="str">
        <f ca="1">IF(AND(ISNUMBER($A97),ISNUMBER(BX$1)),IF(OFFSET(CountryData!$A$1,'Quality check'!$A97-1,'Quality check'!BX$1-1)=0,"",OFFSET(CountryData!$A$1,'Quality check'!$A97-1,'Quality check'!BX$1-1)),"")</f>
        <v/>
      </c>
      <c r="BY97" s="308" t="str">
        <f ca="1">IF(AND(ISNUMBER($A97),ISNUMBER(BY$1)),IF(OFFSET(CountryData!$A$1,'Quality check'!$A97-1,'Quality check'!BY$1-1)=0,"",OFFSET(CountryData!$A$1,'Quality check'!$A97-1,'Quality check'!BY$1-1)),"")</f>
        <v/>
      </c>
      <c r="BZ97" s="308" t="str">
        <f ca="1">IF(AND(ISNUMBER($A97),ISNUMBER(BZ$1)),IF(OFFSET(CountryData!$A$1,'Quality check'!$A97-1,'Quality check'!BZ$1-1)=0,"",OFFSET(CountryData!$A$1,'Quality check'!$A97-1,'Quality check'!BZ$1-1)),"")</f>
        <v/>
      </c>
      <c r="CA97" s="308" t="str">
        <f ca="1">IF(AND(ISNUMBER($A97),ISNUMBER(CA$1)),IF(OFFSET(CountryData!$A$1,'Quality check'!$A97-1,'Quality check'!CA$1-1)=0,"",OFFSET(CountryData!$A$1,'Quality check'!$A97-1,'Quality check'!CA$1-1)),"")</f>
        <v/>
      </c>
      <c r="CB97" s="308" t="str">
        <f ca="1">IF(AND(ISNUMBER($A97),ISNUMBER(CB$1)),IF(OFFSET(CountryData!$A$1,'Quality check'!$A97-1,'Quality check'!CB$1-1)=0,"",OFFSET(CountryData!$A$1,'Quality check'!$A97-1,'Quality check'!CB$1-1)),"")</f>
        <v/>
      </c>
      <c r="CC97" s="308" t="str">
        <f ca="1">IF(AND(ISNUMBER($A97),ISNUMBER(CC$1)),IF(OFFSET(CountryData!$A$1,'Quality check'!$A97-1,'Quality check'!CC$1-1)=0,"",OFFSET(CountryData!$A$1,'Quality check'!$A97-1,'Quality check'!CC$1-1)),"")</f>
        <v/>
      </c>
      <c r="CD97" s="308" t="str">
        <f ca="1">IF(AND(ISNUMBER($A97),ISNUMBER(CD$1)),IF(OFFSET(CountryData!$A$1,'Quality check'!$A97-1,'Quality check'!CD$1-1)=0,"",OFFSET(CountryData!$A$1,'Quality check'!$A97-1,'Quality check'!CD$1-1)),"")</f>
        <v/>
      </c>
      <c r="CE97" s="308" t="str">
        <f ca="1">IF(AND(ISNUMBER($A97),ISNUMBER(CE$1)),IF(OFFSET(CountryData!$A$1,'Quality check'!$A97-1,'Quality check'!CE$1-1)=0,"",OFFSET(CountryData!$A$1,'Quality check'!$A97-1,'Quality check'!CE$1-1)),"")</f>
        <v/>
      </c>
      <c r="CF97" s="308" t="str">
        <f ca="1">IF(AND(ISNUMBER($A97),ISNUMBER(CF$1)),IF(OFFSET(CountryData!$A$1,'Quality check'!$A97-1,'Quality check'!CF$1-1)=0,"",OFFSET(CountryData!$A$1,'Quality check'!$A97-1,'Quality check'!CF$1-1)),"")</f>
        <v/>
      </c>
      <c r="CG97" s="308" t="str">
        <f ca="1">IF(AND(ISNUMBER($A97),ISNUMBER(CG$1)),IF(OFFSET(CountryData!$A$1,'Quality check'!$A97-1,'Quality check'!CG$1-1)=0,"",OFFSET(CountryData!$A$1,'Quality check'!$A97-1,'Quality check'!CG$1-1)),"")</f>
        <v/>
      </c>
      <c r="CH97" s="308" t="str">
        <f ca="1">IF(AND(ISNUMBER($A97),ISNUMBER(CH$1)),IF(OFFSET(CountryData!$A$1,'Quality check'!$A97-1,'Quality check'!CH$1-1)=0,"",OFFSET(CountryData!$A$1,'Quality check'!$A97-1,'Quality check'!CH$1-1)),"")</f>
        <v/>
      </c>
      <c r="CI97" s="308" t="str">
        <f ca="1">IF(AND(ISNUMBER($A97),ISNUMBER(CI$1)),IF(OFFSET(CountryData!$A$1,'Quality check'!$A97-1,'Quality check'!CI$1-1)=0,"",OFFSET(CountryData!$A$1,'Quality check'!$A97-1,'Quality check'!CI$1-1)),"")</f>
        <v/>
      </c>
      <c r="CJ97" s="308" t="str">
        <f ca="1">IF(AND(ISNUMBER($A97),ISNUMBER(CJ$1)),IF(OFFSET(CountryData!$A$1,'Quality check'!$A97-1,'Quality check'!CJ$1-1)=0,"",OFFSET(CountryData!$A$1,'Quality check'!$A97-1,'Quality check'!CJ$1-1)),"")</f>
        <v/>
      </c>
      <c r="CK97" s="202" t="str">
        <f ca="1">IF(AND(ISNUMBER($A97),ISNUMBER(CK$1)),IF(OFFSET(CountryData!$A$1,'Quality check'!$A97-1,'Quality check'!CK$1-1)=0,"",OFFSET(CountryData!$A$1,'Quality check'!$A97-1,'Quality check'!CK$1-1)),"")</f>
        <v/>
      </c>
      <c r="CL97" s="308" t="str">
        <f ca="1">IF(AND(ISNUMBER($A97),ISNUMBER(CL$1)),IF(OFFSET(CountryData!$A$1,'Quality check'!$A97-1,'Quality check'!CL$1-1)=0,"",OFFSET(CountryData!$A$1,'Quality check'!$A97-1,'Quality check'!CL$1-1)),"")</f>
        <v/>
      </c>
      <c r="CM97" s="308" t="str">
        <f ca="1">IF(AND(ISNUMBER($A97),ISNUMBER(CM$1)),IF(OFFSET(CountryData!$A$1,'Quality check'!$A97-1,'Quality check'!CM$1-1)=0,"",OFFSET(CountryData!$A$1,'Quality check'!$A97-1,'Quality check'!CM$1-1)),"")</f>
        <v/>
      </c>
      <c r="CN97" s="308" t="str">
        <f ca="1">IF(AND(ISNUMBER($A97),ISNUMBER(CN$1)),IF(OFFSET(CountryData!$A$1,'Quality check'!$A97-1,'Quality check'!CN$1-1)=0,"",OFFSET(CountryData!$A$1,'Quality check'!$A97-1,'Quality check'!CN$1-1)),"")</f>
        <v/>
      </c>
      <c r="CO97" s="308" t="str">
        <f ca="1">IF(AND(ISNUMBER($A97),ISNUMBER(CO$1)),IF(OFFSET(CountryData!$A$1,'Quality check'!$A97-1,'Quality check'!CO$1-1)=0,"",OFFSET(CountryData!$A$1,'Quality check'!$A97-1,'Quality check'!CO$1-1)),"")</f>
        <v/>
      </c>
      <c r="CP97" s="308" t="str">
        <f ca="1">IF(AND(ISNUMBER($A97),ISNUMBER(CP$1)),IF(OFFSET(CountryData!$A$1,'Quality check'!$A97-1,'Quality check'!CP$1-1)=0,"",OFFSET(CountryData!$A$1,'Quality check'!$A97-1,'Quality check'!CP$1-1)),"")</f>
        <v/>
      </c>
      <c r="CQ97" s="308" t="str">
        <f ca="1">IF(AND(ISNUMBER($A97),ISNUMBER(CQ$1)),IF(OFFSET(CountryData!$A$1,'Quality check'!$A97-1,'Quality check'!CQ$1-1)=0,"",OFFSET(CountryData!$A$1,'Quality check'!$A97-1,'Quality check'!CQ$1-1)),"")</f>
        <v/>
      </c>
      <c r="CR97" s="203" t="str">
        <f ca="1">IF(AND(ISNUMBER($A97),ISNUMBER(CR$1)),IF(OFFSET(CountryData!$A$1,'Quality check'!$A97-1,'Quality check'!CR$1-1)=0,"",OFFSET(CountryData!$A$1,'Quality check'!$A97-1,'Quality check'!CR$1-1)),"")</f>
        <v/>
      </c>
      <c r="CS97" s="203" t="str">
        <f ca="1">IF(AND(ISNUMBER($A97),ISNUMBER(CS$1)),IF(OFFSET(CountryData!$A$1,'Quality check'!$A97-1,'Quality check'!CS$1-1)=0,"",OFFSET(CountryData!$A$1,'Quality check'!$A97-1,'Quality check'!CS$1-1)),"")</f>
        <v/>
      </c>
      <c r="CT97" s="203" t="str">
        <f ca="1">IF(AND(ISNUMBER($A97),ISNUMBER(CT$1)),IF(OFFSET(CountryData!$A$1,'Quality check'!$A97-1,'Quality check'!CT$1-1)=0,"",OFFSET(CountryData!$A$1,'Quality check'!$A97-1,'Quality check'!CT$1-1)),"")</f>
        <v/>
      </c>
      <c r="CU97" s="203" t="str">
        <f ca="1">IF(AND(ISNUMBER($A97),ISNUMBER(CU$1)),IF(OFFSET(CountryData!$A$1,'Quality check'!$A97-1,'Quality check'!CU$1-1)=0,"",OFFSET(CountryData!$A$1,'Quality check'!$A97-1,'Quality check'!CU$1-1)),"")</f>
        <v/>
      </c>
      <c r="CV97" s="203" t="str">
        <f ca="1">IF(AND(ISNUMBER($A97),ISNUMBER(CV$1)),IF(OFFSET(CountryData!$A$1,'Quality check'!$A97-1,'Quality check'!CV$1-1)=0,"",OFFSET(CountryData!$A$1,'Quality check'!$A97-1,'Quality check'!CV$1-1)),"")</f>
        <v/>
      </c>
      <c r="CW97" s="203" t="str">
        <f ca="1">IF(AND(ISNUMBER($A97),ISNUMBER(CW$1)),IF(OFFSET(CountryData!$A$1,'Quality check'!$A97-1,'Quality check'!CW$1-1)=0,"",OFFSET(CountryData!$A$1,'Quality check'!$A97-1,'Quality check'!CW$1-1)),"")</f>
        <v/>
      </c>
      <c r="CX97" s="203" t="str">
        <f ca="1">IF(AND(ISNUMBER($A97),ISNUMBER(CX$1)),IF(OFFSET(CountryData!$A$1,'Quality check'!$A97-1,'Quality check'!CX$1-1)=0,"",OFFSET(CountryData!$A$1,'Quality check'!$A97-1,'Quality check'!CX$1-1)),"")</f>
        <v/>
      </c>
      <c r="CY97" s="203" t="str">
        <f ca="1">IF(AND(ISNUMBER($A97),ISNUMBER(CY$1)),IF(OFFSET(CountryData!$A$1,'Quality check'!$A97-1,'Quality check'!CY$1-1)=0,"",OFFSET(CountryData!$A$1,'Quality check'!$A97-1,'Quality check'!CY$1-1)),"")</f>
        <v/>
      </c>
      <c r="CZ97" s="308" t="str">
        <f ca="1">IF(AND(ISNUMBER($A97),ISNUMBER(CZ$1)),IF(OFFSET(CountryData!$A$1,'Quality check'!$A97-1,'Quality check'!CZ$1-1)=0,"",OFFSET(CountryData!$A$1,'Quality check'!$A97-1,'Quality check'!CZ$1-1)),"")</f>
        <v/>
      </c>
      <c r="DA97" s="308" t="str">
        <f ca="1">IF(AND(ISNUMBER($A97),ISNUMBER(DA$1)),IF(OFFSET(CountryData!$A$1,'Quality check'!$A97-1,'Quality check'!DA$1-1)=0,"",OFFSET(CountryData!$A$1,'Quality check'!$A97-1,'Quality check'!DA$1-1)),"")</f>
        <v/>
      </c>
      <c r="DB97" s="202" t="str">
        <f ca="1">IF(AND(ISNUMBER($A97),ISNUMBER(DB$1)),IF(OFFSET(CountryData!$A$1,'Quality check'!$A97-1,'Quality check'!DB$1-1)=0,"",OFFSET(CountryData!$A$1,'Quality check'!$A97-1,'Quality check'!DB$1-1)),"")</f>
        <v/>
      </c>
      <c r="DC97" s="308" t="str">
        <f ca="1">IF(AND(ISNUMBER($A97),ISNUMBER(DC$1)),IF(OFFSET(CountryData!$A$1,'Quality check'!$A97-1,'Quality check'!DC$1-1)=0,"",OFFSET(CountryData!$A$1,'Quality check'!$A97-1,'Quality check'!DC$1-1)),"")</f>
        <v/>
      </c>
      <c r="DD97" s="308" t="str">
        <f ca="1">IF(AND(ISNUMBER($A97),ISNUMBER(DD$1)),IF(OFFSET(CountryData!$A$1,'Quality check'!$A97-1,'Quality check'!DD$1-1)=0,"",OFFSET(CountryData!$A$1,'Quality check'!$A97-1,'Quality check'!DD$1-1)),"")</f>
        <v/>
      </c>
      <c r="DE97" s="202" t="str">
        <f ca="1">IF(AND(ISNUMBER($A97),ISNUMBER(DE$1)),IF(OFFSET(CountryData!$A$1,'Quality check'!$A97-1,'Quality check'!DE$1-1)=0,"",OFFSET(CountryData!$A$1,'Quality check'!$A97-1,'Quality check'!DE$1-1)),"")</f>
        <v/>
      </c>
      <c r="DF97" s="203" t="str">
        <f ca="1">IF(AND(ISNUMBER($A97),ISNUMBER(DF$1)),IF(OFFSET(CountryData!$A$1,'Quality check'!$A97-1,'Quality check'!DF$1-1)=0,"",OFFSET(CountryData!$A$1,'Quality check'!$A97-1,'Quality check'!DF$1-1)),"")</f>
        <v/>
      </c>
      <c r="DG97" s="308" t="str">
        <f ca="1">IF(AND(ISNUMBER($A97),ISNUMBER(DG$1)),IF(OFFSET(CountryData!$A$1,'Quality check'!$A97-1,'Quality check'!DG$1-1)=0,"",OFFSET(CountryData!$A$1,'Quality check'!$A97-1,'Quality check'!DG$1-1)),"")</f>
        <v/>
      </c>
      <c r="DH97" s="203" t="str">
        <f ca="1">IF(AND(ISNUMBER($A97),ISNUMBER(DH$1)),IF(OFFSET(CountryData!$A$1,'Quality check'!$A97-1,'Quality check'!DH$1-1)=0,"",OFFSET(CountryData!$A$1,'Quality check'!$A97-1,'Quality check'!DH$1-1)),"")</f>
        <v/>
      </c>
      <c r="DI97" s="308" t="str">
        <f ca="1">IF(AND(ISNUMBER($A97),ISNUMBER(DI$1)),IF(OFFSET(CountryData!$A$1,'Quality check'!$A97-1,'Quality check'!DI$1-1)=0,"",OFFSET(CountryData!$A$1,'Quality check'!$A97-1,'Quality check'!DI$1-1)),"")</f>
        <v/>
      </c>
      <c r="DJ97" s="308" t="str">
        <f ca="1">IF(AND(ISNUMBER($A97),ISNUMBER(DJ$1)),IF(OFFSET(CountryData!$A$1,'Quality check'!$A97-1,'Quality check'!DJ$1-1)=0,"",OFFSET(CountryData!$A$1,'Quality check'!$A97-1,'Quality check'!DJ$1-1)),"")</f>
        <v/>
      </c>
      <c r="DK97" s="203" t="str">
        <f ca="1">IF(AND(ISNUMBER($A97),ISNUMBER(DK$1)),IF(OFFSET(CountryData!$A$1,'Quality check'!$A97-1,'Quality check'!DK$1-1)=0,"",OFFSET(CountryData!$A$1,'Quality check'!$A97-1,'Quality check'!DK$1-1)),"")</f>
        <v/>
      </c>
      <c r="DL97" s="203" t="str">
        <f ca="1">IF(AND(ISNUMBER($A97),ISNUMBER(DL$1)),IF(OFFSET(CountryData!$A$1,'Quality check'!$A97-1,'Quality check'!DL$1-1)=0,"",OFFSET(CountryData!$A$1,'Quality check'!$A97-1,'Quality check'!DL$1-1)),"")</f>
        <v/>
      </c>
      <c r="DM97" s="203" t="str">
        <f ca="1">IF(AND(ISNUMBER($A97),ISNUMBER(DM$1)),IF(OFFSET(CountryData!$A$1,'Quality check'!$A97-1,'Quality check'!DM$1-1)=0,"",OFFSET(CountryData!$A$1,'Quality check'!$A97-1,'Quality check'!DM$1-1)),"")</f>
        <v/>
      </c>
      <c r="DN97" s="203" t="str">
        <f ca="1">IF(AND(ISNUMBER($A97),ISNUMBER(DN$1)),IF(OFFSET(CountryData!$A$1,'Quality check'!$A97-1,'Quality check'!DN$1-1)=0,"",OFFSET(CountryData!$A$1,'Quality check'!$A97-1,'Quality check'!DN$1-1)),"")</f>
        <v/>
      </c>
      <c r="DO97" t="str">
        <f ca="1">IF(AND(ISNUMBER($A97),ISNUMBER(DO$1)),IF(OFFSET(CountryData!$A$1,'Quality check'!$A97-1,'Quality check'!DO$1-1)=0,"",OFFSET(CountryData!$A$1,'Quality check'!$A97-1,'Quality check'!DO$1-1)),"")</f>
        <v/>
      </c>
      <c r="DP97" t="str">
        <f ca="1">IF(AND(ISNUMBER($A97),ISNUMBER(DP$1)),IF(OFFSET(CountryData!$A$1,'Quality check'!$A97-1,'Quality check'!DP$1-1)=0,"",OFFSET(CountryData!$A$1,'Quality check'!$A97-1,'Quality check'!DP$1-1)),"")</f>
        <v/>
      </c>
      <c r="EF97">
        <f t="shared" si="14"/>
        <v>15</v>
      </c>
      <c r="EG97" t="str">
        <f t="shared" si="15"/>
        <v/>
      </c>
      <c r="EH97" t="str">
        <f t="shared" si="11"/>
        <v/>
      </c>
    </row>
    <row r="98" spans="1:138" x14ac:dyDescent="0.25">
      <c r="A98" s="114">
        <f>IF(ISNUMBER(MATCH(C98,CountryData!$EM:$EM,0)),MATCH(C98,CountryData!$EM:$EM,0),"")</f>
        <v>85</v>
      </c>
      <c r="B98" t="s">
        <v>468</v>
      </c>
      <c r="C98" t="s">
        <v>787</v>
      </c>
      <c r="D98" t="str">
        <f t="shared" si="12"/>
        <v>Somalia</v>
      </c>
      <c r="E98">
        <f t="shared" si="13"/>
        <v>2012</v>
      </c>
      <c r="F98" s="203">
        <f ca="1">IF(AND(ISNUMBER($A98),ISNUMBER(F$1)),IF(OFFSET(CountryData!$A$1,'Quality check'!$A98-1,'Quality check'!F$1-1)=0,"",OFFSET(CountryData!$A$1,'Quality check'!$A98-1,'Quality check'!F$1-1)),"")</f>
        <v>10167847.207734717</v>
      </c>
      <c r="G98" s="203">
        <f ca="1">IF(AND(ISNUMBER($A98),ISNUMBER(G$1)),IF(OFFSET(CountryData!$A$1,'Quality check'!$A98-1,'Quality check'!G$1-1)=0,"",OFFSET(CountryData!$A$1,'Quality check'!$A98-1,'Quality check'!G$1-1)),"")</f>
        <v>4575531.2434806228</v>
      </c>
      <c r="H98" s="202">
        <f ca="1">IF(AND(ISNUMBER($A98),ISNUMBER(H$1)),IF(OFFSET(CountryData!$A$1,'Quality check'!$A98-1,'Quality check'!H$1-1)=0,"",OFFSET(CountryData!$A$1,'Quality check'!$A98-1,'Quality check'!H$1-1)),"")</f>
        <v>0.3</v>
      </c>
      <c r="I98" s="202">
        <f ca="1">IF(AND(ISNUMBER($A98),ISNUMBER(I$1)),IF(OFFSET(CountryData!$A$1,'Quality check'!$A98-1,'Quality check'!I$1-1)=0,"",OFFSET(CountryData!$A$1,'Quality check'!$A98-1,'Quality check'!I$1-1)),"")</f>
        <v>2.7217031626331819E-2</v>
      </c>
      <c r="J98" s="203">
        <f ca="1">IF(AND(ISNUMBER($A98),ISNUMBER(J$1)),IF(OFFSET(CountryData!$A$1,'Quality check'!$A98-1,'Quality check'!J$1-1)=0,"",OFFSET(CountryData!$A$1,'Quality check'!$A98-1,'Quality check'!J$1-1)),"")</f>
        <v>5125686.3398942202</v>
      </c>
      <c r="K98" s="203">
        <f ca="1">IF(AND(ISNUMBER($A98),ISNUMBER(K$1)),IF(OFFSET(CountryData!$A$1,'Quality check'!$A98-1,'Quality check'!K$1-1)=0,"",OFFSET(CountryData!$A$1,'Quality check'!$A98-1,'Quality check'!K$1-1)),"")</f>
        <v>1387182.4833940063</v>
      </c>
      <c r="L98" s="203">
        <f ca="1">IF(AND(ISNUMBER($A98),ISNUMBER(L$1)),IF(OFFSET(CountryData!$A$1,'Quality check'!$A98-1,'Quality check'!L$1-1)=0,"",OFFSET(CountryData!$A$1,'Quality check'!$A98-1,'Quality check'!L$1-1)),"")</f>
        <v>508392.36038673588</v>
      </c>
      <c r="M98" s="203">
        <f ca="1">IF(AND(ISNUMBER($A98),ISNUMBER(M$1)),IF(OFFSET(CountryData!$A$1,'Quality check'!$A98-1,'Quality check'!M$1-1)=0,"",OFFSET(CountryData!$A$1,'Quality check'!$A98-1,'Quality check'!M$1-1)),"")</f>
        <v>1822486.135887631</v>
      </c>
      <c r="N98" s="203">
        <f ca="1">IF(AND(ISNUMBER($A98),ISNUMBER(N$1)),IF(OFFSET(CountryData!$A$1,'Quality check'!$A98-1,'Quality check'!N$1-1)=0,"",OFFSET(CountryData!$A$1,'Quality check'!$A98-1,'Quality check'!N$1-1)),"")</f>
        <v>1491651.6049164028</v>
      </c>
      <c r="O98" s="203">
        <f ca="1">IF(AND(ISNUMBER($A98),ISNUMBER(O$1)),IF(OFFSET(CountryData!$A$1,'Quality check'!$A98-1,'Quality check'!O$1-1)=0,"",OFFSET(CountryData!$A$1,'Quality check'!$A98-1,'Quality check'!O$1-1)),"")</f>
        <v>325522.04267097567</v>
      </c>
      <c r="P98" s="203">
        <f ca="1">IF(AND(ISNUMBER($A98),ISNUMBER(P$1)),IF(OFFSET(CountryData!$A$1,'Quality check'!$A98-1,'Quality check'!P$1-1)=0,"",OFFSET(CountryData!$A$1,'Quality check'!$A98-1,'Quality check'!P$1-1)),"")</f>
        <v>518978.56481030438</v>
      </c>
      <c r="Q98" s="203">
        <f ca="1">IF(AND(ISNUMBER($A98),ISNUMBER(Q$1)),IF(OFFSET(CountryData!$A$1,'Quality check'!$A98-1,'Quality check'!Q$1-1)=0,"",OFFSET(CountryData!$A$1,'Quality check'!$A98-1,'Quality check'!Q$1-1)),"")</f>
        <v>439756.88679023465</v>
      </c>
      <c r="R98" s="203">
        <f ca="1">IF(AND(ISNUMBER($A98),ISNUMBER(R$1)),IF(OFFSET(CountryData!$A$1,'Quality check'!$A98-1,'Quality check'!R$1-1)=0,"",OFFSET(CountryData!$A$1,'Quality check'!$A98-1,'Quality check'!R$1-1)),"")</f>
        <v>193456.52213932871</v>
      </c>
      <c r="S98" s="203">
        <f ca="1">IF(AND(ISNUMBER($A98),ISNUMBER(S$1)),IF(OFFSET(CountryData!$A$1,'Quality check'!$A98-1,'Quality check'!S$1-1)=0,"",OFFSET(CountryData!$A$1,'Quality check'!$A98-1,'Quality check'!S$1-1)),"")</f>
        <v>204237.38095823865</v>
      </c>
      <c r="T98" s="202">
        <f ca="1">IF(AND(ISNUMBER($A98),ISNUMBER(T$1)),IF(OFFSET(CountryData!$A$1,'Quality check'!$A98-1,'Quality check'!T$1-1)=0,"",OFFSET(CountryData!$A$1,'Quality check'!$A98-1,'Quality check'!T$1-1)),"")</f>
        <v>0.62</v>
      </c>
      <c r="U98" s="203">
        <f ca="1">IF(AND(ISNUMBER($A98),ISNUMBER(U$1)),IF(OFFSET(CountryData!$A$1,'Quality check'!$A98-1,'Quality check'!U$1-1)=0,"",OFFSET(CountryData!$A$1,'Quality check'!$A98-1,'Quality check'!U$1-1)),"")</f>
        <v>6304065.2687955247</v>
      </c>
      <c r="V98" s="203">
        <f ca="1">IF(AND(ISNUMBER($A98),ISNUMBER(V$1)),IF(OFFSET(CountryData!$A$1,'Quality check'!$A98-1,'Quality check'!V$1-1)=0,"",OFFSET(CountryData!$A$1,'Quality check'!$A98-1,'Quality check'!V$1-1)),"")</f>
        <v>6304065.2687955247</v>
      </c>
      <c r="W98" s="202" t="str">
        <f ca="1">IF(AND(ISNUMBER($A98),ISNUMBER(W$1)),IF(OFFSET(CountryData!$A$1,'Quality check'!$A98-1,'Quality check'!W$1-1)=0,"",OFFSET(CountryData!$A$1,'Quality check'!$A98-1,'Quality check'!W$1-1)),"")</f>
        <v/>
      </c>
      <c r="X98" s="202">
        <f ca="1">IF(AND(ISNUMBER($A98),ISNUMBER(X$1)),IF(OFFSET(CountryData!$A$1,'Quality check'!$A98-1,'Quality check'!X$1-1)=0,"",OFFSET(CountryData!$A$1,'Quality check'!$A98-1,'Quality check'!X$1-1)),"")</f>
        <v>5.8</v>
      </c>
      <c r="Y98" s="202" t="str">
        <f ca="1">IF(AND(ISNUMBER($A98),ISNUMBER(Y$1)),IF(OFFSET(CountryData!$A$1,'Quality check'!$A98-1,'Quality check'!Y$1-1)=0,"",OFFSET(CountryData!$A$1,'Quality check'!$A98-1,'Quality check'!Y$1-1)),"")</f>
        <v/>
      </c>
      <c r="Z98" s="202">
        <f ca="1">IF(AND(ISNUMBER($A98),ISNUMBER(Z$1)),IF(OFFSET(CountryData!$A$1,'Quality check'!$A98-1,'Quality check'!Z$1-1)=0,"",OFFSET(CountryData!$A$1,'Quality check'!$A98-1,'Quality check'!Z$1-1)),"")</f>
        <v>0.34552631578947374</v>
      </c>
      <c r="AA98" s="203">
        <f ca="1">IF(AND(ISNUMBER($A98),ISNUMBER(AA$1)),IF(OFFSET(CountryData!$A$1,'Quality check'!$A98-1,'Quality check'!AA$1-1)=0,"",OFFSET(CountryData!$A$1,'Quality check'!$A98-1,'Quality check'!AA$1-1)),"")</f>
        <v>20000</v>
      </c>
      <c r="AB98" s="203">
        <f ca="1">IF(AND(ISNUMBER($A98),ISNUMBER(AB$1)),IF(OFFSET(CountryData!$A$1,'Quality check'!$A98-1,'Quality check'!AB$1-1)=0,"",OFFSET(CountryData!$A$1,'Quality check'!$A98-1,'Quality check'!AB$1-1)),"")</f>
        <v>4000</v>
      </c>
      <c r="AC98" s="203">
        <f ca="1">IF(AND(ISNUMBER($A98),ISNUMBER(AC$1)),IF(OFFSET(CountryData!$A$1,'Quality check'!$A98-1,'Quality check'!AC$1-1)=0,"",OFFSET(CountryData!$A$1,'Quality check'!$A98-1,'Quality check'!AC$1-1)),"")</f>
        <v>65000</v>
      </c>
      <c r="AD98" s="203" t="str">
        <f ca="1">IF(AND(ISNUMBER($A98),ISNUMBER(AD$1)),IF(OFFSET(CountryData!$A$1,'Quality check'!$A98-1,'Quality check'!AD$1-1)=0,"",OFFSET(CountryData!$A$1,'Quality check'!$A98-1,'Quality check'!AD$1-1)),"")</f>
        <v/>
      </c>
      <c r="AE98" s="202">
        <f ca="1">IF(AND(ISNUMBER($A98),ISNUMBER(AE$1)),IF(OFFSET(CountryData!$A$1,'Quality check'!$A98-1,'Quality check'!AE$1-1)=0,"",OFFSET(CountryData!$A$1,'Quality check'!$A98-1,'Quality check'!AE$1-1)),"")</f>
        <v>0.21</v>
      </c>
      <c r="AF98" s="308">
        <f ca="1">IF(AND(ISNUMBER($A98),ISNUMBER(AF$1)),IF(OFFSET(CountryData!$A$1,'Quality check'!$A98-1,'Quality check'!AF$1-1)=0,"",OFFSET(CountryData!$A$1,'Quality check'!$A98-1,'Quality check'!AF$1-1)),"")</f>
        <v>30</v>
      </c>
      <c r="AG98" s="203" t="str">
        <f ca="1">IF(AND(ISNUMBER($A98),ISNUMBER(AG$1)),IF(OFFSET(CountryData!$A$1,'Quality check'!$A98-1,'Quality check'!AG$1-1)=0,"",OFFSET(CountryData!$A$1,'Quality check'!$A98-1,'Quality check'!AG$1-1)),"")</f>
        <v>VHW</v>
      </c>
      <c r="AH98" s="203">
        <f ca="1">IF(AND(ISNUMBER($A98),ISNUMBER(AH$1)),IF(OFFSET(CountryData!$A$1,'Quality check'!$A98-1,'Quality check'!AH$1-1)=0,"",OFFSET(CountryData!$A$1,'Quality check'!$A98-1,'Quality check'!AH$1-1)),"")</f>
        <v>600</v>
      </c>
      <c r="AI98" s="203">
        <f ca="1">IF(AND(ISNUMBER($A98),ISNUMBER(AI$1)),IF(OFFSET(CountryData!$A$1,'Quality check'!$A98-1,'Quality check'!AI$1-1)=0,"",OFFSET(CountryData!$A$1,'Quality check'!$A98-1,'Quality check'!AI$1-1)),"")</f>
        <v>400</v>
      </c>
      <c r="AJ98" s="202">
        <f ca="1">IF(AND(ISNUMBER($A98),ISNUMBER(AJ$1)),IF(OFFSET(CountryData!$A$1,'Quality check'!$A98-1,'Quality check'!AJ$1-1)=0,"",OFFSET(CountryData!$A$1,'Quality check'!$A98-1,'Quality check'!AJ$1-1)),"")</f>
        <v>0.1</v>
      </c>
      <c r="AK98" s="202">
        <f ca="1">IF(AND(ISNUMBER($A98),ISNUMBER(AK$1)),IF(OFFSET(CountryData!$A$1,'Quality check'!$A98-1,'Quality check'!AK$1-1)=0,"",OFFSET(CountryData!$A$1,'Quality check'!$A98-1,'Quality check'!AK$1-1)),"")</f>
        <v>0.2</v>
      </c>
      <c r="AL98" s="202">
        <f ca="1">IF(AND(ISNUMBER($A98),ISNUMBER(AL$1)),IF(OFFSET(CountryData!$A$1,'Quality check'!$A98-1,'Quality check'!AL$1-1)=0,"",OFFSET(CountryData!$A$1,'Quality check'!$A98-1,'Quality check'!AL$1-1)),"")</f>
        <v>0.15</v>
      </c>
      <c r="AM98" s="202">
        <f ca="1">IF(AND(ISNUMBER($A98),ISNUMBER(AM$1)),IF(OFFSET(CountryData!$A$1,'Quality check'!$A98-1,'Quality check'!AM$1-1)=0,"",OFFSET(CountryData!$A$1,'Quality check'!$A98-1,'Quality check'!AM$1-1)),"")</f>
        <v>5</v>
      </c>
      <c r="AN98" s="202" t="str">
        <f ca="1">IF(AND(ISNUMBER($A98),ISNUMBER(AN$1)),IF(OFFSET(CountryData!$A$1,'Quality check'!$A98-1,'Quality check'!AN$1-1)=0,"",OFFSET(CountryData!$A$1,'Quality check'!$A98-1,'Quality check'!AN$1-1)),"")</f>
        <v xml:space="preserve"> </v>
      </c>
      <c r="AO98" s="203">
        <f ca="1">IF(AND(ISNUMBER($A98),ISNUMBER(AO$1)),IF(OFFSET(CountryData!$A$1,'Quality check'!$A98-1,'Quality check'!AO$1-1)=0,"",OFFSET(CountryData!$A$1,'Quality check'!$A98-1,'Quality check'!AO$1-1)),"")</f>
        <v>600</v>
      </c>
      <c r="AP98" s="203">
        <f ca="1">IF(AND(ISNUMBER($A98),ISNUMBER(AP$1)),IF(OFFSET(CountryData!$A$1,'Quality check'!$A98-1,'Quality check'!AP$1-1)=0,"",OFFSET(CountryData!$A$1,'Quality check'!$A98-1,'Quality check'!AP$1-1)),"")</f>
        <v>400</v>
      </c>
      <c r="AQ98" s="202">
        <f ca="1">IF(AND(ISNUMBER($A98),ISNUMBER(AQ$1)),IF(OFFSET(CountryData!$A$1,'Quality check'!$A98-1,'Quality check'!AQ$1-1)=0,"",OFFSET(CountryData!$A$1,'Quality check'!$A98-1,'Quality check'!AQ$1-1)),"")</f>
        <v>0.05</v>
      </c>
      <c r="AR98" s="202">
        <f ca="1">IF(AND(ISNUMBER($A98),ISNUMBER(AR$1)),IF(OFFSET(CountryData!$A$1,'Quality check'!$A98-1,'Quality check'!AR$1-1)=0,"",OFFSET(CountryData!$A$1,'Quality check'!$A98-1,'Quality check'!AR$1-1)),"")</f>
        <v>0.15</v>
      </c>
      <c r="AS98" s="202">
        <f ca="1">IF(AND(ISNUMBER($A98),ISNUMBER(AS$1)),IF(OFFSET(CountryData!$A$1,'Quality check'!$A98-1,'Quality check'!AS$1-1)=0,"",OFFSET(CountryData!$A$1,'Quality check'!$A98-1,'Quality check'!AS$1-1)),"")</f>
        <v>0.4</v>
      </c>
      <c r="AT98" s="202">
        <f ca="1">IF(AND(ISNUMBER($A98),ISNUMBER(AT$1)),IF(OFFSET(CountryData!$A$1,'Quality check'!$A98-1,'Quality check'!AT$1-1)=0,"",OFFSET(CountryData!$A$1,'Quality check'!$A98-1,'Quality check'!AT$1-1)),"")</f>
        <v>0.1</v>
      </c>
      <c r="AU98" s="202">
        <f ca="1">IF(AND(ISNUMBER($A98),ISNUMBER(AU$1)),IF(OFFSET(CountryData!$A$1,'Quality check'!$A98-1,'Quality check'!AU$1-1)=0,"",OFFSET(CountryData!$A$1,'Quality check'!$A98-1,'Quality check'!AU$1-1)),"")</f>
        <v>2</v>
      </c>
      <c r="AV98" s="202" t="str">
        <f ca="1">IF(AND(ISNUMBER($A98),ISNUMBER(AV$1)),IF(OFFSET(CountryData!$A$1,'Quality check'!$A98-1,'Quality check'!AV$1-1)=0,"",OFFSET(CountryData!$A$1,'Quality check'!$A98-1,'Quality check'!AV$1-1)),"")</f>
        <v xml:space="preserve"> </v>
      </c>
      <c r="AW98" s="203">
        <f ca="1">IF(AND(ISNUMBER($A98),ISNUMBER(AW$1)),IF(OFFSET(CountryData!$A$1,'Quality check'!$A98-1,'Quality check'!AW$1-1)=0,"",OFFSET(CountryData!$A$1,'Quality check'!$A98-1,'Quality check'!AW$1-1)),"")</f>
        <v>600</v>
      </c>
      <c r="AX98" s="203">
        <f ca="1">IF(AND(ISNUMBER($A98),ISNUMBER(AX$1)),IF(OFFSET(CountryData!$A$1,'Quality check'!$A98-1,'Quality check'!AX$1-1)=0,"",OFFSET(CountryData!$A$1,'Quality check'!$A98-1,'Quality check'!AX$1-1)),"")</f>
        <v>400</v>
      </c>
      <c r="AY98" s="202">
        <f ca="1">IF(AND(ISNUMBER($A98),ISNUMBER(AY$1)),IF(OFFSET(CountryData!$A$1,'Quality check'!$A98-1,'Quality check'!AY$1-1)=0,"",OFFSET(CountryData!$A$1,'Quality check'!$A98-1,'Quality check'!AY$1-1)),"")</f>
        <v>2</v>
      </c>
      <c r="AZ98" s="202">
        <f ca="1">IF(AND(ISNUMBER($A98),ISNUMBER(AZ$1)),IF(OFFSET(CountryData!$A$1,'Quality check'!$A98-1,'Quality check'!AZ$1-1)=0,"",OFFSET(CountryData!$A$1,'Quality check'!$A98-1,'Quality check'!AZ$1-1)),"")</f>
        <v>0.1</v>
      </c>
      <c r="BA98" s="202">
        <f ca="1">IF(AND(ISNUMBER($A98),ISNUMBER(BA$1)),IF(OFFSET(CountryData!$A$1,'Quality check'!$A98-1,'Quality check'!BA$1-1)=0,"",OFFSET(CountryData!$A$1,'Quality check'!$A98-1,'Quality check'!BA$1-1)),"")</f>
        <v>0.05</v>
      </c>
      <c r="BB98" s="202">
        <f ca="1">IF(AND(ISNUMBER($A98),ISNUMBER(BB$1)),IF(OFFSET(CountryData!$A$1,'Quality check'!$A98-1,'Quality check'!BB$1-1)=0,"",OFFSET(CountryData!$A$1,'Quality check'!$A98-1,'Quality check'!BB$1-1)),"")</f>
        <v>0.05</v>
      </c>
      <c r="BC98" s="202">
        <f ca="1">IF(AND(ISNUMBER($A98),ISNUMBER(BC$1)),IF(OFFSET(CountryData!$A$1,'Quality check'!$A98-1,'Quality check'!BC$1-1)=0,"",OFFSET(CountryData!$A$1,'Quality check'!$A98-1,'Quality check'!BC$1-1)),"")</f>
        <v>0.05</v>
      </c>
      <c r="BD98" s="313" t="str">
        <f ca="1">IF(AND(ISNUMBER($A98),ISNUMBER(BD$1)),IF(OFFSET(CountryData!$A$1,'Quality check'!$A98-1,'Quality check'!BD$1-1)=0,"",OFFSET(CountryData!$A$1,'Quality check'!$A98-1,'Quality check'!BD$1-1)),"")</f>
        <v/>
      </c>
      <c r="BE98" s="313" t="str">
        <f ca="1">IF(AND(ISNUMBER($A98),ISNUMBER(BE$1)),IF(OFFSET(CountryData!$A$1,'Quality check'!$A98-1,'Quality check'!BE$1-1)=0,"",OFFSET(CountryData!$A$1,'Quality check'!$A98-1,'Quality check'!BE$1-1)),"")</f>
        <v/>
      </c>
      <c r="BF98" s="313" t="str">
        <f ca="1">IF(AND(ISNUMBER($A98),ISNUMBER(BF$1)),IF(OFFSET(CountryData!$A$1,'Quality check'!$A98-1,'Quality check'!BF$1-1)=0,"",OFFSET(CountryData!$A$1,'Quality check'!$A98-1,'Quality check'!BF$1-1)),"")</f>
        <v/>
      </c>
      <c r="BG98" s="203" t="str">
        <f ca="1">IF(AND(ISNUMBER($A98),ISNUMBER(BG$1)),IF(OFFSET(CountryData!$A$1,'Quality check'!$A98-1,'Quality check'!BG$1-1)=0,"",OFFSET(CountryData!$A$1,'Quality check'!$A98-1,'Quality check'!BG$1-1)),"")</f>
        <v/>
      </c>
      <c r="BH98" s="202" t="str">
        <f ca="1">IF(AND(ISNUMBER($A98),ISNUMBER(BH$1)),IF(OFFSET(CountryData!$A$1,'Quality check'!$A98-1,'Quality check'!BH$1-1)=0,"",OFFSET(CountryData!$A$1,'Quality check'!$A98-1,'Quality check'!BH$1-1)),"")</f>
        <v/>
      </c>
      <c r="BI98" s="203" t="str">
        <f ca="1">IF(AND(ISNUMBER($A98),ISNUMBER(BI$1)),IF(OFFSET(CountryData!$A$1,'Quality check'!$A98-1,'Quality check'!BI$1-1)=0,"",OFFSET(CountryData!$A$1,'Quality check'!$A98-1,'Quality check'!BI$1-1)),"")</f>
        <v/>
      </c>
      <c r="BJ98" s="202">
        <f ca="1">IF(AND(ISNUMBER($A98),ISNUMBER(BJ$1)),IF(OFFSET(CountryData!$A$1,'Quality check'!$A98-1,'Quality check'!BJ$1-1)=0,"",OFFSET(CountryData!$A$1,'Quality check'!$A98-1,'Quality check'!BJ$1-1)),"")</f>
        <v>400</v>
      </c>
      <c r="BK98" s="202" t="str">
        <f ca="1">IF(AND(ISNUMBER($A98),ISNUMBER(BK$1)),IF(OFFSET(CountryData!$A$1,'Quality check'!$A98-1,'Quality check'!BK$1-1)=0,"",OFFSET(CountryData!$A$1,'Quality check'!$A98-1,'Quality check'!BK$1-1)),"")</f>
        <v/>
      </c>
      <c r="BL98" s="308">
        <f ca="1">IF(AND(ISNUMBER($A98),ISNUMBER(BL$1)),IF(OFFSET(CountryData!$A$1,'Quality check'!$A98-1,'Quality check'!BL$1-1)=0,"",OFFSET(CountryData!$A$1,'Quality check'!$A98-1,'Quality check'!BL$1-1)),"")</f>
        <v>0.05</v>
      </c>
      <c r="BM98" s="308">
        <f ca="1">IF(AND(ISNUMBER($A98),ISNUMBER(BM$1)),IF(OFFSET(CountryData!$A$1,'Quality check'!$A98-1,'Quality check'!BM$1-1)=0,"",OFFSET(CountryData!$A$1,'Quality check'!$A98-1,'Quality check'!BM$1-1)),"")</f>
        <v>0.8</v>
      </c>
      <c r="BN98" s="308">
        <f ca="1">IF(AND(ISNUMBER($A98),ISNUMBER(BN$1)),IF(OFFSET(CountryData!$A$1,'Quality check'!$A98-1,'Quality check'!BN$1-1)=0,"",OFFSET(CountryData!$A$1,'Quality check'!$A98-1,'Quality check'!BN$1-1)),"")</f>
        <v>0.1</v>
      </c>
      <c r="BO98" s="308">
        <f ca="1">IF(AND(ISNUMBER($A98),ISNUMBER(BO$1)),IF(OFFSET(CountryData!$A$1,'Quality check'!$A98-1,'Quality check'!BO$1-1)=0,"",OFFSET(CountryData!$A$1,'Quality check'!$A98-1,'Quality check'!BO$1-1)),"")</f>
        <v>0.25</v>
      </c>
      <c r="BP98" s="308">
        <f ca="1">IF(AND(ISNUMBER($A98),ISNUMBER(BP$1)),IF(OFFSET(CountryData!$A$1,'Quality check'!$A98-1,'Quality check'!BP$1-1)=0,"",OFFSET(CountryData!$A$1,'Quality check'!$A98-1,'Quality check'!BP$1-1)),"")</f>
        <v>0.1</v>
      </c>
      <c r="BQ98" s="308">
        <f ca="1">IF(AND(ISNUMBER($A98),ISNUMBER(BQ$1)),IF(OFFSET(CountryData!$A$1,'Quality check'!$A98-1,'Quality check'!BQ$1-1)=0,"",OFFSET(CountryData!$A$1,'Quality check'!$A98-1,'Quality check'!BQ$1-1)),"")</f>
        <v>0.05</v>
      </c>
      <c r="BR98" s="308">
        <f ca="1">IF(AND(ISNUMBER($A98),ISNUMBER(BR$1)),IF(OFFSET(CountryData!$A$1,'Quality check'!$A98-1,'Quality check'!BR$1-1)=0,"",OFFSET(CountryData!$A$1,'Quality check'!$A98-1,'Quality check'!BR$1-1)),"")</f>
        <v>0.05</v>
      </c>
      <c r="BS98" s="308">
        <f ca="1">IF(AND(ISNUMBER($A98),ISNUMBER(BS$1)),IF(OFFSET(CountryData!$A$1,'Quality check'!$A98-1,'Quality check'!BS$1-1)=0,"",OFFSET(CountryData!$A$1,'Quality check'!$A98-1,'Quality check'!BS$1-1)),"")</f>
        <v>0.8</v>
      </c>
      <c r="BT98" s="308">
        <f ca="1">IF(AND(ISNUMBER($A98),ISNUMBER(BT$1)),IF(OFFSET(CountryData!$A$1,'Quality check'!$A98-1,'Quality check'!BT$1-1)=0,"",OFFSET(CountryData!$A$1,'Quality check'!$A98-1,'Quality check'!BT$1-1)),"")</f>
        <v>0.1</v>
      </c>
      <c r="BU98" s="308">
        <f ca="1">IF(AND(ISNUMBER($A98),ISNUMBER(BU$1)),IF(OFFSET(CountryData!$A$1,'Quality check'!$A98-1,'Quality check'!BU$1-1)=0,"",OFFSET(CountryData!$A$1,'Quality check'!$A98-1,'Quality check'!BU$1-1)),"")</f>
        <v>0.25</v>
      </c>
      <c r="BV98" s="308">
        <f ca="1">IF(AND(ISNUMBER($A98),ISNUMBER(BV$1)),IF(OFFSET(CountryData!$A$1,'Quality check'!$A98-1,'Quality check'!BV$1-1)=0,"",OFFSET(CountryData!$A$1,'Quality check'!$A98-1,'Quality check'!BV$1-1)),"")</f>
        <v>0.1</v>
      </c>
      <c r="BW98" s="308">
        <f ca="1">IF(AND(ISNUMBER($A98),ISNUMBER(BW$1)),IF(OFFSET(CountryData!$A$1,'Quality check'!$A98-1,'Quality check'!BW$1-1)=0,"",OFFSET(CountryData!$A$1,'Quality check'!$A98-1,'Quality check'!BW$1-1)),"")</f>
        <v>0.05</v>
      </c>
      <c r="BX98" s="202">
        <f ca="1">IF(AND(ISNUMBER($A98),ISNUMBER(BX$1)),IF(OFFSET(CountryData!$A$1,'Quality check'!$A98-1,'Quality check'!BX$1-1)=0,"",OFFSET(CountryData!$A$1,'Quality check'!$A98-1,'Quality check'!BX$1-1)),"")</f>
        <v>0.1</v>
      </c>
      <c r="BY98" s="308">
        <f ca="1">IF(AND(ISNUMBER($A98),ISNUMBER(BY$1)),IF(OFFSET(CountryData!$A$1,'Quality check'!$A98-1,'Quality check'!BY$1-1)=0,"",OFFSET(CountryData!$A$1,'Quality check'!$A98-1,'Quality check'!BY$1-1)),"")</f>
        <v>0.05</v>
      </c>
      <c r="BZ98" s="308">
        <f ca="1">IF(AND(ISNUMBER($A98),ISNUMBER(BZ$1)),IF(OFFSET(CountryData!$A$1,'Quality check'!$A98-1,'Quality check'!BZ$1-1)=0,"",OFFSET(CountryData!$A$1,'Quality check'!$A98-1,'Quality check'!BZ$1-1)),"")</f>
        <v>0.1</v>
      </c>
      <c r="CA98" s="308">
        <f ca="1">IF(AND(ISNUMBER($A98),ISNUMBER(CA$1)),IF(OFFSET(CountryData!$A$1,'Quality check'!$A98-1,'Quality check'!CA$1-1)=0,"",OFFSET(CountryData!$A$1,'Quality check'!$A98-1,'Quality check'!CA$1-1)),"")</f>
        <v>0.2</v>
      </c>
      <c r="CB98" s="308">
        <f ca="1">IF(AND(ISNUMBER($A98),ISNUMBER(CB$1)),IF(OFFSET(CountryData!$A$1,'Quality check'!$A98-1,'Quality check'!CB$1-1)=0,"",OFFSET(CountryData!$A$1,'Quality check'!$A98-1,'Quality check'!CB$1-1)),"")</f>
        <v>0.19</v>
      </c>
      <c r="CC98" s="308">
        <f ca="1">IF(AND(ISNUMBER($A98),ISNUMBER(CC$1)),IF(OFFSET(CountryData!$A$1,'Quality check'!$A98-1,'Quality check'!CC$1-1)=0,"",OFFSET(CountryData!$A$1,'Quality check'!$A98-1,'Quality check'!CC$1-1)),"")</f>
        <v>0.2</v>
      </c>
      <c r="CD98" s="308">
        <f ca="1">IF(AND(ISNUMBER($A98),ISNUMBER(CD$1)),IF(OFFSET(CountryData!$A$1,'Quality check'!$A98-1,'Quality check'!CD$1-1)=0,"",OFFSET(CountryData!$A$1,'Quality check'!$A98-1,'Quality check'!CD$1-1)),"")</f>
        <v>0.05</v>
      </c>
      <c r="CE98" s="308">
        <f ca="1">IF(AND(ISNUMBER($A98),ISNUMBER(CE$1)),IF(OFFSET(CountryData!$A$1,'Quality check'!$A98-1,'Quality check'!CE$1-1)=0,"",OFFSET(CountryData!$A$1,'Quality check'!$A98-1,'Quality check'!CE$1-1)),"")</f>
        <v>0.1</v>
      </c>
      <c r="CF98" s="308">
        <f ca="1">IF(AND(ISNUMBER($A98),ISNUMBER(CF$1)),IF(OFFSET(CountryData!$A$1,'Quality check'!$A98-1,'Quality check'!CF$1-1)=0,"",OFFSET(CountryData!$A$1,'Quality check'!$A98-1,'Quality check'!CF$1-1)),"")</f>
        <v>0.2</v>
      </c>
      <c r="CG98" s="308">
        <f ca="1">IF(AND(ISNUMBER($A98),ISNUMBER(CG$1)),IF(OFFSET(CountryData!$A$1,'Quality check'!$A98-1,'Quality check'!CG$1-1)=0,"",OFFSET(CountryData!$A$1,'Quality check'!$A98-1,'Quality check'!CG$1-1)),"")</f>
        <v>0.15</v>
      </c>
      <c r="CH98" s="308">
        <f ca="1">IF(AND(ISNUMBER($A98),ISNUMBER(CH$1)),IF(OFFSET(CountryData!$A$1,'Quality check'!$A98-1,'Quality check'!CH$1-1)=0,"",OFFSET(CountryData!$A$1,'Quality check'!$A98-1,'Quality check'!CH$1-1)),"")</f>
        <v>0.2</v>
      </c>
      <c r="CI98" s="308">
        <f ca="1">IF(AND(ISNUMBER($A98),ISNUMBER(CI$1)),IF(OFFSET(CountryData!$A$1,'Quality check'!$A98-1,'Quality check'!CI$1-1)=0,"",OFFSET(CountryData!$A$1,'Quality check'!$A98-1,'Quality check'!CI$1-1)),"")</f>
        <v>0.25</v>
      </c>
      <c r="CJ98" s="308" t="str">
        <f ca="1">IF(AND(ISNUMBER($A98),ISNUMBER(CJ$1)),IF(OFFSET(CountryData!$A$1,'Quality check'!$A98-1,'Quality check'!CJ$1-1)=0,"",OFFSET(CountryData!$A$1,'Quality check'!$A98-1,'Quality check'!CJ$1-1)),"")</f>
        <v/>
      </c>
      <c r="CK98" s="202" t="str">
        <f ca="1">IF(AND(ISNUMBER($A98),ISNUMBER(CK$1)),IF(OFFSET(CountryData!$A$1,'Quality check'!$A98-1,'Quality check'!CK$1-1)=0,"",OFFSET(CountryData!$A$1,'Quality check'!$A98-1,'Quality check'!CK$1-1)),"")</f>
        <v/>
      </c>
      <c r="CL98" s="308" t="str">
        <f ca="1">IF(AND(ISNUMBER($A98),ISNUMBER(CL$1)),IF(OFFSET(CountryData!$A$1,'Quality check'!$A98-1,'Quality check'!CL$1-1)=0,"",OFFSET(CountryData!$A$1,'Quality check'!$A98-1,'Quality check'!CL$1-1)),"")</f>
        <v/>
      </c>
      <c r="CM98" s="308" t="str">
        <f ca="1">IF(AND(ISNUMBER($A98),ISNUMBER(CM$1)),IF(OFFSET(CountryData!$A$1,'Quality check'!$A98-1,'Quality check'!CM$1-1)=0,"",OFFSET(CountryData!$A$1,'Quality check'!$A98-1,'Quality check'!CM$1-1)),"")</f>
        <v/>
      </c>
      <c r="CN98" s="308" t="str">
        <f ca="1">IF(AND(ISNUMBER($A98),ISNUMBER(CN$1)),IF(OFFSET(CountryData!$A$1,'Quality check'!$A98-1,'Quality check'!CN$1-1)=0,"",OFFSET(CountryData!$A$1,'Quality check'!$A98-1,'Quality check'!CN$1-1)),"")</f>
        <v/>
      </c>
      <c r="CO98" s="308" t="str">
        <f ca="1">IF(AND(ISNUMBER($A98),ISNUMBER(CO$1)),IF(OFFSET(CountryData!$A$1,'Quality check'!$A98-1,'Quality check'!CO$1-1)=0,"",OFFSET(CountryData!$A$1,'Quality check'!$A98-1,'Quality check'!CO$1-1)),"")</f>
        <v/>
      </c>
      <c r="CP98" s="308" t="str">
        <f ca="1">IF(AND(ISNUMBER($A98),ISNUMBER(CP$1)),IF(OFFSET(CountryData!$A$1,'Quality check'!$A98-1,'Quality check'!CP$1-1)=0,"",OFFSET(CountryData!$A$1,'Quality check'!$A98-1,'Quality check'!CP$1-1)),"")</f>
        <v/>
      </c>
      <c r="CQ98" s="308">
        <f ca="1">IF(AND(ISNUMBER($A98),ISNUMBER(CQ$1)),IF(OFFSET(CountryData!$A$1,'Quality check'!$A98-1,'Quality check'!CQ$1-1)=0,"",OFFSET(CountryData!$A$1,'Quality check'!$A98-1,'Quality check'!CQ$1-1)),"")</f>
        <v>0.05</v>
      </c>
      <c r="CR98" s="203">
        <f ca="1">IF(AND(ISNUMBER($A98),ISNUMBER(CR$1)),IF(OFFSET(CountryData!$A$1,'Quality check'!$A98-1,'Quality check'!CR$1-1)=0,"",OFFSET(CountryData!$A$1,'Quality check'!$A98-1,'Quality check'!CR$1-1)),"")</f>
        <v>480</v>
      </c>
      <c r="CS98" s="203">
        <f ca="1">IF(AND(ISNUMBER($A98),ISNUMBER(CS$1)),IF(OFFSET(CountryData!$A$1,'Quality check'!$A98-1,'Quality check'!CS$1-1)=0,"",OFFSET(CountryData!$A$1,'Quality check'!$A98-1,'Quality check'!CS$1-1)),"")</f>
        <v>200000</v>
      </c>
      <c r="CT98" s="203">
        <f ca="1">IF(AND(ISNUMBER($A98),ISNUMBER(CT$1)),IF(OFFSET(CountryData!$A$1,'Quality check'!$A98-1,'Quality check'!CT$1-1)=0,"",OFFSET(CountryData!$A$1,'Quality check'!$A98-1,'Quality check'!CT$1-1)),"")</f>
        <v>5000</v>
      </c>
      <c r="CU98" s="203">
        <f ca="1">IF(AND(ISNUMBER($A98),ISNUMBER(CU$1)),IF(OFFSET(CountryData!$A$1,'Quality check'!$A98-1,'Quality check'!CU$1-1)=0,"",OFFSET(CountryData!$A$1,'Quality check'!$A98-1,'Quality check'!CU$1-1)),"")</f>
        <v>150</v>
      </c>
      <c r="CV98" s="203">
        <f ca="1">IF(AND(ISNUMBER($A98),ISNUMBER(CV$1)),IF(OFFSET(CountryData!$A$1,'Quality check'!$A98-1,'Quality check'!CV$1-1)=0,"",OFFSET(CountryData!$A$1,'Quality check'!$A98-1,'Quality check'!CV$1-1)),"")</f>
        <v>2000</v>
      </c>
      <c r="CW98" s="203">
        <f ca="1">IF(AND(ISNUMBER($A98),ISNUMBER(CW$1)),IF(OFFSET(CountryData!$A$1,'Quality check'!$A98-1,'Quality check'!CW$1-1)=0,"",OFFSET(CountryData!$A$1,'Quality check'!$A98-1,'Quality check'!CW$1-1)),"")</f>
        <v>30000</v>
      </c>
      <c r="CX98" s="203">
        <f ca="1">IF(AND(ISNUMBER($A98),ISNUMBER(CX$1)),IF(OFFSET(CountryData!$A$1,'Quality check'!$A98-1,'Quality check'!CX$1-1)=0,"",OFFSET(CountryData!$A$1,'Quality check'!$A98-1,'Quality check'!CX$1-1)),"")</f>
        <v>10000</v>
      </c>
      <c r="CY98" s="203">
        <f ca="1">IF(AND(ISNUMBER($A98),ISNUMBER(CY$1)),IF(OFFSET(CountryData!$A$1,'Quality check'!$A98-1,'Quality check'!CY$1-1)=0,"",OFFSET(CountryData!$A$1,'Quality check'!$A98-1,'Quality check'!CY$1-1)),"")</f>
        <v>15000</v>
      </c>
      <c r="CZ98" s="308">
        <f ca="1">IF(AND(ISNUMBER($A98),ISNUMBER(CZ$1)),IF(OFFSET(CountryData!$A$1,'Quality check'!$A98-1,'Quality check'!CZ$1-1)=0,"",OFFSET(CountryData!$A$1,'Quality check'!$A98-1,'Quality check'!CZ$1-1)),"")</f>
        <v>2.5</v>
      </c>
      <c r="DA98" s="308">
        <f ca="1">IF(AND(ISNUMBER($A98),ISNUMBER(DA$1)),IF(OFFSET(CountryData!$A$1,'Quality check'!$A98-1,'Quality check'!DA$1-1)=0,"",OFFSET(CountryData!$A$1,'Quality check'!$A98-1,'Quality check'!DA$1-1)),"")</f>
        <v>12</v>
      </c>
      <c r="DB98" s="202">
        <f ca="1">IF(AND(ISNUMBER($A98),ISNUMBER(DB$1)),IF(OFFSET(CountryData!$A$1,'Quality check'!$A98-1,'Quality check'!DB$1-1)=0,"",OFFSET(CountryData!$A$1,'Quality check'!$A98-1,'Quality check'!DB$1-1)),"")</f>
        <v>6</v>
      </c>
      <c r="DC98" s="308">
        <f ca="1">IF(AND(ISNUMBER($A98),ISNUMBER(DC$1)),IF(OFFSET(CountryData!$A$1,'Quality check'!$A98-1,'Quality check'!DC$1-1)=0,"",OFFSET(CountryData!$A$1,'Quality check'!$A98-1,'Quality check'!DC$1-1)),"")</f>
        <v>3</v>
      </c>
      <c r="DD98" s="308">
        <f ca="1">IF(AND(ISNUMBER($A98),ISNUMBER(DD$1)),IF(OFFSET(CountryData!$A$1,'Quality check'!$A98-1,'Quality check'!DD$1-1)=0,"",OFFSET(CountryData!$A$1,'Quality check'!$A98-1,'Quality check'!DD$1-1)),"")</f>
        <v>0.5</v>
      </c>
      <c r="DE98" s="202">
        <f ca="1">IF(AND(ISNUMBER($A98),ISNUMBER(DE$1)),IF(OFFSET(CountryData!$A$1,'Quality check'!$A98-1,'Quality check'!DE$1-1)=0,"",OFFSET(CountryData!$A$1,'Quality check'!$A98-1,'Quality check'!DE$1-1)),"")</f>
        <v>0.2</v>
      </c>
      <c r="DF98" s="203">
        <f ca="1">IF(AND(ISNUMBER($A98),ISNUMBER(DF$1)),IF(OFFSET(CountryData!$A$1,'Quality check'!$A98-1,'Quality check'!DF$1-1)=0,"",OFFSET(CountryData!$A$1,'Quality check'!$A98-1,'Quality check'!DF$1-1)),"")</f>
        <v>6</v>
      </c>
      <c r="DG98" s="308" t="str">
        <f ca="1">IF(AND(ISNUMBER($A98),ISNUMBER(DG$1)),IF(OFFSET(CountryData!$A$1,'Quality check'!$A98-1,'Quality check'!DG$1-1)=0,"",OFFSET(CountryData!$A$1,'Quality check'!$A98-1,'Quality check'!DG$1-1)),"")</f>
        <v/>
      </c>
      <c r="DH98" s="203" t="str">
        <f ca="1">IF(AND(ISNUMBER($A98),ISNUMBER(DH$1)),IF(OFFSET(CountryData!$A$1,'Quality check'!$A98-1,'Quality check'!DH$1-1)=0,"",OFFSET(CountryData!$A$1,'Quality check'!$A98-1,'Quality check'!DH$1-1)),"")</f>
        <v/>
      </c>
      <c r="DI98" s="308" t="str">
        <f ca="1">IF(AND(ISNUMBER($A98),ISNUMBER(DI$1)),IF(OFFSET(CountryData!$A$1,'Quality check'!$A98-1,'Quality check'!DI$1-1)=0,"",OFFSET(CountryData!$A$1,'Quality check'!$A98-1,'Quality check'!DI$1-1)),"")</f>
        <v/>
      </c>
      <c r="DJ98" s="308" t="str">
        <f ca="1">IF(AND(ISNUMBER($A98),ISNUMBER(DJ$1)),IF(OFFSET(CountryData!$A$1,'Quality check'!$A98-1,'Quality check'!DJ$1-1)=0,"",OFFSET(CountryData!$A$1,'Quality check'!$A98-1,'Quality check'!DJ$1-1)),"")</f>
        <v/>
      </c>
      <c r="DK98" s="203">
        <f ca="1">IF(AND(ISNUMBER($A98),ISNUMBER(DK$1)),IF(OFFSET(CountryData!$A$1,'Quality check'!$A98-1,'Quality check'!DK$1-1)=0,"",OFFSET(CountryData!$A$1,'Quality check'!$A98-1,'Quality check'!DK$1-1)),"")</f>
        <v>3000</v>
      </c>
      <c r="DL98" s="203">
        <f ca="1">IF(AND(ISNUMBER($A98),ISNUMBER(DL$1)),IF(OFFSET(CountryData!$A$1,'Quality check'!$A98-1,'Quality check'!DL$1-1)=0,"",OFFSET(CountryData!$A$1,'Quality check'!$A98-1,'Quality check'!DL$1-1)),"")</f>
        <v>1200000</v>
      </c>
      <c r="DM98" s="203">
        <f ca="1">IF(AND(ISNUMBER($A98),ISNUMBER(DM$1)),IF(OFFSET(CountryData!$A$1,'Quality check'!$A98-1,'Quality check'!DM$1-1)=0,"",OFFSET(CountryData!$A$1,'Quality check'!$A98-1,'Quality check'!DM$1-1)),"")</f>
        <v>200000</v>
      </c>
      <c r="DN98" s="203">
        <f ca="1">IF(AND(ISNUMBER($A98),ISNUMBER(DN$1)),IF(OFFSET(CountryData!$A$1,'Quality check'!$A98-1,'Quality check'!DN$1-1)=0,"",OFFSET(CountryData!$A$1,'Quality check'!$A98-1,'Quality check'!DN$1-1)),"")</f>
        <v>200000</v>
      </c>
      <c r="DO98" t="str">
        <f ca="1">IF(AND(ISNUMBER($A98),ISNUMBER(DO$1)),IF(OFFSET(CountryData!$A$1,'Quality check'!$A98-1,'Quality check'!DO$1-1)=0,"",OFFSET(CountryData!$A$1,'Quality check'!$A98-1,'Quality check'!DO$1-1)),"")</f>
        <v/>
      </c>
      <c r="DP98" t="str">
        <f ca="1">IF(AND(ISNUMBER($A98),ISNUMBER(DP$1)),IF(OFFSET(CountryData!$A$1,'Quality check'!$A98-1,'Quality check'!DP$1-1)=0,"",OFFSET(CountryData!$A$1,'Quality check'!$A98-1,'Quality check'!DP$1-1)),"")</f>
        <v/>
      </c>
      <c r="EF98">
        <f t="shared" si="14"/>
        <v>15</v>
      </c>
      <c r="EG98" t="str">
        <f t="shared" si="15"/>
        <v/>
      </c>
      <c r="EH98" t="str">
        <f t="shared" si="11"/>
        <v/>
      </c>
    </row>
    <row r="99" spans="1:138" x14ac:dyDescent="0.25">
      <c r="A99" s="114">
        <f>IF(ISNUMBER(MATCH(C99,CountryData!$EM:$EM,0)),MATCH(C99,CountryData!$EM:$EM,0),"")</f>
        <v>107</v>
      </c>
      <c r="B99" t="s">
        <v>469</v>
      </c>
      <c r="C99" t="s">
        <v>788</v>
      </c>
      <c r="D99" t="str">
        <f t="shared" si="12"/>
        <v>Somalia</v>
      </c>
      <c r="E99">
        <f t="shared" si="13"/>
        <v>2013</v>
      </c>
      <c r="F99" s="203" t="str">
        <f ca="1">IF(AND(ISNUMBER($A99),ISNUMBER(F$1)),IF(OFFSET(CountryData!$A$1,'Quality check'!$A99-1,'Quality check'!F$1-1)=0,"",OFFSET(CountryData!$A$1,'Quality check'!$A99-1,'Quality check'!F$1-1)),"")</f>
        <v/>
      </c>
      <c r="G99" s="203" t="str">
        <f ca="1">IF(AND(ISNUMBER($A99),ISNUMBER(G$1)),IF(OFFSET(CountryData!$A$1,'Quality check'!$A99-1,'Quality check'!G$1-1)=0,"",OFFSET(CountryData!$A$1,'Quality check'!$A99-1,'Quality check'!G$1-1)),"")</f>
        <v/>
      </c>
      <c r="H99" s="202" t="str">
        <f ca="1">IF(AND(ISNUMBER($A99),ISNUMBER(H$1)),IF(OFFSET(CountryData!$A$1,'Quality check'!$A99-1,'Quality check'!H$1-1)=0,"",OFFSET(CountryData!$A$1,'Quality check'!$A99-1,'Quality check'!H$1-1)),"")</f>
        <v/>
      </c>
      <c r="I99" s="202" t="str">
        <f ca="1">IF(AND(ISNUMBER($A99),ISNUMBER(I$1)),IF(OFFSET(CountryData!$A$1,'Quality check'!$A99-1,'Quality check'!I$1-1)=0,"",OFFSET(CountryData!$A$1,'Quality check'!$A99-1,'Quality check'!I$1-1)),"")</f>
        <v/>
      </c>
      <c r="J99" s="203" t="str">
        <f ca="1">IF(AND(ISNUMBER($A99),ISNUMBER(J$1)),IF(OFFSET(CountryData!$A$1,'Quality check'!$A99-1,'Quality check'!J$1-1)=0,"",OFFSET(CountryData!$A$1,'Quality check'!$A99-1,'Quality check'!J$1-1)),"")</f>
        <v/>
      </c>
      <c r="K99" s="203" t="str">
        <f ca="1">IF(AND(ISNUMBER($A99),ISNUMBER(K$1)),IF(OFFSET(CountryData!$A$1,'Quality check'!$A99-1,'Quality check'!K$1-1)=0,"",OFFSET(CountryData!$A$1,'Quality check'!$A99-1,'Quality check'!K$1-1)),"")</f>
        <v/>
      </c>
      <c r="L99" s="203" t="str">
        <f ca="1">IF(AND(ISNUMBER($A99),ISNUMBER(L$1)),IF(OFFSET(CountryData!$A$1,'Quality check'!$A99-1,'Quality check'!L$1-1)=0,"",OFFSET(CountryData!$A$1,'Quality check'!$A99-1,'Quality check'!L$1-1)),"")</f>
        <v/>
      </c>
      <c r="M99" s="203" t="str">
        <f ca="1">IF(AND(ISNUMBER($A99),ISNUMBER(M$1)),IF(OFFSET(CountryData!$A$1,'Quality check'!$A99-1,'Quality check'!M$1-1)=0,"",OFFSET(CountryData!$A$1,'Quality check'!$A99-1,'Quality check'!M$1-1)),"")</f>
        <v/>
      </c>
      <c r="N99" s="203" t="str">
        <f ca="1">IF(AND(ISNUMBER($A99),ISNUMBER(N$1)),IF(OFFSET(CountryData!$A$1,'Quality check'!$A99-1,'Quality check'!N$1-1)=0,"",OFFSET(CountryData!$A$1,'Quality check'!$A99-1,'Quality check'!N$1-1)),"")</f>
        <v/>
      </c>
      <c r="O99" s="203" t="str">
        <f ca="1">IF(AND(ISNUMBER($A99),ISNUMBER(O$1)),IF(OFFSET(CountryData!$A$1,'Quality check'!$A99-1,'Quality check'!O$1-1)=0,"",OFFSET(CountryData!$A$1,'Quality check'!$A99-1,'Quality check'!O$1-1)),"")</f>
        <v/>
      </c>
      <c r="P99" s="203" t="str">
        <f ca="1">IF(AND(ISNUMBER($A99),ISNUMBER(P$1)),IF(OFFSET(CountryData!$A$1,'Quality check'!$A99-1,'Quality check'!P$1-1)=0,"",OFFSET(CountryData!$A$1,'Quality check'!$A99-1,'Quality check'!P$1-1)),"")</f>
        <v/>
      </c>
      <c r="Q99" s="203" t="str">
        <f ca="1">IF(AND(ISNUMBER($A99),ISNUMBER(Q$1)),IF(OFFSET(CountryData!$A$1,'Quality check'!$A99-1,'Quality check'!Q$1-1)=0,"",OFFSET(CountryData!$A$1,'Quality check'!$A99-1,'Quality check'!Q$1-1)),"")</f>
        <v/>
      </c>
      <c r="R99" s="203" t="str">
        <f ca="1">IF(AND(ISNUMBER($A99),ISNUMBER(R$1)),IF(OFFSET(CountryData!$A$1,'Quality check'!$A99-1,'Quality check'!R$1-1)=0,"",OFFSET(CountryData!$A$1,'Quality check'!$A99-1,'Quality check'!R$1-1)),"")</f>
        <v/>
      </c>
      <c r="S99" s="203" t="str">
        <f ca="1">IF(AND(ISNUMBER($A99),ISNUMBER(S$1)),IF(OFFSET(CountryData!$A$1,'Quality check'!$A99-1,'Quality check'!S$1-1)=0,"",OFFSET(CountryData!$A$1,'Quality check'!$A99-1,'Quality check'!S$1-1)),"")</f>
        <v/>
      </c>
      <c r="T99" s="202" t="str">
        <f ca="1">IF(AND(ISNUMBER($A99),ISNUMBER(T$1)),IF(OFFSET(CountryData!$A$1,'Quality check'!$A99-1,'Quality check'!T$1-1)=0,"",OFFSET(CountryData!$A$1,'Quality check'!$A99-1,'Quality check'!T$1-1)),"")</f>
        <v/>
      </c>
      <c r="U99" s="203" t="str">
        <f ca="1">IF(AND(ISNUMBER($A99),ISNUMBER(U$1)),IF(OFFSET(CountryData!$A$1,'Quality check'!$A99-1,'Quality check'!U$1-1)=0,"",OFFSET(CountryData!$A$1,'Quality check'!$A99-1,'Quality check'!U$1-1)),"")</f>
        <v/>
      </c>
      <c r="V99" s="203" t="str">
        <f ca="1">IF(AND(ISNUMBER($A99),ISNUMBER(V$1)),IF(OFFSET(CountryData!$A$1,'Quality check'!$A99-1,'Quality check'!V$1-1)=0,"",OFFSET(CountryData!$A$1,'Quality check'!$A99-1,'Quality check'!V$1-1)),"")</f>
        <v/>
      </c>
      <c r="W99" s="202" t="str">
        <f ca="1">IF(AND(ISNUMBER($A99),ISNUMBER(W$1)),IF(OFFSET(CountryData!$A$1,'Quality check'!$A99-1,'Quality check'!W$1-1)=0,"",OFFSET(CountryData!$A$1,'Quality check'!$A99-1,'Quality check'!W$1-1)),"")</f>
        <v/>
      </c>
      <c r="X99" s="202" t="str">
        <f ca="1">IF(AND(ISNUMBER($A99),ISNUMBER(X$1)),IF(OFFSET(CountryData!$A$1,'Quality check'!$A99-1,'Quality check'!X$1-1)=0,"",OFFSET(CountryData!$A$1,'Quality check'!$A99-1,'Quality check'!X$1-1)),"")</f>
        <v/>
      </c>
      <c r="Y99" s="202" t="str">
        <f ca="1">IF(AND(ISNUMBER($A99),ISNUMBER(Y$1)),IF(OFFSET(CountryData!$A$1,'Quality check'!$A99-1,'Quality check'!Y$1-1)=0,"",OFFSET(CountryData!$A$1,'Quality check'!$A99-1,'Quality check'!Y$1-1)),"")</f>
        <v/>
      </c>
      <c r="Z99" s="202" t="str">
        <f ca="1">IF(AND(ISNUMBER($A99),ISNUMBER(Z$1)),IF(OFFSET(CountryData!$A$1,'Quality check'!$A99-1,'Quality check'!Z$1-1)=0,"",OFFSET(CountryData!$A$1,'Quality check'!$A99-1,'Quality check'!Z$1-1)),"")</f>
        <v/>
      </c>
      <c r="AA99" s="203" t="str">
        <f ca="1">IF(AND(ISNUMBER($A99),ISNUMBER(AA$1)),IF(OFFSET(CountryData!$A$1,'Quality check'!$A99-1,'Quality check'!AA$1-1)=0,"",OFFSET(CountryData!$A$1,'Quality check'!$A99-1,'Quality check'!AA$1-1)),"")</f>
        <v/>
      </c>
      <c r="AB99" s="203" t="str">
        <f ca="1">IF(AND(ISNUMBER($A99),ISNUMBER(AB$1)),IF(OFFSET(CountryData!$A$1,'Quality check'!$A99-1,'Quality check'!AB$1-1)=0,"",OFFSET(CountryData!$A$1,'Quality check'!$A99-1,'Quality check'!AB$1-1)),"")</f>
        <v/>
      </c>
      <c r="AC99" s="203" t="str">
        <f ca="1">IF(AND(ISNUMBER($A99),ISNUMBER(AC$1)),IF(OFFSET(CountryData!$A$1,'Quality check'!$A99-1,'Quality check'!AC$1-1)=0,"",OFFSET(CountryData!$A$1,'Quality check'!$A99-1,'Quality check'!AC$1-1)),"")</f>
        <v/>
      </c>
      <c r="AD99" s="203" t="str">
        <f ca="1">IF(AND(ISNUMBER($A99),ISNUMBER(AD$1)),IF(OFFSET(CountryData!$A$1,'Quality check'!$A99-1,'Quality check'!AD$1-1)=0,"",OFFSET(CountryData!$A$1,'Quality check'!$A99-1,'Quality check'!AD$1-1)),"")</f>
        <v/>
      </c>
      <c r="AE99" s="202" t="str">
        <f ca="1">IF(AND(ISNUMBER($A99),ISNUMBER(AE$1)),IF(OFFSET(CountryData!$A$1,'Quality check'!$A99-1,'Quality check'!AE$1-1)=0,"",OFFSET(CountryData!$A$1,'Quality check'!$A99-1,'Quality check'!AE$1-1)),"")</f>
        <v/>
      </c>
      <c r="AF99" s="308" t="str">
        <f ca="1">IF(AND(ISNUMBER($A99),ISNUMBER(AF$1)),IF(OFFSET(CountryData!$A$1,'Quality check'!$A99-1,'Quality check'!AF$1-1)=0,"",OFFSET(CountryData!$A$1,'Quality check'!$A99-1,'Quality check'!AF$1-1)),"")</f>
        <v/>
      </c>
      <c r="AG99" s="203" t="str">
        <f ca="1">IF(AND(ISNUMBER($A99),ISNUMBER(AG$1)),IF(OFFSET(CountryData!$A$1,'Quality check'!$A99-1,'Quality check'!AG$1-1)=0,"",OFFSET(CountryData!$A$1,'Quality check'!$A99-1,'Quality check'!AG$1-1)),"")</f>
        <v/>
      </c>
      <c r="AH99" s="203" t="str">
        <f ca="1">IF(AND(ISNUMBER($A99),ISNUMBER(AH$1)),IF(OFFSET(CountryData!$A$1,'Quality check'!$A99-1,'Quality check'!AH$1-1)=0,"",OFFSET(CountryData!$A$1,'Quality check'!$A99-1,'Quality check'!AH$1-1)),"")</f>
        <v/>
      </c>
      <c r="AI99" s="203" t="str">
        <f ca="1">IF(AND(ISNUMBER($A99),ISNUMBER(AI$1)),IF(OFFSET(CountryData!$A$1,'Quality check'!$A99-1,'Quality check'!AI$1-1)=0,"",OFFSET(CountryData!$A$1,'Quality check'!$A99-1,'Quality check'!AI$1-1)),"")</f>
        <v/>
      </c>
      <c r="AJ99" s="202" t="str">
        <f ca="1">IF(AND(ISNUMBER($A99),ISNUMBER(AJ$1)),IF(OFFSET(CountryData!$A$1,'Quality check'!$A99-1,'Quality check'!AJ$1-1)=0,"",OFFSET(CountryData!$A$1,'Quality check'!$A99-1,'Quality check'!AJ$1-1)),"")</f>
        <v/>
      </c>
      <c r="AK99" s="202" t="str">
        <f ca="1">IF(AND(ISNUMBER($A99),ISNUMBER(AK$1)),IF(OFFSET(CountryData!$A$1,'Quality check'!$A99-1,'Quality check'!AK$1-1)=0,"",OFFSET(CountryData!$A$1,'Quality check'!$A99-1,'Quality check'!AK$1-1)),"")</f>
        <v/>
      </c>
      <c r="AL99" s="202" t="str">
        <f ca="1">IF(AND(ISNUMBER($A99),ISNUMBER(AL$1)),IF(OFFSET(CountryData!$A$1,'Quality check'!$A99-1,'Quality check'!AL$1-1)=0,"",OFFSET(CountryData!$A$1,'Quality check'!$A99-1,'Quality check'!AL$1-1)),"")</f>
        <v/>
      </c>
      <c r="AM99" s="202" t="str">
        <f ca="1">IF(AND(ISNUMBER($A99),ISNUMBER(AM$1)),IF(OFFSET(CountryData!$A$1,'Quality check'!$A99-1,'Quality check'!AM$1-1)=0,"",OFFSET(CountryData!$A$1,'Quality check'!$A99-1,'Quality check'!AM$1-1)),"")</f>
        <v/>
      </c>
      <c r="AN99" s="202" t="str">
        <f ca="1">IF(AND(ISNUMBER($A99),ISNUMBER(AN$1)),IF(OFFSET(CountryData!$A$1,'Quality check'!$A99-1,'Quality check'!AN$1-1)=0,"",OFFSET(CountryData!$A$1,'Quality check'!$A99-1,'Quality check'!AN$1-1)),"")</f>
        <v/>
      </c>
      <c r="AO99" s="203" t="str">
        <f ca="1">IF(AND(ISNUMBER($A99),ISNUMBER(AO$1)),IF(OFFSET(CountryData!$A$1,'Quality check'!$A99-1,'Quality check'!AO$1-1)=0,"",OFFSET(CountryData!$A$1,'Quality check'!$A99-1,'Quality check'!AO$1-1)),"")</f>
        <v/>
      </c>
      <c r="AP99" s="203" t="str">
        <f ca="1">IF(AND(ISNUMBER($A99),ISNUMBER(AP$1)),IF(OFFSET(CountryData!$A$1,'Quality check'!$A99-1,'Quality check'!AP$1-1)=0,"",OFFSET(CountryData!$A$1,'Quality check'!$A99-1,'Quality check'!AP$1-1)),"")</f>
        <v/>
      </c>
      <c r="AQ99" s="202" t="str">
        <f ca="1">IF(AND(ISNUMBER($A99),ISNUMBER(AQ$1)),IF(OFFSET(CountryData!$A$1,'Quality check'!$A99-1,'Quality check'!AQ$1-1)=0,"",OFFSET(CountryData!$A$1,'Quality check'!$A99-1,'Quality check'!AQ$1-1)),"")</f>
        <v/>
      </c>
      <c r="AR99" s="202" t="str">
        <f ca="1">IF(AND(ISNUMBER($A99),ISNUMBER(AR$1)),IF(OFFSET(CountryData!$A$1,'Quality check'!$A99-1,'Quality check'!AR$1-1)=0,"",OFFSET(CountryData!$A$1,'Quality check'!$A99-1,'Quality check'!AR$1-1)),"")</f>
        <v/>
      </c>
      <c r="AS99" s="202" t="str">
        <f ca="1">IF(AND(ISNUMBER($A99),ISNUMBER(AS$1)),IF(OFFSET(CountryData!$A$1,'Quality check'!$A99-1,'Quality check'!AS$1-1)=0,"",OFFSET(CountryData!$A$1,'Quality check'!$A99-1,'Quality check'!AS$1-1)),"")</f>
        <v/>
      </c>
      <c r="AT99" s="202" t="str">
        <f ca="1">IF(AND(ISNUMBER($A99),ISNUMBER(AT$1)),IF(OFFSET(CountryData!$A$1,'Quality check'!$A99-1,'Quality check'!AT$1-1)=0,"",OFFSET(CountryData!$A$1,'Quality check'!$A99-1,'Quality check'!AT$1-1)),"")</f>
        <v/>
      </c>
      <c r="AU99" s="202" t="str">
        <f ca="1">IF(AND(ISNUMBER($A99),ISNUMBER(AU$1)),IF(OFFSET(CountryData!$A$1,'Quality check'!$A99-1,'Quality check'!AU$1-1)=0,"",OFFSET(CountryData!$A$1,'Quality check'!$A99-1,'Quality check'!AU$1-1)),"")</f>
        <v/>
      </c>
      <c r="AV99" s="202" t="str">
        <f ca="1">IF(AND(ISNUMBER($A99),ISNUMBER(AV$1)),IF(OFFSET(CountryData!$A$1,'Quality check'!$A99-1,'Quality check'!AV$1-1)=0,"",OFFSET(CountryData!$A$1,'Quality check'!$A99-1,'Quality check'!AV$1-1)),"")</f>
        <v/>
      </c>
      <c r="AW99" s="203" t="str">
        <f ca="1">IF(AND(ISNUMBER($A99),ISNUMBER(AW$1)),IF(OFFSET(CountryData!$A$1,'Quality check'!$A99-1,'Quality check'!AW$1-1)=0,"",OFFSET(CountryData!$A$1,'Quality check'!$A99-1,'Quality check'!AW$1-1)),"")</f>
        <v/>
      </c>
      <c r="AX99" s="203" t="str">
        <f ca="1">IF(AND(ISNUMBER($A99),ISNUMBER(AX$1)),IF(OFFSET(CountryData!$A$1,'Quality check'!$A99-1,'Quality check'!AX$1-1)=0,"",OFFSET(CountryData!$A$1,'Quality check'!$A99-1,'Quality check'!AX$1-1)),"")</f>
        <v/>
      </c>
      <c r="AY99" s="202" t="str">
        <f ca="1">IF(AND(ISNUMBER($A99),ISNUMBER(AY$1)),IF(OFFSET(CountryData!$A$1,'Quality check'!$A99-1,'Quality check'!AY$1-1)=0,"",OFFSET(CountryData!$A$1,'Quality check'!$A99-1,'Quality check'!AY$1-1)),"")</f>
        <v/>
      </c>
      <c r="AZ99" s="202" t="str">
        <f ca="1">IF(AND(ISNUMBER($A99),ISNUMBER(AZ$1)),IF(OFFSET(CountryData!$A$1,'Quality check'!$A99-1,'Quality check'!AZ$1-1)=0,"",OFFSET(CountryData!$A$1,'Quality check'!$A99-1,'Quality check'!AZ$1-1)),"")</f>
        <v/>
      </c>
      <c r="BA99" s="202" t="str">
        <f ca="1">IF(AND(ISNUMBER($A99),ISNUMBER(BA$1)),IF(OFFSET(CountryData!$A$1,'Quality check'!$A99-1,'Quality check'!BA$1-1)=0,"",OFFSET(CountryData!$A$1,'Quality check'!$A99-1,'Quality check'!BA$1-1)),"")</f>
        <v/>
      </c>
      <c r="BB99" s="202" t="str">
        <f ca="1">IF(AND(ISNUMBER($A99),ISNUMBER(BB$1)),IF(OFFSET(CountryData!$A$1,'Quality check'!$A99-1,'Quality check'!BB$1-1)=0,"",OFFSET(CountryData!$A$1,'Quality check'!$A99-1,'Quality check'!BB$1-1)),"")</f>
        <v/>
      </c>
      <c r="BC99" s="202" t="str">
        <f ca="1">IF(AND(ISNUMBER($A99),ISNUMBER(BC$1)),IF(OFFSET(CountryData!$A$1,'Quality check'!$A99-1,'Quality check'!BC$1-1)=0,"",OFFSET(CountryData!$A$1,'Quality check'!$A99-1,'Quality check'!BC$1-1)),"")</f>
        <v/>
      </c>
      <c r="BD99" s="313" t="str">
        <f ca="1">IF(AND(ISNUMBER($A99),ISNUMBER(BD$1)),IF(OFFSET(CountryData!$A$1,'Quality check'!$A99-1,'Quality check'!BD$1-1)=0,"",OFFSET(CountryData!$A$1,'Quality check'!$A99-1,'Quality check'!BD$1-1)),"")</f>
        <v/>
      </c>
      <c r="BE99" s="313" t="str">
        <f ca="1">IF(AND(ISNUMBER($A99),ISNUMBER(BE$1)),IF(OFFSET(CountryData!$A$1,'Quality check'!$A99-1,'Quality check'!BE$1-1)=0,"",OFFSET(CountryData!$A$1,'Quality check'!$A99-1,'Quality check'!BE$1-1)),"")</f>
        <v/>
      </c>
      <c r="BF99" s="313" t="str">
        <f ca="1">IF(AND(ISNUMBER($A99),ISNUMBER(BF$1)),IF(OFFSET(CountryData!$A$1,'Quality check'!$A99-1,'Quality check'!BF$1-1)=0,"",OFFSET(CountryData!$A$1,'Quality check'!$A99-1,'Quality check'!BF$1-1)),"")</f>
        <v/>
      </c>
      <c r="BG99" s="203" t="str">
        <f ca="1">IF(AND(ISNUMBER($A99),ISNUMBER(BG$1)),IF(OFFSET(CountryData!$A$1,'Quality check'!$A99-1,'Quality check'!BG$1-1)=0,"",OFFSET(CountryData!$A$1,'Quality check'!$A99-1,'Quality check'!BG$1-1)),"")</f>
        <v/>
      </c>
      <c r="BH99" s="202" t="str">
        <f ca="1">IF(AND(ISNUMBER($A99),ISNUMBER(BH$1)),IF(OFFSET(CountryData!$A$1,'Quality check'!$A99-1,'Quality check'!BH$1-1)=0,"",OFFSET(CountryData!$A$1,'Quality check'!$A99-1,'Quality check'!BH$1-1)),"")</f>
        <v/>
      </c>
      <c r="BI99" s="203" t="str">
        <f ca="1">IF(AND(ISNUMBER($A99),ISNUMBER(BI$1)),IF(OFFSET(CountryData!$A$1,'Quality check'!$A99-1,'Quality check'!BI$1-1)=0,"",OFFSET(CountryData!$A$1,'Quality check'!$A99-1,'Quality check'!BI$1-1)),"")</f>
        <v/>
      </c>
      <c r="BJ99" s="202" t="str">
        <f ca="1">IF(AND(ISNUMBER($A99),ISNUMBER(BJ$1)),IF(OFFSET(CountryData!$A$1,'Quality check'!$A99-1,'Quality check'!BJ$1-1)=0,"",OFFSET(CountryData!$A$1,'Quality check'!$A99-1,'Quality check'!BJ$1-1)),"")</f>
        <v/>
      </c>
      <c r="BK99" s="202" t="str">
        <f ca="1">IF(AND(ISNUMBER($A99),ISNUMBER(BK$1)),IF(OFFSET(CountryData!$A$1,'Quality check'!$A99-1,'Quality check'!BK$1-1)=0,"",OFFSET(CountryData!$A$1,'Quality check'!$A99-1,'Quality check'!BK$1-1)),"")</f>
        <v/>
      </c>
      <c r="BL99" s="308" t="str">
        <f ca="1">IF(AND(ISNUMBER($A99),ISNUMBER(BL$1)),IF(OFFSET(CountryData!$A$1,'Quality check'!$A99-1,'Quality check'!BL$1-1)=0,"",OFFSET(CountryData!$A$1,'Quality check'!$A99-1,'Quality check'!BL$1-1)),"")</f>
        <v/>
      </c>
      <c r="BM99" s="308" t="str">
        <f ca="1">IF(AND(ISNUMBER($A99),ISNUMBER(BM$1)),IF(OFFSET(CountryData!$A$1,'Quality check'!$A99-1,'Quality check'!BM$1-1)=0,"",OFFSET(CountryData!$A$1,'Quality check'!$A99-1,'Quality check'!BM$1-1)),"")</f>
        <v/>
      </c>
      <c r="BN99" s="308" t="str">
        <f ca="1">IF(AND(ISNUMBER($A99),ISNUMBER(BN$1)),IF(OFFSET(CountryData!$A$1,'Quality check'!$A99-1,'Quality check'!BN$1-1)=0,"",OFFSET(CountryData!$A$1,'Quality check'!$A99-1,'Quality check'!BN$1-1)),"")</f>
        <v/>
      </c>
      <c r="BO99" s="308" t="str">
        <f ca="1">IF(AND(ISNUMBER($A99),ISNUMBER(BO$1)),IF(OFFSET(CountryData!$A$1,'Quality check'!$A99-1,'Quality check'!BO$1-1)=0,"",OFFSET(CountryData!$A$1,'Quality check'!$A99-1,'Quality check'!BO$1-1)),"")</f>
        <v/>
      </c>
      <c r="BP99" s="308" t="str">
        <f ca="1">IF(AND(ISNUMBER($A99),ISNUMBER(BP$1)),IF(OFFSET(CountryData!$A$1,'Quality check'!$A99-1,'Quality check'!BP$1-1)=0,"",OFFSET(CountryData!$A$1,'Quality check'!$A99-1,'Quality check'!BP$1-1)),"")</f>
        <v/>
      </c>
      <c r="BQ99" s="308" t="str">
        <f ca="1">IF(AND(ISNUMBER($A99),ISNUMBER(BQ$1)),IF(OFFSET(CountryData!$A$1,'Quality check'!$A99-1,'Quality check'!BQ$1-1)=0,"",OFFSET(CountryData!$A$1,'Quality check'!$A99-1,'Quality check'!BQ$1-1)),"")</f>
        <v/>
      </c>
      <c r="BR99" s="308" t="str">
        <f ca="1">IF(AND(ISNUMBER($A99),ISNUMBER(BR$1)),IF(OFFSET(CountryData!$A$1,'Quality check'!$A99-1,'Quality check'!BR$1-1)=0,"",OFFSET(CountryData!$A$1,'Quality check'!$A99-1,'Quality check'!BR$1-1)),"")</f>
        <v/>
      </c>
      <c r="BS99" s="308" t="str">
        <f ca="1">IF(AND(ISNUMBER($A99),ISNUMBER(BS$1)),IF(OFFSET(CountryData!$A$1,'Quality check'!$A99-1,'Quality check'!BS$1-1)=0,"",OFFSET(CountryData!$A$1,'Quality check'!$A99-1,'Quality check'!BS$1-1)),"")</f>
        <v/>
      </c>
      <c r="BT99" s="308" t="str">
        <f ca="1">IF(AND(ISNUMBER($A99),ISNUMBER(BT$1)),IF(OFFSET(CountryData!$A$1,'Quality check'!$A99-1,'Quality check'!BT$1-1)=0,"",OFFSET(CountryData!$A$1,'Quality check'!$A99-1,'Quality check'!BT$1-1)),"")</f>
        <v/>
      </c>
      <c r="BU99" s="308" t="str">
        <f ca="1">IF(AND(ISNUMBER($A99),ISNUMBER(BU$1)),IF(OFFSET(CountryData!$A$1,'Quality check'!$A99-1,'Quality check'!BU$1-1)=0,"",OFFSET(CountryData!$A$1,'Quality check'!$A99-1,'Quality check'!BU$1-1)),"")</f>
        <v/>
      </c>
      <c r="BV99" s="308" t="str">
        <f ca="1">IF(AND(ISNUMBER($A99),ISNUMBER(BV$1)),IF(OFFSET(CountryData!$A$1,'Quality check'!$A99-1,'Quality check'!BV$1-1)=0,"",OFFSET(CountryData!$A$1,'Quality check'!$A99-1,'Quality check'!BV$1-1)),"")</f>
        <v/>
      </c>
      <c r="BW99" s="308" t="str">
        <f ca="1">IF(AND(ISNUMBER($A99),ISNUMBER(BW$1)),IF(OFFSET(CountryData!$A$1,'Quality check'!$A99-1,'Quality check'!BW$1-1)=0,"",OFFSET(CountryData!$A$1,'Quality check'!$A99-1,'Quality check'!BW$1-1)),"")</f>
        <v/>
      </c>
      <c r="BX99" s="202" t="str">
        <f ca="1">IF(AND(ISNUMBER($A99),ISNUMBER(BX$1)),IF(OFFSET(CountryData!$A$1,'Quality check'!$A99-1,'Quality check'!BX$1-1)=0,"",OFFSET(CountryData!$A$1,'Quality check'!$A99-1,'Quality check'!BX$1-1)),"")</f>
        <v/>
      </c>
      <c r="BY99" s="308" t="str">
        <f ca="1">IF(AND(ISNUMBER($A99),ISNUMBER(BY$1)),IF(OFFSET(CountryData!$A$1,'Quality check'!$A99-1,'Quality check'!BY$1-1)=0,"",OFFSET(CountryData!$A$1,'Quality check'!$A99-1,'Quality check'!BY$1-1)),"")</f>
        <v/>
      </c>
      <c r="BZ99" s="308" t="str">
        <f ca="1">IF(AND(ISNUMBER($A99),ISNUMBER(BZ$1)),IF(OFFSET(CountryData!$A$1,'Quality check'!$A99-1,'Quality check'!BZ$1-1)=0,"",OFFSET(CountryData!$A$1,'Quality check'!$A99-1,'Quality check'!BZ$1-1)),"")</f>
        <v/>
      </c>
      <c r="CA99" s="308" t="str">
        <f ca="1">IF(AND(ISNUMBER($A99),ISNUMBER(CA$1)),IF(OFFSET(CountryData!$A$1,'Quality check'!$A99-1,'Quality check'!CA$1-1)=0,"",OFFSET(CountryData!$A$1,'Quality check'!$A99-1,'Quality check'!CA$1-1)),"")</f>
        <v/>
      </c>
      <c r="CB99" s="308" t="str">
        <f ca="1">IF(AND(ISNUMBER($A99),ISNUMBER(CB$1)),IF(OFFSET(CountryData!$A$1,'Quality check'!$A99-1,'Quality check'!CB$1-1)=0,"",OFFSET(CountryData!$A$1,'Quality check'!$A99-1,'Quality check'!CB$1-1)),"")</f>
        <v/>
      </c>
      <c r="CC99" s="308" t="str">
        <f ca="1">IF(AND(ISNUMBER($A99),ISNUMBER(CC$1)),IF(OFFSET(CountryData!$A$1,'Quality check'!$A99-1,'Quality check'!CC$1-1)=0,"",OFFSET(CountryData!$A$1,'Quality check'!$A99-1,'Quality check'!CC$1-1)),"")</f>
        <v/>
      </c>
      <c r="CD99" s="308" t="str">
        <f ca="1">IF(AND(ISNUMBER($A99),ISNUMBER(CD$1)),IF(OFFSET(CountryData!$A$1,'Quality check'!$A99-1,'Quality check'!CD$1-1)=0,"",OFFSET(CountryData!$A$1,'Quality check'!$A99-1,'Quality check'!CD$1-1)),"")</f>
        <v/>
      </c>
      <c r="CE99" s="308" t="str">
        <f ca="1">IF(AND(ISNUMBER($A99),ISNUMBER(CE$1)),IF(OFFSET(CountryData!$A$1,'Quality check'!$A99-1,'Quality check'!CE$1-1)=0,"",OFFSET(CountryData!$A$1,'Quality check'!$A99-1,'Quality check'!CE$1-1)),"")</f>
        <v/>
      </c>
      <c r="CF99" s="308" t="str">
        <f ca="1">IF(AND(ISNUMBER($A99),ISNUMBER(CF$1)),IF(OFFSET(CountryData!$A$1,'Quality check'!$A99-1,'Quality check'!CF$1-1)=0,"",OFFSET(CountryData!$A$1,'Quality check'!$A99-1,'Quality check'!CF$1-1)),"")</f>
        <v/>
      </c>
      <c r="CG99" s="308" t="str">
        <f ca="1">IF(AND(ISNUMBER($A99),ISNUMBER(CG$1)),IF(OFFSET(CountryData!$A$1,'Quality check'!$A99-1,'Quality check'!CG$1-1)=0,"",OFFSET(CountryData!$A$1,'Quality check'!$A99-1,'Quality check'!CG$1-1)),"")</f>
        <v/>
      </c>
      <c r="CH99" s="308" t="str">
        <f ca="1">IF(AND(ISNUMBER($A99),ISNUMBER(CH$1)),IF(OFFSET(CountryData!$A$1,'Quality check'!$A99-1,'Quality check'!CH$1-1)=0,"",OFFSET(CountryData!$A$1,'Quality check'!$A99-1,'Quality check'!CH$1-1)),"")</f>
        <v/>
      </c>
      <c r="CI99" s="308" t="str">
        <f ca="1">IF(AND(ISNUMBER($A99),ISNUMBER(CI$1)),IF(OFFSET(CountryData!$A$1,'Quality check'!$A99-1,'Quality check'!CI$1-1)=0,"",OFFSET(CountryData!$A$1,'Quality check'!$A99-1,'Quality check'!CI$1-1)),"")</f>
        <v/>
      </c>
      <c r="CJ99" s="308" t="str">
        <f ca="1">IF(AND(ISNUMBER($A99),ISNUMBER(CJ$1)),IF(OFFSET(CountryData!$A$1,'Quality check'!$A99-1,'Quality check'!CJ$1-1)=0,"",OFFSET(CountryData!$A$1,'Quality check'!$A99-1,'Quality check'!CJ$1-1)),"")</f>
        <v/>
      </c>
      <c r="CK99" s="202" t="str">
        <f ca="1">IF(AND(ISNUMBER($A99),ISNUMBER(CK$1)),IF(OFFSET(CountryData!$A$1,'Quality check'!$A99-1,'Quality check'!CK$1-1)=0,"",OFFSET(CountryData!$A$1,'Quality check'!$A99-1,'Quality check'!CK$1-1)),"")</f>
        <v/>
      </c>
      <c r="CL99" s="308" t="str">
        <f ca="1">IF(AND(ISNUMBER($A99),ISNUMBER(CL$1)),IF(OFFSET(CountryData!$A$1,'Quality check'!$A99-1,'Quality check'!CL$1-1)=0,"",OFFSET(CountryData!$A$1,'Quality check'!$A99-1,'Quality check'!CL$1-1)),"")</f>
        <v/>
      </c>
      <c r="CM99" s="308" t="str">
        <f ca="1">IF(AND(ISNUMBER($A99),ISNUMBER(CM$1)),IF(OFFSET(CountryData!$A$1,'Quality check'!$A99-1,'Quality check'!CM$1-1)=0,"",OFFSET(CountryData!$A$1,'Quality check'!$A99-1,'Quality check'!CM$1-1)),"")</f>
        <v/>
      </c>
      <c r="CN99" s="308" t="str">
        <f ca="1">IF(AND(ISNUMBER($A99),ISNUMBER(CN$1)),IF(OFFSET(CountryData!$A$1,'Quality check'!$A99-1,'Quality check'!CN$1-1)=0,"",OFFSET(CountryData!$A$1,'Quality check'!$A99-1,'Quality check'!CN$1-1)),"")</f>
        <v/>
      </c>
      <c r="CO99" s="308" t="str">
        <f ca="1">IF(AND(ISNUMBER($A99),ISNUMBER(CO$1)),IF(OFFSET(CountryData!$A$1,'Quality check'!$A99-1,'Quality check'!CO$1-1)=0,"",OFFSET(CountryData!$A$1,'Quality check'!$A99-1,'Quality check'!CO$1-1)),"")</f>
        <v/>
      </c>
      <c r="CP99" s="308" t="str">
        <f ca="1">IF(AND(ISNUMBER($A99),ISNUMBER(CP$1)),IF(OFFSET(CountryData!$A$1,'Quality check'!$A99-1,'Quality check'!CP$1-1)=0,"",OFFSET(CountryData!$A$1,'Quality check'!$A99-1,'Quality check'!CP$1-1)),"")</f>
        <v/>
      </c>
      <c r="CQ99" s="308" t="str">
        <f ca="1">IF(AND(ISNUMBER($A99),ISNUMBER(CQ$1)),IF(OFFSET(CountryData!$A$1,'Quality check'!$A99-1,'Quality check'!CQ$1-1)=0,"",OFFSET(CountryData!$A$1,'Quality check'!$A99-1,'Quality check'!CQ$1-1)),"")</f>
        <v/>
      </c>
      <c r="CR99" s="203" t="str">
        <f ca="1">IF(AND(ISNUMBER($A99),ISNUMBER(CR$1)),IF(OFFSET(CountryData!$A$1,'Quality check'!$A99-1,'Quality check'!CR$1-1)=0,"",OFFSET(CountryData!$A$1,'Quality check'!$A99-1,'Quality check'!CR$1-1)),"")</f>
        <v/>
      </c>
      <c r="CS99" s="203" t="str">
        <f ca="1">IF(AND(ISNUMBER($A99),ISNUMBER(CS$1)),IF(OFFSET(CountryData!$A$1,'Quality check'!$A99-1,'Quality check'!CS$1-1)=0,"",OFFSET(CountryData!$A$1,'Quality check'!$A99-1,'Quality check'!CS$1-1)),"")</f>
        <v/>
      </c>
      <c r="CT99" s="203" t="str">
        <f ca="1">IF(AND(ISNUMBER($A99),ISNUMBER(CT$1)),IF(OFFSET(CountryData!$A$1,'Quality check'!$A99-1,'Quality check'!CT$1-1)=0,"",OFFSET(CountryData!$A$1,'Quality check'!$A99-1,'Quality check'!CT$1-1)),"")</f>
        <v/>
      </c>
      <c r="CU99" s="203" t="str">
        <f ca="1">IF(AND(ISNUMBER($A99),ISNUMBER(CU$1)),IF(OFFSET(CountryData!$A$1,'Quality check'!$A99-1,'Quality check'!CU$1-1)=0,"",OFFSET(CountryData!$A$1,'Quality check'!$A99-1,'Quality check'!CU$1-1)),"")</f>
        <v/>
      </c>
      <c r="CV99" s="203" t="str">
        <f ca="1">IF(AND(ISNUMBER($A99),ISNUMBER(CV$1)),IF(OFFSET(CountryData!$A$1,'Quality check'!$A99-1,'Quality check'!CV$1-1)=0,"",OFFSET(CountryData!$A$1,'Quality check'!$A99-1,'Quality check'!CV$1-1)),"")</f>
        <v/>
      </c>
      <c r="CW99" s="203" t="str">
        <f ca="1">IF(AND(ISNUMBER($A99),ISNUMBER(CW$1)),IF(OFFSET(CountryData!$A$1,'Quality check'!$A99-1,'Quality check'!CW$1-1)=0,"",OFFSET(CountryData!$A$1,'Quality check'!$A99-1,'Quality check'!CW$1-1)),"")</f>
        <v/>
      </c>
      <c r="CX99" s="203" t="str">
        <f ca="1">IF(AND(ISNUMBER($A99),ISNUMBER(CX$1)),IF(OFFSET(CountryData!$A$1,'Quality check'!$A99-1,'Quality check'!CX$1-1)=0,"",OFFSET(CountryData!$A$1,'Quality check'!$A99-1,'Quality check'!CX$1-1)),"")</f>
        <v/>
      </c>
      <c r="CY99" s="203" t="str">
        <f ca="1">IF(AND(ISNUMBER($A99),ISNUMBER(CY$1)),IF(OFFSET(CountryData!$A$1,'Quality check'!$A99-1,'Quality check'!CY$1-1)=0,"",OFFSET(CountryData!$A$1,'Quality check'!$A99-1,'Quality check'!CY$1-1)),"")</f>
        <v/>
      </c>
      <c r="CZ99" s="308" t="str">
        <f ca="1">IF(AND(ISNUMBER($A99),ISNUMBER(CZ$1)),IF(OFFSET(CountryData!$A$1,'Quality check'!$A99-1,'Quality check'!CZ$1-1)=0,"",OFFSET(CountryData!$A$1,'Quality check'!$A99-1,'Quality check'!CZ$1-1)),"")</f>
        <v/>
      </c>
      <c r="DA99" s="308" t="str">
        <f ca="1">IF(AND(ISNUMBER($A99),ISNUMBER(DA$1)),IF(OFFSET(CountryData!$A$1,'Quality check'!$A99-1,'Quality check'!DA$1-1)=0,"",OFFSET(CountryData!$A$1,'Quality check'!$A99-1,'Quality check'!DA$1-1)),"")</f>
        <v/>
      </c>
      <c r="DB99" s="202" t="str">
        <f ca="1">IF(AND(ISNUMBER($A99),ISNUMBER(DB$1)),IF(OFFSET(CountryData!$A$1,'Quality check'!$A99-1,'Quality check'!DB$1-1)=0,"",OFFSET(CountryData!$A$1,'Quality check'!$A99-1,'Quality check'!DB$1-1)),"")</f>
        <v/>
      </c>
      <c r="DC99" s="308" t="str">
        <f ca="1">IF(AND(ISNUMBER($A99),ISNUMBER(DC$1)),IF(OFFSET(CountryData!$A$1,'Quality check'!$A99-1,'Quality check'!DC$1-1)=0,"",OFFSET(CountryData!$A$1,'Quality check'!$A99-1,'Quality check'!DC$1-1)),"")</f>
        <v/>
      </c>
      <c r="DD99" s="308" t="str">
        <f ca="1">IF(AND(ISNUMBER($A99),ISNUMBER(DD$1)),IF(OFFSET(CountryData!$A$1,'Quality check'!$A99-1,'Quality check'!DD$1-1)=0,"",OFFSET(CountryData!$A$1,'Quality check'!$A99-1,'Quality check'!DD$1-1)),"")</f>
        <v/>
      </c>
      <c r="DE99" s="202" t="str">
        <f ca="1">IF(AND(ISNUMBER($A99),ISNUMBER(DE$1)),IF(OFFSET(CountryData!$A$1,'Quality check'!$A99-1,'Quality check'!DE$1-1)=0,"",OFFSET(CountryData!$A$1,'Quality check'!$A99-1,'Quality check'!DE$1-1)),"")</f>
        <v/>
      </c>
      <c r="DF99" s="203" t="str">
        <f ca="1">IF(AND(ISNUMBER($A99),ISNUMBER(DF$1)),IF(OFFSET(CountryData!$A$1,'Quality check'!$A99-1,'Quality check'!DF$1-1)=0,"",OFFSET(CountryData!$A$1,'Quality check'!$A99-1,'Quality check'!DF$1-1)),"")</f>
        <v/>
      </c>
      <c r="DG99" s="308" t="str">
        <f ca="1">IF(AND(ISNUMBER($A99),ISNUMBER(DG$1)),IF(OFFSET(CountryData!$A$1,'Quality check'!$A99-1,'Quality check'!DG$1-1)=0,"",OFFSET(CountryData!$A$1,'Quality check'!$A99-1,'Quality check'!DG$1-1)),"")</f>
        <v/>
      </c>
      <c r="DH99" s="203" t="str">
        <f ca="1">IF(AND(ISNUMBER($A99),ISNUMBER(DH$1)),IF(OFFSET(CountryData!$A$1,'Quality check'!$A99-1,'Quality check'!DH$1-1)=0,"",OFFSET(CountryData!$A$1,'Quality check'!$A99-1,'Quality check'!DH$1-1)),"")</f>
        <v/>
      </c>
      <c r="DI99" s="308" t="str">
        <f ca="1">IF(AND(ISNUMBER($A99),ISNUMBER(DI$1)),IF(OFFSET(CountryData!$A$1,'Quality check'!$A99-1,'Quality check'!DI$1-1)=0,"",OFFSET(CountryData!$A$1,'Quality check'!$A99-1,'Quality check'!DI$1-1)),"")</f>
        <v/>
      </c>
      <c r="DJ99" s="308" t="str">
        <f ca="1">IF(AND(ISNUMBER($A99),ISNUMBER(DJ$1)),IF(OFFSET(CountryData!$A$1,'Quality check'!$A99-1,'Quality check'!DJ$1-1)=0,"",OFFSET(CountryData!$A$1,'Quality check'!$A99-1,'Quality check'!DJ$1-1)),"")</f>
        <v/>
      </c>
      <c r="DK99" s="203" t="str">
        <f ca="1">IF(AND(ISNUMBER($A99),ISNUMBER(DK$1)),IF(OFFSET(CountryData!$A$1,'Quality check'!$A99-1,'Quality check'!DK$1-1)=0,"",OFFSET(CountryData!$A$1,'Quality check'!$A99-1,'Quality check'!DK$1-1)),"")</f>
        <v/>
      </c>
      <c r="DL99" s="203" t="str">
        <f ca="1">IF(AND(ISNUMBER($A99),ISNUMBER(DL$1)),IF(OFFSET(CountryData!$A$1,'Quality check'!$A99-1,'Quality check'!DL$1-1)=0,"",OFFSET(CountryData!$A$1,'Quality check'!$A99-1,'Quality check'!DL$1-1)),"")</f>
        <v/>
      </c>
      <c r="DM99" s="203" t="str">
        <f ca="1">IF(AND(ISNUMBER($A99),ISNUMBER(DM$1)),IF(OFFSET(CountryData!$A$1,'Quality check'!$A99-1,'Quality check'!DM$1-1)=0,"",OFFSET(CountryData!$A$1,'Quality check'!$A99-1,'Quality check'!DM$1-1)),"")</f>
        <v/>
      </c>
      <c r="DN99" s="203" t="str">
        <f ca="1">IF(AND(ISNUMBER($A99),ISNUMBER(DN$1)),IF(OFFSET(CountryData!$A$1,'Quality check'!$A99-1,'Quality check'!DN$1-1)=0,"",OFFSET(CountryData!$A$1,'Quality check'!$A99-1,'Quality check'!DN$1-1)),"")</f>
        <v/>
      </c>
      <c r="DO99" t="str">
        <f ca="1">IF(AND(ISNUMBER($A99),ISNUMBER(DO$1)),IF(OFFSET(CountryData!$A$1,'Quality check'!$A99-1,'Quality check'!DO$1-1)=0,"",OFFSET(CountryData!$A$1,'Quality check'!$A99-1,'Quality check'!DO$1-1)),"")</f>
        <v/>
      </c>
      <c r="DP99" t="str">
        <f ca="1">IF(AND(ISNUMBER($A99),ISNUMBER(DP$1)),IF(OFFSET(CountryData!$A$1,'Quality check'!$A99-1,'Quality check'!DP$1-1)=0,"",OFFSET(CountryData!$A$1,'Quality check'!$A99-1,'Quality check'!DP$1-1)),"")</f>
        <v/>
      </c>
      <c r="EF99">
        <f t="shared" si="14"/>
        <v>15</v>
      </c>
      <c r="EG99" t="str">
        <f t="shared" si="15"/>
        <v/>
      </c>
      <c r="EH99" t="str">
        <f t="shared" si="11"/>
        <v/>
      </c>
    </row>
    <row r="100" spans="1:138" x14ac:dyDescent="0.25">
      <c r="A100" s="114">
        <f>IF(ISNUMBER(MATCH(C100,CountryData!$EM:$EM,0)),MATCH(C100,CountryData!$EM:$EM,0),"")</f>
        <v>41</v>
      </c>
      <c r="B100" t="s">
        <v>470</v>
      </c>
      <c r="C100" t="s">
        <v>789</v>
      </c>
      <c r="D100" t="str">
        <f t="shared" si="12"/>
        <v>South Africa</v>
      </c>
      <c r="E100">
        <f t="shared" si="13"/>
        <v>2009</v>
      </c>
      <c r="F100" s="203">
        <f ca="1">IF(AND(ISNUMBER($A100),ISNUMBER(F$1)),IF(OFFSET(CountryData!$A$1,'Quality check'!$A100-1,'Quality check'!F$1-1)=0,"",OFFSET(CountryData!$A$1,'Quality check'!$A100-1,'Quality check'!F$1-1)),"")</f>
        <v>50110000</v>
      </c>
      <c r="G100" s="203">
        <f ca="1">IF(AND(ISNUMBER($A100),ISNUMBER(G$1)),IF(OFFSET(CountryData!$A$1,'Quality check'!$A100-1,'Quality check'!G$1-1)=0,"",OFFSET(CountryData!$A$1,'Quality check'!$A100-1,'Quality check'!G$1-1)),"")</f>
        <v>15534100</v>
      </c>
      <c r="H100" s="202" t="str">
        <f ca="1">IF(AND(ISNUMBER($A100),ISNUMBER(H$1)),IF(OFFSET(CountryData!$A$1,'Quality check'!$A100-1,'Quality check'!H$1-1)=0,"",OFFSET(CountryData!$A$1,'Quality check'!$A100-1,'Quality check'!H$1-1)),"")</f>
        <v/>
      </c>
      <c r="I100" s="202" t="str">
        <f ca="1">IF(AND(ISNUMBER($A100),ISNUMBER(I$1)),IF(OFFSET(CountryData!$A$1,'Quality check'!$A100-1,'Quality check'!I$1-1)=0,"",OFFSET(CountryData!$A$1,'Quality check'!$A100-1,'Quality check'!I$1-1)),"")</f>
        <v/>
      </c>
      <c r="J100" s="203">
        <f ca="1">IF(AND(ISNUMBER($A100),ISNUMBER(J$1)),IF(OFFSET(CountryData!$A$1,'Quality check'!$A100-1,'Quality check'!J$1-1)=0,"",OFFSET(CountryData!$A$1,'Quality check'!$A100-1,'Quality check'!J$1-1)),"")</f>
        <v>25296998.308912102</v>
      </c>
      <c r="K100" s="203">
        <f ca="1">IF(AND(ISNUMBER($A100),ISNUMBER(K$1)),IF(OFFSET(CountryData!$A$1,'Quality check'!$A100-1,'Quality check'!K$1-1)=0,"",OFFSET(CountryData!$A$1,'Quality check'!$A100-1,'Quality check'!K$1-1)),"")</f>
        <v>4797000</v>
      </c>
      <c r="L100" s="203" t="str">
        <f ca="1">IF(AND(ISNUMBER($A100),ISNUMBER(L$1)),IF(OFFSET(CountryData!$A$1,'Quality check'!$A100-1,'Quality check'!L$1-1)=0,"",OFFSET(CountryData!$A$1,'Quality check'!$A100-1,'Quality check'!L$1-1)),"")</f>
        <v/>
      </c>
      <c r="M100" s="203">
        <f ca="1">IF(AND(ISNUMBER($A100),ISNUMBER(M$1)),IF(OFFSET(CountryData!$A$1,'Quality check'!$A100-1,'Quality check'!M$1-1)=0,"",OFFSET(CountryData!$A$1,'Quality check'!$A100-1,'Quality check'!M$1-1)),"")</f>
        <v>5175000</v>
      </c>
      <c r="N100" s="203">
        <f ca="1">IF(AND(ISNUMBER($A100),ISNUMBER(N$1)),IF(OFFSET(CountryData!$A$1,'Quality check'!$A100-1,'Quality check'!N$1-1)=0,"",OFFSET(CountryData!$A$1,'Quality check'!$A100-1,'Quality check'!N$1-1)),"")</f>
        <v>2683832.4984029857</v>
      </c>
      <c r="O100" s="203">
        <f ca="1">IF(AND(ISNUMBER($A100),ISNUMBER(O$1)),IF(OFFSET(CountryData!$A$1,'Quality check'!$A100-1,'Quality check'!O$1-1)=0,"",OFFSET(CountryData!$A$1,'Quality check'!$A100-1,'Quality check'!O$1-1)),"")</f>
        <v>687384.59469455003</v>
      </c>
      <c r="P100" s="203">
        <f ca="1">IF(AND(ISNUMBER($A100),ISNUMBER(P$1)),IF(OFFSET(CountryData!$A$1,'Quality check'!$A100-1,'Quality check'!P$1-1)=0,"",OFFSET(CountryData!$A$1,'Quality check'!$A100-1,'Quality check'!P$1-1)),"")</f>
        <v>1073196.046128501</v>
      </c>
      <c r="Q100" s="203">
        <f ca="1">IF(AND(ISNUMBER($A100),ISNUMBER(Q$1)),IF(OFFSET(CountryData!$A$1,'Quality check'!$A100-1,'Quality check'!Q$1-1)=0,"",OFFSET(CountryData!$A$1,'Quality check'!$A100-1,'Quality check'!Q$1-1)),"")</f>
        <v>1091000</v>
      </c>
      <c r="R100" s="203">
        <f ca="1">IF(AND(ISNUMBER($A100),ISNUMBER(R$1)),IF(OFFSET(CountryData!$A$1,'Quality check'!$A100-1,'Quality check'!R$1-1)=0,"",OFFSET(CountryData!$A$1,'Quality check'!$A100-1,'Quality check'!R$1-1)),"")</f>
        <v>385811.45143395086</v>
      </c>
      <c r="S100" s="203">
        <f ca="1">IF(AND(ISNUMBER($A100),ISNUMBER(S$1)),IF(OFFSET(CountryData!$A$1,'Quality check'!$A100-1,'Quality check'!S$1-1)=0,"",OFFSET(CountryData!$A$1,'Quality check'!$A100-1,'Quality check'!S$1-1)),"")</f>
        <v>326844.63571260468</v>
      </c>
      <c r="T100" s="202">
        <f ca="1">IF(AND(ISNUMBER($A100),ISNUMBER(T$1)),IF(OFFSET(CountryData!$A$1,'Quality check'!$A100-1,'Quality check'!T$1-1)=0,"",OFFSET(CountryData!$A$1,'Quality check'!$A100-1,'Quality check'!T$1-1)),"")</f>
        <v>0.39752000000000104</v>
      </c>
      <c r="U100" s="203">
        <f ca="1">IF(AND(ISNUMBER($A100),ISNUMBER(U$1)),IF(OFFSET(CountryData!$A$1,'Quality check'!$A100-1,'Quality check'!U$1-1)=0,"",OFFSET(CountryData!$A$1,'Quality check'!$A100-1,'Quality check'!U$1-1)),"")</f>
        <v>2505500</v>
      </c>
      <c r="V100" s="203">
        <f ca="1">IF(AND(ISNUMBER($A100),ISNUMBER(V$1)),IF(OFFSET(CountryData!$A$1,'Quality check'!$A100-1,'Quality check'!V$1-1)=0,"",OFFSET(CountryData!$A$1,'Quality check'!$A100-1,'Quality check'!V$1-1)),"")</f>
        <v>2254950</v>
      </c>
      <c r="W100" s="202">
        <f ca="1">IF(AND(ISNUMBER($A100),ISNUMBER(W$1)),IF(OFFSET(CountryData!$A$1,'Quality check'!$A100-1,'Quality check'!W$1-1)=0,"",OFFSET(CountryData!$A$1,'Quality check'!$A100-1,'Quality check'!W$1-1)),"")</f>
        <v>0.26200000000000001</v>
      </c>
      <c r="X100" s="202">
        <f ca="1">IF(AND(ISNUMBER($A100),ISNUMBER(X$1)),IF(OFFSET(CountryData!$A$1,'Quality check'!$A100-1,'Quality check'!X$1-1)=0,"",OFFSET(CountryData!$A$1,'Quality check'!$A100-1,'Quality check'!X$1-1)),"")</f>
        <v>3.9</v>
      </c>
      <c r="Y100" s="202">
        <f ca="1">IF(AND(ISNUMBER($A100),ISNUMBER(Y$1)),IF(OFFSET(CountryData!$A$1,'Quality check'!$A100-1,'Quality check'!Y$1-1)=0,"",OFFSET(CountryData!$A$1,'Quality check'!$A100-1,'Quality check'!Y$1-1)),"")</f>
        <v>0.95</v>
      </c>
      <c r="Z100" s="202">
        <f ca="1">IF(AND(ISNUMBER($A100),ISNUMBER(Z$1)),IF(OFFSET(CountryData!$A$1,'Quality check'!$A100-1,'Quality check'!Z$1-1)=0,"",OFFSET(CountryData!$A$1,'Quality check'!$A100-1,'Quality check'!Z$1-1)),"")</f>
        <v>0.05</v>
      </c>
      <c r="AA100" s="203">
        <f ca="1">IF(AND(ISNUMBER($A100),ISNUMBER(AA$1)),IF(OFFSET(CountryData!$A$1,'Quality check'!$A100-1,'Quality check'!AA$1-1)=0,"",OFFSET(CountryData!$A$1,'Quality check'!$A100-1,'Quality check'!AA$1-1)),"")</f>
        <v>21316</v>
      </c>
      <c r="AB100" s="203">
        <f ca="1">IF(AND(ISNUMBER($A100),ISNUMBER(AB$1)),IF(OFFSET(CountryData!$A$1,'Quality check'!$A100-1,'Quality check'!AB$1-1)=0,"",OFFSET(CountryData!$A$1,'Quality check'!$A100-1,'Quality check'!AB$1-1)),"")</f>
        <v>52299</v>
      </c>
      <c r="AC100" s="203">
        <f ca="1">IF(AND(ISNUMBER($A100),ISNUMBER(AC$1)),IF(OFFSET(CountryData!$A$1,'Quality check'!$A100-1,'Quality check'!AC$1-1)=0,"",OFFSET(CountryData!$A$1,'Quality check'!$A100-1,'Quality check'!AC$1-1)),"")</f>
        <v>72553</v>
      </c>
      <c r="AD100" s="203">
        <f ca="1">IF(AND(ISNUMBER($A100),ISNUMBER(AD$1)),IF(OFFSET(CountryData!$A$1,'Quality check'!$A100-1,'Quality check'!AD$1-1)=0,"",OFFSET(CountryData!$A$1,'Quality check'!$A100-1,'Quality check'!AD$1-1)),"")</f>
        <v>4801</v>
      </c>
      <c r="AE100" s="202">
        <f ca="1">IF(AND(ISNUMBER($A100),ISNUMBER(AE$1)),IF(OFFSET(CountryData!$A$1,'Quality check'!$A100-1,'Quality check'!AE$1-1)=0,"",OFFSET(CountryData!$A$1,'Quality check'!$A100-1,'Quality check'!AE$1-1)),"")</f>
        <v>0.13200000000000001</v>
      </c>
      <c r="AF100" s="308">
        <f ca="1">IF(AND(ISNUMBER($A100),ISNUMBER(AF$1)),IF(OFFSET(CountryData!$A$1,'Quality check'!$A100-1,'Quality check'!AF$1-1)=0,"",OFFSET(CountryData!$A$1,'Quality check'!$A100-1,'Quality check'!AF$1-1)),"")</f>
        <v>2.2880000000000003</v>
      </c>
      <c r="AG100" s="203" t="str">
        <f ca="1">IF(AND(ISNUMBER($A100),ISNUMBER(AG$1)),IF(OFFSET(CountryData!$A$1,'Quality check'!$A100-1,'Quality check'!AG$1-1)=0,"",OFFSET(CountryData!$A$1,'Quality check'!$A100-1,'Quality check'!AG$1-1)),"")</f>
        <v/>
      </c>
      <c r="AH100" s="203" t="str">
        <f ca="1">IF(AND(ISNUMBER($A100),ISNUMBER(AH$1)),IF(OFFSET(CountryData!$A$1,'Quality check'!$A100-1,'Quality check'!AH$1-1)=0,"",OFFSET(CountryData!$A$1,'Quality check'!$A100-1,'Quality check'!AH$1-1)),"")</f>
        <v/>
      </c>
      <c r="AI100" s="203" t="str">
        <f ca="1">IF(AND(ISNUMBER($A100),ISNUMBER(AI$1)),IF(OFFSET(CountryData!$A$1,'Quality check'!$A100-1,'Quality check'!AI$1-1)=0,"",OFFSET(CountryData!$A$1,'Quality check'!$A100-1,'Quality check'!AI$1-1)),"")</f>
        <v/>
      </c>
      <c r="AJ100" s="202" t="str">
        <f ca="1">IF(AND(ISNUMBER($A100),ISNUMBER(AJ$1)),IF(OFFSET(CountryData!$A$1,'Quality check'!$A100-1,'Quality check'!AJ$1-1)=0,"",OFFSET(CountryData!$A$1,'Quality check'!$A100-1,'Quality check'!AJ$1-1)),"")</f>
        <v/>
      </c>
      <c r="AK100" s="202" t="str">
        <f ca="1">IF(AND(ISNUMBER($A100),ISNUMBER(AK$1)),IF(OFFSET(CountryData!$A$1,'Quality check'!$A100-1,'Quality check'!AK$1-1)=0,"",OFFSET(CountryData!$A$1,'Quality check'!$A100-1,'Quality check'!AK$1-1)),"")</f>
        <v/>
      </c>
      <c r="AL100" s="202">
        <f ca="1">IF(AND(ISNUMBER($A100),ISNUMBER(AL$1)),IF(OFFSET(CountryData!$A$1,'Quality check'!$A100-1,'Quality check'!AL$1-1)=0,"",OFFSET(CountryData!$A$1,'Quality check'!$A100-1,'Quality check'!AL$1-1)),"")</f>
        <v>0.19</v>
      </c>
      <c r="AM100" s="202">
        <f ca="1">IF(AND(ISNUMBER($A100),ISNUMBER(AM$1)),IF(OFFSET(CountryData!$A$1,'Quality check'!$A100-1,'Quality check'!AM$1-1)=0,"",OFFSET(CountryData!$A$1,'Quality check'!$A100-1,'Quality check'!AM$1-1)),"")</f>
        <v>3.2933333333333334</v>
      </c>
      <c r="AN100" s="202" t="str">
        <f ca="1">IF(AND(ISNUMBER($A100),ISNUMBER(AN$1)),IF(OFFSET(CountryData!$A$1,'Quality check'!$A100-1,'Quality check'!AN$1-1)=0,"",OFFSET(CountryData!$A$1,'Quality check'!$A100-1,'Quality check'!AN$1-1)),"")</f>
        <v/>
      </c>
      <c r="AO100" s="203" t="str">
        <f ca="1">IF(AND(ISNUMBER($A100),ISNUMBER(AO$1)),IF(OFFSET(CountryData!$A$1,'Quality check'!$A100-1,'Quality check'!AO$1-1)=0,"",OFFSET(CountryData!$A$1,'Quality check'!$A100-1,'Quality check'!AO$1-1)),"")</f>
        <v/>
      </c>
      <c r="AP100" s="203" t="str">
        <f ca="1">IF(AND(ISNUMBER($A100),ISNUMBER(AP$1)),IF(OFFSET(CountryData!$A$1,'Quality check'!$A100-1,'Quality check'!AP$1-1)=0,"",OFFSET(CountryData!$A$1,'Quality check'!$A100-1,'Quality check'!AP$1-1)),"")</f>
        <v/>
      </c>
      <c r="AQ100" s="202" t="str">
        <f ca="1">IF(AND(ISNUMBER($A100),ISNUMBER(AQ$1)),IF(OFFSET(CountryData!$A$1,'Quality check'!$A100-1,'Quality check'!AQ$1-1)=0,"",OFFSET(CountryData!$A$1,'Quality check'!$A100-1,'Quality check'!AQ$1-1)),"")</f>
        <v/>
      </c>
      <c r="AR100" s="202" t="str">
        <f ca="1">IF(AND(ISNUMBER($A100),ISNUMBER(AR$1)),IF(OFFSET(CountryData!$A$1,'Quality check'!$A100-1,'Quality check'!AR$1-1)=0,"",OFFSET(CountryData!$A$1,'Quality check'!$A100-1,'Quality check'!AR$1-1)),"")</f>
        <v/>
      </c>
      <c r="AS100" s="202" t="str">
        <f ca="1">IF(AND(ISNUMBER($A100),ISNUMBER(AS$1)),IF(OFFSET(CountryData!$A$1,'Quality check'!$A100-1,'Quality check'!AS$1-1)=0,"",OFFSET(CountryData!$A$1,'Quality check'!$A100-1,'Quality check'!AS$1-1)),"")</f>
        <v/>
      </c>
      <c r="AT100" s="202">
        <f ca="1">IF(AND(ISNUMBER($A100),ISNUMBER(AT$1)),IF(OFFSET(CountryData!$A$1,'Quality check'!$A100-1,'Quality check'!AT$1-1)=0,"",OFFSET(CountryData!$A$1,'Quality check'!$A100-1,'Quality check'!AT$1-1)),"")</f>
        <v>1E-3</v>
      </c>
      <c r="AU100" s="202">
        <f ca="1">IF(AND(ISNUMBER($A100),ISNUMBER(AU$1)),IF(OFFSET(CountryData!$A$1,'Quality check'!$A100-1,'Quality check'!AU$1-1)=0,"",OFFSET(CountryData!$A$1,'Quality check'!$A100-1,'Quality check'!AU$1-1)),"")</f>
        <v>1.7333333333333336E-2</v>
      </c>
      <c r="AV100" s="202" t="str">
        <f ca="1">IF(AND(ISNUMBER($A100),ISNUMBER(AV$1)),IF(OFFSET(CountryData!$A$1,'Quality check'!$A100-1,'Quality check'!AV$1-1)=0,"",OFFSET(CountryData!$A$1,'Quality check'!$A100-1,'Quality check'!AV$1-1)),"")</f>
        <v/>
      </c>
      <c r="AW100" s="203" t="str">
        <f ca="1">IF(AND(ISNUMBER($A100),ISNUMBER(AW$1)),IF(OFFSET(CountryData!$A$1,'Quality check'!$A100-1,'Quality check'!AW$1-1)=0,"",OFFSET(CountryData!$A$1,'Quality check'!$A100-1,'Quality check'!AW$1-1)),"")</f>
        <v/>
      </c>
      <c r="AX100" s="203" t="str">
        <f ca="1">IF(AND(ISNUMBER($A100),ISNUMBER(AX$1)),IF(OFFSET(CountryData!$A$1,'Quality check'!$A100-1,'Quality check'!AX$1-1)=0,"",OFFSET(CountryData!$A$1,'Quality check'!$A100-1,'Quality check'!AX$1-1)),"")</f>
        <v/>
      </c>
      <c r="AY100" s="202" t="str">
        <f ca="1">IF(AND(ISNUMBER($A100),ISNUMBER(AY$1)),IF(OFFSET(CountryData!$A$1,'Quality check'!$A100-1,'Quality check'!AY$1-1)=0,"",OFFSET(CountryData!$A$1,'Quality check'!$A100-1,'Quality check'!AY$1-1)),"")</f>
        <v/>
      </c>
      <c r="AZ100" s="202" t="str">
        <f ca="1">IF(AND(ISNUMBER($A100),ISNUMBER(AZ$1)),IF(OFFSET(CountryData!$A$1,'Quality check'!$A100-1,'Quality check'!AZ$1-1)=0,"",OFFSET(CountryData!$A$1,'Quality check'!$A100-1,'Quality check'!AZ$1-1)),"")</f>
        <v/>
      </c>
      <c r="BA100" s="202" t="str">
        <f ca="1">IF(AND(ISNUMBER($A100),ISNUMBER(BA$1)),IF(OFFSET(CountryData!$A$1,'Quality check'!$A100-1,'Quality check'!BA$1-1)=0,"",OFFSET(CountryData!$A$1,'Quality check'!$A100-1,'Quality check'!BA$1-1)),"")</f>
        <v/>
      </c>
      <c r="BB100" s="202" t="str">
        <f ca="1">IF(AND(ISNUMBER($A100),ISNUMBER(BB$1)),IF(OFFSET(CountryData!$A$1,'Quality check'!$A100-1,'Quality check'!BB$1-1)=0,"",OFFSET(CountryData!$A$1,'Quality check'!$A100-1,'Quality check'!BB$1-1)),"")</f>
        <v/>
      </c>
      <c r="BC100" s="202" t="str">
        <f ca="1">IF(AND(ISNUMBER($A100),ISNUMBER(BC$1)),IF(OFFSET(CountryData!$A$1,'Quality check'!$A100-1,'Quality check'!BC$1-1)=0,"",OFFSET(CountryData!$A$1,'Quality check'!$A100-1,'Quality check'!BC$1-1)),"")</f>
        <v/>
      </c>
      <c r="BD100" s="313" t="str">
        <f ca="1">IF(AND(ISNUMBER($A100),ISNUMBER(BD$1)),IF(OFFSET(CountryData!$A$1,'Quality check'!$A100-1,'Quality check'!BD$1-1)=0,"",OFFSET(CountryData!$A$1,'Quality check'!$A100-1,'Quality check'!BD$1-1)),"")</f>
        <v/>
      </c>
      <c r="BE100" s="313" t="str">
        <f ca="1">IF(AND(ISNUMBER($A100),ISNUMBER(BE$1)),IF(OFFSET(CountryData!$A$1,'Quality check'!$A100-1,'Quality check'!BE$1-1)=0,"",OFFSET(CountryData!$A$1,'Quality check'!$A100-1,'Quality check'!BE$1-1)),"")</f>
        <v/>
      </c>
      <c r="BF100" s="313" t="str">
        <f ca="1">IF(AND(ISNUMBER($A100),ISNUMBER(BF$1)),IF(OFFSET(CountryData!$A$1,'Quality check'!$A100-1,'Quality check'!BF$1-1)=0,"",OFFSET(CountryData!$A$1,'Quality check'!$A100-1,'Quality check'!BF$1-1)),"")</f>
        <v/>
      </c>
      <c r="BG100" s="203" t="str">
        <f ca="1">IF(AND(ISNUMBER($A100),ISNUMBER(BG$1)),IF(OFFSET(CountryData!$A$1,'Quality check'!$A100-1,'Quality check'!BG$1-1)=0,"",OFFSET(CountryData!$A$1,'Quality check'!$A100-1,'Quality check'!BG$1-1)),"")</f>
        <v/>
      </c>
      <c r="BH100" s="202" t="str">
        <f ca="1">IF(AND(ISNUMBER($A100),ISNUMBER(BH$1)),IF(OFFSET(CountryData!$A$1,'Quality check'!$A100-1,'Quality check'!BH$1-1)=0,"",OFFSET(CountryData!$A$1,'Quality check'!$A100-1,'Quality check'!BH$1-1)),"")</f>
        <v/>
      </c>
      <c r="BI100" s="203" t="str">
        <f ca="1">IF(AND(ISNUMBER($A100),ISNUMBER(BI$1)),IF(OFFSET(CountryData!$A$1,'Quality check'!$A100-1,'Quality check'!BI$1-1)=0,"",OFFSET(CountryData!$A$1,'Quality check'!$A100-1,'Quality check'!BI$1-1)),"")</f>
        <v/>
      </c>
      <c r="BJ100" s="202" t="str">
        <f ca="1">IF(AND(ISNUMBER($A100),ISNUMBER(BJ$1)),IF(OFFSET(CountryData!$A$1,'Quality check'!$A100-1,'Quality check'!BJ$1-1)=0,"",OFFSET(CountryData!$A$1,'Quality check'!$A100-1,'Quality check'!BJ$1-1)),"")</f>
        <v/>
      </c>
      <c r="BK100" s="202" t="str">
        <f ca="1">IF(AND(ISNUMBER($A100),ISNUMBER(BK$1)),IF(OFFSET(CountryData!$A$1,'Quality check'!$A100-1,'Quality check'!BK$1-1)=0,"",OFFSET(CountryData!$A$1,'Quality check'!$A100-1,'Quality check'!BK$1-1)),"")</f>
        <v/>
      </c>
      <c r="BL100" s="308" t="str">
        <f ca="1">IF(AND(ISNUMBER($A100),ISNUMBER(BL$1)),IF(OFFSET(CountryData!$A$1,'Quality check'!$A100-1,'Quality check'!BL$1-1)=0,"",OFFSET(CountryData!$A$1,'Quality check'!$A100-1,'Quality check'!BL$1-1)),"")</f>
        <v/>
      </c>
      <c r="BM100" s="308" t="str">
        <f ca="1">IF(AND(ISNUMBER($A100),ISNUMBER(BM$1)),IF(OFFSET(CountryData!$A$1,'Quality check'!$A100-1,'Quality check'!BM$1-1)=0,"",OFFSET(CountryData!$A$1,'Quality check'!$A100-1,'Quality check'!BM$1-1)),"")</f>
        <v/>
      </c>
      <c r="BN100" s="308" t="str">
        <f ca="1">IF(AND(ISNUMBER($A100),ISNUMBER(BN$1)),IF(OFFSET(CountryData!$A$1,'Quality check'!$A100-1,'Quality check'!BN$1-1)=0,"",OFFSET(CountryData!$A$1,'Quality check'!$A100-1,'Quality check'!BN$1-1)),"")</f>
        <v/>
      </c>
      <c r="BO100" s="308" t="str">
        <f ca="1">IF(AND(ISNUMBER($A100),ISNUMBER(BO$1)),IF(OFFSET(CountryData!$A$1,'Quality check'!$A100-1,'Quality check'!BO$1-1)=0,"",OFFSET(CountryData!$A$1,'Quality check'!$A100-1,'Quality check'!BO$1-1)),"")</f>
        <v/>
      </c>
      <c r="BP100" s="308" t="str">
        <f ca="1">IF(AND(ISNUMBER($A100),ISNUMBER(BP$1)),IF(OFFSET(CountryData!$A$1,'Quality check'!$A100-1,'Quality check'!BP$1-1)=0,"",OFFSET(CountryData!$A$1,'Quality check'!$A100-1,'Quality check'!BP$1-1)),"")</f>
        <v/>
      </c>
      <c r="BQ100" s="308" t="str">
        <f ca="1">IF(AND(ISNUMBER($A100),ISNUMBER(BQ$1)),IF(OFFSET(CountryData!$A$1,'Quality check'!$A100-1,'Quality check'!BQ$1-1)=0,"",OFFSET(CountryData!$A$1,'Quality check'!$A100-1,'Quality check'!BQ$1-1)),"")</f>
        <v/>
      </c>
      <c r="BR100" s="308" t="str">
        <f ca="1">IF(AND(ISNUMBER($A100),ISNUMBER(BR$1)),IF(OFFSET(CountryData!$A$1,'Quality check'!$A100-1,'Quality check'!BR$1-1)=0,"",OFFSET(CountryData!$A$1,'Quality check'!$A100-1,'Quality check'!BR$1-1)),"")</f>
        <v/>
      </c>
      <c r="BS100" s="308" t="str">
        <f ca="1">IF(AND(ISNUMBER($A100),ISNUMBER(BS$1)),IF(OFFSET(CountryData!$A$1,'Quality check'!$A100-1,'Quality check'!BS$1-1)=0,"",OFFSET(CountryData!$A$1,'Quality check'!$A100-1,'Quality check'!BS$1-1)),"")</f>
        <v/>
      </c>
      <c r="BT100" s="308" t="str">
        <f ca="1">IF(AND(ISNUMBER($A100),ISNUMBER(BT$1)),IF(OFFSET(CountryData!$A$1,'Quality check'!$A100-1,'Quality check'!BT$1-1)=0,"",OFFSET(CountryData!$A$1,'Quality check'!$A100-1,'Quality check'!BT$1-1)),"")</f>
        <v/>
      </c>
      <c r="BU100" s="308" t="str">
        <f ca="1">IF(AND(ISNUMBER($A100),ISNUMBER(BU$1)),IF(OFFSET(CountryData!$A$1,'Quality check'!$A100-1,'Quality check'!BU$1-1)=0,"",OFFSET(CountryData!$A$1,'Quality check'!$A100-1,'Quality check'!BU$1-1)),"")</f>
        <v/>
      </c>
      <c r="BV100" s="308" t="str">
        <f ca="1">IF(AND(ISNUMBER($A100),ISNUMBER(BV$1)),IF(OFFSET(CountryData!$A$1,'Quality check'!$A100-1,'Quality check'!BV$1-1)=0,"",OFFSET(CountryData!$A$1,'Quality check'!$A100-1,'Quality check'!BV$1-1)),"")</f>
        <v/>
      </c>
      <c r="BW100" s="308" t="str">
        <f ca="1">IF(AND(ISNUMBER($A100),ISNUMBER(BW$1)),IF(OFFSET(CountryData!$A$1,'Quality check'!$A100-1,'Quality check'!BW$1-1)=0,"",OFFSET(CountryData!$A$1,'Quality check'!$A100-1,'Quality check'!BW$1-1)),"")</f>
        <v/>
      </c>
      <c r="BX100" s="202" t="str">
        <f ca="1">IF(AND(ISNUMBER($A100),ISNUMBER(BX$1)),IF(OFFSET(CountryData!$A$1,'Quality check'!$A100-1,'Quality check'!BX$1-1)=0,"",OFFSET(CountryData!$A$1,'Quality check'!$A100-1,'Quality check'!BX$1-1)),"")</f>
        <v/>
      </c>
      <c r="BY100" s="308" t="str">
        <f ca="1">IF(AND(ISNUMBER($A100),ISNUMBER(BY$1)),IF(OFFSET(CountryData!$A$1,'Quality check'!$A100-1,'Quality check'!BY$1-1)=0,"",OFFSET(CountryData!$A$1,'Quality check'!$A100-1,'Quality check'!BY$1-1)),"")</f>
        <v/>
      </c>
      <c r="BZ100" s="308" t="str">
        <f ca="1">IF(AND(ISNUMBER($A100),ISNUMBER(BZ$1)),IF(OFFSET(CountryData!$A$1,'Quality check'!$A100-1,'Quality check'!BZ$1-1)=0,"",OFFSET(CountryData!$A$1,'Quality check'!$A100-1,'Quality check'!BZ$1-1)),"")</f>
        <v/>
      </c>
      <c r="CA100" s="308">
        <f ca="1">IF(AND(ISNUMBER($A100),ISNUMBER(CA$1)),IF(OFFSET(CountryData!$A$1,'Quality check'!$A100-1,'Quality check'!CA$1-1)=0,"",OFFSET(CountryData!$A$1,'Quality check'!$A100-1,'Quality check'!CA$1-1)),"")</f>
        <v>0.65</v>
      </c>
      <c r="CB100" s="308" t="str">
        <f ca="1">IF(AND(ISNUMBER($A100),ISNUMBER(CB$1)),IF(OFFSET(CountryData!$A$1,'Quality check'!$A100-1,'Quality check'!CB$1-1)=0,"",OFFSET(CountryData!$A$1,'Quality check'!$A100-1,'Quality check'!CB$1-1)),"")</f>
        <v/>
      </c>
      <c r="CC100" s="308" t="str">
        <f ca="1">IF(AND(ISNUMBER($A100),ISNUMBER(CC$1)),IF(OFFSET(CountryData!$A$1,'Quality check'!$A100-1,'Quality check'!CC$1-1)=0,"",OFFSET(CountryData!$A$1,'Quality check'!$A100-1,'Quality check'!CC$1-1)),"")</f>
        <v/>
      </c>
      <c r="CD100" s="308" t="str">
        <f ca="1">IF(AND(ISNUMBER($A100),ISNUMBER(CD$1)),IF(OFFSET(CountryData!$A$1,'Quality check'!$A100-1,'Quality check'!CD$1-1)=0,"",OFFSET(CountryData!$A$1,'Quality check'!$A100-1,'Quality check'!CD$1-1)),"")</f>
        <v/>
      </c>
      <c r="CE100" s="308" t="str">
        <f ca="1">IF(AND(ISNUMBER($A100),ISNUMBER(CE$1)),IF(OFFSET(CountryData!$A$1,'Quality check'!$A100-1,'Quality check'!CE$1-1)=0,"",OFFSET(CountryData!$A$1,'Quality check'!$A100-1,'Quality check'!CE$1-1)),"")</f>
        <v/>
      </c>
      <c r="CF100" s="308" t="str">
        <f ca="1">IF(AND(ISNUMBER($A100),ISNUMBER(CF$1)),IF(OFFSET(CountryData!$A$1,'Quality check'!$A100-1,'Quality check'!CF$1-1)=0,"",OFFSET(CountryData!$A$1,'Quality check'!$A100-1,'Quality check'!CF$1-1)),"")</f>
        <v/>
      </c>
      <c r="CG100" s="308" t="str">
        <f ca="1">IF(AND(ISNUMBER($A100),ISNUMBER(CG$1)),IF(OFFSET(CountryData!$A$1,'Quality check'!$A100-1,'Quality check'!CG$1-1)=0,"",OFFSET(CountryData!$A$1,'Quality check'!$A100-1,'Quality check'!CG$1-1)),"")</f>
        <v/>
      </c>
      <c r="CH100" s="308" t="str">
        <f ca="1">IF(AND(ISNUMBER($A100),ISNUMBER(CH$1)),IF(OFFSET(CountryData!$A$1,'Quality check'!$A100-1,'Quality check'!CH$1-1)=0,"",OFFSET(CountryData!$A$1,'Quality check'!$A100-1,'Quality check'!CH$1-1)),"")</f>
        <v/>
      </c>
      <c r="CI100" s="308" t="str">
        <f ca="1">IF(AND(ISNUMBER($A100),ISNUMBER(CI$1)),IF(OFFSET(CountryData!$A$1,'Quality check'!$A100-1,'Quality check'!CI$1-1)=0,"",OFFSET(CountryData!$A$1,'Quality check'!$A100-1,'Quality check'!CI$1-1)),"")</f>
        <v/>
      </c>
      <c r="CJ100" s="308" t="str">
        <f ca="1">IF(AND(ISNUMBER($A100),ISNUMBER(CJ$1)),IF(OFFSET(CountryData!$A$1,'Quality check'!$A100-1,'Quality check'!CJ$1-1)=0,"",OFFSET(CountryData!$A$1,'Quality check'!$A100-1,'Quality check'!CJ$1-1)),"")</f>
        <v/>
      </c>
      <c r="CK100" s="202" t="str">
        <f ca="1">IF(AND(ISNUMBER($A100),ISNUMBER(CK$1)),IF(OFFSET(CountryData!$A$1,'Quality check'!$A100-1,'Quality check'!CK$1-1)=0,"",OFFSET(CountryData!$A$1,'Quality check'!$A100-1,'Quality check'!CK$1-1)),"")</f>
        <v/>
      </c>
      <c r="CL100" s="308" t="str">
        <f ca="1">IF(AND(ISNUMBER($A100),ISNUMBER(CL$1)),IF(OFFSET(CountryData!$A$1,'Quality check'!$A100-1,'Quality check'!CL$1-1)=0,"",OFFSET(CountryData!$A$1,'Quality check'!$A100-1,'Quality check'!CL$1-1)),"")</f>
        <v/>
      </c>
      <c r="CM100" s="308" t="str">
        <f ca="1">IF(AND(ISNUMBER($A100),ISNUMBER(CM$1)),IF(OFFSET(CountryData!$A$1,'Quality check'!$A100-1,'Quality check'!CM$1-1)=0,"",OFFSET(CountryData!$A$1,'Quality check'!$A100-1,'Quality check'!CM$1-1)),"")</f>
        <v/>
      </c>
      <c r="CN100" s="308" t="str">
        <f ca="1">IF(AND(ISNUMBER($A100),ISNUMBER(CN$1)),IF(OFFSET(CountryData!$A$1,'Quality check'!$A100-1,'Quality check'!CN$1-1)=0,"",OFFSET(CountryData!$A$1,'Quality check'!$A100-1,'Quality check'!CN$1-1)),"")</f>
        <v/>
      </c>
      <c r="CO100" s="308" t="str">
        <f ca="1">IF(AND(ISNUMBER($A100),ISNUMBER(CO$1)),IF(OFFSET(CountryData!$A$1,'Quality check'!$A100-1,'Quality check'!CO$1-1)=0,"",OFFSET(CountryData!$A$1,'Quality check'!$A100-1,'Quality check'!CO$1-1)),"")</f>
        <v/>
      </c>
      <c r="CP100" s="308" t="str">
        <f ca="1">IF(AND(ISNUMBER($A100),ISNUMBER(CP$1)),IF(OFFSET(CountryData!$A$1,'Quality check'!$A100-1,'Quality check'!CP$1-1)=0,"",OFFSET(CountryData!$A$1,'Quality check'!$A100-1,'Quality check'!CP$1-1)),"")</f>
        <v/>
      </c>
      <c r="CQ100" s="308" t="str">
        <f ca="1">IF(AND(ISNUMBER($A100),ISNUMBER(CQ$1)),IF(OFFSET(CountryData!$A$1,'Quality check'!$A100-1,'Quality check'!CQ$1-1)=0,"",OFFSET(CountryData!$A$1,'Quality check'!$A100-1,'Quality check'!CQ$1-1)),"")</f>
        <v/>
      </c>
      <c r="CR100" s="203" t="str">
        <f ca="1">IF(AND(ISNUMBER($A100),ISNUMBER(CR$1)),IF(OFFSET(CountryData!$A$1,'Quality check'!$A100-1,'Quality check'!CR$1-1)=0,"",OFFSET(CountryData!$A$1,'Quality check'!$A100-1,'Quality check'!CR$1-1)),"")</f>
        <v/>
      </c>
      <c r="CS100" s="203" t="str">
        <f ca="1">IF(AND(ISNUMBER($A100),ISNUMBER(CS$1)),IF(OFFSET(CountryData!$A$1,'Quality check'!$A100-1,'Quality check'!CS$1-1)=0,"",OFFSET(CountryData!$A$1,'Quality check'!$A100-1,'Quality check'!CS$1-1)),"")</f>
        <v/>
      </c>
      <c r="CT100" s="203" t="str">
        <f ca="1">IF(AND(ISNUMBER($A100),ISNUMBER(CT$1)),IF(OFFSET(CountryData!$A$1,'Quality check'!$A100-1,'Quality check'!CT$1-1)=0,"",OFFSET(CountryData!$A$1,'Quality check'!$A100-1,'Quality check'!CT$1-1)),"")</f>
        <v/>
      </c>
      <c r="CU100" s="203" t="str">
        <f ca="1">IF(AND(ISNUMBER($A100),ISNUMBER(CU$1)),IF(OFFSET(CountryData!$A$1,'Quality check'!$A100-1,'Quality check'!CU$1-1)=0,"",OFFSET(CountryData!$A$1,'Quality check'!$A100-1,'Quality check'!CU$1-1)),"")</f>
        <v/>
      </c>
      <c r="CV100" s="203" t="str">
        <f ca="1">IF(AND(ISNUMBER($A100),ISNUMBER(CV$1)),IF(OFFSET(CountryData!$A$1,'Quality check'!$A100-1,'Quality check'!CV$1-1)=0,"",OFFSET(CountryData!$A$1,'Quality check'!$A100-1,'Quality check'!CV$1-1)),"")</f>
        <v/>
      </c>
      <c r="CW100" s="203" t="str">
        <f ca="1">IF(AND(ISNUMBER($A100),ISNUMBER(CW$1)),IF(OFFSET(CountryData!$A$1,'Quality check'!$A100-1,'Quality check'!CW$1-1)=0,"",OFFSET(CountryData!$A$1,'Quality check'!$A100-1,'Quality check'!CW$1-1)),"")</f>
        <v/>
      </c>
      <c r="CX100" s="203" t="str">
        <f ca="1">IF(AND(ISNUMBER($A100),ISNUMBER(CX$1)),IF(OFFSET(CountryData!$A$1,'Quality check'!$A100-1,'Quality check'!CX$1-1)=0,"",OFFSET(CountryData!$A$1,'Quality check'!$A100-1,'Quality check'!CX$1-1)),"")</f>
        <v/>
      </c>
      <c r="CY100" s="203" t="str">
        <f ca="1">IF(AND(ISNUMBER($A100),ISNUMBER(CY$1)),IF(OFFSET(CountryData!$A$1,'Quality check'!$A100-1,'Quality check'!CY$1-1)=0,"",OFFSET(CountryData!$A$1,'Quality check'!$A100-1,'Quality check'!CY$1-1)),"")</f>
        <v/>
      </c>
      <c r="CZ100" s="308" t="str">
        <f ca="1">IF(AND(ISNUMBER($A100),ISNUMBER(CZ$1)),IF(OFFSET(CountryData!$A$1,'Quality check'!$A100-1,'Quality check'!CZ$1-1)=0,"",OFFSET(CountryData!$A$1,'Quality check'!$A100-1,'Quality check'!CZ$1-1)),"")</f>
        <v/>
      </c>
      <c r="DA100" s="308" t="str">
        <f ca="1">IF(AND(ISNUMBER($A100),ISNUMBER(DA$1)),IF(OFFSET(CountryData!$A$1,'Quality check'!$A100-1,'Quality check'!DA$1-1)=0,"",OFFSET(CountryData!$A$1,'Quality check'!$A100-1,'Quality check'!DA$1-1)),"")</f>
        <v/>
      </c>
      <c r="DB100" s="202" t="str">
        <f ca="1">IF(AND(ISNUMBER($A100),ISNUMBER(DB$1)),IF(OFFSET(CountryData!$A$1,'Quality check'!$A100-1,'Quality check'!DB$1-1)=0,"",OFFSET(CountryData!$A$1,'Quality check'!$A100-1,'Quality check'!DB$1-1)),"")</f>
        <v/>
      </c>
      <c r="DC100" s="308" t="str">
        <f ca="1">IF(AND(ISNUMBER($A100),ISNUMBER(DC$1)),IF(OFFSET(CountryData!$A$1,'Quality check'!$A100-1,'Quality check'!DC$1-1)=0,"",OFFSET(CountryData!$A$1,'Quality check'!$A100-1,'Quality check'!DC$1-1)),"")</f>
        <v/>
      </c>
      <c r="DD100" s="308" t="str">
        <f ca="1">IF(AND(ISNUMBER($A100),ISNUMBER(DD$1)),IF(OFFSET(CountryData!$A$1,'Quality check'!$A100-1,'Quality check'!DD$1-1)=0,"",OFFSET(CountryData!$A$1,'Quality check'!$A100-1,'Quality check'!DD$1-1)),"")</f>
        <v/>
      </c>
      <c r="DE100" s="202" t="str">
        <f ca="1">IF(AND(ISNUMBER($A100),ISNUMBER(DE$1)),IF(OFFSET(CountryData!$A$1,'Quality check'!$A100-1,'Quality check'!DE$1-1)=0,"",OFFSET(CountryData!$A$1,'Quality check'!$A100-1,'Quality check'!DE$1-1)),"")</f>
        <v/>
      </c>
      <c r="DF100" s="203" t="str">
        <f ca="1">IF(AND(ISNUMBER($A100),ISNUMBER(DF$1)),IF(OFFSET(CountryData!$A$1,'Quality check'!$A100-1,'Quality check'!DF$1-1)=0,"",OFFSET(CountryData!$A$1,'Quality check'!$A100-1,'Quality check'!DF$1-1)),"")</f>
        <v/>
      </c>
      <c r="DG100" s="308" t="str">
        <f ca="1">IF(AND(ISNUMBER($A100),ISNUMBER(DG$1)),IF(OFFSET(CountryData!$A$1,'Quality check'!$A100-1,'Quality check'!DG$1-1)=0,"",OFFSET(CountryData!$A$1,'Quality check'!$A100-1,'Quality check'!DG$1-1)),"")</f>
        <v/>
      </c>
      <c r="DH100" s="203" t="str">
        <f ca="1">IF(AND(ISNUMBER($A100),ISNUMBER(DH$1)),IF(OFFSET(CountryData!$A$1,'Quality check'!$A100-1,'Quality check'!DH$1-1)=0,"",OFFSET(CountryData!$A$1,'Quality check'!$A100-1,'Quality check'!DH$1-1)),"")</f>
        <v/>
      </c>
      <c r="DI100" s="308" t="str">
        <f ca="1">IF(AND(ISNUMBER($A100),ISNUMBER(DI$1)),IF(OFFSET(CountryData!$A$1,'Quality check'!$A100-1,'Quality check'!DI$1-1)=0,"",OFFSET(CountryData!$A$1,'Quality check'!$A100-1,'Quality check'!DI$1-1)),"")</f>
        <v/>
      </c>
      <c r="DJ100" s="308" t="str">
        <f ca="1">IF(AND(ISNUMBER($A100),ISNUMBER(DJ$1)),IF(OFFSET(CountryData!$A$1,'Quality check'!$A100-1,'Quality check'!DJ$1-1)=0,"",OFFSET(CountryData!$A$1,'Quality check'!$A100-1,'Quality check'!DJ$1-1)),"")</f>
        <v/>
      </c>
      <c r="DK100" s="203" t="str">
        <f ca="1">IF(AND(ISNUMBER($A100),ISNUMBER(DK$1)),IF(OFFSET(CountryData!$A$1,'Quality check'!$A100-1,'Quality check'!DK$1-1)=0,"",OFFSET(CountryData!$A$1,'Quality check'!$A100-1,'Quality check'!DK$1-1)),"")</f>
        <v/>
      </c>
      <c r="DL100" s="203" t="str">
        <f ca="1">IF(AND(ISNUMBER($A100),ISNUMBER(DL$1)),IF(OFFSET(CountryData!$A$1,'Quality check'!$A100-1,'Quality check'!DL$1-1)=0,"",OFFSET(CountryData!$A$1,'Quality check'!$A100-1,'Quality check'!DL$1-1)),"")</f>
        <v/>
      </c>
      <c r="DM100" s="203" t="str">
        <f ca="1">IF(AND(ISNUMBER($A100),ISNUMBER(DM$1)),IF(OFFSET(CountryData!$A$1,'Quality check'!$A100-1,'Quality check'!DM$1-1)=0,"",OFFSET(CountryData!$A$1,'Quality check'!$A100-1,'Quality check'!DM$1-1)),"")</f>
        <v/>
      </c>
      <c r="DN100" s="203" t="str">
        <f ca="1">IF(AND(ISNUMBER($A100),ISNUMBER(DN$1)),IF(OFFSET(CountryData!$A$1,'Quality check'!$A100-1,'Quality check'!DN$1-1)=0,"",OFFSET(CountryData!$A$1,'Quality check'!$A100-1,'Quality check'!DN$1-1)),"")</f>
        <v/>
      </c>
      <c r="DO100" t="str">
        <f ca="1">IF(AND(ISNUMBER($A100),ISNUMBER(DO$1)),IF(OFFSET(CountryData!$A$1,'Quality check'!$A100-1,'Quality check'!DO$1-1)=0,"",OFFSET(CountryData!$A$1,'Quality check'!$A100-1,'Quality check'!DO$1-1)),"")</f>
        <v/>
      </c>
      <c r="DP100" t="str">
        <f ca="1">IF(AND(ISNUMBER($A100),ISNUMBER(DP$1)),IF(OFFSET(CountryData!$A$1,'Quality check'!$A100-1,'Quality check'!DP$1-1)=0,"",OFFSET(CountryData!$A$1,'Quality check'!$A100-1,'Quality check'!DP$1-1)),"")</f>
        <v/>
      </c>
      <c r="EF100">
        <f t="shared" si="14"/>
        <v>16</v>
      </c>
      <c r="EG100">
        <f t="shared" si="15"/>
        <v>16</v>
      </c>
      <c r="EH100" t="str">
        <f t="shared" si="11"/>
        <v/>
      </c>
    </row>
    <row r="101" spans="1:138" x14ac:dyDescent="0.25">
      <c r="A101" s="114">
        <f>IF(ISNUMBER(MATCH(C101,CountryData!$EM:$EM,0)),MATCH(C101,CountryData!$EM:$EM,0),"")</f>
        <v>19</v>
      </c>
      <c r="B101" t="s">
        <v>471</v>
      </c>
      <c r="C101" t="s">
        <v>790</v>
      </c>
      <c r="D101" t="str">
        <f t="shared" si="12"/>
        <v>South Africa</v>
      </c>
      <c r="E101">
        <f t="shared" si="13"/>
        <v>2010</v>
      </c>
      <c r="F101" s="203">
        <f ca="1">IF(AND(ISNUMBER($A101),ISNUMBER(F$1)),IF(OFFSET(CountryData!$A$1,'Quality check'!$A101-1,'Quality check'!F$1-1)=0,"",OFFSET(CountryData!$A$1,'Quality check'!$A101-1,'Quality check'!F$1-1)),"")</f>
        <v>50132817</v>
      </c>
      <c r="G101" s="203">
        <f ca="1">IF(AND(ISNUMBER($A101),ISNUMBER(G$1)),IF(OFFSET(CountryData!$A$1,'Quality check'!$A101-1,'Quality check'!G$1-1)=0,"",OFFSET(CountryData!$A$1,'Quality check'!$A101-1,'Quality check'!G$1-1)),"")</f>
        <v>15541173.27</v>
      </c>
      <c r="H101" s="202" t="str">
        <f ca="1">IF(AND(ISNUMBER($A101),ISNUMBER(H$1)),IF(OFFSET(CountryData!$A$1,'Quality check'!$A101-1,'Quality check'!H$1-1)=0,"",OFFSET(CountryData!$A$1,'Quality check'!$A101-1,'Quality check'!H$1-1)),"")</f>
        <v/>
      </c>
      <c r="I101" s="202" t="str">
        <f ca="1">IF(AND(ISNUMBER($A101),ISNUMBER(I$1)),IF(OFFSET(CountryData!$A$1,'Quality check'!$A101-1,'Quality check'!I$1-1)=0,"",OFFSET(CountryData!$A$1,'Quality check'!$A101-1,'Quality check'!I$1-1)),"")</f>
        <v/>
      </c>
      <c r="J101" s="203">
        <f ca="1">IF(AND(ISNUMBER($A101),ISNUMBER(J$1)),IF(OFFSET(CountryData!$A$1,'Quality check'!$A101-1,'Quality check'!J$1-1)=0,"",OFFSET(CountryData!$A$1,'Quality check'!$A101-1,'Quality check'!J$1-1)),"")</f>
        <v>25308516.999999996</v>
      </c>
      <c r="K101" s="203">
        <f ca="1">IF(AND(ISNUMBER($A101),ISNUMBER(K$1)),IF(OFFSET(CountryData!$A$1,'Quality check'!$A101-1,'Quality check'!K$1-1)=0,"",OFFSET(CountryData!$A$1,'Quality check'!$A101-1,'Quality check'!K$1-1)),"")</f>
        <v>4799184.257613251</v>
      </c>
      <c r="L101" s="203" t="str">
        <f ca="1">IF(AND(ISNUMBER($A101),ISNUMBER(L$1)),IF(OFFSET(CountryData!$A$1,'Quality check'!$A101-1,'Quality check'!L$1-1)=0,"",OFFSET(CountryData!$A$1,'Quality check'!$A101-1,'Quality check'!L$1-1)),"")</f>
        <v/>
      </c>
      <c r="M101" s="203">
        <f ca="1">IF(AND(ISNUMBER($A101),ISNUMBER(M$1)),IF(OFFSET(CountryData!$A$1,'Quality check'!$A101-1,'Quality check'!M$1-1)=0,"",OFFSET(CountryData!$A$1,'Quality check'!$A101-1,'Quality check'!M$1-1)),"")</f>
        <v>5177356.3754739575</v>
      </c>
      <c r="N101" s="203">
        <f ca="1">IF(AND(ISNUMBER($A101),ISNUMBER(N$1)),IF(OFFSET(CountryData!$A$1,'Quality check'!$A101-1,'Quality check'!N$1-1)=0,"",OFFSET(CountryData!$A$1,'Quality check'!$A101-1,'Quality check'!N$1-1)),"")</f>
        <v>2685054.5500117675</v>
      </c>
      <c r="O101" s="203">
        <f ca="1">IF(AND(ISNUMBER($A101),ISNUMBER(O$1)),IF(OFFSET(CountryData!$A$1,'Quality check'!$A101-1,'Quality check'!O$1-1)=0,"",OFFSET(CountryData!$A$1,'Quality check'!$A101-1,'Quality check'!O$1-1)),"")</f>
        <v>687697.58719698759</v>
      </c>
      <c r="P101" s="203">
        <f ca="1">IF(AND(ISNUMBER($A101),ISNUMBER(P$1)),IF(OFFSET(CountryData!$A$1,'Quality check'!$A101-1,'Quality check'!P$1-1)=0,"",OFFSET(CountryData!$A$1,'Quality check'!$A101-1,'Quality check'!P$1-1)),"")</f>
        <v>1073684.7133443165</v>
      </c>
      <c r="Q101" s="203">
        <f ca="1">IF(AND(ISNUMBER($A101),ISNUMBER(Q$1)),IF(OFFSET(CountryData!$A$1,'Quality check'!$A101-1,'Quality check'!Q$1-1)=0,"",OFFSET(CountryData!$A$1,'Quality check'!$A101-1,'Quality check'!Q$1-1)),"")</f>
        <v>1091496.7740371183</v>
      </c>
      <c r="R101" s="203">
        <f ca="1">IF(AND(ISNUMBER($A101),ISNUMBER(R$1)),IF(OFFSET(CountryData!$A$1,'Quality check'!$A101-1,'Quality check'!R$1-1)=0,"",OFFSET(CountryData!$A$1,'Quality check'!$A101-1,'Quality check'!R$1-1)),"")</f>
        <v>385987.12614732882</v>
      </c>
      <c r="S101" s="203">
        <f ca="1">IF(AND(ISNUMBER($A101),ISNUMBER(S$1)),IF(OFFSET(CountryData!$A$1,'Quality check'!$A101-1,'Quality check'!S$1-1)=0,"",OFFSET(CountryData!$A$1,'Quality check'!$A101-1,'Quality check'!S$1-1)),"")</f>
        <v>326993.46057895978</v>
      </c>
      <c r="T101" s="202">
        <f ca="1">IF(AND(ISNUMBER($A101),ISNUMBER(T$1)),IF(OFFSET(CountryData!$A$1,'Quality check'!$A101-1,'Quality check'!T$1-1)=0,"",OFFSET(CountryData!$A$1,'Quality check'!$A101-1,'Quality check'!T$1-1)),"")</f>
        <v>0.39752000000000104</v>
      </c>
      <c r="U101" s="203">
        <f ca="1">IF(AND(ISNUMBER($A101),ISNUMBER(U$1)),IF(OFFSET(CountryData!$A$1,'Quality check'!$A101-1,'Quality check'!U$1-1)=0,"",OFFSET(CountryData!$A$1,'Quality check'!$A101-1,'Quality check'!U$1-1)),"")</f>
        <v>2506640.85</v>
      </c>
      <c r="V101" s="203">
        <f ca="1">IF(AND(ISNUMBER($A101),ISNUMBER(V$1)),IF(OFFSET(CountryData!$A$1,'Quality check'!$A101-1,'Quality check'!V$1-1)=0,"",OFFSET(CountryData!$A$1,'Quality check'!$A101-1,'Quality check'!V$1-1)),"")</f>
        <v>2255976.7650000001</v>
      </c>
      <c r="W101" s="202">
        <f ca="1">IF(AND(ISNUMBER($A101),ISNUMBER(W$1)),IF(OFFSET(CountryData!$A$1,'Quality check'!$A101-1,'Quality check'!W$1-1)=0,"",OFFSET(CountryData!$A$1,'Quality check'!$A101-1,'Quality check'!W$1-1)),"")</f>
        <v>0.26200000000000001</v>
      </c>
      <c r="X101" s="202">
        <f ca="1">IF(AND(ISNUMBER($A101),ISNUMBER(X$1)),IF(OFFSET(CountryData!$A$1,'Quality check'!$A101-1,'Quality check'!X$1-1)=0,"",OFFSET(CountryData!$A$1,'Quality check'!$A101-1,'Quality check'!X$1-1)),"")</f>
        <v>3.9</v>
      </c>
      <c r="Y101" s="202">
        <f ca="1">IF(AND(ISNUMBER($A101),ISNUMBER(Y$1)),IF(OFFSET(CountryData!$A$1,'Quality check'!$A101-1,'Quality check'!Y$1-1)=0,"",OFFSET(CountryData!$A$1,'Quality check'!$A101-1,'Quality check'!Y$1-1)),"")</f>
        <v>0.95</v>
      </c>
      <c r="Z101" s="202">
        <f ca="1">IF(AND(ISNUMBER($A101),ISNUMBER(Z$1)),IF(OFFSET(CountryData!$A$1,'Quality check'!$A101-1,'Quality check'!Z$1-1)=0,"",OFFSET(CountryData!$A$1,'Quality check'!$A101-1,'Quality check'!Z$1-1)),"")</f>
        <v>0.05</v>
      </c>
      <c r="AA101" s="203" t="str">
        <f ca="1">IF(AND(ISNUMBER($A101),ISNUMBER(AA$1)),IF(OFFSET(CountryData!$A$1,'Quality check'!$A101-1,'Quality check'!AA$1-1)=0,"",OFFSET(CountryData!$A$1,'Quality check'!$A101-1,'Quality check'!AA$1-1)),"")</f>
        <v/>
      </c>
      <c r="AB101" s="203" t="str">
        <f ca="1">IF(AND(ISNUMBER($A101),ISNUMBER(AB$1)),IF(OFFSET(CountryData!$A$1,'Quality check'!$A101-1,'Quality check'!AB$1-1)=0,"",OFFSET(CountryData!$A$1,'Quality check'!$A101-1,'Quality check'!AB$1-1)),"")</f>
        <v/>
      </c>
      <c r="AC101" s="203" t="str">
        <f ca="1">IF(AND(ISNUMBER($A101),ISNUMBER(AC$1)),IF(OFFSET(CountryData!$A$1,'Quality check'!$A101-1,'Quality check'!AC$1-1)=0,"",OFFSET(CountryData!$A$1,'Quality check'!$A101-1,'Quality check'!AC$1-1)),"")</f>
        <v/>
      </c>
      <c r="AD101" s="203" t="str">
        <f ca="1">IF(AND(ISNUMBER($A101),ISNUMBER(AD$1)),IF(OFFSET(CountryData!$A$1,'Quality check'!$A101-1,'Quality check'!AD$1-1)=0,"",OFFSET(CountryData!$A$1,'Quality check'!$A101-1,'Quality check'!AD$1-1)),"")</f>
        <v/>
      </c>
      <c r="AE101" s="202" t="str">
        <f ca="1">IF(AND(ISNUMBER($A101),ISNUMBER(AE$1)),IF(OFFSET(CountryData!$A$1,'Quality check'!$A101-1,'Quality check'!AE$1-1)=0,"",OFFSET(CountryData!$A$1,'Quality check'!$A101-1,'Quality check'!AE$1-1)),"")</f>
        <v/>
      </c>
      <c r="AF101" s="308" t="str">
        <f ca="1">IF(AND(ISNUMBER($A101),ISNUMBER(AF$1)),IF(OFFSET(CountryData!$A$1,'Quality check'!$A101-1,'Quality check'!AF$1-1)=0,"",OFFSET(CountryData!$A$1,'Quality check'!$A101-1,'Quality check'!AF$1-1)),"")</f>
        <v/>
      </c>
      <c r="AG101" s="203" t="str">
        <f ca="1">IF(AND(ISNUMBER($A101),ISNUMBER(AG$1)),IF(OFFSET(CountryData!$A$1,'Quality check'!$A101-1,'Quality check'!AG$1-1)=0,"",OFFSET(CountryData!$A$1,'Quality check'!$A101-1,'Quality check'!AG$1-1)),"")</f>
        <v/>
      </c>
      <c r="AH101" s="203" t="str">
        <f ca="1">IF(AND(ISNUMBER($A101),ISNUMBER(AH$1)),IF(OFFSET(CountryData!$A$1,'Quality check'!$A101-1,'Quality check'!AH$1-1)=0,"",OFFSET(CountryData!$A$1,'Quality check'!$A101-1,'Quality check'!AH$1-1)),"")</f>
        <v/>
      </c>
      <c r="AI101" s="203" t="str">
        <f ca="1">IF(AND(ISNUMBER($A101),ISNUMBER(AI$1)),IF(OFFSET(CountryData!$A$1,'Quality check'!$A101-1,'Quality check'!AI$1-1)=0,"",OFFSET(CountryData!$A$1,'Quality check'!$A101-1,'Quality check'!AI$1-1)),"")</f>
        <v/>
      </c>
      <c r="AJ101" s="202" t="str">
        <f ca="1">IF(AND(ISNUMBER($A101),ISNUMBER(AJ$1)),IF(OFFSET(CountryData!$A$1,'Quality check'!$A101-1,'Quality check'!AJ$1-1)=0,"",OFFSET(CountryData!$A$1,'Quality check'!$A101-1,'Quality check'!AJ$1-1)),"")</f>
        <v/>
      </c>
      <c r="AK101" s="202" t="str">
        <f ca="1">IF(AND(ISNUMBER($A101),ISNUMBER(AK$1)),IF(OFFSET(CountryData!$A$1,'Quality check'!$A101-1,'Quality check'!AK$1-1)=0,"",OFFSET(CountryData!$A$1,'Quality check'!$A101-1,'Quality check'!AK$1-1)),"")</f>
        <v/>
      </c>
      <c r="AL101" s="202" t="str">
        <f ca="1">IF(AND(ISNUMBER($A101),ISNUMBER(AL$1)),IF(OFFSET(CountryData!$A$1,'Quality check'!$A101-1,'Quality check'!AL$1-1)=0,"",OFFSET(CountryData!$A$1,'Quality check'!$A101-1,'Quality check'!AL$1-1)),"")</f>
        <v/>
      </c>
      <c r="AM101" s="202" t="str">
        <f ca="1">IF(AND(ISNUMBER($A101),ISNUMBER(AM$1)),IF(OFFSET(CountryData!$A$1,'Quality check'!$A101-1,'Quality check'!AM$1-1)=0,"",OFFSET(CountryData!$A$1,'Quality check'!$A101-1,'Quality check'!AM$1-1)),"")</f>
        <v/>
      </c>
      <c r="AN101" s="202" t="str">
        <f ca="1">IF(AND(ISNUMBER($A101),ISNUMBER(AN$1)),IF(OFFSET(CountryData!$A$1,'Quality check'!$A101-1,'Quality check'!AN$1-1)=0,"",OFFSET(CountryData!$A$1,'Quality check'!$A101-1,'Quality check'!AN$1-1)),"")</f>
        <v/>
      </c>
      <c r="AO101" s="203" t="str">
        <f ca="1">IF(AND(ISNUMBER($A101),ISNUMBER(AO$1)),IF(OFFSET(CountryData!$A$1,'Quality check'!$A101-1,'Quality check'!AO$1-1)=0,"",OFFSET(CountryData!$A$1,'Quality check'!$A101-1,'Quality check'!AO$1-1)),"")</f>
        <v/>
      </c>
      <c r="AP101" s="203" t="str">
        <f ca="1">IF(AND(ISNUMBER($A101),ISNUMBER(AP$1)),IF(OFFSET(CountryData!$A$1,'Quality check'!$A101-1,'Quality check'!AP$1-1)=0,"",OFFSET(CountryData!$A$1,'Quality check'!$A101-1,'Quality check'!AP$1-1)),"")</f>
        <v/>
      </c>
      <c r="AQ101" s="202" t="str">
        <f ca="1">IF(AND(ISNUMBER($A101),ISNUMBER(AQ$1)),IF(OFFSET(CountryData!$A$1,'Quality check'!$A101-1,'Quality check'!AQ$1-1)=0,"",OFFSET(CountryData!$A$1,'Quality check'!$A101-1,'Quality check'!AQ$1-1)),"")</f>
        <v/>
      </c>
      <c r="AR101" s="202" t="str">
        <f ca="1">IF(AND(ISNUMBER($A101),ISNUMBER(AR$1)),IF(OFFSET(CountryData!$A$1,'Quality check'!$A101-1,'Quality check'!AR$1-1)=0,"",OFFSET(CountryData!$A$1,'Quality check'!$A101-1,'Quality check'!AR$1-1)),"")</f>
        <v/>
      </c>
      <c r="AS101" s="202" t="str">
        <f ca="1">IF(AND(ISNUMBER($A101),ISNUMBER(AS$1)),IF(OFFSET(CountryData!$A$1,'Quality check'!$A101-1,'Quality check'!AS$1-1)=0,"",OFFSET(CountryData!$A$1,'Quality check'!$A101-1,'Quality check'!AS$1-1)),"")</f>
        <v/>
      </c>
      <c r="AT101" s="202" t="str">
        <f ca="1">IF(AND(ISNUMBER($A101),ISNUMBER(AT$1)),IF(OFFSET(CountryData!$A$1,'Quality check'!$A101-1,'Quality check'!AT$1-1)=0,"",OFFSET(CountryData!$A$1,'Quality check'!$A101-1,'Quality check'!AT$1-1)),"")</f>
        <v/>
      </c>
      <c r="AU101" s="202" t="str">
        <f ca="1">IF(AND(ISNUMBER($A101),ISNUMBER(AU$1)),IF(OFFSET(CountryData!$A$1,'Quality check'!$A101-1,'Quality check'!AU$1-1)=0,"",OFFSET(CountryData!$A$1,'Quality check'!$A101-1,'Quality check'!AU$1-1)),"")</f>
        <v/>
      </c>
      <c r="AV101" s="202" t="str">
        <f ca="1">IF(AND(ISNUMBER($A101),ISNUMBER(AV$1)),IF(OFFSET(CountryData!$A$1,'Quality check'!$A101-1,'Quality check'!AV$1-1)=0,"",OFFSET(CountryData!$A$1,'Quality check'!$A101-1,'Quality check'!AV$1-1)),"")</f>
        <v/>
      </c>
      <c r="AW101" s="203" t="str">
        <f ca="1">IF(AND(ISNUMBER($A101),ISNUMBER(AW$1)),IF(OFFSET(CountryData!$A$1,'Quality check'!$A101-1,'Quality check'!AW$1-1)=0,"",OFFSET(CountryData!$A$1,'Quality check'!$A101-1,'Quality check'!AW$1-1)),"")</f>
        <v/>
      </c>
      <c r="AX101" s="203" t="str">
        <f ca="1">IF(AND(ISNUMBER($A101),ISNUMBER(AX$1)),IF(OFFSET(CountryData!$A$1,'Quality check'!$A101-1,'Quality check'!AX$1-1)=0,"",OFFSET(CountryData!$A$1,'Quality check'!$A101-1,'Quality check'!AX$1-1)),"")</f>
        <v/>
      </c>
      <c r="AY101" s="202" t="str">
        <f ca="1">IF(AND(ISNUMBER($A101),ISNUMBER(AY$1)),IF(OFFSET(CountryData!$A$1,'Quality check'!$A101-1,'Quality check'!AY$1-1)=0,"",OFFSET(CountryData!$A$1,'Quality check'!$A101-1,'Quality check'!AY$1-1)),"")</f>
        <v/>
      </c>
      <c r="AZ101" s="202" t="str">
        <f ca="1">IF(AND(ISNUMBER($A101),ISNUMBER(AZ$1)),IF(OFFSET(CountryData!$A$1,'Quality check'!$A101-1,'Quality check'!AZ$1-1)=0,"",OFFSET(CountryData!$A$1,'Quality check'!$A101-1,'Quality check'!AZ$1-1)),"")</f>
        <v/>
      </c>
      <c r="BA101" s="202" t="str">
        <f ca="1">IF(AND(ISNUMBER($A101),ISNUMBER(BA$1)),IF(OFFSET(CountryData!$A$1,'Quality check'!$A101-1,'Quality check'!BA$1-1)=0,"",OFFSET(CountryData!$A$1,'Quality check'!$A101-1,'Quality check'!BA$1-1)),"")</f>
        <v/>
      </c>
      <c r="BB101" s="202" t="str">
        <f ca="1">IF(AND(ISNUMBER($A101),ISNUMBER(BB$1)),IF(OFFSET(CountryData!$A$1,'Quality check'!$A101-1,'Quality check'!BB$1-1)=0,"",OFFSET(CountryData!$A$1,'Quality check'!$A101-1,'Quality check'!BB$1-1)),"")</f>
        <v/>
      </c>
      <c r="BC101" s="202" t="str">
        <f ca="1">IF(AND(ISNUMBER($A101),ISNUMBER(BC$1)),IF(OFFSET(CountryData!$A$1,'Quality check'!$A101-1,'Quality check'!BC$1-1)=0,"",OFFSET(CountryData!$A$1,'Quality check'!$A101-1,'Quality check'!BC$1-1)),"")</f>
        <v/>
      </c>
      <c r="BD101" s="313" t="str">
        <f ca="1">IF(AND(ISNUMBER($A101),ISNUMBER(BD$1)),IF(OFFSET(CountryData!$A$1,'Quality check'!$A101-1,'Quality check'!BD$1-1)=0,"",OFFSET(CountryData!$A$1,'Quality check'!$A101-1,'Quality check'!BD$1-1)),"")</f>
        <v/>
      </c>
      <c r="BE101" s="313" t="str">
        <f ca="1">IF(AND(ISNUMBER($A101),ISNUMBER(BE$1)),IF(OFFSET(CountryData!$A$1,'Quality check'!$A101-1,'Quality check'!BE$1-1)=0,"",OFFSET(CountryData!$A$1,'Quality check'!$A101-1,'Quality check'!BE$1-1)),"")</f>
        <v/>
      </c>
      <c r="BF101" s="313" t="str">
        <f ca="1">IF(AND(ISNUMBER($A101),ISNUMBER(BF$1)),IF(OFFSET(CountryData!$A$1,'Quality check'!$A101-1,'Quality check'!BF$1-1)=0,"",OFFSET(CountryData!$A$1,'Quality check'!$A101-1,'Quality check'!BF$1-1)),"")</f>
        <v/>
      </c>
      <c r="BG101" s="203" t="str">
        <f ca="1">IF(AND(ISNUMBER($A101),ISNUMBER(BG$1)),IF(OFFSET(CountryData!$A$1,'Quality check'!$A101-1,'Quality check'!BG$1-1)=0,"",OFFSET(CountryData!$A$1,'Quality check'!$A101-1,'Quality check'!BG$1-1)),"")</f>
        <v/>
      </c>
      <c r="BH101" s="202" t="str">
        <f ca="1">IF(AND(ISNUMBER($A101),ISNUMBER(BH$1)),IF(OFFSET(CountryData!$A$1,'Quality check'!$A101-1,'Quality check'!BH$1-1)=0,"",OFFSET(CountryData!$A$1,'Quality check'!$A101-1,'Quality check'!BH$1-1)),"")</f>
        <v/>
      </c>
      <c r="BI101" s="203" t="str">
        <f ca="1">IF(AND(ISNUMBER($A101),ISNUMBER(BI$1)),IF(OFFSET(CountryData!$A$1,'Quality check'!$A101-1,'Quality check'!BI$1-1)=0,"",OFFSET(CountryData!$A$1,'Quality check'!$A101-1,'Quality check'!BI$1-1)),"")</f>
        <v/>
      </c>
      <c r="BJ101" s="202" t="str">
        <f ca="1">IF(AND(ISNUMBER($A101),ISNUMBER(BJ$1)),IF(OFFSET(CountryData!$A$1,'Quality check'!$A101-1,'Quality check'!BJ$1-1)=0,"",OFFSET(CountryData!$A$1,'Quality check'!$A101-1,'Quality check'!BJ$1-1)),"")</f>
        <v/>
      </c>
      <c r="BK101" s="202" t="str">
        <f ca="1">IF(AND(ISNUMBER($A101),ISNUMBER(BK$1)),IF(OFFSET(CountryData!$A$1,'Quality check'!$A101-1,'Quality check'!BK$1-1)=0,"",OFFSET(CountryData!$A$1,'Quality check'!$A101-1,'Quality check'!BK$1-1)),"")</f>
        <v/>
      </c>
      <c r="BL101" s="308" t="str">
        <f ca="1">IF(AND(ISNUMBER($A101),ISNUMBER(BL$1)),IF(OFFSET(CountryData!$A$1,'Quality check'!$A101-1,'Quality check'!BL$1-1)=0,"",OFFSET(CountryData!$A$1,'Quality check'!$A101-1,'Quality check'!BL$1-1)),"")</f>
        <v/>
      </c>
      <c r="BM101" s="308" t="str">
        <f ca="1">IF(AND(ISNUMBER($A101),ISNUMBER(BM$1)),IF(OFFSET(CountryData!$A$1,'Quality check'!$A101-1,'Quality check'!BM$1-1)=0,"",OFFSET(CountryData!$A$1,'Quality check'!$A101-1,'Quality check'!BM$1-1)),"")</f>
        <v/>
      </c>
      <c r="BN101" s="308" t="str">
        <f ca="1">IF(AND(ISNUMBER($A101),ISNUMBER(BN$1)),IF(OFFSET(CountryData!$A$1,'Quality check'!$A101-1,'Quality check'!BN$1-1)=0,"",OFFSET(CountryData!$A$1,'Quality check'!$A101-1,'Quality check'!BN$1-1)),"")</f>
        <v/>
      </c>
      <c r="BO101" s="308" t="str">
        <f ca="1">IF(AND(ISNUMBER($A101),ISNUMBER(BO$1)),IF(OFFSET(CountryData!$A$1,'Quality check'!$A101-1,'Quality check'!BO$1-1)=0,"",OFFSET(CountryData!$A$1,'Quality check'!$A101-1,'Quality check'!BO$1-1)),"")</f>
        <v/>
      </c>
      <c r="BP101" s="308" t="str">
        <f ca="1">IF(AND(ISNUMBER($A101),ISNUMBER(BP$1)),IF(OFFSET(CountryData!$A$1,'Quality check'!$A101-1,'Quality check'!BP$1-1)=0,"",OFFSET(CountryData!$A$1,'Quality check'!$A101-1,'Quality check'!BP$1-1)),"")</f>
        <v/>
      </c>
      <c r="BQ101" s="308" t="str">
        <f ca="1">IF(AND(ISNUMBER($A101),ISNUMBER(BQ$1)),IF(OFFSET(CountryData!$A$1,'Quality check'!$A101-1,'Quality check'!BQ$1-1)=0,"",OFFSET(CountryData!$A$1,'Quality check'!$A101-1,'Quality check'!BQ$1-1)),"")</f>
        <v/>
      </c>
      <c r="BR101" s="308" t="str">
        <f ca="1">IF(AND(ISNUMBER($A101),ISNUMBER(BR$1)),IF(OFFSET(CountryData!$A$1,'Quality check'!$A101-1,'Quality check'!BR$1-1)=0,"",OFFSET(CountryData!$A$1,'Quality check'!$A101-1,'Quality check'!BR$1-1)),"")</f>
        <v/>
      </c>
      <c r="BS101" s="308" t="str">
        <f ca="1">IF(AND(ISNUMBER($A101),ISNUMBER(BS$1)),IF(OFFSET(CountryData!$A$1,'Quality check'!$A101-1,'Quality check'!BS$1-1)=0,"",OFFSET(CountryData!$A$1,'Quality check'!$A101-1,'Quality check'!BS$1-1)),"")</f>
        <v/>
      </c>
      <c r="BT101" s="308" t="str">
        <f ca="1">IF(AND(ISNUMBER($A101),ISNUMBER(BT$1)),IF(OFFSET(CountryData!$A$1,'Quality check'!$A101-1,'Quality check'!BT$1-1)=0,"",OFFSET(CountryData!$A$1,'Quality check'!$A101-1,'Quality check'!BT$1-1)),"")</f>
        <v/>
      </c>
      <c r="BU101" s="308" t="str">
        <f ca="1">IF(AND(ISNUMBER($A101),ISNUMBER(BU$1)),IF(OFFSET(CountryData!$A$1,'Quality check'!$A101-1,'Quality check'!BU$1-1)=0,"",OFFSET(CountryData!$A$1,'Quality check'!$A101-1,'Quality check'!BU$1-1)),"")</f>
        <v/>
      </c>
      <c r="BV101" s="308" t="str">
        <f ca="1">IF(AND(ISNUMBER($A101),ISNUMBER(BV$1)),IF(OFFSET(CountryData!$A$1,'Quality check'!$A101-1,'Quality check'!BV$1-1)=0,"",OFFSET(CountryData!$A$1,'Quality check'!$A101-1,'Quality check'!BV$1-1)),"")</f>
        <v/>
      </c>
      <c r="BW101" s="308" t="str">
        <f ca="1">IF(AND(ISNUMBER($A101),ISNUMBER(BW$1)),IF(OFFSET(CountryData!$A$1,'Quality check'!$A101-1,'Quality check'!BW$1-1)=0,"",OFFSET(CountryData!$A$1,'Quality check'!$A101-1,'Quality check'!BW$1-1)),"")</f>
        <v/>
      </c>
      <c r="BX101" s="202" t="str">
        <f ca="1">IF(AND(ISNUMBER($A101),ISNUMBER(BX$1)),IF(OFFSET(CountryData!$A$1,'Quality check'!$A101-1,'Quality check'!BX$1-1)=0,"",OFFSET(CountryData!$A$1,'Quality check'!$A101-1,'Quality check'!BX$1-1)),"")</f>
        <v/>
      </c>
      <c r="BY101" s="308" t="str">
        <f ca="1">IF(AND(ISNUMBER($A101),ISNUMBER(BY$1)),IF(OFFSET(CountryData!$A$1,'Quality check'!$A101-1,'Quality check'!BY$1-1)=0,"",OFFSET(CountryData!$A$1,'Quality check'!$A101-1,'Quality check'!BY$1-1)),"")</f>
        <v/>
      </c>
      <c r="BZ101" s="308" t="str">
        <f ca="1">IF(AND(ISNUMBER($A101),ISNUMBER(BZ$1)),IF(OFFSET(CountryData!$A$1,'Quality check'!$A101-1,'Quality check'!BZ$1-1)=0,"",OFFSET(CountryData!$A$1,'Quality check'!$A101-1,'Quality check'!BZ$1-1)),"")</f>
        <v/>
      </c>
      <c r="CA101" s="308" t="str">
        <f ca="1">IF(AND(ISNUMBER($A101),ISNUMBER(CA$1)),IF(OFFSET(CountryData!$A$1,'Quality check'!$A101-1,'Quality check'!CA$1-1)=0,"",OFFSET(CountryData!$A$1,'Quality check'!$A101-1,'Quality check'!CA$1-1)),"")</f>
        <v/>
      </c>
      <c r="CB101" s="308" t="str">
        <f ca="1">IF(AND(ISNUMBER($A101),ISNUMBER(CB$1)),IF(OFFSET(CountryData!$A$1,'Quality check'!$A101-1,'Quality check'!CB$1-1)=0,"",OFFSET(CountryData!$A$1,'Quality check'!$A101-1,'Quality check'!CB$1-1)),"")</f>
        <v/>
      </c>
      <c r="CC101" s="308" t="str">
        <f ca="1">IF(AND(ISNUMBER($A101),ISNUMBER(CC$1)),IF(OFFSET(CountryData!$A$1,'Quality check'!$A101-1,'Quality check'!CC$1-1)=0,"",OFFSET(CountryData!$A$1,'Quality check'!$A101-1,'Quality check'!CC$1-1)),"")</f>
        <v/>
      </c>
      <c r="CD101" s="308" t="str">
        <f ca="1">IF(AND(ISNUMBER($A101),ISNUMBER(CD$1)),IF(OFFSET(CountryData!$A$1,'Quality check'!$A101-1,'Quality check'!CD$1-1)=0,"",OFFSET(CountryData!$A$1,'Quality check'!$A101-1,'Quality check'!CD$1-1)),"")</f>
        <v/>
      </c>
      <c r="CE101" s="308" t="str">
        <f ca="1">IF(AND(ISNUMBER($A101),ISNUMBER(CE$1)),IF(OFFSET(CountryData!$A$1,'Quality check'!$A101-1,'Quality check'!CE$1-1)=0,"",OFFSET(CountryData!$A$1,'Quality check'!$A101-1,'Quality check'!CE$1-1)),"")</f>
        <v/>
      </c>
      <c r="CF101" s="308" t="str">
        <f ca="1">IF(AND(ISNUMBER($A101),ISNUMBER(CF$1)),IF(OFFSET(CountryData!$A$1,'Quality check'!$A101-1,'Quality check'!CF$1-1)=0,"",OFFSET(CountryData!$A$1,'Quality check'!$A101-1,'Quality check'!CF$1-1)),"")</f>
        <v/>
      </c>
      <c r="CG101" s="308" t="str">
        <f ca="1">IF(AND(ISNUMBER($A101),ISNUMBER(CG$1)),IF(OFFSET(CountryData!$A$1,'Quality check'!$A101-1,'Quality check'!CG$1-1)=0,"",OFFSET(CountryData!$A$1,'Quality check'!$A101-1,'Quality check'!CG$1-1)),"")</f>
        <v/>
      </c>
      <c r="CH101" s="308" t="str">
        <f ca="1">IF(AND(ISNUMBER($A101),ISNUMBER(CH$1)),IF(OFFSET(CountryData!$A$1,'Quality check'!$A101-1,'Quality check'!CH$1-1)=0,"",OFFSET(CountryData!$A$1,'Quality check'!$A101-1,'Quality check'!CH$1-1)),"")</f>
        <v/>
      </c>
      <c r="CI101" s="308" t="str">
        <f ca="1">IF(AND(ISNUMBER($A101),ISNUMBER(CI$1)),IF(OFFSET(CountryData!$A$1,'Quality check'!$A101-1,'Quality check'!CI$1-1)=0,"",OFFSET(CountryData!$A$1,'Quality check'!$A101-1,'Quality check'!CI$1-1)),"")</f>
        <v/>
      </c>
      <c r="CJ101" s="308" t="str">
        <f ca="1">IF(AND(ISNUMBER($A101),ISNUMBER(CJ$1)),IF(OFFSET(CountryData!$A$1,'Quality check'!$A101-1,'Quality check'!CJ$1-1)=0,"",OFFSET(CountryData!$A$1,'Quality check'!$A101-1,'Quality check'!CJ$1-1)),"")</f>
        <v/>
      </c>
      <c r="CK101" s="202" t="str">
        <f ca="1">IF(AND(ISNUMBER($A101),ISNUMBER(CK$1)),IF(OFFSET(CountryData!$A$1,'Quality check'!$A101-1,'Quality check'!CK$1-1)=0,"",OFFSET(CountryData!$A$1,'Quality check'!$A101-1,'Quality check'!CK$1-1)),"")</f>
        <v/>
      </c>
      <c r="CL101" s="308" t="str">
        <f ca="1">IF(AND(ISNUMBER($A101),ISNUMBER(CL$1)),IF(OFFSET(CountryData!$A$1,'Quality check'!$A101-1,'Quality check'!CL$1-1)=0,"",OFFSET(CountryData!$A$1,'Quality check'!$A101-1,'Quality check'!CL$1-1)),"")</f>
        <v/>
      </c>
      <c r="CM101" s="308" t="str">
        <f ca="1">IF(AND(ISNUMBER($A101),ISNUMBER(CM$1)),IF(OFFSET(CountryData!$A$1,'Quality check'!$A101-1,'Quality check'!CM$1-1)=0,"",OFFSET(CountryData!$A$1,'Quality check'!$A101-1,'Quality check'!CM$1-1)),"")</f>
        <v/>
      </c>
      <c r="CN101" s="308" t="str">
        <f ca="1">IF(AND(ISNUMBER($A101),ISNUMBER(CN$1)),IF(OFFSET(CountryData!$A$1,'Quality check'!$A101-1,'Quality check'!CN$1-1)=0,"",OFFSET(CountryData!$A$1,'Quality check'!$A101-1,'Quality check'!CN$1-1)),"")</f>
        <v/>
      </c>
      <c r="CO101" s="308" t="str">
        <f ca="1">IF(AND(ISNUMBER($A101),ISNUMBER(CO$1)),IF(OFFSET(CountryData!$A$1,'Quality check'!$A101-1,'Quality check'!CO$1-1)=0,"",OFFSET(CountryData!$A$1,'Quality check'!$A101-1,'Quality check'!CO$1-1)),"")</f>
        <v/>
      </c>
      <c r="CP101" s="308" t="str">
        <f ca="1">IF(AND(ISNUMBER($A101),ISNUMBER(CP$1)),IF(OFFSET(CountryData!$A$1,'Quality check'!$A101-1,'Quality check'!CP$1-1)=0,"",OFFSET(CountryData!$A$1,'Quality check'!$A101-1,'Quality check'!CP$1-1)),"")</f>
        <v/>
      </c>
      <c r="CQ101" s="308" t="str">
        <f ca="1">IF(AND(ISNUMBER($A101),ISNUMBER(CQ$1)),IF(OFFSET(CountryData!$A$1,'Quality check'!$A101-1,'Quality check'!CQ$1-1)=0,"",OFFSET(CountryData!$A$1,'Quality check'!$A101-1,'Quality check'!CQ$1-1)),"")</f>
        <v/>
      </c>
      <c r="CR101" s="203" t="str">
        <f ca="1">IF(AND(ISNUMBER($A101),ISNUMBER(CR$1)),IF(OFFSET(CountryData!$A$1,'Quality check'!$A101-1,'Quality check'!CR$1-1)=0,"",OFFSET(CountryData!$A$1,'Quality check'!$A101-1,'Quality check'!CR$1-1)),"")</f>
        <v/>
      </c>
      <c r="CS101" s="203" t="str">
        <f ca="1">IF(AND(ISNUMBER($A101),ISNUMBER(CS$1)),IF(OFFSET(CountryData!$A$1,'Quality check'!$A101-1,'Quality check'!CS$1-1)=0,"",OFFSET(CountryData!$A$1,'Quality check'!$A101-1,'Quality check'!CS$1-1)),"")</f>
        <v/>
      </c>
      <c r="CT101" s="203" t="str">
        <f ca="1">IF(AND(ISNUMBER($A101),ISNUMBER(CT$1)),IF(OFFSET(CountryData!$A$1,'Quality check'!$A101-1,'Quality check'!CT$1-1)=0,"",OFFSET(CountryData!$A$1,'Quality check'!$A101-1,'Quality check'!CT$1-1)),"")</f>
        <v/>
      </c>
      <c r="CU101" s="203" t="str">
        <f ca="1">IF(AND(ISNUMBER($A101),ISNUMBER(CU$1)),IF(OFFSET(CountryData!$A$1,'Quality check'!$A101-1,'Quality check'!CU$1-1)=0,"",OFFSET(CountryData!$A$1,'Quality check'!$A101-1,'Quality check'!CU$1-1)),"")</f>
        <v/>
      </c>
      <c r="CV101" s="203" t="str">
        <f ca="1">IF(AND(ISNUMBER($A101),ISNUMBER(CV$1)),IF(OFFSET(CountryData!$A$1,'Quality check'!$A101-1,'Quality check'!CV$1-1)=0,"",OFFSET(CountryData!$A$1,'Quality check'!$A101-1,'Quality check'!CV$1-1)),"")</f>
        <v/>
      </c>
      <c r="CW101" s="203" t="str">
        <f ca="1">IF(AND(ISNUMBER($A101),ISNUMBER(CW$1)),IF(OFFSET(CountryData!$A$1,'Quality check'!$A101-1,'Quality check'!CW$1-1)=0,"",OFFSET(CountryData!$A$1,'Quality check'!$A101-1,'Quality check'!CW$1-1)),"")</f>
        <v/>
      </c>
      <c r="CX101" s="203" t="str">
        <f ca="1">IF(AND(ISNUMBER($A101),ISNUMBER(CX$1)),IF(OFFSET(CountryData!$A$1,'Quality check'!$A101-1,'Quality check'!CX$1-1)=0,"",OFFSET(CountryData!$A$1,'Quality check'!$A101-1,'Quality check'!CX$1-1)),"")</f>
        <v/>
      </c>
      <c r="CY101" s="203" t="str">
        <f ca="1">IF(AND(ISNUMBER($A101),ISNUMBER(CY$1)),IF(OFFSET(CountryData!$A$1,'Quality check'!$A101-1,'Quality check'!CY$1-1)=0,"",OFFSET(CountryData!$A$1,'Quality check'!$A101-1,'Quality check'!CY$1-1)),"")</f>
        <v/>
      </c>
      <c r="CZ101" s="308" t="str">
        <f ca="1">IF(AND(ISNUMBER($A101),ISNUMBER(CZ$1)),IF(OFFSET(CountryData!$A$1,'Quality check'!$A101-1,'Quality check'!CZ$1-1)=0,"",OFFSET(CountryData!$A$1,'Quality check'!$A101-1,'Quality check'!CZ$1-1)),"")</f>
        <v/>
      </c>
      <c r="DA101" s="308" t="str">
        <f ca="1">IF(AND(ISNUMBER($A101),ISNUMBER(DA$1)),IF(OFFSET(CountryData!$A$1,'Quality check'!$A101-1,'Quality check'!DA$1-1)=0,"",OFFSET(CountryData!$A$1,'Quality check'!$A101-1,'Quality check'!DA$1-1)),"")</f>
        <v/>
      </c>
      <c r="DB101" s="202" t="str">
        <f ca="1">IF(AND(ISNUMBER($A101),ISNUMBER(DB$1)),IF(OFFSET(CountryData!$A$1,'Quality check'!$A101-1,'Quality check'!DB$1-1)=0,"",OFFSET(CountryData!$A$1,'Quality check'!$A101-1,'Quality check'!DB$1-1)),"")</f>
        <v/>
      </c>
      <c r="DC101" s="308" t="str">
        <f ca="1">IF(AND(ISNUMBER($A101),ISNUMBER(DC$1)),IF(OFFSET(CountryData!$A$1,'Quality check'!$A101-1,'Quality check'!DC$1-1)=0,"",OFFSET(CountryData!$A$1,'Quality check'!$A101-1,'Quality check'!DC$1-1)),"")</f>
        <v/>
      </c>
      <c r="DD101" s="308" t="str">
        <f ca="1">IF(AND(ISNUMBER($A101),ISNUMBER(DD$1)),IF(OFFSET(CountryData!$A$1,'Quality check'!$A101-1,'Quality check'!DD$1-1)=0,"",OFFSET(CountryData!$A$1,'Quality check'!$A101-1,'Quality check'!DD$1-1)),"")</f>
        <v/>
      </c>
      <c r="DE101" s="202" t="str">
        <f ca="1">IF(AND(ISNUMBER($A101),ISNUMBER(DE$1)),IF(OFFSET(CountryData!$A$1,'Quality check'!$A101-1,'Quality check'!DE$1-1)=0,"",OFFSET(CountryData!$A$1,'Quality check'!$A101-1,'Quality check'!DE$1-1)),"")</f>
        <v/>
      </c>
      <c r="DF101" s="203" t="str">
        <f ca="1">IF(AND(ISNUMBER($A101),ISNUMBER(DF$1)),IF(OFFSET(CountryData!$A$1,'Quality check'!$A101-1,'Quality check'!DF$1-1)=0,"",OFFSET(CountryData!$A$1,'Quality check'!$A101-1,'Quality check'!DF$1-1)),"")</f>
        <v/>
      </c>
      <c r="DG101" s="308" t="str">
        <f ca="1">IF(AND(ISNUMBER($A101),ISNUMBER(DG$1)),IF(OFFSET(CountryData!$A$1,'Quality check'!$A101-1,'Quality check'!DG$1-1)=0,"",OFFSET(CountryData!$A$1,'Quality check'!$A101-1,'Quality check'!DG$1-1)),"")</f>
        <v/>
      </c>
      <c r="DH101" s="203" t="str">
        <f ca="1">IF(AND(ISNUMBER($A101),ISNUMBER(DH$1)),IF(OFFSET(CountryData!$A$1,'Quality check'!$A101-1,'Quality check'!DH$1-1)=0,"",OFFSET(CountryData!$A$1,'Quality check'!$A101-1,'Quality check'!DH$1-1)),"")</f>
        <v/>
      </c>
      <c r="DI101" s="308" t="str">
        <f ca="1">IF(AND(ISNUMBER($A101),ISNUMBER(DI$1)),IF(OFFSET(CountryData!$A$1,'Quality check'!$A101-1,'Quality check'!DI$1-1)=0,"",OFFSET(CountryData!$A$1,'Quality check'!$A101-1,'Quality check'!DI$1-1)),"")</f>
        <v/>
      </c>
      <c r="DJ101" s="308" t="str">
        <f ca="1">IF(AND(ISNUMBER($A101),ISNUMBER(DJ$1)),IF(OFFSET(CountryData!$A$1,'Quality check'!$A101-1,'Quality check'!DJ$1-1)=0,"",OFFSET(CountryData!$A$1,'Quality check'!$A101-1,'Quality check'!DJ$1-1)),"")</f>
        <v/>
      </c>
      <c r="DK101" s="203" t="str">
        <f ca="1">IF(AND(ISNUMBER($A101),ISNUMBER(DK$1)),IF(OFFSET(CountryData!$A$1,'Quality check'!$A101-1,'Quality check'!DK$1-1)=0,"",OFFSET(CountryData!$A$1,'Quality check'!$A101-1,'Quality check'!DK$1-1)),"")</f>
        <v/>
      </c>
      <c r="DL101" s="203" t="str">
        <f ca="1">IF(AND(ISNUMBER($A101),ISNUMBER(DL$1)),IF(OFFSET(CountryData!$A$1,'Quality check'!$A101-1,'Quality check'!DL$1-1)=0,"",OFFSET(CountryData!$A$1,'Quality check'!$A101-1,'Quality check'!DL$1-1)),"")</f>
        <v/>
      </c>
      <c r="DM101" s="203" t="str">
        <f ca="1">IF(AND(ISNUMBER($A101),ISNUMBER(DM$1)),IF(OFFSET(CountryData!$A$1,'Quality check'!$A101-1,'Quality check'!DM$1-1)=0,"",OFFSET(CountryData!$A$1,'Quality check'!$A101-1,'Quality check'!DM$1-1)),"")</f>
        <v/>
      </c>
      <c r="DN101" s="203" t="str">
        <f ca="1">IF(AND(ISNUMBER($A101),ISNUMBER(DN$1)),IF(OFFSET(CountryData!$A$1,'Quality check'!$A101-1,'Quality check'!DN$1-1)=0,"",OFFSET(CountryData!$A$1,'Quality check'!$A101-1,'Quality check'!DN$1-1)),"")</f>
        <v/>
      </c>
      <c r="DO101" t="str">
        <f ca="1">IF(AND(ISNUMBER($A101),ISNUMBER(DO$1)),IF(OFFSET(CountryData!$A$1,'Quality check'!$A101-1,'Quality check'!DO$1-1)=0,"",OFFSET(CountryData!$A$1,'Quality check'!$A101-1,'Quality check'!DO$1-1)),"")</f>
        <v/>
      </c>
      <c r="DP101" t="str">
        <f ca="1">IF(AND(ISNUMBER($A101),ISNUMBER(DP$1)),IF(OFFSET(CountryData!$A$1,'Quality check'!$A101-1,'Quality check'!DP$1-1)=0,"",OFFSET(CountryData!$A$1,'Quality check'!$A101-1,'Quality check'!DP$1-1)),"")</f>
        <v/>
      </c>
      <c r="EF101">
        <f t="shared" si="14"/>
        <v>16</v>
      </c>
      <c r="EG101" t="str">
        <f t="shared" si="15"/>
        <v/>
      </c>
      <c r="EH101" t="str">
        <f t="shared" si="11"/>
        <v/>
      </c>
    </row>
    <row r="102" spans="1:138" x14ac:dyDescent="0.25">
      <c r="A102" s="114">
        <f>IF(ISNUMBER(MATCH(C102,CountryData!$EM:$EM,0)),MATCH(C102,CountryData!$EM:$EM,0),"")</f>
        <v>64</v>
      </c>
      <c r="B102" t="s">
        <v>472</v>
      </c>
      <c r="C102" t="s">
        <v>791</v>
      </c>
      <c r="D102" t="str">
        <f t="shared" si="12"/>
        <v>South Africa</v>
      </c>
      <c r="E102">
        <f t="shared" si="13"/>
        <v>2011</v>
      </c>
      <c r="F102" s="203">
        <f ca="1">IF(AND(ISNUMBER($A102),ISNUMBER(F$1)),IF(OFFSET(CountryData!$A$1,'Quality check'!$A102-1,'Quality check'!F$1-1)=0,"",OFFSET(CountryData!$A$1,'Quality check'!$A102-1,'Quality check'!F$1-1)),"")</f>
        <v>50460000</v>
      </c>
      <c r="G102" s="203" t="str">
        <f ca="1">IF(AND(ISNUMBER($A102),ISNUMBER(G$1)),IF(OFFSET(CountryData!$A$1,'Quality check'!$A102-1,'Quality check'!G$1-1)=0,"",OFFSET(CountryData!$A$1,'Quality check'!$A102-1,'Quality check'!G$1-1)),"")</f>
        <v/>
      </c>
      <c r="H102" s="202" t="str">
        <f ca="1">IF(AND(ISNUMBER($A102),ISNUMBER(H$1)),IF(OFFSET(CountryData!$A$1,'Quality check'!$A102-1,'Quality check'!H$1-1)=0,"",OFFSET(CountryData!$A$1,'Quality check'!$A102-1,'Quality check'!H$1-1)),"")</f>
        <v/>
      </c>
      <c r="I102" s="202">
        <f ca="1">IF(AND(ISNUMBER($A102),ISNUMBER(I$1)),IF(OFFSET(CountryData!$A$1,'Quality check'!$A102-1,'Quality check'!I$1-1)=0,"",OFFSET(CountryData!$A$1,'Quality check'!$A102-1,'Quality check'!I$1-1)),"")</f>
        <v>1.4999999999999999E-2</v>
      </c>
      <c r="J102" s="203" t="str">
        <f ca="1">IF(AND(ISNUMBER($A102),ISNUMBER(J$1)),IF(OFFSET(CountryData!$A$1,'Quality check'!$A102-1,'Quality check'!J$1-1)=0,"",OFFSET(CountryData!$A$1,'Quality check'!$A102-1,'Quality check'!J$1-1)),"")</f>
        <v/>
      </c>
      <c r="K102" s="203" t="str">
        <f ca="1">IF(AND(ISNUMBER($A102),ISNUMBER(K$1)),IF(OFFSET(CountryData!$A$1,'Quality check'!$A102-1,'Quality check'!K$1-1)=0,"",OFFSET(CountryData!$A$1,'Quality check'!$A102-1,'Quality check'!K$1-1)),"")</f>
        <v/>
      </c>
      <c r="L102" s="203" t="str">
        <f ca="1">IF(AND(ISNUMBER($A102),ISNUMBER(L$1)),IF(OFFSET(CountryData!$A$1,'Quality check'!$A102-1,'Quality check'!L$1-1)=0,"",OFFSET(CountryData!$A$1,'Quality check'!$A102-1,'Quality check'!L$1-1)),"")</f>
        <v/>
      </c>
      <c r="M102" s="203" t="str">
        <f ca="1">IF(AND(ISNUMBER($A102),ISNUMBER(M$1)),IF(OFFSET(CountryData!$A$1,'Quality check'!$A102-1,'Quality check'!M$1-1)=0,"",OFFSET(CountryData!$A$1,'Quality check'!$A102-1,'Quality check'!M$1-1)),"")</f>
        <v/>
      </c>
      <c r="N102" s="203" t="str">
        <f ca="1">IF(AND(ISNUMBER($A102),ISNUMBER(N$1)),IF(OFFSET(CountryData!$A$1,'Quality check'!$A102-1,'Quality check'!N$1-1)=0,"",OFFSET(CountryData!$A$1,'Quality check'!$A102-1,'Quality check'!N$1-1)),"")</f>
        <v/>
      </c>
      <c r="O102" s="203" t="str">
        <f ca="1">IF(AND(ISNUMBER($A102),ISNUMBER(O$1)),IF(OFFSET(CountryData!$A$1,'Quality check'!$A102-1,'Quality check'!O$1-1)=0,"",OFFSET(CountryData!$A$1,'Quality check'!$A102-1,'Quality check'!O$1-1)),"")</f>
        <v/>
      </c>
      <c r="P102" s="203" t="str">
        <f ca="1">IF(AND(ISNUMBER($A102),ISNUMBER(P$1)),IF(OFFSET(CountryData!$A$1,'Quality check'!$A102-1,'Quality check'!P$1-1)=0,"",OFFSET(CountryData!$A$1,'Quality check'!$A102-1,'Quality check'!P$1-1)),"")</f>
        <v/>
      </c>
      <c r="Q102" s="203" t="str">
        <f ca="1">IF(AND(ISNUMBER($A102),ISNUMBER(Q$1)),IF(OFFSET(CountryData!$A$1,'Quality check'!$A102-1,'Quality check'!Q$1-1)=0,"",OFFSET(CountryData!$A$1,'Quality check'!$A102-1,'Quality check'!Q$1-1)),"")</f>
        <v/>
      </c>
      <c r="R102" s="203" t="str">
        <f ca="1">IF(AND(ISNUMBER($A102),ISNUMBER(R$1)),IF(OFFSET(CountryData!$A$1,'Quality check'!$A102-1,'Quality check'!R$1-1)=0,"",OFFSET(CountryData!$A$1,'Quality check'!$A102-1,'Quality check'!R$1-1)),"")</f>
        <v/>
      </c>
      <c r="S102" s="203" t="str">
        <f ca="1">IF(AND(ISNUMBER($A102),ISNUMBER(S$1)),IF(OFFSET(CountryData!$A$1,'Quality check'!$A102-1,'Quality check'!S$1-1)=0,"",OFFSET(CountryData!$A$1,'Quality check'!$A102-1,'Quality check'!S$1-1)),"")</f>
        <v/>
      </c>
      <c r="T102" s="202" t="str">
        <f ca="1">IF(AND(ISNUMBER($A102),ISNUMBER(T$1)),IF(OFFSET(CountryData!$A$1,'Quality check'!$A102-1,'Quality check'!T$1-1)=0,"",OFFSET(CountryData!$A$1,'Quality check'!$A102-1,'Quality check'!T$1-1)),"")</f>
        <v/>
      </c>
      <c r="U102" s="203" t="str">
        <f ca="1">IF(AND(ISNUMBER($A102),ISNUMBER(U$1)),IF(OFFSET(CountryData!$A$1,'Quality check'!$A102-1,'Quality check'!U$1-1)=0,"",OFFSET(CountryData!$A$1,'Quality check'!$A102-1,'Quality check'!U$1-1)),"")</f>
        <v/>
      </c>
      <c r="V102" s="203" t="str">
        <f ca="1">IF(AND(ISNUMBER($A102),ISNUMBER(V$1)),IF(OFFSET(CountryData!$A$1,'Quality check'!$A102-1,'Quality check'!V$1-1)=0,"",OFFSET(CountryData!$A$1,'Quality check'!$A102-1,'Quality check'!V$1-1)),"")</f>
        <v/>
      </c>
      <c r="W102" s="202" t="str">
        <f ca="1">IF(AND(ISNUMBER($A102),ISNUMBER(W$1)),IF(OFFSET(CountryData!$A$1,'Quality check'!$A102-1,'Quality check'!W$1-1)=0,"",OFFSET(CountryData!$A$1,'Quality check'!$A102-1,'Quality check'!W$1-1)),"")</f>
        <v/>
      </c>
      <c r="X102" s="202" t="str">
        <f ca="1">IF(AND(ISNUMBER($A102),ISNUMBER(X$1)),IF(OFFSET(CountryData!$A$1,'Quality check'!$A102-1,'Quality check'!X$1-1)=0,"",OFFSET(CountryData!$A$1,'Quality check'!$A102-1,'Quality check'!X$1-1)),"")</f>
        <v/>
      </c>
      <c r="Y102" s="202" t="str">
        <f ca="1">IF(AND(ISNUMBER($A102),ISNUMBER(Y$1)),IF(OFFSET(CountryData!$A$1,'Quality check'!$A102-1,'Quality check'!Y$1-1)=0,"",OFFSET(CountryData!$A$1,'Quality check'!$A102-1,'Quality check'!Y$1-1)),"")</f>
        <v/>
      </c>
      <c r="Z102" s="202" t="str">
        <f ca="1">IF(AND(ISNUMBER($A102),ISNUMBER(Z$1)),IF(OFFSET(CountryData!$A$1,'Quality check'!$A102-1,'Quality check'!Z$1-1)=0,"",OFFSET(CountryData!$A$1,'Quality check'!$A102-1,'Quality check'!Z$1-1)),"")</f>
        <v/>
      </c>
      <c r="AA102" s="203" t="str">
        <f ca="1">IF(AND(ISNUMBER($A102),ISNUMBER(AA$1)),IF(OFFSET(CountryData!$A$1,'Quality check'!$A102-1,'Quality check'!AA$1-1)=0,"",OFFSET(CountryData!$A$1,'Quality check'!$A102-1,'Quality check'!AA$1-1)),"")</f>
        <v/>
      </c>
      <c r="AB102" s="203" t="str">
        <f ca="1">IF(AND(ISNUMBER($A102),ISNUMBER(AB$1)),IF(OFFSET(CountryData!$A$1,'Quality check'!$A102-1,'Quality check'!AB$1-1)=0,"",OFFSET(CountryData!$A$1,'Quality check'!$A102-1,'Quality check'!AB$1-1)),"")</f>
        <v/>
      </c>
      <c r="AC102" s="203">
        <f ca="1">IF(AND(ISNUMBER($A102),ISNUMBER(AC$1)),IF(OFFSET(CountryData!$A$1,'Quality check'!$A102-1,'Quality check'!AC$1-1)=0,"",OFFSET(CountryData!$A$1,'Quality check'!$A102-1,'Quality check'!AC$1-1)),"")</f>
        <v>47000</v>
      </c>
      <c r="AD102" s="203" t="str">
        <f ca="1">IF(AND(ISNUMBER($A102),ISNUMBER(AD$1)),IF(OFFSET(CountryData!$A$1,'Quality check'!$A102-1,'Quality check'!AD$1-1)=0,"",OFFSET(CountryData!$A$1,'Quality check'!$A102-1,'Quality check'!AD$1-1)),"")</f>
        <v/>
      </c>
      <c r="AE102" s="202" t="str">
        <f ca="1">IF(AND(ISNUMBER($A102),ISNUMBER(AE$1)),IF(OFFSET(CountryData!$A$1,'Quality check'!$A102-1,'Quality check'!AE$1-1)=0,"",OFFSET(CountryData!$A$1,'Quality check'!$A102-1,'Quality check'!AE$1-1)),"")</f>
        <v/>
      </c>
      <c r="AF102" s="308" t="str">
        <f ca="1">IF(AND(ISNUMBER($A102),ISNUMBER(AF$1)),IF(OFFSET(CountryData!$A$1,'Quality check'!$A102-1,'Quality check'!AF$1-1)=0,"",OFFSET(CountryData!$A$1,'Quality check'!$A102-1,'Quality check'!AF$1-1)),"")</f>
        <v/>
      </c>
      <c r="AG102" s="203" t="str">
        <f ca="1">IF(AND(ISNUMBER($A102),ISNUMBER(AG$1)),IF(OFFSET(CountryData!$A$1,'Quality check'!$A102-1,'Quality check'!AG$1-1)=0,"",OFFSET(CountryData!$A$1,'Quality check'!$A102-1,'Quality check'!AG$1-1)),"")</f>
        <v/>
      </c>
      <c r="AH102" s="203" t="str">
        <f ca="1">IF(AND(ISNUMBER($A102),ISNUMBER(AH$1)),IF(OFFSET(CountryData!$A$1,'Quality check'!$A102-1,'Quality check'!AH$1-1)=0,"",OFFSET(CountryData!$A$1,'Quality check'!$A102-1,'Quality check'!AH$1-1)),"")</f>
        <v/>
      </c>
      <c r="AI102" s="203" t="str">
        <f ca="1">IF(AND(ISNUMBER($A102),ISNUMBER(AI$1)),IF(OFFSET(CountryData!$A$1,'Quality check'!$A102-1,'Quality check'!AI$1-1)=0,"",OFFSET(CountryData!$A$1,'Quality check'!$A102-1,'Quality check'!AI$1-1)),"")</f>
        <v/>
      </c>
      <c r="AJ102" s="202" t="str">
        <f ca="1">IF(AND(ISNUMBER($A102),ISNUMBER(AJ$1)),IF(OFFSET(CountryData!$A$1,'Quality check'!$A102-1,'Quality check'!AJ$1-1)=0,"",OFFSET(CountryData!$A$1,'Quality check'!$A102-1,'Quality check'!AJ$1-1)),"")</f>
        <v/>
      </c>
      <c r="AK102" s="202" t="str">
        <f ca="1">IF(AND(ISNUMBER($A102),ISNUMBER(AK$1)),IF(OFFSET(CountryData!$A$1,'Quality check'!$A102-1,'Quality check'!AK$1-1)=0,"",OFFSET(CountryData!$A$1,'Quality check'!$A102-1,'Quality check'!AK$1-1)),"")</f>
        <v/>
      </c>
      <c r="AL102" s="202" t="str">
        <f ca="1">IF(AND(ISNUMBER($A102),ISNUMBER(AL$1)),IF(OFFSET(CountryData!$A$1,'Quality check'!$A102-1,'Quality check'!AL$1-1)=0,"",OFFSET(CountryData!$A$1,'Quality check'!$A102-1,'Quality check'!AL$1-1)),"")</f>
        <v/>
      </c>
      <c r="AM102" s="202" t="str">
        <f ca="1">IF(AND(ISNUMBER($A102),ISNUMBER(AM$1)),IF(OFFSET(CountryData!$A$1,'Quality check'!$A102-1,'Quality check'!AM$1-1)=0,"",OFFSET(CountryData!$A$1,'Quality check'!$A102-1,'Quality check'!AM$1-1)),"")</f>
        <v/>
      </c>
      <c r="AN102" s="202" t="str">
        <f ca="1">IF(AND(ISNUMBER($A102),ISNUMBER(AN$1)),IF(OFFSET(CountryData!$A$1,'Quality check'!$A102-1,'Quality check'!AN$1-1)=0,"",OFFSET(CountryData!$A$1,'Quality check'!$A102-1,'Quality check'!AN$1-1)),"")</f>
        <v/>
      </c>
      <c r="AO102" s="203" t="str">
        <f ca="1">IF(AND(ISNUMBER($A102),ISNUMBER(AO$1)),IF(OFFSET(CountryData!$A$1,'Quality check'!$A102-1,'Quality check'!AO$1-1)=0,"",OFFSET(CountryData!$A$1,'Quality check'!$A102-1,'Quality check'!AO$1-1)),"")</f>
        <v/>
      </c>
      <c r="AP102" s="203" t="str">
        <f ca="1">IF(AND(ISNUMBER($A102),ISNUMBER(AP$1)),IF(OFFSET(CountryData!$A$1,'Quality check'!$A102-1,'Quality check'!AP$1-1)=0,"",OFFSET(CountryData!$A$1,'Quality check'!$A102-1,'Quality check'!AP$1-1)),"")</f>
        <v/>
      </c>
      <c r="AQ102" s="202" t="str">
        <f ca="1">IF(AND(ISNUMBER($A102),ISNUMBER(AQ$1)),IF(OFFSET(CountryData!$A$1,'Quality check'!$A102-1,'Quality check'!AQ$1-1)=0,"",OFFSET(CountryData!$A$1,'Quality check'!$A102-1,'Quality check'!AQ$1-1)),"")</f>
        <v/>
      </c>
      <c r="AR102" s="202" t="str">
        <f ca="1">IF(AND(ISNUMBER($A102),ISNUMBER(AR$1)),IF(OFFSET(CountryData!$A$1,'Quality check'!$A102-1,'Quality check'!AR$1-1)=0,"",OFFSET(CountryData!$A$1,'Quality check'!$A102-1,'Quality check'!AR$1-1)),"")</f>
        <v/>
      </c>
      <c r="AS102" s="202" t="str">
        <f ca="1">IF(AND(ISNUMBER($A102),ISNUMBER(AS$1)),IF(OFFSET(CountryData!$A$1,'Quality check'!$A102-1,'Quality check'!AS$1-1)=0,"",OFFSET(CountryData!$A$1,'Quality check'!$A102-1,'Quality check'!AS$1-1)),"")</f>
        <v/>
      </c>
      <c r="AT102" s="202" t="str">
        <f ca="1">IF(AND(ISNUMBER($A102),ISNUMBER(AT$1)),IF(OFFSET(CountryData!$A$1,'Quality check'!$A102-1,'Quality check'!AT$1-1)=0,"",OFFSET(CountryData!$A$1,'Quality check'!$A102-1,'Quality check'!AT$1-1)),"")</f>
        <v/>
      </c>
      <c r="AU102" s="202" t="str">
        <f ca="1">IF(AND(ISNUMBER($A102),ISNUMBER(AU$1)),IF(OFFSET(CountryData!$A$1,'Quality check'!$A102-1,'Quality check'!AU$1-1)=0,"",OFFSET(CountryData!$A$1,'Quality check'!$A102-1,'Quality check'!AU$1-1)),"")</f>
        <v/>
      </c>
      <c r="AV102" s="202" t="str">
        <f ca="1">IF(AND(ISNUMBER($A102),ISNUMBER(AV$1)),IF(OFFSET(CountryData!$A$1,'Quality check'!$A102-1,'Quality check'!AV$1-1)=0,"",OFFSET(CountryData!$A$1,'Quality check'!$A102-1,'Quality check'!AV$1-1)),"")</f>
        <v/>
      </c>
      <c r="AW102" s="203" t="str">
        <f ca="1">IF(AND(ISNUMBER($A102),ISNUMBER(AW$1)),IF(OFFSET(CountryData!$A$1,'Quality check'!$A102-1,'Quality check'!AW$1-1)=0,"",OFFSET(CountryData!$A$1,'Quality check'!$A102-1,'Quality check'!AW$1-1)),"")</f>
        <v/>
      </c>
      <c r="AX102" s="203" t="str">
        <f ca="1">IF(AND(ISNUMBER($A102),ISNUMBER(AX$1)),IF(OFFSET(CountryData!$A$1,'Quality check'!$A102-1,'Quality check'!AX$1-1)=0,"",OFFSET(CountryData!$A$1,'Quality check'!$A102-1,'Quality check'!AX$1-1)),"")</f>
        <v/>
      </c>
      <c r="AY102" s="202" t="str">
        <f ca="1">IF(AND(ISNUMBER($A102),ISNUMBER(AY$1)),IF(OFFSET(CountryData!$A$1,'Quality check'!$A102-1,'Quality check'!AY$1-1)=0,"",OFFSET(CountryData!$A$1,'Quality check'!$A102-1,'Quality check'!AY$1-1)),"")</f>
        <v/>
      </c>
      <c r="AZ102" s="202" t="str">
        <f ca="1">IF(AND(ISNUMBER($A102),ISNUMBER(AZ$1)),IF(OFFSET(CountryData!$A$1,'Quality check'!$A102-1,'Quality check'!AZ$1-1)=0,"",OFFSET(CountryData!$A$1,'Quality check'!$A102-1,'Quality check'!AZ$1-1)),"")</f>
        <v/>
      </c>
      <c r="BA102" s="202" t="str">
        <f ca="1">IF(AND(ISNUMBER($A102),ISNUMBER(BA$1)),IF(OFFSET(CountryData!$A$1,'Quality check'!$A102-1,'Quality check'!BA$1-1)=0,"",OFFSET(CountryData!$A$1,'Quality check'!$A102-1,'Quality check'!BA$1-1)),"")</f>
        <v/>
      </c>
      <c r="BB102" s="202" t="str">
        <f ca="1">IF(AND(ISNUMBER($A102),ISNUMBER(BB$1)),IF(OFFSET(CountryData!$A$1,'Quality check'!$A102-1,'Quality check'!BB$1-1)=0,"",OFFSET(CountryData!$A$1,'Quality check'!$A102-1,'Quality check'!BB$1-1)),"")</f>
        <v/>
      </c>
      <c r="BC102" s="202" t="str">
        <f ca="1">IF(AND(ISNUMBER($A102),ISNUMBER(BC$1)),IF(OFFSET(CountryData!$A$1,'Quality check'!$A102-1,'Quality check'!BC$1-1)=0,"",OFFSET(CountryData!$A$1,'Quality check'!$A102-1,'Quality check'!BC$1-1)),"")</f>
        <v/>
      </c>
      <c r="BD102" s="313" t="str">
        <f ca="1">IF(AND(ISNUMBER($A102),ISNUMBER(BD$1)),IF(OFFSET(CountryData!$A$1,'Quality check'!$A102-1,'Quality check'!BD$1-1)=0,"",OFFSET(CountryData!$A$1,'Quality check'!$A102-1,'Quality check'!BD$1-1)),"")</f>
        <v/>
      </c>
      <c r="BE102" s="313" t="str">
        <f ca="1">IF(AND(ISNUMBER($A102),ISNUMBER(BE$1)),IF(OFFSET(CountryData!$A$1,'Quality check'!$A102-1,'Quality check'!BE$1-1)=0,"",OFFSET(CountryData!$A$1,'Quality check'!$A102-1,'Quality check'!BE$1-1)),"")</f>
        <v/>
      </c>
      <c r="BF102" s="313" t="str">
        <f ca="1">IF(AND(ISNUMBER($A102),ISNUMBER(BF$1)),IF(OFFSET(CountryData!$A$1,'Quality check'!$A102-1,'Quality check'!BF$1-1)=0,"",OFFSET(CountryData!$A$1,'Quality check'!$A102-1,'Quality check'!BF$1-1)),"")</f>
        <v/>
      </c>
      <c r="BG102" s="203" t="str">
        <f ca="1">IF(AND(ISNUMBER($A102),ISNUMBER(BG$1)),IF(OFFSET(CountryData!$A$1,'Quality check'!$A102-1,'Quality check'!BG$1-1)=0,"",OFFSET(CountryData!$A$1,'Quality check'!$A102-1,'Quality check'!BG$1-1)),"")</f>
        <v/>
      </c>
      <c r="BH102" s="202" t="str">
        <f ca="1">IF(AND(ISNUMBER($A102),ISNUMBER(BH$1)),IF(OFFSET(CountryData!$A$1,'Quality check'!$A102-1,'Quality check'!BH$1-1)=0,"",OFFSET(CountryData!$A$1,'Quality check'!$A102-1,'Quality check'!BH$1-1)),"")</f>
        <v/>
      </c>
      <c r="BI102" s="203" t="str">
        <f ca="1">IF(AND(ISNUMBER($A102),ISNUMBER(BI$1)),IF(OFFSET(CountryData!$A$1,'Quality check'!$A102-1,'Quality check'!BI$1-1)=0,"",OFFSET(CountryData!$A$1,'Quality check'!$A102-1,'Quality check'!BI$1-1)),"")</f>
        <v/>
      </c>
      <c r="BJ102" s="202" t="str">
        <f ca="1">IF(AND(ISNUMBER($A102),ISNUMBER(BJ$1)),IF(OFFSET(CountryData!$A$1,'Quality check'!$A102-1,'Quality check'!BJ$1-1)=0,"",OFFSET(CountryData!$A$1,'Quality check'!$A102-1,'Quality check'!BJ$1-1)),"")</f>
        <v/>
      </c>
      <c r="BK102" s="202" t="str">
        <f ca="1">IF(AND(ISNUMBER($A102),ISNUMBER(BK$1)),IF(OFFSET(CountryData!$A$1,'Quality check'!$A102-1,'Quality check'!BK$1-1)=0,"",OFFSET(CountryData!$A$1,'Quality check'!$A102-1,'Quality check'!BK$1-1)),"")</f>
        <v/>
      </c>
      <c r="BL102" s="308" t="str">
        <f ca="1">IF(AND(ISNUMBER($A102),ISNUMBER(BL$1)),IF(OFFSET(CountryData!$A$1,'Quality check'!$A102-1,'Quality check'!BL$1-1)=0,"",OFFSET(CountryData!$A$1,'Quality check'!$A102-1,'Quality check'!BL$1-1)),"")</f>
        <v/>
      </c>
      <c r="BM102" s="308" t="str">
        <f ca="1">IF(AND(ISNUMBER($A102),ISNUMBER(BM$1)),IF(OFFSET(CountryData!$A$1,'Quality check'!$A102-1,'Quality check'!BM$1-1)=0,"",OFFSET(CountryData!$A$1,'Quality check'!$A102-1,'Quality check'!BM$1-1)),"")</f>
        <v/>
      </c>
      <c r="BN102" s="308" t="str">
        <f ca="1">IF(AND(ISNUMBER($A102),ISNUMBER(BN$1)),IF(OFFSET(CountryData!$A$1,'Quality check'!$A102-1,'Quality check'!BN$1-1)=0,"",OFFSET(CountryData!$A$1,'Quality check'!$A102-1,'Quality check'!BN$1-1)),"")</f>
        <v/>
      </c>
      <c r="BO102" s="308" t="str">
        <f ca="1">IF(AND(ISNUMBER($A102),ISNUMBER(BO$1)),IF(OFFSET(CountryData!$A$1,'Quality check'!$A102-1,'Quality check'!BO$1-1)=0,"",OFFSET(CountryData!$A$1,'Quality check'!$A102-1,'Quality check'!BO$1-1)),"")</f>
        <v/>
      </c>
      <c r="BP102" s="308" t="str">
        <f ca="1">IF(AND(ISNUMBER($A102),ISNUMBER(BP$1)),IF(OFFSET(CountryData!$A$1,'Quality check'!$A102-1,'Quality check'!BP$1-1)=0,"",OFFSET(CountryData!$A$1,'Quality check'!$A102-1,'Quality check'!BP$1-1)),"")</f>
        <v/>
      </c>
      <c r="BQ102" s="308" t="str">
        <f ca="1">IF(AND(ISNUMBER($A102),ISNUMBER(BQ$1)),IF(OFFSET(CountryData!$A$1,'Quality check'!$A102-1,'Quality check'!BQ$1-1)=0,"",OFFSET(CountryData!$A$1,'Quality check'!$A102-1,'Quality check'!BQ$1-1)),"")</f>
        <v/>
      </c>
      <c r="BR102" s="308" t="str">
        <f ca="1">IF(AND(ISNUMBER($A102),ISNUMBER(BR$1)),IF(OFFSET(CountryData!$A$1,'Quality check'!$A102-1,'Quality check'!BR$1-1)=0,"",OFFSET(CountryData!$A$1,'Quality check'!$A102-1,'Quality check'!BR$1-1)),"")</f>
        <v/>
      </c>
      <c r="BS102" s="308" t="str">
        <f ca="1">IF(AND(ISNUMBER($A102),ISNUMBER(BS$1)),IF(OFFSET(CountryData!$A$1,'Quality check'!$A102-1,'Quality check'!BS$1-1)=0,"",OFFSET(CountryData!$A$1,'Quality check'!$A102-1,'Quality check'!BS$1-1)),"")</f>
        <v/>
      </c>
      <c r="BT102" s="308" t="str">
        <f ca="1">IF(AND(ISNUMBER($A102),ISNUMBER(BT$1)),IF(OFFSET(CountryData!$A$1,'Quality check'!$A102-1,'Quality check'!BT$1-1)=0,"",OFFSET(CountryData!$A$1,'Quality check'!$A102-1,'Quality check'!BT$1-1)),"")</f>
        <v/>
      </c>
      <c r="BU102" s="308" t="str">
        <f ca="1">IF(AND(ISNUMBER($A102),ISNUMBER(BU$1)),IF(OFFSET(CountryData!$A$1,'Quality check'!$A102-1,'Quality check'!BU$1-1)=0,"",OFFSET(CountryData!$A$1,'Quality check'!$A102-1,'Quality check'!BU$1-1)),"")</f>
        <v/>
      </c>
      <c r="BV102" s="308" t="str">
        <f ca="1">IF(AND(ISNUMBER($A102),ISNUMBER(BV$1)),IF(OFFSET(CountryData!$A$1,'Quality check'!$A102-1,'Quality check'!BV$1-1)=0,"",OFFSET(CountryData!$A$1,'Quality check'!$A102-1,'Quality check'!BV$1-1)),"")</f>
        <v/>
      </c>
      <c r="BW102" s="308" t="str">
        <f ca="1">IF(AND(ISNUMBER($A102),ISNUMBER(BW$1)),IF(OFFSET(CountryData!$A$1,'Quality check'!$A102-1,'Quality check'!BW$1-1)=0,"",OFFSET(CountryData!$A$1,'Quality check'!$A102-1,'Quality check'!BW$1-1)),"")</f>
        <v/>
      </c>
      <c r="BX102" s="202" t="str">
        <f ca="1">IF(AND(ISNUMBER($A102),ISNUMBER(BX$1)),IF(OFFSET(CountryData!$A$1,'Quality check'!$A102-1,'Quality check'!BX$1-1)=0,"",OFFSET(CountryData!$A$1,'Quality check'!$A102-1,'Quality check'!BX$1-1)),"")</f>
        <v/>
      </c>
      <c r="BY102" s="308" t="str">
        <f ca="1">IF(AND(ISNUMBER($A102),ISNUMBER(BY$1)),IF(OFFSET(CountryData!$A$1,'Quality check'!$A102-1,'Quality check'!BY$1-1)=0,"",OFFSET(CountryData!$A$1,'Quality check'!$A102-1,'Quality check'!BY$1-1)),"")</f>
        <v/>
      </c>
      <c r="BZ102" s="308" t="str">
        <f ca="1">IF(AND(ISNUMBER($A102),ISNUMBER(BZ$1)),IF(OFFSET(CountryData!$A$1,'Quality check'!$A102-1,'Quality check'!BZ$1-1)=0,"",OFFSET(CountryData!$A$1,'Quality check'!$A102-1,'Quality check'!BZ$1-1)),"")</f>
        <v/>
      </c>
      <c r="CA102" s="308" t="str">
        <f ca="1">IF(AND(ISNUMBER($A102),ISNUMBER(CA$1)),IF(OFFSET(CountryData!$A$1,'Quality check'!$A102-1,'Quality check'!CA$1-1)=0,"",OFFSET(CountryData!$A$1,'Quality check'!$A102-1,'Quality check'!CA$1-1)),"")</f>
        <v/>
      </c>
      <c r="CB102" s="308" t="str">
        <f ca="1">IF(AND(ISNUMBER($A102),ISNUMBER(CB$1)),IF(OFFSET(CountryData!$A$1,'Quality check'!$A102-1,'Quality check'!CB$1-1)=0,"",OFFSET(CountryData!$A$1,'Quality check'!$A102-1,'Quality check'!CB$1-1)),"")</f>
        <v/>
      </c>
      <c r="CC102" s="308" t="str">
        <f ca="1">IF(AND(ISNUMBER($A102),ISNUMBER(CC$1)),IF(OFFSET(CountryData!$A$1,'Quality check'!$A102-1,'Quality check'!CC$1-1)=0,"",OFFSET(CountryData!$A$1,'Quality check'!$A102-1,'Quality check'!CC$1-1)),"")</f>
        <v/>
      </c>
      <c r="CD102" s="308" t="str">
        <f ca="1">IF(AND(ISNUMBER($A102),ISNUMBER(CD$1)),IF(OFFSET(CountryData!$A$1,'Quality check'!$A102-1,'Quality check'!CD$1-1)=0,"",OFFSET(CountryData!$A$1,'Quality check'!$A102-1,'Quality check'!CD$1-1)),"")</f>
        <v/>
      </c>
      <c r="CE102" s="308" t="str">
        <f ca="1">IF(AND(ISNUMBER($A102),ISNUMBER(CE$1)),IF(OFFSET(CountryData!$A$1,'Quality check'!$A102-1,'Quality check'!CE$1-1)=0,"",OFFSET(CountryData!$A$1,'Quality check'!$A102-1,'Quality check'!CE$1-1)),"")</f>
        <v/>
      </c>
      <c r="CF102" s="308" t="str">
        <f ca="1">IF(AND(ISNUMBER($A102),ISNUMBER(CF$1)),IF(OFFSET(CountryData!$A$1,'Quality check'!$A102-1,'Quality check'!CF$1-1)=0,"",OFFSET(CountryData!$A$1,'Quality check'!$A102-1,'Quality check'!CF$1-1)),"")</f>
        <v/>
      </c>
      <c r="CG102" s="308" t="str">
        <f ca="1">IF(AND(ISNUMBER($A102),ISNUMBER(CG$1)),IF(OFFSET(CountryData!$A$1,'Quality check'!$A102-1,'Quality check'!CG$1-1)=0,"",OFFSET(CountryData!$A$1,'Quality check'!$A102-1,'Quality check'!CG$1-1)),"")</f>
        <v/>
      </c>
      <c r="CH102" s="308" t="str">
        <f ca="1">IF(AND(ISNUMBER($A102),ISNUMBER(CH$1)),IF(OFFSET(CountryData!$A$1,'Quality check'!$A102-1,'Quality check'!CH$1-1)=0,"",OFFSET(CountryData!$A$1,'Quality check'!$A102-1,'Quality check'!CH$1-1)),"")</f>
        <v/>
      </c>
      <c r="CI102" s="308" t="str">
        <f ca="1">IF(AND(ISNUMBER($A102),ISNUMBER(CI$1)),IF(OFFSET(CountryData!$A$1,'Quality check'!$A102-1,'Quality check'!CI$1-1)=0,"",OFFSET(CountryData!$A$1,'Quality check'!$A102-1,'Quality check'!CI$1-1)),"")</f>
        <v/>
      </c>
      <c r="CJ102" s="308" t="str">
        <f ca="1">IF(AND(ISNUMBER($A102),ISNUMBER(CJ$1)),IF(OFFSET(CountryData!$A$1,'Quality check'!$A102-1,'Quality check'!CJ$1-1)=0,"",OFFSET(CountryData!$A$1,'Quality check'!$A102-1,'Quality check'!CJ$1-1)),"")</f>
        <v/>
      </c>
      <c r="CK102" s="202" t="str">
        <f ca="1">IF(AND(ISNUMBER($A102),ISNUMBER(CK$1)),IF(OFFSET(CountryData!$A$1,'Quality check'!$A102-1,'Quality check'!CK$1-1)=0,"",OFFSET(CountryData!$A$1,'Quality check'!$A102-1,'Quality check'!CK$1-1)),"")</f>
        <v/>
      </c>
      <c r="CL102" s="308" t="str">
        <f ca="1">IF(AND(ISNUMBER($A102),ISNUMBER(CL$1)),IF(OFFSET(CountryData!$A$1,'Quality check'!$A102-1,'Quality check'!CL$1-1)=0,"",OFFSET(CountryData!$A$1,'Quality check'!$A102-1,'Quality check'!CL$1-1)),"")</f>
        <v/>
      </c>
      <c r="CM102" s="308" t="str">
        <f ca="1">IF(AND(ISNUMBER($A102),ISNUMBER(CM$1)),IF(OFFSET(CountryData!$A$1,'Quality check'!$A102-1,'Quality check'!CM$1-1)=0,"",OFFSET(CountryData!$A$1,'Quality check'!$A102-1,'Quality check'!CM$1-1)),"")</f>
        <v/>
      </c>
      <c r="CN102" s="308" t="str">
        <f ca="1">IF(AND(ISNUMBER($A102),ISNUMBER(CN$1)),IF(OFFSET(CountryData!$A$1,'Quality check'!$A102-1,'Quality check'!CN$1-1)=0,"",OFFSET(CountryData!$A$1,'Quality check'!$A102-1,'Quality check'!CN$1-1)),"")</f>
        <v/>
      </c>
      <c r="CO102" s="308" t="str">
        <f ca="1">IF(AND(ISNUMBER($A102),ISNUMBER(CO$1)),IF(OFFSET(CountryData!$A$1,'Quality check'!$A102-1,'Quality check'!CO$1-1)=0,"",OFFSET(CountryData!$A$1,'Quality check'!$A102-1,'Quality check'!CO$1-1)),"")</f>
        <v/>
      </c>
      <c r="CP102" s="308" t="str">
        <f ca="1">IF(AND(ISNUMBER($A102),ISNUMBER(CP$1)),IF(OFFSET(CountryData!$A$1,'Quality check'!$A102-1,'Quality check'!CP$1-1)=0,"",OFFSET(CountryData!$A$1,'Quality check'!$A102-1,'Quality check'!CP$1-1)),"")</f>
        <v/>
      </c>
      <c r="CQ102" s="308" t="str">
        <f ca="1">IF(AND(ISNUMBER($A102),ISNUMBER(CQ$1)),IF(OFFSET(CountryData!$A$1,'Quality check'!$A102-1,'Quality check'!CQ$1-1)=0,"",OFFSET(CountryData!$A$1,'Quality check'!$A102-1,'Quality check'!CQ$1-1)),"")</f>
        <v/>
      </c>
      <c r="CR102" s="203" t="str">
        <f ca="1">IF(AND(ISNUMBER($A102),ISNUMBER(CR$1)),IF(OFFSET(CountryData!$A$1,'Quality check'!$A102-1,'Quality check'!CR$1-1)=0,"",OFFSET(CountryData!$A$1,'Quality check'!$A102-1,'Quality check'!CR$1-1)),"")</f>
        <v/>
      </c>
      <c r="CS102" s="203" t="str">
        <f ca="1">IF(AND(ISNUMBER($A102),ISNUMBER(CS$1)),IF(OFFSET(CountryData!$A$1,'Quality check'!$A102-1,'Quality check'!CS$1-1)=0,"",OFFSET(CountryData!$A$1,'Quality check'!$A102-1,'Quality check'!CS$1-1)),"")</f>
        <v/>
      </c>
      <c r="CT102" s="203" t="str">
        <f ca="1">IF(AND(ISNUMBER($A102),ISNUMBER(CT$1)),IF(OFFSET(CountryData!$A$1,'Quality check'!$A102-1,'Quality check'!CT$1-1)=0,"",OFFSET(CountryData!$A$1,'Quality check'!$A102-1,'Quality check'!CT$1-1)),"")</f>
        <v/>
      </c>
      <c r="CU102" s="203" t="str">
        <f ca="1">IF(AND(ISNUMBER($A102),ISNUMBER(CU$1)),IF(OFFSET(CountryData!$A$1,'Quality check'!$A102-1,'Quality check'!CU$1-1)=0,"",OFFSET(CountryData!$A$1,'Quality check'!$A102-1,'Quality check'!CU$1-1)),"")</f>
        <v/>
      </c>
      <c r="CV102" s="203" t="str">
        <f ca="1">IF(AND(ISNUMBER($A102),ISNUMBER(CV$1)),IF(OFFSET(CountryData!$A$1,'Quality check'!$A102-1,'Quality check'!CV$1-1)=0,"",OFFSET(CountryData!$A$1,'Quality check'!$A102-1,'Quality check'!CV$1-1)),"")</f>
        <v/>
      </c>
      <c r="CW102" s="203" t="str">
        <f ca="1">IF(AND(ISNUMBER($A102),ISNUMBER(CW$1)),IF(OFFSET(CountryData!$A$1,'Quality check'!$A102-1,'Quality check'!CW$1-1)=0,"",OFFSET(CountryData!$A$1,'Quality check'!$A102-1,'Quality check'!CW$1-1)),"")</f>
        <v/>
      </c>
      <c r="CX102" s="203" t="str">
        <f ca="1">IF(AND(ISNUMBER($A102),ISNUMBER(CX$1)),IF(OFFSET(CountryData!$A$1,'Quality check'!$A102-1,'Quality check'!CX$1-1)=0,"",OFFSET(CountryData!$A$1,'Quality check'!$A102-1,'Quality check'!CX$1-1)),"")</f>
        <v/>
      </c>
      <c r="CY102" s="203" t="str">
        <f ca="1">IF(AND(ISNUMBER($A102),ISNUMBER(CY$1)),IF(OFFSET(CountryData!$A$1,'Quality check'!$A102-1,'Quality check'!CY$1-1)=0,"",OFFSET(CountryData!$A$1,'Quality check'!$A102-1,'Quality check'!CY$1-1)),"")</f>
        <v/>
      </c>
      <c r="CZ102" s="308" t="str">
        <f ca="1">IF(AND(ISNUMBER($A102),ISNUMBER(CZ$1)),IF(OFFSET(CountryData!$A$1,'Quality check'!$A102-1,'Quality check'!CZ$1-1)=0,"",OFFSET(CountryData!$A$1,'Quality check'!$A102-1,'Quality check'!CZ$1-1)),"")</f>
        <v/>
      </c>
      <c r="DA102" s="308" t="str">
        <f ca="1">IF(AND(ISNUMBER($A102),ISNUMBER(DA$1)),IF(OFFSET(CountryData!$A$1,'Quality check'!$A102-1,'Quality check'!DA$1-1)=0,"",OFFSET(CountryData!$A$1,'Quality check'!$A102-1,'Quality check'!DA$1-1)),"")</f>
        <v/>
      </c>
      <c r="DB102" s="202" t="str">
        <f ca="1">IF(AND(ISNUMBER($A102),ISNUMBER(DB$1)),IF(OFFSET(CountryData!$A$1,'Quality check'!$A102-1,'Quality check'!DB$1-1)=0,"",OFFSET(CountryData!$A$1,'Quality check'!$A102-1,'Quality check'!DB$1-1)),"")</f>
        <v/>
      </c>
      <c r="DC102" s="308" t="str">
        <f ca="1">IF(AND(ISNUMBER($A102),ISNUMBER(DC$1)),IF(OFFSET(CountryData!$A$1,'Quality check'!$A102-1,'Quality check'!DC$1-1)=0,"",OFFSET(CountryData!$A$1,'Quality check'!$A102-1,'Quality check'!DC$1-1)),"")</f>
        <v/>
      </c>
      <c r="DD102" s="308" t="str">
        <f ca="1">IF(AND(ISNUMBER($A102),ISNUMBER(DD$1)),IF(OFFSET(CountryData!$A$1,'Quality check'!$A102-1,'Quality check'!DD$1-1)=0,"",OFFSET(CountryData!$A$1,'Quality check'!$A102-1,'Quality check'!DD$1-1)),"")</f>
        <v/>
      </c>
      <c r="DE102" s="202" t="str">
        <f ca="1">IF(AND(ISNUMBER($A102),ISNUMBER(DE$1)),IF(OFFSET(CountryData!$A$1,'Quality check'!$A102-1,'Quality check'!DE$1-1)=0,"",OFFSET(CountryData!$A$1,'Quality check'!$A102-1,'Quality check'!DE$1-1)),"")</f>
        <v/>
      </c>
      <c r="DF102" s="203" t="str">
        <f ca="1">IF(AND(ISNUMBER($A102),ISNUMBER(DF$1)),IF(OFFSET(CountryData!$A$1,'Quality check'!$A102-1,'Quality check'!DF$1-1)=0,"",OFFSET(CountryData!$A$1,'Quality check'!$A102-1,'Quality check'!DF$1-1)),"")</f>
        <v/>
      </c>
      <c r="DG102" s="308" t="str">
        <f ca="1">IF(AND(ISNUMBER($A102),ISNUMBER(DG$1)),IF(OFFSET(CountryData!$A$1,'Quality check'!$A102-1,'Quality check'!DG$1-1)=0,"",OFFSET(CountryData!$A$1,'Quality check'!$A102-1,'Quality check'!DG$1-1)),"")</f>
        <v/>
      </c>
      <c r="DH102" s="203" t="str">
        <f ca="1">IF(AND(ISNUMBER($A102),ISNUMBER(DH$1)),IF(OFFSET(CountryData!$A$1,'Quality check'!$A102-1,'Quality check'!DH$1-1)=0,"",OFFSET(CountryData!$A$1,'Quality check'!$A102-1,'Quality check'!DH$1-1)),"")</f>
        <v/>
      </c>
      <c r="DI102" s="308" t="str">
        <f ca="1">IF(AND(ISNUMBER($A102),ISNUMBER(DI$1)),IF(OFFSET(CountryData!$A$1,'Quality check'!$A102-1,'Quality check'!DI$1-1)=0,"",OFFSET(CountryData!$A$1,'Quality check'!$A102-1,'Quality check'!DI$1-1)),"")</f>
        <v/>
      </c>
      <c r="DJ102" s="308" t="str">
        <f ca="1">IF(AND(ISNUMBER($A102),ISNUMBER(DJ$1)),IF(OFFSET(CountryData!$A$1,'Quality check'!$A102-1,'Quality check'!DJ$1-1)=0,"",OFFSET(CountryData!$A$1,'Quality check'!$A102-1,'Quality check'!DJ$1-1)),"")</f>
        <v/>
      </c>
      <c r="DK102" s="203" t="str">
        <f ca="1">IF(AND(ISNUMBER($A102),ISNUMBER(DK$1)),IF(OFFSET(CountryData!$A$1,'Quality check'!$A102-1,'Quality check'!DK$1-1)=0,"",OFFSET(CountryData!$A$1,'Quality check'!$A102-1,'Quality check'!DK$1-1)),"")</f>
        <v/>
      </c>
      <c r="DL102" s="203" t="str">
        <f ca="1">IF(AND(ISNUMBER($A102),ISNUMBER(DL$1)),IF(OFFSET(CountryData!$A$1,'Quality check'!$A102-1,'Quality check'!DL$1-1)=0,"",OFFSET(CountryData!$A$1,'Quality check'!$A102-1,'Quality check'!DL$1-1)),"")</f>
        <v/>
      </c>
      <c r="DM102" s="203" t="str">
        <f ca="1">IF(AND(ISNUMBER($A102),ISNUMBER(DM$1)),IF(OFFSET(CountryData!$A$1,'Quality check'!$A102-1,'Quality check'!DM$1-1)=0,"",OFFSET(CountryData!$A$1,'Quality check'!$A102-1,'Quality check'!DM$1-1)),"")</f>
        <v/>
      </c>
      <c r="DN102" s="203" t="str">
        <f ca="1">IF(AND(ISNUMBER($A102),ISNUMBER(DN$1)),IF(OFFSET(CountryData!$A$1,'Quality check'!$A102-1,'Quality check'!DN$1-1)=0,"",OFFSET(CountryData!$A$1,'Quality check'!$A102-1,'Quality check'!DN$1-1)),"")</f>
        <v/>
      </c>
      <c r="DO102" t="str">
        <f ca="1">IF(AND(ISNUMBER($A102),ISNUMBER(DO$1)),IF(OFFSET(CountryData!$A$1,'Quality check'!$A102-1,'Quality check'!DO$1-1)=0,"",OFFSET(CountryData!$A$1,'Quality check'!$A102-1,'Quality check'!DO$1-1)),"")</f>
        <v/>
      </c>
      <c r="DP102" t="str">
        <f ca="1">IF(AND(ISNUMBER($A102),ISNUMBER(DP$1)),IF(OFFSET(CountryData!$A$1,'Quality check'!$A102-1,'Quality check'!DP$1-1)=0,"",OFFSET(CountryData!$A$1,'Quality check'!$A102-1,'Quality check'!DP$1-1)),"")</f>
        <v/>
      </c>
      <c r="EF102">
        <f t="shared" si="14"/>
        <v>16</v>
      </c>
      <c r="EG102" t="str">
        <f t="shared" si="15"/>
        <v/>
      </c>
      <c r="EH102" t="str">
        <f t="shared" si="11"/>
        <v/>
      </c>
    </row>
    <row r="103" spans="1:138" x14ac:dyDescent="0.25">
      <c r="A103" s="114">
        <f>IF(ISNUMBER(MATCH(C103,CountryData!$EM:$EM,0)),MATCH(C103,CountryData!$EM:$EM,0),"")</f>
        <v>86</v>
      </c>
      <c r="B103" t="s">
        <v>473</v>
      </c>
      <c r="C103" t="s">
        <v>792</v>
      </c>
      <c r="D103" t="str">
        <f t="shared" si="12"/>
        <v>South Africa</v>
      </c>
      <c r="E103">
        <f t="shared" si="13"/>
        <v>2012</v>
      </c>
      <c r="F103" s="203">
        <f ca="1">IF(AND(ISNUMBER($A103),ISNUMBER(F$1)),IF(OFFSET(CountryData!$A$1,'Quality check'!$A103-1,'Quality check'!F$1-1)=0,"",OFFSET(CountryData!$A$1,'Quality check'!$A103-1,'Quality check'!F$1-1)),"")</f>
        <v>52596711.866628669</v>
      </c>
      <c r="G103" s="203">
        <f ca="1">IF(AND(ISNUMBER($A103),ISNUMBER(G$1)),IF(OFFSET(CountryData!$A$1,'Quality check'!$A103-1,'Quality check'!G$1-1)=0,"",OFFSET(CountryData!$A$1,'Quality check'!$A103-1,'Quality check'!G$1-1)),"")</f>
        <v>16304980.678654887</v>
      </c>
      <c r="H103" s="202" t="str">
        <f ca="1">IF(AND(ISNUMBER($A103),ISNUMBER(H$1)),IF(OFFSET(CountryData!$A$1,'Quality check'!$A103-1,'Quality check'!H$1-1)=0,"",OFFSET(CountryData!$A$1,'Quality check'!$A103-1,'Quality check'!H$1-1)),"")</f>
        <v/>
      </c>
      <c r="I103" s="202">
        <f ca="1">IF(AND(ISNUMBER($A103),ISNUMBER(I$1)),IF(OFFSET(CountryData!$A$1,'Quality check'!$A103-1,'Quality check'!I$1-1)=0,"",OFFSET(CountryData!$A$1,'Quality check'!$A103-1,'Quality check'!I$1-1)),"")</f>
        <v>1.1059423347543151E-2</v>
      </c>
      <c r="J103" s="203">
        <f ca="1">IF(AND(ISNUMBER($A103),ISNUMBER(J$1)),IF(OFFSET(CountryData!$A$1,'Quality check'!$A103-1,'Quality check'!J$1-1)=0,"",OFFSET(CountryData!$A$1,'Quality check'!$A103-1,'Quality check'!J$1-1)),"")</f>
        <v>26552363.423357464</v>
      </c>
      <c r="K103" s="203">
        <f ca="1">IF(AND(ISNUMBER($A103),ISNUMBER(K$1)),IF(OFFSET(CountryData!$A$1,'Quality check'!$A103-1,'Quality check'!K$1-1)=0,"",OFFSET(CountryData!$A$1,'Quality check'!$A103-1,'Quality check'!K$1-1)),"")</f>
        <v>5035051.4233529782</v>
      </c>
      <c r="L103" s="203" t="str">
        <f ca="1">IF(AND(ISNUMBER($A103),ISNUMBER(L$1)),IF(OFFSET(CountryData!$A$1,'Quality check'!$A103-1,'Quality check'!L$1-1)=0,"",OFFSET(CountryData!$A$1,'Quality check'!$A103-1,'Quality check'!L$1-1)),"")</f>
        <v/>
      </c>
      <c r="M103" s="203">
        <f ca="1">IF(AND(ISNUMBER($A103),ISNUMBER(M$1)),IF(OFFSET(CountryData!$A$1,'Quality check'!$A103-1,'Quality check'!M$1-1)=0,"",OFFSET(CountryData!$A$1,'Quality check'!$A103-1,'Quality check'!M$1-1)),"")</f>
        <v>5431809.6968629686</v>
      </c>
      <c r="N103" s="203">
        <f ca="1">IF(AND(ISNUMBER($A103),ISNUMBER(N$1)),IF(OFFSET(CountryData!$A$1,'Quality check'!$A103-1,'Quality check'!N$1-1)=0,"",OFFSET(CountryData!$A$1,'Quality check'!$A103-1,'Quality check'!N$1-1)),"")</f>
        <v>2817017.8530591894</v>
      </c>
      <c r="O103" s="203">
        <f ca="1">IF(AND(ISNUMBER($A103),ISNUMBER(O$1)),IF(OFFSET(CountryData!$A$1,'Quality check'!$A103-1,'Quality check'!O$1-1)=0,"",OFFSET(CountryData!$A$1,'Quality check'!$A103-1,'Quality check'!O$1-1)),"")</f>
        <v>721496.09795866255</v>
      </c>
      <c r="P103" s="203">
        <f ca="1">IF(AND(ISNUMBER($A103),ISNUMBER(P$1)),IF(OFFSET(CountryData!$A$1,'Quality check'!$A103-1,'Quality check'!P$1-1)=0,"",OFFSET(CountryData!$A$1,'Quality check'!$A103-1,'Quality check'!P$1-1)),"")</f>
        <v>1126453.466665853</v>
      </c>
      <c r="Q103" s="203">
        <f ca="1">IF(AND(ISNUMBER($A103),ISNUMBER(Q$1)),IF(OFFSET(CountryData!$A$1,'Quality check'!$A103-1,'Quality check'!Q$1-1)=0,"",OFFSET(CountryData!$A$1,'Quality check'!$A103-1,'Quality check'!Q$1-1)),"")</f>
        <v>1145140.9428555553</v>
      </c>
      <c r="R103" s="203">
        <f ca="1">IF(AND(ISNUMBER($A103),ISNUMBER(R$1)),IF(OFFSET(CountryData!$A$1,'Quality check'!$A103-1,'Quality check'!R$1-1)=0,"",OFFSET(CountryData!$A$1,'Quality check'!$A103-1,'Quality check'!R$1-1)),"")</f>
        <v>404957.3687071905</v>
      </c>
      <c r="S103" s="203">
        <f ca="1">IF(AND(ISNUMBER($A103),ISNUMBER(S$1)),IF(OFFSET(CountryData!$A$1,'Quality check'!$A103-1,'Quality check'!S$1-1)=0,"",OFFSET(CountryData!$A$1,'Quality check'!$A103-1,'Quality check'!S$1-1)),"")</f>
        <v>343064.32108818757</v>
      </c>
      <c r="T103" s="202">
        <f ca="1">IF(AND(ISNUMBER($A103),ISNUMBER(T$1)),IF(OFFSET(CountryData!$A$1,'Quality check'!$A103-1,'Quality check'!T$1-1)=0,"",OFFSET(CountryData!$A$1,'Quality check'!$A103-1,'Quality check'!T$1-1)),"")</f>
        <v>0.38</v>
      </c>
      <c r="U103" s="203">
        <f ca="1">IF(AND(ISNUMBER($A103),ISNUMBER(U$1)),IF(OFFSET(CountryData!$A$1,'Quality check'!$A103-1,'Quality check'!U$1-1)=0,"",OFFSET(CountryData!$A$1,'Quality check'!$A103-1,'Quality check'!U$1-1)),"")</f>
        <v>19986750.509318896</v>
      </c>
      <c r="V103" s="203">
        <f ca="1">IF(AND(ISNUMBER($A103),ISNUMBER(V$1)),IF(OFFSET(CountryData!$A$1,'Quality check'!$A103-1,'Quality check'!V$1-1)=0,"",OFFSET(CountryData!$A$1,'Quality check'!$A103-1,'Quality check'!V$1-1)),"")</f>
        <v>19986750.509318896</v>
      </c>
      <c r="W103" s="202">
        <f ca="1">IF(AND(ISNUMBER($A103),ISNUMBER(W$1)),IF(OFFSET(CountryData!$A$1,'Quality check'!$A103-1,'Quality check'!W$1-1)=0,"",OFFSET(CountryData!$A$1,'Quality check'!$A103-1,'Quality check'!W$1-1)),"")</f>
        <v>0.17399999999999999</v>
      </c>
      <c r="X103" s="202">
        <f ca="1">IF(AND(ISNUMBER($A103),ISNUMBER(X$1)),IF(OFFSET(CountryData!$A$1,'Quality check'!$A103-1,'Quality check'!X$1-1)=0,"",OFFSET(CountryData!$A$1,'Quality check'!$A103-1,'Quality check'!X$1-1)),"")</f>
        <v>3.9</v>
      </c>
      <c r="Y103" s="202" t="str">
        <f ca="1">IF(AND(ISNUMBER($A103),ISNUMBER(Y$1)),IF(OFFSET(CountryData!$A$1,'Quality check'!$A103-1,'Quality check'!Y$1-1)=0,"",OFFSET(CountryData!$A$1,'Quality check'!$A103-1,'Quality check'!Y$1-1)),"")</f>
        <v/>
      </c>
      <c r="Z103" s="202">
        <f ca="1">IF(AND(ISNUMBER($A103),ISNUMBER(Z$1)),IF(OFFSET(CountryData!$A$1,'Quality check'!$A103-1,'Quality check'!Z$1-1)=0,"",OFFSET(CountryData!$A$1,'Quality check'!$A103-1,'Quality check'!Z$1-1)),"")</f>
        <v>0.05</v>
      </c>
      <c r="AA103" s="203">
        <f ca="1">IF(AND(ISNUMBER($A103),ISNUMBER(AA$1)),IF(OFFSET(CountryData!$A$1,'Quality check'!$A103-1,'Quality check'!AA$1-1)=0,"",OFFSET(CountryData!$A$1,'Quality check'!$A103-1,'Quality check'!AA$1-1)),"")</f>
        <v>17000</v>
      </c>
      <c r="AB103" s="203">
        <f ca="1">IF(AND(ISNUMBER($A103),ISNUMBER(AB$1)),IF(OFFSET(CountryData!$A$1,'Quality check'!$A103-1,'Quality check'!AB$1-1)=0,"",OFFSET(CountryData!$A$1,'Quality check'!$A103-1,'Quality check'!AB$1-1)),"")</f>
        <v>3700</v>
      </c>
      <c r="AC103" s="203">
        <f ca="1">IF(AND(ISNUMBER($A103),ISNUMBER(AC$1)),IF(OFFSET(CountryData!$A$1,'Quality check'!$A103-1,'Quality check'!AC$1-1)=0,"",OFFSET(CountryData!$A$1,'Quality check'!$A103-1,'Quality check'!AC$1-1)),"")</f>
        <v>50000</v>
      </c>
      <c r="AD103" s="203" t="str">
        <f ca="1">IF(AND(ISNUMBER($A103),ISNUMBER(AD$1)),IF(OFFSET(CountryData!$A$1,'Quality check'!$A103-1,'Quality check'!AD$1-1)=0,"",OFFSET(CountryData!$A$1,'Quality check'!$A103-1,'Quality check'!AD$1-1)),"")</f>
        <v/>
      </c>
      <c r="AE103" s="202">
        <f ca="1">IF(AND(ISNUMBER($A103),ISNUMBER(AE$1)),IF(OFFSET(CountryData!$A$1,'Quality check'!$A103-1,'Quality check'!AE$1-1)=0,"",OFFSET(CountryData!$A$1,'Quality check'!$A103-1,'Quality check'!AE$1-1)),"")</f>
        <v>0.13200000000000001</v>
      </c>
      <c r="AF103" s="308">
        <f ca="1">IF(AND(ISNUMBER($A103),ISNUMBER(AF$1)),IF(OFFSET(CountryData!$A$1,'Quality check'!$A103-1,'Quality check'!AF$1-1)=0,"",OFFSET(CountryData!$A$1,'Quality check'!$A103-1,'Quality check'!AF$1-1)),"")</f>
        <v>2.8600000000000008</v>
      </c>
      <c r="AG103" s="203" t="str">
        <f ca="1">IF(AND(ISNUMBER($A103),ISNUMBER(AG$1)),IF(OFFSET(CountryData!$A$1,'Quality check'!$A103-1,'Quality check'!AG$1-1)=0,"",OFFSET(CountryData!$A$1,'Quality check'!$A103-1,'Quality check'!AG$1-1)),"")</f>
        <v/>
      </c>
      <c r="AH103" s="203" t="str">
        <f ca="1">IF(AND(ISNUMBER($A103),ISNUMBER(AH$1)),IF(OFFSET(CountryData!$A$1,'Quality check'!$A103-1,'Quality check'!AH$1-1)=0,"",OFFSET(CountryData!$A$1,'Quality check'!$A103-1,'Quality check'!AH$1-1)),"")</f>
        <v/>
      </c>
      <c r="AI103" s="203" t="str">
        <f ca="1">IF(AND(ISNUMBER($A103),ISNUMBER(AI$1)),IF(OFFSET(CountryData!$A$1,'Quality check'!$A103-1,'Quality check'!AI$1-1)=0,"",OFFSET(CountryData!$A$1,'Quality check'!$A103-1,'Quality check'!AI$1-1)),"")</f>
        <v/>
      </c>
      <c r="AJ103" s="202" t="str">
        <f ca="1">IF(AND(ISNUMBER($A103),ISNUMBER(AJ$1)),IF(OFFSET(CountryData!$A$1,'Quality check'!$A103-1,'Quality check'!AJ$1-1)=0,"",OFFSET(CountryData!$A$1,'Quality check'!$A103-1,'Quality check'!AJ$1-1)),"")</f>
        <v/>
      </c>
      <c r="AK103" s="202" t="str">
        <f ca="1">IF(AND(ISNUMBER($A103),ISNUMBER(AK$1)),IF(OFFSET(CountryData!$A$1,'Quality check'!$A103-1,'Quality check'!AK$1-1)=0,"",OFFSET(CountryData!$A$1,'Quality check'!$A103-1,'Quality check'!AK$1-1)),"")</f>
        <v/>
      </c>
      <c r="AL103" s="202" t="str">
        <f ca="1">IF(AND(ISNUMBER($A103),ISNUMBER(AL$1)),IF(OFFSET(CountryData!$A$1,'Quality check'!$A103-1,'Quality check'!AL$1-1)=0,"",OFFSET(CountryData!$A$1,'Quality check'!$A103-1,'Quality check'!AL$1-1)),"")</f>
        <v/>
      </c>
      <c r="AM103" s="202" t="str">
        <f ca="1">IF(AND(ISNUMBER($A103),ISNUMBER(AM$1)),IF(OFFSET(CountryData!$A$1,'Quality check'!$A103-1,'Quality check'!AM$1-1)=0,"",OFFSET(CountryData!$A$1,'Quality check'!$A103-1,'Quality check'!AM$1-1)),"")</f>
        <v/>
      </c>
      <c r="AN103" s="202" t="str">
        <f ca="1">IF(AND(ISNUMBER($A103),ISNUMBER(AN$1)),IF(OFFSET(CountryData!$A$1,'Quality check'!$A103-1,'Quality check'!AN$1-1)=0,"",OFFSET(CountryData!$A$1,'Quality check'!$A103-1,'Quality check'!AN$1-1)),"")</f>
        <v/>
      </c>
      <c r="AO103" s="203" t="str">
        <f ca="1">IF(AND(ISNUMBER($A103),ISNUMBER(AO$1)),IF(OFFSET(CountryData!$A$1,'Quality check'!$A103-1,'Quality check'!AO$1-1)=0,"",OFFSET(CountryData!$A$1,'Quality check'!$A103-1,'Quality check'!AO$1-1)),"")</f>
        <v/>
      </c>
      <c r="AP103" s="203" t="str">
        <f ca="1">IF(AND(ISNUMBER($A103),ISNUMBER(AP$1)),IF(OFFSET(CountryData!$A$1,'Quality check'!$A103-1,'Quality check'!AP$1-1)=0,"",OFFSET(CountryData!$A$1,'Quality check'!$A103-1,'Quality check'!AP$1-1)),"")</f>
        <v/>
      </c>
      <c r="AQ103" s="202" t="str">
        <f ca="1">IF(AND(ISNUMBER($A103),ISNUMBER(AQ$1)),IF(OFFSET(CountryData!$A$1,'Quality check'!$A103-1,'Quality check'!AQ$1-1)=0,"",OFFSET(CountryData!$A$1,'Quality check'!$A103-1,'Quality check'!AQ$1-1)),"")</f>
        <v/>
      </c>
      <c r="AR103" s="202" t="str">
        <f ca="1">IF(AND(ISNUMBER($A103),ISNUMBER(AR$1)),IF(OFFSET(CountryData!$A$1,'Quality check'!$A103-1,'Quality check'!AR$1-1)=0,"",OFFSET(CountryData!$A$1,'Quality check'!$A103-1,'Quality check'!AR$1-1)),"")</f>
        <v/>
      </c>
      <c r="AS103" s="202" t="str">
        <f ca="1">IF(AND(ISNUMBER($A103),ISNUMBER(AS$1)),IF(OFFSET(CountryData!$A$1,'Quality check'!$A103-1,'Quality check'!AS$1-1)=0,"",OFFSET(CountryData!$A$1,'Quality check'!$A103-1,'Quality check'!AS$1-1)),"")</f>
        <v/>
      </c>
      <c r="AT103" s="202" t="str">
        <f ca="1">IF(AND(ISNUMBER($A103),ISNUMBER(AT$1)),IF(OFFSET(CountryData!$A$1,'Quality check'!$A103-1,'Quality check'!AT$1-1)=0,"",OFFSET(CountryData!$A$1,'Quality check'!$A103-1,'Quality check'!AT$1-1)),"")</f>
        <v/>
      </c>
      <c r="AU103" s="202" t="str">
        <f ca="1">IF(AND(ISNUMBER($A103),ISNUMBER(AU$1)),IF(OFFSET(CountryData!$A$1,'Quality check'!$A103-1,'Quality check'!AU$1-1)=0,"",OFFSET(CountryData!$A$1,'Quality check'!$A103-1,'Quality check'!AU$1-1)),"")</f>
        <v/>
      </c>
      <c r="AV103" s="202" t="str">
        <f ca="1">IF(AND(ISNUMBER($A103),ISNUMBER(AV$1)),IF(OFFSET(CountryData!$A$1,'Quality check'!$A103-1,'Quality check'!AV$1-1)=0,"",OFFSET(CountryData!$A$1,'Quality check'!$A103-1,'Quality check'!AV$1-1)),"")</f>
        <v/>
      </c>
      <c r="AW103" s="203" t="str">
        <f ca="1">IF(AND(ISNUMBER($A103),ISNUMBER(AW$1)),IF(OFFSET(CountryData!$A$1,'Quality check'!$A103-1,'Quality check'!AW$1-1)=0,"",OFFSET(CountryData!$A$1,'Quality check'!$A103-1,'Quality check'!AW$1-1)),"")</f>
        <v/>
      </c>
      <c r="AX103" s="203" t="str">
        <f ca="1">IF(AND(ISNUMBER($A103),ISNUMBER(AX$1)),IF(OFFSET(CountryData!$A$1,'Quality check'!$A103-1,'Quality check'!AX$1-1)=0,"",OFFSET(CountryData!$A$1,'Quality check'!$A103-1,'Quality check'!AX$1-1)),"")</f>
        <v/>
      </c>
      <c r="AY103" s="202" t="str">
        <f ca="1">IF(AND(ISNUMBER($A103),ISNUMBER(AY$1)),IF(OFFSET(CountryData!$A$1,'Quality check'!$A103-1,'Quality check'!AY$1-1)=0,"",OFFSET(CountryData!$A$1,'Quality check'!$A103-1,'Quality check'!AY$1-1)),"")</f>
        <v/>
      </c>
      <c r="AZ103" s="202" t="str">
        <f ca="1">IF(AND(ISNUMBER($A103),ISNUMBER(AZ$1)),IF(OFFSET(CountryData!$A$1,'Quality check'!$A103-1,'Quality check'!AZ$1-1)=0,"",OFFSET(CountryData!$A$1,'Quality check'!$A103-1,'Quality check'!AZ$1-1)),"")</f>
        <v/>
      </c>
      <c r="BA103" s="202" t="str">
        <f ca="1">IF(AND(ISNUMBER($A103),ISNUMBER(BA$1)),IF(OFFSET(CountryData!$A$1,'Quality check'!$A103-1,'Quality check'!BA$1-1)=0,"",OFFSET(CountryData!$A$1,'Quality check'!$A103-1,'Quality check'!BA$1-1)),"")</f>
        <v/>
      </c>
      <c r="BB103" s="202" t="str">
        <f ca="1">IF(AND(ISNUMBER($A103),ISNUMBER(BB$1)),IF(OFFSET(CountryData!$A$1,'Quality check'!$A103-1,'Quality check'!BB$1-1)=0,"",OFFSET(CountryData!$A$1,'Quality check'!$A103-1,'Quality check'!BB$1-1)),"")</f>
        <v/>
      </c>
      <c r="BC103" s="202" t="str">
        <f ca="1">IF(AND(ISNUMBER($A103),ISNUMBER(BC$1)),IF(OFFSET(CountryData!$A$1,'Quality check'!$A103-1,'Quality check'!BC$1-1)=0,"",OFFSET(CountryData!$A$1,'Quality check'!$A103-1,'Quality check'!BC$1-1)),"")</f>
        <v/>
      </c>
      <c r="BD103" s="313" t="str">
        <f ca="1">IF(AND(ISNUMBER($A103),ISNUMBER(BD$1)),IF(OFFSET(CountryData!$A$1,'Quality check'!$A103-1,'Quality check'!BD$1-1)=0,"",OFFSET(CountryData!$A$1,'Quality check'!$A103-1,'Quality check'!BD$1-1)),"")</f>
        <v/>
      </c>
      <c r="BE103" s="313" t="str">
        <f ca="1">IF(AND(ISNUMBER($A103),ISNUMBER(BE$1)),IF(OFFSET(CountryData!$A$1,'Quality check'!$A103-1,'Quality check'!BE$1-1)=0,"",OFFSET(CountryData!$A$1,'Quality check'!$A103-1,'Quality check'!BE$1-1)),"")</f>
        <v/>
      </c>
      <c r="BF103" s="313" t="str">
        <f ca="1">IF(AND(ISNUMBER($A103),ISNUMBER(BF$1)),IF(OFFSET(CountryData!$A$1,'Quality check'!$A103-1,'Quality check'!BF$1-1)=0,"",OFFSET(CountryData!$A$1,'Quality check'!$A103-1,'Quality check'!BF$1-1)),"")</f>
        <v/>
      </c>
      <c r="BG103" s="203" t="str">
        <f ca="1">IF(AND(ISNUMBER($A103),ISNUMBER(BG$1)),IF(OFFSET(CountryData!$A$1,'Quality check'!$A103-1,'Quality check'!BG$1-1)=0,"",OFFSET(CountryData!$A$1,'Quality check'!$A103-1,'Quality check'!BG$1-1)),"")</f>
        <v/>
      </c>
      <c r="BH103" s="202" t="str">
        <f ca="1">IF(AND(ISNUMBER($A103),ISNUMBER(BH$1)),IF(OFFSET(CountryData!$A$1,'Quality check'!$A103-1,'Quality check'!BH$1-1)=0,"",OFFSET(CountryData!$A$1,'Quality check'!$A103-1,'Quality check'!BH$1-1)),"")</f>
        <v/>
      </c>
      <c r="BI103" s="203" t="str">
        <f ca="1">IF(AND(ISNUMBER($A103),ISNUMBER(BI$1)),IF(OFFSET(CountryData!$A$1,'Quality check'!$A103-1,'Quality check'!BI$1-1)=0,"",OFFSET(CountryData!$A$1,'Quality check'!$A103-1,'Quality check'!BI$1-1)),"")</f>
        <v/>
      </c>
      <c r="BJ103" s="202" t="str">
        <f ca="1">IF(AND(ISNUMBER($A103),ISNUMBER(BJ$1)),IF(OFFSET(CountryData!$A$1,'Quality check'!$A103-1,'Quality check'!BJ$1-1)=0,"",OFFSET(CountryData!$A$1,'Quality check'!$A103-1,'Quality check'!BJ$1-1)),"")</f>
        <v/>
      </c>
      <c r="BK103" s="202" t="str">
        <f ca="1">IF(AND(ISNUMBER($A103),ISNUMBER(BK$1)),IF(OFFSET(CountryData!$A$1,'Quality check'!$A103-1,'Quality check'!BK$1-1)=0,"",OFFSET(CountryData!$A$1,'Quality check'!$A103-1,'Quality check'!BK$1-1)),"")</f>
        <v/>
      </c>
      <c r="BL103" s="308" t="str">
        <f ca="1">IF(AND(ISNUMBER($A103),ISNUMBER(BL$1)),IF(OFFSET(CountryData!$A$1,'Quality check'!$A103-1,'Quality check'!BL$1-1)=0,"",OFFSET(CountryData!$A$1,'Quality check'!$A103-1,'Quality check'!BL$1-1)),"")</f>
        <v/>
      </c>
      <c r="BM103" s="308" t="str">
        <f ca="1">IF(AND(ISNUMBER($A103),ISNUMBER(BM$1)),IF(OFFSET(CountryData!$A$1,'Quality check'!$A103-1,'Quality check'!BM$1-1)=0,"",OFFSET(CountryData!$A$1,'Quality check'!$A103-1,'Quality check'!BM$1-1)),"")</f>
        <v/>
      </c>
      <c r="BN103" s="308" t="str">
        <f ca="1">IF(AND(ISNUMBER($A103),ISNUMBER(BN$1)),IF(OFFSET(CountryData!$A$1,'Quality check'!$A103-1,'Quality check'!BN$1-1)=0,"",OFFSET(CountryData!$A$1,'Quality check'!$A103-1,'Quality check'!BN$1-1)),"")</f>
        <v/>
      </c>
      <c r="BO103" s="308" t="str">
        <f ca="1">IF(AND(ISNUMBER($A103),ISNUMBER(BO$1)),IF(OFFSET(CountryData!$A$1,'Quality check'!$A103-1,'Quality check'!BO$1-1)=0,"",OFFSET(CountryData!$A$1,'Quality check'!$A103-1,'Quality check'!BO$1-1)),"")</f>
        <v/>
      </c>
      <c r="BP103" s="308" t="str">
        <f ca="1">IF(AND(ISNUMBER($A103),ISNUMBER(BP$1)),IF(OFFSET(CountryData!$A$1,'Quality check'!$A103-1,'Quality check'!BP$1-1)=0,"",OFFSET(CountryData!$A$1,'Quality check'!$A103-1,'Quality check'!BP$1-1)),"")</f>
        <v/>
      </c>
      <c r="BQ103" s="308" t="str">
        <f ca="1">IF(AND(ISNUMBER($A103),ISNUMBER(BQ$1)),IF(OFFSET(CountryData!$A$1,'Quality check'!$A103-1,'Quality check'!BQ$1-1)=0,"",OFFSET(CountryData!$A$1,'Quality check'!$A103-1,'Quality check'!BQ$1-1)),"")</f>
        <v/>
      </c>
      <c r="BR103" s="308" t="str">
        <f ca="1">IF(AND(ISNUMBER($A103),ISNUMBER(BR$1)),IF(OFFSET(CountryData!$A$1,'Quality check'!$A103-1,'Quality check'!BR$1-1)=0,"",OFFSET(CountryData!$A$1,'Quality check'!$A103-1,'Quality check'!BR$1-1)),"")</f>
        <v/>
      </c>
      <c r="BS103" s="308" t="str">
        <f ca="1">IF(AND(ISNUMBER($A103),ISNUMBER(BS$1)),IF(OFFSET(CountryData!$A$1,'Quality check'!$A103-1,'Quality check'!BS$1-1)=0,"",OFFSET(CountryData!$A$1,'Quality check'!$A103-1,'Quality check'!BS$1-1)),"")</f>
        <v/>
      </c>
      <c r="BT103" s="308" t="str">
        <f ca="1">IF(AND(ISNUMBER($A103),ISNUMBER(BT$1)),IF(OFFSET(CountryData!$A$1,'Quality check'!$A103-1,'Quality check'!BT$1-1)=0,"",OFFSET(CountryData!$A$1,'Quality check'!$A103-1,'Quality check'!BT$1-1)),"")</f>
        <v/>
      </c>
      <c r="BU103" s="308" t="str">
        <f ca="1">IF(AND(ISNUMBER($A103),ISNUMBER(BU$1)),IF(OFFSET(CountryData!$A$1,'Quality check'!$A103-1,'Quality check'!BU$1-1)=0,"",OFFSET(CountryData!$A$1,'Quality check'!$A103-1,'Quality check'!BU$1-1)),"")</f>
        <v/>
      </c>
      <c r="BV103" s="308" t="str">
        <f ca="1">IF(AND(ISNUMBER($A103),ISNUMBER(BV$1)),IF(OFFSET(CountryData!$A$1,'Quality check'!$A103-1,'Quality check'!BV$1-1)=0,"",OFFSET(CountryData!$A$1,'Quality check'!$A103-1,'Quality check'!BV$1-1)),"")</f>
        <v/>
      </c>
      <c r="BW103" s="308" t="str">
        <f ca="1">IF(AND(ISNUMBER($A103),ISNUMBER(BW$1)),IF(OFFSET(CountryData!$A$1,'Quality check'!$A103-1,'Quality check'!BW$1-1)=0,"",OFFSET(CountryData!$A$1,'Quality check'!$A103-1,'Quality check'!BW$1-1)),"")</f>
        <v/>
      </c>
      <c r="BX103" s="202" t="str">
        <f ca="1">IF(AND(ISNUMBER($A103),ISNUMBER(BX$1)),IF(OFFSET(CountryData!$A$1,'Quality check'!$A103-1,'Quality check'!BX$1-1)=0,"",OFFSET(CountryData!$A$1,'Quality check'!$A103-1,'Quality check'!BX$1-1)),"")</f>
        <v/>
      </c>
      <c r="BY103" s="308" t="str">
        <f ca="1">IF(AND(ISNUMBER($A103),ISNUMBER(BY$1)),IF(OFFSET(CountryData!$A$1,'Quality check'!$A103-1,'Quality check'!BY$1-1)=0,"",OFFSET(CountryData!$A$1,'Quality check'!$A103-1,'Quality check'!BY$1-1)),"")</f>
        <v/>
      </c>
      <c r="BZ103" s="308" t="str">
        <f ca="1">IF(AND(ISNUMBER($A103),ISNUMBER(BZ$1)),IF(OFFSET(CountryData!$A$1,'Quality check'!$A103-1,'Quality check'!BZ$1-1)=0,"",OFFSET(CountryData!$A$1,'Quality check'!$A103-1,'Quality check'!BZ$1-1)),"")</f>
        <v/>
      </c>
      <c r="CA103" s="308" t="str">
        <f ca="1">IF(AND(ISNUMBER($A103),ISNUMBER(CA$1)),IF(OFFSET(CountryData!$A$1,'Quality check'!$A103-1,'Quality check'!CA$1-1)=0,"",OFFSET(CountryData!$A$1,'Quality check'!$A103-1,'Quality check'!CA$1-1)),"")</f>
        <v/>
      </c>
      <c r="CB103" s="308" t="str">
        <f ca="1">IF(AND(ISNUMBER($A103),ISNUMBER(CB$1)),IF(OFFSET(CountryData!$A$1,'Quality check'!$A103-1,'Quality check'!CB$1-1)=0,"",OFFSET(CountryData!$A$1,'Quality check'!$A103-1,'Quality check'!CB$1-1)),"")</f>
        <v/>
      </c>
      <c r="CC103" s="308" t="str">
        <f ca="1">IF(AND(ISNUMBER($A103),ISNUMBER(CC$1)),IF(OFFSET(CountryData!$A$1,'Quality check'!$A103-1,'Quality check'!CC$1-1)=0,"",OFFSET(CountryData!$A$1,'Quality check'!$A103-1,'Quality check'!CC$1-1)),"")</f>
        <v/>
      </c>
      <c r="CD103" s="308" t="str">
        <f ca="1">IF(AND(ISNUMBER($A103),ISNUMBER(CD$1)),IF(OFFSET(CountryData!$A$1,'Quality check'!$A103-1,'Quality check'!CD$1-1)=0,"",OFFSET(CountryData!$A$1,'Quality check'!$A103-1,'Quality check'!CD$1-1)),"")</f>
        <v/>
      </c>
      <c r="CE103" s="308" t="str">
        <f ca="1">IF(AND(ISNUMBER($A103),ISNUMBER(CE$1)),IF(OFFSET(CountryData!$A$1,'Quality check'!$A103-1,'Quality check'!CE$1-1)=0,"",OFFSET(CountryData!$A$1,'Quality check'!$A103-1,'Quality check'!CE$1-1)),"")</f>
        <v/>
      </c>
      <c r="CF103" s="308" t="str">
        <f ca="1">IF(AND(ISNUMBER($A103),ISNUMBER(CF$1)),IF(OFFSET(CountryData!$A$1,'Quality check'!$A103-1,'Quality check'!CF$1-1)=0,"",OFFSET(CountryData!$A$1,'Quality check'!$A103-1,'Quality check'!CF$1-1)),"")</f>
        <v/>
      </c>
      <c r="CG103" s="308" t="str">
        <f ca="1">IF(AND(ISNUMBER($A103),ISNUMBER(CG$1)),IF(OFFSET(CountryData!$A$1,'Quality check'!$A103-1,'Quality check'!CG$1-1)=0,"",OFFSET(CountryData!$A$1,'Quality check'!$A103-1,'Quality check'!CG$1-1)),"")</f>
        <v/>
      </c>
      <c r="CH103" s="308" t="str">
        <f ca="1">IF(AND(ISNUMBER($A103),ISNUMBER(CH$1)),IF(OFFSET(CountryData!$A$1,'Quality check'!$A103-1,'Quality check'!CH$1-1)=0,"",OFFSET(CountryData!$A$1,'Quality check'!$A103-1,'Quality check'!CH$1-1)),"")</f>
        <v/>
      </c>
      <c r="CI103" s="308" t="str">
        <f ca="1">IF(AND(ISNUMBER($A103),ISNUMBER(CI$1)),IF(OFFSET(CountryData!$A$1,'Quality check'!$A103-1,'Quality check'!CI$1-1)=0,"",OFFSET(CountryData!$A$1,'Quality check'!$A103-1,'Quality check'!CI$1-1)),"")</f>
        <v/>
      </c>
      <c r="CJ103" s="308" t="str">
        <f ca="1">IF(AND(ISNUMBER($A103),ISNUMBER(CJ$1)),IF(OFFSET(CountryData!$A$1,'Quality check'!$A103-1,'Quality check'!CJ$1-1)=0,"",OFFSET(CountryData!$A$1,'Quality check'!$A103-1,'Quality check'!CJ$1-1)),"")</f>
        <v/>
      </c>
      <c r="CK103" s="202" t="str">
        <f ca="1">IF(AND(ISNUMBER($A103),ISNUMBER(CK$1)),IF(OFFSET(CountryData!$A$1,'Quality check'!$A103-1,'Quality check'!CK$1-1)=0,"",OFFSET(CountryData!$A$1,'Quality check'!$A103-1,'Quality check'!CK$1-1)),"")</f>
        <v/>
      </c>
      <c r="CL103" s="308" t="str">
        <f ca="1">IF(AND(ISNUMBER($A103),ISNUMBER(CL$1)),IF(OFFSET(CountryData!$A$1,'Quality check'!$A103-1,'Quality check'!CL$1-1)=0,"",OFFSET(CountryData!$A$1,'Quality check'!$A103-1,'Quality check'!CL$1-1)),"")</f>
        <v/>
      </c>
      <c r="CM103" s="308" t="str">
        <f ca="1">IF(AND(ISNUMBER($A103),ISNUMBER(CM$1)),IF(OFFSET(CountryData!$A$1,'Quality check'!$A103-1,'Quality check'!CM$1-1)=0,"",OFFSET(CountryData!$A$1,'Quality check'!$A103-1,'Quality check'!CM$1-1)),"")</f>
        <v/>
      </c>
      <c r="CN103" s="308" t="str">
        <f ca="1">IF(AND(ISNUMBER($A103),ISNUMBER(CN$1)),IF(OFFSET(CountryData!$A$1,'Quality check'!$A103-1,'Quality check'!CN$1-1)=0,"",OFFSET(CountryData!$A$1,'Quality check'!$A103-1,'Quality check'!CN$1-1)),"")</f>
        <v/>
      </c>
      <c r="CO103" s="308" t="str">
        <f ca="1">IF(AND(ISNUMBER($A103),ISNUMBER(CO$1)),IF(OFFSET(CountryData!$A$1,'Quality check'!$A103-1,'Quality check'!CO$1-1)=0,"",OFFSET(CountryData!$A$1,'Quality check'!$A103-1,'Quality check'!CO$1-1)),"")</f>
        <v/>
      </c>
      <c r="CP103" s="308" t="str">
        <f ca="1">IF(AND(ISNUMBER($A103),ISNUMBER(CP$1)),IF(OFFSET(CountryData!$A$1,'Quality check'!$A103-1,'Quality check'!CP$1-1)=0,"",OFFSET(CountryData!$A$1,'Quality check'!$A103-1,'Quality check'!CP$1-1)),"")</f>
        <v/>
      </c>
      <c r="CQ103" s="308" t="str">
        <f ca="1">IF(AND(ISNUMBER($A103),ISNUMBER(CQ$1)),IF(OFFSET(CountryData!$A$1,'Quality check'!$A103-1,'Quality check'!CQ$1-1)=0,"",OFFSET(CountryData!$A$1,'Quality check'!$A103-1,'Quality check'!CQ$1-1)),"")</f>
        <v/>
      </c>
      <c r="CR103" s="203" t="str">
        <f ca="1">IF(AND(ISNUMBER($A103),ISNUMBER(CR$1)),IF(OFFSET(CountryData!$A$1,'Quality check'!$A103-1,'Quality check'!CR$1-1)=0,"",OFFSET(CountryData!$A$1,'Quality check'!$A103-1,'Quality check'!CR$1-1)),"")</f>
        <v/>
      </c>
      <c r="CS103" s="203" t="str">
        <f ca="1">IF(AND(ISNUMBER($A103),ISNUMBER(CS$1)),IF(OFFSET(CountryData!$A$1,'Quality check'!$A103-1,'Quality check'!CS$1-1)=0,"",OFFSET(CountryData!$A$1,'Quality check'!$A103-1,'Quality check'!CS$1-1)),"")</f>
        <v/>
      </c>
      <c r="CT103" s="203" t="str">
        <f ca="1">IF(AND(ISNUMBER($A103),ISNUMBER(CT$1)),IF(OFFSET(CountryData!$A$1,'Quality check'!$A103-1,'Quality check'!CT$1-1)=0,"",OFFSET(CountryData!$A$1,'Quality check'!$A103-1,'Quality check'!CT$1-1)),"")</f>
        <v/>
      </c>
      <c r="CU103" s="203" t="str">
        <f ca="1">IF(AND(ISNUMBER($A103),ISNUMBER(CU$1)),IF(OFFSET(CountryData!$A$1,'Quality check'!$A103-1,'Quality check'!CU$1-1)=0,"",OFFSET(CountryData!$A$1,'Quality check'!$A103-1,'Quality check'!CU$1-1)),"")</f>
        <v/>
      </c>
      <c r="CV103" s="203" t="str">
        <f ca="1">IF(AND(ISNUMBER($A103),ISNUMBER(CV$1)),IF(OFFSET(CountryData!$A$1,'Quality check'!$A103-1,'Quality check'!CV$1-1)=0,"",OFFSET(CountryData!$A$1,'Quality check'!$A103-1,'Quality check'!CV$1-1)),"")</f>
        <v/>
      </c>
      <c r="CW103" s="203" t="str">
        <f ca="1">IF(AND(ISNUMBER($A103),ISNUMBER(CW$1)),IF(OFFSET(CountryData!$A$1,'Quality check'!$A103-1,'Quality check'!CW$1-1)=0,"",OFFSET(CountryData!$A$1,'Quality check'!$A103-1,'Quality check'!CW$1-1)),"")</f>
        <v/>
      </c>
      <c r="CX103" s="203" t="str">
        <f ca="1">IF(AND(ISNUMBER($A103),ISNUMBER(CX$1)),IF(OFFSET(CountryData!$A$1,'Quality check'!$A103-1,'Quality check'!CX$1-1)=0,"",OFFSET(CountryData!$A$1,'Quality check'!$A103-1,'Quality check'!CX$1-1)),"")</f>
        <v/>
      </c>
      <c r="CY103" s="203" t="str">
        <f ca="1">IF(AND(ISNUMBER($A103),ISNUMBER(CY$1)),IF(OFFSET(CountryData!$A$1,'Quality check'!$A103-1,'Quality check'!CY$1-1)=0,"",OFFSET(CountryData!$A$1,'Quality check'!$A103-1,'Quality check'!CY$1-1)),"")</f>
        <v/>
      </c>
      <c r="CZ103" s="308" t="str">
        <f ca="1">IF(AND(ISNUMBER($A103),ISNUMBER(CZ$1)),IF(OFFSET(CountryData!$A$1,'Quality check'!$A103-1,'Quality check'!CZ$1-1)=0,"",OFFSET(CountryData!$A$1,'Quality check'!$A103-1,'Quality check'!CZ$1-1)),"")</f>
        <v/>
      </c>
      <c r="DA103" s="308" t="str">
        <f ca="1">IF(AND(ISNUMBER($A103),ISNUMBER(DA$1)),IF(OFFSET(CountryData!$A$1,'Quality check'!$A103-1,'Quality check'!DA$1-1)=0,"",OFFSET(CountryData!$A$1,'Quality check'!$A103-1,'Quality check'!DA$1-1)),"")</f>
        <v/>
      </c>
      <c r="DB103" s="202" t="str">
        <f ca="1">IF(AND(ISNUMBER($A103),ISNUMBER(DB$1)),IF(OFFSET(CountryData!$A$1,'Quality check'!$A103-1,'Quality check'!DB$1-1)=0,"",OFFSET(CountryData!$A$1,'Quality check'!$A103-1,'Quality check'!DB$1-1)),"")</f>
        <v/>
      </c>
      <c r="DC103" s="308" t="str">
        <f ca="1">IF(AND(ISNUMBER($A103),ISNUMBER(DC$1)),IF(OFFSET(CountryData!$A$1,'Quality check'!$A103-1,'Quality check'!DC$1-1)=0,"",OFFSET(CountryData!$A$1,'Quality check'!$A103-1,'Quality check'!DC$1-1)),"")</f>
        <v/>
      </c>
      <c r="DD103" s="308" t="str">
        <f ca="1">IF(AND(ISNUMBER($A103),ISNUMBER(DD$1)),IF(OFFSET(CountryData!$A$1,'Quality check'!$A103-1,'Quality check'!DD$1-1)=0,"",OFFSET(CountryData!$A$1,'Quality check'!$A103-1,'Quality check'!DD$1-1)),"")</f>
        <v/>
      </c>
      <c r="DE103" s="202" t="str">
        <f ca="1">IF(AND(ISNUMBER($A103),ISNUMBER(DE$1)),IF(OFFSET(CountryData!$A$1,'Quality check'!$A103-1,'Quality check'!DE$1-1)=0,"",OFFSET(CountryData!$A$1,'Quality check'!$A103-1,'Quality check'!DE$1-1)),"")</f>
        <v/>
      </c>
      <c r="DF103" s="203" t="str">
        <f ca="1">IF(AND(ISNUMBER($A103),ISNUMBER(DF$1)),IF(OFFSET(CountryData!$A$1,'Quality check'!$A103-1,'Quality check'!DF$1-1)=0,"",OFFSET(CountryData!$A$1,'Quality check'!$A103-1,'Quality check'!DF$1-1)),"")</f>
        <v/>
      </c>
      <c r="DG103" s="308" t="str">
        <f ca="1">IF(AND(ISNUMBER($A103),ISNUMBER(DG$1)),IF(OFFSET(CountryData!$A$1,'Quality check'!$A103-1,'Quality check'!DG$1-1)=0,"",OFFSET(CountryData!$A$1,'Quality check'!$A103-1,'Quality check'!DG$1-1)),"")</f>
        <v/>
      </c>
      <c r="DH103" s="203" t="str">
        <f ca="1">IF(AND(ISNUMBER($A103),ISNUMBER(DH$1)),IF(OFFSET(CountryData!$A$1,'Quality check'!$A103-1,'Quality check'!DH$1-1)=0,"",OFFSET(CountryData!$A$1,'Quality check'!$A103-1,'Quality check'!DH$1-1)),"")</f>
        <v/>
      </c>
      <c r="DI103" s="308" t="str">
        <f ca="1">IF(AND(ISNUMBER($A103),ISNUMBER(DI$1)),IF(OFFSET(CountryData!$A$1,'Quality check'!$A103-1,'Quality check'!DI$1-1)=0,"",OFFSET(CountryData!$A$1,'Quality check'!$A103-1,'Quality check'!DI$1-1)),"")</f>
        <v/>
      </c>
      <c r="DJ103" s="308" t="str">
        <f ca="1">IF(AND(ISNUMBER($A103),ISNUMBER(DJ$1)),IF(OFFSET(CountryData!$A$1,'Quality check'!$A103-1,'Quality check'!DJ$1-1)=0,"",OFFSET(CountryData!$A$1,'Quality check'!$A103-1,'Quality check'!DJ$1-1)),"")</f>
        <v/>
      </c>
      <c r="DK103" s="203" t="str">
        <f ca="1">IF(AND(ISNUMBER($A103),ISNUMBER(DK$1)),IF(OFFSET(CountryData!$A$1,'Quality check'!$A103-1,'Quality check'!DK$1-1)=0,"",OFFSET(CountryData!$A$1,'Quality check'!$A103-1,'Quality check'!DK$1-1)),"")</f>
        <v/>
      </c>
      <c r="DL103" s="203" t="str">
        <f ca="1">IF(AND(ISNUMBER($A103),ISNUMBER(DL$1)),IF(OFFSET(CountryData!$A$1,'Quality check'!$A103-1,'Quality check'!DL$1-1)=0,"",OFFSET(CountryData!$A$1,'Quality check'!$A103-1,'Quality check'!DL$1-1)),"")</f>
        <v/>
      </c>
      <c r="DM103" s="203" t="str">
        <f ca="1">IF(AND(ISNUMBER($A103),ISNUMBER(DM$1)),IF(OFFSET(CountryData!$A$1,'Quality check'!$A103-1,'Quality check'!DM$1-1)=0,"",OFFSET(CountryData!$A$1,'Quality check'!$A103-1,'Quality check'!DM$1-1)),"")</f>
        <v/>
      </c>
      <c r="DN103" s="203" t="str">
        <f ca="1">IF(AND(ISNUMBER($A103),ISNUMBER(DN$1)),IF(OFFSET(CountryData!$A$1,'Quality check'!$A103-1,'Quality check'!DN$1-1)=0,"",OFFSET(CountryData!$A$1,'Quality check'!$A103-1,'Quality check'!DN$1-1)),"")</f>
        <v/>
      </c>
      <c r="DO103" t="str">
        <f ca="1">IF(AND(ISNUMBER($A103),ISNUMBER(DO$1)),IF(OFFSET(CountryData!$A$1,'Quality check'!$A103-1,'Quality check'!DO$1-1)=0,"",OFFSET(CountryData!$A$1,'Quality check'!$A103-1,'Quality check'!DO$1-1)),"")</f>
        <v/>
      </c>
      <c r="DP103" t="str">
        <f ca="1">IF(AND(ISNUMBER($A103),ISNUMBER(DP$1)),IF(OFFSET(CountryData!$A$1,'Quality check'!$A103-1,'Quality check'!DP$1-1)=0,"",OFFSET(CountryData!$A$1,'Quality check'!$A103-1,'Quality check'!DP$1-1)),"")</f>
        <v/>
      </c>
      <c r="EF103">
        <f t="shared" si="14"/>
        <v>16</v>
      </c>
      <c r="EG103" t="str">
        <f t="shared" si="15"/>
        <v/>
      </c>
      <c r="EH103" t="str">
        <f t="shared" si="11"/>
        <v/>
      </c>
    </row>
    <row r="104" spans="1:138" x14ac:dyDescent="0.25">
      <c r="A104" s="114">
        <f>IF(ISNUMBER(MATCH(C104,CountryData!$EM:$EM,0)),MATCH(C104,CountryData!$EM:$EM,0),"")</f>
        <v>108</v>
      </c>
      <c r="B104" t="s">
        <v>474</v>
      </c>
      <c r="C104" t="s">
        <v>793</v>
      </c>
      <c r="D104" t="str">
        <f t="shared" si="12"/>
        <v>South Africa</v>
      </c>
      <c r="E104">
        <f t="shared" si="13"/>
        <v>2013</v>
      </c>
      <c r="F104" s="203" t="str">
        <f ca="1">IF(AND(ISNUMBER($A104),ISNUMBER(F$1)),IF(OFFSET(CountryData!$A$1,'Quality check'!$A104-1,'Quality check'!F$1-1)=0,"",OFFSET(CountryData!$A$1,'Quality check'!$A104-1,'Quality check'!F$1-1)),"")</f>
        <v/>
      </c>
      <c r="G104" s="203" t="str">
        <f ca="1">IF(AND(ISNUMBER($A104),ISNUMBER(G$1)),IF(OFFSET(CountryData!$A$1,'Quality check'!$A104-1,'Quality check'!G$1-1)=0,"",OFFSET(CountryData!$A$1,'Quality check'!$A104-1,'Quality check'!G$1-1)),"")</f>
        <v/>
      </c>
      <c r="H104" s="202" t="str">
        <f ca="1">IF(AND(ISNUMBER($A104),ISNUMBER(H$1)),IF(OFFSET(CountryData!$A$1,'Quality check'!$A104-1,'Quality check'!H$1-1)=0,"",OFFSET(CountryData!$A$1,'Quality check'!$A104-1,'Quality check'!H$1-1)),"")</f>
        <v/>
      </c>
      <c r="I104" s="202" t="str">
        <f ca="1">IF(AND(ISNUMBER($A104),ISNUMBER(I$1)),IF(OFFSET(CountryData!$A$1,'Quality check'!$A104-1,'Quality check'!I$1-1)=0,"",OFFSET(CountryData!$A$1,'Quality check'!$A104-1,'Quality check'!I$1-1)),"")</f>
        <v/>
      </c>
      <c r="J104" s="203" t="str">
        <f ca="1">IF(AND(ISNUMBER($A104),ISNUMBER(J$1)),IF(OFFSET(CountryData!$A$1,'Quality check'!$A104-1,'Quality check'!J$1-1)=0,"",OFFSET(CountryData!$A$1,'Quality check'!$A104-1,'Quality check'!J$1-1)),"")</f>
        <v/>
      </c>
      <c r="K104" s="203" t="str">
        <f ca="1">IF(AND(ISNUMBER($A104),ISNUMBER(K$1)),IF(OFFSET(CountryData!$A$1,'Quality check'!$A104-1,'Quality check'!K$1-1)=0,"",OFFSET(CountryData!$A$1,'Quality check'!$A104-1,'Quality check'!K$1-1)),"")</f>
        <v/>
      </c>
      <c r="L104" s="203" t="str">
        <f ca="1">IF(AND(ISNUMBER($A104),ISNUMBER(L$1)),IF(OFFSET(CountryData!$A$1,'Quality check'!$A104-1,'Quality check'!L$1-1)=0,"",OFFSET(CountryData!$A$1,'Quality check'!$A104-1,'Quality check'!L$1-1)),"")</f>
        <v/>
      </c>
      <c r="M104" s="203" t="str">
        <f ca="1">IF(AND(ISNUMBER($A104),ISNUMBER(M$1)),IF(OFFSET(CountryData!$A$1,'Quality check'!$A104-1,'Quality check'!M$1-1)=0,"",OFFSET(CountryData!$A$1,'Quality check'!$A104-1,'Quality check'!M$1-1)),"")</f>
        <v/>
      </c>
      <c r="N104" s="203" t="str">
        <f ca="1">IF(AND(ISNUMBER($A104),ISNUMBER(N$1)),IF(OFFSET(CountryData!$A$1,'Quality check'!$A104-1,'Quality check'!N$1-1)=0,"",OFFSET(CountryData!$A$1,'Quality check'!$A104-1,'Quality check'!N$1-1)),"")</f>
        <v/>
      </c>
      <c r="O104" s="203" t="str">
        <f ca="1">IF(AND(ISNUMBER($A104),ISNUMBER(O$1)),IF(OFFSET(CountryData!$A$1,'Quality check'!$A104-1,'Quality check'!O$1-1)=0,"",OFFSET(CountryData!$A$1,'Quality check'!$A104-1,'Quality check'!O$1-1)),"")</f>
        <v/>
      </c>
      <c r="P104" s="203" t="str">
        <f ca="1">IF(AND(ISNUMBER($A104),ISNUMBER(P$1)),IF(OFFSET(CountryData!$A$1,'Quality check'!$A104-1,'Quality check'!P$1-1)=0,"",OFFSET(CountryData!$A$1,'Quality check'!$A104-1,'Quality check'!P$1-1)),"")</f>
        <v/>
      </c>
      <c r="Q104" s="203" t="str">
        <f ca="1">IF(AND(ISNUMBER($A104),ISNUMBER(Q$1)),IF(OFFSET(CountryData!$A$1,'Quality check'!$A104-1,'Quality check'!Q$1-1)=0,"",OFFSET(CountryData!$A$1,'Quality check'!$A104-1,'Quality check'!Q$1-1)),"")</f>
        <v/>
      </c>
      <c r="R104" s="203" t="str">
        <f ca="1">IF(AND(ISNUMBER($A104),ISNUMBER(R$1)),IF(OFFSET(CountryData!$A$1,'Quality check'!$A104-1,'Quality check'!R$1-1)=0,"",OFFSET(CountryData!$A$1,'Quality check'!$A104-1,'Quality check'!R$1-1)),"")</f>
        <v/>
      </c>
      <c r="S104" s="203" t="str">
        <f ca="1">IF(AND(ISNUMBER($A104),ISNUMBER(S$1)),IF(OFFSET(CountryData!$A$1,'Quality check'!$A104-1,'Quality check'!S$1-1)=0,"",OFFSET(CountryData!$A$1,'Quality check'!$A104-1,'Quality check'!S$1-1)),"")</f>
        <v/>
      </c>
      <c r="T104" s="202" t="str">
        <f ca="1">IF(AND(ISNUMBER($A104),ISNUMBER(T$1)),IF(OFFSET(CountryData!$A$1,'Quality check'!$A104-1,'Quality check'!T$1-1)=0,"",OFFSET(CountryData!$A$1,'Quality check'!$A104-1,'Quality check'!T$1-1)),"")</f>
        <v/>
      </c>
      <c r="U104" s="203" t="str">
        <f ca="1">IF(AND(ISNUMBER($A104),ISNUMBER(U$1)),IF(OFFSET(CountryData!$A$1,'Quality check'!$A104-1,'Quality check'!U$1-1)=0,"",OFFSET(CountryData!$A$1,'Quality check'!$A104-1,'Quality check'!U$1-1)),"")</f>
        <v/>
      </c>
      <c r="V104" s="203" t="str">
        <f ca="1">IF(AND(ISNUMBER($A104),ISNUMBER(V$1)),IF(OFFSET(CountryData!$A$1,'Quality check'!$A104-1,'Quality check'!V$1-1)=0,"",OFFSET(CountryData!$A$1,'Quality check'!$A104-1,'Quality check'!V$1-1)),"")</f>
        <v/>
      </c>
      <c r="W104" s="202" t="str">
        <f ca="1">IF(AND(ISNUMBER($A104),ISNUMBER(W$1)),IF(OFFSET(CountryData!$A$1,'Quality check'!$A104-1,'Quality check'!W$1-1)=0,"",OFFSET(CountryData!$A$1,'Quality check'!$A104-1,'Quality check'!W$1-1)),"")</f>
        <v/>
      </c>
      <c r="X104" s="202" t="str">
        <f ca="1">IF(AND(ISNUMBER($A104),ISNUMBER(X$1)),IF(OFFSET(CountryData!$A$1,'Quality check'!$A104-1,'Quality check'!X$1-1)=0,"",OFFSET(CountryData!$A$1,'Quality check'!$A104-1,'Quality check'!X$1-1)),"")</f>
        <v/>
      </c>
      <c r="Y104" s="202" t="str">
        <f ca="1">IF(AND(ISNUMBER($A104),ISNUMBER(Y$1)),IF(OFFSET(CountryData!$A$1,'Quality check'!$A104-1,'Quality check'!Y$1-1)=0,"",OFFSET(CountryData!$A$1,'Quality check'!$A104-1,'Quality check'!Y$1-1)),"")</f>
        <v/>
      </c>
      <c r="Z104" s="202" t="str">
        <f ca="1">IF(AND(ISNUMBER($A104),ISNUMBER(Z$1)),IF(OFFSET(CountryData!$A$1,'Quality check'!$A104-1,'Quality check'!Z$1-1)=0,"",OFFSET(CountryData!$A$1,'Quality check'!$A104-1,'Quality check'!Z$1-1)),"")</f>
        <v/>
      </c>
      <c r="AA104" s="203" t="str">
        <f ca="1">IF(AND(ISNUMBER($A104),ISNUMBER(AA$1)),IF(OFFSET(CountryData!$A$1,'Quality check'!$A104-1,'Quality check'!AA$1-1)=0,"",OFFSET(CountryData!$A$1,'Quality check'!$A104-1,'Quality check'!AA$1-1)),"")</f>
        <v/>
      </c>
      <c r="AB104" s="203" t="str">
        <f ca="1">IF(AND(ISNUMBER($A104),ISNUMBER(AB$1)),IF(OFFSET(CountryData!$A$1,'Quality check'!$A104-1,'Quality check'!AB$1-1)=0,"",OFFSET(CountryData!$A$1,'Quality check'!$A104-1,'Quality check'!AB$1-1)),"")</f>
        <v/>
      </c>
      <c r="AC104" s="203" t="str">
        <f ca="1">IF(AND(ISNUMBER($A104),ISNUMBER(AC$1)),IF(OFFSET(CountryData!$A$1,'Quality check'!$A104-1,'Quality check'!AC$1-1)=0,"",OFFSET(CountryData!$A$1,'Quality check'!$A104-1,'Quality check'!AC$1-1)),"")</f>
        <v/>
      </c>
      <c r="AD104" s="203" t="str">
        <f ca="1">IF(AND(ISNUMBER($A104),ISNUMBER(AD$1)),IF(OFFSET(CountryData!$A$1,'Quality check'!$A104-1,'Quality check'!AD$1-1)=0,"",OFFSET(CountryData!$A$1,'Quality check'!$A104-1,'Quality check'!AD$1-1)),"")</f>
        <v/>
      </c>
      <c r="AE104" s="202" t="str">
        <f ca="1">IF(AND(ISNUMBER($A104),ISNUMBER(AE$1)),IF(OFFSET(CountryData!$A$1,'Quality check'!$A104-1,'Quality check'!AE$1-1)=0,"",OFFSET(CountryData!$A$1,'Quality check'!$A104-1,'Quality check'!AE$1-1)),"")</f>
        <v/>
      </c>
      <c r="AF104" s="308" t="str">
        <f ca="1">IF(AND(ISNUMBER($A104),ISNUMBER(AF$1)),IF(OFFSET(CountryData!$A$1,'Quality check'!$A104-1,'Quality check'!AF$1-1)=0,"",OFFSET(CountryData!$A$1,'Quality check'!$A104-1,'Quality check'!AF$1-1)),"")</f>
        <v/>
      </c>
      <c r="AG104" s="203" t="str">
        <f ca="1">IF(AND(ISNUMBER($A104),ISNUMBER(AG$1)),IF(OFFSET(CountryData!$A$1,'Quality check'!$A104-1,'Quality check'!AG$1-1)=0,"",OFFSET(CountryData!$A$1,'Quality check'!$A104-1,'Quality check'!AG$1-1)),"")</f>
        <v/>
      </c>
      <c r="AH104" s="203" t="str">
        <f ca="1">IF(AND(ISNUMBER($A104),ISNUMBER(AH$1)),IF(OFFSET(CountryData!$A$1,'Quality check'!$A104-1,'Quality check'!AH$1-1)=0,"",OFFSET(CountryData!$A$1,'Quality check'!$A104-1,'Quality check'!AH$1-1)),"")</f>
        <v/>
      </c>
      <c r="AI104" s="203" t="str">
        <f ca="1">IF(AND(ISNUMBER($A104),ISNUMBER(AI$1)),IF(OFFSET(CountryData!$A$1,'Quality check'!$A104-1,'Quality check'!AI$1-1)=0,"",OFFSET(CountryData!$A$1,'Quality check'!$A104-1,'Quality check'!AI$1-1)),"")</f>
        <v/>
      </c>
      <c r="AJ104" s="202" t="str">
        <f ca="1">IF(AND(ISNUMBER($A104),ISNUMBER(AJ$1)),IF(OFFSET(CountryData!$A$1,'Quality check'!$A104-1,'Quality check'!AJ$1-1)=0,"",OFFSET(CountryData!$A$1,'Quality check'!$A104-1,'Quality check'!AJ$1-1)),"")</f>
        <v/>
      </c>
      <c r="AK104" s="202" t="str">
        <f ca="1">IF(AND(ISNUMBER($A104),ISNUMBER(AK$1)),IF(OFFSET(CountryData!$A$1,'Quality check'!$A104-1,'Quality check'!AK$1-1)=0,"",OFFSET(CountryData!$A$1,'Quality check'!$A104-1,'Quality check'!AK$1-1)),"")</f>
        <v/>
      </c>
      <c r="AL104" s="202" t="str">
        <f ca="1">IF(AND(ISNUMBER($A104),ISNUMBER(AL$1)),IF(OFFSET(CountryData!$A$1,'Quality check'!$A104-1,'Quality check'!AL$1-1)=0,"",OFFSET(CountryData!$A$1,'Quality check'!$A104-1,'Quality check'!AL$1-1)),"")</f>
        <v/>
      </c>
      <c r="AM104" s="202" t="str">
        <f ca="1">IF(AND(ISNUMBER($A104),ISNUMBER(AM$1)),IF(OFFSET(CountryData!$A$1,'Quality check'!$A104-1,'Quality check'!AM$1-1)=0,"",OFFSET(CountryData!$A$1,'Quality check'!$A104-1,'Quality check'!AM$1-1)),"")</f>
        <v/>
      </c>
      <c r="AN104" s="202" t="str">
        <f ca="1">IF(AND(ISNUMBER($A104),ISNUMBER(AN$1)),IF(OFFSET(CountryData!$A$1,'Quality check'!$A104-1,'Quality check'!AN$1-1)=0,"",OFFSET(CountryData!$A$1,'Quality check'!$A104-1,'Quality check'!AN$1-1)),"")</f>
        <v/>
      </c>
      <c r="AO104" s="203" t="str">
        <f ca="1">IF(AND(ISNUMBER($A104),ISNUMBER(AO$1)),IF(OFFSET(CountryData!$A$1,'Quality check'!$A104-1,'Quality check'!AO$1-1)=0,"",OFFSET(CountryData!$A$1,'Quality check'!$A104-1,'Quality check'!AO$1-1)),"")</f>
        <v/>
      </c>
      <c r="AP104" s="203" t="str">
        <f ca="1">IF(AND(ISNUMBER($A104),ISNUMBER(AP$1)),IF(OFFSET(CountryData!$A$1,'Quality check'!$A104-1,'Quality check'!AP$1-1)=0,"",OFFSET(CountryData!$A$1,'Quality check'!$A104-1,'Quality check'!AP$1-1)),"")</f>
        <v/>
      </c>
      <c r="AQ104" s="202" t="str">
        <f ca="1">IF(AND(ISNUMBER($A104),ISNUMBER(AQ$1)),IF(OFFSET(CountryData!$A$1,'Quality check'!$A104-1,'Quality check'!AQ$1-1)=0,"",OFFSET(CountryData!$A$1,'Quality check'!$A104-1,'Quality check'!AQ$1-1)),"")</f>
        <v/>
      </c>
      <c r="AR104" s="202" t="str">
        <f ca="1">IF(AND(ISNUMBER($A104),ISNUMBER(AR$1)),IF(OFFSET(CountryData!$A$1,'Quality check'!$A104-1,'Quality check'!AR$1-1)=0,"",OFFSET(CountryData!$A$1,'Quality check'!$A104-1,'Quality check'!AR$1-1)),"")</f>
        <v/>
      </c>
      <c r="AS104" s="202" t="str">
        <f ca="1">IF(AND(ISNUMBER($A104),ISNUMBER(AS$1)),IF(OFFSET(CountryData!$A$1,'Quality check'!$A104-1,'Quality check'!AS$1-1)=0,"",OFFSET(CountryData!$A$1,'Quality check'!$A104-1,'Quality check'!AS$1-1)),"")</f>
        <v/>
      </c>
      <c r="AT104" s="202" t="str">
        <f ca="1">IF(AND(ISNUMBER($A104),ISNUMBER(AT$1)),IF(OFFSET(CountryData!$A$1,'Quality check'!$A104-1,'Quality check'!AT$1-1)=0,"",OFFSET(CountryData!$A$1,'Quality check'!$A104-1,'Quality check'!AT$1-1)),"")</f>
        <v/>
      </c>
      <c r="AU104" s="202" t="str">
        <f ca="1">IF(AND(ISNUMBER($A104),ISNUMBER(AU$1)),IF(OFFSET(CountryData!$A$1,'Quality check'!$A104-1,'Quality check'!AU$1-1)=0,"",OFFSET(CountryData!$A$1,'Quality check'!$A104-1,'Quality check'!AU$1-1)),"")</f>
        <v/>
      </c>
      <c r="AV104" s="202" t="str">
        <f ca="1">IF(AND(ISNUMBER($A104),ISNUMBER(AV$1)),IF(OFFSET(CountryData!$A$1,'Quality check'!$A104-1,'Quality check'!AV$1-1)=0,"",OFFSET(CountryData!$A$1,'Quality check'!$A104-1,'Quality check'!AV$1-1)),"")</f>
        <v/>
      </c>
      <c r="AW104" s="203" t="str">
        <f ca="1">IF(AND(ISNUMBER($A104),ISNUMBER(AW$1)),IF(OFFSET(CountryData!$A$1,'Quality check'!$A104-1,'Quality check'!AW$1-1)=0,"",OFFSET(CountryData!$A$1,'Quality check'!$A104-1,'Quality check'!AW$1-1)),"")</f>
        <v/>
      </c>
      <c r="AX104" s="203" t="str">
        <f ca="1">IF(AND(ISNUMBER($A104),ISNUMBER(AX$1)),IF(OFFSET(CountryData!$A$1,'Quality check'!$A104-1,'Quality check'!AX$1-1)=0,"",OFFSET(CountryData!$A$1,'Quality check'!$A104-1,'Quality check'!AX$1-1)),"")</f>
        <v/>
      </c>
      <c r="AY104" s="202" t="str">
        <f ca="1">IF(AND(ISNUMBER($A104),ISNUMBER(AY$1)),IF(OFFSET(CountryData!$A$1,'Quality check'!$A104-1,'Quality check'!AY$1-1)=0,"",OFFSET(CountryData!$A$1,'Quality check'!$A104-1,'Quality check'!AY$1-1)),"")</f>
        <v/>
      </c>
      <c r="AZ104" s="202" t="str">
        <f ca="1">IF(AND(ISNUMBER($A104),ISNUMBER(AZ$1)),IF(OFFSET(CountryData!$A$1,'Quality check'!$A104-1,'Quality check'!AZ$1-1)=0,"",OFFSET(CountryData!$A$1,'Quality check'!$A104-1,'Quality check'!AZ$1-1)),"")</f>
        <v/>
      </c>
      <c r="BA104" s="202" t="str">
        <f ca="1">IF(AND(ISNUMBER($A104),ISNUMBER(BA$1)),IF(OFFSET(CountryData!$A$1,'Quality check'!$A104-1,'Quality check'!BA$1-1)=0,"",OFFSET(CountryData!$A$1,'Quality check'!$A104-1,'Quality check'!BA$1-1)),"")</f>
        <v/>
      </c>
      <c r="BB104" s="202" t="str">
        <f ca="1">IF(AND(ISNUMBER($A104),ISNUMBER(BB$1)),IF(OFFSET(CountryData!$A$1,'Quality check'!$A104-1,'Quality check'!BB$1-1)=0,"",OFFSET(CountryData!$A$1,'Quality check'!$A104-1,'Quality check'!BB$1-1)),"")</f>
        <v/>
      </c>
      <c r="BC104" s="202" t="str">
        <f ca="1">IF(AND(ISNUMBER($A104),ISNUMBER(BC$1)),IF(OFFSET(CountryData!$A$1,'Quality check'!$A104-1,'Quality check'!BC$1-1)=0,"",OFFSET(CountryData!$A$1,'Quality check'!$A104-1,'Quality check'!BC$1-1)),"")</f>
        <v/>
      </c>
      <c r="BD104" s="313" t="str">
        <f ca="1">IF(AND(ISNUMBER($A104),ISNUMBER(BD$1)),IF(OFFSET(CountryData!$A$1,'Quality check'!$A104-1,'Quality check'!BD$1-1)=0,"",OFFSET(CountryData!$A$1,'Quality check'!$A104-1,'Quality check'!BD$1-1)),"")</f>
        <v/>
      </c>
      <c r="BE104" s="313" t="str">
        <f ca="1">IF(AND(ISNUMBER($A104),ISNUMBER(BE$1)),IF(OFFSET(CountryData!$A$1,'Quality check'!$A104-1,'Quality check'!BE$1-1)=0,"",OFFSET(CountryData!$A$1,'Quality check'!$A104-1,'Quality check'!BE$1-1)),"")</f>
        <v/>
      </c>
      <c r="BF104" s="313" t="str">
        <f ca="1">IF(AND(ISNUMBER($A104),ISNUMBER(BF$1)),IF(OFFSET(CountryData!$A$1,'Quality check'!$A104-1,'Quality check'!BF$1-1)=0,"",OFFSET(CountryData!$A$1,'Quality check'!$A104-1,'Quality check'!BF$1-1)),"")</f>
        <v/>
      </c>
      <c r="BG104" s="203" t="str">
        <f ca="1">IF(AND(ISNUMBER($A104),ISNUMBER(BG$1)),IF(OFFSET(CountryData!$A$1,'Quality check'!$A104-1,'Quality check'!BG$1-1)=0,"",OFFSET(CountryData!$A$1,'Quality check'!$A104-1,'Quality check'!BG$1-1)),"")</f>
        <v/>
      </c>
      <c r="BH104" s="202" t="str">
        <f ca="1">IF(AND(ISNUMBER($A104),ISNUMBER(BH$1)),IF(OFFSET(CountryData!$A$1,'Quality check'!$A104-1,'Quality check'!BH$1-1)=0,"",OFFSET(CountryData!$A$1,'Quality check'!$A104-1,'Quality check'!BH$1-1)),"")</f>
        <v/>
      </c>
      <c r="BI104" s="203" t="str">
        <f ca="1">IF(AND(ISNUMBER($A104),ISNUMBER(BI$1)),IF(OFFSET(CountryData!$A$1,'Quality check'!$A104-1,'Quality check'!BI$1-1)=0,"",OFFSET(CountryData!$A$1,'Quality check'!$A104-1,'Quality check'!BI$1-1)),"")</f>
        <v/>
      </c>
      <c r="BJ104" s="202" t="str">
        <f ca="1">IF(AND(ISNUMBER($A104),ISNUMBER(BJ$1)),IF(OFFSET(CountryData!$A$1,'Quality check'!$A104-1,'Quality check'!BJ$1-1)=0,"",OFFSET(CountryData!$A$1,'Quality check'!$A104-1,'Quality check'!BJ$1-1)),"")</f>
        <v/>
      </c>
      <c r="BK104" s="202" t="str">
        <f ca="1">IF(AND(ISNUMBER($A104),ISNUMBER(BK$1)),IF(OFFSET(CountryData!$A$1,'Quality check'!$A104-1,'Quality check'!BK$1-1)=0,"",OFFSET(CountryData!$A$1,'Quality check'!$A104-1,'Quality check'!BK$1-1)),"")</f>
        <v/>
      </c>
      <c r="BL104" s="308" t="str">
        <f ca="1">IF(AND(ISNUMBER($A104),ISNUMBER(BL$1)),IF(OFFSET(CountryData!$A$1,'Quality check'!$A104-1,'Quality check'!BL$1-1)=0,"",OFFSET(CountryData!$A$1,'Quality check'!$A104-1,'Quality check'!BL$1-1)),"")</f>
        <v/>
      </c>
      <c r="BM104" s="308" t="str">
        <f ca="1">IF(AND(ISNUMBER($A104),ISNUMBER(BM$1)),IF(OFFSET(CountryData!$A$1,'Quality check'!$A104-1,'Quality check'!BM$1-1)=0,"",OFFSET(CountryData!$A$1,'Quality check'!$A104-1,'Quality check'!BM$1-1)),"")</f>
        <v/>
      </c>
      <c r="BN104" s="308" t="str">
        <f ca="1">IF(AND(ISNUMBER($A104),ISNUMBER(BN$1)),IF(OFFSET(CountryData!$A$1,'Quality check'!$A104-1,'Quality check'!BN$1-1)=0,"",OFFSET(CountryData!$A$1,'Quality check'!$A104-1,'Quality check'!BN$1-1)),"")</f>
        <v/>
      </c>
      <c r="BO104" s="308" t="str">
        <f ca="1">IF(AND(ISNUMBER($A104),ISNUMBER(BO$1)),IF(OFFSET(CountryData!$A$1,'Quality check'!$A104-1,'Quality check'!BO$1-1)=0,"",OFFSET(CountryData!$A$1,'Quality check'!$A104-1,'Quality check'!BO$1-1)),"")</f>
        <v/>
      </c>
      <c r="BP104" s="308" t="str">
        <f ca="1">IF(AND(ISNUMBER($A104),ISNUMBER(BP$1)),IF(OFFSET(CountryData!$A$1,'Quality check'!$A104-1,'Quality check'!BP$1-1)=0,"",OFFSET(CountryData!$A$1,'Quality check'!$A104-1,'Quality check'!BP$1-1)),"")</f>
        <v/>
      </c>
      <c r="BQ104" s="308" t="str">
        <f ca="1">IF(AND(ISNUMBER($A104),ISNUMBER(BQ$1)),IF(OFFSET(CountryData!$A$1,'Quality check'!$A104-1,'Quality check'!BQ$1-1)=0,"",OFFSET(CountryData!$A$1,'Quality check'!$A104-1,'Quality check'!BQ$1-1)),"")</f>
        <v/>
      </c>
      <c r="BR104" s="308" t="str">
        <f ca="1">IF(AND(ISNUMBER($A104),ISNUMBER(BR$1)),IF(OFFSET(CountryData!$A$1,'Quality check'!$A104-1,'Quality check'!BR$1-1)=0,"",OFFSET(CountryData!$A$1,'Quality check'!$A104-1,'Quality check'!BR$1-1)),"")</f>
        <v/>
      </c>
      <c r="BS104" s="308" t="str">
        <f ca="1">IF(AND(ISNUMBER($A104),ISNUMBER(BS$1)),IF(OFFSET(CountryData!$A$1,'Quality check'!$A104-1,'Quality check'!BS$1-1)=0,"",OFFSET(CountryData!$A$1,'Quality check'!$A104-1,'Quality check'!BS$1-1)),"")</f>
        <v/>
      </c>
      <c r="BT104" s="308" t="str">
        <f ca="1">IF(AND(ISNUMBER($A104),ISNUMBER(BT$1)),IF(OFFSET(CountryData!$A$1,'Quality check'!$A104-1,'Quality check'!BT$1-1)=0,"",OFFSET(CountryData!$A$1,'Quality check'!$A104-1,'Quality check'!BT$1-1)),"")</f>
        <v/>
      </c>
      <c r="BU104" s="308" t="str">
        <f ca="1">IF(AND(ISNUMBER($A104),ISNUMBER(BU$1)),IF(OFFSET(CountryData!$A$1,'Quality check'!$A104-1,'Quality check'!BU$1-1)=0,"",OFFSET(CountryData!$A$1,'Quality check'!$A104-1,'Quality check'!BU$1-1)),"")</f>
        <v/>
      </c>
      <c r="BV104" s="308" t="str">
        <f ca="1">IF(AND(ISNUMBER($A104),ISNUMBER(BV$1)),IF(OFFSET(CountryData!$A$1,'Quality check'!$A104-1,'Quality check'!BV$1-1)=0,"",OFFSET(CountryData!$A$1,'Quality check'!$A104-1,'Quality check'!BV$1-1)),"")</f>
        <v/>
      </c>
      <c r="BW104" s="308" t="str">
        <f ca="1">IF(AND(ISNUMBER($A104),ISNUMBER(BW$1)),IF(OFFSET(CountryData!$A$1,'Quality check'!$A104-1,'Quality check'!BW$1-1)=0,"",OFFSET(CountryData!$A$1,'Quality check'!$A104-1,'Quality check'!BW$1-1)),"")</f>
        <v/>
      </c>
      <c r="BX104" s="202" t="str">
        <f ca="1">IF(AND(ISNUMBER($A104),ISNUMBER(BX$1)),IF(OFFSET(CountryData!$A$1,'Quality check'!$A104-1,'Quality check'!BX$1-1)=0,"",OFFSET(CountryData!$A$1,'Quality check'!$A104-1,'Quality check'!BX$1-1)),"")</f>
        <v/>
      </c>
      <c r="BY104" s="308" t="str">
        <f ca="1">IF(AND(ISNUMBER($A104),ISNUMBER(BY$1)),IF(OFFSET(CountryData!$A$1,'Quality check'!$A104-1,'Quality check'!BY$1-1)=0,"",OFFSET(CountryData!$A$1,'Quality check'!$A104-1,'Quality check'!BY$1-1)),"")</f>
        <v/>
      </c>
      <c r="BZ104" s="308" t="str">
        <f ca="1">IF(AND(ISNUMBER($A104),ISNUMBER(BZ$1)),IF(OFFSET(CountryData!$A$1,'Quality check'!$A104-1,'Quality check'!BZ$1-1)=0,"",OFFSET(CountryData!$A$1,'Quality check'!$A104-1,'Quality check'!BZ$1-1)),"")</f>
        <v/>
      </c>
      <c r="CA104" s="308" t="str">
        <f ca="1">IF(AND(ISNUMBER($A104),ISNUMBER(CA$1)),IF(OFFSET(CountryData!$A$1,'Quality check'!$A104-1,'Quality check'!CA$1-1)=0,"",OFFSET(CountryData!$A$1,'Quality check'!$A104-1,'Quality check'!CA$1-1)),"")</f>
        <v/>
      </c>
      <c r="CB104" s="308" t="str">
        <f ca="1">IF(AND(ISNUMBER($A104),ISNUMBER(CB$1)),IF(OFFSET(CountryData!$A$1,'Quality check'!$A104-1,'Quality check'!CB$1-1)=0,"",OFFSET(CountryData!$A$1,'Quality check'!$A104-1,'Quality check'!CB$1-1)),"")</f>
        <v/>
      </c>
      <c r="CC104" s="308" t="str">
        <f ca="1">IF(AND(ISNUMBER($A104),ISNUMBER(CC$1)),IF(OFFSET(CountryData!$A$1,'Quality check'!$A104-1,'Quality check'!CC$1-1)=0,"",OFFSET(CountryData!$A$1,'Quality check'!$A104-1,'Quality check'!CC$1-1)),"")</f>
        <v/>
      </c>
      <c r="CD104" s="308" t="str">
        <f ca="1">IF(AND(ISNUMBER($A104),ISNUMBER(CD$1)),IF(OFFSET(CountryData!$A$1,'Quality check'!$A104-1,'Quality check'!CD$1-1)=0,"",OFFSET(CountryData!$A$1,'Quality check'!$A104-1,'Quality check'!CD$1-1)),"")</f>
        <v/>
      </c>
      <c r="CE104" s="308" t="str">
        <f ca="1">IF(AND(ISNUMBER($A104),ISNUMBER(CE$1)),IF(OFFSET(CountryData!$A$1,'Quality check'!$A104-1,'Quality check'!CE$1-1)=0,"",OFFSET(CountryData!$A$1,'Quality check'!$A104-1,'Quality check'!CE$1-1)),"")</f>
        <v/>
      </c>
      <c r="CF104" s="308" t="str">
        <f ca="1">IF(AND(ISNUMBER($A104),ISNUMBER(CF$1)),IF(OFFSET(CountryData!$A$1,'Quality check'!$A104-1,'Quality check'!CF$1-1)=0,"",OFFSET(CountryData!$A$1,'Quality check'!$A104-1,'Quality check'!CF$1-1)),"")</f>
        <v/>
      </c>
      <c r="CG104" s="308" t="str">
        <f ca="1">IF(AND(ISNUMBER($A104),ISNUMBER(CG$1)),IF(OFFSET(CountryData!$A$1,'Quality check'!$A104-1,'Quality check'!CG$1-1)=0,"",OFFSET(CountryData!$A$1,'Quality check'!$A104-1,'Quality check'!CG$1-1)),"")</f>
        <v/>
      </c>
      <c r="CH104" s="308" t="str">
        <f ca="1">IF(AND(ISNUMBER($A104),ISNUMBER(CH$1)),IF(OFFSET(CountryData!$A$1,'Quality check'!$A104-1,'Quality check'!CH$1-1)=0,"",OFFSET(CountryData!$A$1,'Quality check'!$A104-1,'Quality check'!CH$1-1)),"")</f>
        <v/>
      </c>
      <c r="CI104" s="308" t="str">
        <f ca="1">IF(AND(ISNUMBER($A104),ISNUMBER(CI$1)),IF(OFFSET(CountryData!$A$1,'Quality check'!$A104-1,'Quality check'!CI$1-1)=0,"",OFFSET(CountryData!$A$1,'Quality check'!$A104-1,'Quality check'!CI$1-1)),"")</f>
        <v/>
      </c>
      <c r="CJ104" s="308" t="str">
        <f ca="1">IF(AND(ISNUMBER($A104),ISNUMBER(CJ$1)),IF(OFFSET(CountryData!$A$1,'Quality check'!$A104-1,'Quality check'!CJ$1-1)=0,"",OFFSET(CountryData!$A$1,'Quality check'!$A104-1,'Quality check'!CJ$1-1)),"")</f>
        <v/>
      </c>
      <c r="CK104" s="202" t="str">
        <f ca="1">IF(AND(ISNUMBER($A104),ISNUMBER(CK$1)),IF(OFFSET(CountryData!$A$1,'Quality check'!$A104-1,'Quality check'!CK$1-1)=0,"",OFFSET(CountryData!$A$1,'Quality check'!$A104-1,'Quality check'!CK$1-1)),"")</f>
        <v/>
      </c>
      <c r="CL104" s="308" t="str">
        <f ca="1">IF(AND(ISNUMBER($A104),ISNUMBER(CL$1)),IF(OFFSET(CountryData!$A$1,'Quality check'!$A104-1,'Quality check'!CL$1-1)=0,"",OFFSET(CountryData!$A$1,'Quality check'!$A104-1,'Quality check'!CL$1-1)),"")</f>
        <v/>
      </c>
      <c r="CM104" s="308" t="str">
        <f ca="1">IF(AND(ISNUMBER($A104),ISNUMBER(CM$1)),IF(OFFSET(CountryData!$A$1,'Quality check'!$A104-1,'Quality check'!CM$1-1)=0,"",OFFSET(CountryData!$A$1,'Quality check'!$A104-1,'Quality check'!CM$1-1)),"")</f>
        <v/>
      </c>
      <c r="CN104" s="308" t="str">
        <f ca="1">IF(AND(ISNUMBER($A104),ISNUMBER(CN$1)),IF(OFFSET(CountryData!$A$1,'Quality check'!$A104-1,'Quality check'!CN$1-1)=0,"",OFFSET(CountryData!$A$1,'Quality check'!$A104-1,'Quality check'!CN$1-1)),"")</f>
        <v/>
      </c>
      <c r="CO104" s="308" t="str">
        <f ca="1">IF(AND(ISNUMBER($A104),ISNUMBER(CO$1)),IF(OFFSET(CountryData!$A$1,'Quality check'!$A104-1,'Quality check'!CO$1-1)=0,"",OFFSET(CountryData!$A$1,'Quality check'!$A104-1,'Quality check'!CO$1-1)),"")</f>
        <v/>
      </c>
      <c r="CP104" s="308" t="str">
        <f ca="1">IF(AND(ISNUMBER($A104),ISNUMBER(CP$1)),IF(OFFSET(CountryData!$A$1,'Quality check'!$A104-1,'Quality check'!CP$1-1)=0,"",OFFSET(CountryData!$A$1,'Quality check'!$A104-1,'Quality check'!CP$1-1)),"")</f>
        <v/>
      </c>
      <c r="CQ104" s="308" t="str">
        <f ca="1">IF(AND(ISNUMBER($A104),ISNUMBER(CQ$1)),IF(OFFSET(CountryData!$A$1,'Quality check'!$A104-1,'Quality check'!CQ$1-1)=0,"",OFFSET(CountryData!$A$1,'Quality check'!$A104-1,'Quality check'!CQ$1-1)),"")</f>
        <v/>
      </c>
      <c r="CR104" s="203" t="str">
        <f ca="1">IF(AND(ISNUMBER($A104),ISNUMBER(CR$1)),IF(OFFSET(CountryData!$A$1,'Quality check'!$A104-1,'Quality check'!CR$1-1)=0,"",OFFSET(CountryData!$A$1,'Quality check'!$A104-1,'Quality check'!CR$1-1)),"")</f>
        <v/>
      </c>
      <c r="CS104" s="203" t="str">
        <f ca="1">IF(AND(ISNUMBER($A104),ISNUMBER(CS$1)),IF(OFFSET(CountryData!$A$1,'Quality check'!$A104-1,'Quality check'!CS$1-1)=0,"",OFFSET(CountryData!$A$1,'Quality check'!$A104-1,'Quality check'!CS$1-1)),"")</f>
        <v/>
      </c>
      <c r="CT104" s="203" t="str">
        <f ca="1">IF(AND(ISNUMBER($A104),ISNUMBER(CT$1)),IF(OFFSET(CountryData!$A$1,'Quality check'!$A104-1,'Quality check'!CT$1-1)=0,"",OFFSET(CountryData!$A$1,'Quality check'!$A104-1,'Quality check'!CT$1-1)),"")</f>
        <v/>
      </c>
      <c r="CU104" s="203" t="str">
        <f ca="1">IF(AND(ISNUMBER($A104),ISNUMBER(CU$1)),IF(OFFSET(CountryData!$A$1,'Quality check'!$A104-1,'Quality check'!CU$1-1)=0,"",OFFSET(CountryData!$A$1,'Quality check'!$A104-1,'Quality check'!CU$1-1)),"")</f>
        <v/>
      </c>
      <c r="CV104" s="203" t="str">
        <f ca="1">IF(AND(ISNUMBER($A104),ISNUMBER(CV$1)),IF(OFFSET(CountryData!$A$1,'Quality check'!$A104-1,'Quality check'!CV$1-1)=0,"",OFFSET(CountryData!$A$1,'Quality check'!$A104-1,'Quality check'!CV$1-1)),"")</f>
        <v/>
      </c>
      <c r="CW104" s="203" t="str">
        <f ca="1">IF(AND(ISNUMBER($A104),ISNUMBER(CW$1)),IF(OFFSET(CountryData!$A$1,'Quality check'!$A104-1,'Quality check'!CW$1-1)=0,"",OFFSET(CountryData!$A$1,'Quality check'!$A104-1,'Quality check'!CW$1-1)),"")</f>
        <v/>
      </c>
      <c r="CX104" s="203" t="str">
        <f ca="1">IF(AND(ISNUMBER($A104),ISNUMBER(CX$1)),IF(OFFSET(CountryData!$A$1,'Quality check'!$A104-1,'Quality check'!CX$1-1)=0,"",OFFSET(CountryData!$A$1,'Quality check'!$A104-1,'Quality check'!CX$1-1)),"")</f>
        <v/>
      </c>
      <c r="CY104" s="203" t="str">
        <f ca="1">IF(AND(ISNUMBER($A104),ISNUMBER(CY$1)),IF(OFFSET(CountryData!$A$1,'Quality check'!$A104-1,'Quality check'!CY$1-1)=0,"",OFFSET(CountryData!$A$1,'Quality check'!$A104-1,'Quality check'!CY$1-1)),"")</f>
        <v/>
      </c>
      <c r="CZ104" s="308" t="str">
        <f ca="1">IF(AND(ISNUMBER($A104),ISNUMBER(CZ$1)),IF(OFFSET(CountryData!$A$1,'Quality check'!$A104-1,'Quality check'!CZ$1-1)=0,"",OFFSET(CountryData!$A$1,'Quality check'!$A104-1,'Quality check'!CZ$1-1)),"")</f>
        <v/>
      </c>
      <c r="DA104" s="308" t="str">
        <f ca="1">IF(AND(ISNUMBER($A104),ISNUMBER(DA$1)),IF(OFFSET(CountryData!$A$1,'Quality check'!$A104-1,'Quality check'!DA$1-1)=0,"",OFFSET(CountryData!$A$1,'Quality check'!$A104-1,'Quality check'!DA$1-1)),"")</f>
        <v/>
      </c>
      <c r="DB104" s="202" t="str">
        <f ca="1">IF(AND(ISNUMBER($A104),ISNUMBER(DB$1)),IF(OFFSET(CountryData!$A$1,'Quality check'!$A104-1,'Quality check'!DB$1-1)=0,"",OFFSET(CountryData!$A$1,'Quality check'!$A104-1,'Quality check'!DB$1-1)),"")</f>
        <v/>
      </c>
      <c r="DC104" s="308" t="str">
        <f ca="1">IF(AND(ISNUMBER($A104),ISNUMBER(DC$1)),IF(OFFSET(CountryData!$A$1,'Quality check'!$A104-1,'Quality check'!DC$1-1)=0,"",OFFSET(CountryData!$A$1,'Quality check'!$A104-1,'Quality check'!DC$1-1)),"")</f>
        <v/>
      </c>
      <c r="DD104" s="308" t="str">
        <f ca="1">IF(AND(ISNUMBER($A104),ISNUMBER(DD$1)),IF(OFFSET(CountryData!$A$1,'Quality check'!$A104-1,'Quality check'!DD$1-1)=0,"",OFFSET(CountryData!$A$1,'Quality check'!$A104-1,'Quality check'!DD$1-1)),"")</f>
        <v/>
      </c>
      <c r="DE104" s="202" t="str">
        <f ca="1">IF(AND(ISNUMBER($A104),ISNUMBER(DE$1)),IF(OFFSET(CountryData!$A$1,'Quality check'!$A104-1,'Quality check'!DE$1-1)=0,"",OFFSET(CountryData!$A$1,'Quality check'!$A104-1,'Quality check'!DE$1-1)),"")</f>
        <v/>
      </c>
      <c r="DF104" s="203" t="str">
        <f ca="1">IF(AND(ISNUMBER($A104),ISNUMBER(DF$1)),IF(OFFSET(CountryData!$A$1,'Quality check'!$A104-1,'Quality check'!DF$1-1)=0,"",OFFSET(CountryData!$A$1,'Quality check'!$A104-1,'Quality check'!DF$1-1)),"")</f>
        <v/>
      </c>
      <c r="DG104" s="308" t="str">
        <f ca="1">IF(AND(ISNUMBER($A104),ISNUMBER(DG$1)),IF(OFFSET(CountryData!$A$1,'Quality check'!$A104-1,'Quality check'!DG$1-1)=0,"",OFFSET(CountryData!$A$1,'Quality check'!$A104-1,'Quality check'!DG$1-1)),"")</f>
        <v/>
      </c>
      <c r="DH104" s="203" t="str">
        <f ca="1">IF(AND(ISNUMBER($A104),ISNUMBER(DH$1)),IF(OFFSET(CountryData!$A$1,'Quality check'!$A104-1,'Quality check'!DH$1-1)=0,"",OFFSET(CountryData!$A$1,'Quality check'!$A104-1,'Quality check'!DH$1-1)),"")</f>
        <v/>
      </c>
      <c r="DI104" s="308" t="str">
        <f ca="1">IF(AND(ISNUMBER($A104),ISNUMBER(DI$1)),IF(OFFSET(CountryData!$A$1,'Quality check'!$A104-1,'Quality check'!DI$1-1)=0,"",OFFSET(CountryData!$A$1,'Quality check'!$A104-1,'Quality check'!DI$1-1)),"")</f>
        <v/>
      </c>
      <c r="DJ104" s="308" t="str">
        <f ca="1">IF(AND(ISNUMBER($A104),ISNUMBER(DJ$1)),IF(OFFSET(CountryData!$A$1,'Quality check'!$A104-1,'Quality check'!DJ$1-1)=0,"",OFFSET(CountryData!$A$1,'Quality check'!$A104-1,'Quality check'!DJ$1-1)),"")</f>
        <v/>
      </c>
      <c r="DK104" s="203" t="str">
        <f ca="1">IF(AND(ISNUMBER($A104),ISNUMBER(DK$1)),IF(OFFSET(CountryData!$A$1,'Quality check'!$A104-1,'Quality check'!DK$1-1)=0,"",OFFSET(CountryData!$A$1,'Quality check'!$A104-1,'Quality check'!DK$1-1)),"")</f>
        <v/>
      </c>
      <c r="DL104" s="203" t="str">
        <f ca="1">IF(AND(ISNUMBER($A104),ISNUMBER(DL$1)),IF(OFFSET(CountryData!$A$1,'Quality check'!$A104-1,'Quality check'!DL$1-1)=0,"",OFFSET(CountryData!$A$1,'Quality check'!$A104-1,'Quality check'!DL$1-1)),"")</f>
        <v/>
      </c>
      <c r="DM104" s="203" t="str">
        <f ca="1">IF(AND(ISNUMBER($A104),ISNUMBER(DM$1)),IF(OFFSET(CountryData!$A$1,'Quality check'!$A104-1,'Quality check'!DM$1-1)=0,"",OFFSET(CountryData!$A$1,'Quality check'!$A104-1,'Quality check'!DM$1-1)),"")</f>
        <v/>
      </c>
      <c r="DN104" s="203" t="str">
        <f ca="1">IF(AND(ISNUMBER($A104),ISNUMBER(DN$1)),IF(OFFSET(CountryData!$A$1,'Quality check'!$A104-1,'Quality check'!DN$1-1)=0,"",OFFSET(CountryData!$A$1,'Quality check'!$A104-1,'Quality check'!DN$1-1)),"")</f>
        <v/>
      </c>
      <c r="DO104" t="str">
        <f ca="1">IF(AND(ISNUMBER($A104),ISNUMBER(DO$1)),IF(OFFSET(CountryData!$A$1,'Quality check'!$A104-1,'Quality check'!DO$1-1)=0,"",OFFSET(CountryData!$A$1,'Quality check'!$A104-1,'Quality check'!DO$1-1)),"")</f>
        <v/>
      </c>
      <c r="DP104" t="str">
        <f ca="1">IF(AND(ISNUMBER($A104),ISNUMBER(DP$1)),IF(OFFSET(CountryData!$A$1,'Quality check'!$A104-1,'Quality check'!DP$1-1)=0,"",OFFSET(CountryData!$A$1,'Quality check'!$A104-1,'Quality check'!DP$1-1)),"")</f>
        <v/>
      </c>
      <c r="EF104">
        <f t="shared" si="14"/>
        <v>16</v>
      </c>
      <c r="EG104" t="str">
        <f t="shared" si="15"/>
        <v/>
      </c>
      <c r="EH104" t="str">
        <f t="shared" si="11"/>
        <v/>
      </c>
    </row>
    <row r="105" spans="1:138" x14ac:dyDescent="0.25">
      <c r="A105" s="114">
        <f>IF(ISNUMBER(MATCH(C105,CountryData!$EM:$EM,0)),MATCH(C105,CountryData!$EM:$EM,0),"")</f>
        <v>42</v>
      </c>
      <c r="B105" t="s">
        <v>475</v>
      </c>
      <c r="C105" t="s">
        <v>794</v>
      </c>
      <c r="D105" t="str">
        <f t="shared" si="12"/>
        <v>South Sudan</v>
      </c>
      <c r="E105">
        <f t="shared" si="13"/>
        <v>2009</v>
      </c>
      <c r="F105" s="203">
        <f ca="1">IF(AND(ISNUMBER($A105),ISNUMBER(F$1)),IF(OFFSET(CountryData!$A$1,'Quality check'!$A105-1,'Quality check'!F$1-1)=0,"",OFFSET(CountryData!$A$1,'Quality check'!$A105-1,'Quality check'!F$1-1)),"")</f>
        <v>8260000</v>
      </c>
      <c r="G105" s="203">
        <f ca="1">IF(AND(ISNUMBER($A105),ISNUMBER(G$1)),IF(OFFSET(CountryData!$A$1,'Quality check'!$A105-1,'Quality check'!G$1-1)=0,"",OFFSET(CountryData!$A$1,'Quality check'!$A105-1,'Quality check'!G$1-1)),"")</f>
        <v>3728440</v>
      </c>
      <c r="H105" s="202" t="str">
        <f ca="1">IF(AND(ISNUMBER($A105),ISNUMBER(H$1)),IF(OFFSET(CountryData!$A$1,'Quality check'!$A105-1,'Quality check'!H$1-1)=0,"",OFFSET(CountryData!$A$1,'Quality check'!$A105-1,'Quality check'!H$1-1)),"")</f>
        <v/>
      </c>
      <c r="I105" s="202" t="str">
        <f ca="1">IF(AND(ISNUMBER($A105),ISNUMBER(I$1)),IF(OFFSET(CountryData!$A$1,'Quality check'!$A105-1,'Quality check'!I$1-1)=0,"",OFFSET(CountryData!$A$1,'Quality check'!$A105-1,'Quality check'!I$1-1)),"")</f>
        <v/>
      </c>
      <c r="J105" s="203">
        <f ca="1">IF(AND(ISNUMBER($A105),ISNUMBER(J$1)),IF(OFFSET(CountryData!$A$1,'Quality check'!$A105-1,'Quality check'!J$1-1)=0,"",OFFSET(CountryData!$A$1,'Quality check'!$A105-1,'Quality check'!J$1-1)),"")</f>
        <v>3970000</v>
      </c>
      <c r="K105" s="203">
        <f ca="1">IF(AND(ISNUMBER($A105),ISNUMBER(K$1)),IF(OFFSET(CountryData!$A$1,'Quality check'!$A105-1,'Quality check'!K$1-1)=0,"",OFFSET(CountryData!$A$1,'Quality check'!$A105-1,'Quality check'!K$1-1)),"")</f>
        <v>1838702.9000156499</v>
      </c>
      <c r="L105" s="203" t="str">
        <f ca="1">IF(AND(ISNUMBER($A105),ISNUMBER(L$1)),IF(OFFSET(CountryData!$A$1,'Quality check'!$A105-1,'Quality check'!L$1-1)=0,"",OFFSET(CountryData!$A$1,'Quality check'!$A105-1,'Quality check'!L$1-1)),"")</f>
        <v/>
      </c>
      <c r="M105" s="203">
        <f ca="1">IF(AND(ISNUMBER($A105),ISNUMBER(M$1)),IF(OFFSET(CountryData!$A$1,'Quality check'!$A105-1,'Quality check'!M$1-1)=0,"",OFFSET(CountryData!$A$1,'Quality check'!$A105-1,'Quality check'!M$1-1)),"")</f>
        <v>1321600</v>
      </c>
      <c r="N105" s="203">
        <f ca="1">IF(AND(ISNUMBER($A105),ISNUMBER(N$1)),IF(OFFSET(CountryData!$A$1,'Quality check'!$A105-1,'Quality check'!N$1-1)=0,"",OFFSET(CountryData!$A$1,'Quality check'!$A105-1,'Quality check'!N$1-1)),"")</f>
        <v>854339.54294944415</v>
      </c>
      <c r="O105" s="203">
        <f ca="1">IF(AND(ISNUMBER($A105),ISNUMBER(O$1)),IF(OFFSET(CountryData!$A$1,'Quality check'!$A105-1,'Quality check'!O$1-1)=0,"",OFFSET(CountryData!$A$1,'Quality check'!$A105-1,'Quality check'!O$1-1)),"")</f>
        <v>203086.22211746153</v>
      </c>
      <c r="P105" s="203">
        <f ca="1">IF(AND(ISNUMBER($A105),ISNUMBER(P$1)),IF(OFFSET(CountryData!$A$1,'Quality check'!$A105-1,'Quality check'!P$1-1)=0,"",OFFSET(CountryData!$A$1,'Quality check'!$A105-1,'Quality check'!P$1-1)),"")</f>
        <v>315251.27563321317</v>
      </c>
      <c r="Q105" s="203">
        <f ca="1">IF(AND(ISNUMBER($A105),ISNUMBER(Q$1)),IF(OFFSET(CountryData!$A$1,'Quality check'!$A105-1,'Quality check'!Q$1-1)=0,"",OFFSET(CountryData!$A$1,'Quality check'!$A105-1,'Quality check'!Q$1-1)),"")</f>
        <v>942725</v>
      </c>
      <c r="R105" s="203">
        <f ca="1">IF(AND(ISNUMBER($A105),ISNUMBER(R$1)),IF(OFFSET(CountryData!$A$1,'Quality check'!$A105-1,'Quality check'!R$1-1)=0,"",OFFSET(CountryData!$A$1,'Quality check'!$A105-1,'Quality check'!R$1-1)),"")</f>
        <v>112165.05351575166</v>
      </c>
      <c r="S105" s="203">
        <f ca="1">IF(AND(ISNUMBER($A105),ISNUMBER(S$1)),IF(OFFSET(CountryData!$A$1,'Quality check'!$A105-1,'Quality check'!S$1-1)=0,"",OFFSET(CountryData!$A$1,'Quality check'!$A105-1,'Quality check'!S$1-1)),"")</f>
        <v>88038.291402876319</v>
      </c>
      <c r="T105" s="202">
        <f ca="1">IF(AND(ISNUMBER($A105),ISNUMBER(T$1)),IF(OFFSET(CountryData!$A$1,'Quality check'!$A105-1,'Quality check'!T$1-1)=0,"",OFFSET(CountryData!$A$1,'Quality check'!$A105-1,'Quality check'!T$1-1)),"")</f>
        <v>0.83</v>
      </c>
      <c r="U105" s="203">
        <f ca="1">IF(AND(ISNUMBER($A105),ISNUMBER(U$1)),IF(OFFSET(CountryData!$A$1,'Quality check'!$A105-1,'Quality check'!U$1-1)=0,"",OFFSET(CountryData!$A$1,'Quality check'!$A105-1,'Quality check'!U$1-1)),"")</f>
        <v>4625600</v>
      </c>
      <c r="V105" s="203">
        <f ca="1">IF(AND(ISNUMBER($A105),ISNUMBER(V$1)),IF(OFFSET(CountryData!$A$1,'Quality check'!$A105-1,'Quality check'!V$1-1)=0,"",OFFSET(CountryData!$A$1,'Quality check'!$A105-1,'Quality check'!V$1-1)),"")</f>
        <v>4163040</v>
      </c>
      <c r="W105" s="202">
        <f ca="1">IF(AND(ISNUMBER($A105),ISNUMBER(W$1)),IF(OFFSET(CountryData!$A$1,'Quality check'!$A105-1,'Quality check'!W$1-1)=0,"",OFFSET(CountryData!$A$1,'Quality check'!$A105-1,'Quality check'!W$1-1)),"")</f>
        <v>0.51</v>
      </c>
      <c r="X105" s="202">
        <f ca="1">IF(AND(ISNUMBER($A105),ISNUMBER(X$1)),IF(OFFSET(CountryData!$A$1,'Quality check'!$A105-1,'Quality check'!X$1-1)=0,"",OFFSET(CountryData!$A$1,'Quality check'!$A105-1,'Quality check'!X$1-1)),"")</f>
        <v>7</v>
      </c>
      <c r="Y105" s="202">
        <f ca="1">IF(AND(ISNUMBER($A105),ISNUMBER(Y$1)),IF(OFFSET(CountryData!$A$1,'Quality check'!$A105-1,'Quality check'!Y$1-1)=0,"",OFFSET(CountryData!$A$1,'Quality check'!$A105-1,'Quality check'!Y$1-1)),"")</f>
        <v>0.44</v>
      </c>
      <c r="Z105" s="202">
        <f ca="1">IF(AND(ISNUMBER($A105),ISNUMBER(Z$1)),IF(OFFSET(CountryData!$A$1,'Quality check'!$A105-1,'Quality check'!Z$1-1)=0,"",OFFSET(CountryData!$A$1,'Quality check'!$A105-1,'Quality check'!Z$1-1)),"")</f>
        <v>0.56000000000000005</v>
      </c>
      <c r="AA105" s="203">
        <f ca="1">IF(AND(ISNUMBER($A105),ISNUMBER(AA$1)),IF(OFFSET(CountryData!$A$1,'Quality check'!$A105-1,'Quality check'!AA$1-1)=0,"",OFFSET(CountryData!$A$1,'Quality check'!$A105-1,'Quality check'!AA$1-1)),"")</f>
        <v>9506</v>
      </c>
      <c r="AB105" s="203">
        <f ca="1">IF(AND(ISNUMBER($A105),ISNUMBER(AB$1)),IF(OFFSET(CountryData!$A$1,'Quality check'!$A105-1,'Quality check'!AB$1-1)=0,"",OFFSET(CountryData!$A$1,'Quality check'!$A105-1,'Quality check'!AB$1-1)),"")</f>
        <v>23410</v>
      </c>
      <c r="AC105" s="203">
        <f ca="1">IF(AND(ISNUMBER($A105),ISNUMBER(AC$1)),IF(OFFSET(CountryData!$A$1,'Quality check'!$A105-1,'Quality check'!AC$1-1)=0,"",OFFSET(CountryData!$A$1,'Quality check'!$A105-1,'Quality check'!AC$1-1)),"")</f>
        <v>29541</v>
      </c>
      <c r="AD105" s="203">
        <f ca="1">IF(AND(ISNUMBER($A105),ISNUMBER(AD$1)),IF(OFFSET(CountryData!$A$1,'Quality check'!$A105-1,'Quality check'!AD$1-1)=0,"",OFFSET(CountryData!$A$1,'Quality check'!$A105-1,'Quality check'!AD$1-1)),"")</f>
        <v>5730</v>
      </c>
      <c r="AE105" s="202">
        <f ca="1">IF(AND(ISNUMBER($A105),ISNUMBER(AE$1)),IF(OFFSET(CountryData!$A$1,'Quality check'!$A105-1,'Quality check'!AE$1-1)=0,"",OFFSET(CountryData!$A$1,'Quality check'!$A105-1,'Quality check'!AE$1-1)),"")</f>
        <v>0.34399999999999997</v>
      </c>
      <c r="AF105" s="308">
        <f ca="1">IF(AND(ISNUMBER($A105),ISNUMBER(AF$1)),IF(OFFSET(CountryData!$A$1,'Quality check'!$A105-1,'Quality check'!AF$1-1)=0,"",OFFSET(CountryData!$A$1,'Quality check'!$A105-1,'Quality check'!AF$1-1)),"")</f>
        <v>3.4803666666666673</v>
      </c>
      <c r="AG105" s="203" t="str">
        <f ca="1">IF(AND(ISNUMBER($A105),ISNUMBER(AG$1)),IF(OFFSET(CountryData!$A$1,'Quality check'!$A105-1,'Quality check'!AG$1-1)=0,"",OFFSET(CountryData!$A$1,'Quality check'!$A105-1,'Quality check'!AG$1-1)),"")</f>
        <v/>
      </c>
      <c r="AH105" s="203" t="str">
        <f ca="1">IF(AND(ISNUMBER($A105),ISNUMBER(AH$1)),IF(OFFSET(CountryData!$A$1,'Quality check'!$A105-1,'Quality check'!AH$1-1)=0,"",OFFSET(CountryData!$A$1,'Quality check'!$A105-1,'Quality check'!AH$1-1)),"")</f>
        <v/>
      </c>
      <c r="AI105" s="203" t="str">
        <f ca="1">IF(AND(ISNUMBER($A105),ISNUMBER(AI$1)),IF(OFFSET(CountryData!$A$1,'Quality check'!$A105-1,'Quality check'!AI$1-1)=0,"",OFFSET(CountryData!$A$1,'Quality check'!$A105-1,'Quality check'!AI$1-1)),"")</f>
        <v/>
      </c>
      <c r="AJ105" s="202" t="str">
        <f ca="1">IF(AND(ISNUMBER($A105),ISNUMBER(AJ$1)),IF(OFFSET(CountryData!$A$1,'Quality check'!$A105-1,'Quality check'!AJ$1-1)=0,"",OFFSET(CountryData!$A$1,'Quality check'!$A105-1,'Quality check'!AJ$1-1)),"")</f>
        <v/>
      </c>
      <c r="AK105" s="202" t="str">
        <f ca="1">IF(AND(ISNUMBER($A105),ISNUMBER(AK$1)),IF(OFFSET(CountryData!$A$1,'Quality check'!$A105-1,'Quality check'!AK$1-1)=0,"",OFFSET(CountryData!$A$1,'Quality check'!$A105-1,'Quality check'!AK$1-1)),"")</f>
        <v/>
      </c>
      <c r="AL105" s="202">
        <f ca="1">IF(AND(ISNUMBER($A105),ISNUMBER(AL$1)),IF(OFFSET(CountryData!$A$1,'Quality check'!$A105-1,'Quality check'!AL$1-1)=0,"",OFFSET(CountryData!$A$1,'Quality check'!$A105-1,'Quality check'!AL$1-1)),"")</f>
        <v>0.317</v>
      </c>
      <c r="AM105" s="202">
        <f ca="1">IF(AND(ISNUMBER($A105),ISNUMBER(AM$1)),IF(OFFSET(CountryData!$A$1,'Quality check'!$A105-1,'Quality check'!AM$1-1)=0,"",OFFSET(CountryData!$A$1,'Quality check'!$A105-1,'Quality check'!AM$1-1)),"")</f>
        <v>2.3939333333333335</v>
      </c>
      <c r="AN105" s="202" t="str">
        <f ca="1">IF(AND(ISNUMBER($A105),ISNUMBER(AN$1)),IF(OFFSET(CountryData!$A$1,'Quality check'!$A105-1,'Quality check'!AN$1-1)=0,"",OFFSET(CountryData!$A$1,'Quality check'!$A105-1,'Quality check'!AN$1-1)),"")</f>
        <v/>
      </c>
      <c r="AO105" s="203" t="str">
        <f ca="1">IF(AND(ISNUMBER($A105),ISNUMBER(AO$1)),IF(OFFSET(CountryData!$A$1,'Quality check'!$A105-1,'Quality check'!AO$1-1)=0,"",OFFSET(CountryData!$A$1,'Quality check'!$A105-1,'Quality check'!AO$1-1)),"")</f>
        <v/>
      </c>
      <c r="AP105" s="203" t="str">
        <f ca="1">IF(AND(ISNUMBER($A105),ISNUMBER(AP$1)),IF(OFFSET(CountryData!$A$1,'Quality check'!$A105-1,'Quality check'!AP$1-1)=0,"",OFFSET(CountryData!$A$1,'Quality check'!$A105-1,'Quality check'!AP$1-1)),"")</f>
        <v/>
      </c>
      <c r="AQ105" s="202" t="str">
        <f ca="1">IF(AND(ISNUMBER($A105),ISNUMBER(AQ$1)),IF(OFFSET(CountryData!$A$1,'Quality check'!$A105-1,'Quality check'!AQ$1-1)=0,"",OFFSET(CountryData!$A$1,'Quality check'!$A105-1,'Quality check'!AQ$1-1)),"")</f>
        <v/>
      </c>
      <c r="AR105" s="202" t="str">
        <f ca="1">IF(AND(ISNUMBER($A105),ISNUMBER(AR$1)),IF(OFFSET(CountryData!$A$1,'Quality check'!$A105-1,'Quality check'!AR$1-1)=0,"",OFFSET(CountryData!$A$1,'Quality check'!$A105-1,'Quality check'!AR$1-1)),"")</f>
        <v/>
      </c>
      <c r="AS105" s="202" t="str">
        <f ca="1">IF(AND(ISNUMBER($A105),ISNUMBER(AS$1)),IF(OFFSET(CountryData!$A$1,'Quality check'!$A105-1,'Quality check'!AS$1-1)=0,"",OFFSET(CountryData!$A$1,'Quality check'!$A105-1,'Quality check'!AS$1-1)),"")</f>
        <v/>
      </c>
      <c r="AT105" s="202">
        <f ca="1">IF(AND(ISNUMBER($A105),ISNUMBER(AT$1)),IF(OFFSET(CountryData!$A$1,'Quality check'!$A105-1,'Quality check'!AT$1-1)=0,"",OFFSET(CountryData!$A$1,'Quality check'!$A105-1,'Quality check'!AT$1-1)),"")</f>
        <v>0.15</v>
      </c>
      <c r="AU105" s="202">
        <f ca="1">IF(AND(ISNUMBER($A105),ISNUMBER(AU$1)),IF(OFFSET(CountryData!$A$1,'Quality check'!$A105-1,'Quality check'!AU$1-1)=0,"",OFFSET(CountryData!$A$1,'Quality check'!$A105-1,'Quality check'!AU$1-1)),"")</f>
        <v>3.2706094523809526</v>
      </c>
      <c r="AV105" s="202" t="str">
        <f ca="1">IF(AND(ISNUMBER($A105),ISNUMBER(AV$1)),IF(OFFSET(CountryData!$A$1,'Quality check'!$A105-1,'Quality check'!AV$1-1)=0,"",OFFSET(CountryData!$A$1,'Quality check'!$A105-1,'Quality check'!AV$1-1)),"")</f>
        <v/>
      </c>
      <c r="AW105" s="203" t="str">
        <f ca="1">IF(AND(ISNUMBER($A105),ISNUMBER(AW$1)),IF(OFFSET(CountryData!$A$1,'Quality check'!$A105-1,'Quality check'!AW$1-1)=0,"",OFFSET(CountryData!$A$1,'Quality check'!$A105-1,'Quality check'!AW$1-1)),"")</f>
        <v/>
      </c>
      <c r="AX105" s="203" t="str">
        <f ca="1">IF(AND(ISNUMBER($A105),ISNUMBER(AX$1)),IF(OFFSET(CountryData!$A$1,'Quality check'!$A105-1,'Quality check'!AX$1-1)=0,"",OFFSET(CountryData!$A$1,'Quality check'!$A105-1,'Quality check'!AX$1-1)),"")</f>
        <v/>
      </c>
      <c r="AY105" s="202" t="str">
        <f ca="1">IF(AND(ISNUMBER($A105),ISNUMBER(AY$1)),IF(OFFSET(CountryData!$A$1,'Quality check'!$A105-1,'Quality check'!AY$1-1)=0,"",OFFSET(CountryData!$A$1,'Quality check'!$A105-1,'Quality check'!AY$1-1)),"")</f>
        <v/>
      </c>
      <c r="AZ105" s="202" t="str">
        <f ca="1">IF(AND(ISNUMBER($A105),ISNUMBER(AZ$1)),IF(OFFSET(CountryData!$A$1,'Quality check'!$A105-1,'Quality check'!AZ$1-1)=0,"",OFFSET(CountryData!$A$1,'Quality check'!$A105-1,'Quality check'!AZ$1-1)),"")</f>
        <v/>
      </c>
      <c r="BA105" s="202" t="str">
        <f ca="1">IF(AND(ISNUMBER($A105),ISNUMBER(BA$1)),IF(OFFSET(CountryData!$A$1,'Quality check'!$A105-1,'Quality check'!BA$1-1)=0,"",OFFSET(CountryData!$A$1,'Quality check'!$A105-1,'Quality check'!BA$1-1)),"")</f>
        <v/>
      </c>
      <c r="BB105" s="202" t="str">
        <f ca="1">IF(AND(ISNUMBER($A105),ISNUMBER(BB$1)),IF(OFFSET(CountryData!$A$1,'Quality check'!$A105-1,'Quality check'!BB$1-1)=0,"",OFFSET(CountryData!$A$1,'Quality check'!$A105-1,'Quality check'!BB$1-1)),"")</f>
        <v/>
      </c>
      <c r="BC105" s="202" t="str">
        <f ca="1">IF(AND(ISNUMBER($A105),ISNUMBER(BC$1)),IF(OFFSET(CountryData!$A$1,'Quality check'!$A105-1,'Quality check'!BC$1-1)=0,"",OFFSET(CountryData!$A$1,'Quality check'!$A105-1,'Quality check'!BC$1-1)),"")</f>
        <v/>
      </c>
      <c r="BD105" s="313" t="str">
        <f ca="1">IF(AND(ISNUMBER($A105),ISNUMBER(BD$1)),IF(OFFSET(CountryData!$A$1,'Quality check'!$A105-1,'Quality check'!BD$1-1)=0,"",OFFSET(CountryData!$A$1,'Quality check'!$A105-1,'Quality check'!BD$1-1)),"")</f>
        <v/>
      </c>
      <c r="BE105" s="313" t="str">
        <f ca="1">IF(AND(ISNUMBER($A105),ISNUMBER(BE$1)),IF(OFFSET(CountryData!$A$1,'Quality check'!$A105-1,'Quality check'!BE$1-1)=0,"",OFFSET(CountryData!$A$1,'Quality check'!$A105-1,'Quality check'!BE$1-1)),"")</f>
        <v/>
      </c>
      <c r="BF105" s="313" t="str">
        <f ca="1">IF(AND(ISNUMBER($A105),ISNUMBER(BF$1)),IF(OFFSET(CountryData!$A$1,'Quality check'!$A105-1,'Quality check'!BF$1-1)=0,"",OFFSET(CountryData!$A$1,'Quality check'!$A105-1,'Quality check'!BF$1-1)),"")</f>
        <v/>
      </c>
      <c r="BG105" s="203" t="str">
        <f ca="1">IF(AND(ISNUMBER($A105),ISNUMBER(BG$1)),IF(OFFSET(CountryData!$A$1,'Quality check'!$A105-1,'Quality check'!BG$1-1)=0,"",OFFSET(CountryData!$A$1,'Quality check'!$A105-1,'Quality check'!BG$1-1)),"")</f>
        <v/>
      </c>
      <c r="BH105" s="202" t="str">
        <f ca="1">IF(AND(ISNUMBER($A105),ISNUMBER(BH$1)),IF(OFFSET(CountryData!$A$1,'Quality check'!$A105-1,'Quality check'!BH$1-1)=0,"",OFFSET(CountryData!$A$1,'Quality check'!$A105-1,'Quality check'!BH$1-1)),"")</f>
        <v/>
      </c>
      <c r="BI105" s="203" t="str">
        <f ca="1">IF(AND(ISNUMBER($A105),ISNUMBER(BI$1)),IF(OFFSET(CountryData!$A$1,'Quality check'!$A105-1,'Quality check'!BI$1-1)=0,"",OFFSET(CountryData!$A$1,'Quality check'!$A105-1,'Quality check'!BI$1-1)),"")</f>
        <v/>
      </c>
      <c r="BJ105" s="202" t="str">
        <f ca="1">IF(AND(ISNUMBER($A105),ISNUMBER(BJ$1)),IF(OFFSET(CountryData!$A$1,'Quality check'!$A105-1,'Quality check'!BJ$1-1)=0,"",OFFSET(CountryData!$A$1,'Quality check'!$A105-1,'Quality check'!BJ$1-1)),"")</f>
        <v/>
      </c>
      <c r="BK105" s="202" t="str">
        <f ca="1">IF(AND(ISNUMBER($A105),ISNUMBER(BK$1)),IF(OFFSET(CountryData!$A$1,'Quality check'!$A105-1,'Quality check'!BK$1-1)=0,"",OFFSET(CountryData!$A$1,'Quality check'!$A105-1,'Quality check'!BK$1-1)),"")</f>
        <v/>
      </c>
      <c r="BL105" s="308" t="str">
        <f ca="1">IF(AND(ISNUMBER($A105),ISNUMBER(BL$1)),IF(OFFSET(CountryData!$A$1,'Quality check'!$A105-1,'Quality check'!BL$1-1)=0,"",OFFSET(CountryData!$A$1,'Quality check'!$A105-1,'Quality check'!BL$1-1)),"")</f>
        <v/>
      </c>
      <c r="BM105" s="308" t="str">
        <f ca="1">IF(AND(ISNUMBER($A105),ISNUMBER(BM$1)),IF(OFFSET(CountryData!$A$1,'Quality check'!$A105-1,'Quality check'!BM$1-1)=0,"",OFFSET(CountryData!$A$1,'Quality check'!$A105-1,'Quality check'!BM$1-1)),"")</f>
        <v/>
      </c>
      <c r="BN105" s="308" t="str">
        <f ca="1">IF(AND(ISNUMBER($A105),ISNUMBER(BN$1)),IF(OFFSET(CountryData!$A$1,'Quality check'!$A105-1,'Quality check'!BN$1-1)=0,"",OFFSET(CountryData!$A$1,'Quality check'!$A105-1,'Quality check'!BN$1-1)),"")</f>
        <v/>
      </c>
      <c r="BO105" s="308" t="str">
        <f ca="1">IF(AND(ISNUMBER($A105),ISNUMBER(BO$1)),IF(OFFSET(CountryData!$A$1,'Quality check'!$A105-1,'Quality check'!BO$1-1)=0,"",OFFSET(CountryData!$A$1,'Quality check'!$A105-1,'Quality check'!BO$1-1)),"")</f>
        <v/>
      </c>
      <c r="BP105" s="308" t="str">
        <f ca="1">IF(AND(ISNUMBER($A105),ISNUMBER(BP$1)),IF(OFFSET(CountryData!$A$1,'Quality check'!$A105-1,'Quality check'!BP$1-1)=0,"",OFFSET(CountryData!$A$1,'Quality check'!$A105-1,'Quality check'!BP$1-1)),"")</f>
        <v/>
      </c>
      <c r="BQ105" s="308" t="str">
        <f ca="1">IF(AND(ISNUMBER($A105),ISNUMBER(BQ$1)),IF(OFFSET(CountryData!$A$1,'Quality check'!$A105-1,'Quality check'!BQ$1-1)=0,"",OFFSET(CountryData!$A$1,'Quality check'!$A105-1,'Quality check'!BQ$1-1)),"")</f>
        <v/>
      </c>
      <c r="BR105" s="308" t="str">
        <f ca="1">IF(AND(ISNUMBER($A105),ISNUMBER(BR$1)),IF(OFFSET(CountryData!$A$1,'Quality check'!$A105-1,'Quality check'!BR$1-1)=0,"",OFFSET(CountryData!$A$1,'Quality check'!$A105-1,'Quality check'!BR$1-1)),"")</f>
        <v/>
      </c>
      <c r="BS105" s="308" t="str">
        <f ca="1">IF(AND(ISNUMBER($A105),ISNUMBER(BS$1)),IF(OFFSET(CountryData!$A$1,'Quality check'!$A105-1,'Quality check'!BS$1-1)=0,"",OFFSET(CountryData!$A$1,'Quality check'!$A105-1,'Quality check'!BS$1-1)),"")</f>
        <v/>
      </c>
      <c r="BT105" s="308" t="str">
        <f ca="1">IF(AND(ISNUMBER($A105),ISNUMBER(BT$1)),IF(OFFSET(CountryData!$A$1,'Quality check'!$A105-1,'Quality check'!BT$1-1)=0,"",OFFSET(CountryData!$A$1,'Quality check'!$A105-1,'Quality check'!BT$1-1)),"")</f>
        <v/>
      </c>
      <c r="BU105" s="308" t="str">
        <f ca="1">IF(AND(ISNUMBER($A105),ISNUMBER(BU$1)),IF(OFFSET(CountryData!$A$1,'Quality check'!$A105-1,'Quality check'!BU$1-1)=0,"",OFFSET(CountryData!$A$1,'Quality check'!$A105-1,'Quality check'!BU$1-1)),"")</f>
        <v/>
      </c>
      <c r="BV105" s="308" t="str">
        <f ca="1">IF(AND(ISNUMBER($A105),ISNUMBER(BV$1)),IF(OFFSET(CountryData!$A$1,'Quality check'!$A105-1,'Quality check'!BV$1-1)=0,"",OFFSET(CountryData!$A$1,'Quality check'!$A105-1,'Quality check'!BV$1-1)),"")</f>
        <v/>
      </c>
      <c r="BW105" s="308" t="str">
        <f ca="1">IF(AND(ISNUMBER($A105),ISNUMBER(BW$1)),IF(OFFSET(CountryData!$A$1,'Quality check'!$A105-1,'Quality check'!BW$1-1)=0,"",OFFSET(CountryData!$A$1,'Quality check'!$A105-1,'Quality check'!BW$1-1)),"")</f>
        <v/>
      </c>
      <c r="BX105" s="202" t="str">
        <f ca="1">IF(AND(ISNUMBER($A105),ISNUMBER(BX$1)),IF(OFFSET(CountryData!$A$1,'Quality check'!$A105-1,'Quality check'!BX$1-1)=0,"",OFFSET(CountryData!$A$1,'Quality check'!$A105-1,'Quality check'!BX$1-1)),"")</f>
        <v/>
      </c>
      <c r="BY105" s="308" t="str">
        <f ca="1">IF(AND(ISNUMBER($A105),ISNUMBER(BY$1)),IF(OFFSET(CountryData!$A$1,'Quality check'!$A105-1,'Quality check'!BY$1-1)=0,"",OFFSET(CountryData!$A$1,'Quality check'!$A105-1,'Quality check'!BY$1-1)),"")</f>
        <v/>
      </c>
      <c r="BZ105" s="308" t="str">
        <f ca="1">IF(AND(ISNUMBER($A105),ISNUMBER(BZ$1)),IF(OFFSET(CountryData!$A$1,'Quality check'!$A105-1,'Quality check'!BZ$1-1)=0,"",OFFSET(CountryData!$A$1,'Quality check'!$A105-1,'Quality check'!BZ$1-1)),"")</f>
        <v/>
      </c>
      <c r="CA105" s="308" t="str">
        <f ca="1">IF(AND(ISNUMBER($A105),ISNUMBER(CA$1)),IF(OFFSET(CountryData!$A$1,'Quality check'!$A105-1,'Quality check'!CA$1-1)=0,"",OFFSET(CountryData!$A$1,'Quality check'!$A105-1,'Quality check'!CA$1-1)),"")</f>
        <v/>
      </c>
      <c r="CB105" s="308" t="str">
        <f ca="1">IF(AND(ISNUMBER($A105),ISNUMBER(CB$1)),IF(OFFSET(CountryData!$A$1,'Quality check'!$A105-1,'Quality check'!CB$1-1)=0,"",OFFSET(CountryData!$A$1,'Quality check'!$A105-1,'Quality check'!CB$1-1)),"")</f>
        <v/>
      </c>
      <c r="CC105" s="308" t="str">
        <f ca="1">IF(AND(ISNUMBER($A105),ISNUMBER(CC$1)),IF(OFFSET(CountryData!$A$1,'Quality check'!$A105-1,'Quality check'!CC$1-1)=0,"",OFFSET(CountryData!$A$1,'Quality check'!$A105-1,'Quality check'!CC$1-1)),"")</f>
        <v/>
      </c>
      <c r="CD105" s="308" t="str">
        <f ca="1">IF(AND(ISNUMBER($A105),ISNUMBER(CD$1)),IF(OFFSET(CountryData!$A$1,'Quality check'!$A105-1,'Quality check'!CD$1-1)=0,"",OFFSET(CountryData!$A$1,'Quality check'!$A105-1,'Quality check'!CD$1-1)),"")</f>
        <v/>
      </c>
      <c r="CE105" s="308" t="str">
        <f ca="1">IF(AND(ISNUMBER($A105),ISNUMBER(CE$1)),IF(OFFSET(CountryData!$A$1,'Quality check'!$A105-1,'Quality check'!CE$1-1)=0,"",OFFSET(CountryData!$A$1,'Quality check'!$A105-1,'Quality check'!CE$1-1)),"")</f>
        <v/>
      </c>
      <c r="CF105" s="308" t="str">
        <f ca="1">IF(AND(ISNUMBER($A105),ISNUMBER(CF$1)),IF(OFFSET(CountryData!$A$1,'Quality check'!$A105-1,'Quality check'!CF$1-1)=0,"",OFFSET(CountryData!$A$1,'Quality check'!$A105-1,'Quality check'!CF$1-1)),"")</f>
        <v/>
      </c>
      <c r="CG105" s="308" t="str">
        <f ca="1">IF(AND(ISNUMBER($A105),ISNUMBER(CG$1)),IF(OFFSET(CountryData!$A$1,'Quality check'!$A105-1,'Quality check'!CG$1-1)=0,"",OFFSET(CountryData!$A$1,'Quality check'!$A105-1,'Quality check'!CG$1-1)),"")</f>
        <v/>
      </c>
      <c r="CH105" s="308" t="str">
        <f ca="1">IF(AND(ISNUMBER($A105),ISNUMBER(CH$1)),IF(OFFSET(CountryData!$A$1,'Quality check'!$A105-1,'Quality check'!CH$1-1)=0,"",OFFSET(CountryData!$A$1,'Quality check'!$A105-1,'Quality check'!CH$1-1)),"")</f>
        <v/>
      </c>
      <c r="CI105" s="308" t="str">
        <f ca="1">IF(AND(ISNUMBER($A105),ISNUMBER(CI$1)),IF(OFFSET(CountryData!$A$1,'Quality check'!$A105-1,'Quality check'!CI$1-1)=0,"",OFFSET(CountryData!$A$1,'Quality check'!$A105-1,'Quality check'!CI$1-1)),"")</f>
        <v/>
      </c>
      <c r="CJ105" s="308" t="str">
        <f ca="1">IF(AND(ISNUMBER($A105),ISNUMBER(CJ$1)),IF(OFFSET(CountryData!$A$1,'Quality check'!$A105-1,'Quality check'!CJ$1-1)=0,"",OFFSET(CountryData!$A$1,'Quality check'!$A105-1,'Quality check'!CJ$1-1)),"")</f>
        <v/>
      </c>
      <c r="CK105" s="202" t="str">
        <f ca="1">IF(AND(ISNUMBER($A105),ISNUMBER(CK$1)),IF(OFFSET(CountryData!$A$1,'Quality check'!$A105-1,'Quality check'!CK$1-1)=0,"",OFFSET(CountryData!$A$1,'Quality check'!$A105-1,'Quality check'!CK$1-1)),"")</f>
        <v/>
      </c>
      <c r="CL105" s="308" t="str">
        <f ca="1">IF(AND(ISNUMBER($A105),ISNUMBER(CL$1)),IF(OFFSET(CountryData!$A$1,'Quality check'!$A105-1,'Quality check'!CL$1-1)=0,"",OFFSET(CountryData!$A$1,'Quality check'!$A105-1,'Quality check'!CL$1-1)),"")</f>
        <v/>
      </c>
      <c r="CM105" s="308" t="str">
        <f ca="1">IF(AND(ISNUMBER($A105),ISNUMBER(CM$1)),IF(OFFSET(CountryData!$A$1,'Quality check'!$A105-1,'Quality check'!CM$1-1)=0,"",OFFSET(CountryData!$A$1,'Quality check'!$A105-1,'Quality check'!CM$1-1)),"")</f>
        <v/>
      </c>
      <c r="CN105" s="308" t="str">
        <f ca="1">IF(AND(ISNUMBER($A105),ISNUMBER(CN$1)),IF(OFFSET(CountryData!$A$1,'Quality check'!$A105-1,'Quality check'!CN$1-1)=0,"",OFFSET(CountryData!$A$1,'Quality check'!$A105-1,'Quality check'!CN$1-1)),"")</f>
        <v/>
      </c>
      <c r="CO105" s="308" t="str">
        <f ca="1">IF(AND(ISNUMBER($A105),ISNUMBER(CO$1)),IF(OFFSET(CountryData!$A$1,'Quality check'!$A105-1,'Quality check'!CO$1-1)=0,"",OFFSET(CountryData!$A$1,'Quality check'!$A105-1,'Quality check'!CO$1-1)),"")</f>
        <v/>
      </c>
      <c r="CP105" s="308" t="str">
        <f ca="1">IF(AND(ISNUMBER($A105),ISNUMBER(CP$1)),IF(OFFSET(CountryData!$A$1,'Quality check'!$A105-1,'Quality check'!CP$1-1)=0,"",OFFSET(CountryData!$A$1,'Quality check'!$A105-1,'Quality check'!CP$1-1)),"")</f>
        <v/>
      </c>
      <c r="CQ105" s="308" t="str">
        <f ca="1">IF(AND(ISNUMBER($A105),ISNUMBER(CQ$1)),IF(OFFSET(CountryData!$A$1,'Quality check'!$A105-1,'Quality check'!CQ$1-1)=0,"",OFFSET(CountryData!$A$1,'Quality check'!$A105-1,'Quality check'!CQ$1-1)),"")</f>
        <v/>
      </c>
      <c r="CR105" s="203" t="str">
        <f ca="1">IF(AND(ISNUMBER($A105),ISNUMBER(CR$1)),IF(OFFSET(CountryData!$A$1,'Quality check'!$A105-1,'Quality check'!CR$1-1)=0,"",OFFSET(CountryData!$A$1,'Quality check'!$A105-1,'Quality check'!CR$1-1)),"")</f>
        <v/>
      </c>
      <c r="CS105" s="203" t="str">
        <f ca="1">IF(AND(ISNUMBER($A105),ISNUMBER(CS$1)),IF(OFFSET(CountryData!$A$1,'Quality check'!$A105-1,'Quality check'!CS$1-1)=0,"",OFFSET(CountryData!$A$1,'Quality check'!$A105-1,'Quality check'!CS$1-1)),"")</f>
        <v/>
      </c>
      <c r="CT105" s="203" t="str">
        <f ca="1">IF(AND(ISNUMBER($A105),ISNUMBER(CT$1)),IF(OFFSET(CountryData!$A$1,'Quality check'!$A105-1,'Quality check'!CT$1-1)=0,"",OFFSET(CountryData!$A$1,'Quality check'!$A105-1,'Quality check'!CT$1-1)),"")</f>
        <v/>
      </c>
      <c r="CU105" s="203" t="str">
        <f ca="1">IF(AND(ISNUMBER($A105),ISNUMBER(CU$1)),IF(OFFSET(CountryData!$A$1,'Quality check'!$A105-1,'Quality check'!CU$1-1)=0,"",OFFSET(CountryData!$A$1,'Quality check'!$A105-1,'Quality check'!CU$1-1)),"")</f>
        <v/>
      </c>
      <c r="CV105" s="203" t="str">
        <f ca="1">IF(AND(ISNUMBER($A105),ISNUMBER(CV$1)),IF(OFFSET(CountryData!$A$1,'Quality check'!$A105-1,'Quality check'!CV$1-1)=0,"",OFFSET(CountryData!$A$1,'Quality check'!$A105-1,'Quality check'!CV$1-1)),"")</f>
        <v/>
      </c>
      <c r="CW105" s="203" t="str">
        <f ca="1">IF(AND(ISNUMBER($A105),ISNUMBER(CW$1)),IF(OFFSET(CountryData!$A$1,'Quality check'!$A105-1,'Quality check'!CW$1-1)=0,"",OFFSET(CountryData!$A$1,'Quality check'!$A105-1,'Quality check'!CW$1-1)),"")</f>
        <v/>
      </c>
      <c r="CX105" s="203" t="str">
        <f ca="1">IF(AND(ISNUMBER($A105),ISNUMBER(CX$1)),IF(OFFSET(CountryData!$A$1,'Quality check'!$A105-1,'Quality check'!CX$1-1)=0,"",OFFSET(CountryData!$A$1,'Quality check'!$A105-1,'Quality check'!CX$1-1)),"")</f>
        <v/>
      </c>
      <c r="CY105" s="203" t="str">
        <f ca="1">IF(AND(ISNUMBER($A105),ISNUMBER(CY$1)),IF(OFFSET(CountryData!$A$1,'Quality check'!$A105-1,'Quality check'!CY$1-1)=0,"",OFFSET(CountryData!$A$1,'Quality check'!$A105-1,'Quality check'!CY$1-1)),"")</f>
        <v/>
      </c>
      <c r="CZ105" s="308" t="str">
        <f ca="1">IF(AND(ISNUMBER($A105),ISNUMBER(CZ$1)),IF(OFFSET(CountryData!$A$1,'Quality check'!$A105-1,'Quality check'!CZ$1-1)=0,"",OFFSET(CountryData!$A$1,'Quality check'!$A105-1,'Quality check'!CZ$1-1)),"")</f>
        <v/>
      </c>
      <c r="DA105" s="308" t="str">
        <f ca="1">IF(AND(ISNUMBER($A105),ISNUMBER(DA$1)),IF(OFFSET(CountryData!$A$1,'Quality check'!$A105-1,'Quality check'!DA$1-1)=0,"",OFFSET(CountryData!$A$1,'Quality check'!$A105-1,'Quality check'!DA$1-1)),"")</f>
        <v/>
      </c>
      <c r="DB105" s="202" t="str">
        <f ca="1">IF(AND(ISNUMBER($A105),ISNUMBER(DB$1)),IF(OFFSET(CountryData!$A$1,'Quality check'!$A105-1,'Quality check'!DB$1-1)=0,"",OFFSET(CountryData!$A$1,'Quality check'!$A105-1,'Quality check'!DB$1-1)),"")</f>
        <v/>
      </c>
      <c r="DC105" s="308" t="str">
        <f ca="1">IF(AND(ISNUMBER($A105),ISNUMBER(DC$1)),IF(OFFSET(CountryData!$A$1,'Quality check'!$A105-1,'Quality check'!DC$1-1)=0,"",OFFSET(CountryData!$A$1,'Quality check'!$A105-1,'Quality check'!DC$1-1)),"")</f>
        <v/>
      </c>
      <c r="DD105" s="308" t="str">
        <f ca="1">IF(AND(ISNUMBER($A105),ISNUMBER(DD$1)),IF(OFFSET(CountryData!$A$1,'Quality check'!$A105-1,'Quality check'!DD$1-1)=0,"",OFFSET(CountryData!$A$1,'Quality check'!$A105-1,'Quality check'!DD$1-1)),"")</f>
        <v/>
      </c>
      <c r="DE105" s="202" t="str">
        <f ca="1">IF(AND(ISNUMBER($A105),ISNUMBER(DE$1)),IF(OFFSET(CountryData!$A$1,'Quality check'!$A105-1,'Quality check'!DE$1-1)=0,"",OFFSET(CountryData!$A$1,'Quality check'!$A105-1,'Quality check'!DE$1-1)),"")</f>
        <v/>
      </c>
      <c r="DF105" s="203" t="str">
        <f ca="1">IF(AND(ISNUMBER($A105),ISNUMBER(DF$1)),IF(OFFSET(CountryData!$A$1,'Quality check'!$A105-1,'Quality check'!DF$1-1)=0,"",OFFSET(CountryData!$A$1,'Quality check'!$A105-1,'Quality check'!DF$1-1)),"")</f>
        <v/>
      </c>
      <c r="DG105" s="308" t="str">
        <f ca="1">IF(AND(ISNUMBER($A105),ISNUMBER(DG$1)),IF(OFFSET(CountryData!$A$1,'Quality check'!$A105-1,'Quality check'!DG$1-1)=0,"",OFFSET(CountryData!$A$1,'Quality check'!$A105-1,'Quality check'!DG$1-1)),"")</f>
        <v/>
      </c>
      <c r="DH105" s="203" t="str">
        <f ca="1">IF(AND(ISNUMBER($A105),ISNUMBER(DH$1)),IF(OFFSET(CountryData!$A$1,'Quality check'!$A105-1,'Quality check'!DH$1-1)=0,"",OFFSET(CountryData!$A$1,'Quality check'!$A105-1,'Quality check'!DH$1-1)),"")</f>
        <v/>
      </c>
      <c r="DI105" s="308" t="str">
        <f ca="1">IF(AND(ISNUMBER($A105),ISNUMBER(DI$1)),IF(OFFSET(CountryData!$A$1,'Quality check'!$A105-1,'Quality check'!DI$1-1)=0,"",OFFSET(CountryData!$A$1,'Quality check'!$A105-1,'Quality check'!DI$1-1)),"")</f>
        <v/>
      </c>
      <c r="DJ105" s="308" t="str">
        <f ca="1">IF(AND(ISNUMBER($A105),ISNUMBER(DJ$1)),IF(OFFSET(CountryData!$A$1,'Quality check'!$A105-1,'Quality check'!DJ$1-1)=0,"",OFFSET(CountryData!$A$1,'Quality check'!$A105-1,'Quality check'!DJ$1-1)),"")</f>
        <v/>
      </c>
      <c r="DK105" s="203" t="str">
        <f ca="1">IF(AND(ISNUMBER($A105),ISNUMBER(DK$1)),IF(OFFSET(CountryData!$A$1,'Quality check'!$A105-1,'Quality check'!DK$1-1)=0,"",OFFSET(CountryData!$A$1,'Quality check'!$A105-1,'Quality check'!DK$1-1)),"")</f>
        <v/>
      </c>
      <c r="DL105" s="203" t="str">
        <f ca="1">IF(AND(ISNUMBER($A105),ISNUMBER(DL$1)),IF(OFFSET(CountryData!$A$1,'Quality check'!$A105-1,'Quality check'!DL$1-1)=0,"",OFFSET(CountryData!$A$1,'Quality check'!$A105-1,'Quality check'!DL$1-1)),"")</f>
        <v/>
      </c>
      <c r="DM105" s="203" t="str">
        <f ca="1">IF(AND(ISNUMBER($A105),ISNUMBER(DM$1)),IF(OFFSET(CountryData!$A$1,'Quality check'!$A105-1,'Quality check'!DM$1-1)=0,"",OFFSET(CountryData!$A$1,'Quality check'!$A105-1,'Quality check'!DM$1-1)),"")</f>
        <v/>
      </c>
      <c r="DN105" s="203" t="str">
        <f ca="1">IF(AND(ISNUMBER($A105),ISNUMBER(DN$1)),IF(OFFSET(CountryData!$A$1,'Quality check'!$A105-1,'Quality check'!DN$1-1)=0,"",OFFSET(CountryData!$A$1,'Quality check'!$A105-1,'Quality check'!DN$1-1)),"")</f>
        <v/>
      </c>
      <c r="DO105" t="str">
        <f ca="1">IF(AND(ISNUMBER($A105),ISNUMBER(DO$1)),IF(OFFSET(CountryData!$A$1,'Quality check'!$A105-1,'Quality check'!DO$1-1)=0,"",OFFSET(CountryData!$A$1,'Quality check'!$A105-1,'Quality check'!DO$1-1)),"")</f>
        <v/>
      </c>
      <c r="DP105" t="str">
        <f ca="1">IF(AND(ISNUMBER($A105),ISNUMBER(DP$1)),IF(OFFSET(CountryData!$A$1,'Quality check'!$A105-1,'Quality check'!DP$1-1)=0,"",OFFSET(CountryData!$A$1,'Quality check'!$A105-1,'Quality check'!DP$1-1)),"")</f>
        <v/>
      </c>
      <c r="EF105">
        <f t="shared" si="14"/>
        <v>17</v>
      </c>
      <c r="EG105">
        <f t="shared" si="15"/>
        <v>17</v>
      </c>
      <c r="EH105" t="str">
        <f t="shared" si="11"/>
        <v/>
      </c>
    </row>
    <row r="106" spans="1:138" x14ac:dyDescent="0.25">
      <c r="A106" s="114">
        <f>IF(ISNUMBER(MATCH(C106,CountryData!$EM:$EM,0)),MATCH(C106,CountryData!$EM:$EM,0),"")</f>
        <v>20</v>
      </c>
      <c r="B106" t="s">
        <v>476</v>
      </c>
      <c r="C106" t="s">
        <v>795</v>
      </c>
      <c r="D106" t="str">
        <f t="shared" si="12"/>
        <v>South Sudan</v>
      </c>
      <c r="E106">
        <f t="shared" si="13"/>
        <v>2010</v>
      </c>
      <c r="F106" s="203">
        <f ca="1">IF(AND(ISNUMBER($A106),ISNUMBER(F$1)),IF(OFFSET(CountryData!$A$1,'Quality check'!$A106-1,'Quality check'!F$1-1)=0,"",OFFSET(CountryData!$A$1,'Quality check'!$A106-1,'Quality check'!F$1-1)),"")</f>
        <v>9700000</v>
      </c>
      <c r="G106" s="203">
        <f ca="1">IF(AND(ISNUMBER($A106),ISNUMBER(G$1)),IF(OFFSET(CountryData!$A$1,'Quality check'!$A106-1,'Quality check'!G$1-1)=0,"",OFFSET(CountryData!$A$1,'Quality check'!$A106-1,'Quality check'!G$1-1)),"")</f>
        <v>4378434.3825665861</v>
      </c>
      <c r="H106" s="202" t="str">
        <f ca="1">IF(AND(ISNUMBER($A106),ISNUMBER(H$1)),IF(OFFSET(CountryData!$A$1,'Quality check'!$A106-1,'Quality check'!H$1-1)=0,"",OFFSET(CountryData!$A$1,'Quality check'!$A106-1,'Quality check'!H$1-1)),"")</f>
        <v/>
      </c>
      <c r="I106" s="202" t="str">
        <f ca="1">IF(AND(ISNUMBER($A106),ISNUMBER(I$1)),IF(OFFSET(CountryData!$A$1,'Quality check'!$A106-1,'Quality check'!I$1-1)=0,"",OFFSET(CountryData!$A$1,'Quality check'!$A106-1,'Quality check'!I$1-1)),"")</f>
        <v/>
      </c>
      <c r="J106" s="203">
        <f ca="1">IF(AND(ISNUMBER($A106),ISNUMBER(J$1)),IF(OFFSET(CountryData!$A$1,'Quality check'!$A106-1,'Quality check'!J$1-1)=0,"",OFFSET(CountryData!$A$1,'Quality check'!$A106-1,'Quality check'!J$1-1)),"")</f>
        <v>4662106.5375302667</v>
      </c>
      <c r="K106" s="203">
        <f ca="1">IF(AND(ISNUMBER($A106),ISNUMBER(K$1)),IF(OFFSET(CountryData!$A$1,'Quality check'!$A106-1,'Quality check'!K$1-1)=0,"",OFFSET(CountryData!$A$1,'Quality check'!$A106-1,'Quality check'!K$1-1)),"")</f>
        <v>2159251.5896067559</v>
      </c>
      <c r="L106" s="203" t="str">
        <f ca="1">IF(AND(ISNUMBER($A106),ISNUMBER(L$1)),IF(OFFSET(CountryData!$A$1,'Quality check'!$A106-1,'Quality check'!L$1-1)=0,"",OFFSET(CountryData!$A$1,'Quality check'!$A106-1,'Quality check'!L$1-1)),"")</f>
        <v/>
      </c>
      <c r="M106" s="203">
        <f ca="1">IF(AND(ISNUMBER($A106),ISNUMBER(M$1)),IF(OFFSET(CountryData!$A$1,'Quality check'!$A106-1,'Quality check'!M$1-1)=0,"",OFFSET(CountryData!$A$1,'Quality check'!$A106-1,'Quality check'!M$1-1)),"")</f>
        <v>1552000</v>
      </c>
      <c r="N106" s="203">
        <f ca="1">IF(AND(ISNUMBER($A106),ISNUMBER(N$1)),IF(OFFSET(CountryData!$A$1,'Quality check'!$A106-1,'Quality check'!N$1-1)=0,"",OFFSET(CountryData!$A$1,'Quality check'!$A106-1,'Quality check'!N$1-1)),"")</f>
        <v>1003280.0928098799</v>
      </c>
      <c r="O106" s="203">
        <f ca="1">IF(AND(ISNUMBER($A106),ISNUMBER(O$1)),IF(OFFSET(CountryData!$A$1,'Quality check'!$A106-1,'Quality check'!O$1-1)=0,"",OFFSET(CountryData!$A$1,'Quality check'!$A106-1,'Quality check'!O$1-1)),"")</f>
        <v>238491.08408467032</v>
      </c>
      <c r="P106" s="203">
        <f ca="1">IF(AND(ISNUMBER($A106),ISNUMBER(P$1)),IF(OFFSET(CountryData!$A$1,'Quality check'!$A106-1,'Quality check'!P$1-1)=0,"",OFFSET(CountryData!$A$1,'Quality check'!$A106-1,'Quality check'!P$1-1)),"")</f>
        <v>370210.33579202997</v>
      </c>
      <c r="Q106" s="203">
        <f ca="1">IF(AND(ISNUMBER($A106),ISNUMBER(Q$1)),IF(OFFSET(CountryData!$A$1,'Quality check'!$A106-1,'Quality check'!Q$1-1)=0,"",OFFSET(CountryData!$A$1,'Quality check'!$A106-1,'Quality check'!Q$1-1)),"")</f>
        <v>1107074.1525423729</v>
      </c>
      <c r="R106" s="203">
        <f ca="1">IF(AND(ISNUMBER($A106),ISNUMBER(R$1)),IF(OFFSET(CountryData!$A$1,'Quality check'!$A106-1,'Quality check'!R$1-1)=0,"",OFFSET(CountryData!$A$1,'Quality check'!$A106-1,'Quality check'!R$1-1)),"")</f>
        <v>131719.25170735968</v>
      </c>
      <c r="S106" s="203">
        <f ca="1">IF(AND(ISNUMBER($A106),ISNUMBER(S$1)),IF(OFFSET(CountryData!$A$1,'Quality check'!$A106-1,'Quality check'!S$1-1)=0,"",OFFSET(CountryData!$A$1,'Quality check'!$A106-1,'Quality check'!S$1-1)),"")</f>
        <v>103386.37126003635</v>
      </c>
      <c r="T106" s="202">
        <f ca="1">IF(AND(ISNUMBER($A106),ISNUMBER(T$1)),IF(OFFSET(CountryData!$A$1,'Quality check'!$A106-1,'Quality check'!T$1-1)=0,"",OFFSET(CountryData!$A$1,'Quality check'!$A106-1,'Quality check'!T$1-1)),"")</f>
        <v>0.83</v>
      </c>
      <c r="U106" s="203">
        <f ca="1">IF(AND(ISNUMBER($A106),ISNUMBER(U$1)),IF(OFFSET(CountryData!$A$1,'Quality check'!$A106-1,'Quality check'!U$1-1)=0,"",OFFSET(CountryData!$A$1,'Quality check'!$A106-1,'Quality check'!U$1-1)),"")</f>
        <v>5432000.0000000009</v>
      </c>
      <c r="V106" s="203">
        <f ca="1">IF(AND(ISNUMBER($A106),ISNUMBER(V$1)),IF(OFFSET(CountryData!$A$1,'Quality check'!$A106-1,'Quality check'!V$1-1)=0,"",OFFSET(CountryData!$A$1,'Quality check'!$A106-1,'Quality check'!V$1-1)),"")</f>
        <v>4888800</v>
      </c>
      <c r="W106" s="202">
        <f ca="1">IF(AND(ISNUMBER($A106),ISNUMBER(W$1)),IF(OFFSET(CountryData!$A$1,'Quality check'!$A106-1,'Quality check'!W$1-1)=0,"",OFFSET(CountryData!$A$1,'Quality check'!$A106-1,'Quality check'!W$1-1)),"")</f>
        <v>0.51</v>
      </c>
      <c r="X106" s="202">
        <f ca="1">IF(AND(ISNUMBER($A106),ISNUMBER(X$1)),IF(OFFSET(CountryData!$A$1,'Quality check'!$A106-1,'Quality check'!X$1-1)=0,"",OFFSET(CountryData!$A$1,'Quality check'!$A106-1,'Quality check'!X$1-1)),"")</f>
        <v>7</v>
      </c>
      <c r="Y106" s="202">
        <f ca="1">IF(AND(ISNUMBER($A106),ISNUMBER(Y$1)),IF(OFFSET(CountryData!$A$1,'Quality check'!$A106-1,'Quality check'!Y$1-1)=0,"",OFFSET(CountryData!$A$1,'Quality check'!$A106-1,'Quality check'!Y$1-1)),"")</f>
        <v>0.44</v>
      </c>
      <c r="Z106" s="202">
        <f ca="1">IF(AND(ISNUMBER($A106),ISNUMBER(Z$1)),IF(OFFSET(CountryData!$A$1,'Quality check'!$A106-1,'Quality check'!Z$1-1)=0,"",OFFSET(CountryData!$A$1,'Quality check'!$A106-1,'Quality check'!Z$1-1)),"")</f>
        <v>0.56000000000000005</v>
      </c>
      <c r="AA106" s="203" t="str">
        <f ca="1">IF(AND(ISNUMBER($A106),ISNUMBER(AA$1)),IF(OFFSET(CountryData!$A$1,'Quality check'!$A106-1,'Quality check'!AA$1-1)=0,"",OFFSET(CountryData!$A$1,'Quality check'!$A106-1,'Quality check'!AA$1-1)),"")</f>
        <v/>
      </c>
      <c r="AB106" s="203" t="str">
        <f ca="1">IF(AND(ISNUMBER($A106),ISNUMBER(AB$1)),IF(OFFSET(CountryData!$A$1,'Quality check'!$A106-1,'Quality check'!AB$1-1)=0,"",OFFSET(CountryData!$A$1,'Quality check'!$A106-1,'Quality check'!AB$1-1)),"")</f>
        <v/>
      </c>
      <c r="AC106" s="203" t="str">
        <f ca="1">IF(AND(ISNUMBER($A106),ISNUMBER(AC$1)),IF(OFFSET(CountryData!$A$1,'Quality check'!$A106-1,'Quality check'!AC$1-1)=0,"",OFFSET(CountryData!$A$1,'Quality check'!$A106-1,'Quality check'!AC$1-1)),"")</f>
        <v/>
      </c>
      <c r="AD106" s="203" t="str">
        <f ca="1">IF(AND(ISNUMBER($A106),ISNUMBER(AD$1)),IF(OFFSET(CountryData!$A$1,'Quality check'!$A106-1,'Quality check'!AD$1-1)=0,"",OFFSET(CountryData!$A$1,'Quality check'!$A106-1,'Quality check'!AD$1-1)),"")</f>
        <v/>
      </c>
      <c r="AE106" s="202" t="str">
        <f ca="1">IF(AND(ISNUMBER($A106),ISNUMBER(AE$1)),IF(OFFSET(CountryData!$A$1,'Quality check'!$A106-1,'Quality check'!AE$1-1)=0,"",OFFSET(CountryData!$A$1,'Quality check'!$A106-1,'Quality check'!AE$1-1)),"")</f>
        <v/>
      </c>
      <c r="AF106" s="308" t="str">
        <f ca="1">IF(AND(ISNUMBER($A106),ISNUMBER(AF$1)),IF(OFFSET(CountryData!$A$1,'Quality check'!$A106-1,'Quality check'!AF$1-1)=0,"",OFFSET(CountryData!$A$1,'Quality check'!$A106-1,'Quality check'!AF$1-1)),"")</f>
        <v/>
      </c>
      <c r="AG106" s="203" t="str">
        <f ca="1">IF(AND(ISNUMBER($A106),ISNUMBER(AG$1)),IF(OFFSET(CountryData!$A$1,'Quality check'!$A106-1,'Quality check'!AG$1-1)=0,"",OFFSET(CountryData!$A$1,'Quality check'!$A106-1,'Quality check'!AG$1-1)),"")</f>
        <v/>
      </c>
      <c r="AH106" s="203" t="str">
        <f ca="1">IF(AND(ISNUMBER($A106),ISNUMBER(AH$1)),IF(OFFSET(CountryData!$A$1,'Quality check'!$A106-1,'Quality check'!AH$1-1)=0,"",OFFSET(CountryData!$A$1,'Quality check'!$A106-1,'Quality check'!AH$1-1)),"")</f>
        <v/>
      </c>
      <c r="AI106" s="203" t="str">
        <f ca="1">IF(AND(ISNUMBER($A106),ISNUMBER(AI$1)),IF(OFFSET(CountryData!$A$1,'Quality check'!$A106-1,'Quality check'!AI$1-1)=0,"",OFFSET(CountryData!$A$1,'Quality check'!$A106-1,'Quality check'!AI$1-1)),"")</f>
        <v/>
      </c>
      <c r="AJ106" s="202" t="str">
        <f ca="1">IF(AND(ISNUMBER($A106),ISNUMBER(AJ$1)),IF(OFFSET(CountryData!$A$1,'Quality check'!$A106-1,'Quality check'!AJ$1-1)=0,"",OFFSET(CountryData!$A$1,'Quality check'!$A106-1,'Quality check'!AJ$1-1)),"")</f>
        <v/>
      </c>
      <c r="AK106" s="202" t="str">
        <f ca="1">IF(AND(ISNUMBER($A106),ISNUMBER(AK$1)),IF(OFFSET(CountryData!$A$1,'Quality check'!$A106-1,'Quality check'!AK$1-1)=0,"",OFFSET(CountryData!$A$1,'Quality check'!$A106-1,'Quality check'!AK$1-1)),"")</f>
        <v/>
      </c>
      <c r="AL106" s="202" t="str">
        <f ca="1">IF(AND(ISNUMBER($A106),ISNUMBER(AL$1)),IF(OFFSET(CountryData!$A$1,'Quality check'!$A106-1,'Quality check'!AL$1-1)=0,"",OFFSET(CountryData!$A$1,'Quality check'!$A106-1,'Quality check'!AL$1-1)),"")</f>
        <v/>
      </c>
      <c r="AM106" s="202" t="str">
        <f ca="1">IF(AND(ISNUMBER($A106),ISNUMBER(AM$1)),IF(OFFSET(CountryData!$A$1,'Quality check'!$A106-1,'Quality check'!AM$1-1)=0,"",OFFSET(CountryData!$A$1,'Quality check'!$A106-1,'Quality check'!AM$1-1)),"")</f>
        <v/>
      </c>
      <c r="AN106" s="202" t="str">
        <f ca="1">IF(AND(ISNUMBER($A106),ISNUMBER(AN$1)),IF(OFFSET(CountryData!$A$1,'Quality check'!$A106-1,'Quality check'!AN$1-1)=0,"",OFFSET(CountryData!$A$1,'Quality check'!$A106-1,'Quality check'!AN$1-1)),"")</f>
        <v/>
      </c>
      <c r="AO106" s="203" t="str">
        <f ca="1">IF(AND(ISNUMBER($A106),ISNUMBER(AO$1)),IF(OFFSET(CountryData!$A$1,'Quality check'!$A106-1,'Quality check'!AO$1-1)=0,"",OFFSET(CountryData!$A$1,'Quality check'!$A106-1,'Quality check'!AO$1-1)),"")</f>
        <v/>
      </c>
      <c r="AP106" s="203" t="str">
        <f ca="1">IF(AND(ISNUMBER($A106),ISNUMBER(AP$1)),IF(OFFSET(CountryData!$A$1,'Quality check'!$A106-1,'Quality check'!AP$1-1)=0,"",OFFSET(CountryData!$A$1,'Quality check'!$A106-1,'Quality check'!AP$1-1)),"")</f>
        <v/>
      </c>
      <c r="AQ106" s="202" t="str">
        <f ca="1">IF(AND(ISNUMBER($A106),ISNUMBER(AQ$1)),IF(OFFSET(CountryData!$A$1,'Quality check'!$A106-1,'Quality check'!AQ$1-1)=0,"",OFFSET(CountryData!$A$1,'Quality check'!$A106-1,'Quality check'!AQ$1-1)),"")</f>
        <v/>
      </c>
      <c r="AR106" s="202" t="str">
        <f ca="1">IF(AND(ISNUMBER($A106),ISNUMBER(AR$1)),IF(OFFSET(CountryData!$A$1,'Quality check'!$A106-1,'Quality check'!AR$1-1)=0,"",OFFSET(CountryData!$A$1,'Quality check'!$A106-1,'Quality check'!AR$1-1)),"")</f>
        <v/>
      </c>
      <c r="AS106" s="202" t="str">
        <f ca="1">IF(AND(ISNUMBER($A106),ISNUMBER(AS$1)),IF(OFFSET(CountryData!$A$1,'Quality check'!$A106-1,'Quality check'!AS$1-1)=0,"",OFFSET(CountryData!$A$1,'Quality check'!$A106-1,'Quality check'!AS$1-1)),"")</f>
        <v/>
      </c>
      <c r="AT106" s="202" t="str">
        <f ca="1">IF(AND(ISNUMBER($A106),ISNUMBER(AT$1)),IF(OFFSET(CountryData!$A$1,'Quality check'!$A106-1,'Quality check'!AT$1-1)=0,"",OFFSET(CountryData!$A$1,'Quality check'!$A106-1,'Quality check'!AT$1-1)),"")</f>
        <v/>
      </c>
      <c r="AU106" s="202" t="str">
        <f ca="1">IF(AND(ISNUMBER($A106),ISNUMBER(AU$1)),IF(OFFSET(CountryData!$A$1,'Quality check'!$A106-1,'Quality check'!AU$1-1)=0,"",OFFSET(CountryData!$A$1,'Quality check'!$A106-1,'Quality check'!AU$1-1)),"")</f>
        <v/>
      </c>
      <c r="AV106" s="202" t="str">
        <f ca="1">IF(AND(ISNUMBER($A106),ISNUMBER(AV$1)),IF(OFFSET(CountryData!$A$1,'Quality check'!$A106-1,'Quality check'!AV$1-1)=0,"",OFFSET(CountryData!$A$1,'Quality check'!$A106-1,'Quality check'!AV$1-1)),"")</f>
        <v/>
      </c>
      <c r="AW106" s="203" t="str">
        <f ca="1">IF(AND(ISNUMBER($A106),ISNUMBER(AW$1)),IF(OFFSET(CountryData!$A$1,'Quality check'!$A106-1,'Quality check'!AW$1-1)=0,"",OFFSET(CountryData!$A$1,'Quality check'!$A106-1,'Quality check'!AW$1-1)),"")</f>
        <v/>
      </c>
      <c r="AX106" s="203" t="str">
        <f ca="1">IF(AND(ISNUMBER($A106),ISNUMBER(AX$1)),IF(OFFSET(CountryData!$A$1,'Quality check'!$A106-1,'Quality check'!AX$1-1)=0,"",OFFSET(CountryData!$A$1,'Quality check'!$A106-1,'Quality check'!AX$1-1)),"")</f>
        <v/>
      </c>
      <c r="AY106" s="202" t="str">
        <f ca="1">IF(AND(ISNUMBER($A106),ISNUMBER(AY$1)),IF(OFFSET(CountryData!$A$1,'Quality check'!$A106-1,'Quality check'!AY$1-1)=0,"",OFFSET(CountryData!$A$1,'Quality check'!$A106-1,'Quality check'!AY$1-1)),"")</f>
        <v/>
      </c>
      <c r="AZ106" s="202" t="str">
        <f ca="1">IF(AND(ISNUMBER($A106),ISNUMBER(AZ$1)),IF(OFFSET(CountryData!$A$1,'Quality check'!$A106-1,'Quality check'!AZ$1-1)=0,"",OFFSET(CountryData!$A$1,'Quality check'!$A106-1,'Quality check'!AZ$1-1)),"")</f>
        <v/>
      </c>
      <c r="BA106" s="202" t="str">
        <f ca="1">IF(AND(ISNUMBER($A106),ISNUMBER(BA$1)),IF(OFFSET(CountryData!$A$1,'Quality check'!$A106-1,'Quality check'!BA$1-1)=0,"",OFFSET(CountryData!$A$1,'Quality check'!$A106-1,'Quality check'!BA$1-1)),"")</f>
        <v/>
      </c>
      <c r="BB106" s="202" t="str">
        <f ca="1">IF(AND(ISNUMBER($A106),ISNUMBER(BB$1)),IF(OFFSET(CountryData!$A$1,'Quality check'!$A106-1,'Quality check'!BB$1-1)=0,"",OFFSET(CountryData!$A$1,'Quality check'!$A106-1,'Quality check'!BB$1-1)),"")</f>
        <v/>
      </c>
      <c r="BC106" s="202" t="str">
        <f ca="1">IF(AND(ISNUMBER($A106),ISNUMBER(BC$1)),IF(OFFSET(CountryData!$A$1,'Quality check'!$A106-1,'Quality check'!BC$1-1)=0,"",OFFSET(CountryData!$A$1,'Quality check'!$A106-1,'Quality check'!BC$1-1)),"")</f>
        <v/>
      </c>
      <c r="BD106" s="313" t="str">
        <f ca="1">IF(AND(ISNUMBER($A106),ISNUMBER(BD$1)),IF(OFFSET(CountryData!$A$1,'Quality check'!$A106-1,'Quality check'!BD$1-1)=0,"",OFFSET(CountryData!$A$1,'Quality check'!$A106-1,'Quality check'!BD$1-1)),"")</f>
        <v/>
      </c>
      <c r="BE106" s="313" t="str">
        <f ca="1">IF(AND(ISNUMBER($A106),ISNUMBER(BE$1)),IF(OFFSET(CountryData!$A$1,'Quality check'!$A106-1,'Quality check'!BE$1-1)=0,"",OFFSET(CountryData!$A$1,'Quality check'!$A106-1,'Quality check'!BE$1-1)),"")</f>
        <v/>
      </c>
      <c r="BF106" s="313" t="str">
        <f ca="1">IF(AND(ISNUMBER($A106),ISNUMBER(BF$1)),IF(OFFSET(CountryData!$A$1,'Quality check'!$A106-1,'Quality check'!BF$1-1)=0,"",OFFSET(CountryData!$A$1,'Quality check'!$A106-1,'Quality check'!BF$1-1)),"")</f>
        <v/>
      </c>
      <c r="BG106" s="203" t="str">
        <f ca="1">IF(AND(ISNUMBER($A106),ISNUMBER(BG$1)),IF(OFFSET(CountryData!$A$1,'Quality check'!$A106-1,'Quality check'!BG$1-1)=0,"",OFFSET(CountryData!$A$1,'Quality check'!$A106-1,'Quality check'!BG$1-1)),"")</f>
        <v/>
      </c>
      <c r="BH106" s="202" t="str">
        <f ca="1">IF(AND(ISNUMBER($A106),ISNUMBER(BH$1)),IF(OFFSET(CountryData!$A$1,'Quality check'!$A106-1,'Quality check'!BH$1-1)=0,"",OFFSET(CountryData!$A$1,'Quality check'!$A106-1,'Quality check'!BH$1-1)),"")</f>
        <v/>
      </c>
      <c r="BI106" s="203" t="str">
        <f ca="1">IF(AND(ISNUMBER($A106),ISNUMBER(BI$1)),IF(OFFSET(CountryData!$A$1,'Quality check'!$A106-1,'Quality check'!BI$1-1)=0,"",OFFSET(CountryData!$A$1,'Quality check'!$A106-1,'Quality check'!BI$1-1)),"")</f>
        <v/>
      </c>
      <c r="BJ106" s="202" t="str">
        <f ca="1">IF(AND(ISNUMBER($A106),ISNUMBER(BJ$1)),IF(OFFSET(CountryData!$A$1,'Quality check'!$A106-1,'Quality check'!BJ$1-1)=0,"",OFFSET(CountryData!$A$1,'Quality check'!$A106-1,'Quality check'!BJ$1-1)),"")</f>
        <v/>
      </c>
      <c r="BK106" s="202" t="str">
        <f ca="1">IF(AND(ISNUMBER($A106),ISNUMBER(BK$1)),IF(OFFSET(CountryData!$A$1,'Quality check'!$A106-1,'Quality check'!BK$1-1)=0,"",OFFSET(CountryData!$A$1,'Quality check'!$A106-1,'Quality check'!BK$1-1)),"")</f>
        <v/>
      </c>
      <c r="BL106" s="308" t="str">
        <f ca="1">IF(AND(ISNUMBER($A106),ISNUMBER(BL$1)),IF(OFFSET(CountryData!$A$1,'Quality check'!$A106-1,'Quality check'!BL$1-1)=0,"",OFFSET(CountryData!$A$1,'Quality check'!$A106-1,'Quality check'!BL$1-1)),"")</f>
        <v/>
      </c>
      <c r="BM106" s="308" t="str">
        <f ca="1">IF(AND(ISNUMBER($A106),ISNUMBER(BM$1)),IF(OFFSET(CountryData!$A$1,'Quality check'!$A106-1,'Quality check'!BM$1-1)=0,"",OFFSET(CountryData!$A$1,'Quality check'!$A106-1,'Quality check'!BM$1-1)),"")</f>
        <v/>
      </c>
      <c r="BN106" s="308" t="str">
        <f ca="1">IF(AND(ISNUMBER($A106),ISNUMBER(BN$1)),IF(OFFSET(CountryData!$A$1,'Quality check'!$A106-1,'Quality check'!BN$1-1)=0,"",OFFSET(CountryData!$A$1,'Quality check'!$A106-1,'Quality check'!BN$1-1)),"")</f>
        <v/>
      </c>
      <c r="BO106" s="308" t="str">
        <f ca="1">IF(AND(ISNUMBER($A106),ISNUMBER(BO$1)),IF(OFFSET(CountryData!$A$1,'Quality check'!$A106-1,'Quality check'!BO$1-1)=0,"",OFFSET(CountryData!$A$1,'Quality check'!$A106-1,'Quality check'!BO$1-1)),"")</f>
        <v/>
      </c>
      <c r="BP106" s="308" t="str">
        <f ca="1">IF(AND(ISNUMBER($A106),ISNUMBER(BP$1)),IF(OFFSET(CountryData!$A$1,'Quality check'!$A106-1,'Quality check'!BP$1-1)=0,"",OFFSET(CountryData!$A$1,'Quality check'!$A106-1,'Quality check'!BP$1-1)),"")</f>
        <v/>
      </c>
      <c r="BQ106" s="308" t="str">
        <f ca="1">IF(AND(ISNUMBER($A106),ISNUMBER(BQ$1)),IF(OFFSET(CountryData!$A$1,'Quality check'!$A106-1,'Quality check'!BQ$1-1)=0,"",OFFSET(CountryData!$A$1,'Quality check'!$A106-1,'Quality check'!BQ$1-1)),"")</f>
        <v/>
      </c>
      <c r="BR106" s="308" t="str">
        <f ca="1">IF(AND(ISNUMBER($A106),ISNUMBER(BR$1)),IF(OFFSET(CountryData!$A$1,'Quality check'!$A106-1,'Quality check'!BR$1-1)=0,"",OFFSET(CountryData!$A$1,'Quality check'!$A106-1,'Quality check'!BR$1-1)),"")</f>
        <v/>
      </c>
      <c r="BS106" s="308" t="str">
        <f ca="1">IF(AND(ISNUMBER($A106),ISNUMBER(BS$1)),IF(OFFSET(CountryData!$A$1,'Quality check'!$A106-1,'Quality check'!BS$1-1)=0,"",OFFSET(CountryData!$A$1,'Quality check'!$A106-1,'Quality check'!BS$1-1)),"")</f>
        <v/>
      </c>
      <c r="BT106" s="308" t="str">
        <f ca="1">IF(AND(ISNUMBER($A106),ISNUMBER(BT$1)),IF(OFFSET(CountryData!$A$1,'Quality check'!$A106-1,'Quality check'!BT$1-1)=0,"",OFFSET(CountryData!$A$1,'Quality check'!$A106-1,'Quality check'!BT$1-1)),"")</f>
        <v/>
      </c>
      <c r="BU106" s="308" t="str">
        <f ca="1">IF(AND(ISNUMBER($A106),ISNUMBER(BU$1)),IF(OFFSET(CountryData!$A$1,'Quality check'!$A106-1,'Quality check'!BU$1-1)=0,"",OFFSET(CountryData!$A$1,'Quality check'!$A106-1,'Quality check'!BU$1-1)),"")</f>
        <v/>
      </c>
      <c r="BV106" s="308" t="str">
        <f ca="1">IF(AND(ISNUMBER($A106),ISNUMBER(BV$1)),IF(OFFSET(CountryData!$A$1,'Quality check'!$A106-1,'Quality check'!BV$1-1)=0,"",OFFSET(CountryData!$A$1,'Quality check'!$A106-1,'Quality check'!BV$1-1)),"")</f>
        <v/>
      </c>
      <c r="BW106" s="308" t="str">
        <f ca="1">IF(AND(ISNUMBER($A106),ISNUMBER(BW$1)),IF(OFFSET(CountryData!$A$1,'Quality check'!$A106-1,'Quality check'!BW$1-1)=0,"",OFFSET(CountryData!$A$1,'Quality check'!$A106-1,'Quality check'!BW$1-1)),"")</f>
        <v/>
      </c>
      <c r="BX106" s="202" t="str">
        <f ca="1">IF(AND(ISNUMBER($A106),ISNUMBER(BX$1)),IF(OFFSET(CountryData!$A$1,'Quality check'!$A106-1,'Quality check'!BX$1-1)=0,"",OFFSET(CountryData!$A$1,'Quality check'!$A106-1,'Quality check'!BX$1-1)),"")</f>
        <v/>
      </c>
      <c r="BY106" s="308" t="str">
        <f ca="1">IF(AND(ISNUMBER($A106),ISNUMBER(BY$1)),IF(OFFSET(CountryData!$A$1,'Quality check'!$A106-1,'Quality check'!BY$1-1)=0,"",OFFSET(CountryData!$A$1,'Quality check'!$A106-1,'Quality check'!BY$1-1)),"")</f>
        <v/>
      </c>
      <c r="BZ106" s="308" t="str">
        <f ca="1">IF(AND(ISNUMBER($A106),ISNUMBER(BZ$1)),IF(OFFSET(CountryData!$A$1,'Quality check'!$A106-1,'Quality check'!BZ$1-1)=0,"",OFFSET(CountryData!$A$1,'Quality check'!$A106-1,'Quality check'!BZ$1-1)),"")</f>
        <v/>
      </c>
      <c r="CA106" s="308" t="str">
        <f ca="1">IF(AND(ISNUMBER($A106),ISNUMBER(CA$1)),IF(OFFSET(CountryData!$A$1,'Quality check'!$A106-1,'Quality check'!CA$1-1)=0,"",OFFSET(CountryData!$A$1,'Quality check'!$A106-1,'Quality check'!CA$1-1)),"")</f>
        <v/>
      </c>
      <c r="CB106" s="308" t="str">
        <f ca="1">IF(AND(ISNUMBER($A106),ISNUMBER(CB$1)),IF(OFFSET(CountryData!$A$1,'Quality check'!$A106-1,'Quality check'!CB$1-1)=0,"",OFFSET(CountryData!$A$1,'Quality check'!$A106-1,'Quality check'!CB$1-1)),"")</f>
        <v/>
      </c>
      <c r="CC106" s="308" t="str">
        <f ca="1">IF(AND(ISNUMBER($A106),ISNUMBER(CC$1)),IF(OFFSET(CountryData!$A$1,'Quality check'!$A106-1,'Quality check'!CC$1-1)=0,"",OFFSET(CountryData!$A$1,'Quality check'!$A106-1,'Quality check'!CC$1-1)),"")</f>
        <v/>
      </c>
      <c r="CD106" s="308" t="str">
        <f ca="1">IF(AND(ISNUMBER($A106),ISNUMBER(CD$1)),IF(OFFSET(CountryData!$A$1,'Quality check'!$A106-1,'Quality check'!CD$1-1)=0,"",OFFSET(CountryData!$A$1,'Quality check'!$A106-1,'Quality check'!CD$1-1)),"")</f>
        <v/>
      </c>
      <c r="CE106" s="308" t="str">
        <f ca="1">IF(AND(ISNUMBER($A106),ISNUMBER(CE$1)),IF(OFFSET(CountryData!$A$1,'Quality check'!$A106-1,'Quality check'!CE$1-1)=0,"",OFFSET(CountryData!$A$1,'Quality check'!$A106-1,'Quality check'!CE$1-1)),"")</f>
        <v/>
      </c>
      <c r="CF106" s="308" t="str">
        <f ca="1">IF(AND(ISNUMBER($A106),ISNUMBER(CF$1)),IF(OFFSET(CountryData!$A$1,'Quality check'!$A106-1,'Quality check'!CF$1-1)=0,"",OFFSET(CountryData!$A$1,'Quality check'!$A106-1,'Quality check'!CF$1-1)),"")</f>
        <v/>
      </c>
      <c r="CG106" s="308" t="str">
        <f ca="1">IF(AND(ISNUMBER($A106),ISNUMBER(CG$1)),IF(OFFSET(CountryData!$A$1,'Quality check'!$A106-1,'Quality check'!CG$1-1)=0,"",OFFSET(CountryData!$A$1,'Quality check'!$A106-1,'Quality check'!CG$1-1)),"")</f>
        <v/>
      </c>
      <c r="CH106" s="308" t="str">
        <f ca="1">IF(AND(ISNUMBER($A106),ISNUMBER(CH$1)),IF(OFFSET(CountryData!$A$1,'Quality check'!$A106-1,'Quality check'!CH$1-1)=0,"",OFFSET(CountryData!$A$1,'Quality check'!$A106-1,'Quality check'!CH$1-1)),"")</f>
        <v/>
      </c>
      <c r="CI106" s="308" t="str">
        <f ca="1">IF(AND(ISNUMBER($A106),ISNUMBER(CI$1)),IF(OFFSET(CountryData!$A$1,'Quality check'!$A106-1,'Quality check'!CI$1-1)=0,"",OFFSET(CountryData!$A$1,'Quality check'!$A106-1,'Quality check'!CI$1-1)),"")</f>
        <v/>
      </c>
      <c r="CJ106" s="308" t="str">
        <f ca="1">IF(AND(ISNUMBER($A106),ISNUMBER(CJ$1)),IF(OFFSET(CountryData!$A$1,'Quality check'!$A106-1,'Quality check'!CJ$1-1)=0,"",OFFSET(CountryData!$A$1,'Quality check'!$A106-1,'Quality check'!CJ$1-1)),"")</f>
        <v/>
      </c>
      <c r="CK106" s="202" t="str">
        <f ca="1">IF(AND(ISNUMBER($A106),ISNUMBER(CK$1)),IF(OFFSET(CountryData!$A$1,'Quality check'!$A106-1,'Quality check'!CK$1-1)=0,"",OFFSET(CountryData!$A$1,'Quality check'!$A106-1,'Quality check'!CK$1-1)),"")</f>
        <v/>
      </c>
      <c r="CL106" s="308" t="str">
        <f ca="1">IF(AND(ISNUMBER($A106),ISNUMBER(CL$1)),IF(OFFSET(CountryData!$A$1,'Quality check'!$A106-1,'Quality check'!CL$1-1)=0,"",OFFSET(CountryData!$A$1,'Quality check'!$A106-1,'Quality check'!CL$1-1)),"")</f>
        <v/>
      </c>
      <c r="CM106" s="308" t="str">
        <f ca="1">IF(AND(ISNUMBER($A106),ISNUMBER(CM$1)),IF(OFFSET(CountryData!$A$1,'Quality check'!$A106-1,'Quality check'!CM$1-1)=0,"",OFFSET(CountryData!$A$1,'Quality check'!$A106-1,'Quality check'!CM$1-1)),"")</f>
        <v/>
      </c>
      <c r="CN106" s="308" t="str">
        <f ca="1">IF(AND(ISNUMBER($A106),ISNUMBER(CN$1)),IF(OFFSET(CountryData!$A$1,'Quality check'!$A106-1,'Quality check'!CN$1-1)=0,"",OFFSET(CountryData!$A$1,'Quality check'!$A106-1,'Quality check'!CN$1-1)),"")</f>
        <v/>
      </c>
      <c r="CO106" s="308" t="str">
        <f ca="1">IF(AND(ISNUMBER($A106),ISNUMBER(CO$1)),IF(OFFSET(CountryData!$A$1,'Quality check'!$A106-1,'Quality check'!CO$1-1)=0,"",OFFSET(CountryData!$A$1,'Quality check'!$A106-1,'Quality check'!CO$1-1)),"")</f>
        <v/>
      </c>
      <c r="CP106" s="308" t="str">
        <f ca="1">IF(AND(ISNUMBER($A106),ISNUMBER(CP$1)),IF(OFFSET(CountryData!$A$1,'Quality check'!$A106-1,'Quality check'!CP$1-1)=0,"",OFFSET(CountryData!$A$1,'Quality check'!$A106-1,'Quality check'!CP$1-1)),"")</f>
        <v/>
      </c>
      <c r="CQ106" s="308" t="str">
        <f ca="1">IF(AND(ISNUMBER($A106),ISNUMBER(CQ$1)),IF(OFFSET(CountryData!$A$1,'Quality check'!$A106-1,'Quality check'!CQ$1-1)=0,"",OFFSET(CountryData!$A$1,'Quality check'!$A106-1,'Quality check'!CQ$1-1)),"")</f>
        <v/>
      </c>
      <c r="CR106" s="203" t="str">
        <f ca="1">IF(AND(ISNUMBER($A106),ISNUMBER(CR$1)),IF(OFFSET(CountryData!$A$1,'Quality check'!$A106-1,'Quality check'!CR$1-1)=0,"",OFFSET(CountryData!$A$1,'Quality check'!$A106-1,'Quality check'!CR$1-1)),"")</f>
        <v/>
      </c>
      <c r="CS106" s="203" t="str">
        <f ca="1">IF(AND(ISNUMBER($A106),ISNUMBER(CS$1)),IF(OFFSET(CountryData!$A$1,'Quality check'!$A106-1,'Quality check'!CS$1-1)=0,"",OFFSET(CountryData!$A$1,'Quality check'!$A106-1,'Quality check'!CS$1-1)),"")</f>
        <v/>
      </c>
      <c r="CT106" s="203" t="str">
        <f ca="1">IF(AND(ISNUMBER($A106),ISNUMBER(CT$1)),IF(OFFSET(CountryData!$A$1,'Quality check'!$A106-1,'Quality check'!CT$1-1)=0,"",OFFSET(CountryData!$A$1,'Quality check'!$A106-1,'Quality check'!CT$1-1)),"")</f>
        <v/>
      </c>
      <c r="CU106" s="203" t="str">
        <f ca="1">IF(AND(ISNUMBER($A106),ISNUMBER(CU$1)),IF(OFFSET(CountryData!$A$1,'Quality check'!$A106-1,'Quality check'!CU$1-1)=0,"",OFFSET(CountryData!$A$1,'Quality check'!$A106-1,'Quality check'!CU$1-1)),"")</f>
        <v/>
      </c>
      <c r="CV106" s="203" t="str">
        <f ca="1">IF(AND(ISNUMBER($A106),ISNUMBER(CV$1)),IF(OFFSET(CountryData!$A$1,'Quality check'!$A106-1,'Quality check'!CV$1-1)=0,"",OFFSET(CountryData!$A$1,'Quality check'!$A106-1,'Quality check'!CV$1-1)),"")</f>
        <v/>
      </c>
      <c r="CW106" s="203" t="str">
        <f ca="1">IF(AND(ISNUMBER($A106),ISNUMBER(CW$1)),IF(OFFSET(CountryData!$A$1,'Quality check'!$A106-1,'Quality check'!CW$1-1)=0,"",OFFSET(CountryData!$A$1,'Quality check'!$A106-1,'Quality check'!CW$1-1)),"")</f>
        <v/>
      </c>
      <c r="CX106" s="203" t="str">
        <f ca="1">IF(AND(ISNUMBER($A106),ISNUMBER(CX$1)),IF(OFFSET(CountryData!$A$1,'Quality check'!$A106-1,'Quality check'!CX$1-1)=0,"",OFFSET(CountryData!$A$1,'Quality check'!$A106-1,'Quality check'!CX$1-1)),"")</f>
        <v/>
      </c>
      <c r="CY106" s="203" t="str">
        <f ca="1">IF(AND(ISNUMBER($A106),ISNUMBER(CY$1)),IF(OFFSET(CountryData!$A$1,'Quality check'!$A106-1,'Quality check'!CY$1-1)=0,"",OFFSET(CountryData!$A$1,'Quality check'!$A106-1,'Quality check'!CY$1-1)),"")</f>
        <v/>
      </c>
      <c r="CZ106" s="308" t="str">
        <f ca="1">IF(AND(ISNUMBER($A106),ISNUMBER(CZ$1)),IF(OFFSET(CountryData!$A$1,'Quality check'!$A106-1,'Quality check'!CZ$1-1)=0,"",OFFSET(CountryData!$A$1,'Quality check'!$A106-1,'Quality check'!CZ$1-1)),"")</f>
        <v/>
      </c>
      <c r="DA106" s="308" t="str">
        <f ca="1">IF(AND(ISNUMBER($A106),ISNUMBER(DA$1)),IF(OFFSET(CountryData!$A$1,'Quality check'!$A106-1,'Quality check'!DA$1-1)=0,"",OFFSET(CountryData!$A$1,'Quality check'!$A106-1,'Quality check'!DA$1-1)),"")</f>
        <v/>
      </c>
      <c r="DB106" s="202" t="str">
        <f ca="1">IF(AND(ISNUMBER($A106),ISNUMBER(DB$1)),IF(OFFSET(CountryData!$A$1,'Quality check'!$A106-1,'Quality check'!DB$1-1)=0,"",OFFSET(CountryData!$A$1,'Quality check'!$A106-1,'Quality check'!DB$1-1)),"")</f>
        <v/>
      </c>
      <c r="DC106" s="308" t="str">
        <f ca="1">IF(AND(ISNUMBER($A106),ISNUMBER(DC$1)),IF(OFFSET(CountryData!$A$1,'Quality check'!$A106-1,'Quality check'!DC$1-1)=0,"",OFFSET(CountryData!$A$1,'Quality check'!$A106-1,'Quality check'!DC$1-1)),"")</f>
        <v/>
      </c>
      <c r="DD106" s="308" t="str">
        <f ca="1">IF(AND(ISNUMBER($A106),ISNUMBER(DD$1)),IF(OFFSET(CountryData!$A$1,'Quality check'!$A106-1,'Quality check'!DD$1-1)=0,"",OFFSET(CountryData!$A$1,'Quality check'!$A106-1,'Quality check'!DD$1-1)),"")</f>
        <v/>
      </c>
      <c r="DE106" s="202" t="str">
        <f ca="1">IF(AND(ISNUMBER($A106),ISNUMBER(DE$1)),IF(OFFSET(CountryData!$A$1,'Quality check'!$A106-1,'Quality check'!DE$1-1)=0,"",OFFSET(CountryData!$A$1,'Quality check'!$A106-1,'Quality check'!DE$1-1)),"")</f>
        <v/>
      </c>
      <c r="DF106" s="203" t="str">
        <f ca="1">IF(AND(ISNUMBER($A106),ISNUMBER(DF$1)),IF(OFFSET(CountryData!$A$1,'Quality check'!$A106-1,'Quality check'!DF$1-1)=0,"",OFFSET(CountryData!$A$1,'Quality check'!$A106-1,'Quality check'!DF$1-1)),"")</f>
        <v/>
      </c>
      <c r="DG106" s="308" t="str">
        <f ca="1">IF(AND(ISNUMBER($A106),ISNUMBER(DG$1)),IF(OFFSET(CountryData!$A$1,'Quality check'!$A106-1,'Quality check'!DG$1-1)=0,"",OFFSET(CountryData!$A$1,'Quality check'!$A106-1,'Quality check'!DG$1-1)),"")</f>
        <v/>
      </c>
      <c r="DH106" s="203" t="str">
        <f ca="1">IF(AND(ISNUMBER($A106),ISNUMBER(DH$1)),IF(OFFSET(CountryData!$A$1,'Quality check'!$A106-1,'Quality check'!DH$1-1)=0,"",OFFSET(CountryData!$A$1,'Quality check'!$A106-1,'Quality check'!DH$1-1)),"")</f>
        <v/>
      </c>
      <c r="DI106" s="308" t="str">
        <f ca="1">IF(AND(ISNUMBER($A106),ISNUMBER(DI$1)),IF(OFFSET(CountryData!$A$1,'Quality check'!$A106-1,'Quality check'!DI$1-1)=0,"",OFFSET(CountryData!$A$1,'Quality check'!$A106-1,'Quality check'!DI$1-1)),"")</f>
        <v/>
      </c>
      <c r="DJ106" s="308" t="str">
        <f ca="1">IF(AND(ISNUMBER($A106),ISNUMBER(DJ$1)),IF(OFFSET(CountryData!$A$1,'Quality check'!$A106-1,'Quality check'!DJ$1-1)=0,"",OFFSET(CountryData!$A$1,'Quality check'!$A106-1,'Quality check'!DJ$1-1)),"")</f>
        <v/>
      </c>
      <c r="DK106" s="203" t="str">
        <f ca="1">IF(AND(ISNUMBER($A106),ISNUMBER(DK$1)),IF(OFFSET(CountryData!$A$1,'Quality check'!$A106-1,'Quality check'!DK$1-1)=0,"",OFFSET(CountryData!$A$1,'Quality check'!$A106-1,'Quality check'!DK$1-1)),"")</f>
        <v/>
      </c>
      <c r="DL106" s="203" t="str">
        <f ca="1">IF(AND(ISNUMBER($A106),ISNUMBER(DL$1)),IF(OFFSET(CountryData!$A$1,'Quality check'!$A106-1,'Quality check'!DL$1-1)=0,"",OFFSET(CountryData!$A$1,'Quality check'!$A106-1,'Quality check'!DL$1-1)),"")</f>
        <v/>
      </c>
      <c r="DM106" s="203" t="str">
        <f ca="1">IF(AND(ISNUMBER($A106),ISNUMBER(DM$1)),IF(OFFSET(CountryData!$A$1,'Quality check'!$A106-1,'Quality check'!DM$1-1)=0,"",OFFSET(CountryData!$A$1,'Quality check'!$A106-1,'Quality check'!DM$1-1)),"")</f>
        <v/>
      </c>
      <c r="DN106" s="203" t="str">
        <f ca="1">IF(AND(ISNUMBER($A106),ISNUMBER(DN$1)),IF(OFFSET(CountryData!$A$1,'Quality check'!$A106-1,'Quality check'!DN$1-1)=0,"",OFFSET(CountryData!$A$1,'Quality check'!$A106-1,'Quality check'!DN$1-1)),"")</f>
        <v/>
      </c>
      <c r="DO106" t="str">
        <f ca="1">IF(AND(ISNUMBER($A106),ISNUMBER(DO$1)),IF(OFFSET(CountryData!$A$1,'Quality check'!$A106-1,'Quality check'!DO$1-1)=0,"",OFFSET(CountryData!$A$1,'Quality check'!$A106-1,'Quality check'!DO$1-1)),"")</f>
        <v/>
      </c>
      <c r="DP106" t="str">
        <f ca="1">IF(AND(ISNUMBER($A106),ISNUMBER(DP$1)),IF(OFFSET(CountryData!$A$1,'Quality check'!$A106-1,'Quality check'!DP$1-1)=0,"",OFFSET(CountryData!$A$1,'Quality check'!$A106-1,'Quality check'!DP$1-1)),"")</f>
        <v/>
      </c>
      <c r="EF106">
        <f t="shared" si="14"/>
        <v>17</v>
      </c>
      <c r="EG106" t="str">
        <f t="shared" si="15"/>
        <v/>
      </c>
      <c r="EH106" t="str">
        <f t="shared" si="11"/>
        <v/>
      </c>
    </row>
    <row r="107" spans="1:138" x14ac:dyDescent="0.25">
      <c r="A107" s="114">
        <f>IF(ISNUMBER(MATCH(C107,CountryData!$EM:$EM,0)),MATCH(C107,CountryData!$EM:$EM,0),"")</f>
        <v>65</v>
      </c>
      <c r="B107" t="s">
        <v>477</v>
      </c>
      <c r="C107" t="s">
        <v>796</v>
      </c>
      <c r="D107" t="str">
        <f t="shared" si="12"/>
        <v>South Sudan</v>
      </c>
      <c r="E107">
        <f t="shared" si="13"/>
        <v>2011</v>
      </c>
      <c r="F107" s="203">
        <f ca="1">IF(AND(ISNUMBER($A107),ISNUMBER(F$1)),IF(OFFSET(CountryData!$A$1,'Quality check'!$A107-1,'Quality check'!F$1-1)=0,"",OFFSET(CountryData!$A$1,'Quality check'!$A107-1,'Quality check'!F$1-1)),"")</f>
        <v>10314000</v>
      </c>
      <c r="G107" s="203">
        <f ca="1">IF(AND(ISNUMBER($A107),ISNUMBER(G$1)),IF(OFFSET(CountryData!$A$1,'Quality check'!$A107-1,'Quality check'!G$1-1)=0,"",OFFSET(CountryData!$A$1,'Quality check'!$A107-1,'Quality check'!G$1-1)),"")</f>
        <v>3882191</v>
      </c>
      <c r="H107" s="202">
        <f ca="1">IF(AND(ISNUMBER($A107),ISNUMBER(H$1)),IF(OFFSET(CountryData!$A$1,'Quality check'!$A107-1,'Quality check'!H$1-1)=0,"",OFFSET(CountryData!$A$1,'Quality check'!$A107-1,'Quality check'!H$1-1)),"")</f>
        <v>0.7</v>
      </c>
      <c r="I107" s="202">
        <f ca="1">IF(AND(ISNUMBER($A107),ISNUMBER(I$1)),IF(OFFSET(CountryData!$A$1,'Quality check'!$A107-1,'Quality check'!I$1-1)=0,"",OFFSET(CountryData!$A$1,'Quality check'!$A107-1,'Quality check'!I$1-1)),"")</f>
        <v>2.6000000000000002E-2</v>
      </c>
      <c r="J107" s="203">
        <f ca="1">IF(AND(ISNUMBER($A107),ISNUMBER(J$1)),IF(OFFSET(CountryData!$A$1,'Quality check'!$A107-1,'Quality check'!J$1-1)=0,"",OFFSET(CountryData!$A$1,'Quality check'!$A107-1,'Quality check'!J$1-1)),"")</f>
        <v>6240000</v>
      </c>
      <c r="K107" s="203">
        <f ca="1">IF(AND(ISNUMBER($A107),ISNUMBER(K$1)),IF(OFFSET(CountryData!$A$1,'Quality check'!$A107-1,'Quality check'!K$1-1)=0,"",OFFSET(CountryData!$A$1,'Quality check'!$A107-1,'Quality check'!K$1-1)),"")</f>
        <v>3000000</v>
      </c>
      <c r="L107" s="203">
        <f ca="1">IF(AND(ISNUMBER($A107),ISNUMBER(L$1)),IF(OFFSET(CountryData!$A$1,'Quality check'!$A107-1,'Quality check'!L$1-1)=0,"",OFFSET(CountryData!$A$1,'Quality check'!$A107-1,'Quality check'!L$1-1)),"")</f>
        <v>540000</v>
      </c>
      <c r="M107" s="203">
        <f ca="1">IF(AND(ISNUMBER($A107),ISNUMBER(M$1)),IF(OFFSET(CountryData!$A$1,'Quality check'!$A107-1,'Quality check'!M$1-1)=0,"",OFFSET(CountryData!$A$1,'Quality check'!$A107-1,'Quality check'!M$1-1)),"")</f>
        <v>2520000</v>
      </c>
      <c r="N107" s="203">
        <f ca="1">IF(AND(ISNUMBER($A107),ISNUMBER(N$1)),IF(OFFSET(CountryData!$A$1,'Quality check'!$A107-1,'Quality check'!N$1-1)=0,"",OFFSET(CountryData!$A$1,'Quality check'!$A107-1,'Quality check'!N$1-1)),"")</f>
        <v>2040000.0000000002</v>
      </c>
      <c r="O107" s="203">
        <f ca="1">IF(AND(ISNUMBER($A107),ISNUMBER(O$1)),IF(OFFSET(CountryData!$A$1,'Quality check'!$A107-1,'Quality check'!O$1-1)=0,"",OFFSET(CountryData!$A$1,'Quality check'!$A107-1,'Quality check'!O$1-1)),"")</f>
        <v>456000</v>
      </c>
      <c r="P107" s="203">
        <f ca="1">IF(AND(ISNUMBER($A107),ISNUMBER(P$1)),IF(OFFSET(CountryData!$A$1,'Quality check'!$A107-1,'Quality check'!P$1-1)=0,"",OFFSET(CountryData!$A$1,'Quality check'!$A107-1,'Quality check'!P$1-1)),"")</f>
        <v>660000</v>
      </c>
      <c r="Q107" s="203">
        <f ca="1">IF(AND(ISNUMBER($A107),ISNUMBER(Q$1)),IF(OFFSET(CountryData!$A$1,'Quality check'!$A107-1,'Quality check'!Q$1-1)=0,"",OFFSET(CountryData!$A$1,'Quality check'!$A107-1,'Quality check'!Q$1-1)),"")</f>
        <v>480000</v>
      </c>
      <c r="R107" s="203">
        <f ca="1">IF(AND(ISNUMBER($A107),ISNUMBER(R$1)),IF(OFFSET(CountryData!$A$1,'Quality check'!$A107-1,'Quality check'!R$1-1)=0,"",OFFSET(CountryData!$A$1,'Quality check'!$A107-1,'Quality check'!R$1-1)),"")</f>
        <v>240000</v>
      </c>
      <c r="S107" s="203">
        <f ca="1">IF(AND(ISNUMBER($A107),ISNUMBER(S$1)),IF(OFFSET(CountryData!$A$1,'Quality check'!$A107-1,'Quality check'!S$1-1)=0,"",OFFSET(CountryData!$A$1,'Quality check'!$A107-1,'Quality check'!S$1-1)),"")</f>
        <v>240000</v>
      </c>
      <c r="T107" s="202">
        <f ca="1">IF(AND(ISNUMBER($A107),ISNUMBER(T$1)),IF(OFFSET(CountryData!$A$1,'Quality check'!$A107-1,'Quality check'!T$1-1)=0,"",OFFSET(CountryData!$A$1,'Quality check'!$A107-1,'Quality check'!T$1-1)),"")</f>
        <v>0.81</v>
      </c>
      <c r="U107" s="203">
        <f ca="1">IF(AND(ISNUMBER($A107),ISNUMBER(U$1)),IF(OFFSET(CountryData!$A$1,'Quality check'!$A107-1,'Quality check'!U$1-1)=0,"",OFFSET(CountryData!$A$1,'Quality check'!$A107-1,'Quality check'!U$1-1)),"")</f>
        <v>5280000</v>
      </c>
      <c r="V107" s="203">
        <f ca="1">IF(AND(ISNUMBER($A107),ISNUMBER(V$1)),IF(OFFSET(CountryData!$A$1,'Quality check'!$A107-1,'Quality check'!V$1-1)=0,"",OFFSET(CountryData!$A$1,'Quality check'!$A107-1,'Quality check'!V$1-1)),"")</f>
        <v>5280000</v>
      </c>
      <c r="W107" s="202">
        <f ca="1">IF(AND(ISNUMBER($A107),ISNUMBER(W$1)),IF(OFFSET(CountryData!$A$1,'Quality check'!$A107-1,'Quality check'!W$1-1)=0,"",OFFSET(CountryData!$A$1,'Quality check'!$A107-1,'Quality check'!W$1-1)),"")</f>
        <v>0.9</v>
      </c>
      <c r="X107" s="202">
        <f ca="1">IF(AND(ISNUMBER($A107),ISNUMBER(X$1)),IF(OFFSET(CountryData!$A$1,'Quality check'!$A107-1,'Quality check'!X$1-1)=0,"",OFFSET(CountryData!$A$1,'Quality check'!$A107-1,'Quality check'!X$1-1)),"")</f>
        <v>6.4</v>
      </c>
      <c r="Y107" s="202">
        <f ca="1">IF(AND(ISNUMBER($A107),ISNUMBER(Y$1)),IF(OFFSET(CountryData!$A$1,'Quality check'!$A107-1,'Quality check'!Y$1-1)=0,"",OFFSET(CountryData!$A$1,'Quality check'!$A107-1,'Quality check'!Y$1-1)),"")</f>
        <v>7.5189583333333337E-2</v>
      </c>
      <c r="Z107" s="202">
        <f ca="1">IF(AND(ISNUMBER($A107),ISNUMBER(Z$1)),IF(OFFSET(CountryData!$A$1,'Quality check'!$A107-1,'Quality check'!Z$1-1)=0,"",OFFSET(CountryData!$A$1,'Quality check'!$A107-1,'Quality check'!Z$1-1)),"")</f>
        <v>0.56000000000000005</v>
      </c>
      <c r="AA107" s="203" t="str">
        <f ca="1">IF(AND(ISNUMBER($A107),ISNUMBER(AA$1)),IF(OFFSET(CountryData!$A$1,'Quality check'!$A107-1,'Quality check'!AA$1-1)=0,"",OFFSET(CountryData!$A$1,'Quality check'!$A107-1,'Quality check'!AA$1-1)),"")</f>
        <v xml:space="preserve"> </v>
      </c>
      <c r="AB107" s="203">
        <f ca="1">IF(AND(ISNUMBER($A107),ISNUMBER(AB$1)),IF(OFFSET(CountryData!$A$1,'Quality check'!$A107-1,'Quality check'!AB$1-1)=0,"",OFFSET(CountryData!$A$1,'Quality check'!$A107-1,'Quality check'!AB$1-1)),"")</f>
        <v>36000</v>
      </c>
      <c r="AC107" s="203">
        <f ca="1">IF(AND(ISNUMBER($A107),ISNUMBER(AC$1)),IF(OFFSET(CountryData!$A$1,'Quality check'!$A107-1,'Quality check'!AC$1-1)=0,"",OFFSET(CountryData!$A$1,'Quality check'!$A107-1,'Quality check'!AC$1-1)),"")</f>
        <v>43000</v>
      </c>
      <c r="AD107" s="203" t="str">
        <f ca="1">IF(AND(ISNUMBER($A107),ISNUMBER(AD$1)),IF(OFFSET(CountryData!$A$1,'Quality check'!$A107-1,'Quality check'!AD$1-1)=0,"",OFFSET(CountryData!$A$1,'Quality check'!$A107-1,'Quality check'!AD$1-1)),"")</f>
        <v xml:space="preserve"> </v>
      </c>
      <c r="AE107" s="202">
        <f ca="1">IF(AND(ISNUMBER($A107),ISNUMBER(AE$1)),IF(OFFSET(CountryData!$A$1,'Quality check'!$A107-1,'Quality check'!AE$1-1)=0,"",OFFSET(CountryData!$A$1,'Quality check'!$A107-1,'Quality check'!AE$1-1)),"")</f>
        <v>0.34399999999999997</v>
      </c>
      <c r="AF107" s="308">
        <f ca="1">IF(AND(ISNUMBER($A107),ISNUMBER(AF$1)),IF(OFFSET(CountryData!$A$1,'Quality check'!$A107-1,'Quality check'!AF$1-1)=0,"",OFFSET(CountryData!$A$1,'Quality check'!$A107-1,'Quality check'!AF$1-1)),"")</f>
        <v>7.4533333333333331</v>
      </c>
      <c r="AG107" s="203" t="str">
        <f ca="1">IF(AND(ISNUMBER($A107),ISNUMBER(AG$1)),IF(OFFSET(CountryData!$A$1,'Quality check'!$A107-1,'Quality check'!AG$1-1)=0,"",OFFSET(CountryData!$A$1,'Quality check'!$A107-1,'Quality check'!AG$1-1)),"")</f>
        <v>CBDs</v>
      </c>
      <c r="AH107" s="203">
        <f ca="1">IF(AND(ISNUMBER($A107),ISNUMBER(AH$1)),IF(OFFSET(CountryData!$A$1,'Quality check'!$A107-1,'Quality check'!AH$1-1)=0,"",OFFSET(CountryData!$A$1,'Quality check'!$A107-1,'Quality check'!AH$1-1)),"")</f>
        <v>256</v>
      </c>
      <c r="AI107" s="203">
        <f ca="1">IF(AND(ISNUMBER($A107),ISNUMBER(AI$1)),IF(OFFSET(CountryData!$A$1,'Quality check'!$A107-1,'Quality check'!AI$1-1)=0,"",OFFSET(CountryData!$A$1,'Quality check'!$A107-1,'Quality check'!AI$1-1)),"")</f>
        <v>4417</v>
      </c>
      <c r="AJ107" s="202">
        <f ca="1">IF(AND(ISNUMBER($A107),ISNUMBER(AJ$1)),IF(OFFSET(CountryData!$A$1,'Quality check'!$A107-1,'Quality check'!AJ$1-1)=0,"",OFFSET(CountryData!$A$1,'Quality check'!$A107-1,'Quality check'!AJ$1-1)),"")</f>
        <v>0.48</v>
      </c>
      <c r="AK107" s="202">
        <f ca="1">IF(AND(ISNUMBER($A107),ISNUMBER(AK$1)),IF(OFFSET(CountryData!$A$1,'Quality check'!$A107-1,'Quality check'!AK$1-1)=0,"",OFFSET(CountryData!$A$1,'Quality check'!$A107-1,'Quality check'!AK$1-1)),"")</f>
        <v>1.7958941798941797E-2</v>
      </c>
      <c r="AL107" s="202">
        <f ca="1">IF(AND(ISNUMBER($A107),ISNUMBER(AL$1)),IF(OFFSET(CountryData!$A$1,'Quality check'!$A107-1,'Quality check'!AL$1-1)=0,"",OFFSET(CountryData!$A$1,'Quality check'!$A107-1,'Quality check'!AL$1-1)),"")</f>
        <v>0.189</v>
      </c>
      <c r="AM107" s="202">
        <f ca="1">IF(AND(ISNUMBER($A107),ISNUMBER(AM$1)),IF(OFFSET(CountryData!$A$1,'Quality check'!$A107-1,'Quality check'!AM$1-1)=0,"",OFFSET(CountryData!$A$1,'Quality check'!$A107-1,'Quality check'!AM$1-1)),"")</f>
        <v>2</v>
      </c>
      <c r="AN107" s="202" t="str">
        <f ca="1">IF(AND(ISNUMBER($A107),ISNUMBER(AN$1)),IF(OFFSET(CountryData!$A$1,'Quality check'!$A107-1,'Quality check'!AN$1-1)=0,"",OFFSET(CountryData!$A$1,'Quality check'!$A107-1,'Quality check'!AN$1-1)),"")</f>
        <v>CBDs</v>
      </c>
      <c r="AO107" s="203">
        <f ca="1">IF(AND(ISNUMBER($A107),ISNUMBER(AO$1)),IF(OFFSET(CountryData!$A$1,'Quality check'!$A107-1,'Quality check'!AO$1-1)=0,"",OFFSET(CountryData!$A$1,'Quality check'!$A107-1,'Quality check'!AO$1-1)),"")</f>
        <v>256</v>
      </c>
      <c r="AP107" s="203">
        <f ca="1">IF(AND(ISNUMBER($A107),ISNUMBER(AP$1)),IF(OFFSET(CountryData!$A$1,'Quality check'!$A107-1,'Quality check'!AP$1-1)=0,"",OFFSET(CountryData!$A$1,'Quality check'!$A107-1,'Quality check'!AP$1-1)),"")</f>
        <v>4417</v>
      </c>
      <c r="AQ107" s="202">
        <f ca="1">IF(AND(ISNUMBER($A107),ISNUMBER(AQ$1)),IF(OFFSET(CountryData!$A$1,'Quality check'!$A107-1,'Quality check'!AQ$1-1)=0,"",OFFSET(CountryData!$A$1,'Quality check'!$A107-1,'Quality check'!AQ$1-1)),"")</f>
        <v>0.35099999999999998</v>
      </c>
      <c r="AR107" s="202">
        <f ca="1">IF(AND(ISNUMBER($A107),ISNUMBER(AR$1)),IF(OFFSET(CountryData!$A$1,'Quality check'!$A107-1,'Quality check'!AR$1-1)=0,"",OFFSET(CountryData!$A$1,'Quality check'!$A107-1,'Quality check'!AR$1-1)),"")</f>
        <v>6.7346031746031751E-2</v>
      </c>
      <c r="AS107" s="202">
        <f ca="1">IF(AND(ISNUMBER($A107),ISNUMBER(AS$1)),IF(OFFSET(CountryData!$A$1,'Quality check'!$A107-1,'Quality check'!AS$1-1)=0,"",OFFSET(CountryData!$A$1,'Quality check'!$A107-1,'Quality check'!AS$1-1)),"")</f>
        <v>0.29599999999999999</v>
      </c>
      <c r="AT107" s="202">
        <f ca="1">IF(AND(ISNUMBER($A107),ISNUMBER(AT$1)),IF(OFFSET(CountryData!$A$1,'Quality check'!$A107-1,'Quality check'!AT$1-1)=0,"",OFFSET(CountryData!$A$1,'Quality check'!$A107-1,'Quality check'!AT$1-1)),"")</f>
        <v>0.32</v>
      </c>
      <c r="AU107" s="202">
        <f ca="1">IF(AND(ISNUMBER($A107),ISNUMBER(AU$1)),IF(OFFSET(CountryData!$A$1,'Quality check'!$A107-1,'Quality check'!AU$1-1)=0,"",OFFSET(CountryData!$A$1,'Quality check'!$A107-1,'Quality check'!AU$1-1)),"")</f>
        <v>2.5</v>
      </c>
      <c r="AV107" s="202" t="str">
        <f ca="1">IF(AND(ISNUMBER($A107),ISNUMBER(AV$1)),IF(OFFSET(CountryData!$A$1,'Quality check'!$A107-1,'Quality check'!AV$1-1)=0,"",OFFSET(CountryData!$A$1,'Quality check'!$A107-1,'Quality check'!AV$1-1)),"")</f>
        <v>CBDs</v>
      </c>
      <c r="AW107" s="203">
        <f ca="1">IF(AND(ISNUMBER($A107),ISNUMBER(AW$1)),IF(OFFSET(CountryData!$A$1,'Quality check'!$A107-1,'Quality check'!AW$1-1)=0,"",OFFSET(CountryData!$A$1,'Quality check'!$A107-1,'Quality check'!AW$1-1)),"")</f>
        <v>256</v>
      </c>
      <c r="AX107" s="203">
        <f ca="1">IF(AND(ISNUMBER($A107),ISNUMBER(AX$1)),IF(OFFSET(CountryData!$A$1,'Quality check'!$A107-1,'Quality check'!AX$1-1)=0,"",OFFSET(CountryData!$A$1,'Quality check'!$A107-1,'Quality check'!AX$1-1)),"")</f>
        <v>7982</v>
      </c>
      <c r="AY107" s="202">
        <f ca="1">IF(AND(ISNUMBER($A107),ISNUMBER(AY$1)),IF(OFFSET(CountryData!$A$1,'Quality check'!$A107-1,'Quality check'!AY$1-1)=0,"",OFFSET(CountryData!$A$1,'Quality check'!$A107-1,'Quality check'!AY$1-1)),"")</f>
        <v>3</v>
      </c>
      <c r="AZ107" s="202">
        <f ca="1">IF(AND(ISNUMBER($A107),ISNUMBER(AZ$1)),IF(OFFSET(CountryData!$A$1,'Quality check'!$A107-1,'Quality check'!AZ$1-1)=0,"",OFFSET(CountryData!$A$1,'Quality check'!$A107-1,'Quality check'!AZ$1-1)),"")</f>
        <v>0.35099999999999998</v>
      </c>
      <c r="BA107" s="202">
        <f ca="1">IF(AND(ISNUMBER($A107),ISNUMBER(BA$1)),IF(OFFSET(CountryData!$A$1,'Quality check'!$A107-1,'Quality check'!BA$1-1)=0,"",OFFSET(CountryData!$A$1,'Quality check'!$A107-1,'Quality check'!BA$1-1)),"")</f>
        <v>8.3104920634920629E-2</v>
      </c>
      <c r="BB107" s="202">
        <f ca="1">IF(AND(ISNUMBER($A107),ISNUMBER(BB$1)),IF(OFFSET(CountryData!$A$1,'Quality check'!$A107-1,'Quality check'!BB$1-1)=0,"",OFFSET(CountryData!$A$1,'Quality check'!$A107-1,'Quality check'!BB$1-1)),"")</f>
        <v>0.29899999999999999</v>
      </c>
      <c r="BC107" s="202" t="str">
        <f ca="1">IF(AND(ISNUMBER($A107),ISNUMBER(BC$1)),IF(OFFSET(CountryData!$A$1,'Quality check'!$A107-1,'Quality check'!BC$1-1)=0,"",OFFSET(CountryData!$A$1,'Quality check'!$A107-1,'Quality check'!BC$1-1)),"")</f>
        <v xml:space="preserve"> </v>
      </c>
      <c r="BD107" s="313">
        <f ca="1">IF(AND(ISNUMBER($A107),ISNUMBER(BD$1)),IF(OFFSET(CountryData!$A$1,'Quality check'!$A107-1,'Quality check'!BD$1-1)=0,"",OFFSET(CountryData!$A$1,'Quality check'!$A107-1,'Quality check'!BD$1-1)),"")</f>
        <v>0.25</v>
      </c>
      <c r="BE107" s="313">
        <f ca="1">IF(AND(ISNUMBER($A107),ISNUMBER(BE$1)),IF(OFFSET(CountryData!$A$1,'Quality check'!$A107-1,'Quality check'!BE$1-1)=0,"",OFFSET(CountryData!$A$1,'Quality check'!$A107-1,'Quality check'!BE$1-1)),"")</f>
        <v>0.7</v>
      </c>
      <c r="BF107" s="313" t="str">
        <f ca="1">IF(AND(ISNUMBER($A107),ISNUMBER(BF$1)),IF(OFFSET(CountryData!$A$1,'Quality check'!$A107-1,'Quality check'!BF$1-1)=0,"",OFFSET(CountryData!$A$1,'Quality check'!$A107-1,'Quality check'!BF$1-1)),"")</f>
        <v/>
      </c>
      <c r="BG107" s="203" t="str">
        <f ca="1">IF(AND(ISNUMBER($A107),ISNUMBER(BG$1)),IF(OFFSET(CountryData!$A$1,'Quality check'!$A107-1,'Quality check'!BG$1-1)=0,"",OFFSET(CountryData!$A$1,'Quality check'!$A107-1,'Quality check'!BG$1-1)),"")</f>
        <v/>
      </c>
      <c r="BH107" s="202" t="str">
        <f ca="1">IF(AND(ISNUMBER($A107),ISNUMBER(BH$1)),IF(OFFSET(CountryData!$A$1,'Quality check'!$A107-1,'Quality check'!BH$1-1)=0,"",OFFSET(CountryData!$A$1,'Quality check'!$A107-1,'Quality check'!BH$1-1)),"")</f>
        <v/>
      </c>
      <c r="BI107" s="203" t="str">
        <f ca="1">IF(AND(ISNUMBER($A107),ISNUMBER(BI$1)),IF(OFFSET(CountryData!$A$1,'Quality check'!$A107-1,'Quality check'!BI$1-1)=0,"",OFFSET(CountryData!$A$1,'Quality check'!$A107-1,'Quality check'!BI$1-1)),"")</f>
        <v/>
      </c>
      <c r="BJ107" s="202" t="str">
        <f ca="1">IF(AND(ISNUMBER($A107),ISNUMBER(BJ$1)),IF(OFFSET(CountryData!$A$1,'Quality check'!$A107-1,'Quality check'!BJ$1-1)=0,"",OFFSET(CountryData!$A$1,'Quality check'!$A107-1,'Quality check'!BJ$1-1)),"")</f>
        <v/>
      </c>
      <c r="BK107" s="202" t="str">
        <f ca="1">IF(AND(ISNUMBER($A107),ISNUMBER(BK$1)),IF(OFFSET(CountryData!$A$1,'Quality check'!$A107-1,'Quality check'!BK$1-1)=0,"",OFFSET(CountryData!$A$1,'Quality check'!$A107-1,'Quality check'!BK$1-1)),"")</f>
        <v/>
      </c>
      <c r="BL107" s="308">
        <f ca="1">IF(AND(ISNUMBER($A107),ISNUMBER(BL$1)),IF(OFFSET(CountryData!$A$1,'Quality check'!$A107-1,'Quality check'!BL$1-1)=0,"",OFFSET(CountryData!$A$1,'Quality check'!$A107-1,'Quality check'!BL$1-1)),"")</f>
        <v>0.78900000000000003</v>
      </c>
      <c r="BM107" s="308">
        <f ca="1">IF(AND(ISNUMBER($A107),ISNUMBER(BM$1)),IF(OFFSET(CountryData!$A$1,'Quality check'!$A107-1,'Quality check'!BM$1-1)=0,"",OFFSET(CountryData!$A$1,'Quality check'!$A107-1,'Quality check'!BM$1-1)),"")</f>
        <v>1</v>
      </c>
      <c r="BN107" s="308">
        <f ca="1">IF(AND(ISNUMBER($A107),ISNUMBER(BN$1)),IF(OFFSET(CountryData!$A$1,'Quality check'!$A107-1,'Quality check'!BN$1-1)=0,"",OFFSET(CountryData!$A$1,'Quality check'!$A107-1,'Quality check'!BN$1-1)),"")</f>
        <v>0.34285714285714286</v>
      </c>
      <c r="BO107" s="308">
        <f ca="1">IF(AND(ISNUMBER($A107),ISNUMBER(BO$1)),IF(OFFSET(CountryData!$A$1,'Quality check'!$A107-1,'Quality check'!BO$1-1)=0,"",OFFSET(CountryData!$A$1,'Quality check'!$A107-1,'Quality check'!BO$1-1)),"")</f>
        <v>0.22700000000000001</v>
      </c>
      <c r="BP107" s="308">
        <f ca="1">IF(AND(ISNUMBER($A107),ISNUMBER(BP$1)),IF(OFFSET(CountryData!$A$1,'Quality check'!$A107-1,'Quality check'!BP$1-1)=0,"",OFFSET(CountryData!$A$1,'Quality check'!$A107-1,'Quality check'!BP$1-1)),"")</f>
        <v>0.78900000000000003</v>
      </c>
      <c r="BQ107" s="308">
        <f ca="1">IF(AND(ISNUMBER($A107),ISNUMBER(BQ$1)),IF(OFFSET(CountryData!$A$1,'Quality check'!$A107-1,'Quality check'!BQ$1-1)=0,"",OFFSET(CountryData!$A$1,'Quality check'!$A107-1,'Quality check'!BQ$1-1)),"")</f>
        <v>0.6</v>
      </c>
      <c r="BR107" s="308">
        <f ca="1">IF(AND(ISNUMBER($A107),ISNUMBER(BR$1)),IF(OFFSET(CountryData!$A$1,'Quality check'!$A107-1,'Quality check'!BR$1-1)=0,"",OFFSET(CountryData!$A$1,'Quality check'!$A107-1,'Quality check'!BR$1-1)),"")</f>
        <v>0.89</v>
      </c>
      <c r="BS107" s="308">
        <f ca="1">IF(AND(ISNUMBER($A107),ISNUMBER(BS$1)),IF(OFFSET(CountryData!$A$1,'Quality check'!$A107-1,'Quality check'!BS$1-1)=0,"",OFFSET(CountryData!$A$1,'Quality check'!$A107-1,'Quality check'!BS$1-1)),"")</f>
        <v>1</v>
      </c>
      <c r="BT107" s="308">
        <f ca="1">IF(AND(ISNUMBER($A107),ISNUMBER(BT$1)),IF(OFFSET(CountryData!$A$1,'Quality check'!$A107-1,'Quality check'!BT$1-1)=0,"",OFFSET(CountryData!$A$1,'Quality check'!$A107-1,'Quality check'!BT$1-1)),"")</f>
        <v>0.34285714285714286</v>
      </c>
      <c r="BU107" s="308">
        <f ca="1">IF(AND(ISNUMBER($A107),ISNUMBER(BU$1)),IF(OFFSET(CountryData!$A$1,'Quality check'!$A107-1,'Quality check'!BU$1-1)=0,"",OFFSET(CountryData!$A$1,'Quality check'!$A107-1,'Quality check'!BU$1-1)),"")</f>
        <v>0.01</v>
      </c>
      <c r="BV107" s="308">
        <f ca="1">IF(AND(ISNUMBER($A107),ISNUMBER(BV$1)),IF(OFFSET(CountryData!$A$1,'Quality check'!$A107-1,'Quality check'!BV$1-1)=0,"",OFFSET(CountryData!$A$1,'Quality check'!$A107-1,'Quality check'!BV$1-1)),"")</f>
        <v>0.01</v>
      </c>
      <c r="BW107" s="308">
        <f ca="1">IF(AND(ISNUMBER($A107),ISNUMBER(BW$1)),IF(OFFSET(CountryData!$A$1,'Quality check'!$A107-1,'Quality check'!BW$1-1)=0,"",OFFSET(CountryData!$A$1,'Quality check'!$A107-1,'Quality check'!BW$1-1)),"")</f>
        <v>0.01</v>
      </c>
      <c r="BX107" s="202">
        <f ca="1">IF(AND(ISNUMBER($A107),ISNUMBER(BX$1)),IF(OFFSET(CountryData!$A$1,'Quality check'!$A107-1,'Quality check'!BX$1-1)=0,"",OFFSET(CountryData!$A$1,'Quality check'!$A107-1,'Quality check'!BX$1-1)),"")</f>
        <v>0.78900000000000003</v>
      </c>
      <c r="BY107" s="308">
        <f ca="1">IF(AND(ISNUMBER($A107),ISNUMBER(BY$1)),IF(OFFSET(CountryData!$A$1,'Quality check'!$A107-1,'Quality check'!BY$1-1)=0,"",OFFSET(CountryData!$A$1,'Quality check'!$A107-1,'Quality check'!BY$1-1)),"")</f>
        <v>1</v>
      </c>
      <c r="BZ107" s="308">
        <f ca="1">IF(AND(ISNUMBER($A107),ISNUMBER(BZ$1)),IF(OFFSET(CountryData!$A$1,'Quality check'!$A107-1,'Quality check'!BZ$1-1)=0,"",OFFSET(CountryData!$A$1,'Quality check'!$A107-1,'Quality check'!BZ$1-1)),"")</f>
        <v>0.34285714285714286</v>
      </c>
      <c r="CA107" s="308">
        <f ca="1">IF(AND(ISNUMBER($A107),ISNUMBER(CA$1)),IF(OFFSET(CountryData!$A$1,'Quality check'!$A107-1,'Quality check'!CA$1-1)=0,"",OFFSET(CountryData!$A$1,'Quality check'!$A107-1,'Quality check'!CA$1-1)),"")</f>
        <v>0.35099999999999998</v>
      </c>
      <c r="CB107" s="308">
        <f ca="1">IF(AND(ISNUMBER($A107),ISNUMBER(CB$1)),IF(OFFSET(CountryData!$A$1,'Quality check'!$A107-1,'Quality check'!CB$1-1)=0,"",OFFSET(CountryData!$A$1,'Quality check'!$A107-1,'Quality check'!CB$1-1)),"")</f>
        <v>0.316</v>
      </c>
      <c r="CC107" s="308">
        <f ca="1">IF(AND(ISNUMBER($A107),ISNUMBER(CC$1)),IF(OFFSET(CountryData!$A$1,'Quality check'!$A107-1,'Quality check'!CC$1-1)=0,"",OFFSET(CountryData!$A$1,'Quality check'!$A107-1,'Quality check'!CC$1-1)),"")</f>
        <v>0.4</v>
      </c>
      <c r="CD107" s="308">
        <f ca="1">IF(AND(ISNUMBER($A107),ISNUMBER(CD$1)),IF(OFFSET(CountryData!$A$1,'Quality check'!$A107-1,'Quality check'!CD$1-1)=0,"",OFFSET(CountryData!$A$1,'Quality check'!$A107-1,'Quality check'!CD$1-1)),"")</f>
        <v>0.25</v>
      </c>
      <c r="CE107" s="308">
        <f ca="1">IF(AND(ISNUMBER($A107),ISNUMBER(CE$1)),IF(OFFSET(CountryData!$A$1,'Quality check'!$A107-1,'Quality check'!CE$1-1)=0,"",OFFSET(CountryData!$A$1,'Quality check'!$A107-1,'Quality check'!CE$1-1)),"")</f>
        <v>0.4</v>
      </c>
      <c r="CF107" s="308">
        <f ca="1">IF(AND(ISNUMBER($A107),ISNUMBER(CF$1)),IF(OFFSET(CountryData!$A$1,'Quality check'!$A107-1,'Quality check'!CF$1-1)=0,"",OFFSET(CountryData!$A$1,'Quality check'!$A107-1,'Quality check'!CF$1-1)),"")</f>
        <v>0.59</v>
      </c>
      <c r="CG107" s="308">
        <f ca="1">IF(AND(ISNUMBER($A107),ISNUMBER(CG$1)),IF(OFFSET(CountryData!$A$1,'Quality check'!$A107-1,'Quality check'!CG$1-1)=0,"",OFFSET(CountryData!$A$1,'Quality check'!$A107-1,'Quality check'!CG$1-1)),"")</f>
        <v>0.51</v>
      </c>
      <c r="CH107" s="308">
        <f ca="1">IF(AND(ISNUMBER($A107),ISNUMBER(CH$1)),IF(OFFSET(CountryData!$A$1,'Quality check'!$A107-1,'Quality check'!CH$1-1)=0,"",OFFSET(CountryData!$A$1,'Quality check'!$A107-1,'Quality check'!CH$1-1)),"")</f>
        <v>0.27</v>
      </c>
      <c r="CI107" s="308">
        <f ca="1">IF(AND(ISNUMBER($A107),ISNUMBER(CI$1)),IF(OFFSET(CountryData!$A$1,'Quality check'!$A107-1,'Quality check'!CI$1-1)=0,"",OFFSET(CountryData!$A$1,'Quality check'!$A107-1,'Quality check'!CI$1-1)),"")</f>
        <v>0.36</v>
      </c>
      <c r="CJ107" s="308" t="str">
        <f ca="1">IF(AND(ISNUMBER($A107),ISNUMBER(CJ$1)),IF(OFFSET(CountryData!$A$1,'Quality check'!$A107-1,'Quality check'!CJ$1-1)=0,"",OFFSET(CountryData!$A$1,'Quality check'!$A107-1,'Quality check'!CJ$1-1)),"")</f>
        <v/>
      </c>
      <c r="CK107" s="202" t="str">
        <f ca="1">IF(AND(ISNUMBER($A107),ISNUMBER(CK$1)),IF(OFFSET(CountryData!$A$1,'Quality check'!$A107-1,'Quality check'!CK$1-1)=0,"",OFFSET(CountryData!$A$1,'Quality check'!$A107-1,'Quality check'!CK$1-1)),"")</f>
        <v/>
      </c>
      <c r="CL107" s="308" t="str">
        <f ca="1">IF(AND(ISNUMBER($A107),ISNUMBER(CL$1)),IF(OFFSET(CountryData!$A$1,'Quality check'!$A107-1,'Quality check'!CL$1-1)=0,"",OFFSET(CountryData!$A$1,'Quality check'!$A107-1,'Quality check'!CL$1-1)),"")</f>
        <v/>
      </c>
      <c r="CM107" s="308" t="str">
        <f ca="1">IF(AND(ISNUMBER($A107),ISNUMBER(CM$1)),IF(OFFSET(CountryData!$A$1,'Quality check'!$A107-1,'Quality check'!CM$1-1)=0,"",OFFSET(CountryData!$A$1,'Quality check'!$A107-1,'Quality check'!CM$1-1)),"")</f>
        <v/>
      </c>
      <c r="CN107" s="308" t="str">
        <f ca="1">IF(AND(ISNUMBER($A107),ISNUMBER(CN$1)),IF(OFFSET(CountryData!$A$1,'Quality check'!$A107-1,'Quality check'!CN$1-1)=0,"",OFFSET(CountryData!$A$1,'Quality check'!$A107-1,'Quality check'!CN$1-1)),"")</f>
        <v/>
      </c>
      <c r="CO107" s="308" t="str">
        <f ca="1">IF(AND(ISNUMBER($A107),ISNUMBER(CO$1)),IF(OFFSET(CountryData!$A$1,'Quality check'!$A107-1,'Quality check'!CO$1-1)=0,"",OFFSET(CountryData!$A$1,'Quality check'!$A107-1,'Quality check'!CO$1-1)),"")</f>
        <v/>
      </c>
      <c r="CP107" s="308">
        <f ca="1">IF(AND(ISNUMBER($A107),ISNUMBER(CP$1)),IF(OFFSET(CountryData!$A$1,'Quality check'!$A107-1,'Quality check'!CP$1-1)=0,"",OFFSET(CountryData!$A$1,'Quality check'!$A107-1,'Quality check'!CP$1-1)),"")</f>
        <v>0.25</v>
      </c>
      <c r="CQ107" s="308">
        <f ca="1">IF(AND(ISNUMBER($A107),ISNUMBER(CQ$1)),IF(OFFSET(CountryData!$A$1,'Quality check'!$A107-1,'Quality check'!CQ$1-1)=0,"",OFFSET(CountryData!$A$1,'Quality check'!$A107-1,'Quality check'!CQ$1-1)),"")</f>
        <v>0.2</v>
      </c>
      <c r="CR107" s="203">
        <f ca="1">IF(AND(ISNUMBER($A107),ISNUMBER(CR$1)),IF(OFFSET(CountryData!$A$1,'Quality check'!$A107-1,'Quality check'!CR$1-1)=0,"",OFFSET(CountryData!$A$1,'Quality check'!$A107-1,'Quality check'!CR$1-1)),"")</f>
        <v>180</v>
      </c>
      <c r="CS107" s="203">
        <f ca="1">IF(AND(ISNUMBER($A107),ISNUMBER(CS$1)),IF(OFFSET(CountryData!$A$1,'Quality check'!$A107-1,'Quality check'!CS$1-1)=0,"",OFFSET(CountryData!$A$1,'Quality check'!$A107-1,'Quality check'!CS$1-1)),"")</f>
        <v>1500</v>
      </c>
      <c r="CT107" s="203">
        <f ca="1">IF(AND(ISNUMBER($A107),ISNUMBER(CT$1)),IF(OFFSET(CountryData!$A$1,'Quality check'!$A107-1,'Quality check'!CT$1-1)=0,"",OFFSET(CountryData!$A$1,'Quality check'!$A107-1,'Quality check'!CT$1-1)),"")</f>
        <v>1500</v>
      </c>
      <c r="CU107" s="203">
        <f ca="1">IF(AND(ISNUMBER($A107),ISNUMBER(CU$1)),IF(OFFSET(CountryData!$A$1,'Quality check'!$A107-1,'Quality check'!CU$1-1)=0,"",OFFSET(CountryData!$A$1,'Quality check'!$A107-1,'Quality check'!CU$1-1)),"")</f>
        <v>1100</v>
      </c>
      <c r="CV107" s="203">
        <f ca="1">IF(AND(ISNUMBER($A107),ISNUMBER(CV$1)),IF(OFFSET(CountryData!$A$1,'Quality check'!$A107-1,'Quality check'!CV$1-1)=0,"",OFFSET(CountryData!$A$1,'Quality check'!$A107-1,'Quality check'!CV$1-1)),"")</f>
        <v>4000</v>
      </c>
      <c r="CW107" s="203">
        <f ca="1">IF(AND(ISNUMBER($A107),ISNUMBER(CW$1)),IF(OFFSET(CountryData!$A$1,'Quality check'!$A107-1,'Quality check'!CW$1-1)=0,"",OFFSET(CountryData!$A$1,'Quality check'!$A107-1,'Quality check'!CW$1-1)),"")</f>
        <v>2700000</v>
      </c>
      <c r="CX107" s="203">
        <f ca="1">IF(AND(ISNUMBER($A107),ISNUMBER(CX$1)),IF(OFFSET(CountryData!$A$1,'Quality check'!$A107-1,'Quality check'!CX$1-1)=0,"",OFFSET(CountryData!$A$1,'Quality check'!$A107-1,'Quality check'!CX$1-1)),"")</f>
        <v>500000</v>
      </c>
      <c r="CY107" s="203">
        <f ca="1">IF(AND(ISNUMBER($A107),ISNUMBER(CY$1)),IF(OFFSET(CountryData!$A$1,'Quality check'!$A107-1,'Quality check'!CY$1-1)=0,"",OFFSET(CountryData!$A$1,'Quality check'!$A107-1,'Quality check'!CY$1-1)),"")</f>
        <v>3000000</v>
      </c>
      <c r="CZ107" s="308">
        <f ca="1">IF(AND(ISNUMBER($A107),ISNUMBER(CZ$1)),IF(OFFSET(CountryData!$A$1,'Quality check'!$A107-1,'Quality check'!CZ$1-1)=0,"",OFFSET(CountryData!$A$1,'Quality check'!$A107-1,'Quality check'!CZ$1-1)),"")</f>
        <v>5.35</v>
      </c>
      <c r="DA107" s="308">
        <f ca="1">IF(AND(ISNUMBER($A107),ISNUMBER(DA$1)),IF(OFFSET(CountryData!$A$1,'Quality check'!$A107-1,'Quality check'!DA$1-1)=0,"",OFFSET(CountryData!$A$1,'Quality check'!$A107-1,'Quality check'!DA$1-1)),"")</f>
        <v>0.6</v>
      </c>
      <c r="DB107" s="202">
        <f ca="1">IF(AND(ISNUMBER($A107),ISNUMBER(DB$1)),IF(OFFSET(CountryData!$A$1,'Quality check'!$A107-1,'Quality check'!DB$1-1)=0,"",OFFSET(CountryData!$A$1,'Quality check'!$A107-1,'Quality check'!DB$1-1)),"")</f>
        <v>0.2</v>
      </c>
      <c r="DC107" s="308">
        <f ca="1">IF(AND(ISNUMBER($A107),ISNUMBER(DC$1)),IF(OFFSET(CountryData!$A$1,'Quality check'!$A107-1,'Quality check'!DC$1-1)=0,"",OFFSET(CountryData!$A$1,'Quality check'!$A107-1,'Quality check'!DC$1-1)),"")</f>
        <v>0.42</v>
      </c>
      <c r="DD107" s="308">
        <f ca="1">IF(AND(ISNUMBER($A107),ISNUMBER(DD$1)),IF(OFFSET(CountryData!$A$1,'Quality check'!$A107-1,'Quality check'!DD$1-1)=0,"",OFFSET(CountryData!$A$1,'Quality check'!$A107-1,'Quality check'!DD$1-1)),"")</f>
        <v>0.25</v>
      </c>
      <c r="DE107" s="202">
        <f ca="1">IF(AND(ISNUMBER($A107),ISNUMBER(DE$1)),IF(OFFSET(CountryData!$A$1,'Quality check'!$A107-1,'Quality check'!DE$1-1)=0,"",OFFSET(CountryData!$A$1,'Quality check'!$A107-1,'Quality check'!DE$1-1)),"")</f>
        <v>0.19</v>
      </c>
      <c r="DF107" s="203">
        <f ca="1">IF(AND(ISNUMBER($A107),ISNUMBER(DF$1)),IF(OFFSET(CountryData!$A$1,'Quality check'!$A107-1,'Quality check'!DF$1-1)=0,"",OFFSET(CountryData!$A$1,'Quality check'!$A107-1,'Quality check'!DF$1-1)),"")</f>
        <v>3</v>
      </c>
      <c r="DG107" s="308" t="str">
        <f ca="1">IF(AND(ISNUMBER($A107),ISNUMBER(DG$1)),IF(OFFSET(CountryData!$A$1,'Quality check'!$A107-1,'Quality check'!DG$1-1)=0,"",OFFSET(CountryData!$A$1,'Quality check'!$A107-1,'Quality check'!DG$1-1)),"")</f>
        <v/>
      </c>
      <c r="DH107" s="203" t="str">
        <f ca="1">IF(AND(ISNUMBER($A107),ISNUMBER(DH$1)),IF(OFFSET(CountryData!$A$1,'Quality check'!$A107-1,'Quality check'!DH$1-1)=0,"",OFFSET(CountryData!$A$1,'Quality check'!$A107-1,'Quality check'!DH$1-1)),"")</f>
        <v/>
      </c>
      <c r="DI107" s="308" t="str">
        <f ca="1">IF(AND(ISNUMBER($A107),ISNUMBER(DI$1)),IF(OFFSET(CountryData!$A$1,'Quality check'!$A107-1,'Quality check'!DI$1-1)=0,"",OFFSET(CountryData!$A$1,'Quality check'!$A107-1,'Quality check'!DI$1-1)),"")</f>
        <v/>
      </c>
      <c r="DJ107" s="308" t="str">
        <f ca="1">IF(AND(ISNUMBER($A107),ISNUMBER(DJ$1)),IF(OFFSET(CountryData!$A$1,'Quality check'!$A107-1,'Quality check'!DJ$1-1)=0,"",OFFSET(CountryData!$A$1,'Quality check'!$A107-1,'Quality check'!DJ$1-1)),"")</f>
        <v/>
      </c>
      <c r="DK107" s="203">
        <f ca="1">IF(AND(ISNUMBER($A107),ISNUMBER(DK$1)),IF(OFFSET(CountryData!$A$1,'Quality check'!$A107-1,'Quality check'!DK$1-1)=0,"",OFFSET(CountryData!$A$1,'Quality check'!$A107-1,'Quality check'!DK$1-1)),"")</f>
        <v>25000</v>
      </c>
      <c r="DL107" s="203">
        <f ca="1">IF(AND(ISNUMBER($A107),ISNUMBER(DL$1)),IF(OFFSET(CountryData!$A$1,'Quality check'!$A107-1,'Quality check'!DL$1-1)=0,"",OFFSET(CountryData!$A$1,'Quality check'!$A107-1,'Quality check'!DL$1-1)),"")</f>
        <v>500000</v>
      </c>
      <c r="DM107" s="203">
        <f ca="1">IF(AND(ISNUMBER($A107),ISNUMBER(DM$1)),IF(OFFSET(CountryData!$A$1,'Quality check'!$A107-1,'Quality check'!DM$1-1)=0,"",OFFSET(CountryData!$A$1,'Quality check'!$A107-1,'Quality check'!DM$1-1)),"")</f>
        <v>100000</v>
      </c>
      <c r="DN107" s="203">
        <f ca="1">IF(AND(ISNUMBER($A107),ISNUMBER(DN$1)),IF(OFFSET(CountryData!$A$1,'Quality check'!$A107-1,'Quality check'!DN$1-1)=0,"",OFFSET(CountryData!$A$1,'Quality check'!$A107-1,'Quality check'!DN$1-1)),"")</f>
        <v>1000000</v>
      </c>
      <c r="DO107" t="str">
        <f ca="1">IF(AND(ISNUMBER($A107),ISNUMBER(DO$1)),IF(OFFSET(CountryData!$A$1,'Quality check'!$A107-1,'Quality check'!DO$1-1)=0,"",OFFSET(CountryData!$A$1,'Quality check'!$A107-1,'Quality check'!DO$1-1)),"")</f>
        <v/>
      </c>
      <c r="DP107" t="str">
        <f ca="1">IF(AND(ISNUMBER($A107),ISNUMBER(DP$1)),IF(OFFSET(CountryData!$A$1,'Quality check'!$A107-1,'Quality check'!DP$1-1)=0,"",OFFSET(CountryData!$A$1,'Quality check'!$A107-1,'Quality check'!DP$1-1)),"")</f>
        <v/>
      </c>
      <c r="EF107">
        <f t="shared" si="14"/>
        <v>17</v>
      </c>
      <c r="EG107" t="str">
        <f t="shared" si="15"/>
        <v/>
      </c>
      <c r="EH107" t="str">
        <f t="shared" si="11"/>
        <v/>
      </c>
    </row>
    <row r="108" spans="1:138" x14ac:dyDescent="0.25">
      <c r="A108" s="114">
        <f>IF(ISNUMBER(MATCH(C108,CountryData!$EM:$EM,0)),MATCH(C108,CountryData!$EM:$EM,0),"")</f>
        <v>87</v>
      </c>
      <c r="B108" t="s">
        <v>478</v>
      </c>
      <c r="C108" t="s">
        <v>797</v>
      </c>
      <c r="D108" t="str">
        <f t="shared" si="12"/>
        <v>South Sudan</v>
      </c>
      <c r="E108">
        <f t="shared" si="13"/>
        <v>2012</v>
      </c>
      <c r="F108" s="203">
        <f ca="1">IF(AND(ISNUMBER($A108),ISNUMBER(F$1)),IF(OFFSET(CountryData!$A$1,'Quality check'!$A108-1,'Quality check'!F$1-1)=0,"",OFFSET(CountryData!$A$1,'Quality check'!$A108-1,'Quality check'!F$1-1)),"")</f>
        <v>10838144.168699533</v>
      </c>
      <c r="G108" s="203">
        <f ca="1">IF(AND(ISNUMBER($A108),ISNUMBER(G$1)),IF(OFFSET(CountryData!$A$1,'Quality check'!$A108-1,'Quality check'!G$1-1)=0,"",OFFSET(CountryData!$A$1,'Quality check'!$A108-1,'Quality check'!G$1-1)),"")</f>
        <v>4892175.5743760392</v>
      </c>
      <c r="H108" s="202">
        <f ca="1">IF(AND(ISNUMBER($A108),ISNUMBER(H$1)),IF(OFFSET(CountryData!$A$1,'Quality check'!$A108-1,'Quality check'!H$1-1)=0,"",OFFSET(CountryData!$A$1,'Quality check'!$A108-1,'Quality check'!H$1-1)),"")</f>
        <v>0.7</v>
      </c>
      <c r="I108" s="202">
        <f ca="1">IF(AND(ISNUMBER($A108),ISNUMBER(I$1)),IF(OFFSET(CountryData!$A$1,'Quality check'!$A108-1,'Quality check'!I$1-1)=0,"",OFFSET(CountryData!$A$1,'Quality check'!$A108-1,'Quality check'!I$1-1)),"")</f>
        <v>2.8000000000000001E-2</v>
      </c>
      <c r="J108" s="203">
        <f ca="1">IF(AND(ISNUMBER($A108),ISNUMBER(J$1)),IF(OFFSET(CountryData!$A$1,'Quality check'!$A108-1,'Quality check'!J$1-1)=0,"",OFFSET(CountryData!$A$1,'Quality check'!$A108-1,'Quality check'!J$1-1)),"")</f>
        <v>5209132.245730889</v>
      </c>
      <c r="K108" s="203">
        <f ca="1">IF(AND(ISNUMBER($A108),ISNUMBER(K$1)),IF(OFFSET(CountryData!$A$1,'Quality check'!$A108-1,'Quality check'!K$1-1)=0,"",OFFSET(CountryData!$A$1,'Quality check'!$A108-1,'Quality check'!K$1-1)),"")</f>
        <v>2412606.1881084186</v>
      </c>
      <c r="L108" s="203">
        <f ca="1">IF(AND(ISNUMBER($A108),ISNUMBER(L$1)),IF(OFFSET(CountryData!$A$1,'Quality check'!$A108-1,'Quality check'!L$1-1)=0,"",OFFSET(CountryData!$A$1,'Quality check'!$A108-1,'Quality check'!L$1-1)),"")</f>
        <v>434269.11385951535</v>
      </c>
      <c r="M108" s="203">
        <f ca="1">IF(AND(ISNUMBER($A108),ISNUMBER(M$1)),IF(OFFSET(CountryData!$A$1,'Quality check'!$A108-1,'Quality check'!M$1-1)=0,"",OFFSET(CountryData!$A$1,'Quality check'!$A108-1,'Quality check'!M$1-1)),"")</f>
        <v>2285460</v>
      </c>
      <c r="N108" s="203">
        <f ca="1">IF(AND(ISNUMBER($A108),ISNUMBER(N$1)),IF(OFFSET(CountryData!$A$1,'Quality check'!$A108-1,'Quality check'!N$1-1)=0,"",OFFSET(CountryData!$A$1,'Quality check'!$A108-1,'Quality check'!N$1-1)),"")</f>
        <v>1120999.4110783222</v>
      </c>
      <c r="O108" s="203">
        <f ca="1">IF(AND(ISNUMBER($A108),ISNUMBER(O$1)),IF(OFFSET(CountryData!$A$1,'Quality check'!$A108-1,'Quality check'!O$1-1)=0,"",OFFSET(CountryData!$A$1,'Quality check'!$A108-1,'Quality check'!O$1-1)),"")</f>
        <v>266474.30435660819</v>
      </c>
      <c r="P108" s="203">
        <f ca="1">IF(AND(ISNUMBER($A108),ISNUMBER(P$1)),IF(OFFSET(CountryData!$A$1,'Quality check'!$A108-1,'Quality check'!P$1-1)=0,"",OFFSET(CountryData!$A$1,'Quality check'!$A108-1,'Quality check'!P$1-1)),"")</f>
        <v>413648.76206769957</v>
      </c>
      <c r="Q108" s="203">
        <f ca="1">IF(AND(ISNUMBER($A108),ISNUMBER(Q$1)),IF(OFFSET(CountryData!$A$1,'Quality check'!$A108-1,'Quality check'!Q$1-1)=0,"",OFFSET(CountryData!$A$1,'Quality check'!$A108-1,'Quality check'!Q$1-1)),"")</f>
        <v>1236972.089762381</v>
      </c>
      <c r="R108" s="203">
        <f ca="1">IF(AND(ISNUMBER($A108),ISNUMBER(R$1)),IF(OFFSET(CountryData!$A$1,'Quality check'!$A108-1,'Quality check'!R$1-1)=0,"",OFFSET(CountryData!$A$1,'Quality check'!$A108-1,'Quality check'!R$1-1)),"")</f>
        <v>147174.45771109138</v>
      </c>
      <c r="S108" s="203">
        <f ca="1">IF(AND(ISNUMBER($A108),ISNUMBER(S$1)),IF(OFFSET(CountryData!$A$1,'Quality check'!$A108-1,'Quality check'!S$1-1)=0,"",OFFSET(CountryData!$A$1,'Quality check'!$A108-1,'Quality check'!S$1-1)),"")</f>
        <v>115517.15430875958</v>
      </c>
      <c r="T108" s="202">
        <f ca="1">IF(AND(ISNUMBER($A108),ISNUMBER(T$1)),IF(OFFSET(CountryData!$A$1,'Quality check'!$A108-1,'Quality check'!T$1-1)=0,"",OFFSET(CountryData!$A$1,'Quality check'!$A108-1,'Quality check'!T$1-1)),"")</f>
        <v>0.82000000000000006</v>
      </c>
      <c r="U108" s="203">
        <f ca="1">IF(AND(ISNUMBER($A108),ISNUMBER(U$1)),IF(OFFSET(CountryData!$A$1,'Quality check'!$A108-1,'Quality check'!U$1-1)=0,"",OFFSET(CountryData!$A$1,'Quality check'!$A108-1,'Quality check'!U$1-1)),"")</f>
        <v>8887278.2183336169</v>
      </c>
      <c r="V108" s="203">
        <f ca="1">IF(AND(ISNUMBER($A108),ISNUMBER(V$1)),IF(OFFSET(CountryData!$A$1,'Quality check'!$A108-1,'Quality check'!V$1-1)=0,"",OFFSET(CountryData!$A$1,'Quality check'!$A108-1,'Quality check'!V$1-1)),"")</f>
        <v>8887278.2183336169</v>
      </c>
      <c r="W108" s="202" t="str">
        <f ca="1">IF(AND(ISNUMBER($A108),ISNUMBER(W$1)),IF(OFFSET(CountryData!$A$1,'Quality check'!$A108-1,'Quality check'!W$1-1)=0,"",OFFSET(CountryData!$A$1,'Quality check'!$A108-1,'Quality check'!W$1-1)),"")</f>
        <v xml:space="preserve"> </v>
      </c>
      <c r="X108" s="202">
        <f ca="1">IF(AND(ISNUMBER($A108),ISNUMBER(X$1)),IF(OFFSET(CountryData!$A$1,'Quality check'!$A108-1,'Quality check'!X$1-1)=0,"",OFFSET(CountryData!$A$1,'Quality check'!$A108-1,'Quality check'!X$1-1)),"")</f>
        <v>6.4</v>
      </c>
      <c r="Y108" s="202">
        <f ca="1">IF(AND(ISNUMBER($A108),ISNUMBER(Y$1)),IF(OFFSET(CountryData!$A$1,'Quality check'!$A108-1,'Quality check'!Y$1-1)=0,"",OFFSET(CountryData!$A$1,'Quality check'!$A108-1,'Quality check'!Y$1-1)),"")</f>
        <v>0.316</v>
      </c>
      <c r="Z108" s="202">
        <f ca="1">IF(AND(ISNUMBER($A108),ISNUMBER(Z$1)),IF(OFFSET(CountryData!$A$1,'Quality check'!$A108-1,'Quality check'!Z$1-1)=0,"",OFFSET(CountryData!$A$1,'Quality check'!$A108-1,'Quality check'!Z$1-1)),"")</f>
        <v>0.56000000000000005</v>
      </c>
      <c r="AA108" s="203">
        <f ca="1">IF(AND(ISNUMBER($A108),ISNUMBER(AA$1)),IF(OFFSET(CountryData!$A$1,'Quality check'!$A108-1,'Quality check'!AA$1-1)=0,"",OFFSET(CountryData!$A$1,'Quality check'!$A108-1,'Quality check'!AA$1-1)),"")</f>
        <v>14000</v>
      </c>
      <c r="AB108" s="203" t="str">
        <f ca="1">IF(AND(ISNUMBER($A108),ISNUMBER(AB$1)),IF(OFFSET(CountryData!$A$1,'Quality check'!$A108-1,'Quality check'!AB$1-1)=0,"",OFFSET(CountryData!$A$1,'Quality check'!$A108-1,'Quality check'!AB$1-1)),"")</f>
        <v>75/1000  (28,520)</v>
      </c>
      <c r="AC108" s="203" t="str">
        <f ca="1">IF(AND(ISNUMBER($A108),ISNUMBER(AC$1)),IF(OFFSET(CountryData!$A$1,'Quality check'!$A108-1,'Quality check'!AC$1-1)=0,"",OFFSET(CountryData!$A$1,'Quality check'!$A108-1,'Quality check'!AC$1-1)),"")</f>
        <v>105/1000 (209,622)</v>
      </c>
      <c r="AD108" s="203" t="str">
        <f ca="1">IF(AND(ISNUMBER($A108),ISNUMBER(AD$1)),IF(OFFSET(CountryData!$A$1,'Quality check'!$A108-1,'Quality check'!AD$1-1)=0,"",OFFSET(CountryData!$A$1,'Quality check'!$A108-1,'Quality check'!AD$1-1)),"")</f>
        <v xml:space="preserve"> </v>
      </c>
      <c r="AE108" s="202">
        <f ca="1">IF(AND(ISNUMBER($A108),ISNUMBER(AE$1)),IF(OFFSET(CountryData!$A$1,'Quality check'!$A108-1,'Quality check'!AE$1-1)=0,"",OFFSET(CountryData!$A$1,'Quality check'!$A108-1,'Quality check'!AE$1-1)),"")</f>
        <v>0.34399999999999997</v>
      </c>
      <c r="AF108" s="308">
        <f ca="1">IF(AND(ISNUMBER($A108),ISNUMBER(AF$1)),IF(OFFSET(CountryData!$A$1,'Quality check'!$A108-1,'Quality check'!AF$1-1)=0,"",OFFSET(CountryData!$A$1,'Quality check'!$A108-1,'Quality check'!AF$1-1)),"")</f>
        <v>7.4533333333333331</v>
      </c>
      <c r="AG108" s="203" t="str">
        <f ca="1">IF(AND(ISNUMBER($A108),ISNUMBER(AG$1)),IF(OFFSET(CountryData!$A$1,'Quality check'!$A108-1,'Quality check'!AG$1-1)=0,"",OFFSET(CountryData!$A$1,'Quality check'!$A108-1,'Quality check'!AG$1-1)),"")</f>
        <v>CBDs</v>
      </c>
      <c r="AH108" s="203">
        <f ca="1">IF(AND(ISNUMBER($A108),ISNUMBER(AH$1)),IF(OFFSET(CountryData!$A$1,'Quality check'!$A108-1,'Quality check'!AH$1-1)=0,"",OFFSET(CountryData!$A$1,'Quality check'!$A108-1,'Quality check'!AH$1-1)),"")</f>
        <v>192</v>
      </c>
      <c r="AI108" s="203">
        <f ca="1">IF(AND(ISNUMBER($A108),ISNUMBER(AI$1)),IF(OFFSET(CountryData!$A$1,'Quality check'!$A108-1,'Quality check'!AI$1-1)=0,"",OFFSET(CountryData!$A$1,'Quality check'!$A108-1,'Quality check'!AI$1-1)),"")</f>
        <v>5311</v>
      </c>
      <c r="AJ108" s="202">
        <f ca="1">IF(AND(ISNUMBER($A108),ISNUMBER(AJ$1)),IF(OFFSET(CountryData!$A$1,'Quality check'!$A108-1,'Quality check'!AJ$1-1)=0,"",OFFSET(CountryData!$A$1,'Quality check'!$A108-1,'Quality check'!AJ$1-1)),"")</f>
        <v>0.48</v>
      </c>
      <c r="AK108" s="202">
        <f ca="1">IF(AND(ISNUMBER($A108),ISNUMBER(AK$1)),IF(OFFSET(CountryData!$A$1,'Quality check'!$A108-1,'Quality check'!AK$1-1)=0,"",OFFSET(CountryData!$A$1,'Quality check'!$A108-1,'Quality check'!AK$1-1)),"")</f>
        <v>1.7958941798941797E-2</v>
      </c>
      <c r="AL108" s="202">
        <f ca="1">IF(AND(ISNUMBER($A108),ISNUMBER(AL$1)),IF(OFFSET(CountryData!$A$1,'Quality check'!$A108-1,'Quality check'!AL$1-1)=0,"",OFFSET(CountryData!$A$1,'Quality check'!$A108-1,'Quality check'!AL$1-1)),"")</f>
        <v>0.189</v>
      </c>
      <c r="AM108" s="202">
        <f ca="1">IF(AND(ISNUMBER($A108),ISNUMBER(AM$1)),IF(OFFSET(CountryData!$A$1,'Quality check'!$A108-1,'Quality check'!AM$1-1)=0,"",OFFSET(CountryData!$A$1,'Quality check'!$A108-1,'Quality check'!AM$1-1)),"")</f>
        <v>2</v>
      </c>
      <c r="AN108" s="202" t="str">
        <f ca="1">IF(AND(ISNUMBER($A108),ISNUMBER(AN$1)),IF(OFFSET(CountryData!$A$1,'Quality check'!$A108-1,'Quality check'!AN$1-1)=0,"",OFFSET(CountryData!$A$1,'Quality check'!$A108-1,'Quality check'!AN$1-1)),"")</f>
        <v>CBDs</v>
      </c>
      <c r="AO108" s="203">
        <f ca="1">IF(AND(ISNUMBER($A108),ISNUMBER(AO$1)),IF(OFFSET(CountryData!$A$1,'Quality check'!$A108-1,'Quality check'!AO$1-1)=0,"",OFFSET(CountryData!$A$1,'Quality check'!$A108-1,'Quality check'!AO$1-1)),"")</f>
        <v>256</v>
      </c>
      <c r="AP108" s="203">
        <f ca="1">IF(AND(ISNUMBER($A108),ISNUMBER(AP$1)),IF(OFFSET(CountryData!$A$1,'Quality check'!$A108-1,'Quality check'!AP$1-1)=0,"",OFFSET(CountryData!$A$1,'Quality check'!$A108-1,'Quality check'!AP$1-1)),"")</f>
        <v>4417</v>
      </c>
      <c r="AQ108" s="202">
        <f ca="1">IF(AND(ISNUMBER($A108),ISNUMBER(AQ$1)),IF(OFFSET(CountryData!$A$1,'Quality check'!$A108-1,'Quality check'!AQ$1-1)=0,"",OFFSET(CountryData!$A$1,'Quality check'!$A108-1,'Quality check'!AQ$1-1)),"")</f>
        <v>0.35099999999999998</v>
      </c>
      <c r="AR108" s="202">
        <f ca="1">IF(AND(ISNUMBER($A108),ISNUMBER(AR$1)),IF(OFFSET(CountryData!$A$1,'Quality check'!$A108-1,'Quality check'!AR$1-1)=0,"",OFFSET(CountryData!$A$1,'Quality check'!$A108-1,'Quality check'!AR$1-1)),"")</f>
        <v>0.05</v>
      </c>
      <c r="AS108" s="202">
        <f ca="1">IF(AND(ISNUMBER($A108),ISNUMBER(AS$1)),IF(OFFSET(CountryData!$A$1,'Quality check'!$A108-1,'Quality check'!AS$1-1)=0,"",OFFSET(CountryData!$A$1,'Quality check'!$A108-1,'Quality check'!AS$1-1)),"")</f>
        <v>0.29599999999999999</v>
      </c>
      <c r="AT108" s="202">
        <f ca="1">IF(AND(ISNUMBER($A108),ISNUMBER(AT$1)),IF(OFFSET(CountryData!$A$1,'Quality check'!$A108-1,'Quality check'!AT$1-1)=0,"",OFFSET(CountryData!$A$1,'Quality check'!$A108-1,'Quality check'!AT$1-1)),"")</f>
        <v>0.32</v>
      </c>
      <c r="AU108" s="202">
        <f ca="1">IF(AND(ISNUMBER($A108),ISNUMBER(AU$1)),IF(OFFSET(CountryData!$A$1,'Quality check'!$A108-1,'Quality check'!AU$1-1)=0,"",OFFSET(CountryData!$A$1,'Quality check'!$A108-1,'Quality check'!AU$1-1)),"")</f>
        <v>2.5</v>
      </c>
      <c r="AV108" s="202" t="str">
        <f ca="1">IF(AND(ISNUMBER($A108),ISNUMBER(AV$1)),IF(OFFSET(CountryData!$A$1,'Quality check'!$A108-1,'Quality check'!AV$1-1)=0,"",OFFSET(CountryData!$A$1,'Quality check'!$A108-1,'Quality check'!AV$1-1)),"")</f>
        <v>CBDs</v>
      </c>
      <c r="AW108" s="203">
        <f ca="1">IF(AND(ISNUMBER($A108),ISNUMBER(AW$1)),IF(OFFSET(CountryData!$A$1,'Quality check'!$A108-1,'Quality check'!AW$1-1)=0,"",OFFSET(CountryData!$A$1,'Quality check'!$A108-1,'Quality check'!AW$1-1)),"")</f>
        <v>192</v>
      </c>
      <c r="AX108" s="203">
        <f ca="1">IF(AND(ISNUMBER($A108),ISNUMBER(AX$1)),IF(OFFSET(CountryData!$A$1,'Quality check'!$A108-1,'Quality check'!AX$1-1)=0,"",OFFSET(CountryData!$A$1,'Quality check'!$A108-1,'Quality check'!AX$1-1)),"")</f>
        <v>7862</v>
      </c>
      <c r="AY108" s="202">
        <f ca="1">IF(AND(ISNUMBER($A108),ISNUMBER(AY$1)),IF(OFFSET(CountryData!$A$1,'Quality check'!$A108-1,'Quality check'!AY$1-1)=0,"",OFFSET(CountryData!$A$1,'Quality check'!$A108-1,'Quality check'!AY$1-1)),"")</f>
        <v>3</v>
      </c>
      <c r="AZ108" s="202">
        <f ca="1">IF(AND(ISNUMBER($A108),ISNUMBER(AZ$1)),IF(OFFSET(CountryData!$A$1,'Quality check'!$A108-1,'Quality check'!AZ$1-1)=0,"",OFFSET(CountryData!$A$1,'Quality check'!$A108-1,'Quality check'!AZ$1-1)),"")</f>
        <v>0.61</v>
      </c>
      <c r="BA108" s="202">
        <f ca="1">IF(AND(ISNUMBER($A108),ISNUMBER(BA$1)),IF(OFFSET(CountryData!$A$1,'Quality check'!$A108-1,'Quality check'!BA$1-1)=0,"",OFFSET(CountryData!$A$1,'Quality check'!$A108-1,'Quality check'!BA$1-1)),"")</f>
        <v>0.19</v>
      </c>
      <c r="BB108" s="202">
        <f ca="1">IF(AND(ISNUMBER($A108),ISNUMBER(BB$1)),IF(OFFSET(CountryData!$A$1,'Quality check'!$A108-1,'Quality check'!BB$1-1)=0,"",OFFSET(CountryData!$A$1,'Quality check'!$A108-1,'Quality check'!BB$1-1)),"")</f>
        <v>0.29899999999999999</v>
      </c>
      <c r="BC108" s="202">
        <f ca="1">IF(AND(ISNUMBER($A108),ISNUMBER(BC$1)),IF(OFFSET(CountryData!$A$1,'Quality check'!$A108-1,'Quality check'!BC$1-1)=0,"",OFFSET(CountryData!$A$1,'Quality check'!$A108-1,'Quality check'!BC$1-1)),"")</f>
        <v>0.01</v>
      </c>
      <c r="BD108" s="313">
        <f ca="1">IF(AND(ISNUMBER($A108),ISNUMBER(BD$1)),IF(OFFSET(CountryData!$A$1,'Quality check'!$A108-1,'Quality check'!BD$1-1)=0,"",OFFSET(CountryData!$A$1,'Quality check'!$A108-1,'Quality check'!BD$1-1)),"")</f>
        <v>0.01</v>
      </c>
      <c r="BE108" s="313">
        <f ca="1">IF(AND(ISNUMBER($A108),ISNUMBER(BE$1)),IF(OFFSET(CountryData!$A$1,'Quality check'!$A108-1,'Quality check'!BE$1-1)=0,"",OFFSET(CountryData!$A$1,'Quality check'!$A108-1,'Quality check'!BE$1-1)),"")</f>
        <v>1</v>
      </c>
      <c r="BF108" s="313">
        <f ca="1">IF(AND(ISNUMBER($A108),ISNUMBER(BF$1)),IF(OFFSET(CountryData!$A$1,'Quality check'!$A108-1,'Quality check'!BF$1-1)=0,"",OFFSET(CountryData!$A$1,'Quality check'!$A108-1,'Quality check'!BF$1-1)),"")</f>
        <v>9.9000000000000005E-2</v>
      </c>
      <c r="BG108" s="203">
        <f ca="1">IF(AND(ISNUMBER($A108),ISNUMBER(BG$1)),IF(OFFSET(CountryData!$A$1,'Quality check'!$A108-1,'Quality check'!BG$1-1)=0,"",OFFSET(CountryData!$A$1,'Quality check'!$A108-1,'Quality check'!BG$1-1)),"")</f>
        <v>1</v>
      </c>
      <c r="BH108" s="202" t="str">
        <f ca="1">IF(AND(ISNUMBER($A108),ISNUMBER(BH$1)),IF(OFFSET(CountryData!$A$1,'Quality check'!$A108-1,'Quality check'!BH$1-1)=0,"",OFFSET(CountryData!$A$1,'Quality check'!$A108-1,'Quality check'!BH$1-1)),"")</f>
        <v>CBDs</v>
      </c>
      <c r="BI108" s="203">
        <f ca="1">IF(AND(ISNUMBER($A108),ISNUMBER(BI$1)),IF(OFFSET(CountryData!$A$1,'Quality check'!$A108-1,'Quality check'!BI$1-1)=0,"",OFFSET(CountryData!$A$1,'Quality check'!$A108-1,'Quality check'!BI$1-1)),"")</f>
        <v>30</v>
      </c>
      <c r="BJ108" s="202">
        <f ca="1">IF(AND(ISNUMBER($A108),ISNUMBER(BJ$1)),IF(OFFSET(CountryData!$A$1,'Quality check'!$A108-1,'Quality check'!BJ$1-1)=0,"",OFFSET(CountryData!$A$1,'Quality check'!$A108-1,'Quality check'!BJ$1-1)),"")</f>
        <v>4417</v>
      </c>
      <c r="BK108" s="202">
        <f ca="1">IF(AND(ISNUMBER($A108),ISNUMBER(BK$1)),IF(OFFSET(CountryData!$A$1,'Quality check'!$A108-1,'Quality check'!BK$1-1)=0,"",OFFSET(CountryData!$A$1,'Quality check'!$A108-1,'Quality check'!BK$1-1)),"")</f>
        <v>28</v>
      </c>
      <c r="BL108" s="308">
        <f ca="1">IF(AND(ISNUMBER($A108),ISNUMBER(BL$1)),IF(OFFSET(CountryData!$A$1,'Quality check'!$A108-1,'Quality check'!BL$1-1)=0,"",OFFSET(CountryData!$A$1,'Quality check'!$A108-1,'Quality check'!BL$1-1)),"")</f>
        <v>0.98699999999999999</v>
      </c>
      <c r="BM108" s="308">
        <f ca="1">IF(AND(ISNUMBER($A108),ISNUMBER(BM$1)),IF(OFFSET(CountryData!$A$1,'Quality check'!$A108-1,'Quality check'!BM$1-1)=0,"",OFFSET(CountryData!$A$1,'Quality check'!$A108-1,'Quality check'!BM$1-1)),"")</f>
        <v>0.67600000000000005</v>
      </c>
      <c r="BN108" s="308">
        <f ca="1">IF(AND(ISNUMBER($A108),ISNUMBER(BN$1)),IF(OFFSET(CountryData!$A$1,'Quality check'!$A108-1,'Quality check'!BN$1-1)=0,"",OFFSET(CountryData!$A$1,'Quality check'!$A108-1,'Quality check'!BN$1-1)),"")</f>
        <v>0.34300000000000003</v>
      </c>
      <c r="BO108" s="308">
        <f ca="1">IF(AND(ISNUMBER($A108),ISNUMBER(BO$1)),IF(OFFSET(CountryData!$A$1,'Quality check'!$A108-1,'Quality check'!BO$1-1)=0,"",OFFSET(CountryData!$A$1,'Quality check'!$A108-1,'Quality check'!BO$1-1)),"")</f>
        <v>0.22700000000000001</v>
      </c>
      <c r="BP108" s="308">
        <f ca="1">IF(AND(ISNUMBER($A108),ISNUMBER(BP$1)),IF(OFFSET(CountryData!$A$1,'Quality check'!$A108-1,'Quality check'!BP$1-1)=0,"",OFFSET(CountryData!$A$1,'Quality check'!$A108-1,'Quality check'!BP$1-1)),"")</f>
        <v>0.78900000000000003</v>
      </c>
      <c r="BQ108" s="308">
        <f ca="1">IF(AND(ISNUMBER($A108),ISNUMBER(BQ$1)),IF(OFFSET(CountryData!$A$1,'Quality check'!$A108-1,'Quality check'!BQ$1-1)=0,"",OFFSET(CountryData!$A$1,'Quality check'!$A108-1,'Quality check'!BQ$1-1)),"")</f>
        <v>0.6</v>
      </c>
      <c r="BR108" s="308">
        <f ca="1">IF(AND(ISNUMBER($A108),ISNUMBER(BR$1)),IF(OFFSET(CountryData!$A$1,'Quality check'!$A108-1,'Quality check'!BR$1-1)=0,"",OFFSET(CountryData!$A$1,'Quality check'!$A108-1,'Quality check'!BR$1-1)),"")</f>
        <v>0.98099999999999998</v>
      </c>
      <c r="BS108" s="308">
        <f ca="1">IF(AND(ISNUMBER($A108),ISNUMBER(BS$1)),IF(OFFSET(CountryData!$A$1,'Quality check'!$A108-1,'Quality check'!BS$1-1)=0,"",OFFSET(CountryData!$A$1,'Quality check'!$A108-1,'Quality check'!BS$1-1)),"")</f>
        <v>1</v>
      </c>
      <c r="BT108" s="308">
        <f ca="1">IF(AND(ISNUMBER($A108),ISNUMBER(BT$1)),IF(OFFSET(CountryData!$A$1,'Quality check'!$A108-1,'Quality check'!BT$1-1)=0,"",OFFSET(CountryData!$A$1,'Quality check'!$A108-1,'Quality check'!BT$1-1)),"")</f>
        <v>0.34285714285714286</v>
      </c>
      <c r="BU108" s="308">
        <f ca="1">IF(AND(ISNUMBER($A108),ISNUMBER(BU$1)),IF(OFFSET(CountryData!$A$1,'Quality check'!$A108-1,'Quality check'!BU$1-1)=0,"",OFFSET(CountryData!$A$1,'Quality check'!$A108-1,'Quality check'!BU$1-1)),"")</f>
        <v>0.01</v>
      </c>
      <c r="BV108" s="308">
        <f ca="1">IF(AND(ISNUMBER($A108),ISNUMBER(BV$1)),IF(OFFSET(CountryData!$A$1,'Quality check'!$A108-1,'Quality check'!BV$1-1)=0,"",OFFSET(CountryData!$A$1,'Quality check'!$A108-1,'Quality check'!BV$1-1)),"")</f>
        <v>0.01</v>
      </c>
      <c r="BW108" s="308">
        <f ca="1">IF(AND(ISNUMBER($A108),ISNUMBER(BW$1)),IF(OFFSET(CountryData!$A$1,'Quality check'!$A108-1,'Quality check'!BW$1-1)=0,"",OFFSET(CountryData!$A$1,'Quality check'!$A108-1,'Quality check'!BW$1-1)),"")</f>
        <v>0.01</v>
      </c>
      <c r="BX108" s="202">
        <f ca="1">IF(AND(ISNUMBER($A108),ISNUMBER(BX$1)),IF(OFFSET(CountryData!$A$1,'Quality check'!$A108-1,'Quality check'!BX$1-1)=0,"",OFFSET(CountryData!$A$1,'Quality check'!$A108-1,'Quality check'!BX$1-1)),"")</f>
        <v>0.98</v>
      </c>
      <c r="BY108" s="308">
        <f ca="1">IF(AND(ISNUMBER($A108),ISNUMBER(BY$1)),IF(OFFSET(CountryData!$A$1,'Quality check'!$A108-1,'Quality check'!BY$1-1)=0,"",OFFSET(CountryData!$A$1,'Quality check'!$A108-1,'Quality check'!BY$1-1)),"")</f>
        <v>0.67600000000000005</v>
      </c>
      <c r="BZ108" s="308">
        <f ca="1">IF(AND(ISNUMBER($A108),ISNUMBER(BZ$1)),IF(OFFSET(CountryData!$A$1,'Quality check'!$A108-1,'Quality check'!BZ$1-1)=0,"",OFFSET(CountryData!$A$1,'Quality check'!$A108-1,'Quality check'!BZ$1-1)),"")</f>
        <v>0.34285714285714286</v>
      </c>
      <c r="CA108" s="308">
        <f ca="1">IF(AND(ISNUMBER($A108),ISNUMBER(CA$1)),IF(OFFSET(CountryData!$A$1,'Quality check'!$A108-1,'Quality check'!CA$1-1)=0,"",OFFSET(CountryData!$A$1,'Quality check'!$A108-1,'Quality check'!CA$1-1)),"")</f>
        <v>0.35099999999999998</v>
      </c>
      <c r="CB108" s="308">
        <f ca="1">IF(AND(ISNUMBER($A108),ISNUMBER(CB$1)),IF(OFFSET(CountryData!$A$1,'Quality check'!$A108-1,'Quality check'!CB$1-1)=0,"",OFFSET(CountryData!$A$1,'Quality check'!$A108-1,'Quality check'!CB$1-1)),"")</f>
        <v>0.316</v>
      </c>
      <c r="CC108" s="308">
        <f ca="1">IF(AND(ISNUMBER($A108),ISNUMBER(CC$1)),IF(OFFSET(CountryData!$A$1,'Quality check'!$A108-1,'Quality check'!CC$1-1)=0,"",OFFSET(CountryData!$A$1,'Quality check'!$A108-1,'Quality check'!CC$1-1)),"")</f>
        <v>0.4</v>
      </c>
      <c r="CD108" s="308">
        <f ca="1">IF(AND(ISNUMBER($A108),ISNUMBER(CD$1)),IF(OFFSET(CountryData!$A$1,'Quality check'!$A108-1,'Quality check'!CD$1-1)=0,"",OFFSET(CountryData!$A$1,'Quality check'!$A108-1,'Quality check'!CD$1-1)),"")</f>
        <v>0.25</v>
      </c>
      <c r="CE108" s="308">
        <f ca="1">IF(AND(ISNUMBER($A108),ISNUMBER(CE$1)),IF(OFFSET(CountryData!$A$1,'Quality check'!$A108-1,'Quality check'!CE$1-1)=0,"",OFFSET(CountryData!$A$1,'Quality check'!$A108-1,'Quality check'!CE$1-1)),"")</f>
        <v>0.4</v>
      </c>
      <c r="CF108" s="308">
        <f ca="1">IF(AND(ISNUMBER($A108),ISNUMBER(CF$1)),IF(OFFSET(CountryData!$A$1,'Quality check'!$A108-1,'Quality check'!CF$1-1)=0,"",OFFSET(CountryData!$A$1,'Quality check'!$A108-1,'Quality check'!CF$1-1)),"")</f>
        <v>0.59</v>
      </c>
      <c r="CG108" s="308">
        <f ca="1">IF(AND(ISNUMBER($A108),ISNUMBER(CG$1)),IF(OFFSET(CountryData!$A$1,'Quality check'!$A108-1,'Quality check'!CG$1-1)=0,"",OFFSET(CountryData!$A$1,'Quality check'!$A108-1,'Quality check'!CG$1-1)),"")</f>
        <v>0.51</v>
      </c>
      <c r="CH108" s="308">
        <f ca="1">IF(AND(ISNUMBER($A108),ISNUMBER(CH$1)),IF(OFFSET(CountryData!$A$1,'Quality check'!$A108-1,'Quality check'!CH$1-1)=0,"",OFFSET(CountryData!$A$1,'Quality check'!$A108-1,'Quality check'!CH$1-1)),"")</f>
        <v>0.27</v>
      </c>
      <c r="CI108" s="308">
        <f ca="1">IF(AND(ISNUMBER($A108),ISNUMBER(CI$1)),IF(OFFSET(CountryData!$A$1,'Quality check'!$A108-1,'Quality check'!CI$1-1)=0,"",OFFSET(CountryData!$A$1,'Quality check'!$A108-1,'Quality check'!CI$1-1)),"")</f>
        <v>0.36</v>
      </c>
      <c r="CJ108" s="308">
        <f ca="1">IF(AND(ISNUMBER($A108),ISNUMBER(CJ$1)),IF(OFFSET(CountryData!$A$1,'Quality check'!$A108-1,'Quality check'!CJ$1-1)=0,"",OFFSET(CountryData!$A$1,'Quality check'!$A108-1,'Quality check'!CJ$1-1)),"")</f>
        <v>0.3</v>
      </c>
      <c r="CK108" s="202">
        <f ca="1">IF(AND(ISNUMBER($A108),ISNUMBER(CK$1)),IF(OFFSET(CountryData!$A$1,'Quality check'!$A108-1,'Quality check'!CK$1-1)=0,"",OFFSET(CountryData!$A$1,'Quality check'!$A108-1,'Quality check'!CK$1-1)),"")</f>
        <v>0.2</v>
      </c>
      <c r="CL108" s="308">
        <f ca="1">IF(AND(ISNUMBER($A108),ISNUMBER(CL$1)),IF(OFFSET(CountryData!$A$1,'Quality check'!$A108-1,'Quality check'!CL$1-1)=0,"",OFFSET(CountryData!$A$1,'Quality check'!$A108-1,'Quality check'!CL$1-1)),"")</f>
        <v>0.1</v>
      </c>
      <c r="CM108" s="308">
        <f ca="1">IF(AND(ISNUMBER($A108),ISNUMBER(CM$1)),IF(OFFSET(CountryData!$A$1,'Quality check'!$A108-1,'Quality check'!CM$1-1)=0,"",OFFSET(CountryData!$A$1,'Quality check'!$A108-1,'Quality check'!CM$1-1)),"")</f>
        <v>7.0000000000000007E-2</v>
      </c>
      <c r="CN108" s="308">
        <f ca="1">IF(AND(ISNUMBER($A108),ISNUMBER(CN$1)),IF(OFFSET(CountryData!$A$1,'Quality check'!$A108-1,'Quality check'!CN$1-1)=0,"",OFFSET(CountryData!$A$1,'Quality check'!$A108-1,'Quality check'!CN$1-1)),"")</f>
        <v>0.09</v>
      </c>
      <c r="CO108" s="308">
        <f ca="1">IF(AND(ISNUMBER($A108),ISNUMBER(CO$1)),IF(OFFSET(CountryData!$A$1,'Quality check'!$A108-1,'Quality check'!CO$1-1)=0,"",OFFSET(CountryData!$A$1,'Quality check'!$A108-1,'Quality check'!CO$1-1)),"")</f>
        <v>0.05</v>
      </c>
      <c r="CP108" s="308">
        <f ca="1">IF(AND(ISNUMBER($A108),ISNUMBER(CP$1)),IF(OFFSET(CountryData!$A$1,'Quality check'!$A108-1,'Quality check'!CP$1-1)=0,"",OFFSET(CountryData!$A$1,'Quality check'!$A108-1,'Quality check'!CP$1-1)),"")</f>
        <v>0.5</v>
      </c>
      <c r="CQ108" s="308">
        <f ca="1">IF(AND(ISNUMBER($A108),ISNUMBER(CQ$1)),IF(OFFSET(CountryData!$A$1,'Quality check'!$A108-1,'Quality check'!CQ$1-1)=0,"",OFFSET(CountryData!$A$1,'Quality check'!$A108-1,'Quality check'!CQ$1-1)),"")</f>
        <v>0.2</v>
      </c>
      <c r="CR108" s="203">
        <f ca="1">IF(AND(ISNUMBER($A108),ISNUMBER(CR$1)),IF(OFFSET(CountryData!$A$1,'Quality check'!$A108-1,'Quality check'!CR$1-1)=0,"",OFFSET(CountryData!$A$1,'Quality check'!$A108-1,'Quality check'!CR$1-1)),"")</f>
        <v>180</v>
      </c>
      <c r="CS108" s="203">
        <f ca="1">IF(AND(ISNUMBER($A108),ISNUMBER(CS$1)),IF(OFFSET(CountryData!$A$1,'Quality check'!$A108-1,'Quality check'!CS$1-1)=0,"",OFFSET(CountryData!$A$1,'Quality check'!$A108-1,'Quality check'!CS$1-1)),"")</f>
        <v>1500</v>
      </c>
      <c r="CT108" s="203">
        <f ca="1">IF(AND(ISNUMBER($A108),ISNUMBER(CT$1)),IF(OFFSET(CountryData!$A$1,'Quality check'!$A108-1,'Quality check'!CT$1-1)=0,"",OFFSET(CountryData!$A$1,'Quality check'!$A108-1,'Quality check'!CT$1-1)),"")</f>
        <v>1500</v>
      </c>
      <c r="CU108" s="203">
        <f ca="1">IF(AND(ISNUMBER($A108),ISNUMBER(CU$1)),IF(OFFSET(CountryData!$A$1,'Quality check'!$A108-1,'Quality check'!CU$1-1)=0,"",OFFSET(CountryData!$A$1,'Quality check'!$A108-1,'Quality check'!CU$1-1)),"")</f>
        <v>1100</v>
      </c>
      <c r="CV108" s="203">
        <f ca="1">IF(AND(ISNUMBER($A108),ISNUMBER(CV$1)),IF(OFFSET(CountryData!$A$1,'Quality check'!$A108-1,'Quality check'!CV$1-1)=0,"",OFFSET(CountryData!$A$1,'Quality check'!$A108-1,'Quality check'!CV$1-1)),"")</f>
        <v>4000</v>
      </c>
      <c r="CW108" s="203">
        <f ca="1">IF(AND(ISNUMBER($A108),ISNUMBER(CW$1)),IF(OFFSET(CountryData!$A$1,'Quality check'!$A108-1,'Quality check'!CW$1-1)=0,"",OFFSET(CountryData!$A$1,'Quality check'!$A108-1,'Quality check'!CW$1-1)),"")</f>
        <v>2700000</v>
      </c>
      <c r="CX108" s="203">
        <f ca="1">IF(AND(ISNUMBER($A108),ISNUMBER(CX$1)),IF(OFFSET(CountryData!$A$1,'Quality check'!$A108-1,'Quality check'!CX$1-1)=0,"",OFFSET(CountryData!$A$1,'Quality check'!$A108-1,'Quality check'!CX$1-1)),"")</f>
        <v>500000</v>
      </c>
      <c r="CY108" s="203">
        <f ca="1">IF(AND(ISNUMBER($A108),ISNUMBER(CY$1)),IF(OFFSET(CountryData!$A$1,'Quality check'!$A108-1,'Quality check'!CY$1-1)=0,"",OFFSET(CountryData!$A$1,'Quality check'!$A108-1,'Quality check'!CY$1-1)),"")</f>
        <v>3000000</v>
      </c>
      <c r="CZ108" s="308">
        <f ca="1">IF(AND(ISNUMBER($A108),ISNUMBER(CZ$1)),IF(OFFSET(CountryData!$A$1,'Quality check'!$A108-1,'Quality check'!CZ$1-1)=0,"",OFFSET(CountryData!$A$1,'Quality check'!$A108-1,'Quality check'!CZ$1-1)),"")</f>
        <v>5.35</v>
      </c>
      <c r="DA108" s="308">
        <f ca="1">IF(AND(ISNUMBER($A108),ISNUMBER(DA$1)),IF(OFFSET(CountryData!$A$1,'Quality check'!$A108-1,'Quality check'!DA$1-1)=0,"",OFFSET(CountryData!$A$1,'Quality check'!$A108-1,'Quality check'!DA$1-1)),"")</f>
        <v>0.6</v>
      </c>
      <c r="DB108" s="202">
        <f ca="1">IF(AND(ISNUMBER($A108),ISNUMBER(DB$1)),IF(OFFSET(CountryData!$A$1,'Quality check'!$A108-1,'Quality check'!DB$1-1)=0,"",OFFSET(CountryData!$A$1,'Quality check'!$A108-1,'Quality check'!DB$1-1)),"")</f>
        <v>0.2</v>
      </c>
      <c r="DC108" s="308">
        <f ca="1">IF(AND(ISNUMBER($A108),ISNUMBER(DC$1)),IF(OFFSET(CountryData!$A$1,'Quality check'!$A108-1,'Quality check'!DC$1-1)=0,"",OFFSET(CountryData!$A$1,'Quality check'!$A108-1,'Quality check'!DC$1-1)),"")</f>
        <v>0.42</v>
      </c>
      <c r="DD108" s="308">
        <f ca="1">IF(AND(ISNUMBER($A108),ISNUMBER(DD$1)),IF(OFFSET(CountryData!$A$1,'Quality check'!$A108-1,'Quality check'!DD$1-1)=0,"",OFFSET(CountryData!$A$1,'Quality check'!$A108-1,'Quality check'!DD$1-1)),"")</f>
        <v>0.25</v>
      </c>
      <c r="DE108" s="202">
        <f ca="1">IF(AND(ISNUMBER($A108),ISNUMBER(DE$1)),IF(OFFSET(CountryData!$A$1,'Quality check'!$A108-1,'Quality check'!DE$1-1)=0,"",OFFSET(CountryData!$A$1,'Quality check'!$A108-1,'Quality check'!DE$1-1)),"")</f>
        <v>0.19</v>
      </c>
      <c r="DF108" s="203">
        <f ca="1">IF(AND(ISNUMBER($A108),ISNUMBER(DF$1)),IF(OFFSET(CountryData!$A$1,'Quality check'!$A108-1,'Quality check'!DF$1-1)=0,"",OFFSET(CountryData!$A$1,'Quality check'!$A108-1,'Quality check'!DF$1-1)),"")</f>
        <v>3</v>
      </c>
      <c r="DG108" s="308">
        <f ca="1">IF(AND(ISNUMBER($A108),ISNUMBER(DG$1)),IF(OFFSET(CountryData!$A$1,'Quality check'!$A108-1,'Quality check'!DG$1-1)=0,"",OFFSET(CountryData!$A$1,'Quality check'!$A108-1,'Quality check'!DG$1-1)),"")</f>
        <v>2</v>
      </c>
      <c r="DH108" s="203" t="str">
        <f ca="1">IF(AND(ISNUMBER($A108),ISNUMBER(DH$1)),IF(OFFSET(CountryData!$A$1,'Quality check'!$A108-1,'Quality check'!DH$1-1)=0,"",OFFSET(CountryData!$A$1,'Quality check'!$A108-1,'Quality check'!DH$1-1)),"")</f>
        <v xml:space="preserve"> </v>
      </c>
      <c r="DI108" s="308">
        <f ca="1">IF(AND(ISNUMBER($A108),ISNUMBER(DI$1)),IF(OFFSET(CountryData!$A$1,'Quality check'!$A108-1,'Quality check'!DI$1-1)=0,"",OFFSET(CountryData!$A$1,'Quality check'!$A108-1,'Quality check'!DI$1-1)),"")</f>
        <v>0.75</v>
      </c>
      <c r="DJ108" s="308">
        <f ca="1">IF(AND(ISNUMBER($A108),ISNUMBER(DJ$1)),IF(OFFSET(CountryData!$A$1,'Quality check'!$A108-1,'Quality check'!DJ$1-1)=0,"",OFFSET(CountryData!$A$1,'Quality check'!$A108-1,'Quality check'!DJ$1-1)),"")</f>
        <v>6</v>
      </c>
      <c r="DK108" s="203">
        <f ca="1">IF(AND(ISNUMBER($A108),ISNUMBER(DK$1)),IF(OFFSET(CountryData!$A$1,'Quality check'!$A108-1,'Quality check'!DK$1-1)=0,"",OFFSET(CountryData!$A$1,'Quality check'!$A108-1,'Quality check'!DK$1-1)),"")</f>
        <v>25000</v>
      </c>
      <c r="DL108" s="203">
        <f ca="1">IF(AND(ISNUMBER($A108),ISNUMBER(DL$1)),IF(OFFSET(CountryData!$A$1,'Quality check'!$A108-1,'Quality check'!DL$1-1)=0,"",OFFSET(CountryData!$A$1,'Quality check'!$A108-1,'Quality check'!DL$1-1)),"")</f>
        <v>500000</v>
      </c>
      <c r="DM108" s="203">
        <f ca="1">IF(AND(ISNUMBER($A108),ISNUMBER(DM$1)),IF(OFFSET(CountryData!$A$1,'Quality check'!$A108-1,'Quality check'!DM$1-1)=0,"",OFFSET(CountryData!$A$1,'Quality check'!$A108-1,'Quality check'!DM$1-1)),"")</f>
        <v>100000</v>
      </c>
      <c r="DN108" s="203">
        <f ca="1">IF(AND(ISNUMBER($A108),ISNUMBER(DN$1)),IF(OFFSET(CountryData!$A$1,'Quality check'!$A108-1,'Quality check'!DN$1-1)=0,"",OFFSET(CountryData!$A$1,'Quality check'!$A108-1,'Quality check'!DN$1-1)),"")</f>
        <v>1000000</v>
      </c>
      <c r="DO108" t="str">
        <f ca="1">IF(AND(ISNUMBER($A108),ISNUMBER(DO$1)),IF(OFFSET(CountryData!$A$1,'Quality check'!$A108-1,'Quality check'!DO$1-1)=0,"",OFFSET(CountryData!$A$1,'Quality check'!$A108-1,'Quality check'!DO$1-1)),"")</f>
        <v/>
      </c>
      <c r="DP108" t="str">
        <f ca="1">IF(AND(ISNUMBER($A108),ISNUMBER(DP$1)),IF(OFFSET(CountryData!$A$1,'Quality check'!$A108-1,'Quality check'!DP$1-1)=0,"",OFFSET(CountryData!$A$1,'Quality check'!$A108-1,'Quality check'!DP$1-1)),"")</f>
        <v/>
      </c>
      <c r="EF108">
        <f t="shared" si="14"/>
        <v>17</v>
      </c>
      <c r="EG108" t="str">
        <f t="shared" si="15"/>
        <v/>
      </c>
      <c r="EH108" t="str">
        <f t="shared" si="11"/>
        <v/>
      </c>
    </row>
    <row r="109" spans="1:138" x14ac:dyDescent="0.25">
      <c r="A109" s="114">
        <f>IF(ISNUMBER(MATCH(C109,CountryData!$EM:$EM,0)),MATCH(C109,CountryData!$EM:$EM,0),"")</f>
        <v>109</v>
      </c>
      <c r="B109" t="s">
        <v>479</v>
      </c>
      <c r="C109" t="s">
        <v>798</v>
      </c>
      <c r="D109" t="str">
        <f t="shared" si="12"/>
        <v>South Sudan</v>
      </c>
      <c r="E109">
        <f t="shared" si="13"/>
        <v>2013</v>
      </c>
      <c r="F109" s="203" t="str">
        <f ca="1">IF(AND(ISNUMBER($A109),ISNUMBER(F$1)),IF(OFFSET(CountryData!$A$1,'Quality check'!$A109-1,'Quality check'!F$1-1)=0,"",OFFSET(CountryData!$A$1,'Quality check'!$A109-1,'Quality check'!F$1-1)),"")</f>
        <v/>
      </c>
      <c r="G109" s="203" t="str">
        <f ca="1">IF(AND(ISNUMBER($A109),ISNUMBER(G$1)),IF(OFFSET(CountryData!$A$1,'Quality check'!$A109-1,'Quality check'!G$1-1)=0,"",OFFSET(CountryData!$A$1,'Quality check'!$A109-1,'Quality check'!G$1-1)),"")</f>
        <v/>
      </c>
      <c r="H109" s="202" t="str">
        <f ca="1">IF(AND(ISNUMBER($A109),ISNUMBER(H$1)),IF(OFFSET(CountryData!$A$1,'Quality check'!$A109-1,'Quality check'!H$1-1)=0,"",OFFSET(CountryData!$A$1,'Quality check'!$A109-1,'Quality check'!H$1-1)),"")</f>
        <v/>
      </c>
      <c r="I109" s="202" t="str">
        <f ca="1">IF(AND(ISNUMBER($A109),ISNUMBER(I$1)),IF(OFFSET(CountryData!$A$1,'Quality check'!$A109-1,'Quality check'!I$1-1)=0,"",OFFSET(CountryData!$A$1,'Quality check'!$A109-1,'Quality check'!I$1-1)),"")</f>
        <v/>
      </c>
      <c r="J109" s="203" t="str">
        <f ca="1">IF(AND(ISNUMBER($A109),ISNUMBER(J$1)),IF(OFFSET(CountryData!$A$1,'Quality check'!$A109-1,'Quality check'!J$1-1)=0,"",OFFSET(CountryData!$A$1,'Quality check'!$A109-1,'Quality check'!J$1-1)),"")</f>
        <v/>
      </c>
      <c r="K109" s="203" t="str">
        <f ca="1">IF(AND(ISNUMBER($A109),ISNUMBER(K$1)),IF(OFFSET(CountryData!$A$1,'Quality check'!$A109-1,'Quality check'!K$1-1)=0,"",OFFSET(CountryData!$A$1,'Quality check'!$A109-1,'Quality check'!K$1-1)),"")</f>
        <v/>
      </c>
      <c r="L109" s="203" t="str">
        <f ca="1">IF(AND(ISNUMBER($A109),ISNUMBER(L$1)),IF(OFFSET(CountryData!$A$1,'Quality check'!$A109-1,'Quality check'!L$1-1)=0,"",OFFSET(CountryData!$A$1,'Quality check'!$A109-1,'Quality check'!L$1-1)),"")</f>
        <v/>
      </c>
      <c r="M109" s="203" t="str">
        <f ca="1">IF(AND(ISNUMBER($A109),ISNUMBER(M$1)),IF(OFFSET(CountryData!$A$1,'Quality check'!$A109-1,'Quality check'!M$1-1)=0,"",OFFSET(CountryData!$A$1,'Quality check'!$A109-1,'Quality check'!M$1-1)),"")</f>
        <v/>
      </c>
      <c r="N109" s="203" t="str">
        <f ca="1">IF(AND(ISNUMBER($A109),ISNUMBER(N$1)),IF(OFFSET(CountryData!$A$1,'Quality check'!$A109-1,'Quality check'!N$1-1)=0,"",OFFSET(CountryData!$A$1,'Quality check'!$A109-1,'Quality check'!N$1-1)),"")</f>
        <v/>
      </c>
      <c r="O109" s="203" t="str">
        <f ca="1">IF(AND(ISNUMBER($A109),ISNUMBER(O$1)),IF(OFFSET(CountryData!$A$1,'Quality check'!$A109-1,'Quality check'!O$1-1)=0,"",OFFSET(CountryData!$A$1,'Quality check'!$A109-1,'Quality check'!O$1-1)),"")</f>
        <v/>
      </c>
      <c r="P109" s="203" t="str">
        <f ca="1">IF(AND(ISNUMBER($A109),ISNUMBER(P$1)),IF(OFFSET(CountryData!$A$1,'Quality check'!$A109-1,'Quality check'!P$1-1)=0,"",OFFSET(CountryData!$A$1,'Quality check'!$A109-1,'Quality check'!P$1-1)),"")</f>
        <v/>
      </c>
      <c r="Q109" s="203" t="str">
        <f ca="1">IF(AND(ISNUMBER($A109),ISNUMBER(Q$1)),IF(OFFSET(CountryData!$A$1,'Quality check'!$A109-1,'Quality check'!Q$1-1)=0,"",OFFSET(CountryData!$A$1,'Quality check'!$A109-1,'Quality check'!Q$1-1)),"")</f>
        <v/>
      </c>
      <c r="R109" s="203" t="str">
        <f ca="1">IF(AND(ISNUMBER($A109),ISNUMBER(R$1)),IF(OFFSET(CountryData!$A$1,'Quality check'!$A109-1,'Quality check'!R$1-1)=0,"",OFFSET(CountryData!$A$1,'Quality check'!$A109-1,'Quality check'!R$1-1)),"")</f>
        <v/>
      </c>
      <c r="S109" s="203" t="str">
        <f ca="1">IF(AND(ISNUMBER($A109),ISNUMBER(S$1)),IF(OFFSET(CountryData!$A$1,'Quality check'!$A109-1,'Quality check'!S$1-1)=0,"",OFFSET(CountryData!$A$1,'Quality check'!$A109-1,'Quality check'!S$1-1)),"")</f>
        <v/>
      </c>
      <c r="T109" s="202" t="str">
        <f ca="1">IF(AND(ISNUMBER($A109),ISNUMBER(T$1)),IF(OFFSET(CountryData!$A$1,'Quality check'!$A109-1,'Quality check'!T$1-1)=0,"",OFFSET(CountryData!$A$1,'Quality check'!$A109-1,'Quality check'!T$1-1)),"")</f>
        <v/>
      </c>
      <c r="U109" s="203" t="str">
        <f ca="1">IF(AND(ISNUMBER($A109),ISNUMBER(U$1)),IF(OFFSET(CountryData!$A$1,'Quality check'!$A109-1,'Quality check'!U$1-1)=0,"",OFFSET(CountryData!$A$1,'Quality check'!$A109-1,'Quality check'!U$1-1)),"")</f>
        <v/>
      </c>
      <c r="V109" s="203" t="str">
        <f ca="1">IF(AND(ISNUMBER($A109),ISNUMBER(V$1)),IF(OFFSET(CountryData!$A$1,'Quality check'!$A109-1,'Quality check'!V$1-1)=0,"",OFFSET(CountryData!$A$1,'Quality check'!$A109-1,'Quality check'!V$1-1)),"")</f>
        <v/>
      </c>
      <c r="W109" s="202" t="str">
        <f ca="1">IF(AND(ISNUMBER($A109),ISNUMBER(W$1)),IF(OFFSET(CountryData!$A$1,'Quality check'!$A109-1,'Quality check'!W$1-1)=0,"",OFFSET(CountryData!$A$1,'Quality check'!$A109-1,'Quality check'!W$1-1)),"")</f>
        <v/>
      </c>
      <c r="X109" s="202" t="str">
        <f ca="1">IF(AND(ISNUMBER($A109),ISNUMBER(X$1)),IF(OFFSET(CountryData!$A$1,'Quality check'!$A109-1,'Quality check'!X$1-1)=0,"",OFFSET(CountryData!$A$1,'Quality check'!$A109-1,'Quality check'!X$1-1)),"")</f>
        <v/>
      </c>
      <c r="Y109" s="202" t="str">
        <f ca="1">IF(AND(ISNUMBER($A109),ISNUMBER(Y$1)),IF(OFFSET(CountryData!$A$1,'Quality check'!$A109-1,'Quality check'!Y$1-1)=0,"",OFFSET(CountryData!$A$1,'Quality check'!$A109-1,'Quality check'!Y$1-1)),"")</f>
        <v/>
      </c>
      <c r="Z109" s="202" t="str">
        <f ca="1">IF(AND(ISNUMBER($A109),ISNUMBER(Z$1)),IF(OFFSET(CountryData!$A$1,'Quality check'!$A109-1,'Quality check'!Z$1-1)=0,"",OFFSET(CountryData!$A$1,'Quality check'!$A109-1,'Quality check'!Z$1-1)),"")</f>
        <v/>
      </c>
      <c r="AA109" s="203" t="str">
        <f ca="1">IF(AND(ISNUMBER($A109),ISNUMBER(AA$1)),IF(OFFSET(CountryData!$A$1,'Quality check'!$A109-1,'Quality check'!AA$1-1)=0,"",OFFSET(CountryData!$A$1,'Quality check'!$A109-1,'Quality check'!AA$1-1)),"")</f>
        <v/>
      </c>
      <c r="AB109" s="203" t="str">
        <f ca="1">IF(AND(ISNUMBER($A109),ISNUMBER(AB$1)),IF(OFFSET(CountryData!$A$1,'Quality check'!$A109-1,'Quality check'!AB$1-1)=0,"",OFFSET(CountryData!$A$1,'Quality check'!$A109-1,'Quality check'!AB$1-1)),"")</f>
        <v/>
      </c>
      <c r="AC109" s="203" t="str">
        <f ca="1">IF(AND(ISNUMBER($A109),ISNUMBER(AC$1)),IF(OFFSET(CountryData!$A$1,'Quality check'!$A109-1,'Quality check'!AC$1-1)=0,"",OFFSET(CountryData!$A$1,'Quality check'!$A109-1,'Quality check'!AC$1-1)),"")</f>
        <v/>
      </c>
      <c r="AD109" s="203" t="str">
        <f ca="1">IF(AND(ISNUMBER($A109),ISNUMBER(AD$1)),IF(OFFSET(CountryData!$A$1,'Quality check'!$A109-1,'Quality check'!AD$1-1)=0,"",OFFSET(CountryData!$A$1,'Quality check'!$A109-1,'Quality check'!AD$1-1)),"")</f>
        <v/>
      </c>
      <c r="AE109" s="202" t="str">
        <f ca="1">IF(AND(ISNUMBER($A109),ISNUMBER(AE$1)),IF(OFFSET(CountryData!$A$1,'Quality check'!$A109-1,'Quality check'!AE$1-1)=0,"",OFFSET(CountryData!$A$1,'Quality check'!$A109-1,'Quality check'!AE$1-1)),"")</f>
        <v/>
      </c>
      <c r="AF109" s="308" t="str">
        <f ca="1">IF(AND(ISNUMBER($A109),ISNUMBER(AF$1)),IF(OFFSET(CountryData!$A$1,'Quality check'!$A109-1,'Quality check'!AF$1-1)=0,"",OFFSET(CountryData!$A$1,'Quality check'!$A109-1,'Quality check'!AF$1-1)),"")</f>
        <v/>
      </c>
      <c r="AG109" s="203" t="str">
        <f ca="1">IF(AND(ISNUMBER($A109),ISNUMBER(AG$1)),IF(OFFSET(CountryData!$A$1,'Quality check'!$A109-1,'Quality check'!AG$1-1)=0,"",OFFSET(CountryData!$A$1,'Quality check'!$A109-1,'Quality check'!AG$1-1)),"")</f>
        <v/>
      </c>
      <c r="AH109" s="203" t="str">
        <f ca="1">IF(AND(ISNUMBER($A109),ISNUMBER(AH$1)),IF(OFFSET(CountryData!$A$1,'Quality check'!$A109-1,'Quality check'!AH$1-1)=0,"",OFFSET(CountryData!$A$1,'Quality check'!$A109-1,'Quality check'!AH$1-1)),"")</f>
        <v/>
      </c>
      <c r="AI109" s="203" t="str">
        <f ca="1">IF(AND(ISNUMBER($A109),ISNUMBER(AI$1)),IF(OFFSET(CountryData!$A$1,'Quality check'!$A109-1,'Quality check'!AI$1-1)=0,"",OFFSET(CountryData!$A$1,'Quality check'!$A109-1,'Quality check'!AI$1-1)),"")</f>
        <v/>
      </c>
      <c r="AJ109" s="202" t="str">
        <f ca="1">IF(AND(ISNUMBER($A109),ISNUMBER(AJ$1)),IF(OFFSET(CountryData!$A$1,'Quality check'!$A109-1,'Quality check'!AJ$1-1)=0,"",OFFSET(CountryData!$A$1,'Quality check'!$A109-1,'Quality check'!AJ$1-1)),"")</f>
        <v/>
      </c>
      <c r="AK109" s="202" t="str">
        <f ca="1">IF(AND(ISNUMBER($A109),ISNUMBER(AK$1)),IF(OFFSET(CountryData!$A$1,'Quality check'!$A109-1,'Quality check'!AK$1-1)=0,"",OFFSET(CountryData!$A$1,'Quality check'!$A109-1,'Quality check'!AK$1-1)),"")</f>
        <v/>
      </c>
      <c r="AL109" s="202" t="str">
        <f ca="1">IF(AND(ISNUMBER($A109),ISNUMBER(AL$1)),IF(OFFSET(CountryData!$A$1,'Quality check'!$A109-1,'Quality check'!AL$1-1)=0,"",OFFSET(CountryData!$A$1,'Quality check'!$A109-1,'Quality check'!AL$1-1)),"")</f>
        <v/>
      </c>
      <c r="AM109" s="202" t="str">
        <f ca="1">IF(AND(ISNUMBER($A109),ISNUMBER(AM$1)),IF(OFFSET(CountryData!$A$1,'Quality check'!$A109-1,'Quality check'!AM$1-1)=0,"",OFFSET(CountryData!$A$1,'Quality check'!$A109-1,'Quality check'!AM$1-1)),"")</f>
        <v/>
      </c>
      <c r="AN109" s="202" t="str">
        <f ca="1">IF(AND(ISNUMBER($A109),ISNUMBER(AN$1)),IF(OFFSET(CountryData!$A$1,'Quality check'!$A109-1,'Quality check'!AN$1-1)=0,"",OFFSET(CountryData!$A$1,'Quality check'!$A109-1,'Quality check'!AN$1-1)),"")</f>
        <v/>
      </c>
      <c r="AO109" s="203" t="str">
        <f ca="1">IF(AND(ISNUMBER($A109),ISNUMBER(AO$1)),IF(OFFSET(CountryData!$A$1,'Quality check'!$A109-1,'Quality check'!AO$1-1)=0,"",OFFSET(CountryData!$A$1,'Quality check'!$A109-1,'Quality check'!AO$1-1)),"")</f>
        <v/>
      </c>
      <c r="AP109" s="203" t="str">
        <f ca="1">IF(AND(ISNUMBER($A109),ISNUMBER(AP$1)),IF(OFFSET(CountryData!$A$1,'Quality check'!$A109-1,'Quality check'!AP$1-1)=0,"",OFFSET(CountryData!$A$1,'Quality check'!$A109-1,'Quality check'!AP$1-1)),"")</f>
        <v/>
      </c>
      <c r="AQ109" s="202" t="str">
        <f ca="1">IF(AND(ISNUMBER($A109),ISNUMBER(AQ$1)),IF(OFFSET(CountryData!$A$1,'Quality check'!$A109-1,'Quality check'!AQ$1-1)=0,"",OFFSET(CountryData!$A$1,'Quality check'!$A109-1,'Quality check'!AQ$1-1)),"")</f>
        <v/>
      </c>
      <c r="AR109" s="202" t="str">
        <f ca="1">IF(AND(ISNUMBER($A109),ISNUMBER(AR$1)),IF(OFFSET(CountryData!$A$1,'Quality check'!$A109-1,'Quality check'!AR$1-1)=0,"",OFFSET(CountryData!$A$1,'Quality check'!$A109-1,'Quality check'!AR$1-1)),"")</f>
        <v/>
      </c>
      <c r="AS109" s="202" t="str">
        <f ca="1">IF(AND(ISNUMBER($A109),ISNUMBER(AS$1)),IF(OFFSET(CountryData!$A$1,'Quality check'!$A109-1,'Quality check'!AS$1-1)=0,"",OFFSET(CountryData!$A$1,'Quality check'!$A109-1,'Quality check'!AS$1-1)),"")</f>
        <v/>
      </c>
      <c r="AT109" s="202" t="str">
        <f ca="1">IF(AND(ISNUMBER($A109),ISNUMBER(AT$1)),IF(OFFSET(CountryData!$A$1,'Quality check'!$A109-1,'Quality check'!AT$1-1)=0,"",OFFSET(CountryData!$A$1,'Quality check'!$A109-1,'Quality check'!AT$1-1)),"")</f>
        <v/>
      </c>
      <c r="AU109" s="202" t="str">
        <f ca="1">IF(AND(ISNUMBER($A109),ISNUMBER(AU$1)),IF(OFFSET(CountryData!$A$1,'Quality check'!$A109-1,'Quality check'!AU$1-1)=0,"",OFFSET(CountryData!$A$1,'Quality check'!$A109-1,'Quality check'!AU$1-1)),"")</f>
        <v/>
      </c>
      <c r="AV109" s="202" t="str">
        <f ca="1">IF(AND(ISNUMBER($A109),ISNUMBER(AV$1)),IF(OFFSET(CountryData!$A$1,'Quality check'!$A109-1,'Quality check'!AV$1-1)=0,"",OFFSET(CountryData!$A$1,'Quality check'!$A109-1,'Quality check'!AV$1-1)),"")</f>
        <v/>
      </c>
      <c r="AW109" s="203" t="str">
        <f ca="1">IF(AND(ISNUMBER($A109),ISNUMBER(AW$1)),IF(OFFSET(CountryData!$A$1,'Quality check'!$A109-1,'Quality check'!AW$1-1)=0,"",OFFSET(CountryData!$A$1,'Quality check'!$A109-1,'Quality check'!AW$1-1)),"")</f>
        <v/>
      </c>
      <c r="AX109" s="203" t="str">
        <f ca="1">IF(AND(ISNUMBER($A109),ISNUMBER(AX$1)),IF(OFFSET(CountryData!$A$1,'Quality check'!$A109-1,'Quality check'!AX$1-1)=0,"",OFFSET(CountryData!$A$1,'Quality check'!$A109-1,'Quality check'!AX$1-1)),"")</f>
        <v/>
      </c>
      <c r="AY109" s="202" t="str">
        <f ca="1">IF(AND(ISNUMBER($A109),ISNUMBER(AY$1)),IF(OFFSET(CountryData!$A$1,'Quality check'!$A109-1,'Quality check'!AY$1-1)=0,"",OFFSET(CountryData!$A$1,'Quality check'!$A109-1,'Quality check'!AY$1-1)),"")</f>
        <v/>
      </c>
      <c r="AZ109" s="202" t="str">
        <f ca="1">IF(AND(ISNUMBER($A109),ISNUMBER(AZ$1)),IF(OFFSET(CountryData!$A$1,'Quality check'!$A109-1,'Quality check'!AZ$1-1)=0,"",OFFSET(CountryData!$A$1,'Quality check'!$A109-1,'Quality check'!AZ$1-1)),"")</f>
        <v/>
      </c>
      <c r="BA109" s="202" t="str">
        <f ca="1">IF(AND(ISNUMBER($A109),ISNUMBER(BA$1)),IF(OFFSET(CountryData!$A$1,'Quality check'!$A109-1,'Quality check'!BA$1-1)=0,"",OFFSET(CountryData!$A$1,'Quality check'!$A109-1,'Quality check'!BA$1-1)),"")</f>
        <v/>
      </c>
      <c r="BB109" s="202" t="str">
        <f ca="1">IF(AND(ISNUMBER($A109),ISNUMBER(BB$1)),IF(OFFSET(CountryData!$A$1,'Quality check'!$A109-1,'Quality check'!BB$1-1)=0,"",OFFSET(CountryData!$A$1,'Quality check'!$A109-1,'Quality check'!BB$1-1)),"")</f>
        <v/>
      </c>
      <c r="BC109" s="202" t="str">
        <f ca="1">IF(AND(ISNUMBER($A109),ISNUMBER(BC$1)),IF(OFFSET(CountryData!$A$1,'Quality check'!$A109-1,'Quality check'!BC$1-1)=0,"",OFFSET(CountryData!$A$1,'Quality check'!$A109-1,'Quality check'!BC$1-1)),"")</f>
        <v/>
      </c>
      <c r="BD109" s="313" t="str">
        <f ca="1">IF(AND(ISNUMBER($A109),ISNUMBER(BD$1)),IF(OFFSET(CountryData!$A$1,'Quality check'!$A109-1,'Quality check'!BD$1-1)=0,"",OFFSET(CountryData!$A$1,'Quality check'!$A109-1,'Quality check'!BD$1-1)),"")</f>
        <v/>
      </c>
      <c r="BE109" s="313" t="str">
        <f ca="1">IF(AND(ISNUMBER($A109),ISNUMBER(BE$1)),IF(OFFSET(CountryData!$A$1,'Quality check'!$A109-1,'Quality check'!BE$1-1)=0,"",OFFSET(CountryData!$A$1,'Quality check'!$A109-1,'Quality check'!BE$1-1)),"")</f>
        <v/>
      </c>
      <c r="BF109" s="313" t="str">
        <f ca="1">IF(AND(ISNUMBER($A109),ISNUMBER(BF$1)),IF(OFFSET(CountryData!$A$1,'Quality check'!$A109-1,'Quality check'!BF$1-1)=0,"",OFFSET(CountryData!$A$1,'Quality check'!$A109-1,'Quality check'!BF$1-1)),"")</f>
        <v/>
      </c>
      <c r="BG109" s="203" t="str">
        <f ca="1">IF(AND(ISNUMBER($A109),ISNUMBER(BG$1)),IF(OFFSET(CountryData!$A$1,'Quality check'!$A109-1,'Quality check'!BG$1-1)=0,"",OFFSET(CountryData!$A$1,'Quality check'!$A109-1,'Quality check'!BG$1-1)),"")</f>
        <v/>
      </c>
      <c r="BH109" s="202" t="str">
        <f ca="1">IF(AND(ISNUMBER($A109),ISNUMBER(BH$1)),IF(OFFSET(CountryData!$A$1,'Quality check'!$A109-1,'Quality check'!BH$1-1)=0,"",OFFSET(CountryData!$A$1,'Quality check'!$A109-1,'Quality check'!BH$1-1)),"")</f>
        <v/>
      </c>
      <c r="BI109" s="203" t="str">
        <f ca="1">IF(AND(ISNUMBER($A109),ISNUMBER(BI$1)),IF(OFFSET(CountryData!$A$1,'Quality check'!$A109-1,'Quality check'!BI$1-1)=0,"",OFFSET(CountryData!$A$1,'Quality check'!$A109-1,'Quality check'!BI$1-1)),"")</f>
        <v/>
      </c>
      <c r="BJ109" s="202" t="str">
        <f ca="1">IF(AND(ISNUMBER($A109),ISNUMBER(BJ$1)),IF(OFFSET(CountryData!$A$1,'Quality check'!$A109-1,'Quality check'!BJ$1-1)=0,"",OFFSET(CountryData!$A$1,'Quality check'!$A109-1,'Quality check'!BJ$1-1)),"")</f>
        <v/>
      </c>
      <c r="BK109" s="202" t="str">
        <f ca="1">IF(AND(ISNUMBER($A109),ISNUMBER(BK$1)),IF(OFFSET(CountryData!$A$1,'Quality check'!$A109-1,'Quality check'!BK$1-1)=0,"",OFFSET(CountryData!$A$1,'Quality check'!$A109-1,'Quality check'!BK$1-1)),"")</f>
        <v/>
      </c>
      <c r="BL109" s="308" t="str">
        <f ca="1">IF(AND(ISNUMBER($A109),ISNUMBER(BL$1)),IF(OFFSET(CountryData!$A$1,'Quality check'!$A109-1,'Quality check'!BL$1-1)=0,"",OFFSET(CountryData!$A$1,'Quality check'!$A109-1,'Quality check'!BL$1-1)),"")</f>
        <v/>
      </c>
      <c r="BM109" s="308" t="str">
        <f ca="1">IF(AND(ISNUMBER($A109),ISNUMBER(BM$1)),IF(OFFSET(CountryData!$A$1,'Quality check'!$A109-1,'Quality check'!BM$1-1)=0,"",OFFSET(CountryData!$A$1,'Quality check'!$A109-1,'Quality check'!BM$1-1)),"")</f>
        <v/>
      </c>
      <c r="BN109" s="308" t="str">
        <f ca="1">IF(AND(ISNUMBER($A109),ISNUMBER(BN$1)),IF(OFFSET(CountryData!$A$1,'Quality check'!$A109-1,'Quality check'!BN$1-1)=0,"",OFFSET(CountryData!$A$1,'Quality check'!$A109-1,'Quality check'!BN$1-1)),"")</f>
        <v/>
      </c>
      <c r="BO109" s="308" t="str">
        <f ca="1">IF(AND(ISNUMBER($A109),ISNUMBER(BO$1)),IF(OFFSET(CountryData!$A$1,'Quality check'!$A109-1,'Quality check'!BO$1-1)=0,"",OFFSET(CountryData!$A$1,'Quality check'!$A109-1,'Quality check'!BO$1-1)),"")</f>
        <v/>
      </c>
      <c r="BP109" s="308" t="str">
        <f ca="1">IF(AND(ISNUMBER($A109),ISNUMBER(BP$1)),IF(OFFSET(CountryData!$A$1,'Quality check'!$A109-1,'Quality check'!BP$1-1)=0,"",OFFSET(CountryData!$A$1,'Quality check'!$A109-1,'Quality check'!BP$1-1)),"")</f>
        <v/>
      </c>
      <c r="BQ109" s="308" t="str">
        <f ca="1">IF(AND(ISNUMBER($A109),ISNUMBER(BQ$1)),IF(OFFSET(CountryData!$A$1,'Quality check'!$A109-1,'Quality check'!BQ$1-1)=0,"",OFFSET(CountryData!$A$1,'Quality check'!$A109-1,'Quality check'!BQ$1-1)),"")</f>
        <v/>
      </c>
      <c r="BR109" s="308" t="str">
        <f ca="1">IF(AND(ISNUMBER($A109),ISNUMBER(BR$1)),IF(OFFSET(CountryData!$A$1,'Quality check'!$A109-1,'Quality check'!BR$1-1)=0,"",OFFSET(CountryData!$A$1,'Quality check'!$A109-1,'Quality check'!BR$1-1)),"")</f>
        <v/>
      </c>
      <c r="BS109" s="308" t="str">
        <f ca="1">IF(AND(ISNUMBER($A109),ISNUMBER(BS$1)),IF(OFFSET(CountryData!$A$1,'Quality check'!$A109-1,'Quality check'!BS$1-1)=0,"",OFFSET(CountryData!$A$1,'Quality check'!$A109-1,'Quality check'!BS$1-1)),"")</f>
        <v/>
      </c>
      <c r="BT109" s="308" t="str">
        <f ca="1">IF(AND(ISNUMBER($A109),ISNUMBER(BT$1)),IF(OFFSET(CountryData!$A$1,'Quality check'!$A109-1,'Quality check'!BT$1-1)=0,"",OFFSET(CountryData!$A$1,'Quality check'!$A109-1,'Quality check'!BT$1-1)),"")</f>
        <v/>
      </c>
      <c r="BU109" s="308" t="str">
        <f ca="1">IF(AND(ISNUMBER($A109),ISNUMBER(BU$1)),IF(OFFSET(CountryData!$A$1,'Quality check'!$A109-1,'Quality check'!BU$1-1)=0,"",OFFSET(CountryData!$A$1,'Quality check'!$A109-1,'Quality check'!BU$1-1)),"")</f>
        <v/>
      </c>
      <c r="BV109" s="308" t="str">
        <f ca="1">IF(AND(ISNUMBER($A109),ISNUMBER(BV$1)),IF(OFFSET(CountryData!$A$1,'Quality check'!$A109-1,'Quality check'!BV$1-1)=0,"",OFFSET(CountryData!$A$1,'Quality check'!$A109-1,'Quality check'!BV$1-1)),"")</f>
        <v/>
      </c>
      <c r="BW109" s="308" t="str">
        <f ca="1">IF(AND(ISNUMBER($A109),ISNUMBER(BW$1)),IF(OFFSET(CountryData!$A$1,'Quality check'!$A109-1,'Quality check'!BW$1-1)=0,"",OFFSET(CountryData!$A$1,'Quality check'!$A109-1,'Quality check'!BW$1-1)),"")</f>
        <v/>
      </c>
      <c r="BX109" s="202" t="str">
        <f ca="1">IF(AND(ISNUMBER($A109),ISNUMBER(BX$1)),IF(OFFSET(CountryData!$A$1,'Quality check'!$A109-1,'Quality check'!BX$1-1)=0,"",OFFSET(CountryData!$A$1,'Quality check'!$A109-1,'Quality check'!BX$1-1)),"")</f>
        <v/>
      </c>
      <c r="BY109" s="308" t="str">
        <f ca="1">IF(AND(ISNUMBER($A109),ISNUMBER(BY$1)),IF(OFFSET(CountryData!$A$1,'Quality check'!$A109-1,'Quality check'!BY$1-1)=0,"",OFFSET(CountryData!$A$1,'Quality check'!$A109-1,'Quality check'!BY$1-1)),"")</f>
        <v/>
      </c>
      <c r="BZ109" s="308" t="str">
        <f ca="1">IF(AND(ISNUMBER($A109),ISNUMBER(BZ$1)),IF(OFFSET(CountryData!$A$1,'Quality check'!$A109-1,'Quality check'!BZ$1-1)=0,"",OFFSET(CountryData!$A$1,'Quality check'!$A109-1,'Quality check'!BZ$1-1)),"")</f>
        <v/>
      </c>
      <c r="CA109" s="308" t="str">
        <f ca="1">IF(AND(ISNUMBER($A109),ISNUMBER(CA$1)),IF(OFFSET(CountryData!$A$1,'Quality check'!$A109-1,'Quality check'!CA$1-1)=0,"",OFFSET(CountryData!$A$1,'Quality check'!$A109-1,'Quality check'!CA$1-1)),"")</f>
        <v/>
      </c>
      <c r="CB109" s="308" t="str">
        <f ca="1">IF(AND(ISNUMBER($A109),ISNUMBER(CB$1)),IF(OFFSET(CountryData!$A$1,'Quality check'!$A109-1,'Quality check'!CB$1-1)=0,"",OFFSET(CountryData!$A$1,'Quality check'!$A109-1,'Quality check'!CB$1-1)),"")</f>
        <v/>
      </c>
      <c r="CC109" s="308" t="str">
        <f ca="1">IF(AND(ISNUMBER($A109),ISNUMBER(CC$1)),IF(OFFSET(CountryData!$A$1,'Quality check'!$A109-1,'Quality check'!CC$1-1)=0,"",OFFSET(CountryData!$A$1,'Quality check'!$A109-1,'Quality check'!CC$1-1)),"")</f>
        <v/>
      </c>
      <c r="CD109" s="308" t="str">
        <f ca="1">IF(AND(ISNUMBER($A109),ISNUMBER(CD$1)),IF(OFFSET(CountryData!$A$1,'Quality check'!$A109-1,'Quality check'!CD$1-1)=0,"",OFFSET(CountryData!$A$1,'Quality check'!$A109-1,'Quality check'!CD$1-1)),"")</f>
        <v/>
      </c>
      <c r="CE109" s="308" t="str">
        <f ca="1">IF(AND(ISNUMBER($A109),ISNUMBER(CE$1)),IF(OFFSET(CountryData!$A$1,'Quality check'!$A109-1,'Quality check'!CE$1-1)=0,"",OFFSET(CountryData!$A$1,'Quality check'!$A109-1,'Quality check'!CE$1-1)),"")</f>
        <v/>
      </c>
      <c r="CF109" s="308" t="str">
        <f ca="1">IF(AND(ISNUMBER($A109),ISNUMBER(CF$1)),IF(OFFSET(CountryData!$A$1,'Quality check'!$A109-1,'Quality check'!CF$1-1)=0,"",OFFSET(CountryData!$A$1,'Quality check'!$A109-1,'Quality check'!CF$1-1)),"")</f>
        <v/>
      </c>
      <c r="CG109" s="308" t="str">
        <f ca="1">IF(AND(ISNUMBER($A109),ISNUMBER(CG$1)),IF(OFFSET(CountryData!$A$1,'Quality check'!$A109-1,'Quality check'!CG$1-1)=0,"",OFFSET(CountryData!$A$1,'Quality check'!$A109-1,'Quality check'!CG$1-1)),"")</f>
        <v/>
      </c>
      <c r="CH109" s="308" t="str">
        <f ca="1">IF(AND(ISNUMBER($A109),ISNUMBER(CH$1)),IF(OFFSET(CountryData!$A$1,'Quality check'!$A109-1,'Quality check'!CH$1-1)=0,"",OFFSET(CountryData!$A$1,'Quality check'!$A109-1,'Quality check'!CH$1-1)),"")</f>
        <v/>
      </c>
      <c r="CI109" s="308" t="str">
        <f ca="1">IF(AND(ISNUMBER($A109),ISNUMBER(CI$1)),IF(OFFSET(CountryData!$A$1,'Quality check'!$A109-1,'Quality check'!CI$1-1)=0,"",OFFSET(CountryData!$A$1,'Quality check'!$A109-1,'Quality check'!CI$1-1)),"")</f>
        <v/>
      </c>
      <c r="CJ109" s="308" t="str">
        <f ca="1">IF(AND(ISNUMBER($A109),ISNUMBER(CJ$1)),IF(OFFSET(CountryData!$A$1,'Quality check'!$A109-1,'Quality check'!CJ$1-1)=0,"",OFFSET(CountryData!$A$1,'Quality check'!$A109-1,'Quality check'!CJ$1-1)),"")</f>
        <v/>
      </c>
      <c r="CK109" s="202" t="str">
        <f ca="1">IF(AND(ISNUMBER($A109),ISNUMBER(CK$1)),IF(OFFSET(CountryData!$A$1,'Quality check'!$A109-1,'Quality check'!CK$1-1)=0,"",OFFSET(CountryData!$A$1,'Quality check'!$A109-1,'Quality check'!CK$1-1)),"")</f>
        <v/>
      </c>
      <c r="CL109" s="308" t="str">
        <f ca="1">IF(AND(ISNUMBER($A109),ISNUMBER(CL$1)),IF(OFFSET(CountryData!$A$1,'Quality check'!$A109-1,'Quality check'!CL$1-1)=0,"",OFFSET(CountryData!$A$1,'Quality check'!$A109-1,'Quality check'!CL$1-1)),"")</f>
        <v/>
      </c>
      <c r="CM109" s="308" t="str">
        <f ca="1">IF(AND(ISNUMBER($A109),ISNUMBER(CM$1)),IF(OFFSET(CountryData!$A$1,'Quality check'!$A109-1,'Quality check'!CM$1-1)=0,"",OFFSET(CountryData!$A$1,'Quality check'!$A109-1,'Quality check'!CM$1-1)),"")</f>
        <v/>
      </c>
      <c r="CN109" s="308" t="str">
        <f ca="1">IF(AND(ISNUMBER($A109),ISNUMBER(CN$1)),IF(OFFSET(CountryData!$A$1,'Quality check'!$A109-1,'Quality check'!CN$1-1)=0,"",OFFSET(CountryData!$A$1,'Quality check'!$A109-1,'Quality check'!CN$1-1)),"")</f>
        <v/>
      </c>
      <c r="CO109" s="308" t="str">
        <f ca="1">IF(AND(ISNUMBER($A109),ISNUMBER(CO$1)),IF(OFFSET(CountryData!$A$1,'Quality check'!$A109-1,'Quality check'!CO$1-1)=0,"",OFFSET(CountryData!$A$1,'Quality check'!$A109-1,'Quality check'!CO$1-1)),"")</f>
        <v/>
      </c>
      <c r="CP109" s="308" t="str">
        <f ca="1">IF(AND(ISNUMBER($A109),ISNUMBER(CP$1)),IF(OFFSET(CountryData!$A$1,'Quality check'!$A109-1,'Quality check'!CP$1-1)=0,"",OFFSET(CountryData!$A$1,'Quality check'!$A109-1,'Quality check'!CP$1-1)),"")</f>
        <v/>
      </c>
      <c r="CQ109" s="308" t="str">
        <f ca="1">IF(AND(ISNUMBER($A109),ISNUMBER(CQ$1)),IF(OFFSET(CountryData!$A$1,'Quality check'!$A109-1,'Quality check'!CQ$1-1)=0,"",OFFSET(CountryData!$A$1,'Quality check'!$A109-1,'Quality check'!CQ$1-1)),"")</f>
        <v/>
      </c>
      <c r="CR109" s="203" t="str">
        <f ca="1">IF(AND(ISNUMBER($A109),ISNUMBER(CR$1)),IF(OFFSET(CountryData!$A$1,'Quality check'!$A109-1,'Quality check'!CR$1-1)=0,"",OFFSET(CountryData!$A$1,'Quality check'!$A109-1,'Quality check'!CR$1-1)),"")</f>
        <v/>
      </c>
      <c r="CS109" s="203" t="str">
        <f ca="1">IF(AND(ISNUMBER($A109),ISNUMBER(CS$1)),IF(OFFSET(CountryData!$A$1,'Quality check'!$A109-1,'Quality check'!CS$1-1)=0,"",OFFSET(CountryData!$A$1,'Quality check'!$A109-1,'Quality check'!CS$1-1)),"")</f>
        <v/>
      </c>
      <c r="CT109" s="203" t="str">
        <f ca="1">IF(AND(ISNUMBER($A109),ISNUMBER(CT$1)),IF(OFFSET(CountryData!$A$1,'Quality check'!$A109-1,'Quality check'!CT$1-1)=0,"",OFFSET(CountryData!$A$1,'Quality check'!$A109-1,'Quality check'!CT$1-1)),"")</f>
        <v/>
      </c>
      <c r="CU109" s="203" t="str">
        <f ca="1">IF(AND(ISNUMBER($A109),ISNUMBER(CU$1)),IF(OFFSET(CountryData!$A$1,'Quality check'!$A109-1,'Quality check'!CU$1-1)=0,"",OFFSET(CountryData!$A$1,'Quality check'!$A109-1,'Quality check'!CU$1-1)),"")</f>
        <v/>
      </c>
      <c r="CV109" s="203" t="str">
        <f ca="1">IF(AND(ISNUMBER($A109),ISNUMBER(CV$1)),IF(OFFSET(CountryData!$A$1,'Quality check'!$A109-1,'Quality check'!CV$1-1)=0,"",OFFSET(CountryData!$A$1,'Quality check'!$A109-1,'Quality check'!CV$1-1)),"")</f>
        <v/>
      </c>
      <c r="CW109" s="203" t="str">
        <f ca="1">IF(AND(ISNUMBER($A109),ISNUMBER(CW$1)),IF(OFFSET(CountryData!$A$1,'Quality check'!$A109-1,'Quality check'!CW$1-1)=0,"",OFFSET(CountryData!$A$1,'Quality check'!$A109-1,'Quality check'!CW$1-1)),"")</f>
        <v/>
      </c>
      <c r="CX109" s="203" t="str">
        <f ca="1">IF(AND(ISNUMBER($A109),ISNUMBER(CX$1)),IF(OFFSET(CountryData!$A$1,'Quality check'!$A109-1,'Quality check'!CX$1-1)=0,"",OFFSET(CountryData!$A$1,'Quality check'!$A109-1,'Quality check'!CX$1-1)),"")</f>
        <v/>
      </c>
      <c r="CY109" s="203" t="str">
        <f ca="1">IF(AND(ISNUMBER($A109),ISNUMBER(CY$1)),IF(OFFSET(CountryData!$A$1,'Quality check'!$A109-1,'Quality check'!CY$1-1)=0,"",OFFSET(CountryData!$A$1,'Quality check'!$A109-1,'Quality check'!CY$1-1)),"")</f>
        <v/>
      </c>
      <c r="CZ109" s="308" t="str">
        <f ca="1">IF(AND(ISNUMBER($A109),ISNUMBER(CZ$1)),IF(OFFSET(CountryData!$A$1,'Quality check'!$A109-1,'Quality check'!CZ$1-1)=0,"",OFFSET(CountryData!$A$1,'Quality check'!$A109-1,'Quality check'!CZ$1-1)),"")</f>
        <v/>
      </c>
      <c r="DA109" s="308" t="str">
        <f ca="1">IF(AND(ISNUMBER($A109),ISNUMBER(DA$1)),IF(OFFSET(CountryData!$A$1,'Quality check'!$A109-1,'Quality check'!DA$1-1)=0,"",OFFSET(CountryData!$A$1,'Quality check'!$A109-1,'Quality check'!DA$1-1)),"")</f>
        <v/>
      </c>
      <c r="DB109" s="202" t="str">
        <f ca="1">IF(AND(ISNUMBER($A109),ISNUMBER(DB$1)),IF(OFFSET(CountryData!$A$1,'Quality check'!$A109-1,'Quality check'!DB$1-1)=0,"",OFFSET(CountryData!$A$1,'Quality check'!$A109-1,'Quality check'!DB$1-1)),"")</f>
        <v/>
      </c>
      <c r="DC109" s="308" t="str">
        <f ca="1">IF(AND(ISNUMBER($A109),ISNUMBER(DC$1)),IF(OFFSET(CountryData!$A$1,'Quality check'!$A109-1,'Quality check'!DC$1-1)=0,"",OFFSET(CountryData!$A$1,'Quality check'!$A109-1,'Quality check'!DC$1-1)),"")</f>
        <v/>
      </c>
      <c r="DD109" s="308" t="str">
        <f ca="1">IF(AND(ISNUMBER($A109),ISNUMBER(DD$1)),IF(OFFSET(CountryData!$A$1,'Quality check'!$A109-1,'Quality check'!DD$1-1)=0,"",OFFSET(CountryData!$A$1,'Quality check'!$A109-1,'Quality check'!DD$1-1)),"")</f>
        <v/>
      </c>
      <c r="DE109" s="202" t="str">
        <f ca="1">IF(AND(ISNUMBER($A109),ISNUMBER(DE$1)),IF(OFFSET(CountryData!$A$1,'Quality check'!$A109-1,'Quality check'!DE$1-1)=0,"",OFFSET(CountryData!$A$1,'Quality check'!$A109-1,'Quality check'!DE$1-1)),"")</f>
        <v/>
      </c>
      <c r="DF109" s="203" t="str">
        <f ca="1">IF(AND(ISNUMBER($A109),ISNUMBER(DF$1)),IF(OFFSET(CountryData!$A$1,'Quality check'!$A109-1,'Quality check'!DF$1-1)=0,"",OFFSET(CountryData!$A$1,'Quality check'!$A109-1,'Quality check'!DF$1-1)),"")</f>
        <v/>
      </c>
      <c r="DG109" s="308" t="str">
        <f ca="1">IF(AND(ISNUMBER($A109),ISNUMBER(DG$1)),IF(OFFSET(CountryData!$A$1,'Quality check'!$A109-1,'Quality check'!DG$1-1)=0,"",OFFSET(CountryData!$A$1,'Quality check'!$A109-1,'Quality check'!DG$1-1)),"")</f>
        <v/>
      </c>
      <c r="DH109" s="203" t="str">
        <f ca="1">IF(AND(ISNUMBER($A109),ISNUMBER(DH$1)),IF(OFFSET(CountryData!$A$1,'Quality check'!$A109-1,'Quality check'!DH$1-1)=0,"",OFFSET(CountryData!$A$1,'Quality check'!$A109-1,'Quality check'!DH$1-1)),"")</f>
        <v/>
      </c>
      <c r="DI109" s="308" t="str">
        <f ca="1">IF(AND(ISNUMBER($A109),ISNUMBER(DI$1)),IF(OFFSET(CountryData!$A$1,'Quality check'!$A109-1,'Quality check'!DI$1-1)=0,"",OFFSET(CountryData!$A$1,'Quality check'!$A109-1,'Quality check'!DI$1-1)),"")</f>
        <v/>
      </c>
      <c r="DJ109" s="308" t="str">
        <f ca="1">IF(AND(ISNUMBER($A109),ISNUMBER(DJ$1)),IF(OFFSET(CountryData!$A$1,'Quality check'!$A109-1,'Quality check'!DJ$1-1)=0,"",OFFSET(CountryData!$A$1,'Quality check'!$A109-1,'Quality check'!DJ$1-1)),"")</f>
        <v/>
      </c>
      <c r="DK109" s="203" t="str">
        <f ca="1">IF(AND(ISNUMBER($A109),ISNUMBER(DK$1)),IF(OFFSET(CountryData!$A$1,'Quality check'!$A109-1,'Quality check'!DK$1-1)=0,"",OFFSET(CountryData!$A$1,'Quality check'!$A109-1,'Quality check'!DK$1-1)),"")</f>
        <v/>
      </c>
      <c r="DL109" s="203" t="str">
        <f ca="1">IF(AND(ISNUMBER($A109),ISNUMBER(DL$1)),IF(OFFSET(CountryData!$A$1,'Quality check'!$A109-1,'Quality check'!DL$1-1)=0,"",OFFSET(CountryData!$A$1,'Quality check'!$A109-1,'Quality check'!DL$1-1)),"")</f>
        <v/>
      </c>
      <c r="DM109" s="203" t="str">
        <f ca="1">IF(AND(ISNUMBER($A109),ISNUMBER(DM$1)),IF(OFFSET(CountryData!$A$1,'Quality check'!$A109-1,'Quality check'!DM$1-1)=0,"",OFFSET(CountryData!$A$1,'Quality check'!$A109-1,'Quality check'!DM$1-1)),"")</f>
        <v/>
      </c>
      <c r="DN109" s="203" t="str">
        <f ca="1">IF(AND(ISNUMBER($A109),ISNUMBER(DN$1)),IF(OFFSET(CountryData!$A$1,'Quality check'!$A109-1,'Quality check'!DN$1-1)=0,"",OFFSET(CountryData!$A$1,'Quality check'!$A109-1,'Quality check'!DN$1-1)),"")</f>
        <v/>
      </c>
      <c r="DO109" t="str">
        <f ca="1">IF(AND(ISNUMBER($A109),ISNUMBER(DO$1)),IF(OFFSET(CountryData!$A$1,'Quality check'!$A109-1,'Quality check'!DO$1-1)=0,"",OFFSET(CountryData!$A$1,'Quality check'!$A109-1,'Quality check'!DO$1-1)),"")</f>
        <v/>
      </c>
      <c r="DP109" t="str">
        <f ca="1">IF(AND(ISNUMBER($A109),ISNUMBER(DP$1)),IF(OFFSET(CountryData!$A$1,'Quality check'!$A109-1,'Quality check'!DP$1-1)=0,"",OFFSET(CountryData!$A$1,'Quality check'!$A109-1,'Quality check'!DP$1-1)),"")</f>
        <v/>
      </c>
      <c r="EF109">
        <f t="shared" si="14"/>
        <v>17</v>
      </c>
      <c r="EG109" t="str">
        <f t="shared" si="15"/>
        <v/>
      </c>
      <c r="EH109" t="str">
        <f t="shared" si="11"/>
        <v/>
      </c>
    </row>
    <row r="110" spans="1:138" x14ac:dyDescent="0.25">
      <c r="A110" s="114">
        <f>IF(ISNUMBER(MATCH(C110,CountryData!$EM:$EM,0)),MATCH(C110,CountryData!$EM:$EM,0),"")</f>
        <v>43</v>
      </c>
      <c r="B110" t="s">
        <v>480</v>
      </c>
      <c r="C110" t="s">
        <v>799</v>
      </c>
      <c r="D110" t="str">
        <f t="shared" si="12"/>
        <v>Swaziland</v>
      </c>
      <c r="E110">
        <f t="shared" si="13"/>
        <v>2009</v>
      </c>
      <c r="F110" s="203">
        <f ca="1">IF(AND(ISNUMBER($A110),ISNUMBER(F$1)),IF(OFFSET(CountryData!$A$1,'Quality check'!$A110-1,'Quality check'!F$1-1)=0,"",OFFSET(CountryData!$A$1,'Quality check'!$A110-1,'Quality check'!F$1-1)),"")</f>
        <v>1185000</v>
      </c>
      <c r="G110" s="203">
        <f ca="1">IF(AND(ISNUMBER($A110),ISNUMBER(G$1)),IF(OFFSET(CountryData!$A$1,'Quality check'!$A110-1,'Quality check'!G$1-1)=0,"",OFFSET(CountryData!$A$1,'Quality check'!$A110-1,'Quality check'!G$1-1)),"")</f>
        <v>462150</v>
      </c>
      <c r="H110" s="202" t="str">
        <f ca="1">IF(AND(ISNUMBER($A110),ISNUMBER(H$1)),IF(OFFSET(CountryData!$A$1,'Quality check'!$A110-1,'Quality check'!H$1-1)=0,"",OFFSET(CountryData!$A$1,'Quality check'!$A110-1,'Quality check'!H$1-1)),"")</f>
        <v/>
      </c>
      <c r="I110" s="202" t="str">
        <f ca="1">IF(AND(ISNUMBER($A110),ISNUMBER(I$1)),IF(OFFSET(CountryData!$A$1,'Quality check'!$A110-1,'Quality check'!I$1-1)=0,"",OFFSET(CountryData!$A$1,'Quality check'!$A110-1,'Quality check'!I$1-1)),"")</f>
        <v/>
      </c>
      <c r="J110" s="203">
        <f ca="1">IF(AND(ISNUMBER($A110),ISNUMBER(J$1)),IF(OFFSET(CountryData!$A$1,'Quality check'!$A110-1,'Quality check'!J$1-1)=0,"",OFFSET(CountryData!$A$1,'Quality check'!$A110-1,'Quality check'!J$1-1)),"")</f>
        <v>602524.06716040394</v>
      </c>
      <c r="K110" s="203">
        <f ca="1">IF(AND(ISNUMBER($A110),ISNUMBER(K$1)),IF(OFFSET(CountryData!$A$1,'Quality check'!$A110-1,'Quality check'!K$1-1)=0,"",OFFSET(CountryData!$A$1,'Quality check'!$A110-1,'Quality check'!K$1-1)),"")</f>
        <v>118000</v>
      </c>
      <c r="L110" s="203" t="str">
        <f ca="1">IF(AND(ISNUMBER($A110),ISNUMBER(L$1)),IF(OFFSET(CountryData!$A$1,'Quality check'!$A110-1,'Quality check'!L$1-1)=0,"",OFFSET(CountryData!$A$1,'Quality check'!$A110-1,'Quality check'!L$1-1)),"")</f>
        <v/>
      </c>
      <c r="M110" s="203">
        <f ca="1">IF(AND(ISNUMBER($A110),ISNUMBER(M$1)),IF(OFFSET(CountryData!$A$1,'Quality check'!$A110-1,'Quality check'!M$1-1)=0,"",OFFSET(CountryData!$A$1,'Quality check'!$A110-1,'Quality check'!M$1-1)),"")</f>
        <v>160000</v>
      </c>
      <c r="N110" s="203">
        <f ca="1">IF(AND(ISNUMBER($A110),ISNUMBER(N$1)),IF(OFFSET(CountryData!$A$1,'Quality check'!$A110-1,'Quality check'!N$1-1)=0,"",OFFSET(CountryData!$A$1,'Quality check'!$A110-1,'Quality check'!N$1-1)),"")</f>
        <v>125878.73695382982</v>
      </c>
      <c r="O110" s="203">
        <f ca="1">IF(AND(ISNUMBER($A110),ISNUMBER(O$1)),IF(OFFSET(CountryData!$A$1,'Quality check'!$A110-1,'Quality check'!O$1-1)=0,"",OFFSET(CountryData!$A$1,'Quality check'!$A110-1,'Quality check'!O$1-1)),"")</f>
        <v>30238.14788607819</v>
      </c>
      <c r="P110" s="203">
        <f ca="1">IF(AND(ISNUMBER($A110),ISNUMBER(P$1)),IF(OFFSET(CountryData!$A$1,'Quality check'!$A110-1,'Quality check'!P$1-1)=0,"",OFFSET(CountryData!$A$1,'Quality check'!$A110-1,'Quality check'!P$1-1)),"")</f>
        <v>125878.73695382982</v>
      </c>
      <c r="Q110" s="203">
        <f ca="1">IF(AND(ISNUMBER($A110),ISNUMBER(Q$1)),IF(OFFSET(CountryData!$A$1,'Quality check'!$A110-1,'Quality check'!Q$1-1)=0,"",OFFSET(CountryData!$A$1,'Quality check'!$A110-1,'Quality check'!Q$1-1)),"")</f>
        <v>35000</v>
      </c>
      <c r="R110" s="203">
        <f ca="1">IF(AND(ISNUMBER($A110),ISNUMBER(R$1)),IF(OFFSET(CountryData!$A$1,'Quality check'!$A110-1,'Quality check'!R$1-1)=0,"",OFFSET(CountryData!$A$1,'Quality check'!$A110-1,'Quality check'!R$1-1)),"")</f>
        <v>16612.639306562887</v>
      </c>
      <c r="S110" s="203">
        <f ca="1">IF(AND(ISNUMBER($A110),ISNUMBER(S$1)),IF(OFFSET(CountryData!$A$1,'Quality check'!$A110-1,'Quality check'!S$1-1)=0,"",OFFSET(CountryData!$A$1,'Quality check'!$A110-1,'Quality check'!S$1-1)),"")</f>
        <v>11634.088094816912</v>
      </c>
      <c r="T110" s="202">
        <f ca="1">IF(AND(ISNUMBER($A110),ISNUMBER(T$1)),IF(OFFSET(CountryData!$A$1,'Quality check'!$A110-1,'Quality check'!T$1-1)=0,"",OFFSET(CountryData!$A$1,'Quality check'!$A110-1,'Quality check'!T$1-1)),"")</f>
        <v>0.75408999999999993</v>
      </c>
      <c r="U110" s="203">
        <f ca="1">IF(AND(ISNUMBER($A110),ISNUMBER(U$1)),IF(OFFSET(CountryData!$A$1,'Quality check'!$A110-1,'Quality check'!U$1-1)=0,"",OFFSET(CountryData!$A$1,'Quality check'!$A110-1,'Quality check'!U$1-1)),"")</f>
        <v>355500.00000000006</v>
      </c>
      <c r="V110" s="203">
        <f ca="1">IF(AND(ISNUMBER($A110),ISNUMBER(V$1)),IF(OFFSET(CountryData!$A$1,'Quality check'!$A110-1,'Quality check'!V$1-1)=0,"",OFFSET(CountryData!$A$1,'Quality check'!$A110-1,'Quality check'!V$1-1)),"")</f>
        <v>319950.00000000006</v>
      </c>
      <c r="W110" s="202">
        <f ca="1">IF(AND(ISNUMBER($A110),ISNUMBER(W$1)),IF(OFFSET(CountryData!$A$1,'Quality check'!$A110-1,'Quality check'!W$1-1)=0,"",OFFSET(CountryData!$A$1,'Quality check'!$A110-1,'Quality check'!W$1-1)),"")</f>
        <v>0.629</v>
      </c>
      <c r="X110" s="202">
        <f ca="1">IF(AND(ISNUMBER($A110),ISNUMBER(X$1)),IF(OFFSET(CountryData!$A$1,'Quality check'!$A110-1,'Quality check'!X$1-1)=0,"",OFFSET(CountryData!$A$1,'Quality check'!$A110-1,'Quality check'!X$1-1)),"")</f>
        <v>6.3</v>
      </c>
      <c r="Y110" s="202">
        <f ca="1">IF(AND(ISNUMBER($A110),ISNUMBER(Y$1)),IF(OFFSET(CountryData!$A$1,'Quality check'!$A110-1,'Quality check'!Y$1-1)=0,"",OFFSET(CountryData!$A$1,'Quality check'!$A110-1,'Quality check'!Y$1-1)),"")</f>
        <v>0.7</v>
      </c>
      <c r="Z110" s="202">
        <f ca="1">IF(AND(ISNUMBER($A110),ISNUMBER(Z$1)),IF(OFFSET(CountryData!$A$1,'Quality check'!$A110-1,'Quality check'!Z$1-1)=0,"",OFFSET(CountryData!$A$1,'Quality check'!$A110-1,'Quality check'!Z$1-1)),"")</f>
        <v>0.30000000000000004</v>
      </c>
      <c r="AA110" s="203">
        <f ca="1">IF(AND(ISNUMBER($A110),ISNUMBER(AA$1)),IF(OFFSET(CountryData!$A$1,'Quality check'!$A110-1,'Quality check'!AA$1-1)=0,"",OFFSET(CountryData!$A$1,'Quality check'!$A110-1,'Quality check'!AA$1-1)),"")</f>
        <v>638</v>
      </c>
      <c r="AB110" s="203">
        <f ca="1">IF(AND(ISNUMBER($A110),ISNUMBER(AB$1)),IF(OFFSET(CountryData!$A$1,'Quality check'!$A110-1,'Quality check'!AB$1-1)=0,"",OFFSET(CountryData!$A$1,'Quality check'!$A110-1,'Quality check'!AB$1-1)),"")</f>
        <v>2133</v>
      </c>
      <c r="AC110" s="203">
        <f ca="1">IF(AND(ISNUMBER($A110),ISNUMBER(AC$1)),IF(OFFSET(CountryData!$A$1,'Quality check'!$A110-1,'Quality check'!AC$1-1)=0,"",OFFSET(CountryData!$A$1,'Quality check'!$A110-1,'Quality check'!AC$1-1)),"")</f>
        <v>2873</v>
      </c>
      <c r="AD110" s="203">
        <f ca="1">IF(AND(ISNUMBER($A110),ISNUMBER(AD$1)),IF(OFFSET(CountryData!$A$1,'Quality check'!$A110-1,'Quality check'!AD$1-1)=0,"",OFFSET(CountryData!$A$1,'Quality check'!$A110-1,'Quality check'!AD$1-1)),"")</f>
        <v>165</v>
      </c>
      <c r="AE110" s="202">
        <f ca="1">IF(AND(ISNUMBER($A110),ISNUMBER(AE$1)),IF(OFFSET(CountryData!$A$1,'Quality check'!$A110-1,'Quality check'!AE$1-1)=0,"",OFFSET(CountryData!$A$1,'Quality check'!$A110-1,'Quality check'!AE$1-1)),"")</f>
        <v>0.13400000000000001</v>
      </c>
      <c r="AF110" s="308">
        <f ca="1">IF(AND(ISNUMBER($A110),ISNUMBER(AF$1)),IF(OFFSET(CountryData!$A$1,'Quality check'!$A110-1,'Quality check'!AF$1-1)=0,"",OFFSET(CountryData!$A$1,'Quality check'!$A110-1,'Quality check'!AF$1-1)),"")</f>
        <v>2.3226666666666667</v>
      </c>
      <c r="AG110" s="203" t="str">
        <f ca="1">IF(AND(ISNUMBER($A110),ISNUMBER(AG$1)),IF(OFFSET(CountryData!$A$1,'Quality check'!$A110-1,'Quality check'!AG$1-1)=0,"",OFFSET(CountryData!$A$1,'Quality check'!$A110-1,'Quality check'!AG$1-1)),"")</f>
        <v/>
      </c>
      <c r="AH110" s="203" t="str">
        <f ca="1">IF(AND(ISNUMBER($A110),ISNUMBER(AH$1)),IF(OFFSET(CountryData!$A$1,'Quality check'!$A110-1,'Quality check'!AH$1-1)=0,"",OFFSET(CountryData!$A$1,'Quality check'!$A110-1,'Quality check'!AH$1-1)),"")</f>
        <v/>
      </c>
      <c r="AI110" s="203" t="str">
        <f ca="1">IF(AND(ISNUMBER($A110),ISNUMBER(AI$1)),IF(OFFSET(CountryData!$A$1,'Quality check'!$A110-1,'Quality check'!AI$1-1)=0,"",OFFSET(CountryData!$A$1,'Quality check'!$A110-1,'Quality check'!AI$1-1)),"")</f>
        <v/>
      </c>
      <c r="AJ110" s="202" t="str">
        <f ca="1">IF(AND(ISNUMBER($A110),ISNUMBER(AJ$1)),IF(OFFSET(CountryData!$A$1,'Quality check'!$A110-1,'Quality check'!AJ$1-1)=0,"",OFFSET(CountryData!$A$1,'Quality check'!$A110-1,'Quality check'!AJ$1-1)),"")</f>
        <v/>
      </c>
      <c r="AK110" s="202" t="str">
        <f ca="1">IF(AND(ISNUMBER($A110),ISNUMBER(AK$1)),IF(OFFSET(CountryData!$A$1,'Quality check'!$A110-1,'Quality check'!AK$1-1)=0,"",OFFSET(CountryData!$A$1,'Quality check'!$A110-1,'Quality check'!AK$1-1)),"")</f>
        <v/>
      </c>
      <c r="AL110" s="202">
        <f ca="1">IF(AND(ISNUMBER($A110),ISNUMBER(AL$1)),IF(OFFSET(CountryData!$A$1,'Quality check'!$A110-1,'Quality check'!AL$1-1)=0,"",OFFSET(CountryData!$A$1,'Quality check'!$A110-1,'Quality check'!AL$1-1)),"")</f>
        <v>8.4000000000000005E-2</v>
      </c>
      <c r="AM110" s="202">
        <f ca="1">IF(AND(ISNUMBER($A110),ISNUMBER(AM$1)),IF(OFFSET(CountryData!$A$1,'Quality check'!$A110-1,'Quality check'!AM$1-1)=0,"",OFFSET(CountryData!$A$1,'Quality check'!$A110-1,'Quality check'!AM$1-1)),"")</f>
        <v>1.4560000000000002</v>
      </c>
      <c r="AN110" s="202" t="str">
        <f ca="1">IF(AND(ISNUMBER($A110),ISNUMBER(AN$1)),IF(OFFSET(CountryData!$A$1,'Quality check'!$A110-1,'Quality check'!AN$1-1)=0,"",OFFSET(CountryData!$A$1,'Quality check'!$A110-1,'Quality check'!AN$1-1)),"")</f>
        <v/>
      </c>
      <c r="AO110" s="203" t="str">
        <f ca="1">IF(AND(ISNUMBER($A110),ISNUMBER(AO$1)),IF(OFFSET(CountryData!$A$1,'Quality check'!$A110-1,'Quality check'!AO$1-1)=0,"",OFFSET(CountryData!$A$1,'Quality check'!$A110-1,'Quality check'!AO$1-1)),"")</f>
        <v/>
      </c>
      <c r="AP110" s="203" t="str">
        <f ca="1">IF(AND(ISNUMBER($A110),ISNUMBER(AP$1)),IF(OFFSET(CountryData!$A$1,'Quality check'!$A110-1,'Quality check'!AP$1-1)=0,"",OFFSET(CountryData!$A$1,'Quality check'!$A110-1,'Quality check'!AP$1-1)),"")</f>
        <v/>
      </c>
      <c r="AQ110" s="202" t="str">
        <f ca="1">IF(AND(ISNUMBER($A110),ISNUMBER(AQ$1)),IF(OFFSET(CountryData!$A$1,'Quality check'!$A110-1,'Quality check'!AQ$1-1)=0,"",OFFSET(CountryData!$A$1,'Quality check'!$A110-1,'Quality check'!AQ$1-1)),"")</f>
        <v/>
      </c>
      <c r="AR110" s="202" t="str">
        <f ca="1">IF(AND(ISNUMBER($A110),ISNUMBER(AR$1)),IF(OFFSET(CountryData!$A$1,'Quality check'!$A110-1,'Quality check'!AR$1-1)=0,"",OFFSET(CountryData!$A$1,'Quality check'!$A110-1,'Quality check'!AR$1-1)),"")</f>
        <v/>
      </c>
      <c r="AS110" s="202" t="str">
        <f ca="1">IF(AND(ISNUMBER($A110),ISNUMBER(AS$1)),IF(OFFSET(CountryData!$A$1,'Quality check'!$A110-1,'Quality check'!AS$1-1)=0,"",OFFSET(CountryData!$A$1,'Quality check'!$A110-1,'Quality check'!AS$1-1)),"")</f>
        <v/>
      </c>
      <c r="AT110" s="202">
        <f ca="1">IF(AND(ISNUMBER($A110),ISNUMBER(AT$1)),IF(OFFSET(CountryData!$A$1,'Quality check'!$A110-1,'Quality check'!AT$1-1)=0,"",OFFSET(CountryData!$A$1,'Quality check'!$A110-1,'Quality check'!AT$1-1)),"")</f>
        <v>0.27500000000000002</v>
      </c>
      <c r="AU110" s="202">
        <f ca="1">IF(AND(ISNUMBER($A110),ISNUMBER(AU$1)),IF(OFFSET(CountryData!$A$1,'Quality check'!$A110-1,'Quality check'!AU$1-1)=0,"",OFFSET(CountryData!$A$1,'Quality check'!$A110-1,'Quality check'!AU$1-1)),"")</f>
        <v>4.7666666666666666</v>
      </c>
      <c r="AV110" s="202" t="str">
        <f ca="1">IF(AND(ISNUMBER($A110),ISNUMBER(AV$1)),IF(OFFSET(CountryData!$A$1,'Quality check'!$A110-1,'Quality check'!AV$1-1)=0,"",OFFSET(CountryData!$A$1,'Quality check'!$A110-1,'Quality check'!AV$1-1)),"")</f>
        <v/>
      </c>
      <c r="AW110" s="203" t="str">
        <f ca="1">IF(AND(ISNUMBER($A110),ISNUMBER(AW$1)),IF(OFFSET(CountryData!$A$1,'Quality check'!$A110-1,'Quality check'!AW$1-1)=0,"",OFFSET(CountryData!$A$1,'Quality check'!$A110-1,'Quality check'!AW$1-1)),"")</f>
        <v/>
      </c>
      <c r="AX110" s="203" t="str">
        <f ca="1">IF(AND(ISNUMBER($A110),ISNUMBER(AX$1)),IF(OFFSET(CountryData!$A$1,'Quality check'!$A110-1,'Quality check'!AX$1-1)=0,"",OFFSET(CountryData!$A$1,'Quality check'!$A110-1,'Quality check'!AX$1-1)),"")</f>
        <v/>
      </c>
      <c r="AY110" s="202" t="str">
        <f ca="1">IF(AND(ISNUMBER($A110),ISNUMBER(AY$1)),IF(OFFSET(CountryData!$A$1,'Quality check'!$A110-1,'Quality check'!AY$1-1)=0,"",OFFSET(CountryData!$A$1,'Quality check'!$A110-1,'Quality check'!AY$1-1)),"")</f>
        <v/>
      </c>
      <c r="AZ110" s="202" t="str">
        <f ca="1">IF(AND(ISNUMBER($A110),ISNUMBER(AZ$1)),IF(OFFSET(CountryData!$A$1,'Quality check'!$A110-1,'Quality check'!AZ$1-1)=0,"",OFFSET(CountryData!$A$1,'Quality check'!$A110-1,'Quality check'!AZ$1-1)),"")</f>
        <v/>
      </c>
      <c r="BA110" s="202" t="str">
        <f ca="1">IF(AND(ISNUMBER($A110),ISNUMBER(BA$1)),IF(OFFSET(CountryData!$A$1,'Quality check'!$A110-1,'Quality check'!BA$1-1)=0,"",OFFSET(CountryData!$A$1,'Quality check'!$A110-1,'Quality check'!BA$1-1)),"")</f>
        <v/>
      </c>
      <c r="BB110" s="202" t="str">
        <f ca="1">IF(AND(ISNUMBER($A110),ISNUMBER(BB$1)),IF(OFFSET(CountryData!$A$1,'Quality check'!$A110-1,'Quality check'!BB$1-1)=0,"",OFFSET(CountryData!$A$1,'Quality check'!$A110-1,'Quality check'!BB$1-1)),"")</f>
        <v/>
      </c>
      <c r="BC110" s="202" t="str">
        <f ca="1">IF(AND(ISNUMBER($A110),ISNUMBER(BC$1)),IF(OFFSET(CountryData!$A$1,'Quality check'!$A110-1,'Quality check'!BC$1-1)=0,"",OFFSET(CountryData!$A$1,'Quality check'!$A110-1,'Quality check'!BC$1-1)),"")</f>
        <v/>
      </c>
      <c r="BD110" s="313" t="str">
        <f ca="1">IF(AND(ISNUMBER($A110),ISNUMBER(BD$1)),IF(OFFSET(CountryData!$A$1,'Quality check'!$A110-1,'Quality check'!BD$1-1)=0,"",OFFSET(CountryData!$A$1,'Quality check'!$A110-1,'Quality check'!BD$1-1)),"")</f>
        <v/>
      </c>
      <c r="BE110" s="313" t="str">
        <f ca="1">IF(AND(ISNUMBER($A110),ISNUMBER(BE$1)),IF(OFFSET(CountryData!$A$1,'Quality check'!$A110-1,'Quality check'!BE$1-1)=0,"",OFFSET(CountryData!$A$1,'Quality check'!$A110-1,'Quality check'!BE$1-1)),"")</f>
        <v/>
      </c>
      <c r="BF110" s="313" t="str">
        <f ca="1">IF(AND(ISNUMBER($A110),ISNUMBER(BF$1)),IF(OFFSET(CountryData!$A$1,'Quality check'!$A110-1,'Quality check'!BF$1-1)=0,"",OFFSET(CountryData!$A$1,'Quality check'!$A110-1,'Quality check'!BF$1-1)),"")</f>
        <v/>
      </c>
      <c r="BG110" s="203" t="str">
        <f ca="1">IF(AND(ISNUMBER($A110),ISNUMBER(BG$1)),IF(OFFSET(CountryData!$A$1,'Quality check'!$A110-1,'Quality check'!BG$1-1)=0,"",OFFSET(CountryData!$A$1,'Quality check'!$A110-1,'Quality check'!BG$1-1)),"")</f>
        <v/>
      </c>
      <c r="BH110" s="202" t="str">
        <f ca="1">IF(AND(ISNUMBER($A110),ISNUMBER(BH$1)),IF(OFFSET(CountryData!$A$1,'Quality check'!$A110-1,'Quality check'!BH$1-1)=0,"",OFFSET(CountryData!$A$1,'Quality check'!$A110-1,'Quality check'!BH$1-1)),"")</f>
        <v/>
      </c>
      <c r="BI110" s="203" t="str">
        <f ca="1">IF(AND(ISNUMBER($A110),ISNUMBER(BI$1)),IF(OFFSET(CountryData!$A$1,'Quality check'!$A110-1,'Quality check'!BI$1-1)=0,"",OFFSET(CountryData!$A$1,'Quality check'!$A110-1,'Quality check'!BI$1-1)),"")</f>
        <v/>
      </c>
      <c r="BJ110" s="202" t="str">
        <f ca="1">IF(AND(ISNUMBER($A110),ISNUMBER(BJ$1)),IF(OFFSET(CountryData!$A$1,'Quality check'!$A110-1,'Quality check'!BJ$1-1)=0,"",OFFSET(CountryData!$A$1,'Quality check'!$A110-1,'Quality check'!BJ$1-1)),"")</f>
        <v/>
      </c>
      <c r="BK110" s="202" t="str">
        <f ca="1">IF(AND(ISNUMBER($A110),ISNUMBER(BK$1)),IF(OFFSET(CountryData!$A$1,'Quality check'!$A110-1,'Quality check'!BK$1-1)=0,"",OFFSET(CountryData!$A$1,'Quality check'!$A110-1,'Quality check'!BK$1-1)),"")</f>
        <v/>
      </c>
      <c r="BL110" s="308" t="str">
        <f ca="1">IF(AND(ISNUMBER($A110),ISNUMBER(BL$1)),IF(OFFSET(CountryData!$A$1,'Quality check'!$A110-1,'Quality check'!BL$1-1)=0,"",OFFSET(CountryData!$A$1,'Quality check'!$A110-1,'Quality check'!BL$1-1)),"")</f>
        <v/>
      </c>
      <c r="BM110" s="308" t="str">
        <f ca="1">IF(AND(ISNUMBER($A110),ISNUMBER(BM$1)),IF(OFFSET(CountryData!$A$1,'Quality check'!$A110-1,'Quality check'!BM$1-1)=0,"",OFFSET(CountryData!$A$1,'Quality check'!$A110-1,'Quality check'!BM$1-1)),"")</f>
        <v/>
      </c>
      <c r="BN110" s="308" t="str">
        <f ca="1">IF(AND(ISNUMBER($A110),ISNUMBER(BN$1)),IF(OFFSET(CountryData!$A$1,'Quality check'!$A110-1,'Quality check'!BN$1-1)=0,"",OFFSET(CountryData!$A$1,'Quality check'!$A110-1,'Quality check'!BN$1-1)),"")</f>
        <v/>
      </c>
      <c r="BO110" s="308" t="str">
        <f ca="1">IF(AND(ISNUMBER($A110),ISNUMBER(BO$1)),IF(OFFSET(CountryData!$A$1,'Quality check'!$A110-1,'Quality check'!BO$1-1)=0,"",OFFSET(CountryData!$A$1,'Quality check'!$A110-1,'Quality check'!BO$1-1)),"")</f>
        <v/>
      </c>
      <c r="BP110" s="308" t="str">
        <f ca="1">IF(AND(ISNUMBER($A110),ISNUMBER(BP$1)),IF(OFFSET(CountryData!$A$1,'Quality check'!$A110-1,'Quality check'!BP$1-1)=0,"",OFFSET(CountryData!$A$1,'Quality check'!$A110-1,'Quality check'!BP$1-1)),"")</f>
        <v/>
      </c>
      <c r="BQ110" s="308">
        <f ca="1">IF(AND(ISNUMBER($A110),ISNUMBER(BQ$1)),IF(OFFSET(CountryData!$A$1,'Quality check'!$A110-1,'Quality check'!BQ$1-1)=0,"",OFFSET(CountryData!$A$1,'Quality check'!$A110-1,'Quality check'!BQ$1-1)),"")</f>
        <v>0.22</v>
      </c>
      <c r="BR110" s="308" t="str">
        <f ca="1">IF(AND(ISNUMBER($A110),ISNUMBER(BR$1)),IF(OFFSET(CountryData!$A$1,'Quality check'!$A110-1,'Quality check'!BR$1-1)=0,"",OFFSET(CountryData!$A$1,'Quality check'!$A110-1,'Quality check'!BR$1-1)),"")</f>
        <v/>
      </c>
      <c r="BS110" s="308" t="str">
        <f ca="1">IF(AND(ISNUMBER($A110),ISNUMBER(BS$1)),IF(OFFSET(CountryData!$A$1,'Quality check'!$A110-1,'Quality check'!BS$1-1)=0,"",OFFSET(CountryData!$A$1,'Quality check'!$A110-1,'Quality check'!BS$1-1)),"")</f>
        <v/>
      </c>
      <c r="BT110" s="308" t="str">
        <f ca="1">IF(AND(ISNUMBER($A110),ISNUMBER(BT$1)),IF(OFFSET(CountryData!$A$1,'Quality check'!$A110-1,'Quality check'!BT$1-1)=0,"",OFFSET(CountryData!$A$1,'Quality check'!$A110-1,'Quality check'!BT$1-1)),"")</f>
        <v/>
      </c>
      <c r="BU110" s="308" t="str">
        <f ca="1">IF(AND(ISNUMBER($A110),ISNUMBER(BU$1)),IF(OFFSET(CountryData!$A$1,'Quality check'!$A110-1,'Quality check'!BU$1-1)=0,"",OFFSET(CountryData!$A$1,'Quality check'!$A110-1,'Quality check'!BU$1-1)),"")</f>
        <v/>
      </c>
      <c r="BV110" s="308" t="str">
        <f ca="1">IF(AND(ISNUMBER($A110),ISNUMBER(BV$1)),IF(OFFSET(CountryData!$A$1,'Quality check'!$A110-1,'Quality check'!BV$1-1)=0,"",OFFSET(CountryData!$A$1,'Quality check'!$A110-1,'Quality check'!BV$1-1)),"")</f>
        <v/>
      </c>
      <c r="BW110" s="308">
        <f ca="1">IF(AND(ISNUMBER($A110),ISNUMBER(BW$1)),IF(OFFSET(CountryData!$A$1,'Quality check'!$A110-1,'Quality check'!BW$1-1)=0,"",OFFSET(CountryData!$A$1,'Quality check'!$A110-1,'Quality check'!BW$1-1)),"")</f>
        <v>0.01</v>
      </c>
      <c r="BX110" s="202" t="str">
        <f ca="1">IF(AND(ISNUMBER($A110),ISNUMBER(BX$1)),IF(OFFSET(CountryData!$A$1,'Quality check'!$A110-1,'Quality check'!BX$1-1)=0,"",OFFSET(CountryData!$A$1,'Quality check'!$A110-1,'Quality check'!BX$1-1)),"")</f>
        <v/>
      </c>
      <c r="BY110" s="308" t="str">
        <f ca="1">IF(AND(ISNUMBER($A110),ISNUMBER(BY$1)),IF(OFFSET(CountryData!$A$1,'Quality check'!$A110-1,'Quality check'!BY$1-1)=0,"",OFFSET(CountryData!$A$1,'Quality check'!$A110-1,'Quality check'!BY$1-1)),"")</f>
        <v/>
      </c>
      <c r="BZ110" s="308" t="str">
        <f ca="1">IF(AND(ISNUMBER($A110),ISNUMBER(BZ$1)),IF(OFFSET(CountryData!$A$1,'Quality check'!$A110-1,'Quality check'!BZ$1-1)=0,"",OFFSET(CountryData!$A$1,'Quality check'!$A110-1,'Quality check'!BZ$1-1)),"")</f>
        <v/>
      </c>
      <c r="CA110" s="308">
        <f ca="1">IF(AND(ISNUMBER($A110),ISNUMBER(CA$1)),IF(OFFSET(CountryData!$A$1,'Quality check'!$A110-1,'Quality check'!CA$1-1)=0,"",OFFSET(CountryData!$A$1,'Quality check'!$A110-1,'Quality check'!CA$1-1)),"")</f>
        <v>0.73</v>
      </c>
      <c r="CB110" s="308" t="str">
        <f ca="1">IF(AND(ISNUMBER($A110),ISNUMBER(CB$1)),IF(OFFSET(CountryData!$A$1,'Quality check'!$A110-1,'Quality check'!CB$1-1)=0,"",OFFSET(CountryData!$A$1,'Quality check'!$A110-1,'Quality check'!CB$1-1)),"")</f>
        <v/>
      </c>
      <c r="CC110" s="308" t="str">
        <f ca="1">IF(AND(ISNUMBER($A110),ISNUMBER(CC$1)),IF(OFFSET(CountryData!$A$1,'Quality check'!$A110-1,'Quality check'!CC$1-1)=0,"",OFFSET(CountryData!$A$1,'Quality check'!$A110-1,'Quality check'!CC$1-1)),"")</f>
        <v/>
      </c>
      <c r="CD110" s="308" t="str">
        <f ca="1">IF(AND(ISNUMBER($A110),ISNUMBER(CD$1)),IF(OFFSET(CountryData!$A$1,'Quality check'!$A110-1,'Quality check'!CD$1-1)=0,"",OFFSET(CountryData!$A$1,'Quality check'!$A110-1,'Quality check'!CD$1-1)),"")</f>
        <v/>
      </c>
      <c r="CE110" s="308" t="str">
        <f ca="1">IF(AND(ISNUMBER($A110),ISNUMBER(CE$1)),IF(OFFSET(CountryData!$A$1,'Quality check'!$A110-1,'Quality check'!CE$1-1)=0,"",OFFSET(CountryData!$A$1,'Quality check'!$A110-1,'Quality check'!CE$1-1)),"")</f>
        <v/>
      </c>
      <c r="CF110" s="308" t="str">
        <f ca="1">IF(AND(ISNUMBER($A110),ISNUMBER(CF$1)),IF(OFFSET(CountryData!$A$1,'Quality check'!$A110-1,'Quality check'!CF$1-1)=0,"",OFFSET(CountryData!$A$1,'Quality check'!$A110-1,'Quality check'!CF$1-1)),"")</f>
        <v/>
      </c>
      <c r="CG110" s="308" t="str">
        <f ca="1">IF(AND(ISNUMBER($A110),ISNUMBER(CG$1)),IF(OFFSET(CountryData!$A$1,'Quality check'!$A110-1,'Quality check'!CG$1-1)=0,"",OFFSET(CountryData!$A$1,'Quality check'!$A110-1,'Quality check'!CG$1-1)),"")</f>
        <v/>
      </c>
      <c r="CH110" s="308">
        <f ca="1">IF(AND(ISNUMBER($A110),ISNUMBER(CH$1)),IF(OFFSET(CountryData!$A$1,'Quality check'!$A110-1,'Quality check'!CH$1-1)=0,"",OFFSET(CountryData!$A$1,'Quality check'!$A110-1,'Quality check'!CH$1-1)),"")</f>
        <v>0.01</v>
      </c>
      <c r="CI110" s="308" t="str">
        <f ca="1">IF(AND(ISNUMBER($A110),ISNUMBER(CI$1)),IF(OFFSET(CountryData!$A$1,'Quality check'!$A110-1,'Quality check'!CI$1-1)=0,"",OFFSET(CountryData!$A$1,'Quality check'!$A110-1,'Quality check'!CI$1-1)),"")</f>
        <v/>
      </c>
      <c r="CJ110" s="308" t="str">
        <f ca="1">IF(AND(ISNUMBER($A110),ISNUMBER(CJ$1)),IF(OFFSET(CountryData!$A$1,'Quality check'!$A110-1,'Quality check'!CJ$1-1)=0,"",OFFSET(CountryData!$A$1,'Quality check'!$A110-1,'Quality check'!CJ$1-1)),"")</f>
        <v/>
      </c>
      <c r="CK110" s="202" t="str">
        <f ca="1">IF(AND(ISNUMBER($A110),ISNUMBER(CK$1)),IF(OFFSET(CountryData!$A$1,'Quality check'!$A110-1,'Quality check'!CK$1-1)=0,"",OFFSET(CountryData!$A$1,'Quality check'!$A110-1,'Quality check'!CK$1-1)),"")</f>
        <v/>
      </c>
      <c r="CL110" s="308" t="str">
        <f ca="1">IF(AND(ISNUMBER($A110),ISNUMBER(CL$1)),IF(OFFSET(CountryData!$A$1,'Quality check'!$A110-1,'Quality check'!CL$1-1)=0,"",OFFSET(CountryData!$A$1,'Quality check'!$A110-1,'Quality check'!CL$1-1)),"")</f>
        <v/>
      </c>
      <c r="CM110" s="308" t="str">
        <f ca="1">IF(AND(ISNUMBER($A110),ISNUMBER(CM$1)),IF(OFFSET(CountryData!$A$1,'Quality check'!$A110-1,'Quality check'!CM$1-1)=0,"",OFFSET(CountryData!$A$1,'Quality check'!$A110-1,'Quality check'!CM$1-1)),"")</f>
        <v/>
      </c>
      <c r="CN110" s="308" t="str">
        <f ca="1">IF(AND(ISNUMBER($A110),ISNUMBER(CN$1)),IF(OFFSET(CountryData!$A$1,'Quality check'!$A110-1,'Quality check'!CN$1-1)=0,"",OFFSET(CountryData!$A$1,'Quality check'!$A110-1,'Quality check'!CN$1-1)),"")</f>
        <v/>
      </c>
      <c r="CO110" s="308" t="str">
        <f ca="1">IF(AND(ISNUMBER($A110),ISNUMBER(CO$1)),IF(OFFSET(CountryData!$A$1,'Quality check'!$A110-1,'Quality check'!CO$1-1)=0,"",OFFSET(CountryData!$A$1,'Quality check'!$A110-1,'Quality check'!CO$1-1)),"")</f>
        <v/>
      </c>
      <c r="CP110" s="308" t="str">
        <f ca="1">IF(AND(ISNUMBER($A110),ISNUMBER(CP$1)),IF(OFFSET(CountryData!$A$1,'Quality check'!$A110-1,'Quality check'!CP$1-1)=0,"",OFFSET(CountryData!$A$1,'Quality check'!$A110-1,'Quality check'!CP$1-1)),"")</f>
        <v/>
      </c>
      <c r="CQ110" s="308">
        <f ca="1">IF(AND(ISNUMBER($A110),ISNUMBER(CQ$1)),IF(OFFSET(CountryData!$A$1,'Quality check'!$A110-1,'Quality check'!CQ$1-1)=0,"",OFFSET(CountryData!$A$1,'Quality check'!$A110-1,'Quality check'!CQ$1-1)),"")</f>
        <v>0.24</v>
      </c>
      <c r="CR110" s="203" t="str">
        <f ca="1">IF(AND(ISNUMBER($A110),ISNUMBER(CR$1)),IF(OFFSET(CountryData!$A$1,'Quality check'!$A110-1,'Quality check'!CR$1-1)=0,"",OFFSET(CountryData!$A$1,'Quality check'!$A110-1,'Quality check'!CR$1-1)),"")</f>
        <v/>
      </c>
      <c r="CS110" s="203" t="str">
        <f ca="1">IF(AND(ISNUMBER($A110),ISNUMBER(CS$1)),IF(OFFSET(CountryData!$A$1,'Quality check'!$A110-1,'Quality check'!CS$1-1)=0,"",OFFSET(CountryData!$A$1,'Quality check'!$A110-1,'Quality check'!CS$1-1)),"")</f>
        <v/>
      </c>
      <c r="CT110" s="203" t="str">
        <f ca="1">IF(AND(ISNUMBER($A110),ISNUMBER(CT$1)),IF(OFFSET(CountryData!$A$1,'Quality check'!$A110-1,'Quality check'!CT$1-1)=0,"",OFFSET(CountryData!$A$1,'Quality check'!$A110-1,'Quality check'!CT$1-1)),"")</f>
        <v/>
      </c>
      <c r="CU110" s="203" t="str">
        <f ca="1">IF(AND(ISNUMBER($A110),ISNUMBER(CU$1)),IF(OFFSET(CountryData!$A$1,'Quality check'!$A110-1,'Quality check'!CU$1-1)=0,"",OFFSET(CountryData!$A$1,'Quality check'!$A110-1,'Quality check'!CU$1-1)),"")</f>
        <v/>
      </c>
      <c r="CV110" s="203" t="str">
        <f ca="1">IF(AND(ISNUMBER($A110),ISNUMBER(CV$1)),IF(OFFSET(CountryData!$A$1,'Quality check'!$A110-1,'Quality check'!CV$1-1)=0,"",OFFSET(CountryData!$A$1,'Quality check'!$A110-1,'Quality check'!CV$1-1)),"")</f>
        <v/>
      </c>
      <c r="CW110" s="203" t="str">
        <f ca="1">IF(AND(ISNUMBER($A110),ISNUMBER(CW$1)),IF(OFFSET(CountryData!$A$1,'Quality check'!$A110-1,'Quality check'!CW$1-1)=0,"",OFFSET(CountryData!$A$1,'Quality check'!$A110-1,'Quality check'!CW$1-1)),"")</f>
        <v/>
      </c>
      <c r="CX110" s="203" t="str">
        <f ca="1">IF(AND(ISNUMBER($A110),ISNUMBER(CX$1)),IF(OFFSET(CountryData!$A$1,'Quality check'!$A110-1,'Quality check'!CX$1-1)=0,"",OFFSET(CountryData!$A$1,'Quality check'!$A110-1,'Quality check'!CX$1-1)),"")</f>
        <v/>
      </c>
      <c r="CY110" s="203" t="str">
        <f ca="1">IF(AND(ISNUMBER($A110),ISNUMBER(CY$1)),IF(OFFSET(CountryData!$A$1,'Quality check'!$A110-1,'Quality check'!CY$1-1)=0,"",OFFSET(CountryData!$A$1,'Quality check'!$A110-1,'Quality check'!CY$1-1)),"")</f>
        <v/>
      </c>
      <c r="CZ110" s="308" t="str">
        <f ca="1">IF(AND(ISNUMBER($A110),ISNUMBER(CZ$1)),IF(OFFSET(CountryData!$A$1,'Quality check'!$A110-1,'Quality check'!CZ$1-1)=0,"",OFFSET(CountryData!$A$1,'Quality check'!$A110-1,'Quality check'!CZ$1-1)),"")</f>
        <v/>
      </c>
      <c r="DA110" s="308" t="str">
        <f ca="1">IF(AND(ISNUMBER($A110),ISNUMBER(DA$1)),IF(OFFSET(CountryData!$A$1,'Quality check'!$A110-1,'Quality check'!DA$1-1)=0,"",OFFSET(CountryData!$A$1,'Quality check'!$A110-1,'Quality check'!DA$1-1)),"")</f>
        <v/>
      </c>
      <c r="DB110" s="202" t="str">
        <f ca="1">IF(AND(ISNUMBER($A110),ISNUMBER(DB$1)),IF(OFFSET(CountryData!$A$1,'Quality check'!$A110-1,'Quality check'!DB$1-1)=0,"",OFFSET(CountryData!$A$1,'Quality check'!$A110-1,'Quality check'!DB$1-1)),"")</f>
        <v/>
      </c>
      <c r="DC110" s="308" t="str">
        <f ca="1">IF(AND(ISNUMBER($A110),ISNUMBER(DC$1)),IF(OFFSET(CountryData!$A$1,'Quality check'!$A110-1,'Quality check'!DC$1-1)=0,"",OFFSET(CountryData!$A$1,'Quality check'!$A110-1,'Quality check'!DC$1-1)),"")</f>
        <v/>
      </c>
      <c r="DD110" s="308" t="str">
        <f ca="1">IF(AND(ISNUMBER($A110),ISNUMBER(DD$1)),IF(OFFSET(CountryData!$A$1,'Quality check'!$A110-1,'Quality check'!DD$1-1)=0,"",OFFSET(CountryData!$A$1,'Quality check'!$A110-1,'Quality check'!DD$1-1)),"")</f>
        <v/>
      </c>
      <c r="DE110" s="202" t="str">
        <f ca="1">IF(AND(ISNUMBER($A110),ISNUMBER(DE$1)),IF(OFFSET(CountryData!$A$1,'Quality check'!$A110-1,'Quality check'!DE$1-1)=0,"",OFFSET(CountryData!$A$1,'Quality check'!$A110-1,'Quality check'!DE$1-1)),"")</f>
        <v/>
      </c>
      <c r="DF110" s="203" t="str">
        <f ca="1">IF(AND(ISNUMBER($A110),ISNUMBER(DF$1)),IF(OFFSET(CountryData!$A$1,'Quality check'!$A110-1,'Quality check'!DF$1-1)=0,"",OFFSET(CountryData!$A$1,'Quality check'!$A110-1,'Quality check'!DF$1-1)),"")</f>
        <v/>
      </c>
      <c r="DG110" s="308" t="str">
        <f ca="1">IF(AND(ISNUMBER($A110),ISNUMBER(DG$1)),IF(OFFSET(CountryData!$A$1,'Quality check'!$A110-1,'Quality check'!DG$1-1)=0,"",OFFSET(CountryData!$A$1,'Quality check'!$A110-1,'Quality check'!DG$1-1)),"")</f>
        <v/>
      </c>
      <c r="DH110" s="203" t="str">
        <f ca="1">IF(AND(ISNUMBER($A110),ISNUMBER(DH$1)),IF(OFFSET(CountryData!$A$1,'Quality check'!$A110-1,'Quality check'!DH$1-1)=0,"",OFFSET(CountryData!$A$1,'Quality check'!$A110-1,'Quality check'!DH$1-1)),"")</f>
        <v/>
      </c>
      <c r="DI110" s="308" t="str">
        <f ca="1">IF(AND(ISNUMBER($A110),ISNUMBER(DI$1)),IF(OFFSET(CountryData!$A$1,'Quality check'!$A110-1,'Quality check'!DI$1-1)=0,"",OFFSET(CountryData!$A$1,'Quality check'!$A110-1,'Quality check'!DI$1-1)),"")</f>
        <v/>
      </c>
      <c r="DJ110" s="308" t="str">
        <f ca="1">IF(AND(ISNUMBER($A110),ISNUMBER(DJ$1)),IF(OFFSET(CountryData!$A$1,'Quality check'!$A110-1,'Quality check'!DJ$1-1)=0,"",OFFSET(CountryData!$A$1,'Quality check'!$A110-1,'Quality check'!DJ$1-1)),"")</f>
        <v/>
      </c>
      <c r="DK110" s="203" t="str">
        <f ca="1">IF(AND(ISNUMBER($A110),ISNUMBER(DK$1)),IF(OFFSET(CountryData!$A$1,'Quality check'!$A110-1,'Quality check'!DK$1-1)=0,"",OFFSET(CountryData!$A$1,'Quality check'!$A110-1,'Quality check'!DK$1-1)),"")</f>
        <v/>
      </c>
      <c r="DL110" s="203" t="str">
        <f ca="1">IF(AND(ISNUMBER($A110),ISNUMBER(DL$1)),IF(OFFSET(CountryData!$A$1,'Quality check'!$A110-1,'Quality check'!DL$1-1)=0,"",OFFSET(CountryData!$A$1,'Quality check'!$A110-1,'Quality check'!DL$1-1)),"")</f>
        <v/>
      </c>
      <c r="DM110" s="203" t="str">
        <f ca="1">IF(AND(ISNUMBER($A110),ISNUMBER(DM$1)),IF(OFFSET(CountryData!$A$1,'Quality check'!$A110-1,'Quality check'!DM$1-1)=0,"",OFFSET(CountryData!$A$1,'Quality check'!$A110-1,'Quality check'!DM$1-1)),"")</f>
        <v/>
      </c>
      <c r="DN110" s="203" t="str">
        <f ca="1">IF(AND(ISNUMBER($A110),ISNUMBER(DN$1)),IF(OFFSET(CountryData!$A$1,'Quality check'!$A110-1,'Quality check'!DN$1-1)=0,"",OFFSET(CountryData!$A$1,'Quality check'!$A110-1,'Quality check'!DN$1-1)),"")</f>
        <v/>
      </c>
      <c r="DO110" t="str">
        <f ca="1">IF(AND(ISNUMBER($A110),ISNUMBER(DO$1)),IF(OFFSET(CountryData!$A$1,'Quality check'!$A110-1,'Quality check'!DO$1-1)=0,"",OFFSET(CountryData!$A$1,'Quality check'!$A110-1,'Quality check'!DO$1-1)),"")</f>
        <v/>
      </c>
      <c r="DP110" t="str">
        <f ca="1">IF(AND(ISNUMBER($A110),ISNUMBER(DP$1)),IF(OFFSET(CountryData!$A$1,'Quality check'!$A110-1,'Quality check'!DP$1-1)=0,"",OFFSET(CountryData!$A$1,'Quality check'!$A110-1,'Quality check'!DP$1-1)),"")</f>
        <v/>
      </c>
      <c r="EF110">
        <f t="shared" si="14"/>
        <v>18</v>
      </c>
      <c r="EG110">
        <f t="shared" si="15"/>
        <v>18</v>
      </c>
      <c r="EH110" t="str">
        <f t="shared" si="11"/>
        <v/>
      </c>
    </row>
    <row r="111" spans="1:138" x14ac:dyDescent="0.25">
      <c r="A111" s="114">
        <f>IF(ISNUMBER(MATCH(C111,CountryData!$EM:$EM,0)),MATCH(C111,CountryData!$EM:$EM,0),"")</f>
        <v>21</v>
      </c>
      <c r="B111" t="s">
        <v>481</v>
      </c>
      <c r="C111" t="s">
        <v>800</v>
      </c>
      <c r="D111" t="str">
        <f t="shared" si="12"/>
        <v>Swaziland</v>
      </c>
      <c r="E111">
        <f t="shared" si="13"/>
        <v>2010</v>
      </c>
      <c r="F111" s="203">
        <f ca="1">IF(AND(ISNUMBER($A111),ISNUMBER(F$1)),IF(OFFSET(CountryData!$A$1,'Quality check'!$A111-1,'Quality check'!F$1-1)=0,"",OFFSET(CountryData!$A$1,'Quality check'!$A111-1,'Quality check'!F$1-1)),"")</f>
        <v>1186056</v>
      </c>
      <c r="G111" s="203">
        <f ca="1">IF(AND(ISNUMBER($A111),ISNUMBER(G$1)),IF(OFFSET(CountryData!$A$1,'Quality check'!$A111-1,'Quality check'!G$1-1)=0,"",OFFSET(CountryData!$A$1,'Quality check'!$A111-1,'Quality check'!G$1-1)),"")</f>
        <v>462561.84</v>
      </c>
      <c r="H111" s="202" t="str">
        <f ca="1">IF(AND(ISNUMBER($A111),ISNUMBER(H$1)),IF(OFFSET(CountryData!$A$1,'Quality check'!$A111-1,'Quality check'!H$1-1)=0,"",OFFSET(CountryData!$A$1,'Quality check'!$A111-1,'Quality check'!H$1-1)),"")</f>
        <v/>
      </c>
      <c r="I111" s="202" t="str">
        <f ca="1">IF(AND(ISNUMBER($A111),ISNUMBER(I$1)),IF(OFFSET(CountryData!$A$1,'Quality check'!$A111-1,'Quality check'!I$1-1)=0,"",OFFSET(CountryData!$A$1,'Quality check'!$A111-1,'Quality check'!I$1-1)),"")</f>
        <v/>
      </c>
      <c r="J111" s="203">
        <f ca="1">IF(AND(ISNUMBER($A111),ISNUMBER(J$1)),IF(OFFSET(CountryData!$A$1,'Quality check'!$A111-1,'Quality check'!J$1-1)=0,"",OFFSET(CountryData!$A$1,'Quality check'!$A111-1,'Quality check'!J$1-1)),"")</f>
        <v>603061.00000000012</v>
      </c>
      <c r="K111" s="203">
        <f ca="1">IF(AND(ISNUMBER($A111),ISNUMBER(K$1)),IF(OFFSET(CountryData!$A$1,'Quality check'!$A111-1,'Quality check'!K$1-1)=0,"",OFFSET(CountryData!$A$1,'Quality check'!$A111-1,'Quality check'!K$1-1)),"")</f>
        <v>118105.15443037974</v>
      </c>
      <c r="L111" s="203" t="str">
        <f ca="1">IF(AND(ISNUMBER($A111),ISNUMBER(L$1)),IF(OFFSET(CountryData!$A$1,'Quality check'!$A111-1,'Quality check'!L$1-1)=0,"",OFFSET(CountryData!$A$1,'Quality check'!$A111-1,'Quality check'!L$1-1)),"")</f>
        <v/>
      </c>
      <c r="M111" s="203">
        <f ca="1">IF(AND(ISNUMBER($A111),ISNUMBER(M$1)),IF(OFFSET(CountryData!$A$1,'Quality check'!$A111-1,'Quality check'!M$1-1)=0,"",OFFSET(CountryData!$A$1,'Quality check'!$A111-1,'Quality check'!M$1-1)),"")</f>
        <v>160142.58227848099</v>
      </c>
      <c r="N111" s="203">
        <f ca="1">IF(AND(ISNUMBER($A111),ISNUMBER(N$1)),IF(OFFSET(CountryData!$A$1,'Quality check'!$A111-1,'Quality check'!N$1-1)=0,"",OFFSET(CountryData!$A$1,'Quality check'!$A111-1,'Quality check'!N$1-1)),"")</f>
        <v>125990.91243587476</v>
      </c>
      <c r="O111" s="203">
        <f ca="1">IF(AND(ISNUMBER($A111),ISNUMBER(O$1)),IF(OFFSET(CountryData!$A$1,'Quality check'!$A111-1,'Quality check'!O$1-1)=0,"",OFFSET(CountryData!$A$1,'Quality check'!$A111-1,'Quality check'!O$1-1)),"")</f>
        <v>30265.094286219708</v>
      </c>
      <c r="P111" s="203">
        <f ca="1">IF(AND(ISNUMBER($A111),ISNUMBER(P$1)),IF(OFFSET(CountryData!$A$1,'Quality check'!$A111-1,'Quality check'!P$1-1)=0,"",OFFSET(CountryData!$A$1,'Quality check'!$A111-1,'Quality check'!P$1-1)),"")</f>
        <v>125990.91243587476</v>
      </c>
      <c r="Q111" s="203">
        <f ca="1">IF(AND(ISNUMBER($A111),ISNUMBER(Q$1)),IF(OFFSET(CountryData!$A$1,'Quality check'!$A111-1,'Quality check'!Q$1-1)=0,"",OFFSET(CountryData!$A$1,'Quality check'!$A111-1,'Quality check'!Q$1-1)),"")</f>
        <v>35031.189873417723</v>
      </c>
      <c r="R111" s="203">
        <f ca="1">IF(AND(ISNUMBER($A111),ISNUMBER(R$1)),IF(OFFSET(CountryData!$A$1,'Quality check'!$A111-1,'Quality check'!R$1-1)=0,"",OFFSET(CountryData!$A$1,'Quality check'!$A111-1,'Quality check'!R$1-1)),"")</f>
        <v>16627.443481337345</v>
      </c>
      <c r="S111" s="203">
        <f ca="1">IF(AND(ISNUMBER($A111),ISNUMBER(S$1)),IF(OFFSET(CountryData!$A$1,'Quality check'!$A111-1,'Quality check'!S$1-1)=0,"",OFFSET(CountryData!$A$1,'Quality check'!$A111-1,'Quality check'!S$1-1)),"")</f>
        <v>11644.455687245711</v>
      </c>
      <c r="T111" s="202">
        <f ca="1">IF(AND(ISNUMBER($A111),ISNUMBER(T$1)),IF(OFFSET(CountryData!$A$1,'Quality check'!$A111-1,'Quality check'!T$1-1)=0,"",OFFSET(CountryData!$A$1,'Quality check'!$A111-1,'Quality check'!T$1-1)),"")</f>
        <v>0.75408999999999993</v>
      </c>
      <c r="U111" s="203">
        <f ca="1">IF(AND(ISNUMBER($A111),ISNUMBER(U$1)),IF(OFFSET(CountryData!$A$1,'Quality check'!$A111-1,'Quality check'!U$1-1)=0,"",OFFSET(CountryData!$A$1,'Quality check'!$A111-1,'Quality check'!U$1-1)),"")</f>
        <v>355816.80000000005</v>
      </c>
      <c r="V111" s="203">
        <f ca="1">IF(AND(ISNUMBER($A111),ISNUMBER(V$1)),IF(OFFSET(CountryData!$A$1,'Quality check'!$A111-1,'Quality check'!V$1-1)=0,"",OFFSET(CountryData!$A$1,'Quality check'!$A111-1,'Quality check'!V$1-1)),"")</f>
        <v>320235.12000000011</v>
      </c>
      <c r="W111" s="202">
        <f ca="1">IF(AND(ISNUMBER($A111),ISNUMBER(W$1)),IF(OFFSET(CountryData!$A$1,'Quality check'!$A111-1,'Quality check'!W$1-1)=0,"",OFFSET(CountryData!$A$1,'Quality check'!$A111-1,'Quality check'!W$1-1)),"")</f>
        <v>0.629</v>
      </c>
      <c r="X111" s="202">
        <f ca="1">IF(AND(ISNUMBER($A111),ISNUMBER(X$1)),IF(OFFSET(CountryData!$A$1,'Quality check'!$A111-1,'Quality check'!X$1-1)=0,"",OFFSET(CountryData!$A$1,'Quality check'!$A111-1,'Quality check'!X$1-1)),"")</f>
        <v>6.3</v>
      </c>
      <c r="Y111" s="202">
        <f ca="1">IF(AND(ISNUMBER($A111),ISNUMBER(Y$1)),IF(OFFSET(CountryData!$A$1,'Quality check'!$A111-1,'Quality check'!Y$1-1)=0,"",OFFSET(CountryData!$A$1,'Quality check'!$A111-1,'Quality check'!Y$1-1)),"")</f>
        <v>0.7</v>
      </c>
      <c r="Z111" s="202">
        <f ca="1">IF(AND(ISNUMBER($A111),ISNUMBER(Z$1)),IF(OFFSET(CountryData!$A$1,'Quality check'!$A111-1,'Quality check'!Z$1-1)=0,"",OFFSET(CountryData!$A$1,'Quality check'!$A111-1,'Quality check'!Z$1-1)),"")</f>
        <v>0.30000000000000004</v>
      </c>
      <c r="AA111" s="203" t="str">
        <f ca="1">IF(AND(ISNUMBER($A111),ISNUMBER(AA$1)),IF(OFFSET(CountryData!$A$1,'Quality check'!$A111-1,'Quality check'!AA$1-1)=0,"",OFFSET(CountryData!$A$1,'Quality check'!$A111-1,'Quality check'!AA$1-1)),"")</f>
        <v/>
      </c>
      <c r="AB111" s="203" t="str">
        <f ca="1">IF(AND(ISNUMBER($A111),ISNUMBER(AB$1)),IF(OFFSET(CountryData!$A$1,'Quality check'!$A111-1,'Quality check'!AB$1-1)=0,"",OFFSET(CountryData!$A$1,'Quality check'!$A111-1,'Quality check'!AB$1-1)),"")</f>
        <v/>
      </c>
      <c r="AC111" s="203" t="str">
        <f ca="1">IF(AND(ISNUMBER($A111),ISNUMBER(AC$1)),IF(OFFSET(CountryData!$A$1,'Quality check'!$A111-1,'Quality check'!AC$1-1)=0,"",OFFSET(CountryData!$A$1,'Quality check'!$A111-1,'Quality check'!AC$1-1)),"")</f>
        <v/>
      </c>
      <c r="AD111" s="203" t="str">
        <f ca="1">IF(AND(ISNUMBER($A111),ISNUMBER(AD$1)),IF(OFFSET(CountryData!$A$1,'Quality check'!$A111-1,'Quality check'!AD$1-1)=0,"",OFFSET(CountryData!$A$1,'Quality check'!$A111-1,'Quality check'!AD$1-1)),"")</f>
        <v/>
      </c>
      <c r="AE111" s="202" t="str">
        <f ca="1">IF(AND(ISNUMBER($A111),ISNUMBER(AE$1)),IF(OFFSET(CountryData!$A$1,'Quality check'!$A111-1,'Quality check'!AE$1-1)=0,"",OFFSET(CountryData!$A$1,'Quality check'!$A111-1,'Quality check'!AE$1-1)),"")</f>
        <v/>
      </c>
      <c r="AF111" s="308" t="str">
        <f ca="1">IF(AND(ISNUMBER($A111),ISNUMBER(AF$1)),IF(OFFSET(CountryData!$A$1,'Quality check'!$A111-1,'Quality check'!AF$1-1)=0,"",OFFSET(CountryData!$A$1,'Quality check'!$A111-1,'Quality check'!AF$1-1)),"")</f>
        <v/>
      </c>
      <c r="AG111" s="203" t="str">
        <f ca="1">IF(AND(ISNUMBER($A111),ISNUMBER(AG$1)),IF(OFFSET(CountryData!$A$1,'Quality check'!$A111-1,'Quality check'!AG$1-1)=0,"",OFFSET(CountryData!$A$1,'Quality check'!$A111-1,'Quality check'!AG$1-1)),"")</f>
        <v/>
      </c>
      <c r="AH111" s="203" t="str">
        <f ca="1">IF(AND(ISNUMBER($A111),ISNUMBER(AH$1)),IF(OFFSET(CountryData!$A$1,'Quality check'!$A111-1,'Quality check'!AH$1-1)=0,"",OFFSET(CountryData!$A$1,'Quality check'!$A111-1,'Quality check'!AH$1-1)),"")</f>
        <v/>
      </c>
      <c r="AI111" s="203" t="str">
        <f ca="1">IF(AND(ISNUMBER($A111),ISNUMBER(AI$1)),IF(OFFSET(CountryData!$A$1,'Quality check'!$A111-1,'Quality check'!AI$1-1)=0,"",OFFSET(CountryData!$A$1,'Quality check'!$A111-1,'Quality check'!AI$1-1)),"")</f>
        <v/>
      </c>
      <c r="AJ111" s="202" t="str">
        <f ca="1">IF(AND(ISNUMBER($A111),ISNUMBER(AJ$1)),IF(OFFSET(CountryData!$A$1,'Quality check'!$A111-1,'Quality check'!AJ$1-1)=0,"",OFFSET(CountryData!$A$1,'Quality check'!$A111-1,'Quality check'!AJ$1-1)),"")</f>
        <v/>
      </c>
      <c r="AK111" s="202" t="str">
        <f ca="1">IF(AND(ISNUMBER($A111),ISNUMBER(AK$1)),IF(OFFSET(CountryData!$A$1,'Quality check'!$A111-1,'Quality check'!AK$1-1)=0,"",OFFSET(CountryData!$A$1,'Quality check'!$A111-1,'Quality check'!AK$1-1)),"")</f>
        <v/>
      </c>
      <c r="AL111" s="202" t="str">
        <f ca="1">IF(AND(ISNUMBER($A111),ISNUMBER(AL$1)),IF(OFFSET(CountryData!$A$1,'Quality check'!$A111-1,'Quality check'!AL$1-1)=0,"",OFFSET(CountryData!$A$1,'Quality check'!$A111-1,'Quality check'!AL$1-1)),"")</f>
        <v/>
      </c>
      <c r="AM111" s="202" t="str">
        <f ca="1">IF(AND(ISNUMBER($A111),ISNUMBER(AM$1)),IF(OFFSET(CountryData!$A$1,'Quality check'!$A111-1,'Quality check'!AM$1-1)=0,"",OFFSET(CountryData!$A$1,'Quality check'!$A111-1,'Quality check'!AM$1-1)),"")</f>
        <v/>
      </c>
      <c r="AN111" s="202" t="str">
        <f ca="1">IF(AND(ISNUMBER($A111),ISNUMBER(AN$1)),IF(OFFSET(CountryData!$A$1,'Quality check'!$A111-1,'Quality check'!AN$1-1)=0,"",OFFSET(CountryData!$A$1,'Quality check'!$A111-1,'Quality check'!AN$1-1)),"")</f>
        <v/>
      </c>
      <c r="AO111" s="203" t="str">
        <f ca="1">IF(AND(ISNUMBER($A111),ISNUMBER(AO$1)),IF(OFFSET(CountryData!$A$1,'Quality check'!$A111-1,'Quality check'!AO$1-1)=0,"",OFFSET(CountryData!$A$1,'Quality check'!$A111-1,'Quality check'!AO$1-1)),"")</f>
        <v/>
      </c>
      <c r="AP111" s="203" t="str">
        <f ca="1">IF(AND(ISNUMBER($A111),ISNUMBER(AP$1)),IF(OFFSET(CountryData!$A$1,'Quality check'!$A111-1,'Quality check'!AP$1-1)=0,"",OFFSET(CountryData!$A$1,'Quality check'!$A111-1,'Quality check'!AP$1-1)),"")</f>
        <v/>
      </c>
      <c r="AQ111" s="202" t="str">
        <f ca="1">IF(AND(ISNUMBER($A111),ISNUMBER(AQ$1)),IF(OFFSET(CountryData!$A$1,'Quality check'!$A111-1,'Quality check'!AQ$1-1)=0,"",OFFSET(CountryData!$A$1,'Quality check'!$A111-1,'Quality check'!AQ$1-1)),"")</f>
        <v/>
      </c>
      <c r="AR111" s="202" t="str">
        <f ca="1">IF(AND(ISNUMBER($A111),ISNUMBER(AR$1)),IF(OFFSET(CountryData!$A$1,'Quality check'!$A111-1,'Quality check'!AR$1-1)=0,"",OFFSET(CountryData!$A$1,'Quality check'!$A111-1,'Quality check'!AR$1-1)),"")</f>
        <v/>
      </c>
      <c r="AS111" s="202" t="str">
        <f ca="1">IF(AND(ISNUMBER($A111),ISNUMBER(AS$1)),IF(OFFSET(CountryData!$A$1,'Quality check'!$A111-1,'Quality check'!AS$1-1)=0,"",OFFSET(CountryData!$A$1,'Quality check'!$A111-1,'Quality check'!AS$1-1)),"")</f>
        <v/>
      </c>
      <c r="AT111" s="202" t="str">
        <f ca="1">IF(AND(ISNUMBER($A111),ISNUMBER(AT$1)),IF(OFFSET(CountryData!$A$1,'Quality check'!$A111-1,'Quality check'!AT$1-1)=0,"",OFFSET(CountryData!$A$1,'Quality check'!$A111-1,'Quality check'!AT$1-1)),"")</f>
        <v/>
      </c>
      <c r="AU111" s="202" t="str">
        <f ca="1">IF(AND(ISNUMBER($A111),ISNUMBER(AU$1)),IF(OFFSET(CountryData!$A$1,'Quality check'!$A111-1,'Quality check'!AU$1-1)=0,"",OFFSET(CountryData!$A$1,'Quality check'!$A111-1,'Quality check'!AU$1-1)),"")</f>
        <v/>
      </c>
      <c r="AV111" s="202" t="str">
        <f ca="1">IF(AND(ISNUMBER($A111),ISNUMBER(AV$1)),IF(OFFSET(CountryData!$A$1,'Quality check'!$A111-1,'Quality check'!AV$1-1)=0,"",OFFSET(CountryData!$A$1,'Quality check'!$A111-1,'Quality check'!AV$1-1)),"")</f>
        <v/>
      </c>
      <c r="AW111" s="203" t="str">
        <f ca="1">IF(AND(ISNUMBER($A111),ISNUMBER(AW$1)),IF(OFFSET(CountryData!$A$1,'Quality check'!$A111-1,'Quality check'!AW$1-1)=0,"",OFFSET(CountryData!$A$1,'Quality check'!$A111-1,'Quality check'!AW$1-1)),"")</f>
        <v/>
      </c>
      <c r="AX111" s="203" t="str">
        <f ca="1">IF(AND(ISNUMBER($A111),ISNUMBER(AX$1)),IF(OFFSET(CountryData!$A$1,'Quality check'!$A111-1,'Quality check'!AX$1-1)=0,"",OFFSET(CountryData!$A$1,'Quality check'!$A111-1,'Quality check'!AX$1-1)),"")</f>
        <v/>
      </c>
      <c r="AY111" s="202" t="str">
        <f ca="1">IF(AND(ISNUMBER($A111),ISNUMBER(AY$1)),IF(OFFSET(CountryData!$A$1,'Quality check'!$A111-1,'Quality check'!AY$1-1)=0,"",OFFSET(CountryData!$A$1,'Quality check'!$A111-1,'Quality check'!AY$1-1)),"")</f>
        <v/>
      </c>
      <c r="AZ111" s="202" t="str">
        <f ca="1">IF(AND(ISNUMBER($A111),ISNUMBER(AZ$1)),IF(OFFSET(CountryData!$A$1,'Quality check'!$A111-1,'Quality check'!AZ$1-1)=0,"",OFFSET(CountryData!$A$1,'Quality check'!$A111-1,'Quality check'!AZ$1-1)),"")</f>
        <v/>
      </c>
      <c r="BA111" s="202" t="str">
        <f ca="1">IF(AND(ISNUMBER($A111),ISNUMBER(BA$1)),IF(OFFSET(CountryData!$A$1,'Quality check'!$A111-1,'Quality check'!BA$1-1)=0,"",OFFSET(CountryData!$A$1,'Quality check'!$A111-1,'Quality check'!BA$1-1)),"")</f>
        <v/>
      </c>
      <c r="BB111" s="202" t="str">
        <f ca="1">IF(AND(ISNUMBER($A111),ISNUMBER(BB$1)),IF(OFFSET(CountryData!$A$1,'Quality check'!$A111-1,'Quality check'!BB$1-1)=0,"",OFFSET(CountryData!$A$1,'Quality check'!$A111-1,'Quality check'!BB$1-1)),"")</f>
        <v/>
      </c>
      <c r="BC111" s="202" t="str">
        <f ca="1">IF(AND(ISNUMBER($A111),ISNUMBER(BC$1)),IF(OFFSET(CountryData!$A$1,'Quality check'!$A111-1,'Quality check'!BC$1-1)=0,"",OFFSET(CountryData!$A$1,'Quality check'!$A111-1,'Quality check'!BC$1-1)),"")</f>
        <v/>
      </c>
      <c r="BD111" s="313" t="str">
        <f ca="1">IF(AND(ISNUMBER($A111),ISNUMBER(BD$1)),IF(OFFSET(CountryData!$A$1,'Quality check'!$A111-1,'Quality check'!BD$1-1)=0,"",OFFSET(CountryData!$A$1,'Quality check'!$A111-1,'Quality check'!BD$1-1)),"")</f>
        <v/>
      </c>
      <c r="BE111" s="313" t="str">
        <f ca="1">IF(AND(ISNUMBER($A111),ISNUMBER(BE$1)),IF(OFFSET(CountryData!$A$1,'Quality check'!$A111-1,'Quality check'!BE$1-1)=0,"",OFFSET(CountryData!$A$1,'Quality check'!$A111-1,'Quality check'!BE$1-1)),"")</f>
        <v/>
      </c>
      <c r="BF111" s="313" t="str">
        <f ca="1">IF(AND(ISNUMBER($A111),ISNUMBER(BF$1)),IF(OFFSET(CountryData!$A$1,'Quality check'!$A111-1,'Quality check'!BF$1-1)=0,"",OFFSET(CountryData!$A$1,'Quality check'!$A111-1,'Quality check'!BF$1-1)),"")</f>
        <v/>
      </c>
      <c r="BG111" s="203" t="str">
        <f ca="1">IF(AND(ISNUMBER($A111),ISNUMBER(BG$1)),IF(OFFSET(CountryData!$A$1,'Quality check'!$A111-1,'Quality check'!BG$1-1)=0,"",OFFSET(CountryData!$A$1,'Quality check'!$A111-1,'Quality check'!BG$1-1)),"")</f>
        <v/>
      </c>
      <c r="BH111" s="202" t="str">
        <f ca="1">IF(AND(ISNUMBER($A111),ISNUMBER(BH$1)),IF(OFFSET(CountryData!$A$1,'Quality check'!$A111-1,'Quality check'!BH$1-1)=0,"",OFFSET(CountryData!$A$1,'Quality check'!$A111-1,'Quality check'!BH$1-1)),"")</f>
        <v/>
      </c>
      <c r="BI111" s="203" t="str">
        <f ca="1">IF(AND(ISNUMBER($A111),ISNUMBER(BI$1)),IF(OFFSET(CountryData!$A$1,'Quality check'!$A111-1,'Quality check'!BI$1-1)=0,"",OFFSET(CountryData!$A$1,'Quality check'!$A111-1,'Quality check'!BI$1-1)),"")</f>
        <v/>
      </c>
      <c r="BJ111" s="202" t="str">
        <f ca="1">IF(AND(ISNUMBER($A111),ISNUMBER(BJ$1)),IF(OFFSET(CountryData!$A$1,'Quality check'!$A111-1,'Quality check'!BJ$1-1)=0,"",OFFSET(CountryData!$A$1,'Quality check'!$A111-1,'Quality check'!BJ$1-1)),"")</f>
        <v/>
      </c>
      <c r="BK111" s="202" t="str">
        <f ca="1">IF(AND(ISNUMBER($A111),ISNUMBER(BK$1)),IF(OFFSET(CountryData!$A$1,'Quality check'!$A111-1,'Quality check'!BK$1-1)=0,"",OFFSET(CountryData!$A$1,'Quality check'!$A111-1,'Quality check'!BK$1-1)),"")</f>
        <v/>
      </c>
      <c r="BL111" s="308" t="str">
        <f ca="1">IF(AND(ISNUMBER($A111),ISNUMBER(BL$1)),IF(OFFSET(CountryData!$A$1,'Quality check'!$A111-1,'Quality check'!BL$1-1)=0,"",OFFSET(CountryData!$A$1,'Quality check'!$A111-1,'Quality check'!BL$1-1)),"")</f>
        <v/>
      </c>
      <c r="BM111" s="308" t="str">
        <f ca="1">IF(AND(ISNUMBER($A111),ISNUMBER(BM$1)),IF(OFFSET(CountryData!$A$1,'Quality check'!$A111-1,'Quality check'!BM$1-1)=0,"",OFFSET(CountryData!$A$1,'Quality check'!$A111-1,'Quality check'!BM$1-1)),"")</f>
        <v/>
      </c>
      <c r="BN111" s="308" t="str">
        <f ca="1">IF(AND(ISNUMBER($A111),ISNUMBER(BN$1)),IF(OFFSET(CountryData!$A$1,'Quality check'!$A111-1,'Quality check'!BN$1-1)=0,"",OFFSET(CountryData!$A$1,'Quality check'!$A111-1,'Quality check'!BN$1-1)),"")</f>
        <v/>
      </c>
      <c r="BO111" s="308" t="str">
        <f ca="1">IF(AND(ISNUMBER($A111),ISNUMBER(BO$1)),IF(OFFSET(CountryData!$A$1,'Quality check'!$A111-1,'Quality check'!BO$1-1)=0,"",OFFSET(CountryData!$A$1,'Quality check'!$A111-1,'Quality check'!BO$1-1)),"")</f>
        <v/>
      </c>
      <c r="BP111" s="308" t="str">
        <f ca="1">IF(AND(ISNUMBER($A111),ISNUMBER(BP$1)),IF(OFFSET(CountryData!$A$1,'Quality check'!$A111-1,'Quality check'!BP$1-1)=0,"",OFFSET(CountryData!$A$1,'Quality check'!$A111-1,'Quality check'!BP$1-1)),"")</f>
        <v/>
      </c>
      <c r="BQ111" s="308" t="str">
        <f ca="1">IF(AND(ISNUMBER($A111),ISNUMBER(BQ$1)),IF(OFFSET(CountryData!$A$1,'Quality check'!$A111-1,'Quality check'!BQ$1-1)=0,"",OFFSET(CountryData!$A$1,'Quality check'!$A111-1,'Quality check'!BQ$1-1)),"")</f>
        <v/>
      </c>
      <c r="BR111" s="308" t="str">
        <f ca="1">IF(AND(ISNUMBER($A111),ISNUMBER(BR$1)),IF(OFFSET(CountryData!$A$1,'Quality check'!$A111-1,'Quality check'!BR$1-1)=0,"",OFFSET(CountryData!$A$1,'Quality check'!$A111-1,'Quality check'!BR$1-1)),"")</f>
        <v/>
      </c>
      <c r="BS111" s="308" t="str">
        <f ca="1">IF(AND(ISNUMBER($A111),ISNUMBER(BS$1)),IF(OFFSET(CountryData!$A$1,'Quality check'!$A111-1,'Quality check'!BS$1-1)=0,"",OFFSET(CountryData!$A$1,'Quality check'!$A111-1,'Quality check'!BS$1-1)),"")</f>
        <v/>
      </c>
      <c r="BT111" s="308" t="str">
        <f ca="1">IF(AND(ISNUMBER($A111),ISNUMBER(BT$1)),IF(OFFSET(CountryData!$A$1,'Quality check'!$A111-1,'Quality check'!BT$1-1)=0,"",OFFSET(CountryData!$A$1,'Quality check'!$A111-1,'Quality check'!BT$1-1)),"")</f>
        <v/>
      </c>
      <c r="BU111" s="308" t="str">
        <f ca="1">IF(AND(ISNUMBER($A111),ISNUMBER(BU$1)),IF(OFFSET(CountryData!$A$1,'Quality check'!$A111-1,'Quality check'!BU$1-1)=0,"",OFFSET(CountryData!$A$1,'Quality check'!$A111-1,'Quality check'!BU$1-1)),"")</f>
        <v/>
      </c>
      <c r="BV111" s="308" t="str">
        <f ca="1">IF(AND(ISNUMBER($A111),ISNUMBER(BV$1)),IF(OFFSET(CountryData!$A$1,'Quality check'!$A111-1,'Quality check'!BV$1-1)=0,"",OFFSET(CountryData!$A$1,'Quality check'!$A111-1,'Quality check'!BV$1-1)),"")</f>
        <v/>
      </c>
      <c r="BW111" s="308" t="str">
        <f ca="1">IF(AND(ISNUMBER($A111),ISNUMBER(BW$1)),IF(OFFSET(CountryData!$A$1,'Quality check'!$A111-1,'Quality check'!BW$1-1)=0,"",OFFSET(CountryData!$A$1,'Quality check'!$A111-1,'Quality check'!BW$1-1)),"")</f>
        <v/>
      </c>
      <c r="BX111" s="202" t="str">
        <f ca="1">IF(AND(ISNUMBER($A111),ISNUMBER(BX$1)),IF(OFFSET(CountryData!$A$1,'Quality check'!$A111-1,'Quality check'!BX$1-1)=0,"",OFFSET(CountryData!$A$1,'Quality check'!$A111-1,'Quality check'!BX$1-1)),"")</f>
        <v/>
      </c>
      <c r="BY111" s="308" t="str">
        <f ca="1">IF(AND(ISNUMBER($A111),ISNUMBER(BY$1)),IF(OFFSET(CountryData!$A$1,'Quality check'!$A111-1,'Quality check'!BY$1-1)=0,"",OFFSET(CountryData!$A$1,'Quality check'!$A111-1,'Quality check'!BY$1-1)),"")</f>
        <v/>
      </c>
      <c r="BZ111" s="308" t="str">
        <f ca="1">IF(AND(ISNUMBER($A111),ISNUMBER(BZ$1)),IF(OFFSET(CountryData!$A$1,'Quality check'!$A111-1,'Quality check'!BZ$1-1)=0,"",OFFSET(CountryData!$A$1,'Quality check'!$A111-1,'Quality check'!BZ$1-1)),"")</f>
        <v/>
      </c>
      <c r="CA111" s="308" t="str">
        <f ca="1">IF(AND(ISNUMBER($A111),ISNUMBER(CA$1)),IF(OFFSET(CountryData!$A$1,'Quality check'!$A111-1,'Quality check'!CA$1-1)=0,"",OFFSET(CountryData!$A$1,'Quality check'!$A111-1,'Quality check'!CA$1-1)),"")</f>
        <v/>
      </c>
      <c r="CB111" s="308" t="str">
        <f ca="1">IF(AND(ISNUMBER($A111),ISNUMBER(CB$1)),IF(OFFSET(CountryData!$A$1,'Quality check'!$A111-1,'Quality check'!CB$1-1)=0,"",OFFSET(CountryData!$A$1,'Quality check'!$A111-1,'Quality check'!CB$1-1)),"")</f>
        <v/>
      </c>
      <c r="CC111" s="308" t="str">
        <f ca="1">IF(AND(ISNUMBER($A111),ISNUMBER(CC$1)),IF(OFFSET(CountryData!$A$1,'Quality check'!$A111-1,'Quality check'!CC$1-1)=0,"",OFFSET(CountryData!$A$1,'Quality check'!$A111-1,'Quality check'!CC$1-1)),"")</f>
        <v/>
      </c>
      <c r="CD111" s="308" t="str">
        <f ca="1">IF(AND(ISNUMBER($A111),ISNUMBER(CD$1)),IF(OFFSET(CountryData!$A$1,'Quality check'!$A111-1,'Quality check'!CD$1-1)=0,"",OFFSET(CountryData!$A$1,'Quality check'!$A111-1,'Quality check'!CD$1-1)),"")</f>
        <v/>
      </c>
      <c r="CE111" s="308" t="str">
        <f ca="1">IF(AND(ISNUMBER($A111),ISNUMBER(CE$1)),IF(OFFSET(CountryData!$A$1,'Quality check'!$A111-1,'Quality check'!CE$1-1)=0,"",OFFSET(CountryData!$A$1,'Quality check'!$A111-1,'Quality check'!CE$1-1)),"")</f>
        <v/>
      </c>
      <c r="CF111" s="308" t="str">
        <f ca="1">IF(AND(ISNUMBER($A111),ISNUMBER(CF$1)),IF(OFFSET(CountryData!$A$1,'Quality check'!$A111-1,'Quality check'!CF$1-1)=0,"",OFFSET(CountryData!$A$1,'Quality check'!$A111-1,'Quality check'!CF$1-1)),"")</f>
        <v/>
      </c>
      <c r="CG111" s="308" t="str">
        <f ca="1">IF(AND(ISNUMBER($A111),ISNUMBER(CG$1)),IF(OFFSET(CountryData!$A$1,'Quality check'!$A111-1,'Quality check'!CG$1-1)=0,"",OFFSET(CountryData!$A$1,'Quality check'!$A111-1,'Quality check'!CG$1-1)),"")</f>
        <v/>
      </c>
      <c r="CH111" s="308" t="str">
        <f ca="1">IF(AND(ISNUMBER($A111),ISNUMBER(CH$1)),IF(OFFSET(CountryData!$A$1,'Quality check'!$A111-1,'Quality check'!CH$1-1)=0,"",OFFSET(CountryData!$A$1,'Quality check'!$A111-1,'Quality check'!CH$1-1)),"")</f>
        <v/>
      </c>
      <c r="CI111" s="308" t="str">
        <f ca="1">IF(AND(ISNUMBER($A111),ISNUMBER(CI$1)),IF(OFFSET(CountryData!$A$1,'Quality check'!$A111-1,'Quality check'!CI$1-1)=0,"",OFFSET(CountryData!$A$1,'Quality check'!$A111-1,'Quality check'!CI$1-1)),"")</f>
        <v/>
      </c>
      <c r="CJ111" s="308" t="str">
        <f ca="1">IF(AND(ISNUMBER($A111),ISNUMBER(CJ$1)),IF(OFFSET(CountryData!$A$1,'Quality check'!$A111-1,'Quality check'!CJ$1-1)=0,"",OFFSET(CountryData!$A$1,'Quality check'!$A111-1,'Quality check'!CJ$1-1)),"")</f>
        <v/>
      </c>
      <c r="CK111" s="202" t="str">
        <f ca="1">IF(AND(ISNUMBER($A111),ISNUMBER(CK$1)),IF(OFFSET(CountryData!$A$1,'Quality check'!$A111-1,'Quality check'!CK$1-1)=0,"",OFFSET(CountryData!$A$1,'Quality check'!$A111-1,'Quality check'!CK$1-1)),"")</f>
        <v/>
      </c>
      <c r="CL111" s="308" t="str">
        <f ca="1">IF(AND(ISNUMBER($A111),ISNUMBER(CL$1)),IF(OFFSET(CountryData!$A$1,'Quality check'!$A111-1,'Quality check'!CL$1-1)=0,"",OFFSET(CountryData!$A$1,'Quality check'!$A111-1,'Quality check'!CL$1-1)),"")</f>
        <v/>
      </c>
      <c r="CM111" s="308" t="str">
        <f ca="1">IF(AND(ISNUMBER($A111),ISNUMBER(CM$1)),IF(OFFSET(CountryData!$A$1,'Quality check'!$A111-1,'Quality check'!CM$1-1)=0,"",OFFSET(CountryData!$A$1,'Quality check'!$A111-1,'Quality check'!CM$1-1)),"")</f>
        <v/>
      </c>
      <c r="CN111" s="308" t="str">
        <f ca="1">IF(AND(ISNUMBER($A111),ISNUMBER(CN$1)),IF(OFFSET(CountryData!$A$1,'Quality check'!$A111-1,'Quality check'!CN$1-1)=0,"",OFFSET(CountryData!$A$1,'Quality check'!$A111-1,'Quality check'!CN$1-1)),"")</f>
        <v/>
      </c>
      <c r="CO111" s="308" t="str">
        <f ca="1">IF(AND(ISNUMBER($A111),ISNUMBER(CO$1)),IF(OFFSET(CountryData!$A$1,'Quality check'!$A111-1,'Quality check'!CO$1-1)=0,"",OFFSET(CountryData!$A$1,'Quality check'!$A111-1,'Quality check'!CO$1-1)),"")</f>
        <v/>
      </c>
      <c r="CP111" s="308" t="str">
        <f ca="1">IF(AND(ISNUMBER($A111),ISNUMBER(CP$1)),IF(OFFSET(CountryData!$A$1,'Quality check'!$A111-1,'Quality check'!CP$1-1)=0,"",OFFSET(CountryData!$A$1,'Quality check'!$A111-1,'Quality check'!CP$1-1)),"")</f>
        <v/>
      </c>
      <c r="CQ111" s="308" t="str">
        <f ca="1">IF(AND(ISNUMBER($A111),ISNUMBER(CQ$1)),IF(OFFSET(CountryData!$A$1,'Quality check'!$A111-1,'Quality check'!CQ$1-1)=0,"",OFFSET(CountryData!$A$1,'Quality check'!$A111-1,'Quality check'!CQ$1-1)),"")</f>
        <v/>
      </c>
      <c r="CR111" s="203" t="str">
        <f ca="1">IF(AND(ISNUMBER($A111),ISNUMBER(CR$1)),IF(OFFSET(CountryData!$A$1,'Quality check'!$A111-1,'Quality check'!CR$1-1)=0,"",OFFSET(CountryData!$A$1,'Quality check'!$A111-1,'Quality check'!CR$1-1)),"")</f>
        <v/>
      </c>
      <c r="CS111" s="203" t="str">
        <f ca="1">IF(AND(ISNUMBER($A111),ISNUMBER(CS$1)),IF(OFFSET(CountryData!$A$1,'Quality check'!$A111-1,'Quality check'!CS$1-1)=0,"",OFFSET(CountryData!$A$1,'Quality check'!$A111-1,'Quality check'!CS$1-1)),"")</f>
        <v/>
      </c>
      <c r="CT111" s="203" t="str">
        <f ca="1">IF(AND(ISNUMBER($A111),ISNUMBER(CT$1)),IF(OFFSET(CountryData!$A$1,'Quality check'!$A111-1,'Quality check'!CT$1-1)=0,"",OFFSET(CountryData!$A$1,'Quality check'!$A111-1,'Quality check'!CT$1-1)),"")</f>
        <v/>
      </c>
      <c r="CU111" s="203" t="str">
        <f ca="1">IF(AND(ISNUMBER($A111),ISNUMBER(CU$1)),IF(OFFSET(CountryData!$A$1,'Quality check'!$A111-1,'Quality check'!CU$1-1)=0,"",OFFSET(CountryData!$A$1,'Quality check'!$A111-1,'Quality check'!CU$1-1)),"")</f>
        <v/>
      </c>
      <c r="CV111" s="203" t="str">
        <f ca="1">IF(AND(ISNUMBER($A111),ISNUMBER(CV$1)),IF(OFFSET(CountryData!$A$1,'Quality check'!$A111-1,'Quality check'!CV$1-1)=0,"",OFFSET(CountryData!$A$1,'Quality check'!$A111-1,'Quality check'!CV$1-1)),"")</f>
        <v/>
      </c>
      <c r="CW111" s="203" t="str">
        <f ca="1">IF(AND(ISNUMBER($A111),ISNUMBER(CW$1)),IF(OFFSET(CountryData!$A$1,'Quality check'!$A111-1,'Quality check'!CW$1-1)=0,"",OFFSET(CountryData!$A$1,'Quality check'!$A111-1,'Quality check'!CW$1-1)),"")</f>
        <v/>
      </c>
      <c r="CX111" s="203" t="str">
        <f ca="1">IF(AND(ISNUMBER($A111),ISNUMBER(CX$1)),IF(OFFSET(CountryData!$A$1,'Quality check'!$A111-1,'Quality check'!CX$1-1)=0,"",OFFSET(CountryData!$A$1,'Quality check'!$A111-1,'Quality check'!CX$1-1)),"")</f>
        <v/>
      </c>
      <c r="CY111" s="203" t="str">
        <f ca="1">IF(AND(ISNUMBER($A111),ISNUMBER(CY$1)),IF(OFFSET(CountryData!$A$1,'Quality check'!$A111-1,'Quality check'!CY$1-1)=0,"",OFFSET(CountryData!$A$1,'Quality check'!$A111-1,'Quality check'!CY$1-1)),"")</f>
        <v/>
      </c>
      <c r="CZ111" s="308" t="str">
        <f ca="1">IF(AND(ISNUMBER($A111),ISNUMBER(CZ$1)),IF(OFFSET(CountryData!$A$1,'Quality check'!$A111-1,'Quality check'!CZ$1-1)=0,"",OFFSET(CountryData!$A$1,'Quality check'!$A111-1,'Quality check'!CZ$1-1)),"")</f>
        <v/>
      </c>
      <c r="DA111" s="308" t="str">
        <f ca="1">IF(AND(ISNUMBER($A111),ISNUMBER(DA$1)),IF(OFFSET(CountryData!$A$1,'Quality check'!$A111-1,'Quality check'!DA$1-1)=0,"",OFFSET(CountryData!$A$1,'Quality check'!$A111-1,'Quality check'!DA$1-1)),"")</f>
        <v/>
      </c>
      <c r="DB111" s="202" t="str">
        <f ca="1">IF(AND(ISNUMBER($A111),ISNUMBER(DB$1)),IF(OFFSET(CountryData!$A$1,'Quality check'!$A111-1,'Quality check'!DB$1-1)=0,"",OFFSET(CountryData!$A$1,'Quality check'!$A111-1,'Quality check'!DB$1-1)),"")</f>
        <v/>
      </c>
      <c r="DC111" s="308" t="str">
        <f ca="1">IF(AND(ISNUMBER($A111),ISNUMBER(DC$1)),IF(OFFSET(CountryData!$A$1,'Quality check'!$A111-1,'Quality check'!DC$1-1)=0,"",OFFSET(CountryData!$A$1,'Quality check'!$A111-1,'Quality check'!DC$1-1)),"")</f>
        <v/>
      </c>
      <c r="DD111" s="308" t="str">
        <f ca="1">IF(AND(ISNUMBER($A111),ISNUMBER(DD$1)),IF(OFFSET(CountryData!$A$1,'Quality check'!$A111-1,'Quality check'!DD$1-1)=0,"",OFFSET(CountryData!$A$1,'Quality check'!$A111-1,'Quality check'!DD$1-1)),"")</f>
        <v/>
      </c>
      <c r="DE111" s="202" t="str">
        <f ca="1">IF(AND(ISNUMBER($A111),ISNUMBER(DE$1)),IF(OFFSET(CountryData!$A$1,'Quality check'!$A111-1,'Quality check'!DE$1-1)=0,"",OFFSET(CountryData!$A$1,'Quality check'!$A111-1,'Quality check'!DE$1-1)),"")</f>
        <v/>
      </c>
      <c r="DF111" s="203" t="str">
        <f ca="1">IF(AND(ISNUMBER($A111),ISNUMBER(DF$1)),IF(OFFSET(CountryData!$A$1,'Quality check'!$A111-1,'Quality check'!DF$1-1)=0,"",OFFSET(CountryData!$A$1,'Quality check'!$A111-1,'Quality check'!DF$1-1)),"")</f>
        <v/>
      </c>
      <c r="DG111" s="308" t="str">
        <f ca="1">IF(AND(ISNUMBER($A111),ISNUMBER(DG$1)),IF(OFFSET(CountryData!$A$1,'Quality check'!$A111-1,'Quality check'!DG$1-1)=0,"",OFFSET(CountryData!$A$1,'Quality check'!$A111-1,'Quality check'!DG$1-1)),"")</f>
        <v/>
      </c>
      <c r="DH111" s="203" t="str">
        <f ca="1">IF(AND(ISNUMBER($A111),ISNUMBER(DH$1)),IF(OFFSET(CountryData!$A$1,'Quality check'!$A111-1,'Quality check'!DH$1-1)=0,"",OFFSET(CountryData!$A$1,'Quality check'!$A111-1,'Quality check'!DH$1-1)),"")</f>
        <v/>
      </c>
      <c r="DI111" s="308" t="str">
        <f ca="1">IF(AND(ISNUMBER($A111),ISNUMBER(DI$1)),IF(OFFSET(CountryData!$A$1,'Quality check'!$A111-1,'Quality check'!DI$1-1)=0,"",OFFSET(CountryData!$A$1,'Quality check'!$A111-1,'Quality check'!DI$1-1)),"")</f>
        <v/>
      </c>
      <c r="DJ111" s="308" t="str">
        <f ca="1">IF(AND(ISNUMBER($A111),ISNUMBER(DJ$1)),IF(OFFSET(CountryData!$A$1,'Quality check'!$A111-1,'Quality check'!DJ$1-1)=0,"",OFFSET(CountryData!$A$1,'Quality check'!$A111-1,'Quality check'!DJ$1-1)),"")</f>
        <v/>
      </c>
      <c r="DK111" s="203" t="str">
        <f ca="1">IF(AND(ISNUMBER($A111),ISNUMBER(DK$1)),IF(OFFSET(CountryData!$A$1,'Quality check'!$A111-1,'Quality check'!DK$1-1)=0,"",OFFSET(CountryData!$A$1,'Quality check'!$A111-1,'Quality check'!DK$1-1)),"")</f>
        <v/>
      </c>
      <c r="DL111" s="203" t="str">
        <f ca="1">IF(AND(ISNUMBER($A111),ISNUMBER(DL$1)),IF(OFFSET(CountryData!$A$1,'Quality check'!$A111-1,'Quality check'!DL$1-1)=0,"",OFFSET(CountryData!$A$1,'Quality check'!$A111-1,'Quality check'!DL$1-1)),"")</f>
        <v/>
      </c>
      <c r="DM111" s="203" t="str">
        <f ca="1">IF(AND(ISNUMBER($A111),ISNUMBER(DM$1)),IF(OFFSET(CountryData!$A$1,'Quality check'!$A111-1,'Quality check'!DM$1-1)=0,"",OFFSET(CountryData!$A$1,'Quality check'!$A111-1,'Quality check'!DM$1-1)),"")</f>
        <v/>
      </c>
      <c r="DN111" s="203" t="str">
        <f ca="1">IF(AND(ISNUMBER($A111),ISNUMBER(DN$1)),IF(OFFSET(CountryData!$A$1,'Quality check'!$A111-1,'Quality check'!DN$1-1)=0,"",OFFSET(CountryData!$A$1,'Quality check'!$A111-1,'Quality check'!DN$1-1)),"")</f>
        <v/>
      </c>
      <c r="DO111" t="str">
        <f ca="1">IF(AND(ISNUMBER($A111),ISNUMBER(DO$1)),IF(OFFSET(CountryData!$A$1,'Quality check'!$A111-1,'Quality check'!DO$1-1)=0,"",OFFSET(CountryData!$A$1,'Quality check'!$A111-1,'Quality check'!DO$1-1)),"")</f>
        <v/>
      </c>
      <c r="DP111" t="str">
        <f ca="1">IF(AND(ISNUMBER($A111),ISNUMBER(DP$1)),IF(OFFSET(CountryData!$A$1,'Quality check'!$A111-1,'Quality check'!DP$1-1)=0,"",OFFSET(CountryData!$A$1,'Quality check'!$A111-1,'Quality check'!DP$1-1)),"")</f>
        <v/>
      </c>
      <c r="EF111">
        <f t="shared" si="14"/>
        <v>18</v>
      </c>
      <c r="EG111" t="str">
        <f t="shared" si="15"/>
        <v/>
      </c>
      <c r="EH111" t="str">
        <f t="shared" si="11"/>
        <v/>
      </c>
    </row>
    <row r="112" spans="1:138" x14ac:dyDescent="0.25">
      <c r="A112" s="114">
        <f>IF(ISNUMBER(MATCH(C112,CountryData!$EM:$EM,0)),MATCH(C112,CountryData!$EM:$EM,0),"")</f>
        <v>66</v>
      </c>
      <c r="B112" t="s">
        <v>482</v>
      </c>
      <c r="C112" t="s">
        <v>801</v>
      </c>
      <c r="D112" t="str">
        <f t="shared" si="12"/>
        <v>Swaziland</v>
      </c>
      <c r="E112">
        <f t="shared" si="13"/>
        <v>2011</v>
      </c>
      <c r="F112" s="203">
        <f ca="1">IF(AND(ISNUMBER($A112),ISNUMBER(F$1)),IF(OFFSET(CountryData!$A$1,'Quality check'!$A112-1,'Quality check'!F$1-1)=0,"",OFFSET(CountryData!$A$1,'Quality check'!$A112-1,'Quality check'!F$1-1)),"")</f>
        <v>1203000</v>
      </c>
      <c r="G112" s="203" t="str">
        <f ca="1">IF(AND(ISNUMBER($A112),ISNUMBER(G$1)),IF(OFFSET(CountryData!$A$1,'Quality check'!$A112-1,'Quality check'!G$1-1)=0,"",OFFSET(CountryData!$A$1,'Quality check'!$A112-1,'Quality check'!G$1-1)),"")</f>
        <v/>
      </c>
      <c r="H112" s="202" t="str">
        <f ca="1">IF(AND(ISNUMBER($A112),ISNUMBER(H$1)),IF(OFFSET(CountryData!$A$1,'Quality check'!$A112-1,'Quality check'!H$1-1)=0,"",OFFSET(CountryData!$A$1,'Quality check'!$A112-1,'Quality check'!H$1-1)),"")</f>
        <v/>
      </c>
      <c r="I112" s="202">
        <f ca="1">IF(AND(ISNUMBER($A112),ISNUMBER(I$1)),IF(OFFSET(CountryData!$A$1,'Quality check'!$A112-1,'Quality check'!I$1-1)=0,"",OFFSET(CountryData!$A$1,'Quality check'!$A112-1,'Quality check'!I$1-1)),"")</f>
        <v>1.6E-2</v>
      </c>
      <c r="J112" s="203" t="str">
        <f ca="1">IF(AND(ISNUMBER($A112),ISNUMBER(J$1)),IF(OFFSET(CountryData!$A$1,'Quality check'!$A112-1,'Quality check'!J$1-1)=0,"",OFFSET(CountryData!$A$1,'Quality check'!$A112-1,'Quality check'!J$1-1)),"")</f>
        <v/>
      </c>
      <c r="K112" s="203" t="str">
        <f ca="1">IF(AND(ISNUMBER($A112),ISNUMBER(K$1)),IF(OFFSET(CountryData!$A$1,'Quality check'!$A112-1,'Quality check'!K$1-1)=0,"",OFFSET(CountryData!$A$1,'Quality check'!$A112-1,'Quality check'!K$1-1)),"")</f>
        <v/>
      </c>
      <c r="L112" s="203" t="str">
        <f ca="1">IF(AND(ISNUMBER($A112),ISNUMBER(L$1)),IF(OFFSET(CountryData!$A$1,'Quality check'!$A112-1,'Quality check'!L$1-1)=0,"",OFFSET(CountryData!$A$1,'Quality check'!$A112-1,'Quality check'!L$1-1)),"")</f>
        <v/>
      </c>
      <c r="M112" s="203" t="str">
        <f ca="1">IF(AND(ISNUMBER($A112),ISNUMBER(M$1)),IF(OFFSET(CountryData!$A$1,'Quality check'!$A112-1,'Quality check'!M$1-1)=0,"",OFFSET(CountryData!$A$1,'Quality check'!$A112-1,'Quality check'!M$1-1)),"")</f>
        <v/>
      </c>
      <c r="N112" s="203" t="str">
        <f ca="1">IF(AND(ISNUMBER($A112),ISNUMBER(N$1)),IF(OFFSET(CountryData!$A$1,'Quality check'!$A112-1,'Quality check'!N$1-1)=0,"",OFFSET(CountryData!$A$1,'Quality check'!$A112-1,'Quality check'!N$1-1)),"")</f>
        <v/>
      </c>
      <c r="O112" s="203" t="str">
        <f ca="1">IF(AND(ISNUMBER($A112),ISNUMBER(O$1)),IF(OFFSET(CountryData!$A$1,'Quality check'!$A112-1,'Quality check'!O$1-1)=0,"",OFFSET(CountryData!$A$1,'Quality check'!$A112-1,'Quality check'!O$1-1)),"")</f>
        <v/>
      </c>
      <c r="P112" s="203" t="str">
        <f ca="1">IF(AND(ISNUMBER($A112),ISNUMBER(P$1)),IF(OFFSET(CountryData!$A$1,'Quality check'!$A112-1,'Quality check'!P$1-1)=0,"",OFFSET(CountryData!$A$1,'Quality check'!$A112-1,'Quality check'!P$1-1)),"")</f>
        <v/>
      </c>
      <c r="Q112" s="203" t="str">
        <f ca="1">IF(AND(ISNUMBER($A112),ISNUMBER(Q$1)),IF(OFFSET(CountryData!$A$1,'Quality check'!$A112-1,'Quality check'!Q$1-1)=0,"",OFFSET(CountryData!$A$1,'Quality check'!$A112-1,'Quality check'!Q$1-1)),"")</f>
        <v/>
      </c>
      <c r="R112" s="203" t="str">
        <f ca="1">IF(AND(ISNUMBER($A112),ISNUMBER(R$1)),IF(OFFSET(CountryData!$A$1,'Quality check'!$A112-1,'Quality check'!R$1-1)=0,"",OFFSET(CountryData!$A$1,'Quality check'!$A112-1,'Quality check'!R$1-1)),"")</f>
        <v/>
      </c>
      <c r="S112" s="203" t="str">
        <f ca="1">IF(AND(ISNUMBER($A112),ISNUMBER(S$1)),IF(OFFSET(CountryData!$A$1,'Quality check'!$A112-1,'Quality check'!S$1-1)=0,"",OFFSET(CountryData!$A$1,'Quality check'!$A112-1,'Quality check'!S$1-1)),"")</f>
        <v/>
      </c>
      <c r="T112" s="202" t="str">
        <f ca="1">IF(AND(ISNUMBER($A112),ISNUMBER(T$1)),IF(OFFSET(CountryData!$A$1,'Quality check'!$A112-1,'Quality check'!T$1-1)=0,"",OFFSET(CountryData!$A$1,'Quality check'!$A112-1,'Quality check'!T$1-1)),"")</f>
        <v/>
      </c>
      <c r="U112" s="203" t="str">
        <f ca="1">IF(AND(ISNUMBER($A112),ISNUMBER(U$1)),IF(OFFSET(CountryData!$A$1,'Quality check'!$A112-1,'Quality check'!U$1-1)=0,"",OFFSET(CountryData!$A$1,'Quality check'!$A112-1,'Quality check'!U$1-1)),"")</f>
        <v/>
      </c>
      <c r="V112" s="203" t="str">
        <f ca="1">IF(AND(ISNUMBER($A112),ISNUMBER(V$1)),IF(OFFSET(CountryData!$A$1,'Quality check'!$A112-1,'Quality check'!V$1-1)=0,"",OFFSET(CountryData!$A$1,'Quality check'!$A112-1,'Quality check'!V$1-1)),"")</f>
        <v/>
      </c>
      <c r="W112" s="202" t="str">
        <f ca="1">IF(AND(ISNUMBER($A112),ISNUMBER(W$1)),IF(OFFSET(CountryData!$A$1,'Quality check'!$A112-1,'Quality check'!W$1-1)=0,"",OFFSET(CountryData!$A$1,'Quality check'!$A112-1,'Quality check'!W$1-1)),"")</f>
        <v/>
      </c>
      <c r="X112" s="202" t="str">
        <f ca="1">IF(AND(ISNUMBER($A112),ISNUMBER(X$1)),IF(OFFSET(CountryData!$A$1,'Quality check'!$A112-1,'Quality check'!X$1-1)=0,"",OFFSET(CountryData!$A$1,'Quality check'!$A112-1,'Quality check'!X$1-1)),"")</f>
        <v/>
      </c>
      <c r="Y112" s="202" t="str">
        <f ca="1">IF(AND(ISNUMBER($A112),ISNUMBER(Y$1)),IF(OFFSET(CountryData!$A$1,'Quality check'!$A112-1,'Quality check'!Y$1-1)=0,"",OFFSET(CountryData!$A$1,'Quality check'!$A112-1,'Quality check'!Y$1-1)),"")</f>
        <v/>
      </c>
      <c r="Z112" s="202" t="str">
        <f ca="1">IF(AND(ISNUMBER($A112),ISNUMBER(Z$1)),IF(OFFSET(CountryData!$A$1,'Quality check'!$A112-1,'Quality check'!Z$1-1)=0,"",OFFSET(CountryData!$A$1,'Quality check'!$A112-1,'Quality check'!Z$1-1)),"")</f>
        <v/>
      </c>
      <c r="AA112" s="203" t="str">
        <f ca="1">IF(AND(ISNUMBER($A112),ISNUMBER(AA$1)),IF(OFFSET(CountryData!$A$1,'Quality check'!$A112-1,'Quality check'!AA$1-1)=0,"",OFFSET(CountryData!$A$1,'Quality check'!$A112-1,'Quality check'!AA$1-1)),"")</f>
        <v/>
      </c>
      <c r="AB112" s="203" t="str">
        <f ca="1">IF(AND(ISNUMBER($A112),ISNUMBER(AB$1)),IF(OFFSET(CountryData!$A$1,'Quality check'!$A112-1,'Quality check'!AB$1-1)=0,"",OFFSET(CountryData!$A$1,'Quality check'!$A112-1,'Quality check'!AB$1-1)),"")</f>
        <v/>
      </c>
      <c r="AC112" s="203">
        <f ca="1">IF(AND(ISNUMBER($A112),ISNUMBER(AC$1)),IF(OFFSET(CountryData!$A$1,'Quality check'!$A112-1,'Quality check'!AC$1-1)=0,"",OFFSET(CountryData!$A$1,'Quality check'!$A112-1,'Quality check'!AC$1-1)),"")</f>
        <v>4000</v>
      </c>
      <c r="AD112" s="203" t="str">
        <f ca="1">IF(AND(ISNUMBER($A112),ISNUMBER(AD$1)),IF(OFFSET(CountryData!$A$1,'Quality check'!$A112-1,'Quality check'!AD$1-1)=0,"",OFFSET(CountryData!$A$1,'Quality check'!$A112-1,'Quality check'!AD$1-1)),"")</f>
        <v/>
      </c>
      <c r="AE112" s="202" t="str">
        <f ca="1">IF(AND(ISNUMBER($A112),ISNUMBER(AE$1)),IF(OFFSET(CountryData!$A$1,'Quality check'!$A112-1,'Quality check'!AE$1-1)=0,"",OFFSET(CountryData!$A$1,'Quality check'!$A112-1,'Quality check'!AE$1-1)),"")</f>
        <v/>
      </c>
      <c r="AF112" s="308" t="str">
        <f ca="1">IF(AND(ISNUMBER($A112),ISNUMBER(AF$1)),IF(OFFSET(CountryData!$A$1,'Quality check'!$A112-1,'Quality check'!AF$1-1)=0,"",OFFSET(CountryData!$A$1,'Quality check'!$A112-1,'Quality check'!AF$1-1)),"")</f>
        <v/>
      </c>
      <c r="AG112" s="203" t="str">
        <f ca="1">IF(AND(ISNUMBER($A112),ISNUMBER(AG$1)),IF(OFFSET(CountryData!$A$1,'Quality check'!$A112-1,'Quality check'!AG$1-1)=0,"",OFFSET(CountryData!$A$1,'Quality check'!$A112-1,'Quality check'!AG$1-1)),"")</f>
        <v/>
      </c>
      <c r="AH112" s="203" t="str">
        <f ca="1">IF(AND(ISNUMBER($A112),ISNUMBER(AH$1)),IF(OFFSET(CountryData!$A$1,'Quality check'!$A112-1,'Quality check'!AH$1-1)=0,"",OFFSET(CountryData!$A$1,'Quality check'!$A112-1,'Quality check'!AH$1-1)),"")</f>
        <v/>
      </c>
      <c r="AI112" s="203" t="str">
        <f ca="1">IF(AND(ISNUMBER($A112),ISNUMBER(AI$1)),IF(OFFSET(CountryData!$A$1,'Quality check'!$A112-1,'Quality check'!AI$1-1)=0,"",OFFSET(CountryData!$A$1,'Quality check'!$A112-1,'Quality check'!AI$1-1)),"")</f>
        <v/>
      </c>
      <c r="AJ112" s="202" t="str">
        <f ca="1">IF(AND(ISNUMBER($A112),ISNUMBER(AJ$1)),IF(OFFSET(CountryData!$A$1,'Quality check'!$A112-1,'Quality check'!AJ$1-1)=0,"",OFFSET(CountryData!$A$1,'Quality check'!$A112-1,'Quality check'!AJ$1-1)),"")</f>
        <v/>
      </c>
      <c r="AK112" s="202" t="str">
        <f ca="1">IF(AND(ISNUMBER($A112),ISNUMBER(AK$1)),IF(OFFSET(CountryData!$A$1,'Quality check'!$A112-1,'Quality check'!AK$1-1)=0,"",OFFSET(CountryData!$A$1,'Quality check'!$A112-1,'Quality check'!AK$1-1)),"")</f>
        <v/>
      </c>
      <c r="AL112" s="202" t="str">
        <f ca="1">IF(AND(ISNUMBER($A112),ISNUMBER(AL$1)),IF(OFFSET(CountryData!$A$1,'Quality check'!$A112-1,'Quality check'!AL$1-1)=0,"",OFFSET(CountryData!$A$1,'Quality check'!$A112-1,'Quality check'!AL$1-1)),"")</f>
        <v/>
      </c>
      <c r="AM112" s="202" t="str">
        <f ca="1">IF(AND(ISNUMBER($A112),ISNUMBER(AM$1)),IF(OFFSET(CountryData!$A$1,'Quality check'!$A112-1,'Quality check'!AM$1-1)=0,"",OFFSET(CountryData!$A$1,'Quality check'!$A112-1,'Quality check'!AM$1-1)),"")</f>
        <v/>
      </c>
      <c r="AN112" s="202" t="str">
        <f ca="1">IF(AND(ISNUMBER($A112),ISNUMBER(AN$1)),IF(OFFSET(CountryData!$A$1,'Quality check'!$A112-1,'Quality check'!AN$1-1)=0,"",OFFSET(CountryData!$A$1,'Quality check'!$A112-1,'Quality check'!AN$1-1)),"")</f>
        <v/>
      </c>
      <c r="AO112" s="203" t="str">
        <f ca="1">IF(AND(ISNUMBER($A112),ISNUMBER(AO$1)),IF(OFFSET(CountryData!$A$1,'Quality check'!$A112-1,'Quality check'!AO$1-1)=0,"",OFFSET(CountryData!$A$1,'Quality check'!$A112-1,'Quality check'!AO$1-1)),"")</f>
        <v/>
      </c>
      <c r="AP112" s="203" t="str">
        <f ca="1">IF(AND(ISNUMBER($A112),ISNUMBER(AP$1)),IF(OFFSET(CountryData!$A$1,'Quality check'!$A112-1,'Quality check'!AP$1-1)=0,"",OFFSET(CountryData!$A$1,'Quality check'!$A112-1,'Quality check'!AP$1-1)),"")</f>
        <v/>
      </c>
      <c r="AQ112" s="202" t="str">
        <f ca="1">IF(AND(ISNUMBER($A112),ISNUMBER(AQ$1)),IF(OFFSET(CountryData!$A$1,'Quality check'!$A112-1,'Quality check'!AQ$1-1)=0,"",OFFSET(CountryData!$A$1,'Quality check'!$A112-1,'Quality check'!AQ$1-1)),"")</f>
        <v/>
      </c>
      <c r="AR112" s="202" t="str">
        <f ca="1">IF(AND(ISNUMBER($A112),ISNUMBER(AR$1)),IF(OFFSET(CountryData!$A$1,'Quality check'!$A112-1,'Quality check'!AR$1-1)=0,"",OFFSET(CountryData!$A$1,'Quality check'!$A112-1,'Quality check'!AR$1-1)),"")</f>
        <v/>
      </c>
      <c r="AS112" s="202" t="str">
        <f ca="1">IF(AND(ISNUMBER($A112),ISNUMBER(AS$1)),IF(OFFSET(CountryData!$A$1,'Quality check'!$A112-1,'Quality check'!AS$1-1)=0,"",OFFSET(CountryData!$A$1,'Quality check'!$A112-1,'Quality check'!AS$1-1)),"")</f>
        <v/>
      </c>
      <c r="AT112" s="202" t="str">
        <f ca="1">IF(AND(ISNUMBER($A112),ISNUMBER(AT$1)),IF(OFFSET(CountryData!$A$1,'Quality check'!$A112-1,'Quality check'!AT$1-1)=0,"",OFFSET(CountryData!$A$1,'Quality check'!$A112-1,'Quality check'!AT$1-1)),"")</f>
        <v/>
      </c>
      <c r="AU112" s="202" t="str">
        <f ca="1">IF(AND(ISNUMBER($A112),ISNUMBER(AU$1)),IF(OFFSET(CountryData!$A$1,'Quality check'!$A112-1,'Quality check'!AU$1-1)=0,"",OFFSET(CountryData!$A$1,'Quality check'!$A112-1,'Quality check'!AU$1-1)),"")</f>
        <v/>
      </c>
      <c r="AV112" s="202" t="str">
        <f ca="1">IF(AND(ISNUMBER($A112),ISNUMBER(AV$1)),IF(OFFSET(CountryData!$A$1,'Quality check'!$A112-1,'Quality check'!AV$1-1)=0,"",OFFSET(CountryData!$A$1,'Quality check'!$A112-1,'Quality check'!AV$1-1)),"")</f>
        <v/>
      </c>
      <c r="AW112" s="203" t="str">
        <f ca="1">IF(AND(ISNUMBER($A112),ISNUMBER(AW$1)),IF(OFFSET(CountryData!$A$1,'Quality check'!$A112-1,'Quality check'!AW$1-1)=0,"",OFFSET(CountryData!$A$1,'Quality check'!$A112-1,'Quality check'!AW$1-1)),"")</f>
        <v/>
      </c>
      <c r="AX112" s="203" t="str">
        <f ca="1">IF(AND(ISNUMBER($A112),ISNUMBER(AX$1)),IF(OFFSET(CountryData!$A$1,'Quality check'!$A112-1,'Quality check'!AX$1-1)=0,"",OFFSET(CountryData!$A$1,'Quality check'!$A112-1,'Quality check'!AX$1-1)),"")</f>
        <v/>
      </c>
      <c r="AY112" s="202" t="str">
        <f ca="1">IF(AND(ISNUMBER($A112),ISNUMBER(AY$1)),IF(OFFSET(CountryData!$A$1,'Quality check'!$A112-1,'Quality check'!AY$1-1)=0,"",OFFSET(CountryData!$A$1,'Quality check'!$A112-1,'Quality check'!AY$1-1)),"")</f>
        <v/>
      </c>
      <c r="AZ112" s="202" t="str">
        <f ca="1">IF(AND(ISNUMBER($A112),ISNUMBER(AZ$1)),IF(OFFSET(CountryData!$A$1,'Quality check'!$A112-1,'Quality check'!AZ$1-1)=0,"",OFFSET(CountryData!$A$1,'Quality check'!$A112-1,'Quality check'!AZ$1-1)),"")</f>
        <v/>
      </c>
      <c r="BA112" s="202" t="str">
        <f ca="1">IF(AND(ISNUMBER($A112),ISNUMBER(BA$1)),IF(OFFSET(CountryData!$A$1,'Quality check'!$A112-1,'Quality check'!BA$1-1)=0,"",OFFSET(CountryData!$A$1,'Quality check'!$A112-1,'Quality check'!BA$1-1)),"")</f>
        <v/>
      </c>
      <c r="BB112" s="202" t="str">
        <f ca="1">IF(AND(ISNUMBER($A112),ISNUMBER(BB$1)),IF(OFFSET(CountryData!$A$1,'Quality check'!$A112-1,'Quality check'!BB$1-1)=0,"",OFFSET(CountryData!$A$1,'Quality check'!$A112-1,'Quality check'!BB$1-1)),"")</f>
        <v/>
      </c>
      <c r="BC112" s="202" t="str">
        <f ca="1">IF(AND(ISNUMBER($A112),ISNUMBER(BC$1)),IF(OFFSET(CountryData!$A$1,'Quality check'!$A112-1,'Quality check'!BC$1-1)=0,"",OFFSET(CountryData!$A$1,'Quality check'!$A112-1,'Quality check'!BC$1-1)),"")</f>
        <v/>
      </c>
      <c r="BD112" s="313" t="str">
        <f ca="1">IF(AND(ISNUMBER($A112),ISNUMBER(BD$1)),IF(OFFSET(CountryData!$A$1,'Quality check'!$A112-1,'Quality check'!BD$1-1)=0,"",OFFSET(CountryData!$A$1,'Quality check'!$A112-1,'Quality check'!BD$1-1)),"")</f>
        <v/>
      </c>
      <c r="BE112" s="313" t="str">
        <f ca="1">IF(AND(ISNUMBER($A112),ISNUMBER(BE$1)),IF(OFFSET(CountryData!$A$1,'Quality check'!$A112-1,'Quality check'!BE$1-1)=0,"",OFFSET(CountryData!$A$1,'Quality check'!$A112-1,'Quality check'!BE$1-1)),"")</f>
        <v/>
      </c>
      <c r="BF112" s="313" t="str">
        <f ca="1">IF(AND(ISNUMBER($A112),ISNUMBER(BF$1)),IF(OFFSET(CountryData!$A$1,'Quality check'!$A112-1,'Quality check'!BF$1-1)=0,"",OFFSET(CountryData!$A$1,'Quality check'!$A112-1,'Quality check'!BF$1-1)),"")</f>
        <v/>
      </c>
      <c r="BG112" s="203" t="str">
        <f ca="1">IF(AND(ISNUMBER($A112),ISNUMBER(BG$1)),IF(OFFSET(CountryData!$A$1,'Quality check'!$A112-1,'Quality check'!BG$1-1)=0,"",OFFSET(CountryData!$A$1,'Quality check'!$A112-1,'Quality check'!BG$1-1)),"")</f>
        <v/>
      </c>
      <c r="BH112" s="202" t="str">
        <f ca="1">IF(AND(ISNUMBER($A112),ISNUMBER(BH$1)),IF(OFFSET(CountryData!$A$1,'Quality check'!$A112-1,'Quality check'!BH$1-1)=0,"",OFFSET(CountryData!$A$1,'Quality check'!$A112-1,'Quality check'!BH$1-1)),"")</f>
        <v/>
      </c>
      <c r="BI112" s="203" t="str">
        <f ca="1">IF(AND(ISNUMBER($A112),ISNUMBER(BI$1)),IF(OFFSET(CountryData!$A$1,'Quality check'!$A112-1,'Quality check'!BI$1-1)=0,"",OFFSET(CountryData!$A$1,'Quality check'!$A112-1,'Quality check'!BI$1-1)),"")</f>
        <v/>
      </c>
      <c r="BJ112" s="202" t="str">
        <f ca="1">IF(AND(ISNUMBER($A112),ISNUMBER(BJ$1)),IF(OFFSET(CountryData!$A$1,'Quality check'!$A112-1,'Quality check'!BJ$1-1)=0,"",OFFSET(CountryData!$A$1,'Quality check'!$A112-1,'Quality check'!BJ$1-1)),"")</f>
        <v/>
      </c>
      <c r="BK112" s="202" t="str">
        <f ca="1">IF(AND(ISNUMBER($A112),ISNUMBER(BK$1)),IF(OFFSET(CountryData!$A$1,'Quality check'!$A112-1,'Quality check'!BK$1-1)=0,"",OFFSET(CountryData!$A$1,'Quality check'!$A112-1,'Quality check'!BK$1-1)),"")</f>
        <v/>
      </c>
      <c r="BL112" s="308" t="str">
        <f ca="1">IF(AND(ISNUMBER($A112),ISNUMBER(BL$1)),IF(OFFSET(CountryData!$A$1,'Quality check'!$A112-1,'Quality check'!BL$1-1)=0,"",OFFSET(CountryData!$A$1,'Quality check'!$A112-1,'Quality check'!BL$1-1)),"")</f>
        <v/>
      </c>
      <c r="BM112" s="308" t="str">
        <f ca="1">IF(AND(ISNUMBER($A112),ISNUMBER(BM$1)),IF(OFFSET(CountryData!$A$1,'Quality check'!$A112-1,'Quality check'!BM$1-1)=0,"",OFFSET(CountryData!$A$1,'Quality check'!$A112-1,'Quality check'!BM$1-1)),"")</f>
        <v/>
      </c>
      <c r="BN112" s="308" t="str">
        <f ca="1">IF(AND(ISNUMBER($A112),ISNUMBER(BN$1)),IF(OFFSET(CountryData!$A$1,'Quality check'!$A112-1,'Quality check'!BN$1-1)=0,"",OFFSET(CountryData!$A$1,'Quality check'!$A112-1,'Quality check'!BN$1-1)),"")</f>
        <v/>
      </c>
      <c r="BO112" s="308" t="str">
        <f ca="1">IF(AND(ISNUMBER($A112),ISNUMBER(BO$1)),IF(OFFSET(CountryData!$A$1,'Quality check'!$A112-1,'Quality check'!BO$1-1)=0,"",OFFSET(CountryData!$A$1,'Quality check'!$A112-1,'Quality check'!BO$1-1)),"")</f>
        <v/>
      </c>
      <c r="BP112" s="308" t="str">
        <f ca="1">IF(AND(ISNUMBER($A112),ISNUMBER(BP$1)),IF(OFFSET(CountryData!$A$1,'Quality check'!$A112-1,'Quality check'!BP$1-1)=0,"",OFFSET(CountryData!$A$1,'Quality check'!$A112-1,'Quality check'!BP$1-1)),"")</f>
        <v/>
      </c>
      <c r="BQ112" s="308" t="str">
        <f ca="1">IF(AND(ISNUMBER($A112),ISNUMBER(BQ$1)),IF(OFFSET(CountryData!$A$1,'Quality check'!$A112-1,'Quality check'!BQ$1-1)=0,"",OFFSET(CountryData!$A$1,'Quality check'!$A112-1,'Quality check'!BQ$1-1)),"")</f>
        <v/>
      </c>
      <c r="BR112" s="308" t="str">
        <f ca="1">IF(AND(ISNUMBER($A112),ISNUMBER(BR$1)),IF(OFFSET(CountryData!$A$1,'Quality check'!$A112-1,'Quality check'!BR$1-1)=0,"",OFFSET(CountryData!$A$1,'Quality check'!$A112-1,'Quality check'!BR$1-1)),"")</f>
        <v/>
      </c>
      <c r="BS112" s="308" t="str">
        <f ca="1">IF(AND(ISNUMBER($A112),ISNUMBER(BS$1)),IF(OFFSET(CountryData!$A$1,'Quality check'!$A112-1,'Quality check'!BS$1-1)=0,"",OFFSET(CountryData!$A$1,'Quality check'!$A112-1,'Quality check'!BS$1-1)),"")</f>
        <v/>
      </c>
      <c r="BT112" s="308" t="str">
        <f ca="1">IF(AND(ISNUMBER($A112),ISNUMBER(BT$1)),IF(OFFSET(CountryData!$A$1,'Quality check'!$A112-1,'Quality check'!BT$1-1)=0,"",OFFSET(CountryData!$A$1,'Quality check'!$A112-1,'Quality check'!BT$1-1)),"")</f>
        <v/>
      </c>
      <c r="BU112" s="308" t="str">
        <f ca="1">IF(AND(ISNUMBER($A112),ISNUMBER(BU$1)),IF(OFFSET(CountryData!$A$1,'Quality check'!$A112-1,'Quality check'!BU$1-1)=0,"",OFFSET(CountryData!$A$1,'Quality check'!$A112-1,'Quality check'!BU$1-1)),"")</f>
        <v/>
      </c>
      <c r="BV112" s="308" t="str">
        <f ca="1">IF(AND(ISNUMBER($A112),ISNUMBER(BV$1)),IF(OFFSET(CountryData!$A$1,'Quality check'!$A112-1,'Quality check'!BV$1-1)=0,"",OFFSET(CountryData!$A$1,'Quality check'!$A112-1,'Quality check'!BV$1-1)),"")</f>
        <v/>
      </c>
      <c r="BW112" s="308" t="str">
        <f ca="1">IF(AND(ISNUMBER($A112),ISNUMBER(BW$1)),IF(OFFSET(CountryData!$A$1,'Quality check'!$A112-1,'Quality check'!BW$1-1)=0,"",OFFSET(CountryData!$A$1,'Quality check'!$A112-1,'Quality check'!BW$1-1)),"")</f>
        <v/>
      </c>
      <c r="BX112" s="202" t="str">
        <f ca="1">IF(AND(ISNUMBER($A112),ISNUMBER(BX$1)),IF(OFFSET(CountryData!$A$1,'Quality check'!$A112-1,'Quality check'!BX$1-1)=0,"",OFFSET(CountryData!$A$1,'Quality check'!$A112-1,'Quality check'!BX$1-1)),"")</f>
        <v/>
      </c>
      <c r="BY112" s="308" t="str">
        <f ca="1">IF(AND(ISNUMBER($A112),ISNUMBER(BY$1)),IF(OFFSET(CountryData!$A$1,'Quality check'!$A112-1,'Quality check'!BY$1-1)=0,"",OFFSET(CountryData!$A$1,'Quality check'!$A112-1,'Quality check'!BY$1-1)),"")</f>
        <v/>
      </c>
      <c r="BZ112" s="308" t="str">
        <f ca="1">IF(AND(ISNUMBER($A112),ISNUMBER(BZ$1)),IF(OFFSET(CountryData!$A$1,'Quality check'!$A112-1,'Quality check'!BZ$1-1)=0,"",OFFSET(CountryData!$A$1,'Quality check'!$A112-1,'Quality check'!BZ$1-1)),"")</f>
        <v/>
      </c>
      <c r="CA112" s="308" t="str">
        <f ca="1">IF(AND(ISNUMBER($A112),ISNUMBER(CA$1)),IF(OFFSET(CountryData!$A$1,'Quality check'!$A112-1,'Quality check'!CA$1-1)=0,"",OFFSET(CountryData!$A$1,'Quality check'!$A112-1,'Quality check'!CA$1-1)),"")</f>
        <v/>
      </c>
      <c r="CB112" s="308" t="str">
        <f ca="1">IF(AND(ISNUMBER($A112),ISNUMBER(CB$1)),IF(OFFSET(CountryData!$A$1,'Quality check'!$A112-1,'Quality check'!CB$1-1)=0,"",OFFSET(CountryData!$A$1,'Quality check'!$A112-1,'Quality check'!CB$1-1)),"")</f>
        <v/>
      </c>
      <c r="CC112" s="308" t="str">
        <f ca="1">IF(AND(ISNUMBER($A112),ISNUMBER(CC$1)),IF(OFFSET(CountryData!$A$1,'Quality check'!$A112-1,'Quality check'!CC$1-1)=0,"",OFFSET(CountryData!$A$1,'Quality check'!$A112-1,'Quality check'!CC$1-1)),"")</f>
        <v/>
      </c>
      <c r="CD112" s="308" t="str">
        <f ca="1">IF(AND(ISNUMBER($A112),ISNUMBER(CD$1)),IF(OFFSET(CountryData!$A$1,'Quality check'!$A112-1,'Quality check'!CD$1-1)=0,"",OFFSET(CountryData!$A$1,'Quality check'!$A112-1,'Quality check'!CD$1-1)),"")</f>
        <v/>
      </c>
      <c r="CE112" s="308" t="str">
        <f ca="1">IF(AND(ISNUMBER($A112),ISNUMBER(CE$1)),IF(OFFSET(CountryData!$A$1,'Quality check'!$A112-1,'Quality check'!CE$1-1)=0,"",OFFSET(CountryData!$A$1,'Quality check'!$A112-1,'Quality check'!CE$1-1)),"")</f>
        <v/>
      </c>
      <c r="CF112" s="308" t="str">
        <f ca="1">IF(AND(ISNUMBER($A112),ISNUMBER(CF$1)),IF(OFFSET(CountryData!$A$1,'Quality check'!$A112-1,'Quality check'!CF$1-1)=0,"",OFFSET(CountryData!$A$1,'Quality check'!$A112-1,'Quality check'!CF$1-1)),"")</f>
        <v/>
      </c>
      <c r="CG112" s="308" t="str">
        <f ca="1">IF(AND(ISNUMBER($A112),ISNUMBER(CG$1)),IF(OFFSET(CountryData!$A$1,'Quality check'!$A112-1,'Quality check'!CG$1-1)=0,"",OFFSET(CountryData!$A$1,'Quality check'!$A112-1,'Quality check'!CG$1-1)),"")</f>
        <v/>
      </c>
      <c r="CH112" s="308" t="str">
        <f ca="1">IF(AND(ISNUMBER($A112),ISNUMBER(CH$1)),IF(OFFSET(CountryData!$A$1,'Quality check'!$A112-1,'Quality check'!CH$1-1)=0,"",OFFSET(CountryData!$A$1,'Quality check'!$A112-1,'Quality check'!CH$1-1)),"")</f>
        <v/>
      </c>
      <c r="CI112" s="308" t="str">
        <f ca="1">IF(AND(ISNUMBER($A112),ISNUMBER(CI$1)),IF(OFFSET(CountryData!$A$1,'Quality check'!$A112-1,'Quality check'!CI$1-1)=0,"",OFFSET(CountryData!$A$1,'Quality check'!$A112-1,'Quality check'!CI$1-1)),"")</f>
        <v/>
      </c>
      <c r="CJ112" s="308" t="str">
        <f ca="1">IF(AND(ISNUMBER($A112),ISNUMBER(CJ$1)),IF(OFFSET(CountryData!$A$1,'Quality check'!$A112-1,'Quality check'!CJ$1-1)=0,"",OFFSET(CountryData!$A$1,'Quality check'!$A112-1,'Quality check'!CJ$1-1)),"")</f>
        <v/>
      </c>
      <c r="CK112" s="202" t="str">
        <f ca="1">IF(AND(ISNUMBER($A112),ISNUMBER(CK$1)),IF(OFFSET(CountryData!$A$1,'Quality check'!$A112-1,'Quality check'!CK$1-1)=0,"",OFFSET(CountryData!$A$1,'Quality check'!$A112-1,'Quality check'!CK$1-1)),"")</f>
        <v/>
      </c>
      <c r="CL112" s="308" t="str">
        <f ca="1">IF(AND(ISNUMBER($A112),ISNUMBER(CL$1)),IF(OFFSET(CountryData!$A$1,'Quality check'!$A112-1,'Quality check'!CL$1-1)=0,"",OFFSET(CountryData!$A$1,'Quality check'!$A112-1,'Quality check'!CL$1-1)),"")</f>
        <v/>
      </c>
      <c r="CM112" s="308" t="str">
        <f ca="1">IF(AND(ISNUMBER($A112),ISNUMBER(CM$1)),IF(OFFSET(CountryData!$A$1,'Quality check'!$A112-1,'Quality check'!CM$1-1)=0,"",OFFSET(CountryData!$A$1,'Quality check'!$A112-1,'Quality check'!CM$1-1)),"")</f>
        <v/>
      </c>
      <c r="CN112" s="308" t="str">
        <f ca="1">IF(AND(ISNUMBER($A112),ISNUMBER(CN$1)),IF(OFFSET(CountryData!$A$1,'Quality check'!$A112-1,'Quality check'!CN$1-1)=0,"",OFFSET(CountryData!$A$1,'Quality check'!$A112-1,'Quality check'!CN$1-1)),"")</f>
        <v/>
      </c>
      <c r="CO112" s="308" t="str">
        <f ca="1">IF(AND(ISNUMBER($A112),ISNUMBER(CO$1)),IF(OFFSET(CountryData!$A$1,'Quality check'!$A112-1,'Quality check'!CO$1-1)=0,"",OFFSET(CountryData!$A$1,'Quality check'!$A112-1,'Quality check'!CO$1-1)),"")</f>
        <v/>
      </c>
      <c r="CP112" s="308" t="str">
        <f ca="1">IF(AND(ISNUMBER($A112),ISNUMBER(CP$1)),IF(OFFSET(CountryData!$A$1,'Quality check'!$A112-1,'Quality check'!CP$1-1)=0,"",OFFSET(CountryData!$A$1,'Quality check'!$A112-1,'Quality check'!CP$1-1)),"")</f>
        <v/>
      </c>
      <c r="CQ112" s="308" t="str">
        <f ca="1">IF(AND(ISNUMBER($A112),ISNUMBER(CQ$1)),IF(OFFSET(CountryData!$A$1,'Quality check'!$A112-1,'Quality check'!CQ$1-1)=0,"",OFFSET(CountryData!$A$1,'Quality check'!$A112-1,'Quality check'!CQ$1-1)),"")</f>
        <v/>
      </c>
      <c r="CR112" s="203" t="str">
        <f ca="1">IF(AND(ISNUMBER($A112),ISNUMBER(CR$1)),IF(OFFSET(CountryData!$A$1,'Quality check'!$A112-1,'Quality check'!CR$1-1)=0,"",OFFSET(CountryData!$A$1,'Quality check'!$A112-1,'Quality check'!CR$1-1)),"")</f>
        <v/>
      </c>
      <c r="CS112" s="203" t="str">
        <f ca="1">IF(AND(ISNUMBER($A112),ISNUMBER(CS$1)),IF(OFFSET(CountryData!$A$1,'Quality check'!$A112-1,'Quality check'!CS$1-1)=0,"",OFFSET(CountryData!$A$1,'Quality check'!$A112-1,'Quality check'!CS$1-1)),"")</f>
        <v/>
      </c>
      <c r="CT112" s="203" t="str">
        <f ca="1">IF(AND(ISNUMBER($A112),ISNUMBER(CT$1)),IF(OFFSET(CountryData!$A$1,'Quality check'!$A112-1,'Quality check'!CT$1-1)=0,"",OFFSET(CountryData!$A$1,'Quality check'!$A112-1,'Quality check'!CT$1-1)),"")</f>
        <v/>
      </c>
      <c r="CU112" s="203" t="str">
        <f ca="1">IF(AND(ISNUMBER($A112),ISNUMBER(CU$1)),IF(OFFSET(CountryData!$A$1,'Quality check'!$A112-1,'Quality check'!CU$1-1)=0,"",OFFSET(CountryData!$A$1,'Quality check'!$A112-1,'Quality check'!CU$1-1)),"")</f>
        <v/>
      </c>
      <c r="CV112" s="203" t="str">
        <f ca="1">IF(AND(ISNUMBER($A112),ISNUMBER(CV$1)),IF(OFFSET(CountryData!$A$1,'Quality check'!$A112-1,'Quality check'!CV$1-1)=0,"",OFFSET(CountryData!$A$1,'Quality check'!$A112-1,'Quality check'!CV$1-1)),"")</f>
        <v/>
      </c>
      <c r="CW112" s="203" t="str">
        <f ca="1">IF(AND(ISNUMBER($A112),ISNUMBER(CW$1)),IF(OFFSET(CountryData!$A$1,'Quality check'!$A112-1,'Quality check'!CW$1-1)=0,"",OFFSET(CountryData!$A$1,'Quality check'!$A112-1,'Quality check'!CW$1-1)),"")</f>
        <v/>
      </c>
      <c r="CX112" s="203" t="str">
        <f ca="1">IF(AND(ISNUMBER($A112),ISNUMBER(CX$1)),IF(OFFSET(CountryData!$A$1,'Quality check'!$A112-1,'Quality check'!CX$1-1)=0,"",OFFSET(CountryData!$A$1,'Quality check'!$A112-1,'Quality check'!CX$1-1)),"")</f>
        <v/>
      </c>
      <c r="CY112" s="203" t="str">
        <f ca="1">IF(AND(ISNUMBER($A112),ISNUMBER(CY$1)),IF(OFFSET(CountryData!$A$1,'Quality check'!$A112-1,'Quality check'!CY$1-1)=0,"",OFFSET(CountryData!$A$1,'Quality check'!$A112-1,'Quality check'!CY$1-1)),"")</f>
        <v/>
      </c>
      <c r="CZ112" s="308" t="str">
        <f ca="1">IF(AND(ISNUMBER($A112),ISNUMBER(CZ$1)),IF(OFFSET(CountryData!$A$1,'Quality check'!$A112-1,'Quality check'!CZ$1-1)=0,"",OFFSET(CountryData!$A$1,'Quality check'!$A112-1,'Quality check'!CZ$1-1)),"")</f>
        <v/>
      </c>
      <c r="DA112" s="308" t="str">
        <f ca="1">IF(AND(ISNUMBER($A112),ISNUMBER(DA$1)),IF(OFFSET(CountryData!$A$1,'Quality check'!$A112-1,'Quality check'!DA$1-1)=0,"",OFFSET(CountryData!$A$1,'Quality check'!$A112-1,'Quality check'!DA$1-1)),"")</f>
        <v/>
      </c>
      <c r="DB112" s="202" t="str">
        <f ca="1">IF(AND(ISNUMBER($A112),ISNUMBER(DB$1)),IF(OFFSET(CountryData!$A$1,'Quality check'!$A112-1,'Quality check'!DB$1-1)=0,"",OFFSET(CountryData!$A$1,'Quality check'!$A112-1,'Quality check'!DB$1-1)),"")</f>
        <v/>
      </c>
      <c r="DC112" s="308" t="str">
        <f ca="1">IF(AND(ISNUMBER($A112),ISNUMBER(DC$1)),IF(OFFSET(CountryData!$A$1,'Quality check'!$A112-1,'Quality check'!DC$1-1)=0,"",OFFSET(CountryData!$A$1,'Quality check'!$A112-1,'Quality check'!DC$1-1)),"")</f>
        <v/>
      </c>
      <c r="DD112" s="308" t="str">
        <f ca="1">IF(AND(ISNUMBER($A112),ISNUMBER(DD$1)),IF(OFFSET(CountryData!$A$1,'Quality check'!$A112-1,'Quality check'!DD$1-1)=0,"",OFFSET(CountryData!$A$1,'Quality check'!$A112-1,'Quality check'!DD$1-1)),"")</f>
        <v/>
      </c>
      <c r="DE112" s="202" t="str">
        <f ca="1">IF(AND(ISNUMBER($A112),ISNUMBER(DE$1)),IF(OFFSET(CountryData!$A$1,'Quality check'!$A112-1,'Quality check'!DE$1-1)=0,"",OFFSET(CountryData!$A$1,'Quality check'!$A112-1,'Quality check'!DE$1-1)),"")</f>
        <v/>
      </c>
      <c r="DF112" s="203" t="str">
        <f ca="1">IF(AND(ISNUMBER($A112),ISNUMBER(DF$1)),IF(OFFSET(CountryData!$A$1,'Quality check'!$A112-1,'Quality check'!DF$1-1)=0,"",OFFSET(CountryData!$A$1,'Quality check'!$A112-1,'Quality check'!DF$1-1)),"")</f>
        <v/>
      </c>
      <c r="DG112" s="308" t="str">
        <f ca="1">IF(AND(ISNUMBER($A112),ISNUMBER(DG$1)),IF(OFFSET(CountryData!$A$1,'Quality check'!$A112-1,'Quality check'!DG$1-1)=0,"",OFFSET(CountryData!$A$1,'Quality check'!$A112-1,'Quality check'!DG$1-1)),"")</f>
        <v/>
      </c>
      <c r="DH112" s="203" t="str">
        <f ca="1">IF(AND(ISNUMBER($A112),ISNUMBER(DH$1)),IF(OFFSET(CountryData!$A$1,'Quality check'!$A112-1,'Quality check'!DH$1-1)=0,"",OFFSET(CountryData!$A$1,'Quality check'!$A112-1,'Quality check'!DH$1-1)),"")</f>
        <v/>
      </c>
      <c r="DI112" s="308" t="str">
        <f ca="1">IF(AND(ISNUMBER($A112),ISNUMBER(DI$1)),IF(OFFSET(CountryData!$A$1,'Quality check'!$A112-1,'Quality check'!DI$1-1)=0,"",OFFSET(CountryData!$A$1,'Quality check'!$A112-1,'Quality check'!DI$1-1)),"")</f>
        <v/>
      </c>
      <c r="DJ112" s="308" t="str">
        <f ca="1">IF(AND(ISNUMBER($A112),ISNUMBER(DJ$1)),IF(OFFSET(CountryData!$A$1,'Quality check'!$A112-1,'Quality check'!DJ$1-1)=0,"",OFFSET(CountryData!$A$1,'Quality check'!$A112-1,'Quality check'!DJ$1-1)),"")</f>
        <v/>
      </c>
      <c r="DK112" s="203" t="str">
        <f ca="1">IF(AND(ISNUMBER($A112),ISNUMBER(DK$1)),IF(OFFSET(CountryData!$A$1,'Quality check'!$A112-1,'Quality check'!DK$1-1)=0,"",OFFSET(CountryData!$A$1,'Quality check'!$A112-1,'Quality check'!DK$1-1)),"")</f>
        <v/>
      </c>
      <c r="DL112" s="203" t="str">
        <f ca="1">IF(AND(ISNUMBER($A112),ISNUMBER(DL$1)),IF(OFFSET(CountryData!$A$1,'Quality check'!$A112-1,'Quality check'!DL$1-1)=0,"",OFFSET(CountryData!$A$1,'Quality check'!$A112-1,'Quality check'!DL$1-1)),"")</f>
        <v/>
      </c>
      <c r="DM112" s="203" t="str">
        <f ca="1">IF(AND(ISNUMBER($A112),ISNUMBER(DM$1)),IF(OFFSET(CountryData!$A$1,'Quality check'!$A112-1,'Quality check'!DM$1-1)=0,"",OFFSET(CountryData!$A$1,'Quality check'!$A112-1,'Quality check'!DM$1-1)),"")</f>
        <v/>
      </c>
      <c r="DN112" s="203" t="str">
        <f ca="1">IF(AND(ISNUMBER($A112),ISNUMBER(DN$1)),IF(OFFSET(CountryData!$A$1,'Quality check'!$A112-1,'Quality check'!DN$1-1)=0,"",OFFSET(CountryData!$A$1,'Quality check'!$A112-1,'Quality check'!DN$1-1)),"")</f>
        <v/>
      </c>
      <c r="DO112" t="str">
        <f ca="1">IF(AND(ISNUMBER($A112),ISNUMBER(DO$1)),IF(OFFSET(CountryData!$A$1,'Quality check'!$A112-1,'Quality check'!DO$1-1)=0,"",OFFSET(CountryData!$A$1,'Quality check'!$A112-1,'Quality check'!DO$1-1)),"")</f>
        <v/>
      </c>
      <c r="DP112" t="str">
        <f ca="1">IF(AND(ISNUMBER($A112),ISNUMBER(DP$1)),IF(OFFSET(CountryData!$A$1,'Quality check'!$A112-1,'Quality check'!DP$1-1)=0,"",OFFSET(CountryData!$A$1,'Quality check'!$A112-1,'Quality check'!DP$1-1)),"")</f>
        <v/>
      </c>
      <c r="EF112">
        <f t="shared" si="14"/>
        <v>18</v>
      </c>
      <c r="EG112" t="str">
        <f t="shared" si="15"/>
        <v/>
      </c>
      <c r="EH112" t="str">
        <f t="shared" si="11"/>
        <v/>
      </c>
    </row>
    <row r="113" spans="1:138" x14ac:dyDescent="0.25">
      <c r="A113" s="114">
        <f>IF(ISNUMBER(MATCH(C113,CountryData!$EM:$EM,0)),MATCH(C113,CountryData!$EM:$EM,0),"")</f>
        <v>88</v>
      </c>
      <c r="B113" t="s">
        <v>483</v>
      </c>
      <c r="C113" t="s">
        <v>802</v>
      </c>
      <c r="D113" t="str">
        <f t="shared" si="12"/>
        <v>Swaziland</v>
      </c>
      <c r="E113">
        <f t="shared" si="13"/>
        <v>2012</v>
      </c>
      <c r="F113" s="203">
        <f ca="1">IF(AND(ISNUMBER($A113),ISNUMBER(F$1)),IF(OFFSET(CountryData!$A$1,'Quality check'!$A113-1,'Quality check'!F$1-1)=0,"",OFFSET(CountryData!$A$1,'Quality check'!$A113-1,'Quality check'!F$1-1)),"")</f>
        <v>1233062.3142722524</v>
      </c>
      <c r="G113" s="203">
        <f ca="1">IF(AND(ISNUMBER($A113),ISNUMBER(G$1)),IF(OFFSET(CountryData!$A$1,'Quality check'!$A113-1,'Quality check'!G$1-1)=0,"",OFFSET(CountryData!$A$1,'Quality check'!$A113-1,'Quality check'!G$1-1)),"")</f>
        <v>480894.30256617843</v>
      </c>
      <c r="H113" s="202" t="str">
        <f ca="1">IF(AND(ISNUMBER($A113),ISNUMBER(H$1)),IF(OFFSET(CountryData!$A$1,'Quality check'!$A113-1,'Quality check'!H$1-1)=0,"",OFFSET(CountryData!$A$1,'Quality check'!$A113-1,'Quality check'!H$1-1)),"")</f>
        <v/>
      </c>
      <c r="I113" s="202">
        <f ca="1">IF(AND(ISNUMBER($A113),ISNUMBER(I$1)),IF(OFFSET(CountryData!$A$1,'Quality check'!$A113-1,'Quality check'!I$1-1)=0,"",OFFSET(CountryData!$A$1,'Quality check'!$A113-1,'Quality check'!I$1-1)),"")</f>
        <v>1.6588877017375974E-2</v>
      </c>
      <c r="J113" s="203">
        <f ca="1">IF(AND(ISNUMBER($A113),ISNUMBER(J$1)),IF(OFFSET(CountryData!$A$1,'Quality check'!$A113-1,'Quality check'!J$1-1)=0,"",OFFSET(CountryData!$A$1,'Quality check'!$A113-1,'Quality check'!J$1-1)),"")</f>
        <v>626961.78958442004</v>
      </c>
      <c r="K113" s="203">
        <f ca="1">IF(AND(ISNUMBER($A113),ISNUMBER(K$1)),IF(OFFSET(CountryData!$A$1,'Quality check'!$A113-1,'Quality check'!K$1-1)=0,"",OFFSET(CountryData!$A$1,'Quality check'!$A113-1,'Quality check'!K$1-1)),"")</f>
        <v>122785.95196972639</v>
      </c>
      <c r="L113" s="203" t="str">
        <f ca="1">IF(AND(ISNUMBER($A113),ISNUMBER(L$1)),IF(OFFSET(CountryData!$A$1,'Quality check'!$A113-1,'Quality check'!L$1-1)=0,"",OFFSET(CountryData!$A$1,'Quality check'!$A113-1,'Quality check'!L$1-1)),"")</f>
        <v/>
      </c>
      <c r="M113" s="203">
        <f ca="1">IF(AND(ISNUMBER($A113),ISNUMBER(M$1)),IF(OFFSET(CountryData!$A$1,'Quality check'!$A113-1,'Quality check'!M$1-1)=0,"",OFFSET(CountryData!$A$1,'Quality check'!$A113-1,'Quality check'!M$1-1)),"")</f>
        <v>166489.42639962901</v>
      </c>
      <c r="N113" s="203">
        <f ca="1">IF(AND(ISNUMBER($A113),ISNUMBER(N$1)),IF(OFFSET(CountryData!$A$1,'Quality check'!$A113-1,'Quality check'!N$1-1)=0,"",OFFSET(CountryData!$A$1,'Quality check'!$A113-1,'Quality check'!N$1-1)),"")</f>
        <v>130984.2419459557</v>
      </c>
      <c r="O113" s="203">
        <f ca="1">IF(AND(ISNUMBER($A113),ISNUMBER(O$1)),IF(OFFSET(CountryData!$A$1,'Quality check'!$A113-1,'Quality check'!O$1-1)=0,"",OFFSET(CountryData!$A$1,'Quality check'!$A113-1,'Quality check'!O$1-1)),"")</f>
        <v>31464.574355876954</v>
      </c>
      <c r="P113" s="203">
        <f ca="1">IF(AND(ISNUMBER($A113),ISNUMBER(P$1)),IF(OFFSET(CountryData!$A$1,'Quality check'!$A113-1,'Quality check'!P$1-1)=0,"",OFFSET(CountryData!$A$1,'Quality check'!$A113-1,'Quality check'!P$1-1)),"")</f>
        <v>130984.2419459557</v>
      </c>
      <c r="Q113" s="203">
        <f ca="1">IF(AND(ISNUMBER($A113),ISNUMBER(Q$1)),IF(OFFSET(CountryData!$A$1,'Quality check'!$A113-1,'Quality check'!Q$1-1)=0,"",OFFSET(CountryData!$A$1,'Quality check'!$A113-1,'Quality check'!Q$1-1)),"")</f>
        <v>36419.562024918843</v>
      </c>
      <c r="R113" s="203">
        <f ca="1">IF(AND(ISNUMBER($A113),ISNUMBER(R$1)),IF(OFFSET(CountryData!$A$1,'Quality check'!$A113-1,'Quality check'!R$1-1)=0,"",OFFSET(CountryData!$A$1,'Quality check'!$A113-1,'Quality check'!R$1-1)),"")</f>
        <v>17286.429932084913</v>
      </c>
      <c r="S113" s="203">
        <f ca="1">IF(AND(ISNUMBER($A113),ISNUMBER(S$1)),IF(OFFSET(CountryData!$A$1,'Quality check'!$A113-1,'Quality check'!S$1-1)=0,"",OFFSET(CountryData!$A$1,'Quality check'!$A113-1,'Quality check'!S$1-1)),"")</f>
        <v>12105.954084930127</v>
      </c>
      <c r="T113" s="202">
        <f ca="1">IF(AND(ISNUMBER($A113),ISNUMBER(T$1)),IF(OFFSET(CountryData!$A$1,'Quality check'!$A113-1,'Quality check'!T$1-1)=0,"",OFFSET(CountryData!$A$1,'Quality check'!$A113-1,'Quality check'!T$1-1)),"")</f>
        <v>0.79</v>
      </c>
      <c r="U113" s="203">
        <f ca="1">IF(AND(ISNUMBER($A113),ISNUMBER(U$1)),IF(OFFSET(CountryData!$A$1,'Quality check'!$A113-1,'Quality check'!U$1-1)=0,"",OFFSET(CountryData!$A$1,'Quality check'!$A113-1,'Quality check'!U$1-1)),"")</f>
        <v>974119.2282750794</v>
      </c>
      <c r="V113" s="203">
        <f ca="1">IF(AND(ISNUMBER($A113),ISNUMBER(V$1)),IF(OFFSET(CountryData!$A$1,'Quality check'!$A113-1,'Quality check'!V$1-1)=0,"",OFFSET(CountryData!$A$1,'Quality check'!$A113-1,'Quality check'!V$1-1)),"")</f>
        <v>974119.2282750794</v>
      </c>
      <c r="W113" s="202" t="str">
        <f ca="1">IF(AND(ISNUMBER($A113),ISNUMBER(W$1)),IF(OFFSET(CountryData!$A$1,'Quality check'!$A113-1,'Quality check'!W$1-1)=0,"",OFFSET(CountryData!$A$1,'Quality check'!$A113-1,'Quality check'!W$1-1)),"")</f>
        <v/>
      </c>
      <c r="X113" s="202">
        <f ca="1">IF(AND(ISNUMBER($A113),ISNUMBER(X$1)),IF(OFFSET(CountryData!$A$1,'Quality check'!$A113-1,'Quality check'!X$1-1)=0,"",OFFSET(CountryData!$A$1,'Quality check'!$A113-1,'Quality check'!X$1-1)),"")</f>
        <v>6.3</v>
      </c>
      <c r="Y113" s="202" t="str">
        <f ca="1">IF(AND(ISNUMBER($A113),ISNUMBER(Y$1)),IF(OFFSET(CountryData!$A$1,'Quality check'!$A113-1,'Quality check'!Y$1-1)=0,"",OFFSET(CountryData!$A$1,'Quality check'!$A113-1,'Quality check'!Y$1-1)),"")</f>
        <v/>
      </c>
      <c r="Z113" s="202">
        <f ca="1">IF(AND(ISNUMBER($A113),ISNUMBER(Z$1)),IF(OFFSET(CountryData!$A$1,'Quality check'!$A113-1,'Quality check'!Z$1-1)=0,"",OFFSET(CountryData!$A$1,'Quality check'!$A113-1,'Quality check'!Z$1-1)),"")</f>
        <v>0.30000000000000004</v>
      </c>
      <c r="AA113" s="203">
        <f ca="1">IF(AND(ISNUMBER($A113),ISNUMBER(AA$1)),IF(OFFSET(CountryData!$A$1,'Quality check'!$A113-1,'Quality check'!AA$1-1)=0,"",OFFSET(CountryData!$A$1,'Quality check'!$A113-1,'Quality check'!AA$1-1)),"")</f>
        <v>1000</v>
      </c>
      <c r="AB113" s="203">
        <f ca="1">IF(AND(ISNUMBER($A113),ISNUMBER(AB$1)),IF(OFFSET(CountryData!$A$1,'Quality check'!$A113-1,'Quality check'!AB$1-1)=0,"",OFFSET(CountryData!$A$1,'Quality check'!$A113-1,'Quality check'!AB$1-1)),"")</f>
        <v>200</v>
      </c>
      <c r="AC113" s="203">
        <f ca="1">IF(AND(ISNUMBER($A113),ISNUMBER(AC$1)),IF(OFFSET(CountryData!$A$1,'Quality check'!$A113-1,'Quality check'!AC$1-1)=0,"",OFFSET(CountryData!$A$1,'Quality check'!$A113-1,'Quality check'!AC$1-1)),"")</f>
        <v>3000</v>
      </c>
      <c r="AD113" s="203" t="str">
        <f ca="1">IF(AND(ISNUMBER($A113),ISNUMBER(AD$1)),IF(OFFSET(CountryData!$A$1,'Quality check'!$A113-1,'Quality check'!AD$1-1)=0,"",OFFSET(CountryData!$A$1,'Quality check'!$A113-1,'Quality check'!AD$1-1)),"")</f>
        <v/>
      </c>
      <c r="AE113" s="202">
        <f ca="1">IF(AND(ISNUMBER($A113),ISNUMBER(AE$1)),IF(OFFSET(CountryData!$A$1,'Quality check'!$A113-1,'Quality check'!AE$1-1)=0,"",OFFSET(CountryData!$A$1,'Quality check'!$A113-1,'Quality check'!AE$1-1)),"")</f>
        <v>0.13400000000000001</v>
      </c>
      <c r="AF113" s="308">
        <f ca="1">IF(AND(ISNUMBER($A113),ISNUMBER(AF$1)),IF(OFFSET(CountryData!$A$1,'Quality check'!$A113-1,'Quality check'!AF$1-1)=0,"",OFFSET(CountryData!$A$1,'Quality check'!$A113-1,'Quality check'!AF$1-1)),"")</f>
        <v>2.9033333333333338</v>
      </c>
      <c r="AG113" s="203" t="str">
        <f ca="1">IF(AND(ISNUMBER($A113),ISNUMBER(AG$1)),IF(OFFSET(CountryData!$A$1,'Quality check'!$A113-1,'Quality check'!AG$1-1)=0,"",OFFSET(CountryData!$A$1,'Quality check'!$A113-1,'Quality check'!AG$1-1)),"")</f>
        <v/>
      </c>
      <c r="AH113" s="203" t="str">
        <f ca="1">IF(AND(ISNUMBER($A113),ISNUMBER(AH$1)),IF(OFFSET(CountryData!$A$1,'Quality check'!$A113-1,'Quality check'!AH$1-1)=0,"",OFFSET(CountryData!$A$1,'Quality check'!$A113-1,'Quality check'!AH$1-1)),"")</f>
        <v/>
      </c>
      <c r="AI113" s="203" t="str">
        <f ca="1">IF(AND(ISNUMBER($A113),ISNUMBER(AI$1)),IF(OFFSET(CountryData!$A$1,'Quality check'!$A113-1,'Quality check'!AI$1-1)=0,"",OFFSET(CountryData!$A$1,'Quality check'!$A113-1,'Quality check'!AI$1-1)),"")</f>
        <v/>
      </c>
      <c r="AJ113" s="202" t="str">
        <f ca="1">IF(AND(ISNUMBER($A113),ISNUMBER(AJ$1)),IF(OFFSET(CountryData!$A$1,'Quality check'!$A113-1,'Quality check'!AJ$1-1)=0,"",OFFSET(CountryData!$A$1,'Quality check'!$A113-1,'Quality check'!AJ$1-1)),"")</f>
        <v/>
      </c>
      <c r="AK113" s="202" t="str">
        <f ca="1">IF(AND(ISNUMBER($A113),ISNUMBER(AK$1)),IF(OFFSET(CountryData!$A$1,'Quality check'!$A113-1,'Quality check'!AK$1-1)=0,"",OFFSET(CountryData!$A$1,'Quality check'!$A113-1,'Quality check'!AK$1-1)),"")</f>
        <v/>
      </c>
      <c r="AL113" s="202" t="str">
        <f ca="1">IF(AND(ISNUMBER($A113),ISNUMBER(AL$1)),IF(OFFSET(CountryData!$A$1,'Quality check'!$A113-1,'Quality check'!AL$1-1)=0,"",OFFSET(CountryData!$A$1,'Quality check'!$A113-1,'Quality check'!AL$1-1)),"")</f>
        <v/>
      </c>
      <c r="AM113" s="202" t="str">
        <f ca="1">IF(AND(ISNUMBER($A113),ISNUMBER(AM$1)),IF(OFFSET(CountryData!$A$1,'Quality check'!$A113-1,'Quality check'!AM$1-1)=0,"",OFFSET(CountryData!$A$1,'Quality check'!$A113-1,'Quality check'!AM$1-1)),"")</f>
        <v/>
      </c>
      <c r="AN113" s="202" t="str">
        <f ca="1">IF(AND(ISNUMBER($A113),ISNUMBER(AN$1)),IF(OFFSET(CountryData!$A$1,'Quality check'!$A113-1,'Quality check'!AN$1-1)=0,"",OFFSET(CountryData!$A$1,'Quality check'!$A113-1,'Quality check'!AN$1-1)),"")</f>
        <v/>
      </c>
      <c r="AO113" s="203" t="str">
        <f ca="1">IF(AND(ISNUMBER($A113),ISNUMBER(AO$1)),IF(OFFSET(CountryData!$A$1,'Quality check'!$A113-1,'Quality check'!AO$1-1)=0,"",OFFSET(CountryData!$A$1,'Quality check'!$A113-1,'Quality check'!AO$1-1)),"")</f>
        <v/>
      </c>
      <c r="AP113" s="203" t="str">
        <f ca="1">IF(AND(ISNUMBER($A113),ISNUMBER(AP$1)),IF(OFFSET(CountryData!$A$1,'Quality check'!$A113-1,'Quality check'!AP$1-1)=0,"",OFFSET(CountryData!$A$1,'Quality check'!$A113-1,'Quality check'!AP$1-1)),"")</f>
        <v/>
      </c>
      <c r="AQ113" s="202" t="str">
        <f ca="1">IF(AND(ISNUMBER($A113),ISNUMBER(AQ$1)),IF(OFFSET(CountryData!$A$1,'Quality check'!$A113-1,'Quality check'!AQ$1-1)=0,"",OFFSET(CountryData!$A$1,'Quality check'!$A113-1,'Quality check'!AQ$1-1)),"")</f>
        <v/>
      </c>
      <c r="AR113" s="202" t="str">
        <f ca="1">IF(AND(ISNUMBER($A113),ISNUMBER(AR$1)),IF(OFFSET(CountryData!$A$1,'Quality check'!$A113-1,'Quality check'!AR$1-1)=0,"",OFFSET(CountryData!$A$1,'Quality check'!$A113-1,'Quality check'!AR$1-1)),"")</f>
        <v/>
      </c>
      <c r="AS113" s="202" t="str">
        <f ca="1">IF(AND(ISNUMBER($A113),ISNUMBER(AS$1)),IF(OFFSET(CountryData!$A$1,'Quality check'!$A113-1,'Quality check'!AS$1-1)=0,"",OFFSET(CountryData!$A$1,'Quality check'!$A113-1,'Quality check'!AS$1-1)),"")</f>
        <v/>
      </c>
      <c r="AT113" s="202" t="str">
        <f ca="1">IF(AND(ISNUMBER($A113),ISNUMBER(AT$1)),IF(OFFSET(CountryData!$A$1,'Quality check'!$A113-1,'Quality check'!AT$1-1)=0,"",OFFSET(CountryData!$A$1,'Quality check'!$A113-1,'Quality check'!AT$1-1)),"")</f>
        <v/>
      </c>
      <c r="AU113" s="202" t="str">
        <f ca="1">IF(AND(ISNUMBER($A113),ISNUMBER(AU$1)),IF(OFFSET(CountryData!$A$1,'Quality check'!$A113-1,'Quality check'!AU$1-1)=0,"",OFFSET(CountryData!$A$1,'Quality check'!$A113-1,'Quality check'!AU$1-1)),"")</f>
        <v/>
      </c>
      <c r="AV113" s="202" t="str">
        <f ca="1">IF(AND(ISNUMBER($A113),ISNUMBER(AV$1)),IF(OFFSET(CountryData!$A$1,'Quality check'!$A113-1,'Quality check'!AV$1-1)=0,"",OFFSET(CountryData!$A$1,'Quality check'!$A113-1,'Quality check'!AV$1-1)),"")</f>
        <v/>
      </c>
      <c r="AW113" s="203" t="str">
        <f ca="1">IF(AND(ISNUMBER($A113),ISNUMBER(AW$1)),IF(OFFSET(CountryData!$A$1,'Quality check'!$A113-1,'Quality check'!AW$1-1)=0,"",OFFSET(CountryData!$A$1,'Quality check'!$A113-1,'Quality check'!AW$1-1)),"")</f>
        <v/>
      </c>
      <c r="AX113" s="203" t="str">
        <f ca="1">IF(AND(ISNUMBER($A113),ISNUMBER(AX$1)),IF(OFFSET(CountryData!$A$1,'Quality check'!$A113-1,'Quality check'!AX$1-1)=0,"",OFFSET(CountryData!$A$1,'Quality check'!$A113-1,'Quality check'!AX$1-1)),"")</f>
        <v/>
      </c>
      <c r="AY113" s="202" t="str">
        <f ca="1">IF(AND(ISNUMBER($A113),ISNUMBER(AY$1)),IF(OFFSET(CountryData!$A$1,'Quality check'!$A113-1,'Quality check'!AY$1-1)=0,"",OFFSET(CountryData!$A$1,'Quality check'!$A113-1,'Quality check'!AY$1-1)),"")</f>
        <v/>
      </c>
      <c r="AZ113" s="202" t="str">
        <f ca="1">IF(AND(ISNUMBER($A113),ISNUMBER(AZ$1)),IF(OFFSET(CountryData!$A$1,'Quality check'!$A113-1,'Quality check'!AZ$1-1)=0,"",OFFSET(CountryData!$A$1,'Quality check'!$A113-1,'Quality check'!AZ$1-1)),"")</f>
        <v/>
      </c>
      <c r="BA113" s="202" t="str">
        <f ca="1">IF(AND(ISNUMBER($A113),ISNUMBER(BA$1)),IF(OFFSET(CountryData!$A$1,'Quality check'!$A113-1,'Quality check'!BA$1-1)=0,"",OFFSET(CountryData!$A$1,'Quality check'!$A113-1,'Quality check'!BA$1-1)),"")</f>
        <v/>
      </c>
      <c r="BB113" s="202" t="str">
        <f ca="1">IF(AND(ISNUMBER($A113),ISNUMBER(BB$1)),IF(OFFSET(CountryData!$A$1,'Quality check'!$A113-1,'Quality check'!BB$1-1)=0,"",OFFSET(CountryData!$A$1,'Quality check'!$A113-1,'Quality check'!BB$1-1)),"")</f>
        <v/>
      </c>
      <c r="BC113" s="202" t="str">
        <f ca="1">IF(AND(ISNUMBER($A113),ISNUMBER(BC$1)),IF(OFFSET(CountryData!$A$1,'Quality check'!$A113-1,'Quality check'!BC$1-1)=0,"",OFFSET(CountryData!$A$1,'Quality check'!$A113-1,'Quality check'!BC$1-1)),"")</f>
        <v/>
      </c>
      <c r="BD113" s="313" t="str">
        <f ca="1">IF(AND(ISNUMBER($A113),ISNUMBER(BD$1)),IF(OFFSET(CountryData!$A$1,'Quality check'!$A113-1,'Quality check'!BD$1-1)=0,"",OFFSET(CountryData!$A$1,'Quality check'!$A113-1,'Quality check'!BD$1-1)),"")</f>
        <v/>
      </c>
      <c r="BE113" s="313" t="str">
        <f ca="1">IF(AND(ISNUMBER($A113),ISNUMBER(BE$1)),IF(OFFSET(CountryData!$A$1,'Quality check'!$A113-1,'Quality check'!BE$1-1)=0,"",OFFSET(CountryData!$A$1,'Quality check'!$A113-1,'Quality check'!BE$1-1)),"")</f>
        <v/>
      </c>
      <c r="BF113" s="313" t="str">
        <f ca="1">IF(AND(ISNUMBER($A113),ISNUMBER(BF$1)),IF(OFFSET(CountryData!$A$1,'Quality check'!$A113-1,'Quality check'!BF$1-1)=0,"",OFFSET(CountryData!$A$1,'Quality check'!$A113-1,'Quality check'!BF$1-1)),"")</f>
        <v/>
      </c>
      <c r="BG113" s="203" t="str">
        <f ca="1">IF(AND(ISNUMBER($A113),ISNUMBER(BG$1)),IF(OFFSET(CountryData!$A$1,'Quality check'!$A113-1,'Quality check'!BG$1-1)=0,"",OFFSET(CountryData!$A$1,'Quality check'!$A113-1,'Quality check'!BG$1-1)),"")</f>
        <v/>
      </c>
      <c r="BH113" s="202" t="str">
        <f ca="1">IF(AND(ISNUMBER($A113),ISNUMBER(BH$1)),IF(OFFSET(CountryData!$A$1,'Quality check'!$A113-1,'Quality check'!BH$1-1)=0,"",OFFSET(CountryData!$A$1,'Quality check'!$A113-1,'Quality check'!BH$1-1)),"")</f>
        <v/>
      </c>
      <c r="BI113" s="203" t="str">
        <f ca="1">IF(AND(ISNUMBER($A113),ISNUMBER(BI$1)),IF(OFFSET(CountryData!$A$1,'Quality check'!$A113-1,'Quality check'!BI$1-1)=0,"",OFFSET(CountryData!$A$1,'Quality check'!$A113-1,'Quality check'!BI$1-1)),"")</f>
        <v/>
      </c>
      <c r="BJ113" s="202" t="str">
        <f ca="1">IF(AND(ISNUMBER($A113),ISNUMBER(BJ$1)),IF(OFFSET(CountryData!$A$1,'Quality check'!$A113-1,'Quality check'!BJ$1-1)=0,"",OFFSET(CountryData!$A$1,'Quality check'!$A113-1,'Quality check'!BJ$1-1)),"")</f>
        <v/>
      </c>
      <c r="BK113" s="202" t="str">
        <f ca="1">IF(AND(ISNUMBER($A113),ISNUMBER(BK$1)),IF(OFFSET(CountryData!$A$1,'Quality check'!$A113-1,'Quality check'!BK$1-1)=0,"",OFFSET(CountryData!$A$1,'Quality check'!$A113-1,'Quality check'!BK$1-1)),"")</f>
        <v/>
      </c>
      <c r="BL113" s="308" t="str">
        <f ca="1">IF(AND(ISNUMBER($A113),ISNUMBER(BL$1)),IF(OFFSET(CountryData!$A$1,'Quality check'!$A113-1,'Quality check'!BL$1-1)=0,"",OFFSET(CountryData!$A$1,'Quality check'!$A113-1,'Quality check'!BL$1-1)),"")</f>
        <v/>
      </c>
      <c r="BM113" s="308" t="str">
        <f ca="1">IF(AND(ISNUMBER($A113),ISNUMBER(BM$1)),IF(OFFSET(CountryData!$A$1,'Quality check'!$A113-1,'Quality check'!BM$1-1)=0,"",OFFSET(CountryData!$A$1,'Quality check'!$A113-1,'Quality check'!BM$1-1)),"")</f>
        <v/>
      </c>
      <c r="BN113" s="308" t="str">
        <f ca="1">IF(AND(ISNUMBER($A113),ISNUMBER(BN$1)),IF(OFFSET(CountryData!$A$1,'Quality check'!$A113-1,'Quality check'!BN$1-1)=0,"",OFFSET(CountryData!$A$1,'Quality check'!$A113-1,'Quality check'!BN$1-1)),"")</f>
        <v/>
      </c>
      <c r="BO113" s="308" t="str">
        <f ca="1">IF(AND(ISNUMBER($A113),ISNUMBER(BO$1)),IF(OFFSET(CountryData!$A$1,'Quality check'!$A113-1,'Quality check'!BO$1-1)=0,"",OFFSET(CountryData!$A$1,'Quality check'!$A113-1,'Quality check'!BO$1-1)),"")</f>
        <v/>
      </c>
      <c r="BP113" s="308" t="str">
        <f ca="1">IF(AND(ISNUMBER($A113),ISNUMBER(BP$1)),IF(OFFSET(CountryData!$A$1,'Quality check'!$A113-1,'Quality check'!BP$1-1)=0,"",OFFSET(CountryData!$A$1,'Quality check'!$A113-1,'Quality check'!BP$1-1)),"")</f>
        <v/>
      </c>
      <c r="BQ113" s="308" t="str">
        <f ca="1">IF(AND(ISNUMBER($A113),ISNUMBER(BQ$1)),IF(OFFSET(CountryData!$A$1,'Quality check'!$A113-1,'Quality check'!BQ$1-1)=0,"",OFFSET(CountryData!$A$1,'Quality check'!$A113-1,'Quality check'!BQ$1-1)),"")</f>
        <v/>
      </c>
      <c r="BR113" s="308" t="str">
        <f ca="1">IF(AND(ISNUMBER($A113),ISNUMBER(BR$1)),IF(OFFSET(CountryData!$A$1,'Quality check'!$A113-1,'Quality check'!BR$1-1)=0,"",OFFSET(CountryData!$A$1,'Quality check'!$A113-1,'Quality check'!BR$1-1)),"")</f>
        <v/>
      </c>
      <c r="BS113" s="308" t="str">
        <f ca="1">IF(AND(ISNUMBER($A113),ISNUMBER(BS$1)),IF(OFFSET(CountryData!$A$1,'Quality check'!$A113-1,'Quality check'!BS$1-1)=0,"",OFFSET(CountryData!$A$1,'Quality check'!$A113-1,'Quality check'!BS$1-1)),"")</f>
        <v/>
      </c>
      <c r="BT113" s="308" t="str">
        <f ca="1">IF(AND(ISNUMBER($A113),ISNUMBER(BT$1)),IF(OFFSET(CountryData!$A$1,'Quality check'!$A113-1,'Quality check'!BT$1-1)=0,"",OFFSET(CountryData!$A$1,'Quality check'!$A113-1,'Quality check'!BT$1-1)),"")</f>
        <v/>
      </c>
      <c r="BU113" s="308" t="str">
        <f ca="1">IF(AND(ISNUMBER($A113),ISNUMBER(BU$1)),IF(OFFSET(CountryData!$A$1,'Quality check'!$A113-1,'Quality check'!BU$1-1)=0,"",OFFSET(CountryData!$A$1,'Quality check'!$A113-1,'Quality check'!BU$1-1)),"")</f>
        <v/>
      </c>
      <c r="BV113" s="308" t="str">
        <f ca="1">IF(AND(ISNUMBER($A113),ISNUMBER(BV$1)),IF(OFFSET(CountryData!$A$1,'Quality check'!$A113-1,'Quality check'!BV$1-1)=0,"",OFFSET(CountryData!$A$1,'Quality check'!$A113-1,'Quality check'!BV$1-1)),"")</f>
        <v/>
      </c>
      <c r="BW113" s="308" t="str">
        <f ca="1">IF(AND(ISNUMBER($A113),ISNUMBER(BW$1)),IF(OFFSET(CountryData!$A$1,'Quality check'!$A113-1,'Quality check'!BW$1-1)=0,"",OFFSET(CountryData!$A$1,'Quality check'!$A113-1,'Quality check'!BW$1-1)),"")</f>
        <v/>
      </c>
      <c r="BX113" s="202" t="str">
        <f ca="1">IF(AND(ISNUMBER($A113),ISNUMBER(BX$1)),IF(OFFSET(CountryData!$A$1,'Quality check'!$A113-1,'Quality check'!BX$1-1)=0,"",OFFSET(CountryData!$A$1,'Quality check'!$A113-1,'Quality check'!BX$1-1)),"")</f>
        <v/>
      </c>
      <c r="BY113" s="308" t="str">
        <f ca="1">IF(AND(ISNUMBER($A113),ISNUMBER(BY$1)),IF(OFFSET(CountryData!$A$1,'Quality check'!$A113-1,'Quality check'!BY$1-1)=0,"",OFFSET(CountryData!$A$1,'Quality check'!$A113-1,'Quality check'!BY$1-1)),"")</f>
        <v/>
      </c>
      <c r="BZ113" s="308" t="str">
        <f ca="1">IF(AND(ISNUMBER($A113),ISNUMBER(BZ$1)),IF(OFFSET(CountryData!$A$1,'Quality check'!$A113-1,'Quality check'!BZ$1-1)=0,"",OFFSET(CountryData!$A$1,'Quality check'!$A113-1,'Quality check'!BZ$1-1)),"")</f>
        <v/>
      </c>
      <c r="CA113" s="308" t="str">
        <f ca="1">IF(AND(ISNUMBER($A113),ISNUMBER(CA$1)),IF(OFFSET(CountryData!$A$1,'Quality check'!$A113-1,'Quality check'!CA$1-1)=0,"",OFFSET(CountryData!$A$1,'Quality check'!$A113-1,'Quality check'!CA$1-1)),"")</f>
        <v/>
      </c>
      <c r="CB113" s="308" t="str">
        <f ca="1">IF(AND(ISNUMBER($A113),ISNUMBER(CB$1)),IF(OFFSET(CountryData!$A$1,'Quality check'!$A113-1,'Quality check'!CB$1-1)=0,"",OFFSET(CountryData!$A$1,'Quality check'!$A113-1,'Quality check'!CB$1-1)),"")</f>
        <v/>
      </c>
      <c r="CC113" s="308" t="str">
        <f ca="1">IF(AND(ISNUMBER($A113),ISNUMBER(CC$1)),IF(OFFSET(CountryData!$A$1,'Quality check'!$A113-1,'Quality check'!CC$1-1)=0,"",OFFSET(CountryData!$A$1,'Quality check'!$A113-1,'Quality check'!CC$1-1)),"")</f>
        <v/>
      </c>
      <c r="CD113" s="308" t="str">
        <f ca="1">IF(AND(ISNUMBER($A113),ISNUMBER(CD$1)),IF(OFFSET(CountryData!$A$1,'Quality check'!$A113-1,'Quality check'!CD$1-1)=0,"",OFFSET(CountryData!$A$1,'Quality check'!$A113-1,'Quality check'!CD$1-1)),"")</f>
        <v/>
      </c>
      <c r="CE113" s="308" t="str">
        <f ca="1">IF(AND(ISNUMBER($A113),ISNUMBER(CE$1)),IF(OFFSET(CountryData!$A$1,'Quality check'!$A113-1,'Quality check'!CE$1-1)=0,"",OFFSET(CountryData!$A$1,'Quality check'!$A113-1,'Quality check'!CE$1-1)),"")</f>
        <v/>
      </c>
      <c r="CF113" s="308" t="str">
        <f ca="1">IF(AND(ISNUMBER($A113),ISNUMBER(CF$1)),IF(OFFSET(CountryData!$A$1,'Quality check'!$A113-1,'Quality check'!CF$1-1)=0,"",OFFSET(CountryData!$A$1,'Quality check'!$A113-1,'Quality check'!CF$1-1)),"")</f>
        <v/>
      </c>
      <c r="CG113" s="308" t="str">
        <f ca="1">IF(AND(ISNUMBER($A113),ISNUMBER(CG$1)),IF(OFFSET(CountryData!$A$1,'Quality check'!$A113-1,'Quality check'!CG$1-1)=0,"",OFFSET(CountryData!$A$1,'Quality check'!$A113-1,'Quality check'!CG$1-1)),"")</f>
        <v/>
      </c>
      <c r="CH113" s="308" t="str">
        <f ca="1">IF(AND(ISNUMBER($A113),ISNUMBER(CH$1)),IF(OFFSET(CountryData!$A$1,'Quality check'!$A113-1,'Quality check'!CH$1-1)=0,"",OFFSET(CountryData!$A$1,'Quality check'!$A113-1,'Quality check'!CH$1-1)),"")</f>
        <v/>
      </c>
      <c r="CI113" s="308" t="str">
        <f ca="1">IF(AND(ISNUMBER($A113),ISNUMBER(CI$1)),IF(OFFSET(CountryData!$A$1,'Quality check'!$A113-1,'Quality check'!CI$1-1)=0,"",OFFSET(CountryData!$A$1,'Quality check'!$A113-1,'Quality check'!CI$1-1)),"")</f>
        <v/>
      </c>
      <c r="CJ113" s="308" t="str">
        <f ca="1">IF(AND(ISNUMBER($A113),ISNUMBER(CJ$1)),IF(OFFSET(CountryData!$A$1,'Quality check'!$A113-1,'Quality check'!CJ$1-1)=0,"",OFFSET(CountryData!$A$1,'Quality check'!$A113-1,'Quality check'!CJ$1-1)),"")</f>
        <v/>
      </c>
      <c r="CK113" s="202" t="str">
        <f ca="1">IF(AND(ISNUMBER($A113),ISNUMBER(CK$1)),IF(OFFSET(CountryData!$A$1,'Quality check'!$A113-1,'Quality check'!CK$1-1)=0,"",OFFSET(CountryData!$A$1,'Quality check'!$A113-1,'Quality check'!CK$1-1)),"")</f>
        <v/>
      </c>
      <c r="CL113" s="308" t="str">
        <f ca="1">IF(AND(ISNUMBER($A113),ISNUMBER(CL$1)),IF(OFFSET(CountryData!$A$1,'Quality check'!$A113-1,'Quality check'!CL$1-1)=0,"",OFFSET(CountryData!$A$1,'Quality check'!$A113-1,'Quality check'!CL$1-1)),"")</f>
        <v/>
      </c>
      <c r="CM113" s="308" t="str">
        <f ca="1">IF(AND(ISNUMBER($A113),ISNUMBER(CM$1)),IF(OFFSET(CountryData!$A$1,'Quality check'!$A113-1,'Quality check'!CM$1-1)=0,"",OFFSET(CountryData!$A$1,'Quality check'!$A113-1,'Quality check'!CM$1-1)),"")</f>
        <v/>
      </c>
      <c r="CN113" s="308" t="str">
        <f ca="1">IF(AND(ISNUMBER($A113),ISNUMBER(CN$1)),IF(OFFSET(CountryData!$A$1,'Quality check'!$A113-1,'Quality check'!CN$1-1)=0,"",OFFSET(CountryData!$A$1,'Quality check'!$A113-1,'Quality check'!CN$1-1)),"")</f>
        <v/>
      </c>
      <c r="CO113" s="308" t="str">
        <f ca="1">IF(AND(ISNUMBER($A113),ISNUMBER(CO$1)),IF(OFFSET(CountryData!$A$1,'Quality check'!$A113-1,'Quality check'!CO$1-1)=0,"",OFFSET(CountryData!$A$1,'Quality check'!$A113-1,'Quality check'!CO$1-1)),"")</f>
        <v/>
      </c>
      <c r="CP113" s="308" t="str">
        <f ca="1">IF(AND(ISNUMBER($A113),ISNUMBER(CP$1)),IF(OFFSET(CountryData!$A$1,'Quality check'!$A113-1,'Quality check'!CP$1-1)=0,"",OFFSET(CountryData!$A$1,'Quality check'!$A113-1,'Quality check'!CP$1-1)),"")</f>
        <v/>
      </c>
      <c r="CQ113" s="308" t="str">
        <f ca="1">IF(AND(ISNUMBER($A113),ISNUMBER(CQ$1)),IF(OFFSET(CountryData!$A$1,'Quality check'!$A113-1,'Quality check'!CQ$1-1)=0,"",OFFSET(CountryData!$A$1,'Quality check'!$A113-1,'Quality check'!CQ$1-1)),"")</f>
        <v/>
      </c>
      <c r="CR113" s="203" t="str">
        <f ca="1">IF(AND(ISNUMBER($A113),ISNUMBER(CR$1)),IF(OFFSET(CountryData!$A$1,'Quality check'!$A113-1,'Quality check'!CR$1-1)=0,"",OFFSET(CountryData!$A$1,'Quality check'!$A113-1,'Quality check'!CR$1-1)),"")</f>
        <v/>
      </c>
      <c r="CS113" s="203" t="str">
        <f ca="1">IF(AND(ISNUMBER($A113),ISNUMBER(CS$1)),IF(OFFSET(CountryData!$A$1,'Quality check'!$A113-1,'Quality check'!CS$1-1)=0,"",OFFSET(CountryData!$A$1,'Quality check'!$A113-1,'Quality check'!CS$1-1)),"")</f>
        <v/>
      </c>
      <c r="CT113" s="203" t="str">
        <f ca="1">IF(AND(ISNUMBER($A113),ISNUMBER(CT$1)),IF(OFFSET(CountryData!$A$1,'Quality check'!$A113-1,'Quality check'!CT$1-1)=0,"",OFFSET(CountryData!$A$1,'Quality check'!$A113-1,'Quality check'!CT$1-1)),"")</f>
        <v/>
      </c>
      <c r="CU113" s="203" t="str">
        <f ca="1">IF(AND(ISNUMBER($A113),ISNUMBER(CU$1)),IF(OFFSET(CountryData!$A$1,'Quality check'!$A113-1,'Quality check'!CU$1-1)=0,"",OFFSET(CountryData!$A$1,'Quality check'!$A113-1,'Quality check'!CU$1-1)),"")</f>
        <v/>
      </c>
      <c r="CV113" s="203" t="str">
        <f ca="1">IF(AND(ISNUMBER($A113),ISNUMBER(CV$1)),IF(OFFSET(CountryData!$A$1,'Quality check'!$A113-1,'Quality check'!CV$1-1)=0,"",OFFSET(CountryData!$A$1,'Quality check'!$A113-1,'Quality check'!CV$1-1)),"")</f>
        <v/>
      </c>
      <c r="CW113" s="203" t="str">
        <f ca="1">IF(AND(ISNUMBER($A113),ISNUMBER(CW$1)),IF(OFFSET(CountryData!$A$1,'Quality check'!$A113-1,'Quality check'!CW$1-1)=0,"",OFFSET(CountryData!$A$1,'Quality check'!$A113-1,'Quality check'!CW$1-1)),"")</f>
        <v/>
      </c>
      <c r="CX113" s="203" t="str">
        <f ca="1">IF(AND(ISNUMBER($A113),ISNUMBER(CX$1)),IF(OFFSET(CountryData!$A$1,'Quality check'!$A113-1,'Quality check'!CX$1-1)=0,"",OFFSET(CountryData!$A$1,'Quality check'!$A113-1,'Quality check'!CX$1-1)),"")</f>
        <v/>
      </c>
      <c r="CY113" s="203" t="str">
        <f ca="1">IF(AND(ISNUMBER($A113),ISNUMBER(CY$1)),IF(OFFSET(CountryData!$A$1,'Quality check'!$A113-1,'Quality check'!CY$1-1)=0,"",OFFSET(CountryData!$A$1,'Quality check'!$A113-1,'Quality check'!CY$1-1)),"")</f>
        <v/>
      </c>
      <c r="CZ113" s="308" t="str">
        <f ca="1">IF(AND(ISNUMBER($A113),ISNUMBER(CZ$1)),IF(OFFSET(CountryData!$A$1,'Quality check'!$A113-1,'Quality check'!CZ$1-1)=0,"",OFFSET(CountryData!$A$1,'Quality check'!$A113-1,'Quality check'!CZ$1-1)),"")</f>
        <v/>
      </c>
      <c r="DA113" s="308" t="str">
        <f ca="1">IF(AND(ISNUMBER($A113),ISNUMBER(DA$1)),IF(OFFSET(CountryData!$A$1,'Quality check'!$A113-1,'Quality check'!DA$1-1)=0,"",OFFSET(CountryData!$A$1,'Quality check'!$A113-1,'Quality check'!DA$1-1)),"")</f>
        <v/>
      </c>
      <c r="DB113" s="202" t="str">
        <f ca="1">IF(AND(ISNUMBER($A113),ISNUMBER(DB$1)),IF(OFFSET(CountryData!$A$1,'Quality check'!$A113-1,'Quality check'!DB$1-1)=0,"",OFFSET(CountryData!$A$1,'Quality check'!$A113-1,'Quality check'!DB$1-1)),"")</f>
        <v/>
      </c>
      <c r="DC113" s="308" t="str">
        <f ca="1">IF(AND(ISNUMBER($A113),ISNUMBER(DC$1)),IF(OFFSET(CountryData!$A$1,'Quality check'!$A113-1,'Quality check'!DC$1-1)=0,"",OFFSET(CountryData!$A$1,'Quality check'!$A113-1,'Quality check'!DC$1-1)),"")</f>
        <v/>
      </c>
      <c r="DD113" s="308" t="str">
        <f ca="1">IF(AND(ISNUMBER($A113),ISNUMBER(DD$1)),IF(OFFSET(CountryData!$A$1,'Quality check'!$A113-1,'Quality check'!DD$1-1)=0,"",OFFSET(CountryData!$A$1,'Quality check'!$A113-1,'Quality check'!DD$1-1)),"")</f>
        <v/>
      </c>
      <c r="DE113" s="202" t="str">
        <f ca="1">IF(AND(ISNUMBER($A113),ISNUMBER(DE$1)),IF(OFFSET(CountryData!$A$1,'Quality check'!$A113-1,'Quality check'!DE$1-1)=0,"",OFFSET(CountryData!$A$1,'Quality check'!$A113-1,'Quality check'!DE$1-1)),"")</f>
        <v/>
      </c>
      <c r="DF113" s="203" t="str">
        <f ca="1">IF(AND(ISNUMBER($A113),ISNUMBER(DF$1)),IF(OFFSET(CountryData!$A$1,'Quality check'!$A113-1,'Quality check'!DF$1-1)=0,"",OFFSET(CountryData!$A$1,'Quality check'!$A113-1,'Quality check'!DF$1-1)),"")</f>
        <v/>
      </c>
      <c r="DG113" s="308" t="str">
        <f ca="1">IF(AND(ISNUMBER($A113),ISNUMBER(DG$1)),IF(OFFSET(CountryData!$A$1,'Quality check'!$A113-1,'Quality check'!DG$1-1)=0,"",OFFSET(CountryData!$A$1,'Quality check'!$A113-1,'Quality check'!DG$1-1)),"")</f>
        <v/>
      </c>
      <c r="DH113" s="203" t="str">
        <f ca="1">IF(AND(ISNUMBER($A113),ISNUMBER(DH$1)),IF(OFFSET(CountryData!$A$1,'Quality check'!$A113-1,'Quality check'!DH$1-1)=0,"",OFFSET(CountryData!$A$1,'Quality check'!$A113-1,'Quality check'!DH$1-1)),"")</f>
        <v/>
      </c>
      <c r="DI113" s="308" t="str">
        <f ca="1">IF(AND(ISNUMBER($A113),ISNUMBER(DI$1)),IF(OFFSET(CountryData!$A$1,'Quality check'!$A113-1,'Quality check'!DI$1-1)=0,"",OFFSET(CountryData!$A$1,'Quality check'!$A113-1,'Quality check'!DI$1-1)),"")</f>
        <v/>
      </c>
      <c r="DJ113" s="308" t="str">
        <f ca="1">IF(AND(ISNUMBER($A113),ISNUMBER(DJ$1)),IF(OFFSET(CountryData!$A$1,'Quality check'!$A113-1,'Quality check'!DJ$1-1)=0,"",OFFSET(CountryData!$A$1,'Quality check'!$A113-1,'Quality check'!DJ$1-1)),"")</f>
        <v/>
      </c>
      <c r="DK113" s="203" t="str">
        <f ca="1">IF(AND(ISNUMBER($A113),ISNUMBER(DK$1)),IF(OFFSET(CountryData!$A$1,'Quality check'!$A113-1,'Quality check'!DK$1-1)=0,"",OFFSET(CountryData!$A$1,'Quality check'!$A113-1,'Quality check'!DK$1-1)),"")</f>
        <v/>
      </c>
      <c r="DL113" s="203" t="str">
        <f ca="1">IF(AND(ISNUMBER($A113),ISNUMBER(DL$1)),IF(OFFSET(CountryData!$A$1,'Quality check'!$A113-1,'Quality check'!DL$1-1)=0,"",OFFSET(CountryData!$A$1,'Quality check'!$A113-1,'Quality check'!DL$1-1)),"")</f>
        <v/>
      </c>
      <c r="DM113" s="203" t="str">
        <f ca="1">IF(AND(ISNUMBER($A113),ISNUMBER(DM$1)),IF(OFFSET(CountryData!$A$1,'Quality check'!$A113-1,'Quality check'!DM$1-1)=0,"",OFFSET(CountryData!$A$1,'Quality check'!$A113-1,'Quality check'!DM$1-1)),"")</f>
        <v/>
      </c>
      <c r="DN113" s="203" t="str">
        <f ca="1">IF(AND(ISNUMBER($A113),ISNUMBER(DN$1)),IF(OFFSET(CountryData!$A$1,'Quality check'!$A113-1,'Quality check'!DN$1-1)=0,"",OFFSET(CountryData!$A$1,'Quality check'!$A113-1,'Quality check'!DN$1-1)),"")</f>
        <v/>
      </c>
      <c r="DO113" t="str">
        <f ca="1">IF(AND(ISNUMBER($A113),ISNUMBER(DO$1)),IF(OFFSET(CountryData!$A$1,'Quality check'!$A113-1,'Quality check'!DO$1-1)=0,"",OFFSET(CountryData!$A$1,'Quality check'!$A113-1,'Quality check'!DO$1-1)),"")</f>
        <v/>
      </c>
      <c r="DP113" t="str">
        <f ca="1">IF(AND(ISNUMBER($A113),ISNUMBER(DP$1)),IF(OFFSET(CountryData!$A$1,'Quality check'!$A113-1,'Quality check'!DP$1-1)=0,"",OFFSET(CountryData!$A$1,'Quality check'!$A113-1,'Quality check'!DP$1-1)),"")</f>
        <v/>
      </c>
      <c r="EF113">
        <f t="shared" si="14"/>
        <v>18</v>
      </c>
      <c r="EG113" t="str">
        <f t="shared" si="15"/>
        <v/>
      </c>
      <c r="EH113" t="str">
        <f t="shared" si="11"/>
        <v/>
      </c>
    </row>
    <row r="114" spans="1:138" x14ac:dyDescent="0.25">
      <c r="A114" s="114">
        <f>IF(ISNUMBER(MATCH(C114,CountryData!$EM:$EM,0)),MATCH(C114,CountryData!$EM:$EM,0),"")</f>
        <v>110</v>
      </c>
      <c r="B114" t="s">
        <v>484</v>
      </c>
      <c r="C114" t="s">
        <v>803</v>
      </c>
      <c r="D114" t="str">
        <f t="shared" si="12"/>
        <v>Swaziland</v>
      </c>
      <c r="E114">
        <f t="shared" si="13"/>
        <v>2013</v>
      </c>
      <c r="F114" s="203" t="str">
        <f ca="1">IF(AND(ISNUMBER($A114),ISNUMBER(F$1)),IF(OFFSET(CountryData!$A$1,'Quality check'!$A114-1,'Quality check'!F$1-1)=0,"",OFFSET(CountryData!$A$1,'Quality check'!$A114-1,'Quality check'!F$1-1)),"")</f>
        <v/>
      </c>
      <c r="G114" s="203" t="str">
        <f ca="1">IF(AND(ISNUMBER($A114),ISNUMBER(G$1)),IF(OFFSET(CountryData!$A$1,'Quality check'!$A114-1,'Quality check'!G$1-1)=0,"",OFFSET(CountryData!$A$1,'Quality check'!$A114-1,'Quality check'!G$1-1)),"")</f>
        <v/>
      </c>
      <c r="H114" s="202" t="str">
        <f ca="1">IF(AND(ISNUMBER($A114),ISNUMBER(H$1)),IF(OFFSET(CountryData!$A$1,'Quality check'!$A114-1,'Quality check'!H$1-1)=0,"",OFFSET(CountryData!$A$1,'Quality check'!$A114-1,'Quality check'!H$1-1)),"")</f>
        <v/>
      </c>
      <c r="I114" s="202" t="str">
        <f ca="1">IF(AND(ISNUMBER($A114),ISNUMBER(I$1)),IF(OFFSET(CountryData!$A$1,'Quality check'!$A114-1,'Quality check'!I$1-1)=0,"",OFFSET(CountryData!$A$1,'Quality check'!$A114-1,'Quality check'!I$1-1)),"")</f>
        <v/>
      </c>
      <c r="J114" s="203" t="str">
        <f ca="1">IF(AND(ISNUMBER($A114),ISNUMBER(J$1)),IF(OFFSET(CountryData!$A$1,'Quality check'!$A114-1,'Quality check'!J$1-1)=0,"",OFFSET(CountryData!$A$1,'Quality check'!$A114-1,'Quality check'!J$1-1)),"")</f>
        <v/>
      </c>
      <c r="K114" s="203" t="str">
        <f ca="1">IF(AND(ISNUMBER($A114),ISNUMBER(K$1)),IF(OFFSET(CountryData!$A$1,'Quality check'!$A114-1,'Quality check'!K$1-1)=0,"",OFFSET(CountryData!$A$1,'Quality check'!$A114-1,'Quality check'!K$1-1)),"")</f>
        <v/>
      </c>
      <c r="L114" s="203" t="str">
        <f ca="1">IF(AND(ISNUMBER($A114),ISNUMBER(L$1)),IF(OFFSET(CountryData!$A$1,'Quality check'!$A114-1,'Quality check'!L$1-1)=0,"",OFFSET(CountryData!$A$1,'Quality check'!$A114-1,'Quality check'!L$1-1)),"")</f>
        <v/>
      </c>
      <c r="M114" s="203" t="str">
        <f ca="1">IF(AND(ISNUMBER($A114),ISNUMBER(M$1)),IF(OFFSET(CountryData!$A$1,'Quality check'!$A114-1,'Quality check'!M$1-1)=0,"",OFFSET(CountryData!$A$1,'Quality check'!$A114-1,'Quality check'!M$1-1)),"")</f>
        <v/>
      </c>
      <c r="N114" s="203" t="str">
        <f ca="1">IF(AND(ISNUMBER($A114),ISNUMBER(N$1)),IF(OFFSET(CountryData!$A$1,'Quality check'!$A114-1,'Quality check'!N$1-1)=0,"",OFFSET(CountryData!$A$1,'Quality check'!$A114-1,'Quality check'!N$1-1)),"")</f>
        <v/>
      </c>
      <c r="O114" s="203" t="str">
        <f ca="1">IF(AND(ISNUMBER($A114),ISNUMBER(O$1)),IF(OFFSET(CountryData!$A$1,'Quality check'!$A114-1,'Quality check'!O$1-1)=0,"",OFFSET(CountryData!$A$1,'Quality check'!$A114-1,'Quality check'!O$1-1)),"")</f>
        <v/>
      </c>
      <c r="P114" s="203" t="str">
        <f ca="1">IF(AND(ISNUMBER($A114),ISNUMBER(P$1)),IF(OFFSET(CountryData!$A$1,'Quality check'!$A114-1,'Quality check'!P$1-1)=0,"",OFFSET(CountryData!$A$1,'Quality check'!$A114-1,'Quality check'!P$1-1)),"")</f>
        <v/>
      </c>
      <c r="Q114" s="203" t="str">
        <f ca="1">IF(AND(ISNUMBER($A114),ISNUMBER(Q$1)),IF(OFFSET(CountryData!$A$1,'Quality check'!$A114-1,'Quality check'!Q$1-1)=0,"",OFFSET(CountryData!$A$1,'Quality check'!$A114-1,'Quality check'!Q$1-1)),"")</f>
        <v/>
      </c>
      <c r="R114" s="203" t="str">
        <f ca="1">IF(AND(ISNUMBER($A114),ISNUMBER(R$1)),IF(OFFSET(CountryData!$A$1,'Quality check'!$A114-1,'Quality check'!R$1-1)=0,"",OFFSET(CountryData!$A$1,'Quality check'!$A114-1,'Quality check'!R$1-1)),"")</f>
        <v/>
      </c>
      <c r="S114" s="203" t="str">
        <f ca="1">IF(AND(ISNUMBER($A114),ISNUMBER(S$1)),IF(OFFSET(CountryData!$A$1,'Quality check'!$A114-1,'Quality check'!S$1-1)=0,"",OFFSET(CountryData!$A$1,'Quality check'!$A114-1,'Quality check'!S$1-1)),"")</f>
        <v/>
      </c>
      <c r="T114" s="202" t="str">
        <f ca="1">IF(AND(ISNUMBER($A114),ISNUMBER(T$1)),IF(OFFSET(CountryData!$A$1,'Quality check'!$A114-1,'Quality check'!T$1-1)=0,"",OFFSET(CountryData!$A$1,'Quality check'!$A114-1,'Quality check'!T$1-1)),"")</f>
        <v/>
      </c>
      <c r="U114" s="203" t="str">
        <f ca="1">IF(AND(ISNUMBER($A114),ISNUMBER(U$1)),IF(OFFSET(CountryData!$A$1,'Quality check'!$A114-1,'Quality check'!U$1-1)=0,"",OFFSET(CountryData!$A$1,'Quality check'!$A114-1,'Quality check'!U$1-1)),"")</f>
        <v/>
      </c>
      <c r="V114" s="203" t="str">
        <f ca="1">IF(AND(ISNUMBER($A114),ISNUMBER(V$1)),IF(OFFSET(CountryData!$A$1,'Quality check'!$A114-1,'Quality check'!V$1-1)=0,"",OFFSET(CountryData!$A$1,'Quality check'!$A114-1,'Quality check'!V$1-1)),"")</f>
        <v/>
      </c>
      <c r="W114" s="202" t="str">
        <f ca="1">IF(AND(ISNUMBER($A114),ISNUMBER(W$1)),IF(OFFSET(CountryData!$A$1,'Quality check'!$A114-1,'Quality check'!W$1-1)=0,"",OFFSET(CountryData!$A$1,'Quality check'!$A114-1,'Quality check'!W$1-1)),"")</f>
        <v/>
      </c>
      <c r="X114" s="202" t="str">
        <f ca="1">IF(AND(ISNUMBER($A114),ISNUMBER(X$1)),IF(OFFSET(CountryData!$A$1,'Quality check'!$A114-1,'Quality check'!X$1-1)=0,"",OFFSET(CountryData!$A$1,'Quality check'!$A114-1,'Quality check'!X$1-1)),"")</f>
        <v/>
      </c>
      <c r="Y114" s="202" t="str">
        <f ca="1">IF(AND(ISNUMBER($A114),ISNUMBER(Y$1)),IF(OFFSET(CountryData!$A$1,'Quality check'!$A114-1,'Quality check'!Y$1-1)=0,"",OFFSET(CountryData!$A$1,'Quality check'!$A114-1,'Quality check'!Y$1-1)),"")</f>
        <v/>
      </c>
      <c r="Z114" s="202" t="str">
        <f ca="1">IF(AND(ISNUMBER($A114),ISNUMBER(Z$1)),IF(OFFSET(CountryData!$A$1,'Quality check'!$A114-1,'Quality check'!Z$1-1)=0,"",OFFSET(CountryData!$A$1,'Quality check'!$A114-1,'Quality check'!Z$1-1)),"")</f>
        <v/>
      </c>
      <c r="AA114" s="203" t="str">
        <f ca="1">IF(AND(ISNUMBER($A114),ISNUMBER(AA$1)),IF(OFFSET(CountryData!$A$1,'Quality check'!$A114-1,'Quality check'!AA$1-1)=0,"",OFFSET(CountryData!$A$1,'Quality check'!$A114-1,'Quality check'!AA$1-1)),"")</f>
        <v/>
      </c>
      <c r="AB114" s="203" t="str">
        <f ca="1">IF(AND(ISNUMBER($A114),ISNUMBER(AB$1)),IF(OFFSET(CountryData!$A$1,'Quality check'!$A114-1,'Quality check'!AB$1-1)=0,"",OFFSET(CountryData!$A$1,'Quality check'!$A114-1,'Quality check'!AB$1-1)),"")</f>
        <v/>
      </c>
      <c r="AC114" s="203" t="str">
        <f ca="1">IF(AND(ISNUMBER($A114),ISNUMBER(AC$1)),IF(OFFSET(CountryData!$A$1,'Quality check'!$A114-1,'Quality check'!AC$1-1)=0,"",OFFSET(CountryData!$A$1,'Quality check'!$A114-1,'Quality check'!AC$1-1)),"")</f>
        <v/>
      </c>
      <c r="AD114" s="203" t="str">
        <f ca="1">IF(AND(ISNUMBER($A114),ISNUMBER(AD$1)),IF(OFFSET(CountryData!$A$1,'Quality check'!$A114-1,'Quality check'!AD$1-1)=0,"",OFFSET(CountryData!$A$1,'Quality check'!$A114-1,'Quality check'!AD$1-1)),"")</f>
        <v/>
      </c>
      <c r="AE114" s="202" t="str">
        <f ca="1">IF(AND(ISNUMBER($A114),ISNUMBER(AE$1)),IF(OFFSET(CountryData!$A$1,'Quality check'!$A114-1,'Quality check'!AE$1-1)=0,"",OFFSET(CountryData!$A$1,'Quality check'!$A114-1,'Quality check'!AE$1-1)),"")</f>
        <v/>
      </c>
      <c r="AF114" s="308" t="str">
        <f ca="1">IF(AND(ISNUMBER($A114),ISNUMBER(AF$1)),IF(OFFSET(CountryData!$A$1,'Quality check'!$A114-1,'Quality check'!AF$1-1)=0,"",OFFSET(CountryData!$A$1,'Quality check'!$A114-1,'Quality check'!AF$1-1)),"")</f>
        <v/>
      </c>
      <c r="AG114" s="203" t="str">
        <f ca="1">IF(AND(ISNUMBER($A114),ISNUMBER(AG$1)),IF(OFFSET(CountryData!$A$1,'Quality check'!$A114-1,'Quality check'!AG$1-1)=0,"",OFFSET(CountryData!$A$1,'Quality check'!$A114-1,'Quality check'!AG$1-1)),"")</f>
        <v/>
      </c>
      <c r="AH114" s="203" t="str">
        <f ca="1">IF(AND(ISNUMBER($A114),ISNUMBER(AH$1)),IF(OFFSET(CountryData!$A$1,'Quality check'!$A114-1,'Quality check'!AH$1-1)=0,"",OFFSET(CountryData!$A$1,'Quality check'!$A114-1,'Quality check'!AH$1-1)),"")</f>
        <v/>
      </c>
      <c r="AI114" s="203" t="str">
        <f ca="1">IF(AND(ISNUMBER($A114),ISNUMBER(AI$1)),IF(OFFSET(CountryData!$A$1,'Quality check'!$A114-1,'Quality check'!AI$1-1)=0,"",OFFSET(CountryData!$A$1,'Quality check'!$A114-1,'Quality check'!AI$1-1)),"")</f>
        <v/>
      </c>
      <c r="AJ114" s="202" t="str">
        <f ca="1">IF(AND(ISNUMBER($A114),ISNUMBER(AJ$1)),IF(OFFSET(CountryData!$A$1,'Quality check'!$A114-1,'Quality check'!AJ$1-1)=0,"",OFFSET(CountryData!$A$1,'Quality check'!$A114-1,'Quality check'!AJ$1-1)),"")</f>
        <v/>
      </c>
      <c r="AK114" s="202" t="str">
        <f ca="1">IF(AND(ISNUMBER($A114),ISNUMBER(AK$1)),IF(OFFSET(CountryData!$A$1,'Quality check'!$A114-1,'Quality check'!AK$1-1)=0,"",OFFSET(CountryData!$A$1,'Quality check'!$A114-1,'Quality check'!AK$1-1)),"")</f>
        <v/>
      </c>
      <c r="AL114" s="202" t="str">
        <f ca="1">IF(AND(ISNUMBER($A114),ISNUMBER(AL$1)),IF(OFFSET(CountryData!$A$1,'Quality check'!$A114-1,'Quality check'!AL$1-1)=0,"",OFFSET(CountryData!$A$1,'Quality check'!$A114-1,'Quality check'!AL$1-1)),"")</f>
        <v/>
      </c>
      <c r="AM114" s="202" t="str">
        <f ca="1">IF(AND(ISNUMBER($A114),ISNUMBER(AM$1)),IF(OFFSET(CountryData!$A$1,'Quality check'!$A114-1,'Quality check'!AM$1-1)=0,"",OFFSET(CountryData!$A$1,'Quality check'!$A114-1,'Quality check'!AM$1-1)),"")</f>
        <v/>
      </c>
      <c r="AN114" s="202" t="str">
        <f ca="1">IF(AND(ISNUMBER($A114),ISNUMBER(AN$1)),IF(OFFSET(CountryData!$A$1,'Quality check'!$A114-1,'Quality check'!AN$1-1)=0,"",OFFSET(CountryData!$A$1,'Quality check'!$A114-1,'Quality check'!AN$1-1)),"")</f>
        <v/>
      </c>
      <c r="AO114" s="203" t="str">
        <f ca="1">IF(AND(ISNUMBER($A114),ISNUMBER(AO$1)),IF(OFFSET(CountryData!$A$1,'Quality check'!$A114-1,'Quality check'!AO$1-1)=0,"",OFFSET(CountryData!$A$1,'Quality check'!$A114-1,'Quality check'!AO$1-1)),"")</f>
        <v/>
      </c>
      <c r="AP114" s="203" t="str">
        <f ca="1">IF(AND(ISNUMBER($A114),ISNUMBER(AP$1)),IF(OFFSET(CountryData!$A$1,'Quality check'!$A114-1,'Quality check'!AP$1-1)=0,"",OFFSET(CountryData!$A$1,'Quality check'!$A114-1,'Quality check'!AP$1-1)),"")</f>
        <v/>
      </c>
      <c r="AQ114" s="202" t="str">
        <f ca="1">IF(AND(ISNUMBER($A114),ISNUMBER(AQ$1)),IF(OFFSET(CountryData!$A$1,'Quality check'!$A114-1,'Quality check'!AQ$1-1)=0,"",OFFSET(CountryData!$A$1,'Quality check'!$A114-1,'Quality check'!AQ$1-1)),"")</f>
        <v/>
      </c>
      <c r="AR114" s="202" t="str">
        <f ca="1">IF(AND(ISNUMBER($A114),ISNUMBER(AR$1)),IF(OFFSET(CountryData!$A$1,'Quality check'!$A114-1,'Quality check'!AR$1-1)=0,"",OFFSET(CountryData!$A$1,'Quality check'!$A114-1,'Quality check'!AR$1-1)),"")</f>
        <v/>
      </c>
      <c r="AS114" s="202" t="str">
        <f ca="1">IF(AND(ISNUMBER($A114),ISNUMBER(AS$1)),IF(OFFSET(CountryData!$A$1,'Quality check'!$A114-1,'Quality check'!AS$1-1)=0,"",OFFSET(CountryData!$A$1,'Quality check'!$A114-1,'Quality check'!AS$1-1)),"")</f>
        <v/>
      </c>
      <c r="AT114" s="202" t="str">
        <f ca="1">IF(AND(ISNUMBER($A114),ISNUMBER(AT$1)),IF(OFFSET(CountryData!$A$1,'Quality check'!$A114-1,'Quality check'!AT$1-1)=0,"",OFFSET(CountryData!$A$1,'Quality check'!$A114-1,'Quality check'!AT$1-1)),"")</f>
        <v/>
      </c>
      <c r="AU114" s="202" t="str">
        <f ca="1">IF(AND(ISNUMBER($A114),ISNUMBER(AU$1)),IF(OFFSET(CountryData!$A$1,'Quality check'!$A114-1,'Quality check'!AU$1-1)=0,"",OFFSET(CountryData!$A$1,'Quality check'!$A114-1,'Quality check'!AU$1-1)),"")</f>
        <v/>
      </c>
      <c r="AV114" s="202" t="str">
        <f ca="1">IF(AND(ISNUMBER($A114),ISNUMBER(AV$1)),IF(OFFSET(CountryData!$A$1,'Quality check'!$A114-1,'Quality check'!AV$1-1)=0,"",OFFSET(CountryData!$A$1,'Quality check'!$A114-1,'Quality check'!AV$1-1)),"")</f>
        <v/>
      </c>
      <c r="AW114" s="203" t="str">
        <f ca="1">IF(AND(ISNUMBER($A114),ISNUMBER(AW$1)),IF(OFFSET(CountryData!$A$1,'Quality check'!$A114-1,'Quality check'!AW$1-1)=0,"",OFFSET(CountryData!$A$1,'Quality check'!$A114-1,'Quality check'!AW$1-1)),"")</f>
        <v/>
      </c>
      <c r="AX114" s="203" t="str">
        <f ca="1">IF(AND(ISNUMBER($A114),ISNUMBER(AX$1)),IF(OFFSET(CountryData!$A$1,'Quality check'!$A114-1,'Quality check'!AX$1-1)=0,"",OFFSET(CountryData!$A$1,'Quality check'!$A114-1,'Quality check'!AX$1-1)),"")</f>
        <v/>
      </c>
      <c r="AY114" s="202" t="str">
        <f ca="1">IF(AND(ISNUMBER($A114),ISNUMBER(AY$1)),IF(OFFSET(CountryData!$A$1,'Quality check'!$A114-1,'Quality check'!AY$1-1)=0,"",OFFSET(CountryData!$A$1,'Quality check'!$A114-1,'Quality check'!AY$1-1)),"")</f>
        <v/>
      </c>
      <c r="AZ114" s="202" t="str">
        <f ca="1">IF(AND(ISNUMBER($A114),ISNUMBER(AZ$1)),IF(OFFSET(CountryData!$A$1,'Quality check'!$A114-1,'Quality check'!AZ$1-1)=0,"",OFFSET(CountryData!$A$1,'Quality check'!$A114-1,'Quality check'!AZ$1-1)),"")</f>
        <v/>
      </c>
      <c r="BA114" s="202" t="str">
        <f ca="1">IF(AND(ISNUMBER($A114),ISNUMBER(BA$1)),IF(OFFSET(CountryData!$A$1,'Quality check'!$A114-1,'Quality check'!BA$1-1)=0,"",OFFSET(CountryData!$A$1,'Quality check'!$A114-1,'Quality check'!BA$1-1)),"")</f>
        <v/>
      </c>
      <c r="BB114" s="202" t="str">
        <f ca="1">IF(AND(ISNUMBER($A114),ISNUMBER(BB$1)),IF(OFFSET(CountryData!$A$1,'Quality check'!$A114-1,'Quality check'!BB$1-1)=0,"",OFFSET(CountryData!$A$1,'Quality check'!$A114-1,'Quality check'!BB$1-1)),"")</f>
        <v/>
      </c>
      <c r="BC114" s="202" t="str">
        <f ca="1">IF(AND(ISNUMBER($A114),ISNUMBER(BC$1)),IF(OFFSET(CountryData!$A$1,'Quality check'!$A114-1,'Quality check'!BC$1-1)=0,"",OFFSET(CountryData!$A$1,'Quality check'!$A114-1,'Quality check'!BC$1-1)),"")</f>
        <v/>
      </c>
      <c r="BD114" s="313" t="str">
        <f ca="1">IF(AND(ISNUMBER($A114),ISNUMBER(BD$1)),IF(OFFSET(CountryData!$A$1,'Quality check'!$A114-1,'Quality check'!BD$1-1)=0,"",OFFSET(CountryData!$A$1,'Quality check'!$A114-1,'Quality check'!BD$1-1)),"")</f>
        <v/>
      </c>
      <c r="BE114" s="313" t="str">
        <f ca="1">IF(AND(ISNUMBER($A114),ISNUMBER(BE$1)),IF(OFFSET(CountryData!$A$1,'Quality check'!$A114-1,'Quality check'!BE$1-1)=0,"",OFFSET(CountryData!$A$1,'Quality check'!$A114-1,'Quality check'!BE$1-1)),"")</f>
        <v/>
      </c>
      <c r="BF114" s="313" t="str">
        <f ca="1">IF(AND(ISNUMBER($A114),ISNUMBER(BF$1)),IF(OFFSET(CountryData!$A$1,'Quality check'!$A114-1,'Quality check'!BF$1-1)=0,"",OFFSET(CountryData!$A$1,'Quality check'!$A114-1,'Quality check'!BF$1-1)),"")</f>
        <v/>
      </c>
      <c r="BG114" s="203" t="str">
        <f ca="1">IF(AND(ISNUMBER($A114),ISNUMBER(BG$1)),IF(OFFSET(CountryData!$A$1,'Quality check'!$A114-1,'Quality check'!BG$1-1)=0,"",OFFSET(CountryData!$A$1,'Quality check'!$A114-1,'Quality check'!BG$1-1)),"")</f>
        <v/>
      </c>
      <c r="BH114" s="202" t="str">
        <f ca="1">IF(AND(ISNUMBER($A114),ISNUMBER(BH$1)),IF(OFFSET(CountryData!$A$1,'Quality check'!$A114-1,'Quality check'!BH$1-1)=0,"",OFFSET(CountryData!$A$1,'Quality check'!$A114-1,'Quality check'!BH$1-1)),"")</f>
        <v/>
      </c>
      <c r="BI114" s="203" t="str">
        <f ca="1">IF(AND(ISNUMBER($A114),ISNUMBER(BI$1)),IF(OFFSET(CountryData!$A$1,'Quality check'!$A114-1,'Quality check'!BI$1-1)=0,"",OFFSET(CountryData!$A$1,'Quality check'!$A114-1,'Quality check'!BI$1-1)),"")</f>
        <v/>
      </c>
      <c r="BJ114" s="202" t="str">
        <f ca="1">IF(AND(ISNUMBER($A114),ISNUMBER(BJ$1)),IF(OFFSET(CountryData!$A$1,'Quality check'!$A114-1,'Quality check'!BJ$1-1)=0,"",OFFSET(CountryData!$A$1,'Quality check'!$A114-1,'Quality check'!BJ$1-1)),"")</f>
        <v/>
      </c>
      <c r="BK114" s="202" t="str">
        <f ca="1">IF(AND(ISNUMBER($A114),ISNUMBER(BK$1)),IF(OFFSET(CountryData!$A$1,'Quality check'!$A114-1,'Quality check'!BK$1-1)=0,"",OFFSET(CountryData!$A$1,'Quality check'!$A114-1,'Quality check'!BK$1-1)),"")</f>
        <v/>
      </c>
      <c r="BL114" s="308" t="str">
        <f ca="1">IF(AND(ISNUMBER($A114),ISNUMBER(BL$1)),IF(OFFSET(CountryData!$A$1,'Quality check'!$A114-1,'Quality check'!BL$1-1)=0,"",OFFSET(CountryData!$A$1,'Quality check'!$A114-1,'Quality check'!BL$1-1)),"")</f>
        <v/>
      </c>
      <c r="BM114" s="308" t="str">
        <f ca="1">IF(AND(ISNUMBER($A114),ISNUMBER(BM$1)),IF(OFFSET(CountryData!$A$1,'Quality check'!$A114-1,'Quality check'!BM$1-1)=0,"",OFFSET(CountryData!$A$1,'Quality check'!$A114-1,'Quality check'!BM$1-1)),"")</f>
        <v/>
      </c>
      <c r="BN114" s="308" t="str">
        <f ca="1">IF(AND(ISNUMBER($A114),ISNUMBER(BN$1)),IF(OFFSET(CountryData!$A$1,'Quality check'!$A114-1,'Quality check'!BN$1-1)=0,"",OFFSET(CountryData!$A$1,'Quality check'!$A114-1,'Quality check'!BN$1-1)),"")</f>
        <v/>
      </c>
      <c r="BO114" s="308" t="str">
        <f ca="1">IF(AND(ISNUMBER($A114),ISNUMBER(BO$1)),IF(OFFSET(CountryData!$A$1,'Quality check'!$A114-1,'Quality check'!BO$1-1)=0,"",OFFSET(CountryData!$A$1,'Quality check'!$A114-1,'Quality check'!BO$1-1)),"")</f>
        <v/>
      </c>
      <c r="BP114" s="308" t="str">
        <f ca="1">IF(AND(ISNUMBER($A114),ISNUMBER(BP$1)),IF(OFFSET(CountryData!$A$1,'Quality check'!$A114-1,'Quality check'!BP$1-1)=0,"",OFFSET(CountryData!$A$1,'Quality check'!$A114-1,'Quality check'!BP$1-1)),"")</f>
        <v/>
      </c>
      <c r="BQ114" s="308" t="str">
        <f ca="1">IF(AND(ISNUMBER($A114),ISNUMBER(BQ$1)),IF(OFFSET(CountryData!$A$1,'Quality check'!$A114-1,'Quality check'!BQ$1-1)=0,"",OFFSET(CountryData!$A$1,'Quality check'!$A114-1,'Quality check'!BQ$1-1)),"")</f>
        <v/>
      </c>
      <c r="BR114" s="308" t="str">
        <f ca="1">IF(AND(ISNUMBER($A114),ISNUMBER(BR$1)),IF(OFFSET(CountryData!$A$1,'Quality check'!$A114-1,'Quality check'!BR$1-1)=0,"",OFFSET(CountryData!$A$1,'Quality check'!$A114-1,'Quality check'!BR$1-1)),"")</f>
        <v/>
      </c>
      <c r="BS114" s="308" t="str">
        <f ca="1">IF(AND(ISNUMBER($A114),ISNUMBER(BS$1)),IF(OFFSET(CountryData!$A$1,'Quality check'!$A114-1,'Quality check'!BS$1-1)=0,"",OFFSET(CountryData!$A$1,'Quality check'!$A114-1,'Quality check'!BS$1-1)),"")</f>
        <v/>
      </c>
      <c r="BT114" s="308" t="str">
        <f ca="1">IF(AND(ISNUMBER($A114),ISNUMBER(BT$1)),IF(OFFSET(CountryData!$A$1,'Quality check'!$A114-1,'Quality check'!BT$1-1)=0,"",OFFSET(CountryData!$A$1,'Quality check'!$A114-1,'Quality check'!BT$1-1)),"")</f>
        <v/>
      </c>
      <c r="BU114" s="308" t="str">
        <f ca="1">IF(AND(ISNUMBER($A114),ISNUMBER(BU$1)),IF(OFFSET(CountryData!$A$1,'Quality check'!$A114-1,'Quality check'!BU$1-1)=0,"",OFFSET(CountryData!$A$1,'Quality check'!$A114-1,'Quality check'!BU$1-1)),"")</f>
        <v/>
      </c>
      <c r="BV114" s="308" t="str">
        <f ca="1">IF(AND(ISNUMBER($A114),ISNUMBER(BV$1)),IF(OFFSET(CountryData!$A$1,'Quality check'!$A114-1,'Quality check'!BV$1-1)=0,"",OFFSET(CountryData!$A$1,'Quality check'!$A114-1,'Quality check'!BV$1-1)),"")</f>
        <v/>
      </c>
      <c r="BW114" s="308" t="str">
        <f ca="1">IF(AND(ISNUMBER($A114),ISNUMBER(BW$1)),IF(OFFSET(CountryData!$A$1,'Quality check'!$A114-1,'Quality check'!BW$1-1)=0,"",OFFSET(CountryData!$A$1,'Quality check'!$A114-1,'Quality check'!BW$1-1)),"")</f>
        <v/>
      </c>
      <c r="BX114" s="202" t="str">
        <f ca="1">IF(AND(ISNUMBER($A114),ISNUMBER(BX$1)),IF(OFFSET(CountryData!$A$1,'Quality check'!$A114-1,'Quality check'!BX$1-1)=0,"",OFFSET(CountryData!$A$1,'Quality check'!$A114-1,'Quality check'!BX$1-1)),"")</f>
        <v/>
      </c>
      <c r="BY114" s="308" t="str">
        <f ca="1">IF(AND(ISNUMBER($A114),ISNUMBER(BY$1)),IF(OFFSET(CountryData!$A$1,'Quality check'!$A114-1,'Quality check'!BY$1-1)=0,"",OFFSET(CountryData!$A$1,'Quality check'!$A114-1,'Quality check'!BY$1-1)),"")</f>
        <v/>
      </c>
      <c r="BZ114" s="308" t="str">
        <f ca="1">IF(AND(ISNUMBER($A114),ISNUMBER(BZ$1)),IF(OFFSET(CountryData!$A$1,'Quality check'!$A114-1,'Quality check'!BZ$1-1)=0,"",OFFSET(CountryData!$A$1,'Quality check'!$A114-1,'Quality check'!BZ$1-1)),"")</f>
        <v/>
      </c>
      <c r="CA114" s="308" t="str">
        <f ca="1">IF(AND(ISNUMBER($A114),ISNUMBER(CA$1)),IF(OFFSET(CountryData!$A$1,'Quality check'!$A114-1,'Quality check'!CA$1-1)=0,"",OFFSET(CountryData!$A$1,'Quality check'!$A114-1,'Quality check'!CA$1-1)),"")</f>
        <v/>
      </c>
      <c r="CB114" s="308" t="str">
        <f ca="1">IF(AND(ISNUMBER($A114),ISNUMBER(CB$1)),IF(OFFSET(CountryData!$A$1,'Quality check'!$A114-1,'Quality check'!CB$1-1)=0,"",OFFSET(CountryData!$A$1,'Quality check'!$A114-1,'Quality check'!CB$1-1)),"")</f>
        <v/>
      </c>
      <c r="CC114" s="308" t="str">
        <f ca="1">IF(AND(ISNUMBER($A114),ISNUMBER(CC$1)),IF(OFFSET(CountryData!$A$1,'Quality check'!$A114-1,'Quality check'!CC$1-1)=0,"",OFFSET(CountryData!$A$1,'Quality check'!$A114-1,'Quality check'!CC$1-1)),"")</f>
        <v/>
      </c>
      <c r="CD114" s="308" t="str">
        <f ca="1">IF(AND(ISNUMBER($A114),ISNUMBER(CD$1)),IF(OFFSET(CountryData!$A$1,'Quality check'!$A114-1,'Quality check'!CD$1-1)=0,"",OFFSET(CountryData!$A$1,'Quality check'!$A114-1,'Quality check'!CD$1-1)),"")</f>
        <v/>
      </c>
      <c r="CE114" s="308" t="str">
        <f ca="1">IF(AND(ISNUMBER($A114),ISNUMBER(CE$1)),IF(OFFSET(CountryData!$A$1,'Quality check'!$A114-1,'Quality check'!CE$1-1)=0,"",OFFSET(CountryData!$A$1,'Quality check'!$A114-1,'Quality check'!CE$1-1)),"")</f>
        <v/>
      </c>
      <c r="CF114" s="308" t="str">
        <f ca="1">IF(AND(ISNUMBER($A114),ISNUMBER(CF$1)),IF(OFFSET(CountryData!$A$1,'Quality check'!$A114-1,'Quality check'!CF$1-1)=0,"",OFFSET(CountryData!$A$1,'Quality check'!$A114-1,'Quality check'!CF$1-1)),"")</f>
        <v/>
      </c>
      <c r="CG114" s="308" t="str">
        <f ca="1">IF(AND(ISNUMBER($A114),ISNUMBER(CG$1)),IF(OFFSET(CountryData!$A$1,'Quality check'!$A114-1,'Quality check'!CG$1-1)=0,"",OFFSET(CountryData!$A$1,'Quality check'!$A114-1,'Quality check'!CG$1-1)),"")</f>
        <v/>
      </c>
      <c r="CH114" s="308" t="str">
        <f ca="1">IF(AND(ISNUMBER($A114),ISNUMBER(CH$1)),IF(OFFSET(CountryData!$A$1,'Quality check'!$A114-1,'Quality check'!CH$1-1)=0,"",OFFSET(CountryData!$A$1,'Quality check'!$A114-1,'Quality check'!CH$1-1)),"")</f>
        <v/>
      </c>
      <c r="CI114" s="308" t="str">
        <f ca="1">IF(AND(ISNUMBER($A114),ISNUMBER(CI$1)),IF(OFFSET(CountryData!$A$1,'Quality check'!$A114-1,'Quality check'!CI$1-1)=0,"",OFFSET(CountryData!$A$1,'Quality check'!$A114-1,'Quality check'!CI$1-1)),"")</f>
        <v/>
      </c>
      <c r="CJ114" s="308" t="str">
        <f ca="1">IF(AND(ISNUMBER($A114),ISNUMBER(CJ$1)),IF(OFFSET(CountryData!$A$1,'Quality check'!$A114-1,'Quality check'!CJ$1-1)=0,"",OFFSET(CountryData!$A$1,'Quality check'!$A114-1,'Quality check'!CJ$1-1)),"")</f>
        <v/>
      </c>
      <c r="CK114" s="202" t="str">
        <f ca="1">IF(AND(ISNUMBER($A114),ISNUMBER(CK$1)),IF(OFFSET(CountryData!$A$1,'Quality check'!$A114-1,'Quality check'!CK$1-1)=0,"",OFFSET(CountryData!$A$1,'Quality check'!$A114-1,'Quality check'!CK$1-1)),"")</f>
        <v/>
      </c>
      <c r="CL114" s="308" t="str">
        <f ca="1">IF(AND(ISNUMBER($A114),ISNUMBER(CL$1)),IF(OFFSET(CountryData!$A$1,'Quality check'!$A114-1,'Quality check'!CL$1-1)=0,"",OFFSET(CountryData!$A$1,'Quality check'!$A114-1,'Quality check'!CL$1-1)),"")</f>
        <v/>
      </c>
      <c r="CM114" s="308" t="str">
        <f ca="1">IF(AND(ISNUMBER($A114),ISNUMBER(CM$1)),IF(OFFSET(CountryData!$A$1,'Quality check'!$A114-1,'Quality check'!CM$1-1)=0,"",OFFSET(CountryData!$A$1,'Quality check'!$A114-1,'Quality check'!CM$1-1)),"")</f>
        <v/>
      </c>
      <c r="CN114" s="308" t="str">
        <f ca="1">IF(AND(ISNUMBER($A114),ISNUMBER(CN$1)),IF(OFFSET(CountryData!$A$1,'Quality check'!$A114-1,'Quality check'!CN$1-1)=0,"",OFFSET(CountryData!$A$1,'Quality check'!$A114-1,'Quality check'!CN$1-1)),"")</f>
        <v/>
      </c>
      <c r="CO114" s="308" t="str">
        <f ca="1">IF(AND(ISNUMBER($A114),ISNUMBER(CO$1)),IF(OFFSET(CountryData!$A$1,'Quality check'!$A114-1,'Quality check'!CO$1-1)=0,"",OFFSET(CountryData!$A$1,'Quality check'!$A114-1,'Quality check'!CO$1-1)),"")</f>
        <v/>
      </c>
      <c r="CP114" s="308" t="str">
        <f ca="1">IF(AND(ISNUMBER($A114),ISNUMBER(CP$1)),IF(OFFSET(CountryData!$A$1,'Quality check'!$A114-1,'Quality check'!CP$1-1)=0,"",OFFSET(CountryData!$A$1,'Quality check'!$A114-1,'Quality check'!CP$1-1)),"")</f>
        <v/>
      </c>
      <c r="CQ114" s="308" t="str">
        <f ca="1">IF(AND(ISNUMBER($A114),ISNUMBER(CQ$1)),IF(OFFSET(CountryData!$A$1,'Quality check'!$A114-1,'Quality check'!CQ$1-1)=0,"",OFFSET(CountryData!$A$1,'Quality check'!$A114-1,'Quality check'!CQ$1-1)),"")</f>
        <v/>
      </c>
      <c r="CR114" s="203" t="str">
        <f ca="1">IF(AND(ISNUMBER($A114),ISNUMBER(CR$1)),IF(OFFSET(CountryData!$A$1,'Quality check'!$A114-1,'Quality check'!CR$1-1)=0,"",OFFSET(CountryData!$A$1,'Quality check'!$A114-1,'Quality check'!CR$1-1)),"")</f>
        <v/>
      </c>
      <c r="CS114" s="203" t="str">
        <f ca="1">IF(AND(ISNUMBER($A114),ISNUMBER(CS$1)),IF(OFFSET(CountryData!$A$1,'Quality check'!$A114-1,'Quality check'!CS$1-1)=0,"",OFFSET(CountryData!$A$1,'Quality check'!$A114-1,'Quality check'!CS$1-1)),"")</f>
        <v/>
      </c>
      <c r="CT114" s="203" t="str">
        <f ca="1">IF(AND(ISNUMBER($A114),ISNUMBER(CT$1)),IF(OFFSET(CountryData!$A$1,'Quality check'!$A114-1,'Quality check'!CT$1-1)=0,"",OFFSET(CountryData!$A$1,'Quality check'!$A114-1,'Quality check'!CT$1-1)),"")</f>
        <v/>
      </c>
      <c r="CU114" s="203" t="str">
        <f ca="1">IF(AND(ISNUMBER($A114),ISNUMBER(CU$1)),IF(OFFSET(CountryData!$A$1,'Quality check'!$A114-1,'Quality check'!CU$1-1)=0,"",OFFSET(CountryData!$A$1,'Quality check'!$A114-1,'Quality check'!CU$1-1)),"")</f>
        <v/>
      </c>
      <c r="CV114" s="203" t="str">
        <f ca="1">IF(AND(ISNUMBER($A114),ISNUMBER(CV$1)),IF(OFFSET(CountryData!$A$1,'Quality check'!$A114-1,'Quality check'!CV$1-1)=0,"",OFFSET(CountryData!$A$1,'Quality check'!$A114-1,'Quality check'!CV$1-1)),"")</f>
        <v/>
      </c>
      <c r="CW114" s="203" t="str">
        <f ca="1">IF(AND(ISNUMBER($A114),ISNUMBER(CW$1)),IF(OFFSET(CountryData!$A$1,'Quality check'!$A114-1,'Quality check'!CW$1-1)=0,"",OFFSET(CountryData!$A$1,'Quality check'!$A114-1,'Quality check'!CW$1-1)),"")</f>
        <v/>
      </c>
      <c r="CX114" s="203" t="str">
        <f ca="1">IF(AND(ISNUMBER($A114),ISNUMBER(CX$1)),IF(OFFSET(CountryData!$A$1,'Quality check'!$A114-1,'Quality check'!CX$1-1)=0,"",OFFSET(CountryData!$A$1,'Quality check'!$A114-1,'Quality check'!CX$1-1)),"")</f>
        <v/>
      </c>
      <c r="CY114" s="203" t="str">
        <f ca="1">IF(AND(ISNUMBER($A114),ISNUMBER(CY$1)),IF(OFFSET(CountryData!$A$1,'Quality check'!$A114-1,'Quality check'!CY$1-1)=0,"",OFFSET(CountryData!$A$1,'Quality check'!$A114-1,'Quality check'!CY$1-1)),"")</f>
        <v/>
      </c>
      <c r="CZ114" s="308" t="str">
        <f ca="1">IF(AND(ISNUMBER($A114),ISNUMBER(CZ$1)),IF(OFFSET(CountryData!$A$1,'Quality check'!$A114-1,'Quality check'!CZ$1-1)=0,"",OFFSET(CountryData!$A$1,'Quality check'!$A114-1,'Quality check'!CZ$1-1)),"")</f>
        <v/>
      </c>
      <c r="DA114" s="308" t="str">
        <f ca="1">IF(AND(ISNUMBER($A114),ISNUMBER(DA$1)),IF(OFFSET(CountryData!$A$1,'Quality check'!$A114-1,'Quality check'!DA$1-1)=0,"",OFFSET(CountryData!$A$1,'Quality check'!$A114-1,'Quality check'!DA$1-1)),"")</f>
        <v/>
      </c>
      <c r="DB114" s="202" t="str">
        <f ca="1">IF(AND(ISNUMBER($A114),ISNUMBER(DB$1)),IF(OFFSET(CountryData!$A$1,'Quality check'!$A114-1,'Quality check'!DB$1-1)=0,"",OFFSET(CountryData!$A$1,'Quality check'!$A114-1,'Quality check'!DB$1-1)),"")</f>
        <v/>
      </c>
      <c r="DC114" s="308" t="str">
        <f ca="1">IF(AND(ISNUMBER($A114),ISNUMBER(DC$1)),IF(OFFSET(CountryData!$A$1,'Quality check'!$A114-1,'Quality check'!DC$1-1)=0,"",OFFSET(CountryData!$A$1,'Quality check'!$A114-1,'Quality check'!DC$1-1)),"")</f>
        <v/>
      </c>
      <c r="DD114" s="308" t="str">
        <f ca="1">IF(AND(ISNUMBER($A114),ISNUMBER(DD$1)),IF(OFFSET(CountryData!$A$1,'Quality check'!$A114-1,'Quality check'!DD$1-1)=0,"",OFFSET(CountryData!$A$1,'Quality check'!$A114-1,'Quality check'!DD$1-1)),"")</f>
        <v/>
      </c>
      <c r="DE114" s="202" t="str">
        <f ca="1">IF(AND(ISNUMBER($A114),ISNUMBER(DE$1)),IF(OFFSET(CountryData!$A$1,'Quality check'!$A114-1,'Quality check'!DE$1-1)=0,"",OFFSET(CountryData!$A$1,'Quality check'!$A114-1,'Quality check'!DE$1-1)),"")</f>
        <v/>
      </c>
      <c r="DF114" s="203" t="str">
        <f ca="1">IF(AND(ISNUMBER($A114),ISNUMBER(DF$1)),IF(OFFSET(CountryData!$A$1,'Quality check'!$A114-1,'Quality check'!DF$1-1)=0,"",OFFSET(CountryData!$A$1,'Quality check'!$A114-1,'Quality check'!DF$1-1)),"")</f>
        <v/>
      </c>
      <c r="DG114" s="308" t="str">
        <f ca="1">IF(AND(ISNUMBER($A114),ISNUMBER(DG$1)),IF(OFFSET(CountryData!$A$1,'Quality check'!$A114-1,'Quality check'!DG$1-1)=0,"",OFFSET(CountryData!$A$1,'Quality check'!$A114-1,'Quality check'!DG$1-1)),"")</f>
        <v/>
      </c>
      <c r="DH114" s="203" t="str">
        <f ca="1">IF(AND(ISNUMBER($A114),ISNUMBER(DH$1)),IF(OFFSET(CountryData!$A$1,'Quality check'!$A114-1,'Quality check'!DH$1-1)=0,"",OFFSET(CountryData!$A$1,'Quality check'!$A114-1,'Quality check'!DH$1-1)),"")</f>
        <v/>
      </c>
      <c r="DI114" s="308" t="str">
        <f ca="1">IF(AND(ISNUMBER($A114),ISNUMBER(DI$1)),IF(OFFSET(CountryData!$A$1,'Quality check'!$A114-1,'Quality check'!DI$1-1)=0,"",OFFSET(CountryData!$A$1,'Quality check'!$A114-1,'Quality check'!DI$1-1)),"")</f>
        <v/>
      </c>
      <c r="DJ114" s="308" t="str">
        <f ca="1">IF(AND(ISNUMBER($A114),ISNUMBER(DJ$1)),IF(OFFSET(CountryData!$A$1,'Quality check'!$A114-1,'Quality check'!DJ$1-1)=0,"",OFFSET(CountryData!$A$1,'Quality check'!$A114-1,'Quality check'!DJ$1-1)),"")</f>
        <v/>
      </c>
      <c r="DK114" s="203" t="str">
        <f ca="1">IF(AND(ISNUMBER($A114),ISNUMBER(DK$1)),IF(OFFSET(CountryData!$A$1,'Quality check'!$A114-1,'Quality check'!DK$1-1)=0,"",OFFSET(CountryData!$A$1,'Quality check'!$A114-1,'Quality check'!DK$1-1)),"")</f>
        <v/>
      </c>
      <c r="DL114" s="203" t="str">
        <f ca="1">IF(AND(ISNUMBER($A114),ISNUMBER(DL$1)),IF(OFFSET(CountryData!$A$1,'Quality check'!$A114-1,'Quality check'!DL$1-1)=0,"",OFFSET(CountryData!$A$1,'Quality check'!$A114-1,'Quality check'!DL$1-1)),"")</f>
        <v/>
      </c>
      <c r="DM114" s="203" t="str">
        <f ca="1">IF(AND(ISNUMBER($A114),ISNUMBER(DM$1)),IF(OFFSET(CountryData!$A$1,'Quality check'!$A114-1,'Quality check'!DM$1-1)=0,"",OFFSET(CountryData!$A$1,'Quality check'!$A114-1,'Quality check'!DM$1-1)),"")</f>
        <v/>
      </c>
      <c r="DN114" s="203" t="str">
        <f ca="1">IF(AND(ISNUMBER($A114),ISNUMBER(DN$1)),IF(OFFSET(CountryData!$A$1,'Quality check'!$A114-1,'Quality check'!DN$1-1)=0,"",OFFSET(CountryData!$A$1,'Quality check'!$A114-1,'Quality check'!DN$1-1)),"")</f>
        <v/>
      </c>
      <c r="DO114" t="str">
        <f ca="1">IF(AND(ISNUMBER($A114),ISNUMBER(DO$1)),IF(OFFSET(CountryData!$A$1,'Quality check'!$A114-1,'Quality check'!DO$1-1)=0,"",OFFSET(CountryData!$A$1,'Quality check'!$A114-1,'Quality check'!DO$1-1)),"")</f>
        <v/>
      </c>
      <c r="DP114" t="str">
        <f ca="1">IF(AND(ISNUMBER($A114),ISNUMBER(DP$1)),IF(OFFSET(CountryData!$A$1,'Quality check'!$A114-1,'Quality check'!DP$1-1)=0,"",OFFSET(CountryData!$A$1,'Quality check'!$A114-1,'Quality check'!DP$1-1)),"")</f>
        <v/>
      </c>
      <c r="EF114">
        <f t="shared" si="14"/>
        <v>18</v>
      </c>
      <c r="EG114" t="str">
        <f t="shared" si="15"/>
        <v/>
      </c>
      <c r="EH114" t="str">
        <f t="shared" si="11"/>
        <v/>
      </c>
    </row>
    <row r="115" spans="1:138" x14ac:dyDescent="0.25">
      <c r="A115" s="114">
        <f>IF(ISNUMBER(MATCH(C115,CountryData!$EM:$EM,0)),MATCH(C115,CountryData!$EM:$EM,0),"")</f>
        <v>49</v>
      </c>
      <c r="B115" t="s">
        <v>485</v>
      </c>
      <c r="C115" t="s">
        <v>804</v>
      </c>
      <c r="D115" t="str">
        <f t="shared" si="12"/>
        <v>TestMe</v>
      </c>
      <c r="E115">
        <f t="shared" si="13"/>
        <v>2011</v>
      </c>
      <c r="F115" s="203">
        <f ca="1">IF(AND(ISNUMBER($A115),ISNUMBER(F$1)),IF(OFFSET(CountryData!$A$1,'Quality check'!$A115-1,'Quality check'!F$1-1)=0,"",OFFSET(CountryData!$A$1,'Quality check'!$A115-1,'Quality check'!F$1-1)),"")</f>
        <v>39802000</v>
      </c>
      <c r="G115" s="203">
        <f ca="1">IF(AND(ISNUMBER($A115),ISNUMBER(G$1)),IF(OFFSET(CountryData!$A$1,'Quality check'!$A115-1,'Quality check'!G$1-1)=0,"",OFFSET(CountryData!$A$1,'Quality check'!$A115-1,'Quality check'!G$1-1)),"")</f>
        <v>17114860</v>
      </c>
      <c r="H115" s="202">
        <f ca="1">IF(AND(ISNUMBER($A115),ISNUMBER(H$1)),IF(OFFSET(CountryData!$A$1,'Quality check'!$A115-1,'Quality check'!H$1-1)=0,"",OFFSET(CountryData!$A$1,'Quality check'!$A115-1,'Quality check'!H$1-1)),"")</f>
        <v>0.19</v>
      </c>
      <c r="I115" s="202">
        <f ca="1">IF(AND(ISNUMBER($A115),ISNUMBER(I$1)),IF(OFFSET(CountryData!$A$1,'Quality check'!$A115-1,'Quality check'!I$1-1)=0,"",OFFSET(CountryData!$A$1,'Quality check'!$A115-1,'Quality check'!I$1-1)),"")</f>
        <v>1.9E-2</v>
      </c>
      <c r="J115" s="203">
        <f ca="1">IF(AND(ISNUMBER($A115),ISNUMBER(J$1)),IF(OFFSET(CountryData!$A$1,'Quality check'!$A115-1,'Quality check'!J$1-1)=0,"",OFFSET(CountryData!$A$1,'Quality check'!$A115-1,'Quality check'!J$1-1)),"")</f>
        <v>19923242.844351798</v>
      </c>
      <c r="K115" s="203">
        <f ca="1">IF(AND(ISNUMBER($A115),ISNUMBER(K$1)),IF(OFFSET(CountryData!$A$1,'Quality check'!$A115-1,'Quality check'!K$1-1)=0,"",OFFSET(CountryData!$A$1,'Quality check'!$A115-1,'Quality check'!K$1-1)),"")</f>
        <v>4852000</v>
      </c>
      <c r="L115" s="203">
        <f ca="1">IF(AND(ISNUMBER($A115),ISNUMBER(L$1)),IF(OFFSET(CountryData!$A$1,'Quality check'!$A115-1,'Quality check'!L$1-1)=0,"",OFFSET(CountryData!$A$1,'Quality check'!$A115-1,'Quality check'!L$1-1)),"")</f>
        <v>1990100</v>
      </c>
      <c r="M115" s="203">
        <f ca="1">IF(AND(ISNUMBER($A115),ISNUMBER(M$1)),IF(OFFSET(CountryData!$A$1,'Quality check'!$A115-1,'Quality check'!M$1-1)=0,"",OFFSET(CountryData!$A$1,'Quality check'!$A115-1,'Quality check'!M$1-1)),"")</f>
        <v>6721000</v>
      </c>
      <c r="N115" s="203">
        <f ca="1">IF(AND(ISNUMBER($A115),ISNUMBER(N$1)),IF(OFFSET(CountryData!$A$1,'Quality check'!$A115-1,'Quality check'!N$1-1)=0,"",OFFSET(CountryData!$A$1,'Quality check'!$A115-1,'Quality check'!N$1-1)),"")</f>
        <v>4615771.5352849886</v>
      </c>
      <c r="O115" s="203">
        <f ca="1">IF(AND(ISNUMBER($A115),ISNUMBER(O$1)),IF(OFFSET(CountryData!$A$1,'Quality check'!$A115-1,'Quality check'!O$1-1)=0,"",OFFSET(CountryData!$A$1,'Quality check'!$A115-1,'Quality check'!O$1-1)),"")</f>
        <v>1137977.695362845</v>
      </c>
      <c r="P115" s="203">
        <f ca="1">IF(AND(ISNUMBER($A115),ISNUMBER(P$1)),IF(OFFSET(CountryData!$A$1,'Quality check'!$A115-1,'Quality check'!P$1-1)=0,"",OFFSET(CountryData!$A$1,'Quality check'!$A115-1,'Quality check'!P$1-1)),"")</f>
        <v>1755647.2816223467</v>
      </c>
      <c r="Q115" s="203">
        <f ca="1">IF(AND(ISNUMBER($A115),ISNUMBER(Q$1)),IF(OFFSET(CountryData!$A$1,'Quality check'!$A115-1,'Quality check'!Q$1-1)=0,"",OFFSET(CountryData!$A$1,'Quality check'!$A115-1,'Quality check'!Q$1-1)),"")</f>
        <v>1506000</v>
      </c>
      <c r="R115" s="203">
        <f ca="1">IF(AND(ISNUMBER($A115),ISNUMBER(R$1)),IF(OFFSET(CountryData!$A$1,'Quality check'!$A115-1,'Quality check'!R$1-1)=0,"",OFFSET(CountryData!$A$1,'Quality check'!$A115-1,'Quality check'!R$1-1)),"")</f>
        <v>617669.58625950187</v>
      </c>
      <c r="S115" s="203">
        <f ca="1">IF(AND(ISNUMBER($A115),ISNUMBER(S$1)),IF(OFFSET(CountryData!$A$1,'Quality check'!$A115-1,'Quality check'!S$1-1)=0,"",OFFSET(CountryData!$A$1,'Quality check'!$A115-1,'Quality check'!S$1-1)),"")</f>
        <v>492041.87379994214</v>
      </c>
      <c r="T115" s="202">
        <f ca="1">IF(AND(ISNUMBER($A115),ISNUMBER(T$1)),IF(OFFSET(CountryData!$A$1,'Quality check'!$A115-1,'Quality check'!T$1-1)=0,"",OFFSET(CountryData!$A$1,'Quality check'!$A115-1,'Quality check'!T$1-1)),"")</f>
        <v>0.78736000000000106</v>
      </c>
      <c r="U115" s="203">
        <f ca="1">IF(AND(ISNUMBER($A115),ISNUMBER(U$1)),IF(OFFSET(CountryData!$A$1,'Quality check'!$A115-1,'Quality check'!U$1-1)=0,"",OFFSET(CountryData!$A$1,'Quality check'!$A115-1,'Quality check'!U$1-1)),"")</f>
        <v>7164360</v>
      </c>
      <c r="V115" s="203">
        <f ca="1">IF(AND(ISNUMBER($A115),ISNUMBER(V$1)),IF(OFFSET(CountryData!$A$1,'Quality check'!$A115-1,'Quality check'!V$1-1)=0,"",OFFSET(CountryData!$A$1,'Quality check'!$A115-1,'Quality check'!V$1-1)),"")</f>
        <v>6447924</v>
      </c>
      <c r="W115" s="202">
        <f ca="1">IF(AND(ISNUMBER($A115),ISNUMBER(W$1)),IF(OFFSET(CountryData!$A$1,'Quality check'!$A115-1,'Quality check'!W$1-1)=0,"",OFFSET(CountryData!$A$1,'Quality check'!$A115-1,'Quality check'!W$1-1)),"")</f>
        <v>0.19699999999999998</v>
      </c>
      <c r="X115" s="202">
        <f ca="1">IF(AND(ISNUMBER($A115),ISNUMBER(X$1)),IF(OFFSET(CountryData!$A$1,'Quality check'!$A115-1,'Quality check'!X$1-1)=0,"",OFFSET(CountryData!$A$1,'Quality check'!$A115-1,'Quality check'!X$1-1)),"")</f>
        <v>4.2</v>
      </c>
      <c r="Y115" s="202">
        <f ca="1">IF(AND(ISNUMBER($A115),ISNUMBER(Y$1)),IF(OFFSET(CountryData!$A$1,'Quality check'!$A115-1,'Quality check'!Y$1-1)=0,"",OFFSET(CountryData!$A$1,'Quality check'!$A115-1,'Quality check'!Y$1-1)),"")</f>
        <v>0.2</v>
      </c>
      <c r="Z115" s="202">
        <f ca="1">IF(AND(ISNUMBER($A115),ISNUMBER(Z$1)),IF(OFFSET(CountryData!$A$1,'Quality check'!$A115-1,'Quality check'!Z$1-1)=0,"",OFFSET(CountryData!$A$1,'Quality check'!$A115-1,'Quality check'!Z$1-1)),"")</f>
        <v>0.18</v>
      </c>
      <c r="AA115" s="203">
        <f ca="1">IF(AND(ISNUMBER($A115),ISNUMBER(AA$1)),IF(OFFSET(CountryData!$A$1,'Quality check'!$A115-1,'Quality check'!AA$1-1)=0,"",OFFSET(CountryData!$A$1,'Quality check'!$A115-1,'Quality check'!AA$1-1)),"")</f>
        <v>50033</v>
      </c>
      <c r="AB115" s="203">
        <f ca="1">IF(AND(ISNUMBER($A115),ISNUMBER(AB$1)),IF(OFFSET(CountryData!$A$1,'Quality check'!$A115-1,'Quality check'!AB$1-1)=0,"",OFFSET(CountryData!$A$1,'Quality check'!$A115-1,'Quality check'!AB$1-1)),"")</f>
        <v>119602</v>
      </c>
      <c r="AC115" s="203">
        <f ca="1">IF(AND(ISNUMBER($A115),ISNUMBER(AC$1)),IF(OFFSET(CountryData!$A$1,'Quality check'!$A115-1,'Quality check'!AC$1-1)=0,"",OFFSET(CountryData!$A$1,'Quality check'!$A115-1,'Quality check'!AC$1-1)),"")</f>
        <v>188928</v>
      </c>
      <c r="AD115" s="203">
        <f ca="1">IF(AND(ISNUMBER($A115),ISNUMBER(AD$1)),IF(OFFSET(CountryData!$A$1,'Quality check'!$A115-1,'Quality check'!AD$1-1)=0,"",OFFSET(CountryData!$A$1,'Quality check'!$A115-1,'Quality check'!AD$1-1)),"")</f>
        <v>8372</v>
      </c>
      <c r="AE115" s="202">
        <f ca="1">IF(AND(ISNUMBER($A115),ISNUMBER(AE$1)),IF(OFFSET(CountryData!$A$1,'Quality check'!$A115-1,'Quality check'!AE$1-1)=0,"",OFFSET(CountryData!$A$1,'Quality check'!$A115-1,'Quality check'!AE$1-1)),"")</f>
        <v>0.16</v>
      </c>
      <c r="AF115" s="308">
        <f ca="1">IF(AND(ISNUMBER($A115),ISNUMBER(AF$1)),IF(OFFSET(CountryData!$A$1,'Quality check'!$A115-1,'Quality check'!AF$1-1)=0,"",OFFSET(CountryData!$A$1,'Quality check'!$A115-1,'Quality check'!AF$1-1)),"")</f>
        <v>3.4666666666666668</v>
      </c>
      <c r="AG115" s="203" t="str">
        <f ca="1">IF(AND(ISNUMBER($A115),ISNUMBER(AG$1)),IF(OFFSET(CountryData!$A$1,'Quality check'!$A115-1,'Quality check'!AG$1-1)=0,"",OFFSET(CountryData!$A$1,'Quality check'!$A115-1,'Quality check'!AG$1-1)),"")</f>
        <v>CHW</v>
      </c>
      <c r="AH115" s="203">
        <f ca="1">IF(AND(ISNUMBER($A115),ISNUMBER(AH$1)),IF(OFFSET(CountryData!$A$1,'Quality check'!$A115-1,'Quality check'!AH$1-1)=0,"",OFFSET(CountryData!$A$1,'Quality check'!$A115-1,'Quality check'!AH$1-1)),"")</f>
        <v>250</v>
      </c>
      <c r="AI115" s="203">
        <f ca="1">IF(AND(ISNUMBER($A115),ISNUMBER(AI$1)),IF(OFFSET(CountryData!$A$1,'Quality check'!$A115-1,'Quality check'!AI$1-1)=0,"",OFFSET(CountryData!$A$1,'Quality check'!$A115-1,'Quality check'!AI$1-1)),"")</f>
        <v>3600</v>
      </c>
      <c r="AJ115" s="202">
        <f ca="1">IF(AND(ISNUMBER($A115),ISNUMBER(AJ$1)),IF(OFFSET(CountryData!$A$1,'Quality check'!$A115-1,'Quality check'!AJ$1-1)=0,"",OFFSET(CountryData!$A$1,'Quality check'!$A115-1,'Quality check'!AJ$1-1)),"")</f>
        <v>0.3</v>
      </c>
      <c r="AK115" s="202">
        <f ca="1">IF(AND(ISNUMBER($A115),ISNUMBER(AK$1)),IF(OFFSET(CountryData!$A$1,'Quality check'!$A115-1,'Quality check'!AK$1-1)=0,"",OFFSET(CountryData!$A$1,'Quality check'!$A115-1,'Quality check'!AK$1-1)),"")</f>
        <v>0.6</v>
      </c>
      <c r="AL115" s="202">
        <f ca="1">IF(AND(ISNUMBER($A115),ISNUMBER(AL$1)),IF(OFFSET(CountryData!$A$1,'Quality check'!$A115-1,'Quality check'!AL$1-1)=0,"",OFFSET(CountryData!$A$1,'Quality check'!$A115-1,'Quality check'!AL$1-1)),"")</f>
        <v>0.184</v>
      </c>
      <c r="AM115" s="202">
        <f ca="1">IF(AND(ISNUMBER($A115),ISNUMBER(AM$1)),IF(OFFSET(CountryData!$A$1,'Quality check'!$A115-1,'Quality check'!AM$1-1)=0,"",OFFSET(CountryData!$A$1,'Quality check'!$A115-1,'Quality check'!AM$1-1)),"")</f>
        <v>1.9</v>
      </c>
      <c r="AN115" s="202" t="str">
        <f ca="1">IF(AND(ISNUMBER($A115),ISNUMBER(AN$1)),IF(OFFSET(CountryData!$A$1,'Quality check'!$A115-1,'Quality check'!AN$1-1)=0,"",OFFSET(CountryData!$A$1,'Quality check'!$A115-1,'Quality check'!AN$1-1)),"")</f>
        <v>HAS</v>
      </c>
      <c r="AO115" s="203">
        <f ca="1">IF(AND(ISNUMBER($A115),ISNUMBER(AO$1)),IF(OFFSET(CountryData!$A$1,'Quality check'!$A115-1,'Quality check'!AO$1-1)=0,"",OFFSET(CountryData!$A$1,'Quality check'!$A115-1,'Quality check'!AO$1-1)),"")</f>
        <v>350</v>
      </c>
      <c r="AP115" s="203">
        <f ca="1">IF(AND(ISNUMBER($A115),ISNUMBER(AP$1)),IF(OFFSET(CountryData!$A$1,'Quality check'!$A115-1,'Quality check'!AP$1-1)=0,"",OFFSET(CountryData!$A$1,'Quality check'!$A115-1,'Quality check'!AP$1-1)),"")</f>
        <v>2300</v>
      </c>
      <c r="AQ115" s="202">
        <f ca="1">IF(AND(ISNUMBER($A115),ISNUMBER(AQ$1)),IF(OFFSET(CountryData!$A$1,'Quality check'!$A115-1,'Quality check'!AQ$1-1)=0,"",OFFSET(CountryData!$A$1,'Quality check'!$A115-1,'Quality check'!AQ$1-1)),"")</f>
        <v>0.6</v>
      </c>
      <c r="AR115" s="202">
        <f ca="1">IF(AND(ISNUMBER($A115),ISNUMBER(AR$1)),IF(OFFSET(CountryData!$A$1,'Quality check'!$A115-1,'Quality check'!AR$1-1)=0,"",OFFSET(CountryData!$A$1,'Quality check'!$A115-1,'Quality check'!AR$1-1)),"")</f>
        <v>0.1</v>
      </c>
      <c r="AS115" s="202">
        <f ca="1">IF(AND(ISNUMBER($A115),ISNUMBER(AS$1)),IF(OFFSET(CountryData!$A$1,'Quality check'!$A115-1,'Quality check'!AS$1-1)=0,"",OFFSET(CountryData!$A$1,'Quality check'!$A115-1,'Quality check'!AS$1-1)),"")</f>
        <v>0.4</v>
      </c>
      <c r="AT115" s="202">
        <f ca="1">IF(AND(ISNUMBER($A115),ISNUMBER(AT$1)),IF(OFFSET(CountryData!$A$1,'Quality check'!$A115-1,'Quality check'!AT$1-1)=0,"",OFFSET(CountryData!$A$1,'Quality check'!$A115-1,'Quality check'!AT$1-1)),"")</f>
        <v>0.22</v>
      </c>
      <c r="AU115" s="202">
        <f ca="1">IF(AND(ISNUMBER($A115),ISNUMBER(AU$1)),IF(OFFSET(CountryData!$A$1,'Quality check'!$A115-1,'Quality check'!AU$1-1)=0,"",OFFSET(CountryData!$A$1,'Quality check'!$A115-1,'Quality check'!AU$1-1)),"")</f>
        <v>2.5</v>
      </c>
      <c r="AV115" s="202" t="str">
        <f ca="1">IF(AND(ISNUMBER($A115),ISNUMBER(AV$1)),IF(OFFSET(CountryData!$A$1,'Quality check'!$A115-1,'Quality check'!AV$1-1)=0,"",OFFSET(CountryData!$A$1,'Quality check'!$A115-1,'Quality check'!AV$1-1)),"")</f>
        <v>CHW</v>
      </c>
      <c r="AW115" s="203">
        <f ca="1">IF(AND(ISNUMBER($A115),ISNUMBER(AW$1)),IF(OFFSET(CountryData!$A$1,'Quality check'!$A115-1,'Quality check'!AW$1-1)=0,"",OFFSET(CountryData!$A$1,'Quality check'!$A115-1,'Quality check'!AW$1-1)),"")</f>
        <v>250</v>
      </c>
      <c r="AX115" s="203">
        <f ca="1">IF(AND(ISNUMBER($A115),ISNUMBER(AX$1)),IF(OFFSET(CountryData!$A$1,'Quality check'!$A115-1,'Quality check'!AX$1-1)=0,"",OFFSET(CountryData!$A$1,'Quality check'!$A115-1,'Quality check'!AX$1-1)),"")</f>
        <v>8700</v>
      </c>
      <c r="AY115" s="202">
        <f ca="1">IF(AND(ISNUMBER($A115),ISNUMBER(AY$1)),IF(OFFSET(CountryData!$A$1,'Quality check'!$A115-1,'Quality check'!AY$1-1)=0,"",OFFSET(CountryData!$A$1,'Quality check'!$A115-1,'Quality check'!AY$1-1)),"")</f>
        <v>1.8</v>
      </c>
      <c r="AZ115" s="202">
        <f ca="1">IF(AND(ISNUMBER($A115),ISNUMBER(AZ$1)),IF(OFFSET(CountryData!$A$1,'Quality check'!$A115-1,'Quality check'!AZ$1-1)=0,"",OFFSET(CountryData!$A$1,'Quality check'!$A115-1,'Quality check'!AZ$1-1)),"")</f>
        <v>0.35</v>
      </c>
      <c r="BA115" s="202">
        <f ca="1">IF(AND(ISNUMBER($A115),ISNUMBER(BA$1)),IF(OFFSET(CountryData!$A$1,'Quality check'!$A115-1,'Quality check'!BA$1-1)=0,"",OFFSET(CountryData!$A$1,'Quality check'!$A115-1,'Quality check'!BA$1-1)),"")</f>
        <v>0.6</v>
      </c>
      <c r="BB115" s="202">
        <f ca="1">IF(AND(ISNUMBER($A115),ISNUMBER(BB$1)),IF(OFFSET(CountryData!$A$1,'Quality check'!$A115-1,'Quality check'!BB$1-1)=0,"",OFFSET(CountryData!$A$1,'Quality check'!$A115-1,'Quality check'!BB$1-1)),"")</f>
        <v>0.45</v>
      </c>
      <c r="BC115" s="202">
        <f ca="1">IF(AND(ISNUMBER($A115),ISNUMBER(BC$1)),IF(OFFSET(CountryData!$A$1,'Quality check'!$A115-1,'Quality check'!BC$1-1)=0,"",OFFSET(CountryData!$A$1,'Quality check'!$A115-1,'Quality check'!BC$1-1)),"")</f>
        <v>0.2</v>
      </c>
      <c r="BD115" s="313" t="str">
        <f ca="1">IF(AND(ISNUMBER($A115),ISNUMBER(BD$1)),IF(OFFSET(CountryData!$A$1,'Quality check'!$A115-1,'Quality check'!BD$1-1)=0,"",OFFSET(CountryData!$A$1,'Quality check'!$A115-1,'Quality check'!BD$1-1)),"")</f>
        <v/>
      </c>
      <c r="BE115" s="313" t="str">
        <f ca="1">IF(AND(ISNUMBER($A115),ISNUMBER(BE$1)),IF(OFFSET(CountryData!$A$1,'Quality check'!$A115-1,'Quality check'!BE$1-1)=0,"",OFFSET(CountryData!$A$1,'Quality check'!$A115-1,'Quality check'!BE$1-1)),"")</f>
        <v/>
      </c>
      <c r="BF115" s="313">
        <f ca="1">IF(AND(ISNUMBER($A115),ISNUMBER(BF$1)),IF(OFFSET(CountryData!$A$1,'Quality check'!$A115-1,'Quality check'!BF$1-1)=0,"",OFFSET(CountryData!$A$1,'Quality check'!$A115-1,'Quality check'!BF$1-1)),"")</f>
        <v>0.03</v>
      </c>
      <c r="BG115" s="203">
        <f ca="1">IF(AND(ISNUMBER($A115),ISNUMBER(BG$1)),IF(OFFSET(CountryData!$A$1,'Quality check'!$A115-1,'Quality check'!BG$1-1)=0,"",OFFSET(CountryData!$A$1,'Quality check'!$A115-1,'Quality check'!BG$1-1)),"")</f>
        <v>1.1000000000000001</v>
      </c>
      <c r="BH115" s="202" t="str">
        <f ca="1">IF(AND(ISNUMBER($A115),ISNUMBER(BH$1)),IF(OFFSET(CountryData!$A$1,'Quality check'!$A115-1,'Quality check'!BH$1-1)=0,"",OFFSET(CountryData!$A$1,'Quality check'!$A115-1,'Quality check'!BH$1-1)),"")</f>
        <v>CHW-Nut</v>
      </c>
      <c r="BI115" s="203">
        <f ca="1">IF(AND(ISNUMBER($A115),ISNUMBER(BI$1)),IF(OFFSET(CountryData!$A$1,'Quality check'!$A115-1,'Quality check'!BI$1-1)=0,"",OFFSET(CountryData!$A$1,'Quality check'!$A115-1,'Quality check'!BI$1-1)),"")</f>
        <v>250</v>
      </c>
      <c r="BJ115" s="202">
        <f ca="1">IF(AND(ISNUMBER($A115),ISNUMBER(BJ$1)),IF(OFFSET(CountryData!$A$1,'Quality check'!$A115-1,'Quality check'!BJ$1-1)=0,"",OFFSET(CountryData!$A$1,'Quality check'!$A115-1,'Quality check'!BJ$1-1)),"")</f>
        <v>3500</v>
      </c>
      <c r="BK115" s="202">
        <f ca="1">IF(AND(ISNUMBER($A115),ISNUMBER(BK$1)),IF(OFFSET(CountryData!$A$1,'Quality check'!$A115-1,'Quality check'!BK$1-1)=0,"",OFFSET(CountryData!$A$1,'Quality check'!$A115-1,'Quality check'!BK$1-1)),"")</f>
        <v>2</v>
      </c>
      <c r="BL115" s="308">
        <f ca="1">IF(AND(ISNUMBER($A115),ISNUMBER(BL$1)),IF(OFFSET(CountryData!$A$1,'Quality check'!$A115-1,'Quality check'!BL$1-1)=0,"",OFFSET(CountryData!$A$1,'Quality check'!$A115-1,'Quality check'!BL$1-1)),"")</f>
        <v>0.5</v>
      </c>
      <c r="BM115" s="308">
        <f ca="1">IF(AND(ISNUMBER($A115),ISNUMBER(BM$1)),IF(OFFSET(CountryData!$A$1,'Quality check'!$A115-1,'Quality check'!BM$1-1)=0,"",OFFSET(CountryData!$A$1,'Quality check'!$A115-1,'Quality check'!BM$1-1)),"")</f>
        <v>0.71</v>
      </c>
      <c r="BN115" s="308">
        <f ca="1">IF(AND(ISNUMBER($A115),ISNUMBER(BN$1)),IF(OFFSET(CountryData!$A$1,'Quality check'!$A115-1,'Quality check'!BN$1-1)=0,"",OFFSET(CountryData!$A$1,'Quality check'!$A115-1,'Quality check'!BN$1-1)),"")</f>
        <v>0.66</v>
      </c>
      <c r="BO115" s="308">
        <f ca="1">IF(AND(ISNUMBER($A115),ISNUMBER(BO$1)),IF(OFFSET(CountryData!$A$1,'Quality check'!$A115-1,'Quality check'!BO$1-1)=0,"",OFFSET(CountryData!$A$1,'Quality check'!$A115-1,'Quality check'!BO$1-1)),"")</f>
        <v>0.5</v>
      </c>
      <c r="BP115" s="308">
        <f ca="1">IF(AND(ISNUMBER($A115),ISNUMBER(BP$1)),IF(OFFSET(CountryData!$A$1,'Quality check'!$A115-1,'Quality check'!BP$1-1)=0,"",OFFSET(CountryData!$A$1,'Quality check'!$A115-1,'Quality check'!BP$1-1)),"")</f>
        <v>0.25</v>
      </c>
      <c r="BQ115" s="308">
        <f ca="1">IF(AND(ISNUMBER($A115),ISNUMBER(BQ$1)),IF(OFFSET(CountryData!$A$1,'Quality check'!$A115-1,'Quality check'!BQ$1-1)=0,"",OFFSET(CountryData!$A$1,'Quality check'!$A115-1,'Quality check'!BQ$1-1)),"")</f>
        <v>0.23</v>
      </c>
      <c r="BR115" s="308">
        <f ca="1">IF(AND(ISNUMBER($A115),ISNUMBER(BR$1)),IF(OFFSET(CountryData!$A$1,'Quality check'!$A115-1,'Quality check'!BR$1-1)=0,"",OFFSET(CountryData!$A$1,'Quality check'!$A115-1,'Quality check'!BR$1-1)),"")</f>
        <v>0.5</v>
      </c>
      <c r="BS115" s="308">
        <f ca="1">IF(AND(ISNUMBER($A115),ISNUMBER(BS$1)),IF(OFFSET(CountryData!$A$1,'Quality check'!$A115-1,'Quality check'!BS$1-1)=0,"",OFFSET(CountryData!$A$1,'Quality check'!$A115-1,'Quality check'!BS$1-1)),"")</f>
        <v>0.71</v>
      </c>
      <c r="BT115" s="308">
        <f ca="1">IF(AND(ISNUMBER($A115),ISNUMBER(BT$1)),IF(OFFSET(CountryData!$A$1,'Quality check'!$A115-1,'Quality check'!BT$1-1)=0,"",OFFSET(CountryData!$A$1,'Quality check'!$A115-1,'Quality check'!BT$1-1)),"")</f>
        <v>0.66</v>
      </c>
      <c r="BU115" s="308">
        <f ca="1">IF(AND(ISNUMBER($A115),ISNUMBER(BU$1)),IF(OFFSET(CountryData!$A$1,'Quality check'!$A115-1,'Quality check'!BU$1-1)=0,"",OFFSET(CountryData!$A$1,'Quality check'!$A115-1,'Quality check'!BU$1-1)),"")</f>
        <v>0.45</v>
      </c>
      <c r="BV115" s="308">
        <f ca="1">IF(AND(ISNUMBER($A115),ISNUMBER(BV$1)),IF(OFFSET(CountryData!$A$1,'Quality check'!$A115-1,'Quality check'!BV$1-1)=0,"",OFFSET(CountryData!$A$1,'Quality check'!$A115-1,'Quality check'!BV$1-1)),"")</f>
        <v>0.26</v>
      </c>
      <c r="BW115" s="308">
        <f ca="1">IF(AND(ISNUMBER($A115),ISNUMBER(BW$1)),IF(OFFSET(CountryData!$A$1,'Quality check'!$A115-1,'Quality check'!BW$1-1)=0,"",OFFSET(CountryData!$A$1,'Quality check'!$A115-1,'Quality check'!BW$1-1)),"")</f>
        <v>0.22</v>
      </c>
      <c r="BX115" s="202">
        <f ca="1">IF(AND(ISNUMBER($A115),ISNUMBER(BX$1)),IF(OFFSET(CountryData!$A$1,'Quality check'!$A115-1,'Quality check'!BX$1-1)=0,"",OFFSET(CountryData!$A$1,'Quality check'!$A115-1,'Quality check'!BX$1-1)),"")</f>
        <v>0.35</v>
      </c>
      <c r="BY115" s="308">
        <f ca="1">IF(AND(ISNUMBER($A115),ISNUMBER(BY$1)),IF(OFFSET(CountryData!$A$1,'Quality check'!$A115-1,'Quality check'!BY$1-1)=0,"",OFFSET(CountryData!$A$1,'Quality check'!$A115-1,'Quality check'!BY$1-1)),"")</f>
        <v>0.55000000000000004</v>
      </c>
      <c r="BZ115" s="308">
        <f ca="1">IF(AND(ISNUMBER($A115),ISNUMBER(BZ$1)),IF(OFFSET(CountryData!$A$1,'Quality check'!$A115-1,'Quality check'!BZ$1-1)=0,"",OFFSET(CountryData!$A$1,'Quality check'!$A115-1,'Quality check'!BZ$1-1)),"")</f>
        <v>0.5</v>
      </c>
      <c r="CA115" s="308">
        <f ca="1">IF(AND(ISNUMBER($A115),ISNUMBER(CA$1)),IF(OFFSET(CountryData!$A$1,'Quality check'!$A115-1,'Quality check'!CA$1-1)=0,"",OFFSET(CountryData!$A$1,'Quality check'!$A115-1,'Quality check'!CA$1-1)),"")</f>
        <v>0.45</v>
      </c>
      <c r="CB115" s="308">
        <f ca="1">IF(AND(ISNUMBER($A115),ISNUMBER(CB$1)),IF(OFFSET(CountryData!$A$1,'Quality check'!$A115-1,'Quality check'!CB$1-1)=0,"",OFFSET(CountryData!$A$1,'Quality check'!$A115-1,'Quality check'!CB$1-1)),"")</f>
        <v>0.35</v>
      </c>
      <c r="CC115" s="308">
        <f ca="1">IF(AND(ISNUMBER($A115),ISNUMBER(CC$1)),IF(OFFSET(CountryData!$A$1,'Quality check'!$A115-1,'Quality check'!CC$1-1)=0,"",OFFSET(CountryData!$A$1,'Quality check'!$A115-1,'Quality check'!CC$1-1)),"")</f>
        <v>0.75</v>
      </c>
      <c r="CD115" s="308">
        <f ca="1">IF(AND(ISNUMBER($A115),ISNUMBER(CD$1)),IF(OFFSET(CountryData!$A$1,'Quality check'!$A115-1,'Quality check'!CD$1-1)=0,"",OFFSET(CountryData!$A$1,'Quality check'!$A115-1,'Quality check'!CD$1-1)),"")</f>
        <v>0.65</v>
      </c>
      <c r="CE115" s="308">
        <f ca="1">IF(AND(ISNUMBER($A115),ISNUMBER(CE$1)),IF(OFFSET(CountryData!$A$1,'Quality check'!$A115-1,'Quality check'!CE$1-1)=0,"",OFFSET(CountryData!$A$1,'Quality check'!$A115-1,'Quality check'!CE$1-1)),"")</f>
        <v>0.8</v>
      </c>
      <c r="CF115" s="308">
        <f ca="1">IF(AND(ISNUMBER($A115),ISNUMBER(CF$1)),IF(OFFSET(CountryData!$A$1,'Quality check'!$A115-1,'Quality check'!CF$1-1)=0,"",OFFSET(CountryData!$A$1,'Quality check'!$A115-1,'Quality check'!CF$1-1)),"")</f>
        <v>0.7</v>
      </c>
      <c r="CG115" s="308">
        <f ca="1">IF(AND(ISNUMBER($A115),ISNUMBER(CG$1)),IF(OFFSET(CountryData!$A$1,'Quality check'!$A115-1,'Quality check'!CG$1-1)=0,"",OFFSET(CountryData!$A$1,'Quality check'!$A115-1,'Quality check'!CG$1-1)),"")</f>
        <v>0.65</v>
      </c>
      <c r="CH115" s="308">
        <f ca="1">IF(AND(ISNUMBER($A115),ISNUMBER(CH$1)),IF(OFFSET(CountryData!$A$1,'Quality check'!$A115-1,'Quality check'!CH$1-1)=0,"",OFFSET(CountryData!$A$1,'Quality check'!$A115-1,'Quality check'!CH$1-1)),"")</f>
        <v>0.6</v>
      </c>
      <c r="CI115" s="308">
        <f ca="1">IF(AND(ISNUMBER($A115),ISNUMBER(CI$1)),IF(OFFSET(CountryData!$A$1,'Quality check'!$A115-1,'Quality check'!CI$1-1)=0,"",OFFSET(CountryData!$A$1,'Quality check'!$A115-1,'Quality check'!CI$1-1)),"")</f>
        <v>0.62</v>
      </c>
      <c r="CJ115" s="308">
        <f ca="1">IF(AND(ISNUMBER($A115),ISNUMBER(CJ$1)),IF(OFFSET(CountryData!$A$1,'Quality check'!$A115-1,'Quality check'!CJ$1-1)=0,"",OFFSET(CountryData!$A$1,'Quality check'!$A115-1,'Quality check'!CJ$1-1)),"")</f>
        <v>0.35</v>
      </c>
      <c r="CK115" s="202">
        <f ca="1">IF(AND(ISNUMBER($A115),ISNUMBER(CK$1)),IF(OFFSET(CountryData!$A$1,'Quality check'!$A115-1,'Quality check'!CK$1-1)=0,"",OFFSET(CountryData!$A$1,'Quality check'!$A115-1,'Quality check'!CK$1-1)),"")</f>
        <v>0.45</v>
      </c>
      <c r="CL115" s="308">
        <f ca="1">IF(AND(ISNUMBER($A115),ISNUMBER(CL$1)),IF(OFFSET(CountryData!$A$1,'Quality check'!$A115-1,'Quality check'!CL$1-1)=0,"",OFFSET(CountryData!$A$1,'Quality check'!$A115-1,'Quality check'!CL$1-1)),"")</f>
        <v>0.55000000000000004</v>
      </c>
      <c r="CM115" s="308">
        <f ca="1">IF(AND(ISNUMBER($A115),ISNUMBER(CM$1)),IF(OFFSET(CountryData!$A$1,'Quality check'!$A115-1,'Quality check'!CM$1-1)=0,"",OFFSET(CountryData!$A$1,'Quality check'!$A115-1,'Quality check'!CM$1-1)),"")</f>
        <v>0.6</v>
      </c>
      <c r="CN115" s="308">
        <f ca="1">IF(AND(ISNUMBER($A115),ISNUMBER(CN$1)),IF(OFFSET(CountryData!$A$1,'Quality check'!$A115-1,'Quality check'!CN$1-1)=0,"",OFFSET(CountryData!$A$1,'Quality check'!$A115-1,'Quality check'!CN$1-1)),"")</f>
        <v>0.35</v>
      </c>
      <c r="CO115" s="308">
        <f ca="1">IF(AND(ISNUMBER($A115),ISNUMBER(CO$1)),IF(OFFSET(CountryData!$A$1,'Quality check'!$A115-1,'Quality check'!CO$1-1)=0,"",OFFSET(CountryData!$A$1,'Quality check'!$A115-1,'Quality check'!CO$1-1)),"")</f>
        <v>0.31</v>
      </c>
      <c r="CP115" s="308">
        <f ca="1">IF(AND(ISNUMBER($A115),ISNUMBER(CP$1)),IF(OFFSET(CountryData!$A$1,'Quality check'!$A115-1,'Quality check'!CP$1-1)=0,"",OFFSET(CountryData!$A$1,'Quality check'!$A115-1,'Quality check'!CP$1-1)),"")</f>
        <v>0.25</v>
      </c>
      <c r="CQ115" s="308">
        <f ca="1">IF(AND(ISNUMBER($A115),ISNUMBER(CQ$1)),IF(OFFSET(CountryData!$A$1,'Quality check'!$A115-1,'Quality check'!CQ$1-1)=0,"",OFFSET(CountryData!$A$1,'Quality check'!$A115-1,'Quality check'!CQ$1-1)),"")</f>
        <v>0.3</v>
      </c>
      <c r="CR115" s="203">
        <f ca="1">IF(AND(ISNUMBER($A115),ISNUMBER(CR$1)),IF(OFFSET(CountryData!$A$1,'Quality check'!$A115-1,'Quality check'!CR$1-1)=0,"",OFFSET(CountryData!$A$1,'Quality check'!$A115-1,'Quality check'!CR$1-1)),"")</f>
        <v>220</v>
      </c>
      <c r="CS115" s="203">
        <f ca="1">IF(AND(ISNUMBER($A115),ISNUMBER(CS$1)),IF(OFFSET(CountryData!$A$1,'Quality check'!$A115-1,'Quality check'!CS$1-1)=0,"",OFFSET(CountryData!$A$1,'Quality check'!$A115-1,'Quality check'!CS$1-1)),"")</f>
        <v>5000</v>
      </c>
      <c r="CT115" s="203">
        <f ca="1">IF(AND(ISNUMBER($A115),ISNUMBER(CT$1)),IF(OFFSET(CountryData!$A$1,'Quality check'!$A115-1,'Quality check'!CT$1-1)=0,"",OFFSET(CountryData!$A$1,'Quality check'!$A115-1,'Quality check'!CT$1-1)),"")</f>
        <v>1500</v>
      </c>
      <c r="CU115" s="203">
        <f ca="1">IF(AND(ISNUMBER($A115),ISNUMBER(CU$1)),IF(OFFSET(CountryData!$A$1,'Quality check'!$A115-1,'Quality check'!CU$1-1)=0,"",OFFSET(CountryData!$A$1,'Quality check'!$A115-1,'Quality check'!CU$1-1)),"")</f>
        <v>500</v>
      </c>
      <c r="CV115" s="203">
        <f ca="1">IF(AND(ISNUMBER($A115),ISNUMBER(CV$1)),IF(OFFSET(CountryData!$A$1,'Quality check'!$A115-1,'Quality check'!CV$1-1)=0,"",OFFSET(CountryData!$A$1,'Quality check'!$A115-1,'Quality check'!CV$1-1)),"")</f>
        <v>2500</v>
      </c>
      <c r="CW115" s="203">
        <f ca="1">IF(AND(ISNUMBER($A115),ISNUMBER(CW$1)),IF(OFFSET(CountryData!$A$1,'Quality check'!$A115-1,'Quality check'!CW$1-1)=0,"",OFFSET(CountryData!$A$1,'Quality check'!$A115-1,'Quality check'!CW$1-1)),"")</f>
        <v>5000</v>
      </c>
      <c r="CX115" s="203">
        <f ca="1">IF(AND(ISNUMBER($A115),ISNUMBER(CX$1)),IF(OFFSET(CountryData!$A$1,'Quality check'!$A115-1,'Quality check'!CX$1-1)=0,"",OFFSET(CountryData!$A$1,'Quality check'!$A115-1,'Quality check'!CX$1-1)),"")</f>
        <v>20000</v>
      </c>
      <c r="CY115" s="203">
        <f ca="1">IF(AND(ISNUMBER($A115),ISNUMBER(CY$1)),IF(OFFSET(CountryData!$A$1,'Quality check'!$A115-1,'Quality check'!CY$1-1)=0,"",OFFSET(CountryData!$A$1,'Quality check'!$A115-1,'Quality check'!CY$1-1)),"")</f>
        <v>15000</v>
      </c>
      <c r="CZ115" s="308">
        <f ca="1">IF(AND(ISNUMBER($A115),ISNUMBER(CZ$1)),IF(OFFSET(CountryData!$A$1,'Quality check'!$A115-1,'Quality check'!CZ$1-1)=0,"",OFFSET(CountryData!$A$1,'Quality check'!$A115-1,'Quality check'!CZ$1-1)),"")</f>
        <v>6</v>
      </c>
      <c r="DA115" s="308">
        <f ca="1">IF(AND(ISNUMBER($A115),ISNUMBER(DA$1)),IF(OFFSET(CountryData!$A$1,'Quality check'!$A115-1,'Quality check'!DA$1-1)=0,"",OFFSET(CountryData!$A$1,'Quality check'!$A115-1,'Quality check'!DA$1-1)),"")</f>
        <v>0.6</v>
      </c>
      <c r="DB115" s="202">
        <f ca="1">IF(AND(ISNUMBER($A115),ISNUMBER(DB$1)),IF(OFFSET(CountryData!$A$1,'Quality check'!$A115-1,'Quality check'!DB$1-1)=0,"",OFFSET(CountryData!$A$1,'Quality check'!$A115-1,'Quality check'!DB$1-1)),"")</f>
        <v>0.27</v>
      </c>
      <c r="DC115" s="308">
        <f ca="1">IF(AND(ISNUMBER($A115),ISNUMBER(DC$1)),IF(OFFSET(CountryData!$A$1,'Quality check'!$A115-1,'Quality check'!DC$1-1)=0,"",OFFSET(CountryData!$A$1,'Quality check'!$A115-1,'Quality check'!DC$1-1)),"")</f>
        <v>1.25</v>
      </c>
      <c r="DD115" s="308">
        <f ca="1">IF(AND(ISNUMBER($A115),ISNUMBER(DD$1)),IF(OFFSET(CountryData!$A$1,'Quality check'!$A115-1,'Quality check'!DD$1-1)=0,"",OFFSET(CountryData!$A$1,'Quality check'!$A115-1,'Quality check'!DD$1-1)),"")</f>
        <v>0.5</v>
      </c>
      <c r="DE115" s="202">
        <f ca="1">IF(AND(ISNUMBER($A115),ISNUMBER(DE$1)),IF(OFFSET(CountryData!$A$1,'Quality check'!$A115-1,'Quality check'!DE$1-1)=0,"",OFFSET(CountryData!$A$1,'Quality check'!$A115-1,'Quality check'!DE$1-1)),"")</f>
        <v>0.02</v>
      </c>
      <c r="DF115" s="203">
        <f ca="1">IF(AND(ISNUMBER($A115),ISNUMBER(DF$1)),IF(OFFSET(CountryData!$A$1,'Quality check'!$A115-1,'Quality check'!DF$1-1)=0,"",OFFSET(CountryData!$A$1,'Quality check'!$A115-1,'Quality check'!DF$1-1)),"")</f>
        <v>5</v>
      </c>
      <c r="DG115" s="308">
        <f ca="1">IF(AND(ISNUMBER($A115),ISNUMBER(DG$1)),IF(OFFSET(CountryData!$A$1,'Quality check'!$A115-1,'Quality check'!DG$1-1)=0,"",OFFSET(CountryData!$A$1,'Quality check'!$A115-1,'Quality check'!DG$1-1)),"")</f>
        <v>0.5</v>
      </c>
      <c r="DH115" s="203">
        <f ca="1">IF(AND(ISNUMBER($A115),ISNUMBER(DH$1)),IF(OFFSET(CountryData!$A$1,'Quality check'!$A115-1,'Quality check'!DH$1-1)=0,"",OFFSET(CountryData!$A$1,'Quality check'!$A115-1,'Quality check'!DH$1-1)),"")</f>
        <v>12</v>
      </c>
      <c r="DI115" s="308">
        <f ca="1">IF(AND(ISNUMBER($A115),ISNUMBER(DI$1)),IF(OFFSET(CountryData!$A$1,'Quality check'!$A115-1,'Quality check'!DI$1-1)=0,"",OFFSET(CountryData!$A$1,'Quality check'!$A115-1,'Quality check'!DI$1-1)),"")</f>
        <v>0.16</v>
      </c>
      <c r="DJ115" s="308" t="str">
        <f ca="1">IF(AND(ISNUMBER($A115),ISNUMBER(DJ$1)),IF(OFFSET(CountryData!$A$1,'Quality check'!$A115-1,'Quality check'!DJ$1-1)=0,"",OFFSET(CountryData!$A$1,'Quality check'!$A115-1,'Quality check'!DJ$1-1)),"")</f>
        <v/>
      </c>
      <c r="DK115" s="203">
        <f ca="1">IF(AND(ISNUMBER($A115),ISNUMBER(DK$1)),IF(OFFSET(CountryData!$A$1,'Quality check'!$A115-1,'Quality check'!DK$1-1)=0,"",OFFSET(CountryData!$A$1,'Quality check'!$A115-1,'Quality check'!DK$1-1)),"")</f>
        <v>15000</v>
      </c>
      <c r="DL115" s="203">
        <f ca="1">IF(AND(ISNUMBER($A115),ISNUMBER(DL$1)),IF(OFFSET(CountryData!$A$1,'Quality check'!$A115-1,'Quality check'!DL$1-1)=0,"",OFFSET(CountryData!$A$1,'Quality check'!$A115-1,'Quality check'!DL$1-1)),"")</f>
        <v>11000</v>
      </c>
      <c r="DM115" s="203">
        <f ca="1">IF(AND(ISNUMBER($A115),ISNUMBER(DM$1)),IF(OFFSET(CountryData!$A$1,'Quality check'!$A115-1,'Quality check'!DM$1-1)=0,"",OFFSET(CountryData!$A$1,'Quality check'!$A115-1,'Quality check'!DM$1-1)),"")</f>
        <v>10000</v>
      </c>
      <c r="DN115" s="203">
        <f ca="1">IF(AND(ISNUMBER($A115),ISNUMBER(DN$1)),IF(OFFSET(CountryData!$A$1,'Quality check'!$A115-1,'Quality check'!DN$1-1)=0,"",OFFSET(CountryData!$A$1,'Quality check'!$A115-1,'Quality check'!DN$1-1)),"")</f>
        <v>15000</v>
      </c>
      <c r="DO115" t="str">
        <f ca="1">IF(AND(ISNUMBER($A115),ISNUMBER(DO$1)),IF(OFFSET(CountryData!$A$1,'Quality check'!$A115-1,'Quality check'!DO$1-1)=0,"",OFFSET(CountryData!$A$1,'Quality check'!$A115-1,'Quality check'!DO$1-1)),"")</f>
        <v/>
      </c>
      <c r="DP115" t="str">
        <f ca="1">IF(AND(ISNUMBER($A115),ISNUMBER(DP$1)),IF(OFFSET(CountryData!$A$1,'Quality check'!$A115-1,'Quality check'!DP$1-1)=0,"",OFFSET(CountryData!$A$1,'Quality check'!$A115-1,'Quality check'!DP$1-1)),"")</f>
        <v/>
      </c>
      <c r="EF115">
        <f t="shared" si="14"/>
        <v>19</v>
      </c>
      <c r="EG115">
        <f t="shared" si="15"/>
        <v>19</v>
      </c>
      <c r="EH115" t="str">
        <f t="shared" si="11"/>
        <v/>
      </c>
    </row>
    <row r="116" spans="1:138" x14ac:dyDescent="0.25">
      <c r="A116" s="114">
        <f>IF(ISNUMBER(MATCH(C116,CountryData!$EM:$EM,0)),MATCH(C116,CountryData!$EM:$EM,0),"")</f>
        <v>44</v>
      </c>
      <c r="B116" t="s">
        <v>486</v>
      </c>
      <c r="C116" t="s">
        <v>805</v>
      </c>
      <c r="D116" t="str">
        <f t="shared" si="12"/>
        <v>Uganda</v>
      </c>
      <c r="E116">
        <f t="shared" si="13"/>
        <v>2009</v>
      </c>
      <c r="F116" s="203">
        <f ca="1">IF(AND(ISNUMBER($A116),ISNUMBER(F$1)),IF(OFFSET(CountryData!$A$1,'Quality check'!$A116-1,'Quality check'!F$1-1)=0,"",OFFSET(CountryData!$A$1,'Quality check'!$A116-1,'Quality check'!F$1-1)),"")</f>
        <v>32710000</v>
      </c>
      <c r="G116" s="203">
        <f ca="1">IF(AND(ISNUMBER($A116),ISNUMBER(G$1)),IF(OFFSET(CountryData!$A$1,'Quality check'!$A116-1,'Quality check'!G$1-1)=0,"",OFFSET(CountryData!$A$1,'Quality check'!$A116-1,'Quality check'!G$1-1)),"")</f>
        <v>16027900</v>
      </c>
      <c r="H116" s="202" t="str">
        <f ca="1">IF(AND(ISNUMBER($A116),ISNUMBER(H$1)),IF(OFFSET(CountryData!$A$1,'Quality check'!$A116-1,'Quality check'!H$1-1)=0,"",OFFSET(CountryData!$A$1,'Quality check'!$A116-1,'Quality check'!H$1-1)),"")</f>
        <v/>
      </c>
      <c r="I116" s="202" t="str">
        <f ca="1">IF(AND(ISNUMBER($A116),ISNUMBER(I$1)),IF(OFFSET(CountryData!$A$1,'Quality check'!$A116-1,'Quality check'!I$1-1)=0,"",OFFSET(CountryData!$A$1,'Quality check'!$A116-1,'Quality check'!I$1-1)),"")</f>
        <v/>
      </c>
      <c r="J116" s="203">
        <f ca="1">IF(AND(ISNUMBER($A116),ISNUMBER(J$1)),IF(OFFSET(CountryData!$A$1,'Quality check'!$A116-1,'Quality check'!J$1-1)=0,"",OFFSET(CountryData!$A$1,'Quality check'!$A116-1,'Quality check'!J$1-1)),"")</f>
        <v>16363692.575334223</v>
      </c>
      <c r="K116" s="203">
        <f ca="1">IF(AND(ISNUMBER($A116),ISNUMBER(K$1)),IF(OFFSET(CountryData!$A$1,'Quality check'!$A116-1,'Quality check'!K$1-1)=0,"",OFFSET(CountryData!$A$1,'Quality check'!$A116-1,'Quality check'!K$1-1)),"")</f>
        <v>3834000</v>
      </c>
      <c r="L116" s="203" t="str">
        <f ca="1">IF(AND(ISNUMBER($A116),ISNUMBER(L$1)),IF(OFFSET(CountryData!$A$1,'Quality check'!$A116-1,'Quality check'!L$1-1)=0,"",OFFSET(CountryData!$A$1,'Quality check'!$A116-1,'Quality check'!L$1-1)),"")</f>
        <v/>
      </c>
      <c r="M116" s="203">
        <f ca="1">IF(AND(ISNUMBER($A116),ISNUMBER(M$1)),IF(OFFSET(CountryData!$A$1,'Quality check'!$A116-1,'Quality check'!M$1-1)=0,"",OFFSET(CountryData!$A$1,'Quality check'!$A116-1,'Quality check'!M$1-1)),"")</f>
        <v>6368000</v>
      </c>
      <c r="N116" s="203">
        <f ca="1">IF(AND(ISNUMBER($A116),ISNUMBER(N$1)),IF(OFFSET(CountryData!$A$1,'Quality check'!$A116-1,'Quality check'!N$1-1)=0,"",OFFSET(CountryData!$A$1,'Quality check'!$A116-1,'Quality check'!N$1-1)),"")</f>
        <v>1619679.0055375565</v>
      </c>
      <c r="O116" s="203">
        <f ca="1">IF(AND(ISNUMBER($A116),ISNUMBER(O$1)),IF(OFFSET(CountryData!$A$1,'Quality check'!$A116-1,'Quality check'!O$1-1)=0,"",OFFSET(CountryData!$A$1,'Quality check'!$A116-1,'Quality check'!O$1-1)),"")</f>
        <v>434419.70542956272</v>
      </c>
      <c r="P116" s="203">
        <f ca="1">IF(AND(ISNUMBER($A116),ISNUMBER(P$1)),IF(OFFSET(CountryData!$A$1,'Quality check'!$A116-1,'Quality check'!P$1-1)=0,"",OFFSET(CountryData!$A$1,'Quality check'!$A116-1,'Quality check'!P$1-1)),"")</f>
        <v>650877.96695847984</v>
      </c>
      <c r="Q116" s="203">
        <f ca="1">IF(AND(ISNUMBER($A116),ISNUMBER(Q$1)),IF(OFFSET(CountryData!$A$1,'Quality check'!$A116-1,'Quality check'!Q$1-1)=0,"",OFFSET(CountryData!$A$1,'Quality check'!$A116-1,'Quality check'!Q$1-1)),"")</f>
        <v>1466000</v>
      </c>
      <c r="R116" s="203">
        <f ca="1">IF(AND(ISNUMBER($A116),ISNUMBER(R$1)),IF(OFFSET(CountryData!$A$1,'Quality check'!$A116-1,'Quality check'!R$1-1)=0,"",OFFSET(CountryData!$A$1,'Quality check'!$A116-1,'Quality check'!R$1-1)),"")</f>
        <v>216458.26152891706</v>
      </c>
      <c r="S116" s="203">
        <f ca="1">IF(AND(ISNUMBER($A116),ISNUMBER(S$1)),IF(OFFSET(CountryData!$A$1,'Quality check'!$A116-1,'Quality check'!S$1-1)=0,"",OFFSET(CountryData!$A$1,'Quality check'!$A116-1,'Quality check'!S$1-1)),"")</f>
        <v>181885.06697915948</v>
      </c>
      <c r="T116" s="202">
        <f ca="1">IF(AND(ISNUMBER($A116),ISNUMBER(T$1)),IF(OFFSET(CountryData!$A$1,'Quality check'!$A116-1,'Quality check'!T$1-1)=0,"",OFFSET(CountryData!$A$1,'Quality check'!$A116-1,'Quality check'!T$1-1)),"")</f>
        <v>0.87192999999999998</v>
      </c>
      <c r="U116" s="203">
        <f ca="1">IF(AND(ISNUMBER($A116),ISNUMBER(U$1)),IF(OFFSET(CountryData!$A$1,'Quality check'!$A116-1,'Quality check'!U$1-1)=0,"",OFFSET(CountryData!$A$1,'Quality check'!$A116-1,'Quality check'!U$1-1)),"")</f>
        <v>16355000</v>
      </c>
      <c r="V116" s="203">
        <f ca="1">IF(AND(ISNUMBER($A116),ISNUMBER(V$1)),IF(OFFSET(CountryData!$A$1,'Quality check'!$A116-1,'Quality check'!V$1-1)=0,"",OFFSET(CountryData!$A$1,'Quality check'!$A116-1,'Quality check'!V$1-1)),"")</f>
        <v>14719500</v>
      </c>
      <c r="W116" s="202">
        <f ca="1">IF(AND(ISNUMBER($A116),ISNUMBER(W$1)),IF(OFFSET(CountryData!$A$1,'Quality check'!$A116-1,'Quality check'!W$1-1)=0,"",OFFSET(CountryData!$A$1,'Quality check'!$A116-1,'Quality check'!W$1-1)),"")</f>
        <v>0.51500000000000001</v>
      </c>
      <c r="X116" s="202">
        <f ca="1">IF(AND(ISNUMBER($A116),ISNUMBER(X$1)),IF(OFFSET(CountryData!$A$1,'Quality check'!$A116-1,'Quality check'!X$1-1)=0,"",OFFSET(CountryData!$A$1,'Quality check'!$A116-1,'Quality check'!X$1-1)),"")</f>
        <v>4.7</v>
      </c>
      <c r="Y116" s="202">
        <f ca="1">IF(AND(ISNUMBER($A116),ISNUMBER(Y$1)),IF(OFFSET(CountryData!$A$1,'Quality check'!$A116-1,'Quality check'!Y$1-1)=0,"",OFFSET(CountryData!$A$1,'Quality check'!$A116-1,'Quality check'!Y$1-1)),"")</f>
        <v>0.5</v>
      </c>
      <c r="Z116" s="202">
        <f ca="1">IF(AND(ISNUMBER($A116),ISNUMBER(Z$1)),IF(OFFSET(CountryData!$A$1,'Quality check'!$A116-1,'Quality check'!Z$1-1)=0,"",OFFSET(CountryData!$A$1,'Quality check'!$A116-1,'Quality check'!Z$1-1)),"")</f>
        <v>0.5</v>
      </c>
      <c r="AA116" s="203">
        <f ca="1">IF(AND(ISNUMBER($A116),ISNUMBER(AA$1)),IF(OFFSET(CountryData!$A$1,'Quality check'!$A116-1,'Quality check'!AA$1-1)=0,"",OFFSET(CountryData!$A$1,'Quality check'!$A116-1,'Quality check'!AA$1-1)),"")</f>
        <v>59243</v>
      </c>
      <c r="AB116" s="203">
        <f ca="1">IF(AND(ISNUMBER($A116),ISNUMBER(AB$1)),IF(OFFSET(CountryData!$A$1,'Quality check'!$A116-1,'Quality check'!AB$1-1)=0,"",OFFSET(CountryData!$A$1,'Quality check'!$A116-1,'Quality check'!AB$1-1)),"")</f>
        <v>119630</v>
      </c>
      <c r="AC116" s="203">
        <f ca="1">IF(AND(ISNUMBER($A116),ISNUMBER(AC$1)),IF(OFFSET(CountryData!$A$1,'Quality check'!$A116-1,'Quality check'!AC$1-1)=0,"",OFFSET(CountryData!$A$1,'Quality check'!$A116-1,'Quality check'!AC$1-1)),"")</f>
        <v>174959</v>
      </c>
      <c r="AD116" s="203">
        <f ca="1">IF(AND(ISNUMBER($A116),ISNUMBER(AD$1)),IF(OFFSET(CountryData!$A$1,'Quality check'!$A116-1,'Quality check'!AD$1-1)=0,"",OFFSET(CountryData!$A$1,'Quality check'!$A116-1,'Quality check'!AD$1-1)),"")</f>
        <v>6940</v>
      </c>
      <c r="AE116" s="202">
        <f ca="1">IF(AND(ISNUMBER($A116),ISNUMBER(AE$1)),IF(OFFSET(CountryData!$A$1,'Quality check'!$A116-1,'Quality check'!AE$1-1)=0,"",OFFSET(CountryData!$A$1,'Quality check'!$A116-1,'Quality check'!AE$1-1)),"")</f>
        <v>0.25800000000000001</v>
      </c>
      <c r="AF116" s="308">
        <f ca="1">IF(AND(ISNUMBER($A116),ISNUMBER(AF$1)),IF(OFFSET(CountryData!$A$1,'Quality check'!$A116-1,'Quality check'!AF$1-1)=0,"",OFFSET(CountryData!$A$1,'Quality check'!$A116-1,'Quality check'!AF$1-1)),"")</f>
        <v>6</v>
      </c>
      <c r="AG116" s="203" t="str">
        <f ca="1">IF(AND(ISNUMBER($A116),ISNUMBER(AG$1)),IF(OFFSET(CountryData!$A$1,'Quality check'!$A116-1,'Quality check'!AG$1-1)=0,"",OFFSET(CountryData!$A$1,'Quality check'!$A116-1,'Quality check'!AG$1-1)),"")</f>
        <v/>
      </c>
      <c r="AH116" s="203" t="str">
        <f ca="1">IF(AND(ISNUMBER($A116),ISNUMBER(AH$1)),IF(OFFSET(CountryData!$A$1,'Quality check'!$A116-1,'Quality check'!AH$1-1)=0,"",OFFSET(CountryData!$A$1,'Quality check'!$A116-1,'Quality check'!AH$1-1)),"")</f>
        <v/>
      </c>
      <c r="AI116" s="203" t="str">
        <f ca="1">IF(AND(ISNUMBER($A116),ISNUMBER(AI$1)),IF(OFFSET(CountryData!$A$1,'Quality check'!$A116-1,'Quality check'!AI$1-1)=0,"",OFFSET(CountryData!$A$1,'Quality check'!$A116-1,'Quality check'!AI$1-1)),"")</f>
        <v/>
      </c>
      <c r="AJ116" s="202" t="str">
        <f ca="1">IF(AND(ISNUMBER($A116),ISNUMBER(AJ$1)),IF(OFFSET(CountryData!$A$1,'Quality check'!$A116-1,'Quality check'!AJ$1-1)=0,"",OFFSET(CountryData!$A$1,'Quality check'!$A116-1,'Quality check'!AJ$1-1)),"")</f>
        <v/>
      </c>
      <c r="AK116" s="202" t="str">
        <f ca="1">IF(AND(ISNUMBER($A116),ISNUMBER(AK$1)),IF(OFFSET(CountryData!$A$1,'Quality check'!$A116-1,'Quality check'!AK$1-1)=0,"",OFFSET(CountryData!$A$1,'Quality check'!$A116-1,'Quality check'!AK$1-1)),"")</f>
        <v/>
      </c>
      <c r="AL116" s="202">
        <f ca="1">IF(AND(ISNUMBER($A116),ISNUMBER(AL$1)),IF(OFFSET(CountryData!$A$1,'Quality check'!$A116-1,'Quality check'!AL$1-1)=0,"",OFFSET(CountryData!$A$1,'Quality check'!$A116-1,'Quality check'!AL$1-1)),"")</f>
        <v>0.14499999999999999</v>
      </c>
      <c r="AM116" s="202">
        <f ca="1">IF(AND(ISNUMBER($A116),ISNUMBER(AM$1)),IF(OFFSET(CountryData!$A$1,'Quality check'!$A116-1,'Quality check'!AM$1-1)=0,"",OFFSET(CountryData!$A$1,'Quality check'!$A116-1,'Quality check'!AM$1-1)),"")</f>
        <v>6</v>
      </c>
      <c r="AN116" s="202" t="str">
        <f ca="1">IF(AND(ISNUMBER($A116),ISNUMBER(AN$1)),IF(OFFSET(CountryData!$A$1,'Quality check'!$A116-1,'Quality check'!AN$1-1)=0,"",OFFSET(CountryData!$A$1,'Quality check'!$A116-1,'Quality check'!AN$1-1)),"")</f>
        <v/>
      </c>
      <c r="AO116" s="203" t="str">
        <f ca="1">IF(AND(ISNUMBER($A116),ISNUMBER(AO$1)),IF(OFFSET(CountryData!$A$1,'Quality check'!$A116-1,'Quality check'!AO$1-1)=0,"",OFFSET(CountryData!$A$1,'Quality check'!$A116-1,'Quality check'!AO$1-1)),"")</f>
        <v/>
      </c>
      <c r="AP116" s="203" t="str">
        <f ca="1">IF(AND(ISNUMBER($A116),ISNUMBER(AP$1)),IF(OFFSET(CountryData!$A$1,'Quality check'!$A116-1,'Quality check'!AP$1-1)=0,"",OFFSET(CountryData!$A$1,'Quality check'!$A116-1,'Quality check'!AP$1-1)),"")</f>
        <v/>
      </c>
      <c r="AQ116" s="202" t="str">
        <f ca="1">IF(AND(ISNUMBER($A116),ISNUMBER(AQ$1)),IF(OFFSET(CountryData!$A$1,'Quality check'!$A116-1,'Quality check'!AQ$1-1)=0,"",OFFSET(CountryData!$A$1,'Quality check'!$A116-1,'Quality check'!AQ$1-1)),"")</f>
        <v/>
      </c>
      <c r="AR116" s="202" t="str">
        <f ca="1">IF(AND(ISNUMBER($A116),ISNUMBER(AR$1)),IF(OFFSET(CountryData!$A$1,'Quality check'!$A116-1,'Quality check'!AR$1-1)=0,"",OFFSET(CountryData!$A$1,'Quality check'!$A116-1,'Quality check'!AR$1-1)),"")</f>
        <v/>
      </c>
      <c r="AS116" s="202" t="str">
        <f ca="1">IF(AND(ISNUMBER($A116),ISNUMBER(AS$1)),IF(OFFSET(CountryData!$A$1,'Quality check'!$A116-1,'Quality check'!AS$1-1)=0,"",OFFSET(CountryData!$A$1,'Quality check'!$A116-1,'Quality check'!AS$1-1)),"")</f>
        <v/>
      </c>
      <c r="AT116" s="202">
        <f ca="1">IF(AND(ISNUMBER($A116),ISNUMBER(AT$1)),IF(OFFSET(CountryData!$A$1,'Quality check'!$A116-1,'Quality check'!AT$1-1)=0,"",OFFSET(CountryData!$A$1,'Quality check'!$A116-1,'Quality check'!AT$1-1)),"")</f>
        <v>0.40899999999999997</v>
      </c>
      <c r="AU116" s="202">
        <f ca="1">IF(AND(ISNUMBER($A116),ISNUMBER(AU$1)),IF(OFFSET(CountryData!$A$1,'Quality check'!$A116-1,'Quality check'!AU$1-1)=0,"",OFFSET(CountryData!$A$1,'Quality check'!$A116-1,'Quality check'!AU$1-1)),"")</f>
        <v>4</v>
      </c>
      <c r="AV116" s="202" t="str">
        <f ca="1">IF(AND(ISNUMBER($A116),ISNUMBER(AV$1)),IF(OFFSET(CountryData!$A$1,'Quality check'!$A116-1,'Quality check'!AV$1-1)=0,"",OFFSET(CountryData!$A$1,'Quality check'!$A116-1,'Quality check'!AV$1-1)),"")</f>
        <v/>
      </c>
      <c r="AW116" s="203" t="str">
        <f ca="1">IF(AND(ISNUMBER($A116),ISNUMBER(AW$1)),IF(OFFSET(CountryData!$A$1,'Quality check'!$A116-1,'Quality check'!AW$1-1)=0,"",OFFSET(CountryData!$A$1,'Quality check'!$A116-1,'Quality check'!AW$1-1)),"")</f>
        <v/>
      </c>
      <c r="AX116" s="203" t="str">
        <f ca="1">IF(AND(ISNUMBER($A116),ISNUMBER(AX$1)),IF(OFFSET(CountryData!$A$1,'Quality check'!$A116-1,'Quality check'!AX$1-1)=0,"",OFFSET(CountryData!$A$1,'Quality check'!$A116-1,'Quality check'!AX$1-1)),"")</f>
        <v/>
      </c>
      <c r="AY116" s="202" t="str">
        <f ca="1">IF(AND(ISNUMBER($A116),ISNUMBER(AY$1)),IF(OFFSET(CountryData!$A$1,'Quality check'!$A116-1,'Quality check'!AY$1-1)=0,"",OFFSET(CountryData!$A$1,'Quality check'!$A116-1,'Quality check'!AY$1-1)),"")</f>
        <v/>
      </c>
      <c r="AZ116" s="202" t="str">
        <f ca="1">IF(AND(ISNUMBER($A116),ISNUMBER(AZ$1)),IF(OFFSET(CountryData!$A$1,'Quality check'!$A116-1,'Quality check'!AZ$1-1)=0,"",OFFSET(CountryData!$A$1,'Quality check'!$A116-1,'Quality check'!AZ$1-1)),"")</f>
        <v/>
      </c>
      <c r="BA116" s="202" t="str">
        <f ca="1">IF(AND(ISNUMBER($A116),ISNUMBER(BA$1)),IF(OFFSET(CountryData!$A$1,'Quality check'!$A116-1,'Quality check'!BA$1-1)=0,"",OFFSET(CountryData!$A$1,'Quality check'!$A116-1,'Quality check'!BA$1-1)),"")</f>
        <v/>
      </c>
      <c r="BB116" s="202" t="str">
        <f ca="1">IF(AND(ISNUMBER($A116),ISNUMBER(BB$1)),IF(OFFSET(CountryData!$A$1,'Quality check'!$A116-1,'Quality check'!BB$1-1)=0,"",OFFSET(CountryData!$A$1,'Quality check'!$A116-1,'Quality check'!BB$1-1)),"")</f>
        <v/>
      </c>
      <c r="BC116" s="202" t="str">
        <f ca="1">IF(AND(ISNUMBER($A116),ISNUMBER(BC$1)),IF(OFFSET(CountryData!$A$1,'Quality check'!$A116-1,'Quality check'!BC$1-1)=0,"",OFFSET(CountryData!$A$1,'Quality check'!$A116-1,'Quality check'!BC$1-1)),"")</f>
        <v/>
      </c>
      <c r="BD116" s="313" t="str">
        <f ca="1">IF(AND(ISNUMBER($A116),ISNUMBER(BD$1)),IF(OFFSET(CountryData!$A$1,'Quality check'!$A116-1,'Quality check'!BD$1-1)=0,"",OFFSET(CountryData!$A$1,'Quality check'!$A116-1,'Quality check'!BD$1-1)),"")</f>
        <v/>
      </c>
      <c r="BE116" s="313" t="str">
        <f ca="1">IF(AND(ISNUMBER($A116),ISNUMBER(BE$1)),IF(OFFSET(CountryData!$A$1,'Quality check'!$A116-1,'Quality check'!BE$1-1)=0,"",OFFSET(CountryData!$A$1,'Quality check'!$A116-1,'Quality check'!BE$1-1)),"")</f>
        <v/>
      </c>
      <c r="BF116" s="313" t="str">
        <f ca="1">IF(AND(ISNUMBER($A116),ISNUMBER(BF$1)),IF(OFFSET(CountryData!$A$1,'Quality check'!$A116-1,'Quality check'!BF$1-1)=0,"",OFFSET(CountryData!$A$1,'Quality check'!$A116-1,'Quality check'!BF$1-1)),"")</f>
        <v/>
      </c>
      <c r="BG116" s="203" t="str">
        <f ca="1">IF(AND(ISNUMBER($A116),ISNUMBER(BG$1)),IF(OFFSET(CountryData!$A$1,'Quality check'!$A116-1,'Quality check'!BG$1-1)=0,"",OFFSET(CountryData!$A$1,'Quality check'!$A116-1,'Quality check'!BG$1-1)),"")</f>
        <v/>
      </c>
      <c r="BH116" s="202" t="str">
        <f ca="1">IF(AND(ISNUMBER($A116),ISNUMBER(BH$1)),IF(OFFSET(CountryData!$A$1,'Quality check'!$A116-1,'Quality check'!BH$1-1)=0,"",OFFSET(CountryData!$A$1,'Quality check'!$A116-1,'Quality check'!BH$1-1)),"")</f>
        <v/>
      </c>
      <c r="BI116" s="203" t="str">
        <f ca="1">IF(AND(ISNUMBER($A116),ISNUMBER(BI$1)),IF(OFFSET(CountryData!$A$1,'Quality check'!$A116-1,'Quality check'!BI$1-1)=0,"",OFFSET(CountryData!$A$1,'Quality check'!$A116-1,'Quality check'!BI$1-1)),"")</f>
        <v/>
      </c>
      <c r="BJ116" s="202" t="str">
        <f ca="1">IF(AND(ISNUMBER($A116),ISNUMBER(BJ$1)),IF(OFFSET(CountryData!$A$1,'Quality check'!$A116-1,'Quality check'!BJ$1-1)=0,"",OFFSET(CountryData!$A$1,'Quality check'!$A116-1,'Quality check'!BJ$1-1)),"")</f>
        <v/>
      </c>
      <c r="BK116" s="202" t="str">
        <f ca="1">IF(AND(ISNUMBER($A116),ISNUMBER(BK$1)),IF(OFFSET(CountryData!$A$1,'Quality check'!$A116-1,'Quality check'!BK$1-1)=0,"",OFFSET(CountryData!$A$1,'Quality check'!$A116-1,'Quality check'!BK$1-1)),"")</f>
        <v/>
      </c>
      <c r="BL116" s="308" t="str">
        <f ca="1">IF(AND(ISNUMBER($A116),ISNUMBER(BL$1)),IF(OFFSET(CountryData!$A$1,'Quality check'!$A116-1,'Quality check'!BL$1-1)=0,"",OFFSET(CountryData!$A$1,'Quality check'!$A116-1,'Quality check'!BL$1-1)),"")</f>
        <v/>
      </c>
      <c r="BM116" s="308" t="str">
        <f ca="1">IF(AND(ISNUMBER($A116),ISNUMBER(BM$1)),IF(OFFSET(CountryData!$A$1,'Quality check'!$A116-1,'Quality check'!BM$1-1)=0,"",OFFSET(CountryData!$A$1,'Quality check'!$A116-1,'Quality check'!BM$1-1)),"")</f>
        <v/>
      </c>
      <c r="BN116" s="308" t="str">
        <f ca="1">IF(AND(ISNUMBER($A116),ISNUMBER(BN$1)),IF(OFFSET(CountryData!$A$1,'Quality check'!$A116-1,'Quality check'!BN$1-1)=0,"",OFFSET(CountryData!$A$1,'Quality check'!$A116-1,'Quality check'!BN$1-1)),"")</f>
        <v/>
      </c>
      <c r="BO116" s="308" t="str">
        <f ca="1">IF(AND(ISNUMBER($A116),ISNUMBER(BO$1)),IF(OFFSET(CountryData!$A$1,'Quality check'!$A116-1,'Quality check'!BO$1-1)=0,"",OFFSET(CountryData!$A$1,'Quality check'!$A116-1,'Quality check'!BO$1-1)),"")</f>
        <v/>
      </c>
      <c r="BP116" s="308" t="str">
        <f ca="1">IF(AND(ISNUMBER($A116),ISNUMBER(BP$1)),IF(OFFSET(CountryData!$A$1,'Quality check'!$A116-1,'Quality check'!BP$1-1)=0,"",OFFSET(CountryData!$A$1,'Quality check'!$A116-1,'Quality check'!BP$1-1)),"")</f>
        <v/>
      </c>
      <c r="BQ116" s="308">
        <f ca="1">IF(AND(ISNUMBER($A116),ISNUMBER(BQ$1)),IF(OFFSET(CountryData!$A$1,'Quality check'!$A116-1,'Quality check'!BQ$1-1)=0,"",OFFSET(CountryData!$A$1,'Quality check'!$A116-1,'Quality check'!BQ$1-1)),"")</f>
        <v>0.39</v>
      </c>
      <c r="BR116" s="308" t="str">
        <f ca="1">IF(AND(ISNUMBER($A116),ISNUMBER(BR$1)),IF(OFFSET(CountryData!$A$1,'Quality check'!$A116-1,'Quality check'!BR$1-1)=0,"",OFFSET(CountryData!$A$1,'Quality check'!$A116-1,'Quality check'!BR$1-1)),"")</f>
        <v/>
      </c>
      <c r="BS116" s="308" t="str">
        <f ca="1">IF(AND(ISNUMBER($A116),ISNUMBER(BS$1)),IF(OFFSET(CountryData!$A$1,'Quality check'!$A116-1,'Quality check'!BS$1-1)=0,"",OFFSET(CountryData!$A$1,'Quality check'!$A116-1,'Quality check'!BS$1-1)),"")</f>
        <v/>
      </c>
      <c r="BT116" s="308" t="str">
        <f ca="1">IF(AND(ISNUMBER($A116),ISNUMBER(BT$1)),IF(OFFSET(CountryData!$A$1,'Quality check'!$A116-1,'Quality check'!BT$1-1)=0,"",OFFSET(CountryData!$A$1,'Quality check'!$A116-1,'Quality check'!BT$1-1)),"")</f>
        <v/>
      </c>
      <c r="BU116" s="308" t="str">
        <f ca="1">IF(AND(ISNUMBER($A116),ISNUMBER(BU$1)),IF(OFFSET(CountryData!$A$1,'Quality check'!$A116-1,'Quality check'!BU$1-1)=0,"",OFFSET(CountryData!$A$1,'Quality check'!$A116-1,'Quality check'!BU$1-1)),"")</f>
        <v/>
      </c>
      <c r="BV116" s="308" t="str">
        <f ca="1">IF(AND(ISNUMBER($A116),ISNUMBER(BV$1)),IF(OFFSET(CountryData!$A$1,'Quality check'!$A116-1,'Quality check'!BV$1-1)=0,"",OFFSET(CountryData!$A$1,'Quality check'!$A116-1,'Quality check'!BV$1-1)),"")</f>
        <v/>
      </c>
      <c r="BW116" s="308">
        <f ca="1">IF(AND(ISNUMBER($A116),ISNUMBER(BW$1)),IF(OFFSET(CountryData!$A$1,'Quality check'!$A116-1,'Quality check'!BW$1-1)=0,"",OFFSET(CountryData!$A$1,'Quality check'!$A116-1,'Quality check'!BW$1-1)),"")</f>
        <v>0.61</v>
      </c>
      <c r="BX116" s="202" t="str">
        <f ca="1">IF(AND(ISNUMBER($A116),ISNUMBER(BX$1)),IF(OFFSET(CountryData!$A$1,'Quality check'!$A116-1,'Quality check'!BX$1-1)=0,"",OFFSET(CountryData!$A$1,'Quality check'!$A116-1,'Quality check'!BX$1-1)),"")</f>
        <v/>
      </c>
      <c r="BY116" s="308" t="str">
        <f ca="1">IF(AND(ISNUMBER($A116),ISNUMBER(BY$1)),IF(OFFSET(CountryData!$A$1,'Quality check'!$A116-1,'Quality check'!BY$1-1)=0,"",OFFSET(CountryData!$A$1,'Quality check'!$A116-1,'Quality check'!BY$1-1)),"")</f>
        <v/>
      </c>
      <c r="BZ116" s="308" t="str">
        <f ca="1">IF(AND(ISNUMBER($A116),ISNUMBER(BZ$1)),IF(OFFSET(CountryData!$A$1,'Quality check'!$A116-1,'Quality check'!BZ$1-1)=0,"",OFFSET(CountryData!$A$1,'Quality check'!$A116-1,'Quality check'!BZ$1-1)),"")</f>
        <v/>
      </c>
      <c r="CA116" s="308">
        <f ca="1">IF(AND(ISNUMBER($A116),ISNUMBER(CA$1)),IF(OFFSET(CountryData!$A$1,'Quality check'!$A116-1,'Quality check'!CA$1-1)=0,"",OFFSET(CountryData!$A$1,'Quality check'!$A116-1,'Quality check'!CA$1-1)),"")</f>
        <v>0.73</v>
      </c>
      <c r="CB116" s="308" t="str">
        <f ca="1">IF(AND(ISNUMBER($A116),ISNUMBER(CB$1)),IF(OFFSET(CountryData!$A$1,'Quality check'!$A116-1,'Quality check'!CB$1-1)=0,"",OFFSET(CountryData!$A$1,'Quality check'!$A116-1,'Quality check'!CB$1-1)),"")</f>
        <v/>
      </c>
      <c r="CC116" s="308" t="str">
        <f ca="1">IF(AND(ISNUMBER($A116),ISNUMBER(CC$1)),IF(OFFSET(CountryData!$A$1,'Quality check'!$A116-1,'Quality check'!CC$1-1)=0,"",OFFSET(CountryData!$A$1,'Quality check'!$A116-1,'Quality check'!CC$1-1)),"")</f>
        <v/>
      </c>
      <c r="CD116" s="308" t="str">
        <f ca="1">IF(AND(ISNUMBER($A116),ISNUMBER(CD$1)),IF(OFFSET(CountryData!$A$1,'Quality check'!$A116-1,'Quality check'!CD$1-1)=0,"",OFFSET(CountryData!$A$1,'Quality check'!$A116-1,'Quality check'!CD$1-1)),"")</f>
        <v/>
      </c>
      <c r="CE116" s="308" t="str">
        <f ca="1">IF(AND(ISNUMBER($A116),ISNUMBER(CE$1)),IF(OFFSET(CountryData!$A$1,'Quality check'!$A116-1,'Quality check'!CE$1-1)=0,"",OFFSET(CountryData!$A$1,'Quality check'!$A116-1,'Quality check'!CE$1-1)),"")</f>
        <v/>
      </c>
      <c r="CF116" s="308" t="str">
        <f ca="1">IF(AND(ISNUMBER($A116),ISNUMBER(CF$1)),IF(OFFSET(CountryData!$A$1,'Quality check'!$A116-1,'Quality check'!CF$1-1)=0,"",OFFSET(CountryData!$A$1,'Quality check'!$A116-1,'Quality check'!CF$1-1)),"")</f>
        <v/>
      </c>
      <c r="CG116" s="308" t="str">
        <f ca="1">IF(AND(ISNUMBER($A116),ISNUMBER(CG$1)),IF(OFFSET(CountryData!$A$1,'Quality check'!$A116-1,'Quality check'!CG$1-1)=0,"",OFFSET(CountryData!$A$1,'Quality check'!$A116-1,'Quality check'!CG$1-1)),"")</f>
        <v/>
      </c>
      <c r="CH116" s="308">
        <f ca="1">IF(AND(ISNUMBER($A116),ISNUMBER(CH$1)),IF(OFFSET(CountryData!$A$1,'Quality check'!$A116-1,'Quality check'!CH$1-1)=0,"",OFFSET(CountryData!$A$1,'Quality check'!$A116-1,'Quality check'!CH$1-1)),"")</f>
        <v>0.1</v>
      </c>
      <c r="CI116" s="308" t="str">
        <f ca="1">IF(AND(ISNUMBER($A116),ISNUMBER(CI$1)),IF(OFFSET(CountryData!$A$1,'Quality check'!$A116-1,'Quality check'!CI$1-1)=0,"",OFFSET(CountryData!$A$1,'Quality check'!$A116-1,'Quality check'!CI$1-1)),"")</f>
        <v/>
      </c>
      <c r="CJ116" s="308" t="str">
        <f ca="1">IF(AND(ISNUMBER($A116),ISNUMBER(CJ$1)),IF(OFFSET(CountryData!$A$1,'Quality check'!$A116-1,'Quality check'!CJ$1-1)=0,"",OFFSET(CountryData!$A$1,'Quality check'!$A116-1,'Quality check'!CJ$1-1)),"")</f>
        <v/>
      </c>
      <c r="CK116" s="202" t="str">
        <f ca="1">IF(AND(ISNUMBER($A116),ISNUMBER(CK$1)),IF(OFFSET(CountryData!$A$1,'Quality check'!$A116-1,'Quality check'!CK$1-1)=0,"",OFFSET(CountryData!$A$1,'Quality check'!$A116-1,'Quality check'!CK$1-1)),"")</f>
        <v/>
      </c>
      <c r="CL116" s="308" t="str">
        <f ca="1">IF(AND(ISNUMBER($A116),ISNUMBER(CL$1)),IF(OFFSET(CountryData!$A$1,'Quality check'!$A116-1,'Quality check'!CL$1-1)=0,"",OFFSET(CountryData!$A$1,'Quality check'!$A116-1,'Quality check'!CL$1-1)),"")</f>
        <v/>
      </c>
      <c r="CM116" s="308" t="str">
        <f ca="1">IF(AND(ISNUMBER($A116),ISNUMBER(CM$1)),IF(OFFSET(CountryData!$A$1,'Quality check'!$A116-1,'Quality check'!CM$1-1)=0,"",OFFSET(CountryData!$A$1,'Quality check'!$A116-1,'Quality check'!CM$1-1)),"")</f>
        <v/>
      </c>
      <c r="CN116" s="308" t="str">
        <f ca="1">IF(AND(ISNUMBER($A116),ISNUMBER(CN$1)),IF(OFFSET(CountryData!$A$1,'Quality check'!$A116-1,'Quality check'!CN$1-1)=0,"",OFFSET(CountryData!$A$1,'Quality check'!$A116-1,'Quality check'!CN$1-1)),"")</f>
        <v/>
      </c>
      <c r="CO116" s="308" t="str">
        <f ca="1">IF(AND(ISNUMBER($A116),ISNUMBER(CO$1)),IF(OFFSET(CountryData!$A$1,'Quality check'!$A116-1,'Quality check'!CO$1-1)=0,"",OFFSET(CountryData!$A$1,'Quality check'!$A116-1,'Quality check'!CO$1-1)),"")</f>
        <v/>
      </c>
      <c r="CP116" s="308" t="str">
        <f ca="1">IF(AND(ISNUMBER($A116),ISNUMBER(CP$1)),IF(OFFSET(CountryData!$A$1,'Quality check'!$A116-1,'Quality check'!CP$1-1)=0,"",OFFSET(CountryData!$A$1,'Quality check'!$A116-1,'Quality check'!CP$1-1)),"")</f>
        <v/>
      </c>
      <c r="CQ116" s="308">
        <f ca="1">IF(AND(ISNUMBER($A116),ISNUMBER(CQ$1)),IF(OFFSET(CountryData!$A$1,'Quality check'!$A116-1,'Quality check'!CQ$1-1)=0,"",OFFSET(CountryData!$A$1,'Quality check'!$A116-1,'Quality check'!CQ$1-1)),"")</f>
        <v>0.47</v>
      </c>
      <c r="CR116" s="203" t="str">
        <f ca="1">IF(AND(ISNUMBER($A116),ISNUMBER(CR$1)),IF(OFFSET(CountryData!$A$1,'Quality check'!$A116-1,'Quality check'!CR$1-1)=0,"",OFFSET(CountryData!$A$1,'Quality check'!$A116-1,'Quality check'!CR$1-1)),"")</f>
        <v/>
      </c>
      <c r="CS116" s="203" t="str">
        <f ca="1">IF(AND(ISNUMBER($A116),ISNUMBER(CS$1)),IF(OFFSET(CountryData!$A$1,'Quality check'!$A116-1,'Quality check'!CS$1-1)=0,"",OFFSET(CountryData!$A$1,'Quality check'!$A116-1,'Quality check'!CS$1-1)),"")</f>
        <v/>
      </c>
      <c r="CT116" s="203" t="str">
        <f ca="1">IF(AND(ISNUMBER($A116),ISNUMBER(CT$1)),IF(OFFSET(CountryData!$A$1,'Quality check'!$A116-1,'Quality check'!CT$1-1)=0,"",OFFSET(CountryData!$A$1,'Quality check'!$A116-1,'Quality check'!CT$1-1)),"")</f>
        <v/>
      </c>
      <c r="CU116" s="203" t="str">
        <f ca="1">IF(AND(ISNUMBER($A116),ISNUMBER(CU$1)),IF(OFFSET(CountryData!$A$1,'Quality check'!$A116-1,'Quality check'!CU$1-1)=0,"",OFFSET(CountryData!$A$1,'Quality check'!$A116-1,'Quality check'!CU$1-1)),"")</f>
        <v/>
      </c>
      <c r="CV116" s="203" t="str">
        <f ca="1">IF(AND(ISNUMBER($A116),ISNUMBER(CV$1)),IF(OFFSET(CountryData!$A$1,'Quality check'!$A116-1,'Quality check'!CV$1-1)=0,"",OFFSET(CountryData!$A$1,'Quality check'!$A116-1,'Quality check'!CV$1-1)),"")</f>
        <v/>
      </c>
      <c r="CW116" s="203" t="str">
        <f ca="1">IF(AND(ISNUMBER($A116),ISNUMBER(CW$1)),IF(OFFSET(CountryData!$A$1,'Quality check'!$A116-1,'Quality check'!CW$1-1)=0,"",OFFSET(CountryData!$A$1,'Quality check'!$A116-1,'Quality check'!CW$1-1)),"")</f>
        <v/>
      </c>
      <c r="CX116" s="203" t="str">
        <f ca="1">IF(AND(ISNUMBER($A116),ISNUMBER(CX$1)),IF(OFFSET(CountryData!$A$1,'Quality check'!$A116-1,'Quality check'!CX$1-1)=0,"",OFFSET(CountryData!$A$1,'Quality check'!$A116-1,'Quality check'!CX$1-1)),"")</f>
        <v/>
      </c>
      <c r="CY116" s="203" t="str">
        <f ca="1">IF(AND(ISNUMBER($A116),ISNUMBER(CY$1)),IF(OFFSET(CountryData!$A$1,'Quality check'!$A116-1,'Quality check'!CY$1-1)=0,"",OFFSET(CountryData!$A$1,'Quality check'!$A116-1,'Quality check'!CY$1-1)),"")</f>
        <v/>
      </c>
      <c r="CZ116" s="308" t="str">
        <f ca="1">IF(AND(ISNUMBER($A116),ISNUMBER(CZ$1)),IF(OFFSET(CountryData!$A$1,'Quality check'!$A116-1,'Quality check'!CZ$1-1)=0,"",OFFSET(CountryData!$A$1,'Quality check'!$A116-1,'Quality check'!CZ$1-1)),"")</f>
        <v/>
      </c>
      <c r="DA116" s="308" t="str">
        <f ca="1">IF(AND(ISNUMBER($A116),ISNUMBER(DA$1)),IF(OFFSET(CountryData!$A$1,'Quality check'!$A116-1,'Quality check'!DA$1-1)=0,"",OFFSET(CountryData!$A$1,'Quality check'!$A116-1,'Quality check'!DA$1-1)),"")</f>
        <v/>
      </c>
      <c r="DB116" s="202" t="str">
        <f ca="1">IF(AND(ISNUMBER($A116),ISNUMBER(DB$1)),IF(OFFSET(CountryData!$A$1,'Quality check'!$A116-1,'Quality check'!DB$1-1)=0,"",OFFSET(CountryData!$A$1,'Quality check'!$A116-1,'Quality check'!DB$1-1)),"")</f>
        <v/>
      </c>
      <c r="DC116" s="308" t="str">
        <f ca="1">IF(AND(ISNUMBER($A116),ISNUMBER(DC$1)),IF(OFFSET(CountryData!$A$1,'Quality check'!$A116-1,'Quality check'!DC$1-1)=0,"",OFFSET(CountryData!$A$1,'Quality check'!$A116-1,'Quality check'!DC$1-1)),"")</f>
        <v/>
      </c>
      <c r="DD116" s="308" t="str">
        <f ca="1">IF(AND(ISNUMBER($A116),ISNUMBER(DD$1)),IF(OFFSET(CountryData!$A$1,'Quality check'!$A116-1,'Quality check'!DD$1-1)=0,"",OFFSET(CountryData!$A$1,'Quality check'!$A116-1,'Quality check'!DD$1-1)),"")</f>
        <v/>
      </c>
      <c r="DE116" s="202" t="str">
        <f ca="1">IF(AND(ISNUMBER($A116),ISNUMBER(DE$1)),IF(OFFSET(CountryData!$A$1,'Quality check'!$A116-1,'Quality check'!DE$1-1)=0,"",OFFSET(CountryData!$A$1,'Quality check'!$A116-1,'Quality check'!DE$1-1)),"")</f>
        <v/>
      </c>
      <c r="DF116" s="203" t="str">
        <f ca="1">IF(AND(ISNUMBER($A116),ISNUMBER(DF$1)),IF(OFFSET(CountryData!$A$1,'Quality check'!$A116-1,'Quality check'!DF$1-1)=0,"",OFFSET(CountryData!$A$1,'Quality check'!$A116-1,'Quality check'!DF$1-1)),"")</f>
        <v/>
      </c>
      <c r="DG116" s="308" t="str">
        <f ca="1">IF(AND(ISNUMBER($A116),ISNUMBER(DG$1)),IF(OFFSET(CountryData!$A$1,'Quality check'!$A116-1,'Quality check'!DG$1-1)=0,"",OFFSET(CountryData!$A$1,'Quality check'!$A116-1,'Quality check'!DG$1-1)),"")</f>
        <v/>
      </c>
      <c r="DH116" s="203" t="str">
        <f ca="1">IF(AND(ISNUMBER($A116),ISNUMBER(DH$1)),IF(OFFSET(CountryData!$A$1,'Quality check'!$A116-1,'Quality check'!DH$1-1)=0,"",OFFSET(CountryData!$A$1,'Quality check'!$A116-1,'Quality check'!DH$1-1)),"")</f>
        <v/>
      </c>
      <c r="DI116" s="308" t="str">
        <f ca="1">IF(AND(ISNUMBER($A116),ISNUMBER(DI$1)),IF(OFFSET(CountryData!$A$1,'Quality check'!$A116-1,'Quality check'!DI$1-1)=0,"",OFFSET(CountryData!$A$1,'Quality check'!$A116-1,'Quality check'!DI$1-1)),"")</f>
        <v/>
      </c>
      <c r="DJ116" s="308" t="str">
        <f ca="1">IF(AND(ISNUMBER($A116),ISNUMBER(DJ$1)),IF(OFFSET(CountryData!$A$1,'Quality check'!$A116-1,'Quality check'!DJ$1-1)=0,"",OFFSET(CountryData!$A$1,'Quality check'!$A116-1,'Quality check'!DJ$1-1)),"")</f>
        <v/>
      </c>
      <c r="DK116" s="203" t="str">
        <f ca="1">IF(AND(ISNUMBER($A116),ISNUMBER(DK$1)),IF(OFFSET(CountryData!$A$1,'Quality check'!$A116-1,'Quality check'!DK$1-1)=0,"",OFFSET(CountryData!$A$1,'Quality check'!$A116-1,'Quality check'!DK$1-1)),"")</f>
        <v/>
      </c>
      <c r="DL116" s="203" t="str">
        <f ca="1">IF(AND(ISNUMBER($A116),ISNUMBER(DL$1)),IF(OFFSET(CountryData!$A$1,'Quality check'!$A116-1,'Quality check'!DL$1-1)=0,"",OFFSET(CountryData!$A$1,'Quality check'!$A116-1,'Quality check'!DL$1-1)),"")</f>
        <v/>
      </c>
      <c r="DM116" s="203" t="str">
        <f ca="1">IF(AND(ISNUMBER($A116),ISNUMBER(DM$1)),IF(OFFSET(CountryData!$A$1,'Quality check'!$A116-1,'Quality check'!DM$1-1)=0,"",OFFSET(CountryData!$A$1,'Quality check'!$A116-1,'Quality check'!DM$1-1)),"")</f>
        <v/>
      </c>
      <c r="DN116" s="203" t="str">
        <f ca="1">IF(AND(ISNUMBER($A116),ISNUMBER(DN$1)),IF(OFFSET(CountryData!$A$1,'Quality check'!$A116-1,'Quality check'!DN$1-1)=0,"",OFFSET(CountryData!$A$1,'Quality check'!$A116-1,'Quality check'!DN$1-1)),"")</f>
        <v/>
      </c>
      <c r="DO116" t="str">
        <f ca="1">IF(AND(ISNUMBER($A116),ISNUMBER(DO$1)),IF(OFFSET(CountryData!$A$1,'Quality check'!$A116-1,'Quality check'!DO$1-1)=0,"",OFFSET(CountryData!$A$1,'Quality check'!$A116-1,'Quality check'!DO$1-1)),"")</f>
        <v/>
      </c>
      <c r="DP116" t="str">
        <f ca="1">IF(AND(ISNUMBER($A116),ISNUMBER(DP$1)),IF(OFFSET(CountryData!$A$1,'Quality check'!$A116-1,'Quality check'!DP$1-1)=0,"",OFFSET(CountryData!$A$1,'Quality check'!$A116-1,'Quality check'!DP$1-1)),"")</f>
        <v/>
      </c>
      <c r="EF116">
        <f t="shared" si="14"/>
        <v>20</v>
      </c>
      <c r="EG116">
        <f t="shared" si="15"/>
        <v>20</v>
      </c>
      <c r="EH116" t="str">
        <f t="shared" si="11"/>
        <v/>
      </c>
    </row>
    <row r="117" spans="1:138" x14ac:dyDescent="0.25">
      <c r="A117" s="114">
        <f>IF(ISNUMBER(MATCH(C117,CountryData!$EM:$EM,0)),MATCH(C117,CountryData!$EM:$EM,0),"")</f>
        <v>22</v>
      </c>
      <c r="B117" t="s">
        <v>487</v>
      </c>
      <c r="C117" t="s">
        <v>806</v>
      </c>
      <c r="D117" t="str">
        <f t="shared" si="12"/>
        <v>Uganda</v>
      </c>
      <c r="E117">
        <f t="shared" si="13"/>
        <v>2010</v>
      </c>
      <c r="F117" s="203">
        <f ca="1">IF(AND(ISNUMBER($A117),ISNUMBER(F$1)),IF(OFFSET(CountryData!$A$1,'Quality check'!$A117-1,'Quality check'!F$1-1)=0,"",OFFSET(CountryData!$A$1,'Quality check'!$A117-1,'Quality check'!F$1-1)),"")</f>
        <v>33424682.999999996</v>
      </c>
      <c r="G117" s="203">
        <f ca="1">IF(AND(ISNUMBER($A117),ISNUMBER(G$1)),IF(OFFSET(CountryData!$A$1,'Quality check'!$A117-1,'Quality check'!G$1-1)=0,"",OFFSET(CountryData!$A$1,'Quality check'!$A117-1,'Quality check'!G$1-1)),"")</f>
        <v>16378094.669999998</v>
      </c>
      <c r="H117" s="202" t="str">
        <f ca="1">IF(AND(ISNUMBER($A117),ISNUMBER(H$1)),IF(OFFSET(CountryData!$A$1,'Quality check'!$A117-1,'Quality check'!H$1-1)=0,"",OFFSET(CountryData!$A$1,'Quality check'!$A117-1,'Quality check'!H$1-1)),"")</f>
        <v/>
      </c>
      <c r="I117" s="202" t="str">
        <f ca="1">IF(AND(ISNUMBER($A117),ISNUMBER(I$1)),IF(OFFSET(CountryData!$A$1,'Quality check'!$A117-1,'Quality check'!I$1-1)=0,"",OFFSET(CountryData!$A$1,'Quality check'!$A117-1,'Quality check'!I$1-1)),"")</f>
        <v/>
      </c>
      <c r="J117" s="203">
        <f ca="1">IF(AND(ISNUMBER($A117),ISNUMBER(J$1)),IF(OFFSET(CountryData!$A$1,'Quality check'!$A117-1,'Quality check'!J$1-1)=0,"",OFFSET(CountryData!$A$1,'Quality check'!$A117-1,'Quality check'!J$1-1)),"")</f>
        <v>16721223.999999998</v>
      </c>
      <c r="K117" s="203">
        <f ca="1">IF(AND(ISNUMBER($A117),ISNUMBER(K$1)),IF(OFFSET(CountryData!$A$1,'Quality check'!$A117-1,'Quality check'!K$1-1)=0,"",OFFSET(CountryData!$A$1,'Quality check'!$A117-1,'Quality check'!K$1-1)),"")</f>
        <v>3917769.3250382142</v>
      </c>
      <c r="L117" s="203" t="str">
        <f ca="1">IF(AND(ISNUMBER($A117),ISNUMBER(L$1)),IF(OFFSET(CountryData!$A$1,'Quality check'!$A117-1,'Quality check'!L$1-1)=0,"",OFFSET(CountryData!$A$1,'Quality check'!$A117-1,'Quality check'!L$1-1)),"")</f>
        <v/>
      </c>
      <c r="M117" s="203">
        <f ca="1">IF(AND(ISNUMBER($A117),ISNUMBER(M$1)),IF(OFFSET(CountryData!$A$1,'Quality check'!$A117-1,'Quality check'!M$1-1)=0,"",OFFSET(CountryData!$A$1,'Quality check'!$A117-1,'Quality check'!M$1-1)),"")</f>
        <v>6507134.8622439615</v>
      </c>
      <c r="N117" s="203">
        <f ca="1">IF(AND(ISNUMBER($A117),ISNUMBER(N$1)),IF(OFFSET(CountryData!$A$1,'Quality check'!$A117-1,'Quality check'!N$1-1)=0,"",OFFSET(CountryData!$A$1,'Quality check'!$A117-1,'Quality check'!N$1-1)),"")</f>
        <v>1655067.4815606256</v>
      </c>
      <c r="O117" s="203">
        <f ca="1">IF(AND(ISNUMBER($A117),ISNUMBER(O$1)),IF(OFFSET(CountryData!$A$1,'Quality check'!$A117-1,'Quality check'!O$1-1)=0,"",OFFSET(CountryData!$A$1,'Quality check'!$A117-1,'Quality check'!O$1-1)),"")</f>
        <v>443911.37092438125</v>
      </c>
      <c r="P117" s="203">
        <f ca="1">IF(AND(ISNUMBER($A117),ISNUMBER(P$1)),IF(OFFSET(CountryData!$A$1,'Quality check'!$A117-1,'Quality check'!P$1-1)=0,"",OFFSET(CountryData!$A$1,'Quality check'!$A117-1,'Quality check'!P$1-1)),"")</f>
        <v>665099.04363410769</v>
      </c>
      <c r="Q117" s="203">
        <f ca="1">IF(AND(ISNUMBER($A117),ISNUMBER(Q$1)),IF(OFFSET(CountryData!$A$1,'Quality check'!$A117-1,'Quality check'!Q$1-1)=0,"",OFFSET(CountryData!$A$1,'Quality check'!$A117-1,'Quality check'!Q$1-1)),"")</f>
        <v>1498030.7330479973</v>
      </c>
      <c r="R117" s="203">
        <f ca="1">IF(AND(ISNUMBER($A117),ISNUMBER(R$1)),IF(OFFSET(CountryData!$A$1,'Quality check'!$A117-1,'Quality check'!R$1-1)=0,"",OFFSET(CountryData!$A$1,'Quality check'!$A117-1,'Quality check'!R$1-1)),"")</f>
        <v>221187.67270972632</v>
      </c>
      <c r="S117" s="203">
        <f ca="1">IF(AND(ISNUMBER($A117),ISNUMBER(S$1)),IF(OFFSET(CountryData!$A$1,'Quality check'!$A117-1,'Quality check'!S$1-1)=0,"",OFFSET(CountryData!$A$1,'Quality check'!$A117-1,'Quality check'!S$1-1)),"")</f>
        <v>185859.08609636725</v>
      </c>
      <c r="T117" s="202">
        <f ca="1">IF(AND(ISNUMBER($A117),ISNUMBER(T$1)),IF(OFFSET(CountryData!$A$1,'Quality check'!$A117-1,'Quality check'!T$1-1)=0,"",OFFSET(CountryData!$A$1,'Quality check'!$A117-1,'Quality check'!T$1-1)),"")</f>
        <v>0.87192999999999998</v>
      </c>
      <c r="U117" s="203">
        <f ca="1">IF(AND(ISNUMBER($A117),ISNUMBER(U$1)),IF(OFFSET(CountryData!$A$1,'Quality check'!$A117-1,'Quality check'!U$1-1)=0,"",OFFSET(CountryData!$A$1,'Quality check'!$A117-1,'Quality check'!U$1-1)),"")</f>
        <v>16712341.499999998</v>
      </c>
      <c r="V117" s="203">
        <f ca="1">IF(AND(ISNUMBER($A117),ISNUMBER(V$1)),IF(OFFSET(CountryData!$A$1,'Quality check'!$A117-1,'Quality check'!V$1-1)=0,"",OFFSET(CountryData!$A$1,'Quality check'!$A117-1,'Quality check'!V$1-1)),"")</f>
        <v>15041107.349999998</v>
      </c>
      <c r="W117" s="202">
        <f ca="1">IF(AND(ISNUMBER($A117),ISNUMBER(W$1)),IF(OFFSET(CountryData!$A$1,'Quality check'!$A117-1,'Quality check'!W$1-1)=0,"",OFFSET(CountryData!$A$1,'Quality check'!$A117-1,'Quality check'!W$1-1)),"")</f>
        <v>0.51500000000000001</v>
      </c>
      <c r="X117" s="202">
        <f ca="1">IF(AND(ISNUMBER($A117),ISNUMBER(X$1)),IF(OFFSET(CountryData!$A$1,'Quality check'!$A117-1,'Quality check'!X$1-1)=0,"",OFFSET(CountryData!$A$1,'Quality check'!$A117-1,'Quality check'!X$1-1)),"")</f>
        <v>4.7</v>
      </c>
      <c r="Y117" s="202">
        <f ca="1">IF(AND(ISNUMBER($A117),ISNUMBER(Y$1)),IF(OFFSET(CountryData!$A$1,'Quality check'!$A117-1,'Quality check'!Y$1-1)=0,"",OFFSET(CountryData!$A$1,'Quality check'!$A117-1,'Quality check'!Y$1-1)),"")</f>
        <v>0.5</v>
      </c>
      <c r="Z117" s="202">
        <f ca="1">IF(AND(ISNUMBER($A117),ISNUMBER(Z$1)),IF(OFFSET(CountryData!$A$1,'Quality check'!$A117-1,'Quality check'!Z$1-1)=0,"",OFFSET(CountryData!$A$1,'Quality check'!$A117-1,'Quality check'!Z$1-1)),"")</f>
        <v>0.5</v>
      </c>
      <c r="AA117" s="203" t="str">
        <f ca="1">IF(AND(ISNUMBER($A117),ISNUMBER(AA$1)),IF(OFFSET(CountryData!$A$1,'Quality check'!$A117-1,'Quality check'!AA$1-1)=0,"",OFFSET(CountryData!$A$1,'Quality check'!$A117-1,'Quality check'!AA$1-1)),"")</f>
        <v/>
      </c>
      <c r="AB117" s="203" t="str">
        <f ca="1">IF(AND(ISNUMBER($A117),ISNUMBER(AB$1)),IF(OFFSET(CountryData!$A$1,'Quality check'!$A117-1,'Quality check'!AB$1-1)=0,"",OFFSET(CountryData!$A$1,'Quality check'!$A117-1,'Quality check'!AB$1-1)),"")</f>
        <v/>
      </c>
      <c r="AC117" s="203" t="str">
        <f ca="1">IF(AND(ISNUMBER($A117),ISNUMBER(AC$1)),IF(OFFSET(CountryData!$A$1,'Quality check'!$A117-1,'Quality check'!AC$1-1)=0,"",OFFSET(CountryData!$A$1,'Quality check'!$A117-1,'Quality check'!AC$1-1)),"")</f>
        <v/>
      </c>
      <c r="AD117" s="203" t="str">
        <f ca="1">IF(AND(ISNUMBER($A117),ISNUMBER(AD$1)),IF(OFFSET(CountryData!$A$1,'Quality check'!$A117-1,'Quality check'!AD$1-1)=0,"",OFFSET(CountryData!$A$1,'Quality check'!$A117-1,'Quality check'!AD$1-1)),"")</f>
        <v/>
      </c>
      <c r="AE117" s="202" t="str">
        <f ca="1">IF(AND(ISNUMBER($A117),ISNUMBER(AE$1)),IF(OFFSET(CountryData!$A$1,'Quality check'!$A117-1,'Quality check'!AE$1-1)=0,"",OFFSET(CountryData!$A$1,'Quality check'!$A117-1,'Quality check'!AE$1-1)),"")</f>
        <v/>
      </c>
      <c r="AF117" s="308" t="str">
        <f ca="1">IF(AND(ISNUMBER($A117),ISNUMBER(AF$1)),IF(OFFSET(CountryData!$A$1,'Quality check'!$A117-1,'Quality check'!AF$1-1)=0,"",OFFSET(CountryData!$A$1,'Quality check'!$A117-1,'Quality check'!AF$1-1)),"")</f>
        <v/>
      </c>
      <c r="AG117" s="203" t="str">
        <f ca="1">IF(AND(ISNUMBER($A117),ISNUMBER(AG$1)),IF(OFFSET(CountryData!$A$1,'Quality check'!$A117-1,'Quality check'!AG$1-1)=0,"",OFFSET(CountryData!$A$1,'Quality check'!$A117-1,'Quality check'!AG$1-1)),"")</f>
        <v/>
      </c>
      <c r="AH117" s="203" t="str">
        <f ca="1">IF(AND(ISNUMBER($A117),ISNUMBER(AH$1)),IF(OFFSET(CountryData!$A$1,'Quality check'!$A117-1,'Quality check'!AH$1-1)=0,"",OFFSET(CountryData!$A$1,'Quality check'!$A117-1,'Quality check'!AH$1-1)),"")</f>
        <v/>
      </c>
      <c r="AI117" s="203" t="str">
        <f ca="1">IF(AND(ISNUMBER($A117),ISNUMBER(AI$1)),IF(OFFSET(CountryData!$A$1,'Quality check'!$A117-1,'Quality check'!AI$1-1)=0,"",OFFSET(CountryData!$A$1,'Quality check'!$A117-1,'Quality check'!AI$1-1)),"")</f>
        <v/>
      </c>
      <c r="AJ117" s="202" t="str">
        <f ca="1">IF(AND(ISNUMBER($A117),ISNUMBER(AJ$1)),IF(OFFSET(CountryData!$A$1,'Quality check'!$A117-1,'Quality check'!AJ$1-1)=0,"",OFFSET(CountryData!$A$1,'Quality check'!$A117-1,'Quality check'!AJ$1-1)),"")</f>
        <v/>
      </c>
      <c r="AK117" s="202" t="str">
        <f ca="1">IF(AND(ISNUMBER($A117),ISNUMBER(AK$1)),IF(OFFSET(CountryData!$A$1,'Quality check'!$A117-1,'Quality check'!AK$1-1)=0,"",OFFSET(CountryData!$A$1,'Quality check'!$A117-1,'Quality check'!AK$1-1)),"")</f>
        <v/>
      </c>
      <c r="AL117" s="202" t="str">
        <f ca="1">IF(AND(ISNUMBER($A117),ISNUMBER(AL$1)),IF(OFFSET(CountryData!$A$1,'Quality check'!$A117-1,'Quality check'!AL$1-1)=0,"",OFFSET(CountryData!$A$1,'Quality check'!$A117-1,'Quality check'!AL$1-1)),"")</f>
        <v/>
      </c>
      <c r="AM117" s="202" t="str">
        <f ca="1">IF(AND(ISNUMBER($A117),ISNUMBER(AM$1)),IF(OFFSET(CountryData!$A$1,'Quality check'!$A117-1,'Quality check'!AM$1-1)=0,"",OFFSET(CountryData!$A$1,'Quality check'!$A117-1,'Quality check'!AM$1-1)),"")</f>
        <v/>
      </c>
      <c r="AN117" s="202" t="str">
        <f ca="1">IF(AND(ISNUMBER($A117),ISNUMBER(AN$1)),IF(OFFSET(CountryData!$A$1,'Quality check'!$A117-1,'Quality check'!AN$1-1)=0,"",OFFSET(CountryData!$A$1,'Quality check'!$A117-1,'Quality check'!AN$1-1)),"")</f>
        <v/>
      </c>
      <c r="AO117" s="203" t="str">
        <f ca="1">IF(AND(ISNUMBER($A117),ISNUMBER(AO$1)),IF(OFFSET(CountryData!$A$1,'Quality check'!$A117-1,'Quality check'!AO$1-1)=0,"",OFFSET(CountryData!$A$1,'Quality check'!$A117-1,'Quality check'!AO$1-1)),"")</f>
        <v/>
      </c>
      <c r="AP117" s="203" t="str">
        <f ca="1">IF(AND(ISNUMBER($A117),ISNUMBER(AP$1)),IF(OFFSET(CountryData!$A$1,'Quality check'!$A117-1,'Quality check'!AP$1-1)=0,"",OFFSET(CountryData!$A$1,'Quality check'!$A117-1,'Quality check'!AP$1-1)),"")</f>
        <v/>
      </c>
      <c r="AQ117" s="202" t="str">
        <f ca="1">IF(AND(ISNUMBER($A117),ISNUMBER(AQ$1)),IF(OFFSET(CountryData!$A$1,'Quality check'!$A117-1,'Quality check'!AQ$1-1)=0,"",OFFSET(CountryData!$A$1,'Quality check'!$A117-1,'Quality check'!AQ$1-1)),"")</f>
        <v/>
      </c>
      <c r="AR117" s="202" t="str">
        <f ca="1">IF(AND(ISNUMBER($A117),ISNUMBER(AR$1)),IF(OFFSET(CountryData!$A$1,'Quality check'!$A117-1,'Quality check'!AR$1-1)=0,"",OFFSET(CountryData!$A$1,'Quality check'!$A117-1,'Quality check'!AR$1-1)),"")</f>
        <v/>
      </c>
      <c r="AS117" s="202" t="str">
        <f ca="1">IF(AND(ISNUMBER($A117),ISNUMBER(AS$1)),IF(OFFSET(CountryData!$A$1,'Quality check'!$A117-1,'Quality check'!AS$1-1)=0,"",OFFSET(CountryData!$A$1,'Quality check'!$A117-1,'Quality check'!AS$1-1)),"")</f>
        <v/>
      </c>
      <c r="AT117" s="202" t="str">
        <f ca="1">IF(AND(ISNUMBER($A117),ISNUMBER(AT$1)),IF(OFFSET(CountryData!$A$1,'Quality check'!$A117-1,'Quality check'!AT$1-1)=0,"",OFFSET(CountryData!$A$1,'Quality check'!$A117-1,'Quality check'!AT$1-1)),"")</f>
        <v/>
      </c>
      <c r="AU117" s="202" t="str">
        <f ca="1">IF(AND(ISNUMBER($A117),ISNUMBER(AU$1)),IF(OFFSET(CountryData!$A$1,'Quality check'!$A117-1,'Quality check'!AU$1-1)=0,"",OFFSET(CountryData!$A$1,'Quality check'!$A117-1,'Quality check'!AU$1-1)),"")</f>
        <v/>
      </c>
      <c r="AV117" s="202" t="str">
        <f ca="1">IF(AND(ISNUMBER($A117),ISNUMBER(AV$1)),IF(OFFSET(CountryData!$A$1,'Quality check'!$A117-1,'Quality check'!AV$1-1)=0,"",OFFSET(CountryData!$A$1,'Quality check'!$A117-1,'Quality check'!AV$1-1)),"")</f>
        <v/>
      </c>
      <c r="AW117" s="203" t="str">
        <f ca="1">IF(AND(ISNUMBER($A117),ISNUMBER(AW$1)),IF(OFFSET(CountryData!$A$1,'Quality check'!$A117-1,'Quality check'!AW$1-1)=0,"",OFFSET(CountryData!$A$1,'Quality check'!$A117-1,'Quality check'!AW$1-1)),"")</f>
        <v/>
      </c>
      <c r="AX117" s="203" t="str">
        <f ca="1">IF(AND(ISNUMBER($A117),ISNUMBER(AX$1)),IF(OFFSET(CountryData!$A$1,'Quality check'!$A117-1,'Quality check'!AX$1-1)=0,"",OFFSET(CountryData!$A$1,'Quality check'!$A117-1,'Quality check'!AX$1-1)),"")</f>
        <v/>
      </c>
      <c r="AY117" s="202" t="str">
        <f ca="1">IF(AND(ISNUMBER($A117),ISNUMBER(AY$1)),IF(OFFSET(CountryData!$A$1,'Quality check'!$A117-1,'Quality check'!AY$1-1)=0,"",OFFSET(CountryData!$A$1,'Quality check'!$A117-1,'Quality check'!AY$1-1)),"")</f>
        <v/>
      </c>
      <c r="AZ117" s="202" t="str">
        <f ca="1">IF(AND(ISNUMBER($A117),ISNUMBER(AZ$1)),IF(OFFSET(CountryData!$A$1,'Quality check'!$A117-1,'Quality check'!AZ$1-1)=0,"",OFFSET(CountryData!$A$1,'Quality check'!$A117-1,'Quality check'!AZ$1-1)),"")</f>
        <v/>
      </c>
      <c r="BA117" s="202" t="str">
        <f ca="1">IF(AND(ISNUMBER($A117),ISNUMBER(BA$1)),IF(OFFSET(CountryData!$A$1,'Quality check'!$A117-1,'Quality check'!BA$1-1)=0,"",OFFSET(CountryData!$A$1,'Quality check'!$A117-1,'Quality check'!BA$1-1)),"")</f>
        <v/>
      </c>
      <c r="BB117" s="202" t="str">
        <f ca="1">IF(AND(ISNUMBER($A117),ISNUMBER(BB$1)),IF(OFFSET(CountryData!$A$1,'Quality check'!$A117-1,'Quality check'!BB$1-1)=0,"",OFFSET(CountryData!$A$1,'Quality check'!$A117-1,'Quality check'!BB$1-1)),"")</f>
        <v/>
      </c>
      <c r="BC117" s="202" t="str">
        <f ca="1">IF(AND(ISNUMBER($A117),ISNUMBER(BC$1)),IF(OFFSET(CountryData!$A$1,'Quality check'!$A117-1,'Quality check'!BC$1-1)=0,"",OFFSET(CountryData!$A$1,'Quality check'!$A117-1,'Quality check'!BC$1-1)),"")</f>
        <v/>
      </c>
      <c r="BD117" s="313" t="str">
        <f ca="1">IF(AND(ISNUMBER($A117),ISNUMBER(BD$1)),IF(OFFSET(CountryData!$A$1,'Quality check'!$A117-1,'Quality check'!BD$1-1)=0,"",OFFSET(CountryData!$A$1,'Quality check'!$A117-1,'Quality check'!BD$1-1)),"")</f>
        <v/>
      </c>
      <c r="BE117" s="313" t="str">
        <f ca="1">IF(AND(ISNUMBER($A117),ISNUMBER(BE$1)),IF(OFFSET(CountryData!$A$1,'Quality check'!$A117-1,'Quality check'!BE$1-1)=0,"",OFFSET(CountryData!$A$1,'Quality check'!$A117-1,'Quality check'!BE$1-1)),"")</f>
        <v/>
      </c>
      <c r="BF117" s="313" t="str">
        <f ca="1">IF(AND(ISNUMBER($A117),ISNUMBER(BF$1)),IF(OFFSET(CountryData!$A$1,'Quality check'!$A117-1,'Quality check'!BF$1-1)=0,"",OFFSET(CountryData!$A$1,'Quality check'!$A117-1,'Quality check'!BF$1-1)),"")</f>
        <v/>
      </c>
      <c r="BG117" s="203" t="str">
        <f ca="1">IF(AND(ISNUMBER($A117),ISNUMBER(BG$1)),IF(OFFSET(CountryData!$A$1,'Quality check'!$A117-1,'Quality check'!BG$1-1)=0,"",OFFSET(CountryData!$A$1,'Quality check'!$A117-1,'Quality check'!BG$1-1)),"")</f>
        <v/>
      </c>
      <c r="BH117" s="202" t="str">
        <f ca="1">IF(AND(ISNUMBER($A117),ISNUMBER(BH$1)),IF(OFFSET(CountryData!$A$1,'Quality check'!$A117-1,'Quality check'!BH$1-1)=0,"",OFFSET(CountryData!$A$1,'Quality check'!$A117-1,'Quality check'!BH$1-1)),"")</f>
        <v/>
      </c>
      <c r="BI117" s="203" t="str">
        <f ca="1">IF(AND(ISNUMBER($A117),ISNUMBER(BI$1)),IF(OFFSET(CountryData!$A$1,'Quality check'!$A117-1,'Quality check'!BI$1-1)=0,"",OFFSET(CountryData!$A$1,'Quality check'!$A117-1,'Quality check'!BI$1-1)),"")</f>
        <v/>
      </c>
      <c r="BJ117" s="202" t="str">
        <f ca="1">IF(AND(ISNUMBER($A117),ISNUMBER(BJ$1)),IF(OFFSET(CountryData!$A$1,'Quality check'!$A117-1,'Quality check'!BJ$1-1)=0,"",OFFSET(CountryData!$A$1,'Quality check'!$A117-1,'Quality check'!BJ$1-1)),"")</f>
        <v/>
      </c>
      <c r="BK117" s="202" t="str">
        <f ca="1">IF(AND(ISNUMBER($A117),ISNUMBER(BK$1)),IF(OFFSET(CountryData!$A$1,'Quality check'!$A117-1,'Quality check'!BK$1-1)=0,"",OFFSET(CountryData!$A$1,'Quality check'!$A117-1,'Quality check'!BK$1-1)),"")</f>
        <v/>
      </c>
      <c r="BL117" s="308" t="str">
        <f ca="1">IF(AND(ISNUMBER($A117),ISNUMBER(BL$1)),IF(OFFSET(CountryData!$A$1,'Quality check'!$A117-1,'Quality check'!BL$1-1)=0,"",OFFSET(CountryData!$A$1,'Quality check'!$A117-1,'Quality check'!BL$1-1)),"")</f>
        <v/>
      </c>
      <c r="BM117" s="308" t="str">
        <f ca="1">IF(AND(ISNUMBER($A117),ISNUMBER(BM$1)),IF(OFFSET(CountryData!$A$1,'Quality check'!$A117-1,'Quality check'!BM$1-1)=0,"",OFFSET(CountryData!$A$1,'Quality check'!$A117-1,'Quality check'!BM$1-1)),"")</f>
        <v/>
      </c>
      <c r="BN117" s="308" t="str">
        <f ca="1">IF(AND(ISNUMBER($A117),ISNUMBER(BN$1)),IF(OFFSET(CountryData!$A$1,'Quality check'!$A117-1,'Quality check'!BN$1-1)=0,"",OFFSET(CountryData!$A$1,'Quality check'!$A117-1,'Quality check'!BN$1-1)),"")</f>
        <v/>
      </c>
      <c r="BO117" s="308" t="str">
        <f ca="1">IF(AND(ISNUMBER($A117),ISNUMBER(BO$1)),IF(OFFSET(CountryData!$A$1,'Quality check'!$A117-1,'Quality check'!BO$1-1)=0,"",OFFSET(CountryData!$A$1,'Quality check'!$A117-1,'Quality check'!BO$1-1)),"")</f>
        <v/>
      </c>
      <c r="BP117" s="308" t="str">
        <f ca="1">IF(AND(ISNUMBER($A117),ISNUMBER(BP$1)),IF(OFFSET(CountryData!$A$1,'Quality check'!$A117-1,'Quality check'!BP$1-1)=0,"",OFFSET(CountryData!$A$1,'Quality check'!$A117-1,'Quality check'!BP$1-1)),"")</f>
        <v/>
      </c>
      <c r="BQ117" s="308" t="str">
        <f ca="1">IF(AND(ISNUMBER($A117),ISNUMBER(BQ$1)),IF(OFFSET(CountryData!$A$1,'Quality check'!$A117-1,'Quality check'!BQ$1-1)=0,"",OFFSET(CountryData!$A$1,'Quality check'!$A117-1,'Quality check'!BQ$1-1)),"")</f>
        <v/>
      </c>
      <c r="BR117" s="308" t="str">
        <f ca="1">IF(AND(ISNUMBER($A117),ISNUMBER(BR$1)),IF(OFFSET(CountryData!$A$1,'Quality check'!$A117-1,'Quality check'!BR$1-1)=0,"",OFFSET(CountryData!$A$1,'Quality check'!$A117-1,'Quality check'!BR$1-1)),"")</f>
        <v/>
      </c>
      <c r="BS117" s="308" t="str">
        <f ca="1">IF(AND(ISNUMBER($A117),ISNUMBER(BS$1)),IF(OFFSET(CountryData!$A$1,'Quality check'!$A117-1,'Quality check'!BS$1-1)=0,"",OFFSET(CountryData!$A$1,'Quality check'!$A117-1,'Quality check'!BS$1-1)),"")</f>
        <v/>
      </c>
      <c r="BT117" s="308" t="str">
        <f ca="1">IF(AND(ISNUMBER($A117),ISNUMBER(BT$1)),IF(OFFSET(CountryData!$A$1,'Quality check'!$A117-1,'Quality check'!BT$1-1)=0,"",OFFSET(CountryData!$A$1,'Quality check'!$A117-1,'Quality check'!BT$1-1)),"")</f>
        <v/>
      </c>
      <c r="BU117" s="308" t="str">
        <f ca="1">IF(AND(ISNUMBER($A117),ISNUMBER(BU$1)),IF(OFFSET(CountryData!$A$1,'Quality check'!$A117-1,'Quality check'!BU$1-1)=0,"",OFFSET(CountryData!$A$1,'Quality check'!$A117-1,'Quality check'!BU$1-1)),"")</f>
        <v/>
      </c>
      <c r="BV117" s="308" t="str">
        <f ca="1">IF(AND(ISNUMBER($A117),ISNUMBER(BV$1)),IF(OFFSET(CountryData!$A$1,'Quality check'!$A117-1,'Quality check'!BV$1-1)=0,"",OFFSET(CountryData!$A$1,'Quality check'!$A117-1,'Quality check'!BV$1-1)),"")</f>
        <v/>
      </c>
      <c r="BW117" s="308" t="str">
        <f ca="1">IF(AND(ISNUMBER($A117),ISNUMBER(BW$1)),IF(OFFSET(CountryData!$A$1,'Quality check'!$A117-1,'Quality check'!BW$1-1)=0,"",OFFSET(CountryData!$A$1,'Quality check'!$A117-1,'Quality check'!BW$1-1)),"")</f>
        <v/>
      </c>
      <c r="BX117" s="202" t="str">
        <f ca="1">IF(AND(ISNUMBER($A117),ISNUMBER(BX$1)),IF(OFFSET(CountryData!$A$1,'Quality check'!$A117-1,'Quality check'!BX$1-1)=0,"",OFFSET(CountryData!$A$1,'Quality check'!$A117-1,'Quality check'!BX$1-1)),"")</f>
        <v/>
      </c>
      <c r="BY117" s="308" t="str">
        <f ca="1">IF(AND(ISNUMBER($A117),ISNUMBER(BY$1)),IF(OFFSET(CountryData!$A$1,'Quality check'!$A117-1,'Quality check'!BY$1-1)=0,"",OFFSET(CountryData!$A$1,'Quality check'!$A117-1,'Quality check'!BY$1-1)),"")</f>
        <v/>
      </c>
      <c r="BZ117" s="308" t="str">
        <f ca="1">IF(AND(ISNUMBER($A117),ISNUMBER(BZ$1)),IF(OFFSET(CountryData!$A$1,'Quality check'!$A117-1,'Quality check'!BZ$1-1)=0,"",OFFSET(CountryData!$A$1,'Quality check'!$A117-1,'Quality check'!BZ$1-1)),"")</f>
        <v/>
      </c>
      <c r="CA117" s="308" t="str">
        <f ca="1">IF(AND(ISNUMBER($A117),ISNUMBER(CA$1)),IF(OFFSET(CountryData!$A$1,'Quality check'!$A117-1,'Quality check'!CA$1-1)=0,"",OFFSET(CountryData!$A$1,'Quality check'!$A117-1,'Quality check'!CA$1-1)),"")</f>
        <v/>
      </c>
      <c r="CB117" s="308" t="str">
        <f ca="1">IF(AND(ISNUMBER($A117),ISNUMBER(CB$1)),IF(OFFSET(CountryData!$A$1,'Quality check'!$A117-1,'Quality check'!CB$1-1)=0,"",OFFSET(CountryData!$A$1,'Quality check'!$A117-1,'Quality check'!CB$1-1)),"")</f>
        <v/>
      </c>
      <c r="CC117" s="308" t="str">
        <f ca="1">IF(AND(ISNUMBER($A117),ISNUMBER(CC$1)),IF(OFFSET(CountryData!$A$1,'Quality check'!$A117-1,'Quality check'!CC$1-1)=0,"",OFFSET(CountryData!$A$1,'Quality check'!$A117-1,'Quality check'!CC$1-1)),"")</f>
        <v/>
      </c>
      <c r="CD117" s="308" t="str">
        <f ca="1">IF(AND(ISNUMBER($A117),ISNUMBER(CD$1)),IF(OFFSET(CountryData!$A$1,'Quality check'!$A117-1,'Quality check'!CD$1-1)=0,"",OFFSET(CountryData!$A$1,'Quality check'!$A117-1,'Quality check'!CD$1-1)),"")</f>
        <v/>
      </c>
      <c r="CE117" s="308" t="str">
        <f ca="1">IF(AND(ISNUMBER($A117),ISNUMBER(CE$1)),IF(OFFSET(CountryData!$A$1,'Quality check'!$A117-1,'Quality check'!CE$1-1)=0,"",OFFSET(CountryData!$A$1,'Quality check'!$A117-1,'Quality check'!CE$1-1)),"")</f>
        <v/>
      </c>
      <c r="CF117" s="308" t="str">
        <f ca="1">IF(AND(ISNUMBER($A117),ISNUMBER(CF$1)),IF(OFFSET(CountryData!$A$1,'Quality check'!$A117-1,'Quality check'!CF$1-1)=0,"",OFFSET(CountryData!$A$1,'Quality check'!$A117-1,'Quality check'!CF$1-1)),"")</f>
        <v/>
      </c>
      <c r="CG117" s="308" t="str">
        <f ca="1">IF(AND(ISNUMBER($A117),ISNUMBER(CG$1)),IF(OFFSET(CountryData!$A$1,'Quality check'!$A117-1,'Quality check'!CG$1-1)=0,"",OFFSET(CountryData!$A$1,'Quality check'!$A117-1,'Quality check'!CG$1-1)),"")</f>
        <v/>
      </c>
      <c r="CH117" s="308" t="str">
        <f ca="1">IF(AND(ISNUMBER($A117),ISNUMBER(CH$1)),IF(OFFSET(CountryData!$A$1,'Quality check'!$A117-1,'Quality check'!CH$1-1)=0,"",OFFSET(CountryData!$A$1,'Quality check'!$A117-1,'Quality check'!CH$1-1)),"")</f>
        <v/>
      </c>
      <c r="CI117" s="308" t="str">
        <f ca="1">IF(AND(ISNUMBER($A117),ISNUMBER(CI$1)),IF(OFFSET(CountryData!$A$1,'Quality check'!$A117-1,'Quality check'!CI$1-1)=0,"",OFFSET(CountryData!$A$1,'Quality check'!$A117-1,'Quality check'!CI$1-1)),"")</f>
        <v/>
      </c>
      <c r="CJ117" s="308" t="str">
        <f ca="1">IF(AND(ISNUMBER($A117),ISNUMBER(CJ$1)),IF(OFFSET(CountryData!$A$1,'Quality check'!$A117-1,'Quality check'!CJ$1-1)=0,"",OFFSET(CountryData!$A$1,'Quality check'!$A117-1,'Quality check'!CJ$1-1)),"")</f>
        <v/>
      </c>
      <c r="CK117" s="202" t="str">
        <f ca="1">IF(AND(ISNUMBER($A117),ISNUMBER(CK$1)),IF(OFFSET(CountryData!$A$1,'Quality check'!$A117-1,'Quality check'!CK$1-1)=0,"",OFFSET(CountryData!$A$1,'Quality check'!$A117-1,'Quality check'!CK$1-1)),"")</f>
        <v/>
      </c>
      <c r="CL117" s="308" t="str">
        <f ca="1">IF(AND(ISNUMBER($A117),ISNUMBER(CL$1)),IF(OFFSET(CountryData!$A$1,'Quality check'!$A117-1,'Quality check'!CL$1-1)=0,"",OFFSET(CountryData!$A$1,'Quality check'!$A117-1,'Quality check'!CL$1-1)),"")</f>
        <v/>
      </c>
      <c r="CM117" s="308" t="str">
        <f ca="1">IF(AND(ISNUMBER($A117),ISNUMBER(CM$1)),IF(OFFSET(CountryData!$A$1,'Quality check'!$A117-1,'Quality check'!CM$1-1)=0,"",OFFSET(CountryData!$A$1,'Quality check'!$A117-1,'Quality check'!CM$1-1)),"")</f>
        <v/>
      </c>
      <c r="CN117" s="308" t="str">
        <f ca="1">IF(AND(ISNUMBER($A117),ISNUMBER(CN$1)),IF(OFFSET(CountryData!$A$1,'Quality check'!$A117-1,'Quality check'!CN$1-1)=0,"",OFFSET(CountryData!$A$1,'Quality check'!$A117-1,'Quality check'!CN$1-1)),"")</f>
        <v/>
      </c>
      <c r="CO117" s="308" t="str">
        <f ca="1">IF(AND(ISNUMBER($A117),ISNUMBER(CO$1)),IF(OFFSET(CountryData!$A$1,'Quality check'!$A117-1,'Quality check'!CO$1-1)=0,"",OFFSET(CountryData!$A$1,'Quality check'!$A117-1,'Quality check'!CO$1-1)),"")</f>
        <v/>
      </c>
      <c r="CP117" s="308" t="str">
        <f ca="1">IF(AND(ISNUMBER($A117),ISNUMBER(CP$1)),IF(OFFSET(CountryData!$A$1,'Quality check'!$A117-1,'Quality check'!CP$1-1)=0,"",OFFSET(CountryData!$A$1,'Quality check'!$A117-1,'Quality check'!CP$1-1)),"")</f>
        <v/>
      </c>
      <c r="CQ117" s="308" t="str">
        <f ca="1">IF(AND(ISNUMBER($A117),ISNUMBER(CQ$1)),IF(OFFSET(CountryData!$A$1,'Quality check'!$A117-1,'Quality check'!CQ$1-1)=0,"",OFFSET(CountryData!$A$1,'Quality check'!$A117-1,'Quality check'!CQ$1-1)),"")</f>
        <v/>
      </c>
      <c r="CR117" s="203" t="str">
        <f ca="1">IF(AND(ISNUMBER($A117),ISNUMBER(CR$1)),IF(OFFSET(CountryData!$A$1,'Quality check'!$A117-1,'Quality check'!CR$1-1)=0,"",OFFSET(CountryData!$A$1,'Quality check'!$A117-1,'Quality check'!CR$1-1)),"")</f>
        <v/>
      </c>
      <c r="CS117" s="203" t="str">
        <f ca="1">IF(AND(ISNUMBER($A117),ISNUMBER(CS$1)),IF(OFFSET(CountryData!$A$1,'Quality check'!$A117-1,'Quality check'!CS$1-1)=0,"",OFFSET(CountryData!$A$1,'Quality check'!$A117-1,'Quality check'!CS$1-1)),"")</f>
        <v/>
      </c>
      <c r="CT117" s="203" t="str">
        <f ca="1">IF(AND(ISNUMBER($A117),ISNUMBER(CT$1)),IF(OFFSET(CountryData!$A$1,'Quality check'!$A117-1,'Quality check'!CT$1-1)=0,"",OFFSET(CountryData!$A$1,'Quality check'!$A117-1,'Quality check'!CT$1-1)),"")</f>
        <v/>
      </c>
      <c r="CU117" s="203" t="str">
        <f ca="1">IF(AND(ISNUMBER($A117),ISNUMBER(CU$1)),IF(OFFSET(CountryData!$A$1,'Quality check'!$A117-1,'Quality check'!CU$1-1)=0,"",OFFSET(CountryData!$A$1,'Quality check'!$A117-1,'Quality check'!CU$1-1)),"")</f>
        <v/>
      </c>
      <c r="CV117" s="203" t="str">
        <f ca="1">IF(AND(ISNUMBER($A117),ISNUMBER(CV$1)),IF(OFFSET(CountryData!$A$1,'Quality check'!$A117-1,'Quality check'!CV$1-1)=0,"",OFFSET(CountryData!$A$1,'Quality check'!$A117-1,'Quality check'!CV$1-1)),"")</f>
        <v/>
      </c>
      <c r="CW117" s="203" t="str">
        <f ca="1">IF(AND(ISNUMBER($A117),ISNUMBER(CW$1)),IF(OFFSET(CountryData!$A$1,'Quality check'!$A117-1,'Quality check'!CW$1-1)=0,"",OFFSET(CountryData!$A$1,'Quality check'!$A117-1,'Quality check'!CW$1-1)),"")</f>
        <v/>
      </c>
      <c r="CX117" s="203" t="str">
        <f ca="1">IF(AND(ISNUMBER($A117),ISNUMBER(CX$1)),IF(OFFSET(CountryData!$A$1,'Quality check'!$A117-1,'Quality check'!CX$1-1)=0,"",OFFSET(CountryData!$A$1,'Quality check'!$A117-1,'Quality check'!CX$1-1)),"")</f>
        <v/>
      </c>
      <c r="CY117" s="203" t="str">
        <f ca="1">IF(AND(ISNUMBER($A117),ISNUMBER(CY$1)),IF(OFFSET(CountryData!$A$1,'Quality check'!$A117-1,'Quality check'!CY$1-1)=0,"",OFFSET(CountryData!$A$1,'Quality check'!$A117-1,'Quality check'!CY$1-1)),"")</f>
        <v/>
      </c>
      <c r="CZ117" s="308" t="str">
        <f ca="1">IF(AND(ISNUMBER($A117),ISNUMBER(CZ$1)),IF(OFFSET(CountryData!$A$1,'Quality check'!$A117-1,'Quality check'!CZ$1-1)=0,"",OFFSET(CountryData!$A$1,'Quality check'!$A117-1,'Quality check'!CZ$1-1)),"")</f>
        <v/>
      </c>
      <c r="DA117" s="308" t="str">
        <f ca="1">IF(AND(ISNUMBER($A117),ISNUMBER(DA$1)),IF(OFFSET(CountryData!$A$1,'Quality check'!$A117-1,'Quality check'!DA$1-1)=0,"",OFFSET(CountryData!$A$1,'Quality check'!$A117-1,'Quality check'!DA$1-1)),"")</f>
        <v/>
      </c>
      <c r="DB117" s="202" t="str">
        <f ca="1">IF(AND(ISNUMBER($A117),ISNUMBER(DB$1)),IF(OFFSET(CountryData!$A$1,'Quality check'!$A117-1,'Quality check'!DB$1-1)=0,"",OFFSET(CountryData!$A$1,'Quality check'!$A117-1,'Quality check'!DB$1-1)),"")</f>
        <v/>
      </c>
      <c r="DC117" s="308" t="str">
        <f ca="1">IF(AND(ISNUMBER($A117),ISNUMBER(DC$1)),IF(OFFSET(CountryData!$A$1,'Quality check'!$A117-1,'Quality check'!DC$1-1)=0,"",OFFSET(CountryData!$A$1,'Quality check'!$A117-1,'Quality check'!DC$1-1)),"")</f>
        <v/>
      </c>
      <c r="DD117" s="308" t="str">
        <f ca="1">IF(AND(ISNUMBER($A117),ISNUMBER(DD$1)),IF(OFFSET(CountryData!$A$1,'Quality check'!$A117-1,'Quality check'!DD$1-1)=0,"",OFFSET(CountryData!$A$1,'Quality check'!$A117-1,'Quality check'!DD$1-1)),"")</f>
        <v/>
      </c>
      <c r="DE117" s="202" t="str">
        <f ca="1">IF(AND(ISNUMBER($A117),ISNUMBER(DE$1)),IF(OFFSET(CountryData!$A$1,'Quality check'!$A117-1,'Quality check'!DE$1-1)=0,"",OFFSET(CountryData!$A$1,'Quality check'!$A117-1,'Quality check'!DE$1-1)),"")</f>
        <v/>
      </c>
      <c r="DF117" s="203" t="str">
        <f ca="1">IF(AND(ISNUMBER($A117),ISNUMBER(DF$1)),IF(OFFSET(CountryData!$A$1,'Quality check'!$A117-1,'Quality check'!DF$1-1)=0,"",OFFSET(CountryData!$A$1,'Quality check'!$A117-1,'Quality check'!DF$1-1)),"")</f>
        <v/>
      </c>
      <c r="DG117" s="308" t="str">
        <f ca="1">IF(AND(ISNUMBER($A117),ISNUMBER(DG$1)),IF(OFFSET(CountryData!$A$1,'Quality check'!$A117-1,'Quality check'!DG$1-1)=0,"",OFFSET(CountryData!$A$1,'Quality check'!$A117-1,'Quality check'!DG$1-1)),"")</f>
        <v/>
      </c>
      <c r="DH117" s="203" t="str">
        <f ca="1">IF(AND(ISNUMBER($A117),ISNUMBER(DH$1)),IF(OFFSET(CountryData!$A$1,'Quality check'!$A117-1,'Quality check'!DH$1-1)=0,"",OFFSET(CountryData!$A$1,'Quality check'!$A117-1,'Quality check'!DH$1-1)),"")</f>
        <v/>
      </c>
      <c r="DI117" s="308" t="str">
        <f ca="1">IF(AND(ISNUMBER($A117),ISNUMBER(DI$1)),IF(OFFSET(CountryData!$A$1,'Quality check'!$A117-1,'Quality check'!DI$1-1)=0,"",OFFSET(CountryData!$A$1,'Quality check'!$A117-1,'Quality check'!DI$1-1)),"")</f>
        <v/>
      </c>
      <c r="DJ117" s="308" t="str">
        <f ca="1">IF(AND(ISNUMBER($A117),ISNUMBER(DJ$1)),IF(OFFSET(CountryData!$A$1,'Quality check'!$A117-1,'Quality check'!DJ$1-1)=0,"",OFFSET(CountryData!$A$1,'Quality check'!$A117-1,'Quality check'!DJ$1-1)),"")</f>
        <v/>
      </c>
      <c r="DK117" s="203" t="str">
        <f ca="1">IF(AND(ISNUMBER($A117),ISNUMBER(DK$1)),IF(OFFSET(CountryData!$A$1,'Quality check'!$A117-1,'Quality check'!DK$1-1)=0,"",OFFSET(CountryData!$A$1,'Quality check'!$A117-1,'Quality check'!DK$1-1)),"")</f>
        <v/>
      </c>
      <c r="DL117" s="203" t="str">
        <f ca="1">IF(AND(ISNUMBER($A117),ISNUMBER(DL$1)),IF(OFFSET(CountryData!$A$1,'Quality check'!$A117-1,'Quality check'!DL$1-1)=0,"",OFFSET(CountryData!$A$1,'Quality check'!$A117-1,'Quality check'!DL$1-1)),"")</f>
        <v/>
      </c>
      <c r="DM117" s="203" t="str">
        <f ca="1">IF(AND(ISNUMBER($A117),ISNUMBER(DM$1)),IF(OFFSET(CountryData!$A$1,'Quality check'!$A117-1,'Quality check'!DM$1-1)=0,"",OFFSET(CountryData!$A$1,'Quality check'!$A117-1,'Quality check'!DM$1-1)),"")</f>
        <v/>
      </c>
      <c r="DN117" s="203" t="str">
        <f ca="1">IF(AND(ISNUMBER($A117),ISNUMBER(DN$1)),IF(OFFSET(CountryData!$A$1,'Quality check'!$A117-1,'Quality check'!DN$1-1)=0,"",OFFSET(CountryData!$A$1,'Quality check'!$A117-1,'Quality check'!DN$1-1)),"")</f>
        <v/>
      </c>
      <c r="DO117" t="str">
        <f ca="1">IF(AND(ISNUMBER($A117),ISNUMBER(DO$1)),IF(OFFSET(CountryData!$A$1,'Quality check'!$A117-1,'Quality check'!DO$1-1)=0,"",OFFSET(CountryData!$A$1,'Quality check'!$A117-1,'Quality check'!DO$1-1)),"")</f>
        <v/>
      </c>
      <c r="DP117" t="str">
        <f ca="1">IF(AND(ISNUMBER($A117),ISNUMBER(DP$1)),IF(OFFSET(CountryData!$A$1,'Quality check'!$A117-1,'Quality check'!DP$1-1)=0,"",OFFSET(CountryData!$A$1,'Quality check'!$A117-1,'Quality check'!DP$1-1)),"")</f>
        <v/>
      </c>
      <c r="EF117">
        <f t="shared" si="14"/>
        <v>20</v>
      </c>
      <c r="EG117" t="str">
        <f t="shared" si="15"/>
        <v/>
      </c>
      <c r="EH117" t="str">
        <f t="shared" si="11"/>
        <v/>
      </c>
    </row>
    <row r="118" spans="1:138" x14ac:dyDescent="0.25">
      <c r="A118" s="114">
        <f>IF(ISNUMBER(MATCH(C118,CountryData!$EM:$EM,0)),MATCH(C118,CountryData!$EM:$EM,0),"")</f>
        <v>67</v>
      </c>
      <c r="B118" t="s">
        <v>488</v>
      </c>
      <c r="C118" t="s">
        <v>807</v>
      </c>
      <c r="D118" t="str">
        <f t="shared" si="12"/>
        <v>Uganda</v>
      </c>
      <c r="E118">
        <f t="shared" si="13"/>
        <v>2011</v>
      </c>
      <c r="F118" s="203">
        <f ca="1">IF(AND(ISNUMBER($A118),ISNUMBER(F$1)),IF(OFFSET(CountryData!$A$1,'Quality check'!$A118-1,'Quality check'!F$1-1)=0,"",OFFSET(CountryData!$A$1,'Quality check'!$A118-1,'Quality check'!F$1-1)),"")</f>
        <v>34509000</v>
      </c>
      <c r="G118" s="203" t="str">
        <f ca="1">IF(AND(ISNUMBER($A118),ISNUMBER(G$1)),IF(OFFSET(CountryData!$A$1,'Quality check'!$A118-1,'Quality check'!G$1-1)=0,"",OFFSET(CountryData!$A$1,'Quality check'!$A118-1,'Quality check'!G$1-1)),"")</f>
        <v/>
      </c>
      <c r="H118" s="202" t="str">
        <f ca="1">IF(AND(ISNUMBER($A118),ISNUMBER(H$1)),IF(OFFSET(CountryData!$A$1,'Quality check'!$A118-1,'Quality check'!H$1-1)=0,"",OFFSET(CountryData!$A$1,'Quality check'!$A118-1,'Quality check'!H$1-1)),"")</f>
        <v/>
      </c>
      <c r="I118" s="202">
        <f ca="1">IF(AND(ISNUMBER($A118),ISNUMBER(I$1)),IF(OFFSET(CountryData!$A$1,'Quality check'!$A118-1,'Quality check'!I$1-1)=0,"",OFFSET(CountryData!$A$1,'Quality check'!$A118-1,'Quality check'!I$1-1)),"")</f>
        <v>3.2000000000000001E-2</v>
      </c>
      <c r="J118" s="203" t="str">
        <f ca="1">IF(AND(ISNUMBER($A118),ISNUMBER(J$1)),IF(OFFSET(CountryData!$A$1,'Quality check'!$A118-1,'Quality check'!J$1-1)=0,"",OFFSET(CountryData!$A$1,'Quality check'!$A118-1,'Quality check'!J$1-1)),"")</f>
        <v/>
      </c>
      <c r="K118" s="203" t="str">
        <f ca="1">IF(AND(ISNUMBER($A118),ISNUMBER(K$1)),IF(OFFSET(CountryData!$A$1,'Quality check'!$A118-1,'Quality check'!K$1-1)=0,"",OFFSET(CountryData!$A$1,'Quality check'!$A118-1,'Quality check'!K$1-1)),"")</f>
        <v/>
      </c>
      <c r="L118" s="203" t="str">
        <f ca="1">IF(AND(ISNUMBER($A118),ISNUMBER(L$1)),IF(OFFSET(CountryData!$A$1,'Quality check'!$A118-1,'Quality check'!L$1-1)=0,"",OFFSET(CountryData!$A$1,'Quality check'!$A118-1,'Quality check'!L$1-1)),"")</f>
        <v/>
      </c>
      <c r="M118" s="203" t="str">
        <f ca="1">IF(AND(ISNUMBER($A118),ISNUMBER(M$1)),IF(OFFSET(CountryData!$A$1,'Quality check'!$A118-1,'Quality check'!M$1-1)=0,"",OFFSET(CountryData!$A$1,'Quality check'!$A118-1,'Quality check'!M$1-1)),"")</f>
        <v/>
      </c>
      <c r="N118" s="203" t="str">
        <f ca="1">IF(AND(ISNUMBER($A118),ISNUMBER(N$1)),IF(OFFSET(CountryData!$A$1,'Quality check'!$A118-1,'Quality check'!N$1-1)=0,"",OFFSET(CountryData!$A$1,'Quality check'!$A118-1,'Quality check'!N$1-1)),"")</f>
        <v/>
      </c>
      <c r="O118" s="203" t="str">
        <f ca="1">IF(AND(ISNUMBER($A118),ISNUMBER(O$1)),IF(OFFSET(CountryData!$A$1,'Quality check'!$A118-1,'Quality check'!O$1-1)=0,"",OFFSET(CountryData!$A$1,'Quality check'!$A118-1,'Quality check'!O$1-1)),"")</f>
        <v/>
      </c>
      <c r="P118" s="203" t="str">
        <f ca="1">IF(AND(ISNUMBER($A118),ISNUMBER(P$1)),IF(OFFSET(CountryData!$A$1,'Quality check'!$A118-1,'Quality check'!P$1-1)=0,"",OFFSET(CountryData!$A$1,'Quality check'!$A118-1,'Quality check'!P$1-1)),"")</f>
        <v/>
      </c>
      <c r="Q118" s="203" t="str">
        <f ca="1">IF(AND(ISNUMBER($A118),ISNUMBER(Q$1)),IF(OFFSET(CountryData!$A$1,'Quality check'!$A118-1,'Quality check'!Q$1-1)=0,"",OFFSET(CountryData!$A$1,'Quality check'!$A118-1,'Quality check'!Q$1-1)),"")</f>
        <v/>
      </c>
      <c r="R118" s="203" t="str">
        <f ca="1">IF(AND(ISNUMBER($A118),ISNUMBER(R$1)),IF(OFFSET(CountryData!$A$1,'Quality check'!$A118-1,'Quality check'!R$1-1)=0,"",OFFSET(CountryData!$A$1,'Quality check'!$A118-1,'Quality check'!R$1-1)),"")</f>
        <v/>
      </c>
      <c r="S118" s="203" t="str">
        <f ca="1">IF(AND(ISNUMBER($A118),ISNUMBER(S$1)),IF(OFFSET(CountryData!$A$1,'Quality check'!$A118-1,'Quality check'!S$1-1)=0,"",OFFSET(CountryData!$A$1,'Quality check'!$A118-1,'Quality check'!S$1-1)),"")</f>
        <v/>
      </c>
      <c r="T118" s="202" t="str">
        <f ca="1">IF(AND(ISNUMBER($A118),ISNUMBER(T$1)),IF(OFFSET(CountryData!$A$1,'Quality check'!$A118-1,'Quality check'!T$1-1)=0,"",OFFSET(CountryData!$A$1,'Quality check'!$A118-1,'Quality check'!T$1-1)),"")</f>
        <v/>
      </c>
      <c r="U118" s="203" t="str">
        <f ca="1">IF(AND(ISNUMBER($A118),ISNUMBER(U$1)),IF(OFFSET(CountryData!$A$1,'Quality check'!$A118-1,'Quality check'!U$1-1)=0,"",OFFSET(CountryData!$A$1,'Quality check'!$A118-1,'Quality check'!U$1-1)),"")</f>
        <v/>
      </c>
      <c r="V118" s="203" t="str">
        <f ca="1">IF(AND(ISNUMBER($A118),ISNUMBER(V$1)),IF(OFFSET(CountryData!$A$1,'Quality check'!$A118-1,'Quality check'!V$1-1)=0,"",OFFSET(CountryData!$A$1,'Quality check'!$A118-1,'Quality check'!V$1-1)),"")</f>
        <v/>
      </c>
      <c r="W118" s="202" t="str">
        <f ca="1">IF(AND(ISNUMBER($A118),ISNUMBER(W$1)),IF(OFFSET(CountryData!$A$1,'Quality check'!$A118-1,'Quality check'!W$1-1)=0,"",OFFSET(CountryData!$A$1,'Quality check'!$A118-1,'Quality check'!W$1-1)),"")</f>
        <v/>
      </c>
      <c r="X118" s="202" t="str">
        <f ca="1">IF(AND(ISNUMBER($A118),ISNUMBER(X$1)),IF(OFFSET(CountryData!$A$1,'Quality check'!$A118-1,'Quality check'!X$1-1)=0,"",OFFSET(CountryData!$A$1,'Quality check'!$A118-1,'Quality check'!X$1-1)),"")</f>
        <v/>
      </c>
      <c r="Y118" s="202" t="str">
        <f ca="1">IF(AND(ISNUMBER($A118),ISNUMBER(Y$1)),IF(OFFSET(CountryData!$A$1,'Quality check'!$A118-1,'Quality check'!Y$1-1)=0,"",OFFSET(CountryData!$A$1,'Quality check'!$A118-1,'Quality check'!Y$1-1)),"")</f>
        <v/>
      </c>
      <c r="Z118" s="202" t="str">
        <f ca="1">IF(AND(ISNUMBER($A118),ISNUMBER(Z$1)),IF(OFFSET(CountryData!$A$1,'Quality check'!$A118-1,'Quality check'!Z$1-1)=0,"",OFFSET(CountryData!$A$1,'Quality check'!$A118-1,'Quality check'!Z$1-1)),"")</f>
        <v/>
      </c>
      <c r="AA118" s="203" t="str">
        <f ca="1">IF(AND(ISNUMBER($A118),ISNUMBER(AA$1)),IF(OFFSET(CountryData!$A$1,'Quality check'!$A118-1,'Quality check'!AA$1-1)=0,"",OFFSET(CountryData!$A$1,'Quality check'!$A118-1,'Quality check'!AA$1-1)),"")</f>
        <v/>
      </c>
      <c r="AB118" s="203" t="str">
        <f ca="1">IF(AND(ISNUMBER($A118),ISNUMBER(AB$1)),IF(OFFSET(CountryData!$A$1,'Quality check'!$A118-1,'Quality check'!AB$1-1)=0,"",OFFSET(CountryData!$A$1,'Quality check'!$A118-1,'Quality check'!AB$1-1)),"")</f>
        <v/>
      </c>
      <c r="AC118" s="203">
        <f ca="1">IF(AND(ISNUMBER($A118),ISNUMBER(AC$1)),IF(OFFSET(CountryData!$A$1,'Quality check'!$A118-1,'Quality check'!AC$1-1)=0,"",OFFSET(CountryData!$A$1,'Quality check'!$A118-1,'Quality check'!AC$1-1)),"")</f>
        <v>131000</v>
      </c>
      <c r="AD118" s="203" t="str">
        <f ca="1">IF(AND(ISNUMBER($A118),ISNUMBER(AD$1)),IF(OFFSET(CountryData!$A$1,'Quality check'!$A118-1,'Quality check'!AD$1-1)=0,"",OFFSET(CountryData!$A$1,'Quality check'!$A118-1,'Quality check'!AD$1-1)),"")</f>
        <v/>
      </c>
      <c r="AE118" s="202" t="str">
        <f ca="1">IF(AND(ISNUMBER($A118),ISNUMBER(AE$1)),IF(OFFSET(CountryData!$A$1,'Quality check'!$A118-1,'Quality check'!AE$1-1)=0,"",OFFSET(CountryData!$A$1,'Quality check'!$A118-1,'Quality check'!AE$1-1)),"")</f>
        <v/>
      </c>
      <c r="AF118" s="308" t="str">
        <f ca="1">IF(AND(ISNUMBER($A118),ISNUMBER(AF$1)),IF(OFFSET(CountryData!$A$1,'Quality check'!$A118-1,'Quality check'!AF$1-1)=0,"",OFFSET(CountryData!$A$1,'Quality check'!$A118-1,'Quality check'!AF$1-1)),"")</f>
        <v/>
      </c>
      <c r="AG118" s="203" t="str">
        <f ca="1">IF(AND(ISNUMBER($A118),ISNUMBER(AG$1)),IF(OFFSET(CountryData!$A$1,'Quality check'!$A118-1,'Quality check'!AG$1-1)=0,"",OFFSET(CountryData!$A$1,'Quality check'!$A118-1,'Quality check'!AG$1-1)),"")</f>
        <v/>
      </c>
      <c r="AH118" s="203" t="str">
        <f ca="1">IF(AND(ISNUMBER($A118),ISNUMBER(AH$1)),IF(OFFSET(CountryData!$A$1,'Quality check'!$A118-1,'Quality check'!AH$1-1)=0,"",OFFSET(CountryData!$A$1,'Quality check'!$A118-1,'Quality check'!AH$1-1)),"")</f>
        <v/>
      </c>
      <c r="AI118" s="203" t="str">
        <f ca="1">IF(AND(ISNUMBER($A118),ISNUMBER(AI$1)),IF(OFFSET(CountryData!$A$1,'Quality check'!$A118-1,'Quality check'!AI$1-1)=0,"",OFFSET(CountryData!$A$1,'Quality check'!$A118-1,'Quality check'!AI$1-1)),"")</f>
        <v/>
      </c>
      <c r="AJ118" s="202" t="str">
        <f ca="1">IF(AND(ISNUMBER($A118),ISNUMBER(AJ$1)),IF(OFFSET(CountryData!$A$1,'Quality check'!$A118-1,'Quality check'!AJ$1-1)=0,"",OFFSET(CountryData!$A$1,'Quality check'!$A118-1,'Quality check'!AJ$1-1)),"")</f>
        <v/>
      </c>
      <c r="AK118" s="202" t="str">
        <f ca="1">IF(AND(ISNUMBER($A118),ISNUMBER(AK$1)),IF(OFFSET(CountryData!$A$1,'Quality check'!$A118-1,'Quality check'!AK$1-1)=0,"",OFFSET(CountryData!$A$1,'Quality check'!$A118-1,'Quality check'!AK$1-1)),"")</f>
        <v/>
      </c>
      <c r="AL118" s="202" t="str">
        <f ca="1">IF(AND(ISNUMBER($A118),ISNUMBER(AL$1)),IF(OFFSET(CountryData!$A$1,'Quality check'!$A118-1,'Quality check'!AL$1-1)=0,"",OFFSET(CountryData!$A$1,'Quality check'!$A118-1,'Quality check'!AL$1-1)),"")</f>
        <v/>
      </c>
      <c r="AM118" s="202" t="str">
        <f ca="1">IF(AND(ISNUMBER($A118),ISNUMBER(AM$1)),IF(OFFSET(CountryData!$A$1,'Quality check'!$A118-1,'Quality check'!AM$1-1)=0,"",OFFSET(CountryData!$A$1,'Quality check'!$A118-1,'Quality check'!AM$1-1)),"")</f>
        <v/>
      </c>
      <c r="AN118" s="202" t="str">
        <f ca="1">IF(AND(ISNUMBER($A118),ISNUMBER(AN$1)),IF(OFFSET(CountryData!$A$1,'Quality check'!$A118-1,'Quality check'!AN$1-1)=0,"",OFFSET(CountryData!$A$1,'Quality check'!$A118-1,'Quality check'!AN$1-1)),"")</f>
        <v/>
      </c>
      <c r="AO118" s="203" t="str">
        <f ca="1">IF(AND(ISNUMBER($A118),ISNUMBER(AO$1)),IF(OFFSET(CountryData!$A$1,'Quality check'!$A118-1,'Quality check'!AO$1-1)=0,"",OFFSET(CountryData!$A$1,'Quality check'!$A118-1,'Quality check'!AO$1-1)),"")</f>
        <v/>
      </c>
      <c r="AP118" s="203" t="str">
        <f ca="1">IF(AND(ISNUMBER($A118),ISNUMBER(AP$1)),IF(OFFSET(CountryData!$A$1,'Quality check'!$A118-1,'Quality check'!AP$1-1)=0,"",OFFSET(CountryData!$A$1,'Quality check'!$A118-1,'Quality check'!AP$1-1)),"")</f>
        <v/>
      </c>
      <c r="AQ118" s="202" t="str">
        <f ca="1">IF(AND(ISNUMBER($A118),ISNUMBER(AQ$1)),IF(OFFSET(CountryData!$A$1,'Quality check'!$A118-1,'Quality check'!AQ$1-1)=0,"",OFFSET(CountryData!$A$1,'Quality check'!$A118-1,'Quality check'!AQ$1-1)),"")</f>
        <v/>
      </c>
      <c r="AR118" s="202" t="str">
        <f ca="1">IF(AND(ISNUMBER($A118),ISNUMBER(AR$1)),IF(OFFSET(CountryData!$A$1,'Quality check'!$A118-1,'Quality check'!AR$1-1)=0,"",OFFSET(CountryData!$A$1,'Quality check'!$A118-1,'Quality check'!AR$1-1)),"")</f>
        <v/>
      </c>
      <c r="AS118" s="202" t="str">
        <f ca="1">IF(AND(ISNUMBER($A118),ISNUMBER(AS$1)),IF(OFFSET(CountryData!$A$1,'Quality check'!$A118-1,'Quality check'!AS$1-1)=0,"",OFFSET(CountryData!$A$1,'Quality check'!$A118-1,'Quality check'!AS$1-1)),"")</f>
        <v/>
      </c>
      <c r="AT118" s="202" t="str">
        <f ca="1">IF(AND(ISNUMBER($A118),ISNUMBER(AT$1)),IF(OFFSET(CountryData!$A$1,'Quality check'!$A118-1,'Quality check'!AT$1-1)=0,"",OFFSET(CountryData!$A$1,'Quality check'!$A118-1,'Quality check'!AT$1-1)),"")</f>
        <v/>
      </c>
      <c r="AU118" s="202" t="str">
        <f ca="1">IF(AND(ISNUMBER($A118),ISNUMBER(AU$1)),IF(OFFSET(CountryData!$A$1,'Quality check'!$A118-1,'Quality check'!AU$1-1)=0,"",OFFSET(CountryData!$A$1,'Quality check'!$A118-1,'Quality check'!AU$1-1)),"")</f>
        <v/>
      </c>
      <c r="AV118" s="202" t="str">
        <f ca="1">IF(AND(ISNUMBER($A118),ISNUMBER(AV$1)),IF(OFFSET(CountryData!$A$1,'Quality check'!$A118-1,'Quality check'!AV$1-1)=0,"",OFFSET(CountryData!$A$1,'Quality check'!$A118-1,'Quality check'!AV$1-1)),"")</f>
        <v/>
      </c>
      <c r="AW118" s="203" t="str">
        <f ca="1">IF(AND(ISNUMBER($A118),ISNUMBER(AW$1)),IF(OFFSET(CountryData!$A$1,'Quality check'!$A118-1,'Quality check'!AW$1-1)=0,"",OFFSET(CountryData!$A$1,'Quality check'!$A118-1,'Quality check'!AW$1-1)),"")</f>
        <v/>
      </c>
      <c r="AX118" s="203" t="str">
        <f ca="1">IF(AND(ISNUMBER($A118),ISNUMBER(AX$1)),IF(OFFSET(CountryData!$A$1,'Quality check'!$A118-1,'Quality check'!AX$1-1)=0,"",OFFSET(CountryData!$A$1,'Quality check'!$A118-1,'Quality check'!AX$1-1)),"")</f>
        <v/>
      </c>
      <c r="AY118" s="202" t="str">
        <f ca="1">IF(AND(ISNUMBER($A118),ISNUMBER(AY$1)),IF(OFFSET(CountryData!$A$1,'Quality check'!$A118-1,'Quality check'!AY$1-1)=0,"",OFFSET(CountryData!$A$1,'Quality check'!$A118-1,'Quality check'!AY$1-1)),"")</f>
        <v/>
      </c>
      <c r="AZ118" s="202" t="str">
        <f ca="1">IF(AND(ISNUMBER($A118),ISNUMBER(AZ$1)),IF(OFFSET(CountryData!$A$1,'Quality check'!$A118-1,'Quality check'!AZ$1-1)=0,"",OFFSET(CountryData!$A$1,'Quality check'!$A118-1,'Quality check'!AZ$1-1)),"")</f>
        <v/>
      </c>
      <c r="BA118" s="202" t="str">
        <f ca="1">IF(AND(ISNUMBER($A118),ISNUMBER(BA$1)),IF(OFFSET(CountryData!$A$1,'Quality check'!$A118-1,'Quality check'!BA$1-1)=0,"",OFFSET(CountryData!$A$1,'Quality check'!$A118-1,'Quality check'!BA$1-1)),"")</f>
        <v/>
      </c>
      <c r="BB118" s="202" t="str">
        <f ca="1">IF(AND(ISNUMBER($A118),ISNUMBER(BB$1)),IF(OFFSET(CountryData!$A$1,'Quality check'!$A118-1,'Quality check'!BB$1-1)=0,"",OFFSET(CountryData!$A$1,'Quality check'!$A118-1,'Quality check'!BB$1-1)),"")</f>
        <v/>
      </c>
      <c r="BC118" s="202" t="str">
        <f ca="1">IF(AND(ISNUMBER($A118),ISNUMBER(BC$1)),IF(OFFSET(CountryData!$A$1,'Quality check'!$A118-1,'Quality check'!BC$1-1)=0,"",OFFSET(CountryData!$A$1,'Quality check'!$A118-1,'Quality check'!BC$1-1)),"")</f>
        <v/>
      </c>
      <c r="BD118" s="313" t="str">
        <f ca="1">IF(AND(ISNUMBER($A118),ISNUMBER(BD$1)),IF(OFFSET(CountryData!$A$1,'Quality check'!$A118-1,'Quality check'!BD$1-1)=0,"",OFFSET(CountryData!$A$1,'Quality check'!$A118-1,'Quality check'!BD$1-1)),"")</f>
        <v/>
      </c>
      <c r="BE118" s="313" t="str">
        <f ca="1">IF(AND(ISNUMBER($A118),ISNUMBER(BE$1)),IF(OFFSET(CountryData!$A$1,'Quality check'!$A118-1,'Quality check'!BE$1-1)=0,"",OFFSET(CountryData!$A$1,'Quality check'!$A118-1,'Quality check'!BE$1-1)),"")</f>
        <v/>
      </c>
      <c r="BF118" s="313" t="str">
        <f ca="1">IF(AND(ISNUMBER($A118),ISNUMBER(BF$1)),IF(OFFSET(CountryData!$A$1,'Quality check'!$A118-1,'Quality check'!BF$1-1)=0,"",OFFSET(CountryData!$A$1,'Quality check'!$A118-1,'Quality check'!BF$1-1)),"")</f>
        <v/>
      </c>
      <c r="BG118" s="203" t="str">
        <f ca="1">IF(AND(ISNUMBER($A118),ISNUMBER(BG$1)),IF(OFFSET(CountryData!$A$1,'Quality check'!$A118-1,'Quality check'!BG$1-1)=0,"",OFFSET(CountryData!$A$1,'Quality check'!$A118-1,'Quality check'!BG$1-1)),"")</f>
        <v/>
      </c>
      <c r="BH118" s="202" t="str">
        <f ca="1">IF(AND(ISNUMBER($A118),ISNUMBER(BH$1)),IF(OFFSET(CountryData!$A$1,'Quality check'!$A118-1,'Quality check'!BH$1-1)=0,"",OFFSET(CountryData!$A$1,'Quality check'!$A118-1,'Quality check'!BH$1-1)),"")</f>
        <v/>
      </c>
      <c r="BI118" s="203" t="str">
        <f ca="1">IF(AND(ISNUMBER($A118),ISNUMBER(BI$1)),IF(OFFSET(CountryData!$A$1,'Quality check'!$A118-1,'Quality check'!BI$1-1)=0,"",OFFSET(CountryData!$A$1,'Quality check'!$A118-1,'Quality check'!BI$1-1)),"")</f>
        <v/>
      </c>
      <c r="BJ118" s="202" t="str">
        <f ca="1">IF(AND(ISNUMBER($A118),ISNUMBER(BJ$1)),IF(OFFSET(CountryData!$A$1,'Quality check'!$A118-1,'Quality check'!BJ$1-1)=0,"",OFFSET(CountryData!$A$1,'Quality check'!$A118-1,'Quality check'!BJ$1-1)),"")</f>
        <v/>
      </c>
      <c r="BK118" s="202" t="str">
        <f ca="1">IF(AND(ISNUMBER($A118),ISNUMBER(BK$1)),IF(OFFSET(CountryData!$A$1,'Quality check'!$A118-1,'Quality check'!BK$1-1)=0,"",OFFSET(CountryData!$A$1,'Quality check'!$A118-1,'Quality check'!BK$1-1)),"")</f>
        <v/>
      </c>
      <c r="BL118" s="308" t="str">
        <f ca="1">IF(AND(ISNUMBER($A118),ISNUMBER(BL$1)),IF(OFFSET(CountryData!$A$1,'Quality check'!$A118-1,'Quality check'!BL$1-1)=0,"",OFFSET(CountryData!$A$1,'Quality check'!$A118-1,'Quality check'!BL$1-1)),"")</f>
        <v/>
      </c>
      <c r="BM118" s="308" t="str">
        <f ca="1">IF(AND(ISNUMBER($A118),ISNUMBER(BM$1)),IF(OFFSET(CountryData!$A$1,'Quality check'!$A118-1,'Quality check'!BM$1-1)=0,"",OFFSET(CountryData!$A$1,'Quality check'!$A118-1,'Quality check'!BM$1-1)),"")</f>
        <v/>
      </c>
      <c r="BN118" s="308" t="str">
        <f ca="1">IF(AND(ISNUMBER($A118),ISNUMBER(BN$1)),IF(OFFSET(CountryData!$A$1,'Quality check'!$A118-1,'Quality check'!BN$1-1)=0,"",OFFSET(CountryData!$A$1,'Quality check'!$A118-1,'Quality check'!BN$1-1)),"")</f>
        <v/>
      </c>
      <c r="BO118" s="308" t="str">
        <f ca="1">IF(AND(ISNUMBER($A118),ISNUMBER(BO$1)),IF(OFFSET(CountryData!$A$1,'Quality check'!$A118-1,'Quality check'!BO$1-1)=0,"",OFFSET(CountryData!$A$1,'Quality check'!$A118-1,'Quality check'!BO$1-1)),"")</f>
        <v/>
      </c>
      <c r="BP118" s="308" t="str">
        <f ca="1">IF(AND(ISNUMBER($A118),ISNUMBER(BP$1)),IF(OFFSET(CountryData!$A$1,'Quality check'!$A118-1,'Quality check'!BP$1-1)=0,"",OFFSET(CountryData!$A$1,'Quality check'!$A118-1,'Quality check'!BP$1-1)),"")</f>
        <v/>
      </c>
      <c r="BQ118" s="308" t="str">
        <f ca="1">IF(AND(ISNUMBER($A118),ISNUMBER(BQ$1)),IF(OFFSET(CountryData!$A$1,'Quality check'!$A118-1,'Quality check'!BQ$1-1)=0,"",OFFSET(CountryData!$A$1,'Quality check'!$A118-1,'Quality check'!BQ$1-1)),"")</f>
        <v/>
      </c>
      <c r="BR118" s="308" t="str">
        <f ca="1">IF(AND(ISNUMBER($A118),ISNUMBER(BR$1)),IF(OFFSET(CountryData!$A$1,'Quality check'!$A118-1,'Quality check'!BR$1-1)=0,"",OFFSET(CountryData!$A$1,'Quality check'!$A118-1,'Quality check'!BR$1-1)),"")</f>
        <v/>
      </c>
      <c r="BS118" s="308" t="str">
        <f ca="1">IF(AND(ISNUMBER($A118),ISNUMBER(BS$1)),IF(OFFSET(CountryData!$A$1,'Quality check'!$A118-1,'Quality check'!BS$1-1)=0,"",OFFSET(CountryData!$A$1,'Quality check'!$A118-1,'Quality check'!BS$1-1)),"")</f>
        <v/>
      </c>
      <c r="BT118" s="308" t="str">
        <f ca="1">IF(AND(ISNUMBER($A118),ISNUMBER(BT$1)),IF(OFFSET(CountryData!$A$1,'Quality check'!$A118-1,'Quality check'!BT$1-1)=0,"",OFFSET(CountryData!$A$1,'Quality check'!$A118-1,'Quality check'!BT$1-1)),"")</f>
        <v/>
      </c>
      <c r="BU118" s="308" t="str">
        <f ca="1">IF(AND(ISNUMBER($A118),ISNUMBER(BU$1)),IF(OFFSET(CountryData!$A$1,'Quality check'!$A118-1,'Quality check'!BU$1-1)=0,"",OFFSET(CountryData!$A$1,'Quality check'!$A118-1,'Quality check'!BU$1-1)),"")</f>
        <v/>
      </c>
      <c r="BV118" s="308" t="str">
        <f ca="1">IF(AND(ISNUMBER($A118),ISNUMBER(BV$1)),IF(OFFSET(CountryData!$A$1,'Quality check'!$A118-1,'Quality check'!BV$1-1)=0,"",OFFSET(CountryData!$A$1,'Quality check'!$A118-1,'Quality check'!BV$1-1)),"")</f>
        <v/>
      </c>
      <c r="BW118" s="308" t="str">
        <f ca="1">IF(AND(ISNUMBER($A118),ISNUMBER(BW$1)),IF(OFFSET(CountryData!$A$1,'Quality check'!$A118-1,'Quality check'!BW$1-1)=0,"",OFFSET(CountryData!$A$1,'Quality check'!$A118-1,'Quality check'!BW$1-1)),"")</f>
        <v/>
      </c>
      <c r="BX118" s="202" t="str">
        <f ca="1">IF(AND(ISNUMBER($A118),ISNUMBER(BX$1)),IF(OFFSET(CountryData!$A$1,'Quality check'!$A118-1,'Quality check'!BX$1-1)=0,"",OFFSET(CountryData!$A$1,'Quality check'!$A118-1,'Quality check'!BX$1-1)),"")</f>
        <v/>
      </c>
      <c r="BY118" s="308" t="str">
        <f ca="1">IF(AND(ISNUMBER($A118),ISNUMBER(BY$1)),IF(OFFSET(CountryData!$A$1,'Quality check'!$A118-1,'Quality check'!BY$1-1)=0,"",OFFSET(CountryData!$A$1,'Quality check'!$A118-1,'Quality check'!BY$1-1)),"")</f>
        <v/>
      </c>
      <c r="BZ118" s="308" t="str">
        <f ca="1">IF(AND(ISNUMBER($A118),ISNUMBER(BZ$1)),IF(OFFSET(CountryData!$A$1,'Quality check'!$A118-1,'Quality check'!BZ$1-1)=0,"",OFFSET(CountryData!$A$1,'Quality check'!$A118-1,'Quality check'!BZ$1-1)),"")</f>
        <v/>
      </c>
      <c r="CA118" s="308" t="str">
        <f ca="1">IF(AND(ISNUMBER($A118),ISNUMBER(CA$1)),IF(OFFSET(CountryData!$A$1,'Quality check'!$A118-1,'Quality check'!CA$1-1)=0,"",OFFSET(CountryData!$A$1,'Quality check'!$A118-1,'Quality check'!CA$1-1)),"")</f>
        <v/>
      </c>
      <c r="CB118" s="308" t="str">
        <f ca="1">IF(AND(ISNUMBER($A118),ISNUMBER(CB$1)),IF(OFFSET(CountryData!$A$1,'Quality check'!$A118-1,'Quality check'!CB$1-1)=0,"",OFFSET(CountryData!$A$1,'Quality check'!$A118-1,'Quality check'!CB$1-1)),"")</f>
        <v/>
      </c>
      <c r="CC118" s="308" t="str">
        <f ca="1">IF(AND(ISNUMBER($A118),ISNUMBER(CC$1)),IF(OFFSET(CountryData!$A$1,'Quality check'!$A118-1,'Quality check'!CC$1-1)=0,"",OFFSET(CountryData!$A$1,'Quality check'!$A118-1,'Quality check'!CC$1-1)),"")</f>
        <v/>
      </c>
      <c r="CD118" s="308" t="str">
        <f ca="1">IF(AND(ISNUMBER($A118),ISNUMBER(CD$1)),IF(OFFSET(CountryData!$A$1,'Quality check'!$A118-1,'Quality check'!CD$1-1)=0,"",OFFSET(CountryData!$A$1,'Quality check'!$A118-1,'Quality check'!CD$1-1)),"")</f>
        <v/>
      </c>
      <c r="CE118" s="308" t="str">
        <f ca="1">IF(AND(ISNUMBER($A118),ISNUMBER(CE$1)),IF(OFFSET(CountryData!$A$1,'Quality check'!$A118-1,'Quality check'!CE$1-1)=0,"",OFFSET(CountryData!$A$1,'Quality check'!$A118-1,'Quality check'!CE$1-1)),"")</f>
        <v/>
      </c>
      <c r="CF118" s="308" t="str">
        <f ca="1">IF(AND(ISNUMBER($A118),ISNUMBER(CF$1)),IF(OFFSET(CountryData!$A$1,'Quality check'!$A118-1,'Quality check'!CF$1-1)=0,"",OFFSET(CountryData!$A$1,'Quality check'!$A118-1,'Quality check'!CF$1-1)),"")</f>
        <v/>
      </c>
      <c r="CG118" s="308" t="str">
        <f ca="1">IF(AND(ISNUMBER($A118),ISNUMBER(CG$1)),IF(OFFSET(CountryData!$A$1,'Quality check'!$A118-1,'Quality check'!CG$1-1)=0,"",OFFSET(CountryData!$A$1,'Quality check'!$A118-1,'Quality check'!CG$1-1)),"")</f>
        <v/>
      </c>
      <c r="CH118" s="308" t="str">
        <f ca="1">IF(AND(ISNUMBER($A118),ISNUMBER(CH$1)),IF(OFFSET(CountryData!$A$1,'Quality check'!$A118-1,'Quality check'!CH$1-1)=0,"",OFFSET(CountryData!$A$1,'Quality check'!$A118-1,'Quality check'!CH$1-1)),"")</f>
        <v/>
      </c>
      <c r="CI118" s="308" t="str">
        <f ca="1">IF(AND(ISNUMBER($A118),ISNUMBER(CI$1)),IF(OFFSET(CountryData!$A$1,'Quality check'!$A118-1,'Quality check'!CI$1-1)=0,"",OFFSET(CountryData!$A$1,'Quality check'!$A118-1,'Quality check'!CI$1-1)),"")</f>
        <v/>
      </c>
      <c r="CJ118" s="308" t="str">
        <f ca="1">IF(AND(ISNUMBER($A118),ISNUMBER(CJ$1)),IF(OFFSET(CountryData!$A$1,'Quality check'!$A118-1,'Quality check'!CJ$1-1)=0,"",OFFSET(CountryData!$A$1,'Quality check'!$A118-1,'Quality check'!CJ$1-1)),"")</f>
        <v/>
      </c>
      <c r="CK118" s="202" t="str">
        <f ca="1">IF(AND(ISNUMBER($A118),ISNUMBER(CK$1)),IF(OFFSET(CountryData!$A$1,'Quality check'!$A118-1,'Quality check'!CK$1-1)=0,"",OFFSET(CountryData!$A$1,'Quality check'!$A118-1,'Quality check'!CK$1-1)),"")</f>
        <v/>
      </c>
      <c r="CL118" s="308" t="str">
        <f ca="1">IF(AND(ISNUMBER($A118),ISNUMBER(CL$1)),IF(OFFSET(CountryData!$A$1,'Quality check'!$A118-1,'Quality check'!CL$1-1)=0,"",OFFSET(CountryData!$A$1,'Quality check'!$A118-1,'Quality check'!CL$1-1)),"")</f>
        <v/>
      </c>
      <c r="CM118" s="308" t="str">
        <f ca="1">IF(AND(ISNUMBER($A118),ISNUMBER(CM$1)),IF(OFFSET(CountryData!$A$1,'Quality check'!$A118-1,'Quality check'!CM$1-1)=0,"",OFFSET(CountryData!$A$1,'Quality check'!$A118-1,'Quality check'!CM$1-1)),"")</f>
        <v/>
      </c>
      <c r="CN118" s="308" t="str">
        <f ca="1">IF(AND(ISNUMBER($A118),ISNUMBER(CN$1)),IF(OFFSET(CountryData!$A$1,'Quality check'!$A118-1,'Quality check'!CN$1-1)=0,"",OFFSET(CountryData!$A$1,'Quality check'!$A118-1,'Quality check'!CN$1-1)),"")</f>
        <v/>
      </c>
      <c r="CO118" s="308" t="str">
        <f ca="1">IF(AND(ISNUMBER($A118),ISNUMBER(CO$1)),IF(OFFSET(CountryData!$A$1,'Quality check'!$A118-1,'Quality check'!CO$1-1)=0,"",OFFSET(CountryData!$A$1,'Quality check'!$A118-1,'Quality check'!CO$1-1)),"")</f>
        <v/>
      </c>
      <c r="CP118" s="308" t="str">
        <f ca="1">IF(AND(ISNUMBER($A118),ISNUMBER(CP$1)),IF(OFFSET(CountryData!$A$1,'Quality check'!$A118-1,'Quality check'!CP$1-1)=0,"",OFFSET(CountryData!$A$1,'Quality check'!$A118-1,'Quality check'!CP$1-1)),"")</f>
        <v/>
      </c>
      <c r="CQ118" s="308" t="str">
        <f ca="1">IF(AND(ISNUMBER($A118),ISNUMBER(CQ$1)),IF(OFFSET(CountryData!$A$1,'Quality check'!$A118-1,'Quality check'!CQ$1-1)=0,"",OFFSET(CountryData!$A$1,'Quality check'!$A118-1,'Quality check'!CQ$1-1)),"")</f>
        <v/>
      </c>
      <c r="CR118" s="203" t="str">
        <f ca="1">IF(AND(ISNUMBER($A118),ISNUMBER(CR$1)),IF(OFFSET(CountryData!$A$1,'Quality check'!$A118-1,'Quality check'!CR$1-1)=0,"",OFFSET(CountryData!$A$1,'Quality check'!$A118-1,'Quality check'!CR$1-1)),"")</f>
        <v/>
      </c>
      <c r="CS118" s="203" t="str">
        <f ca="1">IF(AND(ISNUMBER($A118),ISNUMBER(CS$1)),IF(OFFSET(CountryData!$A$1,'Quality check'!$A118-1,'Quality check'!CS$1-1)=0,"",OFFSET(CountryData!$A$1,'Quality check'!$A118-1,'Quality check'!CS$1-1)),"")</f>
        <v/>
      </c>
      <c r="CT118" s="203" t="str">
        <f ca="1">IF(AND(ISNUMBER($A118),ISNUMBER(CT$1)),IF(OFFSET(CountryData!$A$1,'Quality check'!$A118-1,'Quality check'!CT$1-1)=0,"",OFFSET(CountryData!$A$1,'Quality check'!$A118-1,'Quality check'!CT$1-1)),"")</f>
        <v/>
      </c>
      <c r="CU118" s="203" t="str">
        <f ca="1">IF(AND(ISNUMBER($A118),ISNUMBER(CU$1)),IF(OFFSET(CountryData!$A$1,'Quality check'!$A118-1,'Quality check'!CU$1-1)=0,"",OFFSET(CountryData!$A$1,'Quality check'!$A118-1,'Quality check'!CU$1-1)),"")</f>
        <v/>
      </c>
      <c r="CV118" s="203" t="str">
        <f ca="1">IF(AND(ISNUMBER($A118),ISNUMBER(CV$1)),IF(OFFSET(CountryData!$A$1,'Quality check'!$A118-1,'Quality check'!CV$1-1)=0,"",OFFSET(CountryData!$A$1,'Quality check'!$A118-1,'Quality check'!CV$1-1)),"")</f>
        <v/>
      </c>
      <c r="CW118" s="203" t="str">
        <f ca="1">IF(AND(ISNUMBER($A118),ISNUMBER(CW$1)),IF(OFFSET(CountryData!$A$1,'Quality check'!$A118-1,'Quality check'!CW$1-1)=0,"",OFFSET(CountryData!$A$1,'Quality check'!$A118-1,'Quality check'!CW$1-1)),"")</f>
        <v/>
      </c>
      <c r="CX118" s="203" t="str">
        <f ca="1">IF(AND(ISNUMBER($A118),ISNUMBER(CX$1)),IF(OFFSET(CountryData!$A$1,'Quality check'!$A118-1,'Quality check'!CX$1-1)=0,"",OFFSET(CountryData!$A$1,'Quality check'!$A118-1,'Quality check'!CX$1-1)),"")</f>
        <v/>
      </c>
      <c r="CY118" s="203" t="str">
        <f ca="1">IF(AND(ISNUMBER($A118),ISNUMBER(CY$1)),IF(OFFSET(CountryData!$A$1,'Quality check'!$A118-1,'Quality check'!CY$1-1)=0,"",OFFSET(CountryData!$A$1,'Quality check'!$A118-1,'Quality check'!CY$1-1)),"")</f>
        <v/>
      </c>
      <c r="CZ118" s="308" t="str">
        <f ca="1">IF(AND(ISNUMBER($A118),ISNUMBER(CZ$1)),IF(OFFSET(CountryData!$A$1,'Quality check'!$A118-1,'Quality check'!CZ$1-1)=0,"",OFFSET(CountryData!$A$1,'Quality check'!$A118-1,'Quality check'!CZ$1-1)),"")</f>
        <v/>
      </c>
      <c r="DA118" s="308" t="str">
        <f ca="1">IF(AND(ISNUMBER($A118),ISNUMBER(DA$1)),IF(OFFSET(CountryData!$A$1,'Quality check'!$A118-1,'Quality check'!DA$1-1)=0,"",OFFSET(CountryData!$A$1,'Quality check'!$A118-1,'Quality check'!DA$1-1)),"")</f>
        <v/>
      </c>
      <c r="DB118" s="202" t="str">
        <f ca="1">IF(AND(ISNUMBER($A118),ISNUMBER(DB$1)),IF(OFFSET(CountryData!$A$1,'Quality check'!$A118-1,'Quality check'!DB$1-1)=0,"",OFFSET(CountryData!$A$1,'Quality check'!$A118-1,'Quality check'!DB$1-1)),"")</f>
        <v/>
      </c>
      <c r="DC118" s="308" t="str">
        <f ca="1">IF(AND(ISNUMBER($A118),ISNUMBER(DC$1)),IF(OFFSET(CountryData!$A$1,'Quality check'!$A118-1,'Quality check'!DC$1-1)=0,"",OFFSET(CountryData!$A$1,'Quality check'!$A118-1,'Quality check'!DC$1-1)),"")</f>
        <v/>
      </c>
      <c r="DD118" s="308" t="str">
        <f ca="1">IF(AND(ISNUMBER($A118),ISNUMBER(DD$1)),IF(OFFSET(CountryData!$A$1,'Quality check'!$A118-1,'Quality check'!DD$1-1)=0,"",OFFSET(CountryData!$A$1,'Quality check'!$A118-1,'Quality check'!DD$1-1)),"")</f>
        <v/>
      </c>
      <c r="DE118" s="202" t="str">
        <f ca="1">IF(AND(ISNUMBER($A118),ISNUMBER(DE$1)),IF(OFFSET(CountryData!$A$1,'Quality check'!$A118-1,'Quality check'!DE$1-1)=0,"",OFFSET(CountryData!$A$1,'Quality check'!$A118-1,'Quality check'!DE$1-1)),"")</f>
        <v/>
      </c>
      <c r="DF118" s="203" t="str">
        <f ca="1">IF(AND(ISNUMBER($A118),ISNUMBER(DF$1)),IF(OFFSET(CountryData!$A$1,'Quality check'!$A118-1,'Quality check'!DF$1-1)=0,"",OFFSET(CountryData!$A$1,'Quality check'!$A118-1,'Quality check'!DF$1-1)),"")</f>
        <v/>
      </c>
      <c r="DG118" s="308" t="str">
        <f ca="1">IF(AND(ISNUMBER($A118),ISNUMBER(DG$1)),IF(OFFSET(CountryData!$A$1,'Quality check'!$A118-1,'Quality check'!DG$1-1)=0,"",OFFSET(CountryData!$A$1,'Quality check'!$A118-1,'Quality check'!DG$1-1)),"")</f>
        <v/>
      </c>
      <c r="DH118" s="203" t="str">
        <f ca="1">IF(AND(ISNUMBER($A118),ISNUMBER(DH$1)),IF(OFFSET(CountryData!$A$1,'Quality check'!$A118-1,'Quality check'!DH$1-1)=0,"",OFFSET(CountryData!$A$1,'Quality check'!$A118-1,'Quality check'!DH$1-1)),"")</f>
        <v/>
      </c>
      <c r="DI118" s="308" t="str">
        <f ca="1">IF(AND(ISNUMBER($A118),ISNUMBER(DI$1)),IF(OFFSET(CountryData!$A$1,'Quality check'!$A118-1,'Quality check'!DI$1-1)=0,"",OFFSET(CountryData!$A$1,'Quality check'!$A118-1,'Quality check'!DI$1-1)),"")</f>
        <v/>
      </c>
      <c r="DJ118" s="308" t="str">
        <f ca="1">IF(AND(ISNUMBER($A118),ISNUMBER(DJ$1)),IF(OFFSET(CountryData!$A$1,'Quality check'!$A118-1,'Quality check'!DJ$1-1)=0,"",OFFSET(CountryData!$A$1,'Quality check'!$A118-1,'Quality check'!DJ$1-1)),"")</f>
        <v/>
      </c>
      <c r="DK118" s="203" t="str">
        <f ca="1">IF(AND(ISNUMBER($A118),ISNUMBER(DK$1)),IF(OFFSET(CountryData!$A$1,'Quality check'!$A118-1,'Quality check'!DK$1-1)=0,"",OFFSET(CountryData!$A$1,'Quality check'!$A118-1,'Quality check'!DK$1-1)),"")</f>
        <v/>
      </c>
      <c r="DL118" s="203" t="str">
        <f ca="1">IF(AND(ISNUMBER($A118),ISNUMBER(DL$1)),IF(OFFSET(CountryData!$A$1,'Quality check'!$A118-1,'Quality check'!DL$1-1)=0,"",OFFSET(CountryData!$A$1,'Quality check'!$A118-1,'Quality check'!DL$1-1)),"")</f>
        <v/>
      </c>
      <c r="DM118" s="203" t="str">
        <f ca="1">IF(AND(ISNUMBER($A118),ISNUMBER(DM$1)),IF(OFFSET(CountryData!$A$1,'Quality check'!$A118-1,'Quality check'!DM$1-1)=0,"",OFFSET(CountryData!$A$1,'Quality check'!$A118-1,'Quality check'!DM$1-1)),"")</f>
        <v/>
      </c>
      <c r="DN118" s="203" t="str">
        <f ca="1">IF(AND(ISNUMBER($A118),ISNUMBER(DN$1)),IF(OFFSET(CountryData!$A$1,'Quality check'!$A118-1,'Quality check'!DN$1-1)=0,"",OFFSET(CountryData!$A$1,'Quality check'!$A118-1,'Quality check'!DN$1-1)),"")</f>
        <v/>
      </c>
      <c r="DO118" t="str">
        <f ca="1">IF(AND(ISNUMBER($A118),ISNUMBER(DO$1)),IF(OFFSET(CountryData!$A$1,'Quality check'!$A118-1,'Quality check'!DO$1-1)=0,"",OFFSET(CountryData!$A$1,'Quality check'!$A118-1,'Quality check'!DO$1-1)),"")</f>
        <v/>
      </c>
      <c r="DP118" t="str">
        <f ca="1">IF(AND(ISNUMBER($A118),ISNUMBER(DP$1)),IF(OFFSET(CountryData!$A$1,'Quality check'!$A118-1,'Quality check'!DP$1-1)=0,"",OFFSET(CountryData!$A$1,'Quality check'!$A118-1,'Quality check'!DP$1-1)),"")</f>
        <v/>
      </c>
      <c r="EF118">
        <f t="shared" si="14"/>
        <v>20</v>
      </c>
      <c r="EG118" t="str">
        <f t="shared" si="15"/>
        <v/>
      </c>
      <c r="EH118" t="str">
        <f t="shared" si="11"/>
        <v/>
      </c>
    </row>
    <row r="119" spans="1:138" x14ac:dyDescent="0.25">
      <c r="A119" s="114">
        <f>IF(ISNUMBER(MATCH(C119,CountryData!$EM:$EM,0)),MATCH(C119,CountryData!$EM:$EM,0),"")</f>
        <v>89</v>
      </c>
      <c r="B119" t="s">
        <v>489</v>
      </c>
      <c r="C119" t="s">
        <v>808</v>
      </c>
      <c r="D119" t="str">
        <f t="shared" si="12"/>
        <v>Uganda</v>
      </c>
      <c r="E119">
        <f t="shared" si="13"/>
        <v>2012</v>
      </c>
      <c r="F119" s="203">
        <f ca="1">IF(AND(ISNUMBER($A119),ISNUMBER(F$1)),IF(OFFSET(CountryData!$A$1,'Quality check'!$A119-1,'Quality check'!F$1-1)=0,"",OFFSET(CountryData!$A$1,'Quality check'!$A119-1,'Quality check'!F$1-1)),"")</f>
        <v>36349391.669739194</v>
      </c>
      <c r="G119" s="203">
        <f ca="1">IF(AND(ISNUMBER($A119),ISNUMBER(G$1)),IF(OFFSET(CountryData!$A$1,'Quality check'!$A119-1,'Quality check'!G$1-1)=0,"",OFFSET(CountryData!$A$1,'Quality check'!$A119-1,'Quality check'!G$1-1)),"")</f>
        <v>17811201.918172203</v>
      </c>
      <c r="H119" s="202">
        <f ca="1">IF(AND(ISNUMBER($A119),ISNUMBER(H$1)),IF(OFFSET(CountryData!$A$1,'Quality check'!$A119-1,'Quality check'!H$1-1)=0,"",OFFSET(CountryData!$A$1,'Quality check'!$A119-1,'Quality check'!H$1-1)),"")</f>
        <v>1</v>
      </c>
      <c r="I119" s="202">
        <f ca="1">IF(AND(ISNUMBER($A119),ISNUMBER(I$1)),IF(OFFSET(CountryData!$A$1,'Quality check'!$A119-1,'Quality check'!I$1-1)=0,"",OFFSET(CountryData!$A$1,'Quality check'!$A119-1,'Quality check'!I$1-1)),"")</f>
        <v>3.416728922617867E-2</v>
      </c>
      <c r="J119" s="203">
        <f ca="1">IF(AND(ISNUMBER($A119),ISNUMBER(J$1)),IF(OFFSET(CountryData!$A$1,'Quality check'!$A119-1,'Quality check'!J$1-1)=0,"",OFFSET(CountryData!$A$1,'Quality check'!$A119-1,'Quality check'!J$1-1)),"")</f>
        <v>18184355.566616535</v>
      </c>
      <c r="K119" s="203">
        <f ca="1">IF(AND(ISNUMBER($A119),ISNUMBER(K$1)),IF(OFFSET(CountryData!$A$1,'Quality check'!$A119-1,'Quality check'!K$1-1)=0,"",OFFSET(CountryData!$A$1,'Quality check'!$A119-1,'Quality check'!K$1-1)),"")</f>
        <v>4260579.8734876206</v>
      </c>
      <c r="L119" s="203" t="str">
        <f ca="1">IF(AND(ISNUMBER($A119),ISNUMBER(L$1)),IF(OFFSET(CountryData!$A$1,'Quality check'!$A119-1,'Quality check'!L$1-1)=0,"",OFFSET(CountryData!$A$1,'Quality check'!$A119-1,'Quality check'!L$1-1)),"")</f>
        <v/>
      </c>
      <c r="M119" s="203">
        <f ca="1">IF(AND(ISNUMBER($A119),ISNUMBER(M$1)),IF(OFFSET(CountryData!$A$1,'Quality check'!$A119-1,'Quality check'!M$1-1)=0,"",OFFSET(CountryData!$A$1,'Quality check'!$A119-1,'Quality check'!M$1-1)),"")</f>
        <v>7076518.6839773525</v>
      </c>
      <c r="N119" s="203">
        <f ca="1">IF(AND(ISNUMBER($A119),ISNUMBER(N$1)),IF(OFFSET(CountryData!$A$1,'Quality check'!$A119-1,'Quality check'!N$1-1)=0,"",OFFSET(CountryData!$A$1,'Quality check'!$A119-1,'Quality check'!N$1-1)),"")</f>
        <v>1799888.3079039534</v>
      </c>
      <c r="O119" s="203">
        <f ca="1">IF(AND(ISNUMBER($A119),ISNUMBER(O$1)),IF(OFFSET(CountryData!$A$1,'Quality check'!$A119-1,'Quality check'!O$1-1)=0,"",OFFSET(CountryData!$A$1,'Quality check'!$A119-1,'Quality check'!O$1-1)),"")</f>
        <v>482754.26541461027</v>
      </c>
      <c r="P119" s="203">
        <f ca="1">IF(AND(ISNUMBER($A119),ISNUMBER(P$1)),IF(OFFSET(CountryData!$A$1,'Quality check'!$A119-1,'Quality check'!P$1-1)=0,"",OFFSET(CountryData!$A$1,'Quality check'!$A119-1,'Quality check'!P$1-1)),"")</f>
        <v>723296.18312984868</v>
      </c>
      <c r="Q119" s="203">
        <f ca="1">IF(AND(ISNUMBER($A119),ISNUMBER(Q$1)),IF(OFFSET(CountryData!$A$1,'Quality check'!$A119-1,'Quality check'!Q$1-1)=0,"",OFFSET(CountryData!$A$1,'Quality check'!$A119-1,'Quality check'!Q$1-1)),"")</f>
        <v>1629110.6141191581</v>
      </c>
      <c r="R119" s="203">
        <f ca="1">IF(AND(ISNUMBER($A119),ISNUMBER(R$1)),IF(OFFSET(CountryData!$A$1,'Quality check'!$A119-1,'Quality check'!R$1-1)=0,"",OFFSET(CountryData!$A$1,'Quality check'!$A119-1,'Quality check'!R$1-1)),"")</f>
        <v>240541.91771523835</v>
      </c>
      <c r="S119" s="203">
        <f ca="1">IF(AND(ISNUMBER($A119),ISNUMBER(S$1)),IF(OFFSET(CountryData!$A$1,'Quality check'!$A119-1,'Quality check'!S$1-1)=0,"",OFFSET(CountryData!$A$1,'Quality check'!$A119-1,'Quality check'!S$1-1)),"")</f>
        <v>202122.02808016553</v>
      </c>
      <c r="T119" s="202">
        <f ca="1">IF(AND(ISNUMBER($A119),ISNUMBER(T$1)),IF(OFFSET(CountryData!$A$1,'Quality check'!$A119-1,'Quality check'!T$1-1)=0,"",OFFSET(CountryData!$A$1,'Quality check'!$A119-1,'Quality check'!T$1-1)),"")</f>
        <v>0.84</v>
      </c>
      <c r="U119" s="203">
        <f ca="1">IF(AND(ISNUMBER($A119),ISNUMBER(U$1)),IF(OFFSET(CountryData!$A$1,'Quality check'!$A119-1,'Quality check'!U$1-1)=0,"",OFFSET(CountryData!$A$1,'Quality check'!$A119-1,'Quality check'!U$1-1)),"")</f>
        <v>30533489.002580922</v>
      </c>
      <c r="V119" s="203">
        <f ca="1">IF(AND(ISNUMBER($A119),ISNUMBER(V$1)),IF(OFFSET(CountryData!$A$1,'Quality check'!$A119-1,'Quality check'!V$1-1)=0,"",OFFSET(CountryData!$A$1,'Quality check'!$A119-1,'Quality check'!V$1-1)),"")</f>
        <v>30533489.002580922</v>
      </c>
      <c r="W119" s="202">
        <f ca="1">IF(AND(ISNUMBER($A119),ISNUMBER(W$1)),IF(OFFSET(CountryData!$A$1,'Quality check'!$A119-1,'Quality check'!W$1-1)=0,"",OFFSET(CountryData!$A$1,'Quality check'!$A119-1,'Quality check'!W$1-1)),"")</f>
        <v>0.28699999999999998</v>
      </c>
      <c r="X119" s="202">
        <f ca="1">IF(AND(ISNUMBER($A119),ISNUMBER(X$1)),IF(OFFSET(CountryData!$A$1,'Quality check'!$A119-1,'Quality check'!X$1-1)=0,"",OFFSET(CountryData!$A$1,'Quality check'!$A119-1,'Quality check'!X$1-1)),"")</f>
        <v>4.7</v>
      </c>
      <c r="Y119" s="202">
        <f ca="1">IF(AND(ISNUMBER($A119),ISNUMBER(Y$1)),IF(OFFSET(CountryData!$A$1,'Quality check'!$A119-1,'Quality check'!Y$1-1)=0,"",OFFSET(CountryData!$A$1,'Quality check'!$A119-1,'Quality check'!Y$1-1)),"")</f>
        <v>0.28000000000000003</v>
      </c>
      <c r="Z119" s="202">
        <f ca="1">IF(AND(ISNUMBER($A119),ISNUMBER(Z$1)),IF(OFFSET(CountryData!$A$1,'Quality check'!$A119-1,'Quality check'!Z$1-1)=0,"",OFFSET(CountryData!$A$1,'Quality check'!$A119-1,'Quality check'!Z$1-1)),"")</f>
        <v>0.5</v>
      </c>
      <c r="AA119" s="203">
        <f ca="1">IF(AND(ISNUMBER($A119),ISNUMBER(AA$1)),IF(OFFSET(CountryData!$A$1,'Quality check'!$A119-1,'Quality check'!AA$1-1)=0,"",OFFSET(CountryData!$A$1,'Quality check'!$A119-1,'Quality check'!AA$1-1)),"")</f>
        <v>35000</v>
      </c>
      <c r="AB119" s="203">
        <f ca="1">IF(AND(ISNUMBER($A119),ISNUMBER(AB$1)),IF(OFFSET(CountryData!$A$1,'Quality check'!$A119-1,'Quality check'!AB$1-1)=0,"",OFFSET(CountryData!$A$1,'Quality check'!$A119-1,'Quality check'!AB$1-1)),"")</f>
        <v>6900</v>
      </c>
      <c r="AC119" s="203">
        <f ca="1">IF(AND(ISNUMBER($A119),ISNUMBER(AC$1)),IF(OFFSET(CountryData!$A$1,'Quality check'!$A119-1,'Quality check'!AC$1-1)=0,"",OFFSET(CountryData!$A$1,'Quality check'!$A119-1,'Quality check'!AC$1-1)),"")</f>
        <v>103000</v>
      </c>
      <c r="AD119" s="203">
        <f ca="1">IF(AND(ISNUMBER($A119),ISNUMBER(AD$1)),IF(OFFSET(CountryData!$A$1,'Quality check'!$A119-1,'Quality check'!AD$1-1)=0,"",OFFSET(CountryData!$A$1,'Quality check'!$A119-1,'Quality check'!AD$1-1)),"")</f>
        <v>6000</v>
      </c>
      <c r="AE119" s="202">
        <f ca="1">IF(AND(ISNUMBER($A119),ISNUMBER(AE$1)),IF(OFFSET(CountryData!$A$1,'Quality check'!$A119-1,'Quality check'!AE$1-1)=0,"",OFFSET(CountryData!$A$1,'Quality check'!$A119-1,'Quality check'!AE$1-1)),"")</f>
        <v>0.23</v>
      </c>
      <c r="AF119" s="308">
        <f ca="1">IF(AND(ISNUMBER($A119),ISNUMBER(AF$1)),IF(OFFSET(CountryData!$A$1,'Quality check'!$A119-1,'Quality check'!AF$1-1)=0,"",OFFSET(CountryData!$A$1,'Quality check'!$A119-1,'Quality check'!AF$1-1)),"")</f>
        <v>4</v>
      </c>
      <c r="AG119" s="203" t="str">
        <f ca="1">IF(AND(ISNUMBER($A119),ISNUMBER(AG$1)),IF(OFFSET(CountryData!$A$1,'Quality check'!$A119-1,'Quality check'!AG$1-1)=0,"",OFFSET(CountryData!$A$1,'Quality check'!$A119-1,'Quality check'!AG$1-1)),"")</f>
        <v>VHT</v>
      </c>
      <c r="AH119" s="203">
        <f ca="1">IF(AND(ISNUMBER($A119),ISNUMBER(AH$1)),IF(OFFSET(CountryData!$A$1,'Quality check'!$A119-1,'Quality check'!AH$1-1)=0,"",OFFSET(CountryData!$A$1,'Quality check'!$A119-1,'Quality check'!AH$1-1)),"")</f>
        <v>250</v>
      </c>
      <c r="AI119" s="203">
        <f ca="1">IF(AND(ISNUMBER($A119),ISNUMBER(AI$1)),IF(OFFSET(CountryData!$A$1,'Quality check'!$A119-1,'Quality check'!AI$1-1)=0,"",OFFSET(CountryData!$A$1,'Quality check'!$A119-1,'Quality check'!AI$1-1)),"")</f>
        <v>21000</v>
      </c>
      <c r="AJ119" s="202">
        <f ca="1">IF(AND(ISNUMBER($A119),ISNUMBER(AJ$1)),IF(OFFSET(CountryData!$A$1,'Quality check'!$A119-1,'Quality check'!AJ$1-1)=0,"",OFFSET(CountryData!$A$1,'Quality check'!$A119-1,'Quality check'!AJ$1-1)),"")</f>
        <v>0.6</v>
      </c>
      <c r="AK119" s="202">
        <f ca="1">IF(AND(ISNUMBER($A119),ISNUMBER(AK$1)),IF(OFFSET(CountryData!$A$1,'Quality check'!$A119-1,'Quality check'!AK$1-1)=0,"",OFFSET(CountryData!$A$1,'Quality check'!$A119-1,'Quality check'!AK$1-1)),"")</f>
        <v>0.4</v>
      </c>
      <c r="AL119" s="202">
        <f ca="1">IF(AND(ISNUMBER($A119),ISNUMBER(AL$1)),IF(OFFSET(CountryData!$A$1,'Quality check'!$A119-1,'Quality check'!AL$1-1)=0,"",OFFSET(CountryData!$A$1,'Quality check'!$A119-1,'Quality check'!AL$1-1)),"")</f>
        <v>0.15</v>
      </c>
      <c r="AM119" s="202">
        <f ca="1">IF(AND(ISNUMBER($A119),ISNUMBER(AM$1)),IF(OFFSET(CountryData!$A$1,'Quality check'!$A119-1,'Quality check'!AM$1-1)=0,"",OFFSET(CountryData!$A$1,'Quality check'!$A119-1,'Quality check'!AM$1-1)),"")</f>
        <v>0.3</v>
      </c>
      <c r="AN119" s="202" t="str">
        <f ca="1">IF(AND(ISNUMBER($A119),ISNUMBER(AN$1)),IF(OFFSET(CountryData!$A$1,'Quality check'!$A119-1,'Quality check'!AN$1-1)=0,"",OFFSET(CountryData!$A$1,'Quality check'!$A119-1,'Quality check'!AN$1-1)),"")</f>
        <v>VHT</v>
      </c>
      <c r="AO119" s="203">
        <f ca="1">IF(AND(ISNUMBER($A119),ISNUMBER(AO$1)),IF(OFFSET(CountryData!$A$1,'Quality check'!$A119-1,'Quality check'!AO$1-1)=0,"",OFFSET(CountryData!$A$1,'Quality check'!$A119-1,'Quality check'!AO$1-1)),"")</f>
        <v>250</v>
      </c>
      <c r="AP119" s="203">
        <f ca="1">IF(AND(ISNUMBER($A119),ISNUMBER(AP$1)),IF(OFFSET(CountryData!$A$1,'Quality check'!$A119-1,'Quality check'!AP$1-1)=0,"",OFFSET(CountryData!$A$1,'Quality check'!$A119-1,'Quality check'!AP$1-1)),"")</f>
        <v>21000</v>
      </c>
      <c r="AQ119" s="202">
        <f ca="1">IF(AND(ISNUMBER($A119),ISNUMBER(AQ$1)),IF(OFFSET(CountryData!$A$1,'Quality check'!$A119-1,'Quality check'!AQ$1-1)=0,"",OFFSET(CountryData!$A$1,'Quality check'!$A119-1,'Quality check'!AQ$1-1)),"")</f>
        <v>0.6</v>
      </c>
      <c r="AR119" s="202">
        <f ca="1">IF(AND(ISNUMBER($A119),ISNUMBER(AR$1)),IF(OFFSET(CountryData!$A$1,'Quality check'!$A119-1,'Quality check'!AR$1-1)=0,"",OFFSET(CountryData!$A$1,'Quality check'!$A119-1,'Quality check'!AR$1-1)),"")</f>
        <v>0.4</v>
      </c>
      <c r="AS119" s="202">
        <f ca="1">IF(AND(ISNUMBER($A119),ISNUMBER(AS$1)),IF(OFFSET(CountryData!$A$1,'Quality check'!$A119-1,'Quality check'!AS$1-1)=0,"",OFFSET(CountryData!$A$1,'Quality check'!$A119-1,'Quality check'!AS$1-1)),"")</f>
        <v>0.4</v>
      </c>
      <c r="AT119" s="202">
        <f ca="1">IF(AND(ISNUMBER($A119),ISNUMBER(AT$1)),IF(OFFSET(CountryData!$A$1,'Quality check'!$A119-1,'Quality check'!AT$1-1)=0,"",OFFSET(CountryData!$A$1,'Quality check'!$A119-1,'Quality check'!AT$1-1)),"")</f>
        <v>0.2</v>
      </c>
      <c r="AU119" s="202">
        <f ca="1">IF(AND(ISNUMBER($A119),ISNUMBER(AU$1)),IF(OFFSET(CountryData!$A$1,'Quality check'!$A119-1,'Quality check'!AU$1-1)=0,"",OFFSET(CountryData!$A$1,'Quality check'!$A119-1,'Quality check'!AU$1-1)),"")</f>
        <v>3</v>
      </c>
      <c r="AV119" s="202" t="str">
        <f ca="1">IF(AND(ISNUMBER($A119),ISNUMBER(AV$1)),IF(OFFSET(CountryData!$A$1,'Quality check'!$A119-1,'Quality check'!AV$1-1)=0,"",OFFSET(CountryData!$A$1,'Quality check'!$A119-1,'Quality check'!AV$1-1)),"")</f>
        <v>VHT</v>
      </c>
      <c r="AW119" s="203">
        <f ca="1">IF(AND(ISNUMBER($A119),ISNUMBER(AW$1)),IF(OFFSET(CountryData!$A$1,'Quality check'!$A119-1,'Quality check'!AW$1-1)=0,"",OFFSET(CountryData!$A$1,'Quality check'!$A119-1,'Quality check'!AW$1-1)),"")</f>
        <v>250</v>
      </c>
      <c r="AX119" s="203">
        <f ca="1">IF(AND(ISNUMBER($A119),ISNUMBER(AX$1)),IF(OFFSET(CountryData!$A$1,'Quality check'!$A119-1,'Quality check'!AX$1-1)=0,"",OFFSET(CountryData!$A$1,'Quality check'!$A119-1,'Quality check'!AX$1-1)),"")</f>
        <v>21000</v>
      </c>
      <c r="AY119" s="202">
        <f ca="1">IF(AND(ISNUMBER($A119),ISNUMBER(AY$1)),IF(OFFSET(CountryData!$A$1,'Quality check'!$A119-1,'Quality check'!AY$1-1)=0,"",OFFSET(CountryData!$A$1,'Quality check'!$A119-1,'Quality check'!AY$1-1)),"")</f>
        <v>1</v>
      </c>
      <c r="AZ119" s="202">
        <f ca="1">IF(AND(ISNUMBER($A119),ISNUMBER(AZ$1)),IF(OFFSET(CountryData!$A$1,'Quality check'!$A119-1,'Quality check'!AZ$1-1)=0,"",OFFSET(CountryData!$A$1,'Quality check'!$A119-1,'Quality check'!AZ$1-1)),"")</f>
        <v>0.6</v>
      </c>
      <c r="BA119" s="202">
        <f ca="1">IF(AND(ISNUMBER($A119),ISNUMBER(BA$1)),IF(OFFSET(CountryData!$A$1,'Quality check'!$A119-1,'Quality check'!BA$1-1)=0,"",OFFSET(CountryData!$A$1,'Quality check'!$A119-1,'Quality check'!BA$1-1)),"")</f>
        <v>0.4</v>
      </c>
      <c r="BB119" s="202">
        <f ca="1">IF(AND(ISNUMBER($A119),ISNUMBER(BB$1)),IF(OFFSET(CountryData!$A$1,'Quality check'!$A119-1,'Quality check'!BB$1-1)=0,"",OFFSET(CountryData!$A$1,'Quality check'!$A119-1,'Quality check'!BB$1-1)),"")</f>
        <v>0.6</v>
      </c>
      <c r="BC119" s="202">
        <f ca="1">IF(AND(ISNUMBER($A119),ISNUMBER(BC$1)),IF(OFFSET(CountryData!$A$1,'Quality check'!$A119-1,'Quality check'!BC$1-1)=0,"",OFFSET(CountryData!$A$1,'Quality check'!$A119-1,'Quality check'!BC$1-1)),"")</f>
        <v>0.4</v>
      </c>
      <c r="BD119" s="313" t="str">
        <f ca="1">IF(AND(ISNUMBER($A119),ISNUMBER(BD$1)),IF(OFFSET(CountryData!$A$1,'Quality check'!$A119-1,'Quality check'!BD$1-1)=0,"",OFFSET(CountryData!$A$1,'Quality check'!$A119-1,'Quality check'!BD$1-1)),"")</f>
        <v/>
      </c>
      <c r="BE119" s="313" t="str">
        <f ca="1">IF(AND(ISNUMBER($A119),ISNUMBER(BE$1)),IF(OFFSET(CountryData!$A$1,'Quality check'!$A119-1,'Quality check'!BE$1-1)=0,"",OFFSET(CountryData!$A$1,'Quality check'!$A119-1,'Quality check'!BE$1-1)),"")</f>
        <v/>
      </c>
      <c r="BF119" s="313" t="str">
        <f ca="1">IF(AND(ISNUMBER($A119),ISNUMBER(BF$1)),IF(OFFSET(CountryData!$A$1,'Quality check'!$A119-1,'Quality check'!BF$1-1)=0,"",OFFSET(CountryData!$A$1,'Quality check'!$A119-1,'Quality check'!BF$1-1)),"")</f>
        <v/>
      </c>
      <c r="BG119" s="203" t="str">
        <f ca="1">IF(AND(ISNUMBER($A119),ISNUMBER(BG$1)),IF(OFFSET(CountryData!$A$1,'Quality check'!$A119-1,'Quality check'!BG$1-1)=0,"",OFFSET(CountryData!$A$1,'Quality check'!$A119-1,'Quality check'!BG$1-1)),"")</f>
        <v/>
      </c>
      <c r="BH119" s="202" t="str">
        <f ca="1">IF(AND(ISNUMBER($A119),ISNUMBER(BH$1)),IF(OFFSET(CountryData!$A$1,'Quality check'!$A119-1,'Quality check'!BH$1-1)=0,"",OFFSET(CountryData!$A$1,'Quality check'!$A119-1,'Quality check'!BH$1-1)),"")</f>
        <v/>
      </c>
      <c r="BI119" s="203" t="str">
        <f ca="1">IF(AND(ISNUMBER($A119),ISNUMBER(BI$1)),IF(OFFSET(CountryData!$A$1,'Quality check'!$A119-1,'Quality check'!BI$1-1)=0,"",OFFSET(CountryData!$A$1,'Quality check'!$A119-1,'Quality check'!BI$1-1)),"")</f>
        <v/>
      </c>
      <c r="BJ119" s="202">
        <f ca="1">IF(AND(ISNUMBER($A119),ISNUMBER(BJ$1)),IF(OFFSET(CountryData!$A$1,'Quality check'!$A119-1,'Quality check'!BJ$1-1)=0,"",OFFSET(CountryData!$A$1,'Quality check'!$A119-1,'Quality check'!BJ$1-1)),"")</f>
        <v>21000</v>
      </c>
      <c r="BK119" s="202" t="str">
        <f ca="1">IF(AND(ISNUMBER($A119),ISNUMBER(BK$1)),IF(OFFSET(CountryData!$A$1,'Quality check'!$A119-1,'Quality check'!BK$1-1)=0,"",OFFSET(CountryData!$A$1,'Quality check'!$A119-1,'Quality check'!BK$1-1)),"")</f>
        <v/>
      </c>
      <c r="BL119" s="308">
        <f ca="1">IF(AND(ISNUMBER($A119),ISNUMBER(BL$1)),IF(OFFSET(CountryData!$A$1,'Quality check'!$A119-1,'Quality check'!BL$1-1)=0,"",OFFSET(CountryData!$A$1,'Quality check'!$A119-1,'Quality check'!BL$1-1)),"")</f>
        <v>0.95</v>
      </c>
      <c r="BM119" s="308">
        <f ca="1">IF(AND(ISNUMBER($A119),ISNUMBER(BM$1)),IF(OFFSET(CountryData!$A$1,'Quality check'!$A119-1,'Quality check'!BM$1-1)=0,"",OFFSET(CountryData!$A$1,'Quality check'!$A119-1,'Quality check'!BM$1-1)),"")</f>
        <v>0.23</v>
      </c>
      <c r="BN119" s="308">
        <f ca="1">IF(AND(ISNUMBER($A119),ISNUMBER(BN$1)),IF(OFFSET(CountryData!$A$1,'Quality check'!$A119-1,'Quality check'!BN$1-1)=0,"",OFFSET(CountryData!$A$1,'Quality check'!$A119-1,'Quality check'!BN$1-1)),"")</f>
        <v>0.24</v>
      </c>
      <c r="BO119" s="308">
        <f ca="1">IF(AND(ISNUMBER($A119),ISNUMBER(BO$1)),IF(OFFSET(CountryData!$A$1,'Quality check'!$A119-1,'Quality check'!BO$1-1)=0,"",OFFSET(CountryData!$A$1,'Quality check'!$A119-1,'Quality check'!BO$1-1)),"")</f>
        <v>0.48</v>
      </c>
      <c r="BP119" s="308">
        <f ca="1">IF(AND(ISNUMBER($A119),ISNUMBER(BP$1)),IF(OFFSET(CountryData!$A$1,'Quality check'!$A119-1,'Quality check'!BP$1-1)=0,"",OFFSET(CountryData!$A$1,'Quality check'!$A119-1,'Quality check'!BP$1-1)),"")</f>
        <v>0.05</v>
      </c>
      <c r="BQ119" s="308">
        <f ca="1">IF(AND(ISNUMBER($A119),ISNUMBER(BQ$1)),IF(OFFSET(CountryData!$A$1,'Quality check'!$A119-1,'Quality check'!BQ$1-1)=0,"",OFFSET(CountryData!$A$1,'Quality check'!$A119-1,'Quality check'!BQ$1-1)),"")</f>
        <v>0.04</v>
      </c>
      <c r="BR119" s="308">
        <f ca="1">IF(AND(ISNUMBER($A119),ISNUMBER(BR$1)),IF(OFFSET(CountryData!$A$1,'Quality check'!$A119-1,'Quality check'!BR$1-1)=0,"",OFFSET(CountryData!$A$1,'Quality check'!$A119-1,'Quality check'!BR$1-1)),"")</f>
        <v>0.72</v>
      </c>
      <c r="BS119" s="308">
        <f ca="1">IF(AND(ISNUMBER($A119),ISNUMBER(BS$1)),IF(OFFSET(CountryData!$A$1,'Quality check'!$A119-1,'Quality check'!BS$1-1)=0,"",OFFSET(CountryData!$A$1,'Quality check'!$A119-1,'Quality check'!BS$1-1)),"")</f>
        <v>0.46</v>
      </c>
      <c r="BT119" s="308">
        <f ca="1">IF(AND(ISNUMBER($A119),ISNUMBER(BT$1)),IF(OFFSET(CountryData!$A$1,'Quality check'!$A119-1,'Quality check'!BT$1-1)=0,"",OFFSET(CountryData!$A$1,'Quality check'!$A119-1,'Quality check'!BT$1-1)),"")</f>
        <v>0.5</v>
      </c>
      <c r="BU119" s="308">
        <f ca="1">IF(AND(ISNUMBER($A119),ISNUMBER(BU$1)),IF(OFFSET(CountryData!$A$1,'Quality check'!$A119-1,'Quality check'!BU$1-1)=0,"",OFFSET(CountryData!$A$1,'Quality check'!$A119-1,'Quality check'!BU$1-1)),"")</f>
        <v>0.2</v>
      </c>
      <c r="BV119" s="308">
        <f ca="1">IF(AND(ISNUMBER($A119),ISNUMBER(BV$1)),IF(OFFSET(CountryData!$A$1,'Quality check'!$A119-1,'Quality check'!BV$1-1)=0,"",OFFSET(CountryData!$A$1,'Quality check'!$A119-1,'Quality check'!BV$1-1)),"")</f>
        <v>0.03</v>
      </c>
      <c r="BW119" s="308">
        <f ca="1">IF(AND(ISNUMBER($A119),ISNUMBER(BW$1)),IF(OFFSET(CountryData!$A$1,'Quality check'!$A119-1,'Quality check'!BW$1-1)=0,"",OFFSET(CountryData!$A$1,'Quality check'!$A119-1,'Quality check'!BW$1-1)),"")</f>
        <v>0.02</v>
      </c>
      <c r="BX119" s="202">
        <f ca="1">IF(AND(ISNUMBER($A119),ISNUMBER(BX$1)),IF(OFFSET(CountryData!$A$1,'Quality check'!$A119-1,'Quality check'!BX$1-1)=0,"",OFFSET(CountryData!$A$1,'Quality check'!$A119-1,'Quality check'!BX$1-1)),"")</f>
        <v>0.5</v>
      </c>
      <c r="BY119" s="308">
        <f ca="1">IF(AND(ISNUMBER($A119),ISNUMBER(BY$1)),IF(OFFSET(CountryData!$A$1,'Quality check'!$A119-1,'Quality check'!BY$1-1)=0,"",OFFSET(CountryData!$A$1,'Quality check'!$A119-1,'Quality check'!BY$1-1)),"")</f>
        <v>0.23</v>
      </c>
      <c r="BZ119" s="308">
        <f ca="1">IF(AND(ISNUMBER($A119),ISNUMBER(BZ$1)),IF(OFFSET(CountryData!$A$1,'Quality check'!$A119-1,'Quality check'!BZ$1-1)=0,"",OFFSET(CountryData!$A$1,'Quality check'!$A119-1,'Quality check'!BZ$1-1)),"")</f>
        <v>0.24</v>
      </c>
      <c r="CA119" s="308">
        <f ca="1">IF(AND(ISNUMBER($A119),ISNUMBER(CA$1)),IF(OFFSET(CountryData!$A$1,'Quality check'!$A119-1,'Quality check'!CA$1-1)=0,"",OFFSET(CountryData!$A$1,'Quality check'!$A119-1,'Quality check'!CA$1-1)),"")</f>
        <v>0.79500000000000004</v>
      </c>
      <c r="CB119" s="308">
        <f ca="1">IF(AND(ISNUMBER($A119),ISNUMBER(CB$1)),IF(OFFSET(CountryData!$A$1,'Quality check'!$A119-1,'Quality check'!CB$1-1)=0,"",OFFSET(CountryData!$A$1,'Quality check'!$A119-1,'Quality check'!CB$1-1)),"")</f>
        <v>0.47</v>
      </c>
      <c r="CC119" s="308">
        <f ca="1">IF(AND(ISNUMBER($A119),ISNUMBER(CC$1)),IF(OFFSET(CountryData!$A$1,'Quality check'!$A119-1,'Quality check'!CC$1-1)=0,"",OFFSET(CountryData!$A$1,'Quality check'!$A119-1,'Quality check'!CC$1-1)),"")</f>
        <v>0.6</v>
      </c>
      <c r="CD119" s="308">
        <f ca="1">IF(AND(ISNUMBER($A119),ISNUMBER(CD$1)),IF(OFFSET(CountryData!$A$1,'Quality check'!$A119-1,'Quality check'!CD$1-1)=0,"",OFFSET(CountryData!$A$1,'Quality check'!$A119-1,'Quality check'!CD$1-1)),"")</f>
        <v>0.55000000000000004</v>
      </c>
      <c r="CE119" s="308">
        <f ca="1">IF(AND(ISNUMBER($A119),ISNUMBER(CE$1)),IF(OFFSET(CountryData!$A$1,'Quality check'!$A119-1,'Quality check'!CE$1-1)=0,"",OFFSET(CountryData!$A$1,'Quality check'!$A119-1,'Quality check'!CE$1-1)),"")</f>
        <v>0.7</v>
      </c>
      <c r="CF119" s="308">
        <f ca="1">IF(AND(ISNUMBER($A119),ISNUMBER(CF$1)),IF(OFFSET(CountryData!$A$1,'Quality check'!$A119-1,'Quality check'!CF$1-1)=0,"",OFFSET(CountryData!$A$1,'Quality check'!$A119-1,'Quality check'!CF$1-1)),"")</f>
        <v>0.74</v>
      </c>
      <c r="CG119" s="308">
        <f ca="1">IF(AND(ISNUMBER($A119),ISNUMBER(CG$1)),IF(OFFSET(CountryData!$A$1,'Quality check'!$A119-1,'Quality check'!CG$1-1)=0,"",OFFSET(CountryData!$A$1,'Quality check'!$A119-1,'Quality check'!CG$1-1)),"")</f>
        <v>0.74</v>
      </c>
      <c r="CH119" s="308">
        <f ca="1">IF(AND(ISNUMBER($A119),ISNUMBER(CH$1)),IF(OFFSET(CountryData!$A$1,'Quality check'!$A119-1,'Quality check'!CH$1-1)=0,"",OFFSET(CountryData!$A$1,'Quality check'!$A119-1,'Quality check'!CH$1-1)),"")</f>
        <v>0.63</v>
      </c>
      <c r="CI119" s="308">
        <f ca="1">IF(AND(ISNUMBER($A119),ISNUMBER(CI$1)),IF(OFFSET(CountryData!$A$1,'Quality check'!$A119-1,'Quality check'!CI$1-1)=0,"",OFFSET(CountryData!$A$1,'Quality check'!$A119-1,'Quality check'!CI$1-1)),"")</f>
        <v>0.71</v>
      </c>
      <c r="CJ119" s="308" t="str">
        <f ca="1">IF(AND(ISNUMBER($A119),ISNUMBER(CJ$1)),IF(OFFSET(CountryData!$A$1,'Quality check'!$A119-1,'Quality check'!CJ$1-1)=0,"",OFFSET(CountryData!$A$1,'Quality check'!$A119-1,'Quality check'!CJ$1-1)),"")</f>
        <v/>
      </c>
      <c r="CK119" s="202" t="str">
        <f ca="1">IF(AND(ISNUMBER($A119),ISNUMBER(CK$1)),IF(OFFSET(CountryData!$A$1,'Quality check'!$A119-1,'Quality check'!CK$1-1)=0,"",OFFSET(CountryData!$A$1,'Quality check'!$A119-1,'Quality check'!CK$1-1)),"")</f>
        <v/>
      </c>
      <c r="CL119" s="308" t="str">
        <f ca="1">IF(AND(ISNUMBER($A119),ISNUMBER(CL$1)),IF(OFFSET(CountryData!$A$1,'Quality check'!$A119-1,'Quality check'!CL$1-1)=0,"",OFFSET(CountryData!$A$1,'Quality check'!$A119-1,'Quality check'!CL$1-1)),"")</f>
        <v/>
      </c>
      <c r="CM119" s="308" t="str">
        <f ca="1">IF(AND(ISNUMBER($A119),ISNUMBER(CM$1)),IF(OFFSET(CountryData!$A$1,'Quality check'!$A119-1,'Quality check'!CM$1-1)=0,"",OFFSET(CountryData!$A$1,'Quality check'!$A119-1,'Quality check'!CM$1-1)),"")</f>
        <v/>
      </c>
      <c r="CN119" s="308" t="str">
        <f ca="1">IF(AND(ISNUMBER($A119),ISNUMBER(CN$1)),IF(OFFSET(CountryData!$A$1,'Quality check'!$A119-1,'Quality check'!CN$1-1)=0,"",OFFSET(CountryData!$A$1,'Quality check'!$A119-1,'Quality check'!CN$1-1)),"")</f>
        <v/>
      </c>
      <c r="CO119" s="308" t="str">
        <f ca="1">IF(AND(ISNUMBER($A119),ISNUMBER(CO$1)),IF(OFFSET(CountryData!$A$1,'Quality check'!$A119-1,'Quality check'!CO$1-1)=0,"",OFFSET(CountryData!$A$1,'Quality check'!$A119-1,'Quality check'!CO$1-1)),"")</f>
        <v/>
      </c>
      <c r="CP119" s="308" t="str">
        <f ca="1">IF(AND(ISNUMBER($A119),ISNUMBER(CP$1)),IF(OFFSET(CountryData!$A$1,'Quality check'!$A119-1,'Quality check'!CP$1-1)=0,"",OFFSET(CountryData!$A$1,'Quality check'!$A119-1,'Quality check'!CP$1-1)),"")</f>
        <v/>
      </c>
      <c r="CQ119" s="308">
        <f ca="1">IF(AND(ISNUMBER($A119),ISNUMBER(CQ$1)),IF(OFFSET(CountryData!$A$1,'Quality check'!$A119-1,'Quality check'!CQ$1-1)=0,"",OFFSET(CountryData!$A$1,'Quality check'!$A119-1,'Quality check'!CQ$1-1)),"")</f>
        <v>0.3</v>
      </c>
      <c r="CR119" s="203">
        <f ca="1">IF(AND(ISNUMBER($A119),ISNUMBER(CR$1)),IF(OFFSET(CountryData!$A$1,'Quality check'!$A119-1,'Quality check'!CR$1-1)=0,"",OFFSET(CountryData!$A$1,'Quality check'!$A119-1,'Quality check'!CR$1-1)),"")</f>
        <v>25</v>
      </c>
      <c r="CS119" s="203">
        <f ca="1">IF(AND(ISNUMBER($A119),ISNUMBER(CS$1)),IF(OFFSET(CountryData!$A$1,'Quality check'!$A119-1,'Quality check'!CS$1-1)=0,"",OFFSET(CountryData!$A$1,'Quality check'!$A119-1,'Quality check'!CS$1-1)),"")</f>
        <v>78240</v>
      </c>
      <c r="CT119" s="203">
        <f ca="1">IF(AND(ISNUMBER($A119),ISNUMBER(CT$1)),IF(OFFSET(CountryData!$A$1,'Quality check'!$A119-1,'Quality check'!CT$1-1)=0,"",OFFSET(CountryData!$A$1,'Quality check'!$A119-1,'Quality check'!CT$1-1)),"")</f>
        <v>11150</v>
      </c>
      <c r="CU119" s="203">
        <f ca="1">IF(AND(ISNUMBER($A119),ISNUMBER(CU$1)),IF(OFFSET(CountryData!$A$1,'Quality check'!$A119-1,'Quality check'!CU$1-1)=0,"",OFFSET(CountryData!$A$1,'Quality check'!$A119-1,'Quality check'!CU$1-1)),"")</f>
        <v>28.5</v>
      </c>
      <c r="CV119" s="203">
        <f ca="1">IF(AND(ISNUMBER($A119),ISNUMBER(CV$1)),IF(OFFSET(CountryData!$A$1,'Quality check'!$A119-1,'Quality check'!CV$1-1)=0,"",OFFSET(CountryData!$A$1,'Quality check'!$A119-1,'Quality check'!CV$1-1)),"")</f>
        <v>33000</v>
      </c>
      <c r="CW119" s="203">
        <f ca="1">IF(AND(ISNUMBER($A119),ISNUMBER(CW$1)),IF(OFFSET(CountryData!$A$1,'Quality check'!$A119-1,'Quality check'!CW$1-1)=0,"",OFFSET(CountryData!$A$1,'Quality check'!$A119-1,'Quality check'!CW$1-1)),"")</f>
        <v>60000</v>
      </c>
      <c r="CX119" s="203">
        <f ca="1">IF(AND(ISNUMBER($A119),ISNUMBER(CX$1)),IF(OFFSET(CountryData!$A$1,'Quality check'!$A119-1,'Quality check'!CX$1-1)=0,"",OFFSET(CountryData!$A$1,'Quality check'!$A119-1,'Quality check'!CX$1-1)),"")</f>
        <v>80000</v>
      </c>
      <c r="CY119" s="203" t="str">
        <f ca="1">IF(AND(ISNUMBER($A119),ISNUMBER(CY$1)),IF(OFFSET(CountryData!$A$1,'Quality check'!$A119-1,'Quality check'!CY$1-1)=0,"",OFFSET(CountryData!$A$1,'Quality check'!$A119-1,'Quality check'!CY$1-1)),"")</f>
        <v xml:space="preserve"> </v>
      </c>
      <c r="CZ119" s="308">
        <f ca="1">IF(AND(ISNUMBER($A119),ISNUMBER(CZ$1)),IF(OFFSET(CountryData!$A$1,'Quality check'!$A119-1,'Quality check'!CZ$1-1)=0,"",OFFSET(CountryData!$A$1,'Quality check'!$A119-1,'Quality check'!CZ$1-1)),"")</f>
        <v>6</v>
      </c>
      <c r="DA119" s="308">
        <f ca="1">IF(AND(ISNUMBER($A119),ISNUMBER(DA$1)),IF(OFFSET(CountryData!$A$1,'Quality check'!$A119-1,'Quality check'!DA$1-1)=0,"",OFFSET(CountryData!$A$1,'Quality check'!$A119-1,'Quality check'!DA$1-1)),"")</f>
        <v>0.5</v>
      </c>
      <c r="DB119" s="202">
        <f ca="1">IF(AND(ISNUMBER($A119),ISNUMBER(DB$1)),IF(OFFSET(CountryData!$A$1,'Quality check'!$A119-1,'Quality check'!DB$1-1)=0,"",OFFSET(CountryData!$A$1,'Quality check'!$A119-1,'Quality check'!DB$1-1)),"")</f>
        <v>0.5</v>
      </c>
      <c r="DC119" s="308">
        <f ca="1">IF(AND(ISNUMBER($A119),ISNUMBER(DC$1)),IF(OFFSET(CountryData!$A$1,'Quality check'!$A119-1,'Quality check'!DC$1-1)=0,"",OFFSET(CountryData!$A$1,'Quality check'!$A119-1,'Quality check'!DC$1-1)),"")</f>
        <v>0.22</v>
      </c>
      <c r="DD119" s="308">
        <f ca="1">IF(AND(ISNUMBER($A119),ISNUMBER(DD$1)),IF(OFFSET(CountryData!$A$1,'Quality check'!$A119-1,'Quality check'!DD$1-1)=0,"",OFFSET(CountryData!$A$1,'Quality check'!$A119-1,'Quality check'!DD$1-1)),"")</f>
        <v>0.5</v>
      </c>
      <c r="DE119" s="202">
        <f ca="1">IF(AND(ISNUMBER($A119),ISNUMBER(DE$1)),IF(OFFSET(CountryData!$A$1,'Quality check'!$A119-1,'Quality check'!DE$1-1)=0,"",OFFSET(CountryData!$A$1,'Quality check'!$A119-1,'Quality check'!DE$1-1)),"")</f>
        <v>0.5</v>
      </c>
      <c r="DF119" s="203">
        <f ca="1">IF(AND(ISNUMBER($A119),ISNUMBER(DF$1)),IF(OFFSET(CountryData!$A$1,'Quality check'!$A119-1,'Quality check'!DF$1-1)=0,"",OFFSET(CountryData!$A$1,'Quality check'!$A119-1,'Quality check'!DF$1-1)),"")</f>
        <v>3.66</v>
      </c>
      <c r="DG119" s="308" t="str">
        <f ca="1">IF(AND(ISNUMBER($A119),ISNUMBER(DG$1)),IF(OFFSET(CountryData!$A$1,'Quality check'!$A119-1,'Quality check'!DG$1-1)=0,"",OFFSET(CountryData!$A$1,'Quality check'!$A119-1,'Quality check'!DG$1-1)),"")</f>
        <v/>
      </c>
      <c r="DH119" s="203" t="str">
        <f ca="1">IF(AND(ISNUMBER($A119),ISNUMBER(DH$1)),IF(OFFSET(CountryData!$A$1,'Quality check'!$A119-1,'Quality check'!DH$1-1)=0,"",OFFSET(CountryData!$A$1,'Quality check'!$A119-1,'Quality check'!DH$1-1)),"")</f>
        <v/>
      </c>
      <c r="DI119" s="308" t="str">
        <f ca="1">IF(AND(ISNUMBER($A119),ISNUMBER(DI$1)),IF(OFFSET(CountryData!$A$1,'Quality check'!$A119-1,'Quality check'!DI$1-1)=0,"",OFFSET(CountryData!$A$1,'Quality check'!$A119-1,'Quality check'!DI$1-1)),"")</f>
        <v/>
      </c>
      <c r="DJ119" s="308" t="str">
        <f ca="1">IF(AND(ISNUMBER($A119),ISNUMBER(DJ$1)),IF(OFFSET(CountryData!$A$1,'Quality check'!$A119-1,'Quality check'!DJ$1-1)=0,"",OFFSET(CountryData!$A$1,'Quality check'!$A119-1,'Quality check'!DJ$1-1)),"")</f>
        <v/>
      </c>
      <c r="DK119" s="203">
        <f ca="1">IF(AND(ISNUMBER($A119),ISNUMBER(DK$1)),IF(OFFSET(CountryData!$A$1,'Quality check'!$A119-1,'Quality check'!DK$1-1)=0,"",OFFSET(CountryData!$A$1,'Quality check'!$A119-1,'Quality check'!DK$1-1)),"")</f>
        <v>30000</v>
      </c>
      <c r="DL119" s="203">
        <f ca="1">IF(AND(ISNUMBER($A119),ISNUMBER(DL$1)),IF(OFFSET(CountryData!$A$1,'Quality check'!$A119-1,'Quality check'!DL$1-1)=0,"",OFFSET(CountryData!$A$1,'Quality check'!$A119-1,'Quality check'!DL$1-1)),"")</f>
        <v>20000</v>
      </c>
      <c r="DM119" s="203">
        <f ca="1">IF(AND(ISNUMBER($A119),ISNUMBER(DM$1)),IF(OFFSET(CountryData!$A$1,'Quality check'!$A119-1,'Quality check'!DM$1-1)=0,"",OFFSET(CountryData!$A$1,'Quality check'!$A119-1,'Quality check'!DM$1-1)),"")</f>
        <v>30000</v>
      </c>
      <c r="DN119" s="203">
        <f ca="1">IF(AND(ISNUMBER($A119),ISNUMBER(DN$1)),IF(OFFSET(CountryData!$A$1,'Quality check'!$A119-1,'Quality check'!DN$1-1)=0,"",OFFSET(CountryData!$A$1,'Quality check'!$A119-1,'Quality check'!DN$1-1)),"")</f>
        <v>40000</v>
      </c>
      <c r="DO119" t="str">
        <f ca="1">IF(AND(ISNUMBER($A119),ISNUMBER(DO$1)),IF(OFFSET(CountryData!$A$1,'Quality check'!$A119-1,'Quality check'!DO$1-1)=0,"",OFFSET(CountryData!$A$1,'Quality check'!$A119-1,'Quality check'!DO$1-1)),"")</f>
        <v/>
      </c>
      <c r="DP119" t="str">
        <f ca="1">IF(AND(ISNUMBER($A119),ISNUMBER(DP$1)),IF(OFFSET(CountryData!$A$1,'Quality check'!$A119-1,'Quality check'!DP$1-1)=0,"",OFFSET(CountryData!$A$1,'Quality check'!$A119-1,'Quality check'!DP$1-1)),"")</f>
        <v/>
      </c>
      <c r="EF119">
        <f>IF(D119&lt;&gt;"",IF(D119=D117,EF117,EF117+1),"")</f>
        <v>20</v>
      </c>
      <c r="EG119" t="str">
        <f>IF(EF119&lt;&gt;EF117,EF119,"")</f>
        <v/>
      </c>
      <c r="EH119" t="str">
        <f t="shared" si="11"/>
        <v/>
      </c>
    </row>
    <row r="120" spans="1:138" x14ac:dyDescent="0.25">
      <c r="A120" s="114">
        <f>IF(ISNUMBER(MATCH(C120,CountryData!$EM:$EM,0)),MATCH(C120,CountryData!$EM:$EM,0),"")</f>
        <v>137</v>
      </c>
      <c r="B120" t="s">
        <v>489</v>
      </c>
      <c r="C120" t="s">
        <v>921</v>
      </c>
      <c r="D120" t="str">
        <f t="shared" si="12"/>
        <v>Uganda</v>
      </c>
      <c r="E120">
        <f t="shared" si="13"/>
        <v>2012</v>
      </c>
      <c r="F120" s="203">
        <f ca="1">IF(AND(ISNUMBER($A120),ISNUMBER(F$1)),IF(OFFSET(CountryData!$A$1,'Quality check'!$A120-1,'Quality check'!F$1-1)=0,"",OFFSET(CountryData!$A$1,'Quality check'!$A120-1,'Quality check'!F$1-1)),"")</f>
        <v>35750297</v>
      </c>
      <c r="G120" s="203">
        <f ca="1">IF(AND(ISNUMBER($A120),ISNUMBER(G$1)),IF(OFFSET(CountryData!$A$1,'Quality check'!$A120-1,'Quality check'!G$1-1)=0,"",OFFSET(CountryData!$A$1,'Quality check'!$A120-1,'Quality check'!G$1-1)),"")</f>
        <v>17331743</v>
      </c>
      <c r="H120" s="202">
        <f ca="1">IF(AND(ISNUMBER($A120),ISNUMBER(H$1)),IF(OFFSET(CountryData!$A$1,'Quality check'!$A120-1,'Quality check'!H$1-1)=0,"",OFFSET(CountryData!$A$1,'Quality check'!$A120-1,'Quality check'!H$1-1)),"")</f>
        <v>1</v>
      </c>
      <c r="I120" s="202">
        <f ca="1">IF(AND(ISNUMBER($A120),ISNUMBER(I$1)),IF(OFFSET(CountryData!$A$1,'Quality check'!$A120-1,'Quality check'!I$1-1)=0,"",OFFSET(CountryData!$A$1,'Quality check'!$A120-1,'Quality check'!I$1-1)),"")</f>
        <v>3.2000000000000001E-2</v>
      </c>
      <c r="J120" s="203">
        <f ca="1">IF(AND(ISNUMBER($A120),ISNUMBER(J$1)),IF(OFFSET(CountryData!$A$1,'Quality check'!$A120-1,'Quality check'!J$1-1)=0,"",OFFSET(CountryData!$A$1,'Quality check'!$A120-1,'Quality check'!J$1-1)),"")</f>
        <v>18000538</v>
      </c>
      <c r="K120" s="203">
        <f ca="1">IF(AND(ISNUMBER($A120),ISNUMBER(K$1)),IF(OFFSET(CountryData!$A$1,'Quality check'!$A120-1,'Quality check'!K$1-1)=0,"",OFFSET(CountryData!$A$1,'Quality check'!$A120-1,'Quality check'!K$1-1)),"")</f>
        <v>8222568.3100000005</v>
      </c>
      <c r="L120" s="203">
        <f ca="1">IF(AND(ISNUMBER($A120),ISNUMBER(L$1)),IF(OFFSET(CountryData!$A$1,'Quality check'!$A120-1,'Quality check'!L$1-1)=0,"",OFFSET(CountryData!$A$1,'Quality check'!$A120-1,'Quality check'!L$1-1)),"")</f>
        <v>1787514.85</v>
      </c>
      <c r="M120" s="203">
        <f ca="1">IF(AND(ISNUMBER($A120),ISNUMBER(M$1)),IF(OFFSET(CountryData!$A$1,'Quality check'!$A120-1,'Quality check'!M$1-1)=0,"",OFFSET(CountryData!$A$1,'Quality check'!$A120-1,'Quality check'!M$1-1)),"")</f>
        <v>6971307.915</v>
      </c>
      <c r="N120" s="203">
        <f ca="1">IF(AND(ISNUMBER($A120),ISNUMBER(N$1)),IF(OFFSET(CountryData!$A$1,'Quality check'!$A120-1,'Quality check'!N$1-1)=0,"",OFFSET(CountryData!$A$1,'Quality check'!$A120-1,'Quality check'!N$1-1)),"")</f>
        <v>5434045.1440000003</v>
      </c>
      <c r="O120" s="203">
        <f ca="1">IF(AND(ISNUMBER($A120),ISNUMBER(O$1)),IF(OFFSET(CountryData!$A$1,'Quality check'!$A120-1,'Quality check'!O$1-1)=0,"",OFFSET(CountryData!$A$1,'Quality check'!$A120-1,'Quality check'!O$1-1)),"")</f>
        <v>471903.9204</v>
      </c>
      <c r="P120" s="203">
        <f ca="1">IF(AND(ISNUMBER($A120),ISNUMBER(P$1)),IF(OFFSET(CountryData!$A$1,'Quality check'!$A120-1,'Quality check'!P$1-1)=0,"",OFFSET(CountryData!$A$1,'Quality check'!$A120-1,'Quality check'!P$1-1)),"")</f>
        <v>679255.64300000004</v>
      </c>
      <c r="Q120" s="203">
        <f ca="1">IF(AND(ISNUMBER($A120),ISNUMBER(Q$1)),IF(OFFSET(CountryData!$A$1,'Quality check'!$A120-1,'Quality check'!Q$1-1)=0,"",OFFSET(CountryData!$A$1,'Quality check'!$A120-1,'Quality check'!Q$1-1)),"")</f>
        <v>1537262.7709999999</v>
      </c>
      <c r="R120" s="203">
        <f ca="1">IF(AND(ISNUMBER($A120),ISNUMBER(R$1)),IF(OFFSET(CountryData!$A$1,'Quality check'!$A120-1,'Quality check'!R$1-1)=0,"",OFFSET(CountryData!$A$1,'Quality check'!$A120-1,'Quality check'!R$1-1)),"")</f>
        <v>235951.9602</v>
      </c>
      <c r="S120" s="203">
        <f ca="1">IF(AND(ISNUMBER($A120),ISNUMBER(S$1)),IF(OFFSET(CountryData!$A$1,'Quality check'!$A120-1,'Quality check'!S$1-1)=0,"",OFFSET(CountryData!$A$1,'Quality check'!$A120-1,'Quality check'!S$1-1)),"")</f>
        <v>200201.66320000001</v>
      </c>
      <c r="T120" s="202">
        <f ca="1">IF(AND(ISNUMBER($A120),ISNUMBER(T$1)),IF(OFFSET(CountryData!$A$1,'Quality check'!$A120-1,'Quality check'!T$1-1)=0,"",OFFSET(CountryData!$A$1,'Quality check'!$A120-1,'Quality check'!T$1-1)),"")</f>
        <v>0.877</v>
      </c>
      <c r="U120" s="203">
        <f ca="1">IF(AND(ISNUMBER($A120),ISNUMBER(U$1)),IF(OFFSET(CountryData!$A$1,'Quality check'!$A120-1,'Quality check'!U$1-1)=0,"",OFFSET(CountryData!$A$1,'Quality check'!$A120-1,'Quality check'!U$1-1)),"")</f>
        <v>10010083.16</v>
      </c>
      <c r="V120" s="203">
        <f ca="1">IF(AND(ISNUMBER($A120),ISNUMBER(V$1)),IF(OFFSET(CountryData!$A$1,'Quality check'!$A120-1,'Quality check'!V$1-1)=0,"",OFFSET(CountryData!$A$1,'Quality check'!$A120-1,'Quality check'!V$1-1)),"")</f>
        <v>10010083.16</v>
      </c>
      <c r="W120" s="202">
        <f ca="1">IF(AND(ISNUMBER($A120),ISNUMBER(W$1)),IF(OFFSET(CountryData!$A$1,'Quality check'!$A120-1,'Quality check'!W$1-1)=0,"",OFFSET(CountryData!$A$1,'Quality check'!$A120-1,'Quality check'!W$1-1)),"")</f>
        <v>0.28699999999999998</v>
      </c>
      <c r="X120" s="202">
        <f ca="1">IF(AND(ISNUMBER($A120),ISNUMBER(X$1)),IF(OFFSET(CountryData!$A$1,'Quality check'!$A120-1,'Quality check'!X$1-1)=0,"",OFFSET(CountryData!$A$1,'Quality check'!$A120-1,'Quality check'!X$1-1)),"")</f>
        <v>5</v>
      </c>
      <c r="Y120" s="202">
        <f ca="1">IF(AND(ISNUMBER($A120),ISNUMBER(Y$1)),IF(OFFSET(CountryData!$A$1,'Quality check'!$A120-1,'Quality check'!Y$1-1)=0,"",OFFSET(CountryData!$A$1,'Quality check'!$A120-1,'Quality check'!Y$1-1)),"")</f>
        <v>0.28000000000000003</v>
      </c>
      <c r="Z120" s="202" t="str">
        <f ca="1">IF(AND(ISNUMBER($A120),ISNUMBER(Z$1)),IF(OFFSET(CountryData!$A$1,'Quality check'!$A120-1,'Quality check'!Z$1-1)=0,"",OFFSET(CountryData!$A$1,'Quality check'!$A120-1,'Quality check'!Z$1-1)),"")</f>
        <v xml:space="preserve"> </v>
      </c>
      <c r="AA120" s="203">
        <f ca="1">IF(AND(ISNUMBER($A120),ISNUMBER(AA$1)),IF(OFFSET(CountryData!$A$1,'Quality check'!$A120-1,'Quality check'!AA$1-1)=0,"",OFFSET(CountryData!$A$1,'Quality check'!$A120-1,'Quality check'!AA$1-1)),"")</f>
        <v>45000</v>
      </c>
      <c r="AB120" s="203">
        <f ca="1">IF(AND(ISNUMBER($A120),ISNUMBER(AB$1)),IF(OFFSET(CountryData!$A$1,'Quality check'!$A120-1,'Quality check'!AB$1-1)=0,"",OFFSET(CountryData!$A$1,'Quality check'!$A120-1,'Quality check'!AB$1-1)),"")</f>
        <v>90000</v>
      </c>
      <c r="AC120" s="203">
        <f ca="1">IF(AND(ISNUMBER($A120),ISNUMBER(AC$1)),IF(OFFSET(CountryData!$A$1,'Quality check'!$A120-1,'Quality check'!AC$1-1)=0,"",OFFSET(CountryData!$A$1,'Quality check'!$A120-1,'Quality check'!AC$1-1)),"")</f>
        <v>150000</v>
      </c>
      <c r="AD120" s="203">
        <f ca="1">IF(AND(ISNUMBER($A120),ISNUMBER(AD$1)),IF(OFFSET(CountryData!$A$1,'Quality check'!$A120-1,'Quality check'!AD$1-1)=0,"",OFFSET(CountryData!$A$1,'Quality check'!$A120-1,'Quality check'!AD$1-1)),"")</f>
        <v>6000</v>
      </c>
      <c r="AE120" s="202">
        <f ca="1">IF(AND(ISNUMBER($A120),ISNUMBER(AE$1)),IF(OFFSET(CountryData!$A$1,'Quality check'!$A120-1,'Quality check'!AE$1-1)=0,"",OFFSET(CountryData!$A$1,'Quality check'!$A120-1,'Quality check'!AE$1-1)),"")</f>
        <v>0.23</v>
      </c>
      <c r="AF120" s="308">
        <f ca="1">IF(AND(ISNUMBER($A120),ISNUMBER(AF$1)),IF(OFFSET(CountryData!$A$1,'Quality check'!$A120-1,'Quality check'!AF$1-1)=0,"",OFFSET(CountryData!$A$1,'Quality check'!$A120-1,'Quality check'!AF$1-1)),"")</f>
        <v>4</v>
      </c>
      <c r="AG120" s="203" t="str">
        <f ca="1">IF(AND(ISNUMBER($A120),ISNUMBER(AG$1)),IF(OFFSET(CountryData!$A$1,'Quality check'!$A120-1,'Quality check'!AG$1-1)=0,"",OFFSET(CountryData!$A$1,'Quality check'!$A120-1,'Quality check'!AG$1-1)),"")</f>
        <v>VHT</v>
      </c>
      <c r="AH120" s="203">
        <f ca="1">IF(AND(ISNUMBER($A120),ISNUMBER(AH$1)),IF(OFFSET(CountryData!$A$1,'Quality check'!$A120-1,'Quality check'!AH$1-1)=0,"",OFFSET(CountryData!$A$1,'Quality check'!$A120-1,'Quality check'!AH$1-1)),"")</f>
        <v>250</v>
      </c>
      <c r="AI120" s="203">
        <f ca="1">IF(AND(ISNUMBER($A120),ISNUMBER(AI$1)),IF(OFFSET(CountryData!$A$1,'Quality check'!$A120-1,'Quality check'!AI$1-1)=0,"",OFFSET(CountryData!$A$1,'Quality check'!$A120-1,'Quality check'!AI$1-1)),"")</f>
        <v>21000</v>
      </c>
      <c r="AJ120" s="202">
        <f ca="1">IF(AND(ISNUMBER($A120),ISNUMBER(AJ$1)),IF(OFFSET(CountryData!$A$1,'Quality check'!$A120-1,'Quality check'!AJ$1-1)=0,"",OFFSET(CountryData!$A$1,'Quality check'!$A120-1,'Quality check'!AJ$1-1)),"")</f>
        <v>0.6</v>
      </c>
      <c r="AK120" s="202">
        <f ca="1">IF(AND(ISNUMBER($A120),ISNUMBER(AK$1)),IF(OFFSET(CountryData!$A$1,'Quality check'!$A120-1,'Quality check'!AK$1-1)=0,"",OFFSET(CountryData!$A$1,'Quality check'!$A120-1,'Quality check'!AK$1-1)),"")</f>
        <v>0.4</v>
      </c>
      <c r="AL120" s="202">
        <f ca="1">IF(AND(ISNUMBER($A120),ISNUMBER(AL$1)),IF(OFFSET(CountryData!$A$1,'Quality check'!$A120-1,'Quality check'!AL$1-1)=0,"",OFFSET(CountryData!$A$1,'Quality check'!$A120-1,'Quality check'!AL$1-1)),"")</f>
        <v>0.15</v>
      </c>
      <c r="AM120" s="202">
        <f ca="1">IF(AND(ISNUMBER($A120),ISNUMBER(AM$1)),IF(OFFSET(CountryData!$A$1,'Quality check'!$A120-1,'Quality check'!AM$1-1)=0,"",OFFSET(CountryData!$A$1,'Quality check'!$A120-1,'Quality check'!AM$1-1)),"")</f>
        <v>0.3</v>
      </c>
      <c r="AN120" s="202" t="str">
        <f ca="1">IF(AND(ISNUMBER($A120),ISNUMBER(AN$1)),IF(OFFSET(CountryData!$A$1,'Quality check'!$A120-1,'Quality check'!AN$1-1)=0,"",OFFSET(CountryData!$A$1,'Quality check'!$A120-1,'Quality check'!AN$1-1)),"")</f>
        <v>VHT</v>
      </c>
      <c r="AO120" s="203">
        <f ca="1">IF(AND(ISNUMBER($A120),ISNUMBER(AO$1)),IF(OFFSET(CountryData!$A$1,'Quality check'!$A120-1,'Quality check'!AO$1-1)=0,"",OFFSET(CountryData!$A$1,'Quality check'!$A120-1,'Quality check'!AO$1-1)),"")</f>
        <v>250</v>
      </c>
      <c r="AP120" s="203">
        <f ca="1">IF(AND(ISNUMBER($A120),ISNUMBER(AP$1)),IF(OFFSET(CountryData!$A$1,'Quality check'!$A120-1,'Quality check'!AP$1-1)=0,"",OFFSET(CountryData!$A$1,'Quality check'!$A120-1,'Quality check'!AP$1-1)),"")</f>
        <v>21000</v>
      </c>
      <c r="AQ120" s="202">
        <f ca="1">IF(AND(ISNUMBER($A120),ISNUMBER(AQ$1)),IF(OFFSET(CountryData!$A$1,'Quality check'!$A120-1,'Quality check'!AQ$1-1)=0,"",OFFSET(CountryData!$A$1,'Quality check'!$A120-1,'Quality check'!AQ$1-1)),"")</f>
        <v>0.6</v>
      </c>
      <c r="AR120" s="202">
        <f ca="1">IF(AND(ISNUMBER($A120),ISNUMBER(AR$1)),IF(OFFSET(CountryData!$A$1,'Quality check'!$A120-1,'Quality check'!AR$1-1)=0,"",OFFSET(CountryData!$A$1,'Quality check'!$A120-1,'Quality check'!AR$1-1)),"")</f>
        <v>0.4</v>
      </c>
      <c r="AS120" s="202">
        <f ca="1">IF(AND(ISNUMBER($A120),ISNUMBER(AS$1)),IF(OFFSET(CountryData!$A$1,'Quality check'!$A120-1,'Quality check'!AS$1-1)=0,"",OFFSET(CountryData!$A$1,'Quality check'!$A120-1,'Quality check'!AS$1-1)),"")</f>
        <v>0.4</v>
      </c>
      <c r="AT120" s="202">
        <f ca="1">IF(AND(ISNUMBER($A120),ISNUMBER(AT$1)),IF(OFFSET(CountryData!$A$1,'Quality check'!$A120-1,'Quality check'!AT$1-1)=0,"",OFFSET(CountryData!$A$1,'Quality check'!$A120-1,'Quality check'!AT$1-1)),"")</f>
        <v>0.2</v>
      </c>
      <c r="AU120" s="202">
        <f ca="1">IF(AND(ISNUMBER($A120),ISNUMBER(AU$1)),IF(OFFSET(CountryData!$A$1,'Quality check'!$A120-1,'Quality check'!AU$1-1)=0,"",OFFSET(CountryData!$A$1,'Quality check'!$A120-1,'Quality check'!AU$1-1)),"")</f>
        <v>3</v>
      </c>
      <c r="AV120" s="202" t="str">
        <f ca="1">IF(AND(ISNUMBER($A120),ISNUMBER(AV$1)),IF(OFFSET(CountryData!$A$1,'Quality check'!$A120-1,'Quality check'!AV$1-1)=0,"",OFFSET(CountryData!$A$1,'Quality check'!$A120-1,'Quality check'!AV$1-1)),"")</f>
        <v>VHT</v>
      </c>
      <c r="AW120" s="203">
        <f ca="1">IF(AND(ISNUMBER($A120),ISNUMBER(AW$1)),IF(OFFSET(CountryData!$A$1,'Quality check'!$A120-1,'Quality check'!AW$1-1)=0,"",OFFSET(CountryData!$A$1,'Quality check'!$A120-1,'Quality check'!AW$1-1)),"")</f>
        <v>250</v>
      </c>
      <c r="AX120" s="203">
        <f ca="1">IF(AND(ISNUMBER($A120),ISNUMBER(AX$1)),IF(OFFSET(CountryData!$A$1,'Quality check'!$A120-1,'Quality check'!AX$1-1)=0,"",OFFSET(CountryData!$A$1,'Quality check'!$A120-1,'Quality check'!AX$1-1)),"")</f>
        <v>21000</v>
      </c>
      <c r="AY120" s="202">
        <f ca="1">IF(AND(ISNUMBER($A120),ISNUMBER(AY$1)),IF(OFFSET(CountryData!$A$1,'Quality check'!$A120-1,'Quality check'!AY$1-1)=0,"",OFFSET(CountryData!$A$1,'Quality check'!$A120-1,'Quality check'!AY$1-1)),"")</f>
        <v>1</v>
      </c>
      <c r="AZ120" s="202">
        <f ca="1">IF(AND(ISNUMBER($A120),ISNUMBER(AZ$1)),IF(OFFSET(CountryData!$A$1,'Quality check'!$A120-1,'Quality check'!AZ$1-1)=0,"",OFFSET(CountryData!$A$1,'Quality check'!$A120-1,'Quality check'!AZ$1-1)),"")</f>
        <v>0.6</v>
      </c>
      <c r="BA120" s="202">
        <f ca="1">IF(AND(ISNUMBER($A120),ISNUMBER(BA$1)),IF(OFFSET(CountryData!$A$1,'Quality check'!$A120-1,'Quality check'!BA$1-1)=0,"",OFFSET(CountryData!$A$1,'Quality check'!$A120-1,'Quality check'!BA$1-1)),"")</f>
        <v>0.4</v>
      </c>
      <c r="BB120" s="202">
        <f ca="1">IF(AND(ISNUMBER($A120),ISNUMBER(BB$1)),IF(OFFSET(CountryData!$A$1,'Quality check'!$A120-1,'Quality check'!BB$1-1)=0,"",OFFSET(CountryData!$A$1,'Quality check'!$A120-1,'Quality check'!BB$1-1)),"")</f>
        <v>0.6</v>
      </c>
      <c r="BC120" s="202">
        <f ca="1">IF(AND(ISNUMBER($A120),ISNUMBER(BC$1)),IF(OFFSET(CountryData!$A$1,'Quality check'!$A120-1,'Quality check'!BC$1-1)=0,"",OFFSET(CountryData!$A$1,'Quality check'!$A120-1,'Quality check'!BC$1-1)),"")</f>
        <v>0.4</v>
      </c>
      <c r="BD120" s="313" t="str">
        <f ca="1">IF(AND(ISNUMBER($A120),ISNUMBER(BD$1)),IF(OFFSET(CountryData!$A$1,'Quality check'!$A120-1,'Quality check'!BD$1-1)=0,"",OFFSET(CountryData!$A$1,'Quality check'!$A120-1,'Quality check'!BD$1-1)),"")</f>
        <v/>
      </c>
      <c r="BE120" s="313" t="str">
        <f ca="1">IF(AND(ISNUMBER($A120),ISNUMBER(BE$1)),IF(OFFSET(CountryData!$A$1,'Quality check'!$A120-1,'Quality check'!BE$1-1)=0,"",OFFSET(CountryData!$A$1,'Quality check'!$A120-1,'Quality check'!BE$1-1)),"")</f>
        <v/>
      </c>
      <c r="BF120" s="313" t="str">
        <f ca="1">IF(AND(ISNUMBER($A120),ISNUMBER(BF$1)),IF(OFFSET(CountryData!$A$1,'Quality check'!$A120-1,'Quality check'!BF$1-1)=0,"",OFFSET(CountryData!$A$1,'Quality check'!$A120-1,'Quality check'!BF$1-1)),"")</f>
        <v/>
      </c>
      <c r="BG120" s="203" t="str">
        <f ca="1">IF(AND(ISNUMBER($A120),ISNUMBER(BG$1)),IF(OFFSET(CountryData!$A$1,'Quality check'!$A120-1,'Quality check'!BG$1-1)=0,"",OFFSET(CountryData!$A$1,'Quality check'!$A120-1,'Quality check'!BG$1-1)),"")</f>
        <v/>
      </c>
      <c r="BH120" s="202" t="str">
        <f ca="1">IF(AND(ISNUMBER($A120),ISNUMBER(BH$1)),IF(OFFSET(CountryData!$A$1,'Quality check'!$A120-1,'Quality check'!BH$1-1)=0,"",OFFSET(CountryData!$A$1,'Quality check'!$A120-1,'Quality check'!BH$1-1)),"")</f>
        <v/>
      </c>
      <c r="BI120" s="203" t="str">
        <f ca="1">IF(AND(ISNUMBER($A120),ISNUMBER(BI$1)),IF(OFFSET(CountryData!$A$1,'Quality check'!$A120-1,'Quality check'!BI$1-1)=0,"",OFFSET(CountryData!$A$1,'Quality check'!$A120-1,'Quality check'!BI$1-1)),"")</f>
        <v/>
      </c>
      <c r="BJ120" s="202" t="str">
        <f ca="1">IF(AND(ISNUMBER($A120),ISNUMBER(BJ$1)),IF(OFFSET(CountryData!$A$1,'Quality check'!$A120-1,'Quality check'!BJ$1-1)=0,"",OFFSET(CountryData!$A$1,'Quality check'!$A120-1,'Quality check'!BJ$1-1)),"")</f>
        <v/>
      </c>
      <c r="BK120" s="202" t="str">
        <f ca="1">IF(AND(ISNUMBER($A120),ISNUMBER(BK$1)),IF(OFFSET(CountryData!$A$1,'Quality check'!$A120-1,'Quality check'!BK$1-1)=0,"",OFFSET(CountryData!$A$1,'Quality check'!$A120-1,'Quality check'!BK$1-1)),"")</f>
        <v/>
      </c>
      <c r="BL120" s="308">
        <f ca="1">IF(AND(ISNUMBER($A120),ISNUMBER(BL$1)),IF(OFFSET(CountryData!$A$1,'Quality check'!$A120-1,'Quality check'!BL$1-1)=0,"",OFFSET(CountryData!$A$1,'Quality check'!$A120-1,'Quality check'!BL$1-1)),"")</f>
        <v>0.95</v>
      </c>
      <c r="BM120" s="308">
        <f ca="1">IF(AND(ISNUMBER($A120),ISNUMBER(BM$1)),IF(OFFSET(CountryData!$A$1,'Quality check'!$A120-1,'Quality check'!BM$1-1)=0,"",OFFSET(CountryData!$A$1,'Quality check'!$A120-1,'Quality check'!BM$1-1)),"")</f>
        <v>0.23</v>
      </c>
      <c r="BN120" s="308">
        <f ca="1">IF(AND(ISNUMBER($A120),ISNUMBER(BN$1)),IF(OFFSET(CountryData!$A$1,'Quality check'!$A120-1,'Quality check'!BN$1-1)=0,"",OFFSET(CountryData!$A$1,'Quality check'!$A120-1,'Quality check'!BN$1-1)),"")</f>
        <v>0.24</v>
      </c>
      <c r="BO120" s="308">
        <f ca="1">IF(AND(ISNUMBER($A120),ISNUMBER(BO$1)),IF(OFFSET(CountryData!$A$1,'Quality check'!$A120-1,'Quality check'!BO$1-1)=0,"",OFFSET(CountryData!$A$1,'Quality check'!$A120-1,'Quality check'!BO$1-1)),"")</f>
        <v>0.48</v>
      </c>
      <c r="BP120" s="308">
        <f ca="1">IF(AND(ISNUMBER($A120),ISNUMBER(BP$1)),IF(OFFSET(CountryData!$A$1,'Quality check'!$A120-1,'Quality check'!BP$1-1)=0,"",OFFSET(CountryData!$A$1,'Quality check'!$A120-1,'Quality check'!BP$1-1)),"")</f>
        <v>0.05</v>
      </c>
      <c r="BQ120" s="308">
        <f ca="1">IF(AND(ISNUMBER($A120),ISNUMBER(BQ$1)),IF(OFFSET(CountryData!$A$1,'Quality check'!$A120-1,'Quality check'!BQ$1-1)=0,"",OFFSET(CountryData!$A$1,'Quality check'!$A120-1,'Quality check'!BQ$1-1)),"")</f>
        <v>0.04</v>
      </c>
      <c r="BR120" s="308">
        <f ca="1">IF(AND(ISNUMBER($A120),ISNUMBER(BR$1)),IF(OFFSET(CountryData!$A$1,'Quality check'!$A120-1,'Quality check'!BR$1-1)=0,"",OFFSET(CountryData!$A$1,'Quality check'!$A120-1,'Quality check'!BR$1-1)),"")</f>
        <v>0.72</v>
      </c>
      <c r="BS120" s="308">
        <f ca="1">IF(AND(ISNUMBER($A120),ISNUMBER(BS$1)),IF(OFFSET(CountryData!$A$1,'Quality check'!$A120-1,'Quality check'!BS$1-1)=0,"",OFFSET(CountryData!$A$1,'Quality check'!$A120-1,'Quality check'!BS$1-1)),"")</f>
        <v>0.46</v>
      </c>
      <c r="BT120" s="308">
        <f ca="1">IF(AND(ISNUMBER($A120),ISNUMBER(BT$1)),IF(OFFSET(CountryData!$A$1,'Quality check'!$A120-1,'Quality check'!BT$1-1)=0,"",OFFSET(CountryData!$A$1,'Quality check'!$A120-1,'Quality check'!BT$1-1)),"")</f>
        <v>0.5</v>
      </c>
      <c r="BU120" s="308">
        <f ca="1">IF(AND(ISNUMBER($A120),ISNUMBER(BU$1)),IF(OFFSET(CountryData!$A$1,'Quality check'!$A120-1,'Quality check'!BU$1-1)=0,"",OFFSET(CountryData!$A$1,'Quality check'!$A120-1,'Quality check'!BU$1-1)),"")</f>
        <v>0.2</v>
      </c>
      <c r="BV120" s="308">
        <f ca="1">IF(AND(ISNUMBER($A120),ISNUMBER(BV$1)),IF(OFFSET(CountryData!$A$1,'Quality check'!$A120-1,'Quality check'!BV$1-1)=0,"",OFFSET(CountryData!$A$1,'Quality check'!$A120-1,'Quality check'!BV$1-1)),"")</f>
        <v>0.03</v>
      </c>
      <c r="BW120" s="308">
        <f ca="1">IF(AND(ISNUMBER($A120),ISNUMBER(BW$1)),IF(OFFSET(CountryData!$A$1,'Quality check'!$A120-1,'Quality check'!BW$1-1)=0,"",OFFSET(CountryData!$A$1,'Quality check'!$A120-1,'Quality check'!BW$1-1)),"")</f>
        <v>0.02</v>
      </c>
      <c r="BX120" s="202">
        <f ca="1">IF(AND(ISNUMBER($A120),ISNUMBER(BX$1)),IF(OFFSET(CountryData!$A$1,'Quality check'!$A120-1,'Quality check'!BX$1-1)=0,"",OFFSET(CountryData!$A$1,'Quality check'!$A120-1,'Quality check'!BX$1-1)),"")</f>
        <v>0.5</v>
      </c>
      <c r="BY120" s="308">
        <f ca="1">IF(AND(ISNUMBER($A120),ISNUMBER(BY$1)),IF(OFFSET(CountryData!$A$1,'Quality check'!$A120-1,'Quality check'!BY$1-1)=0,"",OFFSET(CountryData!$A$1,'Quality check'!$A120-1,'Quality check'!BY$1-1)),"")</f>
        <v>0.23</v>
      </c>
      <c r="BZ120" s="308">
        <f ca="1">IF(AND(ISNUMBER($A120),ISNUMBER(BZ$1)),IF(OFFSET(CountryData!$A$1,'Quality check'!$A120-1,'Quality check'!BZ$1-1)=0,"",OFFSET(CountryData!$A$1,'Quality check'!$A120-1,'Quality check'!BZ$1-1)),"")</f>
        <v>0.24</v>
      </c>
      <c r="CA120" s="308">
        <f ca="1">IF(AND(ISNUMBER($A120),ISNUMBER(CA$1)),IF(OFFSET(CountryData!$A$1,'Quality check'!$A120-1,'Quality check'!CA$1-1)=0,"",OFFSET(CountryData!$A$1,'Quality check'!$A120-1,'Quality check'!CA$1-1)),"")</f>
        <v>0.79500000000000004</v>
      </c>
      <c r="CB120" s="308">
        <f ca="1">IF(AND(ISNUMBER($A120),ISNUMBER(CB$1)),IF(OFFSET(CountryData!$A$1,'Quality check'!$A120-1,'Quality check'!CB$1-1)=0,"",OFFSET(CountryData!$A$1,'Quality check'!$A120-1,'Quality check'!CB$1-1)),"")</f>
        <v>0.47</v>
      </c>
      <c r="CC120" s="308">
        <f ca="1">IF(AND(ISNUMBER($A120),ISNUMBER(CC$1)),IF(OFFSET(CountryData!$A$1,'Quality check'!$A120-1,'Quality check'!CC$1-1)=0,"",OFFSET(CountryData!$A$1,'Quality check'!$A120-1,'Quality check'!CC$1-1)),"")</f>
        <v>0.6</v>
      </c>
      <c r="CD120" s="308">
        <f ca="1">IF(AND(ISNUMBER($A120),ISNUMBER(CD$1)),IF(OFFSET(CountryData!$A$1,'Quality check'!$A120-1,'Quality check'!CD$1-1)=0,"",OFFSET(CountryData!$A$1,'Quality check'!$A120-1,'Quality check'!CD$1-1)),"")</f>
        <v>0.55000000000000004</v>
      </c>
      <c r="CE120" s="308">
        <f ca="1">IF(AND(ISNUMBER($A120),ISNUMBER(CE$1)),IF(OFFSET(CountryData!$A$1,'Quality check'!$A120-1,'Quality check'!CE$1-1)=0,"",OFFSET(CountryData!$A$1,'Quality check'!$A120-1,'Quality check'!CE$1-1)),"")</f>
        <v>0.7</v>
      </c>
      <c r="CF120" s="308">
        <f ca="1">IF(AND(ISNUMBER($A120),ISNUMBER(CF$1)),IF(OFFSET(CountryData!$A$1,'Quality check'!$A120-1,'Quality check'!CF$1-1)=0,"",OFFSET(CountryData!$A$1,'Quality check'!$A120-1,'Quality check'!CF$1-1)),"")</f>
        <v>0.74</v>
      </c>
      <c r="CG120" s="308">
        <f ca="1">IF(AND(ISNUMBER($A120),ISNUMBER(CG$1)),IF(OFFSET(CountryData!$A$1,'Quality check'!$A120-1,'Quality check'!CG$1-1)=0,"",OFFSET(CountryData!$A$1,'Quality check'!$A120-1,'Quality check'!CG$1-1)),"")</f>
        <v>0.74</v>
      </c>
      <c r="CH120" s="308">
        <f ca="1">IF(AND(ISNUMBER($A120),ISNUMBER(CH$1)),IF(OFFSET(CountryData!$A$1,'Quality check'!$A120-1,'Quality check'!CH$1-1)=0,"",OFFSET(CountryData!$A$1,'Quality check'!$A120-1,'Quality check'!CH$1-1)),"")</f>
        <v>0.63</v>
      </c>
      <c r="CI120" s="308">
        <f ca="1">IF(AND(ISNUMBER($A120),ISNUMBER(CI$1)),IF(OFFSET(CountryData!$A$1,'Quality check'!$A120-1,'Quality check'!CI$1-1)=0,"",OFFSET(CountryData!$A$1,'Quality check'!$A120-1,'Quality check'!CI$1-1)),"")</f>
        <v>0.71</v>
      </c>
      <c r="CJ120" s="308" t="str">
        <f ca="1">IF(AND(ISNUMBER($A120),ISNUMBER(CJ$1)),IF(OFFSET(CountryData!$A$1,'Quality check'!$A120-1,'Quality check'!CJ$1-1)=0,"",OFFSET(CountryData!$A$1,'Quality check'!$A120-1,'Quality check'!CJ$1-1)),"")</f>
        <v/>
      </c>
      <c r="CK120" s="202" t="str">
        <f ca="1">IF(AND(ISNUMBER($A120),ISNUMBER(CK$1)),IF(OFFSET(CountryData!$A$1,'Quality check'!$A120-1,'Quality check'!CK$1-1)=0,"",OFFSET(CountryData!$A$1,'Quality check'!$A120-1,'Quality check'!CK$1-1)),"")</f>
        <v/>
      </c>
      <c r="CL120" s="308" t="str">
        <f ca="1">IF(AND(ISNUMBER($A120),ISNUMBER(CL$1)),IF(OFFSET(CountryData!$A$1,'Quality check'!$A120-1,'Quality check'!CL$1-1)=0,"",OFFSET(CountryData!$A$1,'Quality check'!$A120-1,'Quality check'!CL$1-1)),"")</f>
        <v/>
      </c>
      <c r="CM120" s="308" t="str">
        <f ca="1">IF(AND(ISNUMBER($A120),ISNUMBER(CM$1)),IF(OFFSET(CountryData!$A$1,'Quality check'!$A120-1,'Quality check'!CM$1-1)=0,"",OFFSET(CountryData!$A$1,'Quality check'!$A120-1,'Quality check'!CM$1-1)),"")</f>
        <v/>
      </c>
      <c r="CN120" s="308" t="str">
        <f ca="1">IF(AND(ISNUMBER($A120),ISNUMBER(CN$1)),IF(OFFSET(CountryData!$A$1,'Quality check'!$A120-1,'Quality check'!CN$1-1)=0,"",OFFSET(CountryData!$A$1,'Quality check'!$A120-1,'Quality check'!CN$1-1)),"")</f>
        <v/>
      </c>
      <c r="CO120" s="308" t="str">
        <f ca="1">IF(AND(ISNUMBER($A120),ISNUMBER(CO$1)),IF(OFFSET(CountryData!$A$1,'Quality check'!$A120-1,'Quality check'!CO$1-1)=0,"",OFFSET(CountryData!$A$1,'Quality check'!$A120-1,'Quality check'!CO$1-1)),"")</f>
        <v/>
      </c>
      <c r="CP120" s="308" t="str">
        <f ca="1">IF(AND(ISNUMBER($A120),ISNUMBER(CP$1)),IF(OFFSET(CountryData!$A$1,'Quality check'!$A120-1,'Quality check'!CP$1-1)=0,"",OFFSET(CountryData!$A$1,'Quality check'!$A120-1,'Quality check'!CP$1-1)),"")</f>
        <v/>
      </c>
      <c r="CQ120" s="308">
        <f ca="1">IF(AND(ISNUMBER($A120),ISNUMBER(CQ$1)),IF(OFFSET(CountryData!$A$1,'Quality check'!$A120-1,'Quality check'!CQ$1-1)=0,"",OFFSET(CountryData!$A$1,'Quality check'!$A120-1,'Quality check'!CQ$1-1)),"")</f>
        <v>0.3</v>
      </c>
      <c r="CR120" s="203">
        <f ca="1">IF(AND(ISNUMBER($A120),ISNUMBER(CR$1)),IF(OFFSET(CountryData!$A$1,'Quality check'!$A120-1,'Quality check'!CR$1-1)=0,"",OFFSET(CountryData!$A$1,'Quality check'!$A120-1,'Quality check'!CR$1-1)),"")</f>
        <v>25</v>
      </c>
      <c r="CS120" s="203">
        <f ca="1">IF(AND(ISNUMBER($A120),ISNUMBER(CS$1)),IF(OFFSET(CountryData!$A$1,'Quality check'!$A120-1,'Quality check'!CS$1-1)=0,"",OFFSET(CountryData!$A$1,'Quality check'!$A120-1,'Quality check'!CS$1-1)),"")</f>
        <v>78240</v>
      </c>
      <c r="CT120" s="203">
        <f ca="1">IF(AND(ISNUMBER($A120),ISNUMBER(CT$1)),IF(OFFSET(CountryData!$A$1,'Quality check'!$A120-1,'Quality check'!CT$1-1)=0,"",OFFSET(CountryData!$A$1,'Quality check'!$A120-1,'Quality check'!CT$1-1)),"")</f>
        <v>11150</v>
      </c>
      <c r="CU120" s="203">
        <f ca="1">IF(AND(ISNUMBER($A120),ISNUMBER(CU$1)),IF(OFFSET(CountryData!$A$1,'Quality check'!$A120-1,'Quality check'!CU$1-1)=0,"",OFFSET(CountryData!$A$1,'Quality check'!$A120-1,'Quality check'!CU$1-1)),"")</f>
        <v>28.5</v>
      </c>
      <c r="CV120" s="203">
        <f ca="1">IF(AND(ISNUMBER($A120),ISNUMBER(CV$1)),IF(OFFSET(CountryData!$A$1,'Quality check'!$A120-1,'Quality check'!CV$1-1)=0,"",OFFSET(CountryData!$A$1,'Quality check'!$A120-1,'Quality check'!CV$1-1)),"")</f>
        <v>33000</v>
      </c>
      <c r="CW120" s="203">
        <f ca="1">IF(AND(ISNUMBER($A120),ISNUMBER(CW$1)),IF(OFFSET(CountryData!$A$1,'Quality check'!$A120-1,'Quality check'!CW$1-1)=0,"",OFFSET(CountryData!$A$1,'Quality check'!$A120-1,'Quality check'!CW$1-1)),"")</f>
        <v>60000</v>
      </c>
      <c r="CX120" s="203">
        <f ca="1">IF(AND(ISNUMBER($A120),ISNUMBER(CX$1)),IF(OFFSET(CountryData!$A$1,'Quality check'!$A120-1,'Quality check'!CX$1-1)=0,"",OFFSET(CountryData!$A$1,'Quality check'!$A120-1,'Quality check'!CX$1-1)),"")</f>
        <v>80000</v>
      </c>
      <c r="CY120" s="203" t="str">
        <f ca="1">IF(AND(ISNUMBER($A120),ISNUMBER(CY$1)),IF(OFFSET(CountryData!$A$1,'Quality check'!$A120-1,'Quality check'!CY$1-1)=0,"",OFFSET(CountryData!$A$1,'Quality check'!$A120-1,'Quality check'!CY$1-1)),"")</f>
        <v xml:space="preserve"> </v>
      </c>
      <c r="CZ120" s="308">
        <f ca="1">IF(AND(ISNUMBER($A120),ISNUMBER(CZ$1)),IF(OFFSET(CountryData!$A$1,'Quality check'!$A120-1,'Quality check'!CZ$1-1)=0,"",OFFSET(CountryData!$A$1,'Quality check'!$A120-1,'Quality check'!CZ$1-1)),"")</f>
        <v>6</v>
      </c>
      <c r="DA120" s="308">
        <f ca="1">IF(AND(ISNUMBER($A120),ISNUMBER(DA$1)),IF(OFFSET(CountryData!$A$1,'Quality check'!$A120-1,'Quality check'!DA$1-1)=0,"",OFFSET(CountryData!$A$1,'Quality check'!$A120-1,'Quality check'!DA$1-1)),"")</f>
        <v>0.5</v>
      </c>
      <c r="DB120" s="202">
        <f ca="1">IF(AND(ISNUMBER($A120),ISNUMBER(DB$1)),IF(OFFSET(CountryData!$A$1,'Quality check'!$A120-1,'Quality check'!DB$1-1)=0,"",OFFSET(CountryData!$A$1,'Quality check'!$A120-1,'Quality check'!DB$1-1)),"")</f>
        <v>0.5</v>
      </c>
      <c r="DC120" s="308">
        <f ca="1">IF(AND(ISNUMBER($A120),ISNUMBER(DC$1)),IF(OFFSET(CountryData!$A$1,'Quality check'!$A120-1,'Quality check'!DC$1-1)=0,"",OFFSET(CountryData!$A$1,'Quality check'!$A120-1,'Quality check'!DC$1-1)),"")</f>
        <v>0.22</v>
      </c>
      <c r="DD120" s="308">
        <f ca="1">IF(AND(ISNUMBER($A120),ISNUMBER(DD$1)),IF(OFFSET(CountryData!$A$1,'Quality check'!$A120-1,'Quality check'!DD$1-1)=0,"",OFFSET(CountryData!$A$1,'Quality check'!$A120-1,'Quality check'!DD$1-1)),"")</f>
        <v>0.5</v>
      </c>
      <c r="DE120" s="202">
        <f ca="1">IF(AND(ISNUMBER($A120),ISNUMBER(DE$1)),IF(OFFSET(CountryData!$A$1,'Quality check'!$A120-1,'Quality check'!DE$1-1)=0,"",OFFSET(CountryData!$A$1,'Quality check'!$A120-1,'Quality check'!DE$1-1)),"")</f>
        <v>0.5</v>
      </c>
      <c r="DF120" s="203">
        <f ca="1">IF(AND(ISNUMBER($A120),ISNUMBER(DF$1)),IF(OFFSET(CountryData!$A$1,'Quality check'!$A120-1,'Quality check'!DF$1-1)=0,"",OFFSET(CountryData!$A$1,'Quality check'!$A120-1,'Quality check'!DF$1-1)),"")</f>
        <v>3.66</v>
      </c>
      <c r="DG120" s="308" t="str">
        <f ca="1">IF(AND(ISNUMBER($A120),ISNUMBER(DG$1)),IF(OFFSET(CountryData!$A$1,'Quality check'!$A120-1,'Quality check'!DG$1-1)=0,"",OFFSET(CountryData!$A$1,'Quality check'!$A120-1,'Quality check'!DG$1-1)),"")</f>
        <v/>
      </c>
      <c r="DH120" s="203" t="str">
        <f ca="1">IF(AND(ISNUMBER($A120),ISNUMBER(DH$1)),IF(OFFSET(CountryData!$A$1,'Quality check'!$A120-1,'Quality check'!DH$1-1)=0,"",OFFSET(CountryData!$A$1,'Quality check'!$A120-1,'Quality check'!DH$1-1)),"")</f>
        <v/>
      </c>
      <c r="DI120" s="308" t="str">
        <f ca="1">IF(AND(ISNUMBER($A120),ISNUMBER(DI$1)),IF(OFFSET(CountryData!$A$1,'Quality check'!$A120-1,'Quality check'!DI$1-1)=0,"",OFFSET(CountryData!$A$1,'Quality check'!$A120-1,'Quality check'!DI$1-1)),"")</f>
        <v/>
      </c>
      <c r="DJ120" s="308" t="str">
        <f ca="1">IF(AND(ISNUMBER($A120),ISNUMBER(DJ$1)),IF(OFFSET(CountryData!$A$1,'Quality check'!$A120-1,'Quality check'!DJ$1-1)=0,"",OFFSET(CountryData!$A$1,'Quality check'!$A120-1,'Quality check'!DJ$1-1)),"")</f>
        <v/>
      </c>
      <c r="DK120" s="203">
        <f ca="1">IF(AND(ISNUMBER($A120),ISNUMBER(DK$1)),IF(OFFSET(CountryData!$A$1,'Quality check'!$A120-1,'Quality check'!DK$1-1)=0,"",OFFSET(CountryData!$A$1,'Quality check'!$A120-1,'Quality check'!DK$1-1)),"")</f>
        <v>30000</v>
      </c>
      <c r="DL120" s="203">
        <f ca="1">IF(AND(ISNUMBER($A120),ISNUMBER(DL$1)),IF(OFFSET(CountryData!$A$1,'Quality check'!$A120-1,'Quality check'!DL$1-1)=0,"",OFFSET(CountryData!$A$1,'Quality check'!$A120-1,'Quality check'!DL$1-1)),"")</f>
        <v>20000</v>
      </c>
      <c r="DM120" s="203">
        <f ca="1">IF(AND(ISNUMBER($A120),ISNUMBER(DM$1)),IF(OFFSET(CountryData!$A$1,'Quality check'!$A120-1,'Quality check'!DM$1-1)=0,"",OFFSET(CountryData!$A$1,'Quality check'!$A120-1,'Quality check'!DM$1-1)),"")</f>
        <v>30000</v>
      </c>
      <c r="DN120" s="203">
        <f ca="1">IF(AND(ISNUMBER($A120),ISNUMBER(DN$1)),IF(OFFSET(CountryData!$A$1,'Quality check'!$A120-1,'Quality check'!DN$1-1)=0,"",OFFSET(CountryData!$A$1,'Quality check'!$A120-1,'Quality check'!DN$1-1)),"")</f>
        <v>40000</v>
      </c>
      <c r="DO120" t="str">
        <f ca="1">IF(AND(ISNUMBER($A120),ISNUMBER(DO$1)),IF(OFFSET(CountryData!$A$1,'Quality check'!$A120-1,'Quality check'!DO$1-1)=0,"",OFFSET(CountryData!$A$1,'Quality check'!$A120-1,'Quality check'!DO$1-1)),"")</f>
        <v/>
      </c>
      <c r="DP120" t="str">
        <f ca="1">IF(AND(ISNUMBER($A120),ISNUMBER(DP$1)),IF(OFFSET(CountryData!$A$1,'Quality check'!$A120-1,'Quality check'!DP$1-1)=0,"",OFFSET(CountryData!$A$1,'Quality check'!$A120-1,'Quality check'!DP$1-1)),"")</f>
        <v/>
      </c>
      <c r="EF120">
        <f>IF(D120&lt;&gt;"",IF(D120=D118,EF118,EF118+1),"")</f>
        <v>20</v>
      </c>
      <c r="EG120" t="str">
        <f>IF(EF120&lt;&gt;EF118,EF120,"")</f>
        <v/>
      </c>
      <c r="EH120" t="str">
        <f t="shared" si="11"/>
        <v/>
      </c>
    </row>
    <row r="121" spans="1:138" x14ac:dyDescent="0.25">
      <c r="A121" s="114">
        <f>IF(ISNUMBER(MATCH(C121,CountryData!$EM:$EM,0)),MATCH(C121,CountryData!$EM:$EM,0),"")</f>
        <v>111</v>
      </c>
      <c r="B121" t="s">
        <v>490</v>
      </c>
      <c r="C121" t="s">
        <v>809</v>
      </c>
      <c r="D121" t="str">
        <f t="shared" si="12"/>
        <v>Uganda</v>
      </c>
      <c r="E121">
        <f t="shared" si="13"/>
        <v>2013</v>
      </c>
      <c r="F121" s="203" t="str">
        <f ca="1">IF(AND(ISNUMBER($A121),ISNUMBER(F$1)),IF(OFFSET(CountryData!$A$1,'Quality check'!$A121-1,'Quality check'!F$1-1)=0,"",OFFSET(CountryData!$A$1,'Quality check'!$A121-1,'Quality check'!F$1-1)),"")</f>
        <v/>
      </c>
      <c r="G121" s="203" t="str">
        <f ca="1">IF(AND(ISNUMBER($A121),ISNUMBER(G$1)),IF(OFFSET(CountryData!$A$1,'Quality check'!$A121-1,'Quality check'!G$1-1)=0,"",OFFSET(CountryData!$A$1,'Quality check'!$A121-1,'Quality check'!G$1-1)),"")</f>
        <v/>
      </c>
      <c r="H121" s="202" t="str">
        <f ca="1">IF(AND(ISNUMBER($A121),ISNUMBER(H$1)),IF(OFFSET(CountryData!$A$1,'Quality check'!$A121-1,'Quality check'!H$1-1)=0,"",OFFSET(CountryData!$A$1,'Quality check'!$A121-1,'Quality check'!H$1-1)),"")</f>
        <v/>
      </c>
      <c r="I121" s="202" t="str">
        <f ca="1">IF(AND(ISNUMBER($A121),ISNUMBER(I$1)),IF(OFFSET(CountryData!$A$1,'Quality check'!$A121-1,'Quality check'!I$1-1)=0,"",OFFSET(CountryData!$A$1,'Quality check'!$A121-1,'Quality check'!I$1-1)),"")</f>
        <v/>
      </c>
      <c r="J121" s="203" t="str">
        <f ca="1">IF(AND(ISNUMBER($A121),ISNUMBER(J$1)),IF(OFFSET(CountryData!$A$1,'Quality check'!$A121-1,'Quality check'!J$1-1)=0,"",OFFSET(CountryData!$A$1,'Quality check'!$A121-1,'Quality check'!J$1-1)),"")</f>
        <v/>
      </c>
      <c r="K121" s="203" t="str">
        <f ca="1">IF(AND(ISNUMBER($A121),ISNUMBER(K$1)),IF(OFFSET(CountryData!$A$1,'Quality check'!$A121-1,'Quality check'!K$1-1)=0,"",OFFSET(CountryData!$A$1,'Quality check'!$A121-1,'Quality check'!K$1-1)),"")</f>
        <v/>
      </c>
      <c r="L121" s="203" t="str">
        <f ca="1">IF(AND(ISNUMBER($A121),ISNUMBER(L$1)),IF(OFFSET(CountryData!$A$1,'Quality check'!$A121-1,'Quality check'!L$1-1)=0,"",OFFSET(CountryData!$A$1,'Quality check'!$A121-1,'Quality check'!L$1-1)),"")</f>
        <v/>
      </c>
      <c r="M121" s="203" t="str">
        <f ca="1">IF(AND(ISNUMBER($A121),ISNUMBER(M$1)),IF(OFFSET(CountryData!$A$1,'Quality check'!$A121-1,'Quality check'!M$1-1)=0,"",OFFSET(CountryData!$A$1,'Quality check'!$A121-1,'Quality check'!M$1-1)),"")</f>
        <v/>
      </c>
      <c r="N121" s="203" t="str">
        <f ca="1">IF(AND(ISNUMBER($A121),ISNUMBER(N$1)),IF(OFFSET(CountryData!$A$1,'Quality check'!$A121-1,'Quality check'!N$1-1)=0,"",OFFSET(CountryData!$A$1,'Quality check'!$A121-1,'Quality check'!N$1-1)),"")</f>
        <v/>
      </c>
      <c r="O121" s="203" t="str">
        <f ca="1">IF(AND(ISNUMBER($A121),ISNUMBER(O$1)),IF(OFFSET(CountryData!$A$1,'Quality check'!$A121-1,'Quality check'!O$1-1)=0,"",OFFSET(CountryData!$A$1,'Quality check'!$A121-1,'Quality check'!O$1-1)),"")</f>
        <v/>
      </c>
      <c r="P121" s="203" t="str">
        <f ca="1">IF(AND(ISNUMBER($A121),ISNUMBER(P$1)),IF(OFFSET(CountryData!$A$1,'Quality check'!$A121-1,'Quality check'!P$1-1)=0,"",OFFSET(CountryData!$A$1,'Quality check'!$A121-1,'Quality check'!P$1-1)),"")</f>
        <v/>
      </c>
      <c r="Q121" s="203" t="str">
        <f ca="1">IF(AND(ISNUMBER($A121),ISNUMBER(Q$1)),IF(OFFSET(CountryData!$A$1,'Quality check'!$A121-1,'Quality check'!Q$1-1)=0,"",OFFSET(CountryData!$A$1,'Quality check'!$A121-1,'Quality check'!Q$1-1)),"")</f>
        <v/>
      </c>
      <c r="R121" s="203" t="str">
        <f ca="1">IF(AND(ISNUMBER($A121),ISNUMBER(R$1)),IF(OFFSET(CountryData!$A$1,'Quality check'!$A121-1,'Quality check'!R$1-1)=0,"",OFFSET(CountryData!$A$1,'Quality check'!$A121-1,'Quality check'!R$1-1)),"")</f>
        <v/>
      </c>
      <c r="S121" s="203" t="str">
        <f ca="1">IF(AND(ISNUMBER($A121),ISNUMBER(S$1)),IF(OFFSET(CountryData!$A$1,'Quality check'!$A121-1,'Quality check'!S$1-1)=0,"",OFFSET(CountryData!$A$1,'Quality check'!$A121-1,'Quality check'!S$1-1)),"")</f>
        <v/>
      </c>
      <c r="T121" s="202" t="str">
        <f ca="1">IF(AND(ISNUMBER($A121),ISNUMBER(T$1)),IF(OFFSET(CountryData!$A$1,'Quality check'!$A121-1,'Quality check'!T$1-1)=0,"",OFFSET(CountryData!$A$1,'Quality check'!$A121-1,'Quality check'!T$1-1)),"")</f>
        <v/>
      </c>
      <c r="U121" s="203" t="str">
        <f ca="1">IF(AND(ISNUMBER($A121),ISNUMBER(U$1)),IF(OFFSET(CountryData!$A$1,'Quality check'!$A121-1,'Quality check'!U$1-1)=0,"",OFFSET(CountryData!$A$1,'Quality check'!$A121-1,'Quality check'!U$1-1)),"")</f>
        <v/>
      </c>
      <c r="V121" s="203" t="str">
        <f ca="1">IF(AND(ISNUMBER($A121),ISNUMBER(V$1)),IF(OFFSET(CountryData!$A$1,'Quality check'!$A121-1,'Quality check'!V$1-1)=0,"",OFFSET(CountryData!$A$1,'Quality check'!$A121-1,'Quality check'!V$1-1)),"")</f>
        <v/>
      </c>
      <c r="W121" s="202" t="str">
        <f ca="1">IF(AND(ISNUMBER($A121),ISNUMBER(W$1)),IF(OFFSET(CountryData!$A$1,'Quality check'!$A121-1,'Quality check'!W$1-1)=0,"",OFFSET(CountryData!$A$1,'Quality check'!$A121-1,'Quality check'!W$1-1)),"")</f>
        <v/>
      </c>
      <c r="X121" s="202" t="str">
        <f ca="1">IF(AND(ISNUMBER($A121),ISNUMBER(X$1)),IF(OFFSET(CountryData!$A$1,'Quality check'!$A121-1,'Quality check'!X$1-1)=0,"",OFFSET(CountryData!$A$1,'Quality check'!$A121-1,'Quality check'!X$1-1)),"")</f>
        <v/>
      </c>
      <c r="Y121" s="202" t="str">
        <f ca="1">IF(AND(ISNUMBER($A121),ISNUMBER(Y$1)),IF(OFFSET(CountryData!$A$1,'Quality check'!$A121-1,'Quality check'!Y$1-1)=0,"",OFFSET(CountryData!$A$1,'Quality check'!$A121-1,'Quality check'!Y$1-1)),"")</f>
        <v/>
      </c>
      <c r="Z121" s="202" t="str">
        <f ca="1">IF(AND(ISNUMBER($A121),ISNUMBER(Z$1)),IF(OFFSET(CountryData!$A$1,'Quality check'!$A121-1,'Quality check'!Z$1-1)=0,"",OFFSET(CountryData!$A$1,'Quality check'!$A121-1,'Quality check'!Z$1-1)),"")</f>
        <v/>
      </c>
      <c r="AA121" s="203" t="str">
        <f ca="1">IF(AND(ISNUMBER($A121),ISNUMBER(AA$1)),IF(OFFSET(CountryData!$A$1,'Quality check'!$A121-1,'Quality check'!AA$1-1)=0,"",OFFSET(CountryData!$A$1,'Quality check'!$A121-1,'Quality check'!AA$1-1)),"")</f>
        <v/>
      </c>
      <c r="AB121" s="203" t="str">
        <f ca="1">IF(AND(ISNUMBER($A121),ISNUMBER(AB$1)),IF(OFFSET(CountryData!$A$1,'Quality check'!$A121-1,'Quality check'!AB$1-1)=0,"",OFFSET(CountryData!$A$1,'Quality check'!$A121-1,'Quality check'!AB$1-1)),"")</f>
        <v/>
      </c>
      <c r="AC121" s="203" t="str">
        <f ca="1">IF(AND(ISNUMBER($A121),ISNUMBER(AC$1)),IF(OFFSET(CountryData!$A$1,'Quality check'!$A121-1,'Quality check'!AC$1-1)=0,"",OFFSET(CountryData!$A$1,'Quality check'!$A121-1,'Quality check'!AC$1-1)),"")</f>
        <v/>
      </c>
      <c r="AD121" s="203" t="str">
        <f ca="1">IF(AND(ISNUMBER($A121),ISNUMBER(AD$1)),IF(OFFSET(CountryData!$A$1,'Quality check'!$A121-1,'Quality check'!AD$1-1)=0,"",OFFSET(CountryData!$A$1,'Quality check'!$A121-1,'Quality check'!AD$1-1)),"")</f>
        <v/>
      </c>
      <c r="AE121" s="202" t="str">
        <f ca="1">IF(AND(ISNUMBER($A121),ISNUMBER(AE$1)),IF(OFFSET(CountryData!$A$1,'Quality check'!$A121-1,'Quality check'!AE$1-1)=0,"",OFFSET(CountryData!$A$1,'Quality check'!$A121-1,'Quality check'!AE$1-1)),"")</f>
        <v/>
      </c>
      <c r="AF121" s="308" t="str">
        <f ca="1">IF(AND(ISNUMBER($A121),ISNUMBER(AF$1)),IF(OFFSET(CountryData!$A$1,'Quality check'!$A121-1,'Quality check'!AF$1-1)=0,"",OFFSET(CountryData!$A$1,'Quality check'!$A121-1,'Quality check'!AF$1-1)),"")</f>
        <v/>
      </c>
      <c r="AG121" s="203" t="str">
        <f ca="1">IF(AND(ISNUMBER($A121),ISNUMBER(AG$1)),IF(OFFSET(CountryData!$A$1,'Quality check'!$A121-1,'Quality check'!AG$1-1)=0,"",OFFSET(CountryData!$A$1,'Quality check'!$A121-1,'Quality check'!AG$1-1)),"")</f>
        <v/>
      </c>
      <c r="AH121" s="203" t="str">
        <f ca="1">IF(AND(ISNUMBER($A121),ISNUMBER(AH$1)),IF(OFFSET(CountryData!$A$1,'Quality check'!$A121-1,'Quality check'!AH$1-1)=0,"",OFFSET(CountryData!$A$1,'Quality check'!$A121-1,'Quality check'!AH$1-1)),"")</f>
        <v/>
      </c>
      <c r="AI121" s="203" t="str">
        <f ca="1">IF(AND(ISNUMBER($A121),ISNUMBER(AI$1)),IF(OFFSET(CountryData!$A$1,'Quality check'!$A121-1,'Quality check'!AI$1-1)=0,"",OFFSET(CountryData!$A$1,'Quality check'!$A121-1,'Quality check'!AI$1-1)),"")</f>
        <v/>
      </c>
      <c r="AJ121" s="202" t="str">
        <f ca="1">IF(AND(ISNUMBER($A121),ISNUMBER(AJ$1)),IF(OFFSET(CountryData!$A$1,'Quality check'!$A121-1,'Quality check'!AJ$1-1)=0,"",OFFSET(CountryData!$A$1,'Quality check'!$A121-1,'Quality check'!AJ$1-1)),"")</f>
        <v/>
      </c>
      <c r="AK121" s="202" t="str">
        <f ca="1">IF(AND(ISNUMBER($A121),ISNUMBER(AK$1)),IF(OFFSET(CountryData!$A$1,'Quality check'!$A121-1,'Quality check'!AK$1-1)=0,"",OFFSET(CountryData!$A$1,'Quality check'!$A121-1,'Quality check'!AK$1-1)),"")</f>
        <v/>
      </c>
      <c r="AL121" s="202" t="str">
        <f ca="1">IF(AND(ISNUMBER($A121),ISNUMBER(AL$1)),IF(OFFSET(CountryData!$A$1,'Quality check'!$A121-1,'Quality check'!AL$1-1)=0,"",OFFSET(CountryData!$A$1,'Quality check'!$A121-1,'Quality check'!AL$1-1)),"")</f>
        <v/>
      </c>
      <c r="AM121" s="202" t="str">
        <f ca="1">IF(AND(ISNUMBER($A121),ISNUMBER(AM$1)),IF(OFFSET(CountryData!$A$1,'Quality check'!$A121-1,'Quality check'!AM$1-1)=0,"",OFFSET(CountryData!$A$1,'Quality check'!$A121-1,'Quality check'!AM$1-1)),"")</f>
        <v/>
      </c>
      <c r="AN121" s="202" t="str">
        <f ca="1">IF(AND(ISNUMBER($A121),ISNUMBER(AN$1)),IF(OFFSET(CountryData!$A$1,'Quality check'!$A121-1,'Quality check'!AN$1-1)=0,"",OFFSET(CountryData!$A$1,'Quality check'!$A121-1,'Quality check'!AN$1-1)),"")</f>
        <v/>
      </c>
      <c r="AO121" s="203" t="str">
        <f ca="1">IF(AND(ISNUMBER($A121),ISNUMBER(AO$1)),IF(OFFSET(CountryData!$A$1,'Quality check'!$A121-1,'Quality check'!AO$1-1)=0,"",OFFSET(CountryData!$A$1,'Quality check'!$A121-1,'Quality check'!AO$1-1)),"")</f>
        <v/>
      </c>
      <c r="AP121" s="203" t="str">
        <f ca="1">IF(AND(ISNUMBER($A121),ISNUMBER(AP$1)),IF(OFFSET(CountryData!$A$1,'Quality check'!$A121-1,'Quality check'!AP$1-1)=0,"",OFFSET(CountryData!$A$1,'Quality check'!$A121-1,'Quality check'!AP$1-1)),"")</f>
        <v/>
      </c>
      <c r="AQ121" s="202" t="str">
        <f ca="1">IF(AND(ISNUMBER($A121),ISNUMBER(AQ$1)),IF(OFFSET(CountryData!$A$1,'Quality check'!$A121-1,'Quality check'!AQ$1-1)=0,"",OFFSET(CountryData!$A$1,'Quality check'!$A121-1,'Quality check'!AQ$1-1)),"")</f>
        <v/>
      </c>
      <c r="AR121" s="202" t="str">
        <f ca="1">IF(AND(ISNUMBER($A121),ISNUMBER(AR$1)),IF(OFFSET(CountryData!$A$1,'Quality check'!$A121-1,'Quality check'!AR$1-1)=0,"",OFFSET(CountryData!$A$1,'Quality check'!$A121-1,'Quality check'!AR$1-1)),"")</f>
        <v/>
      </c>
      <c r="AS121" s="202" t="str">
        <f ca="1">IF(AND(ISNUMBER($A121),ISNUMBER(AS$1)),IF(OFFSET(CountryData!$A$1,'Quality check'!$A121-1,'Quality check'!AS$1-1)=0,"",OFFSET(CountryData!$A$1,'Quality check'!$A121-1,'Quality check'!AS$1-1)),"")</f>
        <v/>
      </c>
      <c r="AT121" s="202" t="str">
        <f ca="1">IF(AND(ISNUMBER($A121),ISNUMBER(AT$1)),IF(OFFSET(CountryData!$A$1,'Quality check'!$A121-1,'Quality check'!AT$1-1)=0,"",OFFSET(CountryData!$A$1,'Quality check'!$A121-1,'Quality check'!AT$1-1)),"")</f>
        <v/>
      </c>
      <c r="AU121" s="202" t="str">
        <f ca="1">IF(AND(ISNUMBER($A121),ISNUMBER(AU$1)),IF(OFFSET(CountryData!$A$1,'Quality check'!$A121-1,'Quality check'!AU$1-1)=0,"",OFFSET(CountryData!$A$1,'Quality check'!$A121-1,'Quality check'!AU$1-1)),"")</f>
        <v/>
      </c>
      <c r="AV121" s="202" t="str">
        <f ca="1">IF(AND(ISNUMBER($A121),ISNUMBER(AV$1)),IF(OFFSET(CountryData!$A$1,'Quality check'!$A121-1,'Quality check'!AV$1-1)=0,"",OFFSET(CountryData!$A$1,'Quality check'!$A121-1,'Quality check'!AV$1-1)),"")</f>
        <v/>
      </c>
      <c r="AW121" s="203" t="str">
        <f ca="1">IF(AND(ISNUMBER($A121),ISNUMBER(AW$1)),IF(OFFSET(CountryData!$A$1,'Quality check'!$A121-1,'Quality check'!AW$1-1)=0,"",OFFSET(CountryData!$A$1,'Quality check'!$A121-1,'Quality check'!AW$1-1)),"")</f>
        <v/>
      </c>
      <c r="AX121" s="203" t="str">
        <f ca="1">IF(AND(ISNUMBER($A121),ISNUMBER(AX$1)),IF(OFFSET(CountryData!$A$1,'Quality check'!$A121-1,'Quality check'!AX$1-1)=0,"",OFFSET(CountryData!$A$1,'Quality check'!$A121-1,'Quality check'!AX$1-1)),"")</f>
        <v/>
      </c>
      <c r="AY121" s="202" t="str">
        <f ca="1">IF(AND(ISNUMBER($A121),ISNUMBER(AY$1)),IF(OFFSET(CountryData!$A$1,'Quality check'!$A121-1,'Quality check'!AY$1-1)=0,"",OFFSET(CountryData!$A$1,'Quality check'!$A121-1,'Quality check'!AY$1-1)),"")</f>
        <v/>
      </c>
      <c r="AZ121" s="202" t="str">
        <f ca="1">IF(AND(ISNUMBER($A121),ISNUMBER(AZ$1)),IF(OFFSET(CountryData!$A$1,'Quality check'!$A121-1,'Quality check'!AZ$1-1)=0,"",OFFSET(CountryData!$A$1,'Quality check'!$A121-1,'Quality check'!AZ$1-1)),"")</f>
        <v/>
      </c>
      <c r="BA121" s="202" t="str">
        <f ca="1">IF(AND(ISNUMBER($A121),ISNUMBER(BA$1)),IF(OFFSET(CountryData!$A$1,'Quality check'!$A121-1,'Quality check'!BA$1-1)=0,"",OFFSET(CountryData!$A$1,'Quality check'!$A121-1,'Quality check'!BA$1-1)),"")</f>
        <v/>
      </c>
      <c r="BB121" s="202" t="str">
        <f ca="1">IF(AND(ISNUMBER($A121),ISNUMBER(BB$1)),IF(OFFSET(CountryData!$A$1,'Quality check'!$A121-1,'Quality check'!BB$1-1)=0,"",OFFSET(CountryData!$A$1,'Quality check'!$A121-1,'Quality check'!BB$1-1)),"")</f>
        <v/>
      </c>
      <c r="BC121" s="202" t="str">
        <f ca="1">IF(AND(ISNUMBER($A121),ISNUMBER(BC$1)),IF(OFFSET(CountryData!$A$1,'Quality check'!$A121-1,'Quality check'!BC$1-1)=0,"",OFFSET(CountryData!$A$1,'Quality check'!$A121-1,'Quality check'!BC$1-1)),"")</f>
        <v/>
      </c>
      <c r="BD121" s="313" t="str">
        <f ca="1">IF(AND(ISNUMBER($A121),ISNUMBER(BD$1)),IF(OFFSET(CountryData!$A$1,'Quality check'!$A121-1,'Quality check'!BD$1-1)=0,"",OFFSET(CountryData!$A$1,'Quality check'!$A121-1,'Quality check'!BD$1-1)),"")</f>
        <v/>
      </c>
      <c r="BE121" s="313" t="str">
        <f ca="1">IF(AND(ISNUMBER($A121),ISNUMBER(BE$1)),IF(OFFSET(CountryData!$A$1,'Quality check'!$A121-1,'Quality check'!BE$1-1)=0,"",OFFSET(CountryData!$A$1,'Quality check'!$A121-1,'Quality check'!BE$1-1)),"")</f>
        <v/>
      </c>
      <c r="BF121" s="313" t="str">
        <f ca="1">IF(AND(ISNUMBER($A121),ISNUMBER(BF$1)),IF(OFFSET(CountryData!$A$1,'Quality check'!$A121-1,'Quality check'!BF$1-1)=0,"",OFFSET(CountryData!$A$1,'Quality check'!$A121-1,'Quality check'!BF$1-1)),"")</f>
        <v/>
      </c>
      <c r="BG121" s="203" t="str">
        <f ca="1">IF(AND(ISNUMBER($A121),ISNUMBER(BG$1)),IF(OFFSET(CountryData!$A$1,'Quality check'!$A121-1,'Quality check'!BG$1-1)=0,"",OFFSET(CountryData!$A$1,'Quality check'!$A121-1,'Quality check'!BG$1-1)),"")</f>
        <v/>
      </c>
      <c r="BH121" s="202" t="str">
        <f ca="1">IF(AND(ISNUMBER($A121),ISNUMBER(BH$1)),IF(OFFSET(CountryData!$A$1,'Quality check'!$A121-1,'Quality check'!BH$1-1)=0,"",OFFSET(CountryData!$A$1,'Quality check'!$A121-1,'Quality check'!BH$1-1)),"")</f>
        <v/>
      </c>
      <c r="BI121" s="203" t="str">
        <f ca="1">IF(AND(ISNUMBER($A121),ISNUMBER(BI$1)),IF(OFFSET(CountryData!$A$1,'Quality check'!$A121-1,'Quality check'!BI$1-1)=0,"",OFFSET(CountryData!$A$1,'Quality check'!$A121-1,'Quality check'!BI$1-1)),"")</f>
        <v/>
      </c>
      <c r="BJ121" s="202" t="str">
        <f ca="1">IF(AND(ISNUMBER($A121),ISNUMBER(BJ$1)),IF(OFFSET(CountryData!$A$1,'Quality check'!$A121-1,'Quality check'!BJ$1-1)=0,"",OFFSET(CountryData!$A$1,'Quality check'!$A121-1,'Quality check'!BJ$1-1)),"")</f>
        <v/>
      </c>
      <c r="BK121" s="202" t="str">
        <f ca="1">IF(AND(ISNUMBER($A121),ISNUMBER(BK$1)),IF(OFFSET(CountryData!$A$1,'Quality check'!$A121-1,'Quality check'!BK$1-1)=0,"",OFFSET(CountryData!$A$1,'Quality check'!$A121-1,'Quality check'!BK$1-1)),"")</f>
        <v/>
      </c>
      <c r="BL121" s="308" t="str">
        <f ca="1">IF(AND(ISNUMBER($A121),ISNUMBER(BL$1)),IF(OFFSET(CountryData!$A$1,'Quality check'!$A121-1,'Quality check'!BL$1-1)=0,"",OFFSET(CountryData!$A$1,'Quality check'!$A121-1,'Quality check'!BL$1-1)),"")</f>
        <v/>
      </c>
      <c r="BM121" s="308" t="str">
        <f ca="1">IF(AND(ISNUMBER($A121),ISNUMBER(BM$1)),IF(OFFSET(CountryData!$A$1,'Quality check'!$A121-1,'Quality check'!BM$1-1)=0,"",OFFSET(CountryData!$A$1,'Quality check'!$A121-1,'Quality check'!BM$1-1)),"")</f>
        <v/>
      </c>
      <c r="BN121" s="308" t="str">
        <f ca="1">IF(AND(ISNUMBER($A121),ISNUMBER(BN$1)),IF(OFFSET(CountryData!$A$1,'Quality check'!$A121-1,'Quality check'!BN$1-1)=0,"",OFFSET(CountryData!$A$1,'Quality check'!$A121-1,'Quality check'!BN$1-1)),"")</f>
        <v/>
      </c>
      <c r="BO121" s="308" t="str">
        <f ca="1">IF(AND(ISNUMBER($A121),ISNUMBER(BO$1)),IF(OFFSET(CountryData!$A$1,'Quality check'!$A121-1,'Quality check'!BO$1-1)=0,"",OFFSET(CountryData!$A$1,'Quality check'!$A121-1,'Quality check'!BO$1-1)),"")</f>
        <v/>
      </c>
      <c r="BP121" s="308" t="str">
        <f ca="1">IF(AND(ISNUMBER($A121),ISNUMBER(BP$1)),IF(OFFSET(CountryData!$A$1,'Quality check'!$A121-1,'Quality check'!BP$1-1)=0,"",OFFSET(CountryData!$A$1,'Quality check'!$A121-1,'Quality check'!BP$1-1)),"")</f>
        <v/>
      </c>
      <c r="BQ121" s="308" t="str">
        <f ca="1">IF(AND(ISNUMBER($A121),ISNUMBER(BQ$1)),IF(OFFSET(CountryData!$A$1,'Quality check'!$A121-1,'Quality check'!BQ$1-1)=0,"",OFFSET(CountryData!$A$1,'Quality check'!$A121-1,'Quality check'!BQ$1-1)),"")</f>
        <v/>
      </c>
      <c r="BR121" s="308" t="str">
        <f ca="1">IF(AND(ISNUMBER($A121),ISNUMBER(BR$1)),IF(OFFSET(CountryData!$A$1,'Quality check'!$A121-1,'Quality check'!BR$1-1)=0,"",OFFSET(CountryData!$A$1,'Quality check'!$A121-1,'Quality check'!BR$1-1)),"")</f>
        <v/>
      </c>
      <c r="BS121" s="308" t="str">
        <f ca="1">IF(AND(ISNUMBER($A121),ISNUMBER(BS$1)),IF(OFFSET(CountryData!$A$1,'Quality check'!$A121-1,'Quality check'!BS$1-1)=0,"",OFFSET(CountryData!$A$1,'Quality check'!$A121-1,'Quality check'!BS$1-1)),"")</f>
        <v/>
      </c>
      <c r="BT121" s="308" t="str">
        <f ca="1">IF(AND(ISNUMBER($A121),ISNUMBER(BT$1)),IF(OFFSET(CountryData!$A$1,'Quality check'!$A121-1,'Quality check'!BT$1-1)=0,"",OFFSET(CountryData!$A$1,'Quality check'!$A121-1,'Quality check'!BT$1-1)),"")</f>
        <v/>
      </c>
      <c r="BU121" s="308" t="str">
        <f ca="1">IF(AND(ISNUMBER($A121),ISNUMBER(BU$1)),IF(OFFSET(CountryData!$A$1,'Quality check'!$A121-1,'Quality check'!BU$1-1)=0,"",OFFSET(CountryData!$A$1,'Quality check'!$A121-1,'Quality check'!BU$1-1)),"")</f>
        <v/>
      </c>
      <c r="BV121" s="308" t="str">
        <f ca="1">IF(AND(ISNUMBER($A121),ISNUMBER(BV$1)),IF(OFFSET(CountryData!$A$1,'Quality check'!$A121-1,'Quality check'!BV$1-1)=0,"",OFFSET(CountryData!$A$1,'Quality check'!$A121-1,'Quality check'!BV$1-1)),"")</f>
        <v/>
      </c>
      <c r="BW121" s="308" t="str">
        <f ca="1">IF(AND(ISNUMBER($A121),ISNUMBER(BW$1)),IF(OFFSET(CountryData!$A$1,'Quality check'!$A121-1,'Quality check'!BW$1-1)=0,"",OFFSET(CountryData!$A$1,'Quality check'!$A121-1,'Quality check'!BW$1-1)),"")</f>
        <v/>
      </c>
      <c r="BX121" s="202" t="str">
        <f ca="1">IF(AND(ISNUMBER($A121),ISNUMBER(BX$1)),IF(OFFSET(CountryData!$A$1,'Quality check'!$A121-1,'Quality check'!BX$1-1)=0,"",OFFSET(CountryData!$A$1,'Quality check'!$A121-1,'Quality check'!BX$1-1)),"")</f>
        <v/>
      </c>
      <c r="BY121" s="308" t="str">
        <f ca="1">IF(AND(ISNUMBER($A121),ISNUMBER(BY$1)),IF(OFFSET(CountryData!$A$1,'Quality check'!$A121-1,'Quality check'!BY$1-1)=0,"",OFFSET(CountryData!$A$1,'Quality check'!$A121-1,'Quality check'!BY$1-1)),"")</f>
        <v/>
      </c>
      <c r="BZ121" s="308" t="str">
        <f ca="1">IF(AND(ISNUMBER($A121),ISNUMBER(BZ$1)),IF(OFFSET(CountryData!$A$1,'Quality check'!$A121-1,'Quality check'!BZ$1-1)=0,"",OFFSET(CountryData!$A$1,'Quality check'!$A121-1,'Quality check'!BZ$1-1)),"")</f>
        <v/>
      </c>
      <c r="CA121" s="308" t="str">
        <f ca="1">IF(AND(ISNUMBER($A121),ISNUMBER(CA$1)),IF(OFFSET(CountryData!$A$1,'Quality check'!$A121-1,'Quality check'!CA$1-1)=0,"",OFFSET(CountryData!$A$1,'Quality check'!$A121-1,'Quality check'!CA$1-1)),"")</f>
        <v/>
      </c>
      <c r="CB121" s="308" t="str">
        <f ca="1">IF(AND(ISNUMBER($A121),ISNUMBER(CB$1)),IF(OFFSET(CountryData!$A$1,'Quality check'!$A121-1,'Quality check'!CB$1-1)=0,"",OFFSET(CountryData!$A$1,'Quality check'!$A121-1,'Quality check'!CB$1-1)),"")</f>
        <v/>
      </c>
      <c r="CC121" s="308" t="str">
        <f ca="1">IF(AND(ISNUMBER($A121),ISNUMBER(CC$1)),IF(OFFSET(CountryData!$A$1,'Quality check'!$A121-1,'Quality check'!CC$1-1)=0,"",OFFSET(CountryData!$A$1,'Quality check'!$A121-1,'Quality check'!CC$1-1)),"")</f>
        <v/>
      </c>
      <c r="CD121" s="308" t="str">
        <f ca="1">IF(AND(ISNUMBER($A121),ISNUMBER(CD$1)),IF(OFFSET(CountryData!$A$1,'Quality check'!$A121-1,'Quality check'!CD$1-1)=0,"",OFFSET(CountryData!$A$1,'Quality check'!$A121-1,'Quality check'!CD$1-1)),"")</f>
        <v/>
      </c>
      <c r="CE121" s="308" t="str">
        <f ca="1">IF(AND(ISNUMBER($A121),ISNUMBER(CE$1)),IF(OFFSET(CountryData!$A$1,'Quality check'!$A121-1,'Quality check'!CE$1-1)=0,"",OFFSET(CountryData!$A$1,'Quality check'!$A121-1,'Quality check'!CE$1-1)),"")</f>
        <v/>
      </c>
      <c r="CF121" s="308" t="str">
        <f ca="1">IF(AND(ISNUMBER($A121),ISNUMBER(CF$1)),IF(OFFSET(CountryData!$A$1,'Quality check'!$A121-1,'Quality check'!CF$1-1)=0,"",OFFSET(CountryData!$A$1,'Quality check'!$A121-1,'Quality check'!CF$1-1)),"")</f>
        <v/>
      </c>
      <c r="CG121" s="308" t="str">
        <f ca="1">IF(AND(ISNUMBER($A121),ISNUMBER(CG$1)),IF(OFFSET(CountryData!$A$1,'Quality check'!$A121-1,'Quality check'!CG$1-1)=0,"",OFFSET(CountryData!$A$1,'Quality check'!$A121-1,'Quality check'!CG$1-1)),"")</f>
        <v/>
      </c>
      <c r="CH121" s="308" t="str">
        <f ca="1">IF(AND(ISNUMBER($A121),ISNUMBER(CH$1)),IF(OFFSET(CountryData!$A$1,'Quality check'!$A121-1,'Quality check'!CH$1-1)=0,"",OFFSET(CountryData!$A$1,'Quality check'!$A121-1,'Quality check'!CH$1-1)),"")</f>
        <v/>
      </c>
      <c r="CI121" s="308" t="str">
        <f ca="1">IF(AND(ISNUMBER($A121),ISNUMBER(CI$1)),IF(OFFSET(CountryData!$A$1,'Quality check'!$A121-1,'Quality check'!CI$1-1)=0,"",OFFSET(CountryData!$A$1,'Quality check'!$A121-1,'Quality check'!CI$1-1)),"")</f>
        <v/>
      </c>
      <c r="CJ121" s="308" t="str">
        <f ca="1">IF(AND(ISNUMBER($A121),ISNUMBER(CJ$1)),IF(OFFSET(CountryData!$A$1,'Quality check'!$A121-1,'Quality check'!CJ$1-1)=0,"",OFFSET(CountryData!$A$1,'Quality check'!$A121-1,'Quality check'!CJ$1-1)),"")</f>
        <v/>
      </c>
      <c r="CK121" s="202" t="str">
        <f ca="1">IF(AND(ISNUMBER($A121),ISNUMBER(CK$1)),IF(OFFSET(CountryData!$A$1,'Quality check'!$A121-1,'Quality check'!CK$1-1)=0,"",OFFSET(CountryData!$A$1,'Quality check'!$A121-1,'Quality check'!CK$1-1)),"")</f>
        <v/>
      </c>
      <c r="CL121" s="308" t="str">
        <f ca="1">IF(AND(ISNUMBER($A121),ISNUMBER(CL$1)),IF(OFFSET(CountryData!$A$1,'Quality check'!$A121-1,'Quality check'!CL$1-1)=0,"",OFFSET(CountryData!$A$1,'Quality check'!$A121-1,'Quality check'!CL$1-1)),"")</f>
        <v/>
      </c>
      <c r="CM121" s="308" t="str">
        <f ca="1">IF(AND(ISNUMBER($A121),ISNUMBER(CM$1)),IF(OFFSET(CountryData!$A$1,'Quality check'!$A121-1,'Quality check'!CM$1-1)=0,"",OFFSET(CountryData!$A$1,'Quality check'!$A121-1,'Quality check'!CM$1-1)),"")</f>
        <v/>
      </c>
      <c r="CN121" s="308" t="str">
        <f ca="1">IF(AND(ISNUMBER($A121),ISNUMBER(CN$1)),IF(OFFSET(CountryData!$A$1,'Quality check'!$A121-1,'Quality check'!CN$1-1)=0,"",OFFSET(CountryData!$A$1,'Quality check'!$A121-1,'Quality check'!CN$1-1)),"")</f>
        <v/>
      </c>
      <c r="CO121" s="308" t="str">
        <f ca="1">IF(AND(ISNUMBER($A121),ISNUMBER(CO$1)),IF(OFFSET(CountryData!$A$1,'Quality check'!$A121-1,'Quality check'!CO$1-1)=0,"",OFFSET(CountryData!$A$1,'Quality check'!$A121-1,'Quality check'!CO$1-1)),"")</f>
        <v/>
      </c>
      <c r="CP121" s="308" t="str">
        <f ca="1">IF(AND(ISNUMBER($A121),ISNUMBER(CP$1)),IF(OFFSET(CountryData!$A$1,'Quality check'!$A121-1,'Quality check'!CP$1-1)=0,"",OFFSET(CountryData!$A$1,'Quality check'!$A121-1,'Quality check'!CP$1-1)),"")</f>
        <v/>
      </c>
      <c r="CQ121" s="308" t="str">
        <f ca="1">IF(AND(ISNUMBER($A121),ISNUMBER(CQ$1)),IF(OFFSET(CountryData!$A$1,'Quality check'!$A121-1,'Quality check'!CQ$1-1)=0,"",OFFSET(CountryData!$A$1,'Quality check'!$A121-1,'Quality check'!CQ$1-1)),"")</f>
        <v/>
      </c>
      <c r="CR121" s="203" t="str">
        <f ca="1">IF(AND(ISNUMBER($A121),ISNUMBER(CR$1)),IF(OFFSET(CountryData!$A$1,'Quality check'!$A121-1,'Quality check'!CR$1-1)=0,"",OFFSET(CountryData!$A$1,'Quality check'!$A121-1,'Quality check'!CR$1-1)),"")</f>
        <v/>
      </c>
      <c r="CS121" s="203" t="str">
        <f ca="1">IF(AND(ISNUMBER($A121),ISNUMBER(CS$1)),IF(OFFSET(CountryData!$A$1,'Quality check'!$A121-1,'Quality check'!CS$1-1)=0,"",OFFSET(CountryData!$A$1,'Quality check'!$A121-1,'Quality check'!CS$1-1)),"")</f>
        <v/>
      </c>
      <c r="CT121" s="203" t="str">
        <f ca="1">IF(AND(ISNUMBER($A121),ISNUMBER(CT$1)),IF(OFFSET(CountryData!$A$1,'Quality check'!$A121-1,'Quality check'!CT$1-1)=0,"",OFFSET(CountryData!$A$1,'Quality check'!$A121-1,'Quality check'!CT$1-1)),"")</f>
        <v/>
      </c>
      <c r="CU121" s="203" t="str">
        <f ca="1">IF(AND(ISNUMBER($A121),ISNUMBER(CU$1)),IF(OFFSET(CountryData!$A$1,'Quality check'!$A121-1,'Quality check'!CU$1-1)=0,"",OFFSET(CountryData!$A$1,'Quality check'!$A121-1,'Quality check'!CU$1-1)),"")</f>
        <v/>
      </c>
      <c r="CV121" s="203" t="str">
        <f ca="1">IF(AND(ISNUMBER($A121),ISNUMBER(CV$1)),IF(OFFSET(CountryData!$A$1,'Quality check'!$A121-1,'Quality check'!CV$1-1)=0,"",OFFSET(CountryData!$A$1,'Quality check'!$A121-1,'Quality check'!CV$1-1)),"")</f>
        <v/>
      </c>
      <c r="CW121" s="203" t="str">
        <f ca="1">IF(AND(ISNUMBER($A121),ISNUMBER(CW$1)),IF(OFFSET(CountryData!$A$1,'Quality check'!$A121-1,'Quality check'!CW$1-1)=0,"",OFFSET(CountryData!$A$1,'Quality check'!$A121-1,'Quality check'!CW$1-1)),"")</f>
        <v/>
      </c>
      <c r="CX121" s="203" t="str">
        <f ca="1">IF(AND(ISNUMBER($A121),ISNUMBER(CX$1)),IF(OFFSET(CountryData!$A$1,'Quality check'!$A121-1,'Quality check'!CX$1-1)=0,"",OFFSET(CountryData!$A$1,'Quality check'!$A121-1,'Quality check'!CX$1-1)),"")</f>
        <v/>
      </c>
      <c r="CY121" s="203" t="str">
        <f ca="1">IF(AND(ISNUMBER($A121),ISNUMBER(CY$1)),IF(OFFSET(CountryData!$A$1,'Quality check'!$A121-1,'Quality check'!CY$1-1)=0,"",OFFSET(CountryData!$A$1,'Quality check'!$A121-1,'Quality check'!CY$1-1)),"")</f>
        <v/>
      </c>
      <c r="CZ121" s="308" t="str">
        <f ca="1">IF(AND(ISNUMBER($A121),ISNUMBER(CZ$1)),IF(OFFSET(CountryData!$A$1,'Quality check'!$A121-1,'Quality check'!CZ$1-1)=0,"",OFFSET(CountryData!$A$1,'Quality check'!$A121-1,'Quality check'!CZ$1-1)),"")</f>
        <v/>
      </c>
      <c r="DA121" s="308" t="str">
        <f ca="1">IF(AND(ISNUMBER($A121),ISNUMBER(DA$1)),IF(OFFSET(CountryData!$A$1,'Quality check'!$A121-1,'Quality check'!DA$1-1)=0,"",OFFSET(CountryData!$A$1,'Quality check'!$A121-1,'Quality check'!DA$1-1)),"")</f>
        <v/>
      </c>
      <c r="DB121" s="202" t="str">
        <f ca="1">IF(AND(ISNUMBER($A121),ISNUMBER(DB$1)),IF(OFFSET(CountryData!$A$1,'Quality check'!$A121-1,'Quality check'!DB$1-1)=0,"",OFFSET(CountryData!$A$1,'Quality check'!$A121-1,'Quality check'!DB$1-1)),"")</f>
        <v/>
      </c>
      <c r="DC121" s="308" t="str">
        <f ca="1">IF(AND(ISNUMBER($A121),ISNUMBER(DC$1)),IF(OFFSET(CountryData!$A$1,'Quality check'!$A121-1,'Quality check'!DC$1-1)=0,"",OFFSET(CountryData!$A$1,'Quality check'!$A121-1,'Quality check'!DC$1-1)),"")</f>
        <v/>
      </c>
      <c r="DD121" s="308" t="str">
        <f ca="1">IF(AND(ISNUMBER($A121),ISNUMBER(DD$1)),IF(OFFSET(CountryData!$A$1,'Quality check'!$A121-1,'Quality check'!DD$1-1)=0,"",OFFSET(CountryData!$A$1,'Quality check'!$A121-1,'Quality check'!DD$1-1)),"")</f>
        <v/>
      </c>
      <c r="DE121" s="202" t="str">
        <f ca="1">IF(AND(ISNUMBER($A121),ISNUMBER(DE$1)),IF(OFFSET(CountryData!$A$1,'Quality check'!$A121-1,'Quality check'!DE$1-1)=0,"",OFFSET(CountryData!$A$1,'Quality check'!$A121-1,'Quality check'!DE$1-1)),"")</f>
        <v/>
      </c>
      <c r="DF121" s="203" t="str">
        <f ca="1">IF(AND(ISNUMBER($A121),ISNUMBER(DF$1)),IF(OFFSET(CountryData!$A$1,'Quality check'!$A121-1,'Quality check'!DF$1-1)=0,"",OFFSET(CountryData!$A$1,'Quality check'!$A121-1,'Quality check'!DF$1-1)),"")</f>
        <v/>
      </c>
      <c r="DG121" s="308" t="str">
        <f ca="1">IF(AND(ISNUMBER($A121),ISNUMBER(DG$1)),IF(OFFSET(CountryData!$A$1,'Quality check'!$A121-1,'Quality check'!DG$1-1)=0,"",OFFSET(CountryData!$A$1,'Quality check'!$A121-1,'Quality check'!DG$1-1)),"")</f>
        <v/>
      </c>
      <c r="DH121" s="203" t="str">
        <f ca="1">IF(AND(ISNUMBER($A121),ISNUMBER(DH$1)),IF(OFFSET(CountryData!$A$1,'Quality check'!$A121-1,'Quality check'!DH$1-1)=0,"",OFFSET(CountryData!$A$1,'Quality check'!$A121-1,'Quality check'!DH$1-1)),"")</f>
        <v/>
      </c>
      <c r="DI121" s="308" t="str">
        <f ca="1">IF(AND(ISNUMBER($A121),ISNUMBER(DI$1)),IF(OFFSET(CountryData!$A$1,'Quality check'!$A121-1,'Quality check'!DI$1-1)=0,"",OFFSET(CountryData!$A$1,'Quality check'!$A121-1,'Quality check'!DI$1-1)),"")</f>
        <v/>
      </c>
      <c r="DJ121" s="308" t="str">
        <f ca="1">IF(AND(ISNUMBER($A121),ISNUMBER(DJ$1)),IF(OFFSET(CountryData!$A$1,'Quality check'!$A121-1,'Quality check'!DJ$1-1)=0,"",OFFSET(CountryData!$A$1,'Quality check'!$A121-1,'Quality check'!DJ$1-1)),"")</f>
        <v/>
      </c>
      <c r="DK121" s="203" t="str">
        <f ca="1">IF(AND(ISNUMBER($A121),ISNUMBER(DK$1)),IF(OFFSET(CountryData!$A$1,'Quality check'!$A121-1,'Quality check'!DK$1-1)=0,"",OFFSET(CountryData!$A$1,'Quality check'!$A121-1,'Quality check'!DK$1-1)),"")</f>
        <v/>
      </c>
      <c r="DL121" s="203" t="str">
        <f ca="1">IF(AND(ISNUMBER($A121),ISNUMBER(DL$1)),IF(OFFSET(CountryData!$A$1,'Quality check'!$A121-1,'Quality check'!DL$1-1)=0,"",OFFSET(CountryData!$A$1,'Quality check'!$A121-1,'Quality check'!DL$1-1)),"")</f>
        <v/>
      </c>
      <c r="DM121" s="203" t="str">
        <f ca="1">IF(AND(ISNUMBER($A121),ISNUMBER(DM$1)),IF(OFFSET(CountryData!$A$1,'Quality check'!$A121-1,'Quality check'!DM$1-1)=0,"",OFFSET(CountryData!$A$1,'Quality check'!$A121-1,'Quality check'!DM$1-1)),"")</f>
        <v/>
      </c>
      <c r="DN121" s="203" t="str">
        <f ca="1">IF(AND(ISNUMBER($A121),ISNUMBER(DN$1)),IF(OFFSET(CountryData!$A$1,'Quality check'!$A121-1,'Quality check'!DN$1-1)=0,"",OFFSET(CountryData!$A$1,'Quality check'!$A121-1,'Quality check'!DN$1-1)),"")</f>
        <v/>
      </c>
      <c r="DO121" t="str">
        <f ca="1">IF(AND(ISNUMBER($A121),ISNUMBER(DO$1)),IF(OFFSET(CountryData!$A$1,'Quality check'!$A121-1,'Quality check'!DO$1-1)=0,"",OFFSET(CountryData!$A$1,'Quality check'!$A121-1,'Quality check'!DO$1-1)),"")</f>
        <v/>
      </c>
      <c r="DP121" t="str">
        <f ca="1">IF(AND(ISNUMBER($A121),ISNUMBER(DP$1)),IF(OFFSET(CountryData!$A$1,'Quality check'!$A121-1,'Quality check'!DP$1-1)=0,"",OFFSET(CountryData!$A$1,'Quality check'!$A121-1,'Quality check'!DP$1-1)),"")</f>
        <v/>
      </c>
      <c r="EF121">
        <f t="shared" si="14"/>
        <v>20</v>
      </c>
      <c r="EG121" t="str">
        <f t="shared" si="15"/>
        <v/>
      </c>
      <c r="EH121" t="str">
        <f t="shared" si="11"/>
        <v/>
      </c>
    </row>
    <row r="122" spans="1:138" x14ac:dyDescent="0.25">
      <c r="A122" s="114">
        <f>IF(ISNUMBER(MATCH(C122,CountryData!$EM:$EM,0)),MATCH(C122,CountryData!$EM:$EM,0),"")</f>
        <v>45</v>
      </c>
      <c r="B122" t="s">
        <v>491</v>
      </c>
      <c r="C122" t="s">
        <v>928</v>
      </c>
      <c r="D122" t="str">
        <f t="shared" si="12"/>
        <v>United Republic of Tanzania</v>
      </c>
      <c r="E122">
        <f t="shared" si="13"/>
        <v>2009</v>
      </c>
      <c r="F122" s="203">
        <f ca="1">IF(AND(ISNUMBER($A122),ISNUMBER(F$1)),IF(OFFSET(CountryData!$A$1,'Quality check'!$A122-1,'Quality check'!F$1-1)=0,"",OFFSET(CountryData!$A$1,'Quality check'!$A122-1,'Quality check'!F$1-1)),"")</f>
        <v>43739000</v>
      </c>
      <c r="G122" s="203">
        <f ca="1">IF(AND(ISNUMBER($A122),ISNUMBER(G$1)),IF(OFFSET(CountryData!$A$1,'Quality check'!$A122-1,'Quality check'!G$1-1)=0,"",OFFSET(CountryData!$A$1,'Quality check'!$A122-1,'Quality check'!G$1-1)),"")</f>
        <v>19682550</v>
      </c>
      <c r="H122" s="202" t="str">
        <f ca="1">IF(AND(ISNUMBER($A122),ISNUMBER(H$1)),IF(OFFSET(CountryData!$A$1,'Quality check'!$A122-1,'Quality check'!H$1-1)=0,"",OFFSET(CountryData!$A$1,'Quality check'!$A122-1,'Quality check'!H$1-1)),"")</f>
        <v/>
      </c>
      <c r="I122" s="202" t="str">
        <f ca="1">IF(AND(ISNUMBER($A122),ISNUMBER(I$1)),IF(OFFSET(CountryData!$A$1,'Quality check'!$A122-1,'Quality check'!I$1-1)=0,"",OFFSET(CountryData!$A$1,'Quality check'!$A122-1,'Quality check'!I$1-1)),"")</f>
        <v/>
      </c>
      <c r="J122" s="203">
        <f ca="1">IF(AND(ISNUMBER($A122),ISNUMBER(J$1)),IF(OFFSET(CountryData!$A$1,'Quality check'!$A122-1,'Quality check'!J$1-1)=0,"",OFFSET(CountryData!$A$1,'Quality check'!$A122-1,'Quality check'!J$1-1)),"")</f>
        <v>21892196.057685848</v>
      </c>
      <c r="K122" s="203">
        <f ca="1">IF(AND(ISNUMBER($A122),ISNUMBER(K$1)),IF(OFFSET(CountryData!$A$1,'Quality check'!$A122-1,'Quality check'!K$1-1)=0,"",OFFSET(CountryData!$A$1,'Quality check'!$A122-1,'Quality check'!K$1-1)),"")</f>
        <v>5921000</v>
      </c>
      <c r="L122" s="203" t="str">
        <f ca="1">IF(AND(ISNUMBER($A122),ISNUMBER(L$1)),IF(OFFSET(CountryData!$A$1,'Quality check'!$A122-1,'Quality check'!L$1-1)=0,"",OFFSET(CountryData!$A$1,'Quality check'!$A122-1,'Quality check'!L$1-1)),"")</f>
        <v/>
      </c>
      <c r="M122" s="203">
        <f ca="1">IF(AND(ISNUMBER($A122),ISNUMBER(M$1)),IF(OFFSET(CountryData!$A$1,'Quality check'!$A122-1,'Quality check'!M$1-1)=0,"",OFFSET(CountryData!$A$1,'Quality check'!$A122-1,'Quality check'!M$1-1)),"")</f>
        <v>7792000</v>
      </c>
      <c r="N122" s="203">
        <f ca="1">IF(AND(ISNUMBER($A122),ISNUMBER(N$1)),IF(OFFSET(CountryData!$A$1,'Quality check'!$A122-1,'Quality check'!N$1-1)=0,"",OFFSET(CountryData!$A$1,'Quality check'!$A122-1,'Quality check'!N$1-1)),"")</f>
        <v>5999471.5529941944</v>
      </c>
      <c r="O122" s="203">
        <f ca="1">IF(AND(ISNUMBER($A122),ISNUMBER(O$1)),IF(OFFSET(CountryData!$A$1,'Quality check'!$A122-1,'Quality check'!O$1-1)=0,"",OFFSET(CountryData!$A$1,'Quality check'!$A122-1,'Quality check'!O$1-1)),"")</f>
        <v>1574967.8914983969</v>
      </c>
      <c r="P122" s="203">
        <f ca="1">IF(AND(ISNUMBER($A122),ISNUMBER(P$1)),IF(OFFSET(CountryData!$A$1,'Quality check'!$A122-1,'Quality check'!P$1-1)=0,"",OFFSET(CountryData!$A$1,'Quality check'!$A122-1,'Quality check'!P$1-1)),"")</f>
        <v>2426890.9567553513</v>
      </c>
      <c r="Q122" s="203">
        <f ca="1">IF(AND(ISNUMBER($A122),ISNUMBER(Q$1)),IF(OFFSET(CountryData!$A$1,'Quality check'!$A122-1,'Quality check'!Q$1-1)=0,"",OFFSET(CountryData!$A$1,'Quality check'!$A122-1,'Quality check'!Q$1-1)),"")</f>
        <v>1771000</v>
      </c>
      <c r="R122" s="203">
        <f ca="1">IF(AND(ISNUMBER($A122),ISNUMBER(R$1)),IF(OFFSET(CountryData!$A$1,'Quality check'!$A122-1,'Quality check'!R$1-1)=0,"",OFFSET(CountryData!$A$1,'Quality check'!$A122-1,'Quality check'!R$1-1)),"")</f>
        <v>851923.06525695464</v>
      </c>
      <c r="S122" s="203">
        <f ca="1">IF(AND(ISNUMBER($A122),ISNUMBER(S$1)),IF(OFFSET(CountryData!$A$1,'Quality check'!$A122-1,'Quality check'!S$1-1)=0,"",OFFSET(CountryData!$A$1,'Quality check'!$A122-1,'Quality check'!S$1-1)),"")</f>
        <v>718306.6556894012</v>
      </c>
      <c r="T122" s="202">
        <f ca="1">IF(AND(ISNUMBER($A122),ISNUMBER(T$1)),IF(OFFSET(CountryData!$A$1,'Quality check'!$A122-1,'Quality check'!T$1-1)=0,"",OFFSET(CountryData!$A$1,'Quality check'!$A122-1,'Quality check'!T$1-1)),"")</f>
        <v>0.74963999999999997</v>
      </c>
      <c r="U122" s="203">
        <f ca="1">IF(AND(ISNUMBER($A122),ISNUMBER(U$1)),IF(OFFSET(CountryData!$A$1,'Quality check'!$A122-1,'Quality check'!U$1-1)=0,"",OFFSET(CountryData!$A$1,'Quality check'!$A122-1,'Quality check'!U$1-1)),"")</f>
        <v>12246920.000000002</v>
      </c>
      <c r="V122" s="203">
        <f ca="1">IF(AND(ISNUMBER($A122),ISNUMBER(V$1)),IF(OFFSET(CountryData!$A$1,'Quality check'!$A122-1,'Quality check'!V$1-1)=0,"",OFFSET(CountryData!$A$1,'Quality check'!$A122-1,'Quality check'!V$1-1)),"")</f>
        <v>11022228.000000002</v>
      </c>
      <c r="W122" s="202">
        <f ca="1">IF(AND(ISNUMBER($A122),ISNUMBER(W$1)),IF(OFFSET(CountryData!$A$1,'Quality check'!$A122-1,'Quality check'!W$1-1)=0,"",OFFSET(CountryData!$A$1,'Quality check'!$A122-1,'Quality check'!W$1-1)),"")</f>
        <v>0.88500000000000001</v>
      </c>
      <c r="X122" s="202">
        <f ca="1">IF(AND(ISNUMBER($A122),ISNUMBER(X$1)),IF(OFFSET(CountryData!$A$1,'Quality check'!$A122-1,'Quality check'!X$1-1)=0,"",OFFSET(CountryData!$A$1,'Quality check'!$A122-1,'Quality check'!X$1-1)),"")</f>
        <v>4.7</v>
      </c>
      <c r="Y122" s="202">
        <f ca="1">IF(AND(ISNUMBER($A122),ISNUMBER(Y$1)),IF(OFFSET(CountryData!$A$1,'Quality check'!$A122-1,'Quality check'!Y$1-1)=0,"",OFFSET(CountryData!$A$1,'Quality check'!$A122-1,'Quality check'!Y$1-1)),"")</f>
        <v>0.72</v>
      </c>
      <c r="Z122" s="202">
        <f ca="1">IF(AND(ISNUMBER($A122),ISNUMBER(Z$1)),IF(OFFSET(CountryData!$A$1,'Quality check'!$A122-1,'Quality check'!Z$1-1)=0,"",OFFSET(CountryData!$A$1,'Quality check'!$A122-1,'Quality check'!Z$1-1)),"")</f>
        <v>0.28000000000000003</v>
      </c>
      <c r="AA122" s="203">
        <f ca="1">IF(AND(ISNUMBER($A122),ISNUMBER(AA$1)),IF(OFFSET(CountryData!$A$1,'Quality check'!$A122-1,'Quality check'!AA$1-1)=0,"",OFFSET(CountryData!$A$1,'Quality check'!$A122-1,'Quality check'!AA$1-1)),"")</f>
        <v>45007</v>
      </c>
      <c r="AB122" s="203">
        <f ca="1">IF(AND(ISNUMBER($A122),ISNUMBER(AB$1)),IF(OFFSET(CountryData!$A$1,'Quality check'!$A122-1,'Quality check'!AB$1-1)=0,"",OFFSET(CountryData!$A$1,'Quality check'!$A122-1,'Quality check'!AB$1-1)),"")</f>
        <v>112740</v>
      </c>
      <c r="AC122" s="203">
        <f ca="1">IF(AND(ISNUMBER($A122),ISNUMBER(AC$1)),IF(OFFSET(CountryData!$A$1,'Quality check'!$A122-1,'Quality check'!AC$1-1)=0,"",OFFSET(CountryData!$A$1,'Quality check'!$A122-1,'Quality check'!AC$1-1)),"")</f>
        <v>189990</v>
      </c>
      <c r="AD122" s="203">
        <f ca="1">IF(AND(ISNUMBER($A122),ISNUMBER(AD$1)),IF(OFFSET(CountryData!$A$1,'Quality check'!$A122-1,'Quality check'!AD$1-1)=0,"",OFFSET(CountryData!$A$1,'Quality check'!$A122-1,'Quality check'!AD$1-1)),"")</f>
        <v>15046</v>
      </c>
      <c r="AE122" s="202">
        <f ca="1">IF(AND(ISNUMBER($A122),ISNUMBER(AE$1)),IF(OFFSET(CountryData!$A$1,'Quality check'!$A122-1,'Quality check'!AE$1-1)=0,"",OFFSET(CountryData!$A$1,'Quality check'!$A122-1,'Quality check'!AE$1-1)),"")</f>
        <v>8.4000000000000005E-2</v>
      </c>
      <c r="AF122" s="308">
        <f ca="1">IF(AND(ISNUMBER($A122),ISNUMBER(AF$1)),IF(OFFSET(CountryData!$A$1,'Quality check'!$A122-1,'Quality check'!AF$1-1)=0,"",OFFSET(CountryData!$A$1,'Quality check'!$A122-1,'Quality check'!AF$1-1)),"")</f>
        <v>1.4560000000000002</v>
      </c>
      <c r="AG122" s="203" t="str">
        <f ca="1">IF(AND(ISNUMBER($A122),ISNUMBER(AG$1)),IF(OFFSET(CountryData!$A$1,'Quality check'!$A122-1,'Quality check'!AG$1-1)=0,"",OFFSET(CountryData!$A$1,'Quality check'!$A122-1,'Quality check'!AG$1-1)),"")</f>
        <v/>
      </c>
      <c r="AH122" s="203" t="str">
        <f ca="1">IF(AND(ISNUMBER($A122),ISNUMBER(AH$1)),IF(OFFSET(CountryData!$A$1,'Quality check'!$A122-1,'Quality check'!AH$1-1)=0,"",OFFSET(CountryData!$A$1,'Quality check'!$A122-1,'Quality check'!AH$1-1)),"")</f>
        <v/>
      </c>
      <c r="AI122" s="203" t="str">
        <f ca="1">IF(AND(ISNUMBER($A122),ISNUMBER(AI$1)),IF(OFFSET(CountryData!$A$1,'Quality check'!$A122-1,'Quality check'!AI$1-1)=0,"",OFFSET(CountryData!$A$1,'Quality check'!$A122-1,'Quality check'!AI$1-1)),"")</f>
        <v/>
      </c>
      <c r="AJ122" s="202" t="str">
        <f ca="1">IF(AND(ISNUMBER($A122),ISNUMBER(AJ$1)),IF(OFFSET(CountryData!$A$1,'Quality check'!$A122-1,'Quality check'!AJ$1-1)=0,"",OFFSET(CountryData!$A$1,'Quality check'!$A122-1,'Quality check'!AJ$1-1)),"")</f>
        <v/>
      </c>
      <c r="AK122" s="202" t="str">
        <f ca="1">IF(AND(ISNUMBER($A122),ISNUMBER(AK$1)),IF(OFFSET(CountryData!$A$1,'Quality check'!$A122-1,'Quality check'!AK$1-1)=0,"",OFFSET(CountryData!$A$1,'Quality check'!$A122-1,'Quality check'!AK$1-1)),"")</f>
        <v/>
      </c>
      <c r="AL122" s="202">
        <f ca="1">IF(AND(ISNUMBER($A122),ISNUMBER(AL$1)),IF(OFFSET(CountryData!$A$1,'Quality check'!$A122-1,'Quality check'!AL$1-1)=0,"",OFFSET(CountryData!$A$1,'Quality check'!$A122-1,'Quality check'!AL$1-1)),"")</f>
        <v>0.221</v>
      </c>
      <c r="AM122" s="202">
        <f ca="1">IF(AND(ISNUMBER($A122),ISNUMBER(AM$1)),IF(OFFSET(CountryData!$A$1,'Quality check'!$A122-1,'Quality check'!AM$1-1)=0,"",OFFSET(CountryData!$A$1,'Quality check'!$A122-1,'Quality check'!AM$1-1)),"")</f>
        <v>3.8306666666666671</v>
      </c>
      <c r="AN122" s="202" t="str">
        <f ca="1">IF(AND(ISNUMBER($A122),ISNUMBER(AN$1)),IF(OFFSET(CountryData!$A$1,'Quality check'!$A122-1,'Quality check'!AN$1-1)=0,"",OFFSET(CountryData!$A$1,'Quality check'!$A122-1,'Quality check'!AN$1-1)),"")</f>
        <v/>
      </c>
      <c r="AO122" s="203" t="str">
        <f ca="1">IF(AND(ISNUMBER($A122),ISNUMBER(AO$1)),IF(OFFSET(CountryData!$A$1,'Quality check'!$A122-1,'Quality check'!AO$1-1)=0,"",OFFSET(CountryData!$A$1,'Quality check'!$A122-1,'Quality check'!AO$1-1)),"")</f>
        <v/>
      </c>
      <c r="AP122" s="203" t="str">
        <f ca="1">IF(AND(ISNUMBER($A122),ISNUMBER(AP$1)),IF(OFFSET(CountryData!$A$1,'Quality check'!$A122-1,'Quality check'!AP$1-1)=0,"",OFFSET(CountryData!$A$1,'Quality check'!$A122-1,'Quality check'!AP$1-1)),"")</f>
        <v/>
      </c>
      <c r="AQ122" s="202" t="str">
        <f ca="1">IF(AND(ISNUMBER($A122),ISNUMBER(AQ$1)),IF(OFFSET(CountryData!$A$1,'Quality check'!$A122-1,'Quality check'!AQ$1-1)=0,"",OFFSET(CountryData!$A$1,'Quality check'!$A122-1,'Quality check'!AQ$1-1)),"")</f>
        <v/>
      </c>
      <c r="AR122" s="202" t="str">
        <f ca="1">IF(AND(ISNUMBER($A122),ISNUMBER(AR$1)),IF(OFFSET(CountryData!$A$1,'Quality check'!$A122-1,'Quality check'!AR$1-1)=0,"",OFFSET(CountryData!$A$1,'Quality check'!$A122-1,'Quality check'!AR$1-1)),"")</f>
        <v/>
      </c>
      <c r="AS122" s="202" t="str">
        <f ca="1">IF(AND(ISNUMBER($A122),ISNUMBER(AS$1)),IF(OFFSET(CountryData!$A$1,'Quality check'!$A122-1,'Quality check'!AS$1-1)=0,"",OFFSET(CountryData!$A$1,'Quality check'!$A122-1,'Quality check'!AS$1-1)),"")</f>
        <v/>
      </c>
      <c r="AT122" s="202">
        <f ca="1">IF(AND(ISNUMBER($A122),ISNUMBER(AT$1)),IF(OFFSET(CountryData!$A$1,'Quality check'!$A122-1,'Quality check'!AT$1-1)=0,"",OFFSET(CountryData!$A$1,'Quality check'!$A122-1,'Quality check'!AT$1-1)),"")</f>
        <v>0.24399999999999999</v>
      </c>
      <c r="AU122" s="202">
        <f ca="1">IF(AND(ISNUMBER($A122),ISNUMBER(AU$1)),IF(OFFSET(CountryData!$A$1,'Quality check'!$A122-1,'Quality check'!AU$1-1)=0,"",OFFSET(CountryData!$A$1,'Quality check'!$A122-1,'Quality check'!AU$1-1)),"")</f>
        <v>4.2293333333333329</v>
      </c>
      <c r="AV122" s="202" t="str">
        <f ca="1">IF(AND(ISNUMBER($A122),ISNUMBER(AV$1)),IF(OFFSET(CountryData!$A$1,'Quality check'!$A122-1,'Quality check'!AV$1-1)=0,"",OFFSET(CountryData!$A$1,'Quality check'!$A122-1,'Quality check'!AV$1-1)),"")</f>
        <v/>
      </c>
      <c r="AW122" s="203" t="str">
        <f ca="1">IF(AND(ISNUMBER($A122),ISNUMBER(AW$1)),IF(OFFSET(CountryData!$A$1,'Quality check'!$A122-1,'Quality check'!AW$1-1)=0,"",OFFSET(CountryData!$A$1,'Quality check'!$A122-1,'Quality check'!AW$1-1)),"")</f>
        <v/>
      </c>
      <c r="AX122" s="203" t="str">
        <f ca="1">IF(AND(ISNUMBER($A122),ISNUMBER(AX$1)),IF(OFFSET(CountryData!$A$1,'Quality check'!$A122-1,'Quality check'!AX$1-1)=0,"",OFFSET(CountryData!$A$1,'Quality check'!$A122-1,'Quality check'!AX$1-1)),"")</f>
        <v/>
      </c>
      <c r="AY122" s="202" t="str">
        <f ca="1">IF(AND(ISNUMBER($A122),ISNUMBER(AY$1)),IF(OFFSET(CountryData!$A$1,'Quality check'!$A122-1,'Quality check'!AY$1-1)=0,"",OFFSET(CountryData!$A$1,'Quality check'!$A122-1,'Quality check'!AY$1-1)),"")</f>
        <v/>
      </c>
      <c r="AZ122" s="202" t="str">
        <f ca="1">IF(AND(ISNUMBER($A122),ISNUMBER(AZ$1)),IF(OFFSET(CountryData!$A$1,'Quality check'!$A122-1,'Quality check'!AZ$1-1)=0,"",OFFSET(CountryData!$A$1,'Quality check'!$A122-1,'Quality check'!AZ$1-1)),"")</f>
        <v/>
      </c>
      <c r="BA122" s="202" t="str">
        <f ca="1">IF(AND(ISNUMBER($A122),ISNUMBER(BA$1)),IF(OFFSET(CountryData!$A$1,'Quality check'!$A122-1,'Quality check'!BA$1-1)=0,"",OFFSET(CountryData!$A$1,'Quality check'!$A122-1,'Quality check'!BA$1-1)),"")</f>
        <v/>
      </c>
      <c r="BB122" s="202" t="str">
        <f ca="1">IF(AND(ISNUMBER($A122),ISNUMBER(BB$1)),IF(OFFSET(CountryData!$A$1,'Quality check'!$A122-1,'Quality check'!BB$1-1)=0,"",OFFSET(CountryData!$A$1,'Quality check'!$A122-1,'Quality check'!BB$1-1)),"")</f>
        <v/>
      </c>
      <c r="BC122" s="202" t="str">
        <f ca="1">IF(AND(ISNUMBER($A122),ISNUMBER(BC$1)),IF(OFFSET(CountryData!$A$1,'Quality check'!$A122-1,'Quality check'!BC$1-1)=0,"",OFFSET(CountryData!$A$1,'Quality check'!$A122-1,'Quality check'!BC$1-1)),"")</f>
        <v/>
      </c>
      <c r="BD122" s="313" t="str">
        <f ca="1">IF(AND(ISNUMBER($A122),ISNUMBER(BD$1)),IF(OFFSET(CountryData!$A$1,'Quality check'!$A122-1,'Quality check'!BD$1-1)=0,"",OFFSET(CountryData!$A$1,'Quality check'!$A122-1,'Quality check'!BD$1-1)),"")</f>
        <v/>
      </c>
      <c r="BE122" s="313" t="str">
        <f ca="1">IF(AND(ISNUMBER($A122),ISNUMBER(BE$1)),IF(OFFSET(CountryData!$A$1,'Quality check'!$A122-1,'Quality check'!BE$1-1)=0,"",OFFSET(CountryData!$A$1,'Quality check'!$A122-1,'Quality check'!BE$1-1)),"")</f>
        <v/>
      </c>
      <c r="BF122" s="313" t="str">
        <f ca="1">IF(AND(ISNUMBER($A122),ISNUMBER(BF$1)),IF(OFFSET(CountryData!$A$1,'Quality check'!$A122-1,'Quality check'!BF$1-1)=0,"",OFFSET(CountryData!$A$1,'Quality check'!$A122-1,'Quality check'!BF$1-1)),"")</f>
        <v/>
      </c>
      <c r="BG122" s="203" t="str">
        <f ca="1">IF(AND(ISNUMBER($A122),ISNUMBER(BG$1)),IF(OFFSET(CountryData!$A$1,'Quality check'!$A122-1,'Quality check'!BG$1-1)=0,"",OFFSET(CountryData!$A$1,'Quality check'!$A122-1,'Quality check'!BG$1-1)),"")</f>
        <v/>
      </c>
      <c r="BH122" s="202" t="str">
        <f ca="1">IF(AND(ISNUMBER($A122),ISNUMBER(BH$1)),IF(OFFSET(CountryData!$A$1,'Quality check'!$A122-1,'Quality check'!BH$1-1)=0,"",OFFSET(CountryData!$A$1,'Quality check'!$A122-1,'Quality check'!BH$1-1)),"")</f>
        <v/>
      </c>
      <c r="BI122" s="203" t="str">
        <f ca="1">IF(AND(ISNUMBER($A122),ISNUMBER(BI$1)),IF(OFFSET(CountryData!$A$1,'Quality check'!$A122-1,'Quality check'!BI$1-1)=0,"",OFFSET(CountryData!$A$1,'Quality check'!$A122-1,'Quality check'!BI$1-1)),"")</f>
        <v/>
      </c>
      <c r="BJ122" s="202" t="str">
        <f ca="1">IF(AND(ISNUMBER($A122),ISNUMBER(BJ$1)),IF(OFFSET(CountryData!$A$1,'Quality check'!$A122-1,'Quality check'!BJ$1-1)=0,"",OFFSET(CountryData!$A$1,'Quality check'!$A122-1,'Quality check'!BJ$1-1)),"")</f>
        <v/>
      </c>
      <c r="BK122" s="202" t="str">
        <f ca="1">IF(AND(ISNUMBER($A122),ISNUMBER(BK$1)),IF(OFFSET(CountryData!$A$1,'Quality check'!$A122-1,'Quality check'!BK$1-1)=0,"",OFFSET(CountryData!$A$1,'Quality check'!$A122-1,'Quality check'!BK$1-1)),"")</f>
        <v/>
      </c>
      <c r="BL122" s="308" t="str">
        <f ca="1">IF(AND(ISNUMBER($A122),ISNUMBER(BL$1)),IF(OFFSET(CountryData!$A$1,'Quality check'!$A122-1,'Quality check'!BL$1-1)=0,"",OFFSET(CountryData!$A$1,'Quality check'!$A122-1,'Quality check'!BL$1-1)),"")</f>
        <v/>
      </c>
      <c r="BM122" s="308" t="str">
        <f ca="1">IF(AND(ISNUMBER($A122),ISNUMBER(BM$1)),IF(OFFSET(CountryData!$A$1,'Quality check'!$A122-1,'Quality check'!BM$1-1)=0,"",OFFSET(CountryData!$A$1,'Quality check'!$A122-1,'Quality check'!BM$1-1)),"")</f>
        <v/>
      </c>
      <c r="BN122" s="308" t="str">
        <f ca="1">IF(AND(ISNUMBER($A122),ISNUMBER(BN$1)),IF(OFFSET(CountryData!$A$1,'Quality check'!$A122-1,'Quality check'!BN$1-1)=0,"",OFFSET(CountryData!$A$1,'Quality check'!$A122-1,'Quality check'!BN$1-1)),"")</f>
        <v/>
      </c>
      <c r="BO122" s="308" t="str">
        <f ca="1">IF(AND(ISNUMBER($A122),ISNUMBER(BO$1)),IF(OFFSET(CountryData!$A$1,'Quality check'!$A122-1,'Quality check'!BO$1-1)=0,"",OFFSET(CountryData!$A$1,'Quality check'!$A122-1,'Quality check'!BO$1-1)),"")</f>
        <v/>
      </c>
      <c r="BP122" s="308" t="str">
        <f ca="1">IF(AND(ISNUMBER($A122),ISNUMBER(BP$1)),IF(OFFSET(CountryData!$A$1,'Quality check'!$A122-1,'Quality check'!BP$1-1)=0,"",OFFSET(CountryData!$A$1,'Quality check'!$A122-1,'Quality check'!BP$1-1)),"")</f>
        <v/>
      </c>
      <c r="BQ122" s="308" t="str">
        <f ca="1">IF(AND(ISNUMBER($A122),ISNUMBER(BQ$1)),IF(OFFSET(CountryData!$A$1,'Quality check'!$A122-1,'Quality check'!BQ$1-1)=0,"",OFFSET(CountryData!$A$1,'Quality check'!$A122-1,'Quality check'!BQ$1-1)),"")</f>
        <v/>
      </c>
      <c r="BR122" s="308" t="str">
        <f ca="1">IF(AND(ISNUMBER($A122),ISNUMBER(BR$1)),IF(OFFSET(CountryData!$A$1,'Quality check'!$A122-1,'Quality check'!BR$1-1)=0,"",OFFSET(CountryData!$A$1,'Quality check'!$A122-1,'Quality check'!BR$1-1)),"")</f>
        <v/>
      </c>
      <c r="BS122" s="308" t="str">
        <f ca="1">IF(AND(ISNUMBER($A122),ISNUMBER(BS$1)),IF(OFFSET(CountryData!$A$1,'Quality check'!$A122-1,'Quality check'!BS$1-1)=0,"",OFFSET(CountryData!$A$1,'Quality check'!$A122-1,'Quality check'!BS$1-1)),"")</f>
        <v/>
      </c>
      <c r="BT122" s="308" t="str">
        <f ca="1">IF(AND(ISNUMBER($A122),ISNUMBER(BT$1)),IF(OFFSET(CountryData!$A$1,'Quality check'!$A122-1,'Quality check'!BT$1-1)=0,"",OFFSET(CountryData!$A$1,'Quality check'!$A122-1,'Quality check'!BT$1-1)),"")</f>
        <v/>
      </c>
      <c r="BU122" s="308" t="str">
        <f ca="1">IF(AND(ISNUMBER($A122),ISNUMBER(BU$1)),IF(OFFSET(CountryData!$A$1,'Quality check'!$A122-1,'Quality check'!BU$1-1)=0,"",OFFSET(CountryData!$A$1,'Quality check'!$A122-1,'Quality check'!BU$1-1)),"")</f>
        <v/>
      </c>
      <c r="BV122" s="308" t="str">
        <f ca="1">IF(AND(ISNUMBER($A122),ISNUMBER(BV$1)),IF(OFFSET(CountryData!$A$1,'Quality check'!$A122-1,'Quality check'!BV$1-1)=0,"",OFFSET(CountryData!$A$1,'Quality check'!$A122-1,'Quality check'!BV$1-1)),"")</f>
        <v/>
      </c>
      <c r="BW122" s="308" t="str">
        <f ca="1">IF(AND(ISNUMBER($A122),ISNUMBER(BW$1)),IF(OFFSET(CountryData!$A$1,'Quality check'!$A122-1,'Quality check'!BW$1-1)=0,"",OFFSET(CountryData!$A$1,'Quality check'!$A122-1,'Quality check'!BW$1-1)),"")</f>
        <v/>
      </c>
      <c r="BX122" s="202" t="str">
        <f ca="1">IF(AND(ISNUMBER($A122),ISNUMBER(BX$1)),IF(OFFSET(CountryData!$A$1,'Quality check'!$A122-1,'Quality check'!BX$1-1)=0,"",OFFSET(CountryData!$A$1,'Quality check'!$A122-1,'Quality check'!BX$1-1)),"")</f>
        <v/>
      </c>
      <c r="BY122" s="308" t="str">
        <f ca="1">IF(AND(ISNUMBER($A122),ISNUMBER(BY$1)),IF(OFFSET(CountryData!$A$1,'Quality check'!$A122-1,'Quality check'!BY$1-1)=0,"",OFFSET(CountryData!$A$1,'Quality check'!$A122-1,'Quality check'!BY$1-1)),"")</f>
        <v/>
      </c>
      <c r="BZ122" s="308" t="str">
        <f ca="1">IF(AND(ISNUMBER($A122),ISNUMBER(BZ$1)),IF(OFFSET(CountryData!$A$1,'Quality check'!$A122-1,'Quality check'!BZ$1-1)=0,"",OFFSET(CountryData!$A$1,'Quality check'!$A122-1,'Quality check'!BZ$1-1)),"")</f>
        <v/>
      </c>
      <c r="CA122" s="308" t="str">
        <f ca="1">IF(AND(ISNUMBER($A122),ISNUMBER(CA$1)),IF(OFFSET(CountryData!$A$1,'Quality check'!$A122-1,'Quality check'!CA$1-1)=0,"",OFFSET(CountryData!$A$1,'Quality check'!$A122-1,'Quality check'!CA$1-1)),"")</f>
        <v/>
      </c>
      <c r="CB122" s="308" t="str">
        <f ca="1">IF(AND(ISNUMBER($A122),ISNUMBER(CB$1)),IF(OFFSET(CountryData!$A$1,'Quality check'!$A122-1,'Quality check'!CB$1-1)=0,"",OFFSET(CountryData!$A$1,'Quality check'!$A122-1,'Quality check'!CB$1-1)),"")</f>
        <v/>
      </c>
      <c r="CC122" s="308" t="str">
        <f ca="1">IF(AND(ISNUMBER($A122),ISNUMBER(CC$1)),IF(OFFSET(CountryData!$A$1,'Quality check'!$A122-1,'Quality check'!CC$1-1)=0,"",OFFSET(CountryData!$A$1,'Quality check'!$A122-1,'Quality check'!CC$1-1)),"")</f>
        <v/>
      </c>
      <c r="CD122" s="308" t="str">
        <f ca="1">IF(AND(ISNUMBER($A122),ISNUMBER(CD$1)),IF(OFFSET(CountryData!$A$1,'Quality check'!$A122-1,'Quality check'!CD$1-1)=0,"",OFFSET(CountryData!$A$1,'Quality check'!$A122-1,'Quality check'!CD$1-1)),"")</f>
        <v/>
      </c>
      <c r="CE122" s="308" t="str">
        <f ca="1">IF(AND(ISNUMBER($A122),ISNUMBER(CE$1)),IF(OFFSET(CountryData!$A$1,'Quality check'!$A122-1,'Quality check'!CE$1-1)=0,"",OFFSET(CountryData!$A$1,'Quality check'!$A122-1,'Quality check'!CE$1-1)),"")</f>
        <v/>
      </c>
      <c r="CF122" s="308" t="str">
        <f ca="1">IF(AND(ISNUMBER($A122),ISNUMBER(CF$1)),IF(OFFSET(CountryData!$A$1,'Quality check'!$A122-1,'Quality check'!CF$1-1)=0,"",OFFSET(CountryData!$A$1,'Quality check'!$A122-1,'Quality check'!CF$1-1)),"")</f>
        <v/>
      </c>
      <c r="CG122" s="308" t="str">
        <f ca="1">IF(AND(ISNUMBER($A122),ISNUMBER(CG$1)),IF(OFFSET(CountryData!$A$1,'Quality check'!$A122-1,'Quality check'!CG$1-1)=0,"",OFFSET(CountryData!$A$1,'Quality check'!$A122-1,'Quality check'!CG$1-1)),"")</f>
        <v/>
      </c>
      <c r="CH122" s="308" t="str">
        <f ca="1">IF(AND(ISNUMBER($A122),ISNUMBER(CH$1)),IF(OFFSET(CountryData!$A$1,'Quality check'!$A122-1,'Quality check'!CH$1-1)=0,"",OFFSET(CountryData!$A$1,'Quality check'!$A122-1,'Quality check'!CH$1-1)),"")</f>
        <v/>
      </c>
      <c r="CI122" s="308" t="str">
        <f ca="1">IF(AND(ISNUMBER($A122),ISNUMBER(CI$1)),IF(OFFSET(CountryData!$A$1,'Quality check'!$A122-1,'Quality check'!CI$1-1)=0,"",OFFSET(CountryData!$A$1,'Quality check'!$A122-1,'Quality check'!CI$1-1)),"")</f>
        <v/>
      </c>
      <c r="CJ122" s="308" t="str">
        <f ca="1">IF(AND(ISNUMBER($A122),ISNUMBER(CJ$1)),IF(OFFSET(CountryData!$A$1,'Quality check'!$A122-1,'Quality check'!CJ$1-1)=0,"",OFFSET(CountryData!$A$1,'Quality check'!$A122-1,'Quality check'!CJ$1-1)),"")</f>
        <v/>
      </c>
      <c r="CK122" s="202" t="str">
        <f ca="1">IF(AND(ISNUMBER($A122),ISNUMBER(CK$1)),IF(OFFSET(CountryData!$A$1,'Quality check'!$A122-1,'Quality check'!CK$1-1)=0,"",OFFSET(CountryData!$A$1,'Quality check'!$A122-1,'Quality check'!CK$1-1)),"")</f>
        <v/>
      </c>
      <c r="CL122" s="308" t="str">
        <f ca="1">IF(AND(ISNUMBER($A122),ISNUMBER(CL$1)),IF(OFFSET(CountryData!$A$1,'Quality check'!$A122-1,'Quality check'!CL$1-1)=0,"",OFFSET(CountryData!$A$1,'Quality check'!$A122-1,'Quality check'!CL$1-1)),"")</f>
        <v/>
      </c>
      <c r="CM122" s="308" t="str">
        <f ca="1">IF(AND(ISNUMBER($A122),ISNUMBER(CM$1)),IF(OFFSET(CountryData!$A$1,'Quality check'!$A122-1,'Quality check'!CM$1-1)=0,"",OFFSET(CountryData!$A$1,'Quality check'!$A122-1,'Quality check'!CM$1-1)),"")</f>
        <v/>
      </c>
      <c r="CN122" s="308" t="str">
        <f ca="1">IF(AND(ISNUMBER($A122),ISNUMBER(CN$1)),IF(OFFSET(CountryData!$A$1,'Quality check'!$A122-1,'Quality check'!CN$1-1)=0,"",OFFSET(CountryData!$A$1,'Quality check'!$A122-1,'Quality check'!CN$1-1)),"")</f>
        <v/>
      </c>
      <c r="CO122" s="308" t="str">
        <f ca="1">IF(AND(ISNUMBER($A122),ISNUMBER(CO$1)),IF(OFFSET(CountryData!$A$1,'Quality check'!$A122-1,'Quality check'!CO$1-1)=0,"",OFFSET(CountryData!$A$1,'Quality check'!$A122-1,'Quality check'!CO$1-1)),"")</f>
        <v/>
      </c>
      <c r="CP122" s="308" t="str">
        <f ca="1">IF(AND(ISNUMBER($A122),ISNUMBER(CP$1)),IF(OFFSET(CountryData!$A$1,'Quality check'!$A122-1,'Quality check'!CP$1-1)=0,"",OFFSET(CountryData!$A$1,'Quality check'!$A122-1,'Quality check'!CP$1-1)),"")</f>
        <v/>
      </c>
      <c r="CQ122" s="308" t="str">
        <f ca="1">IF(AND(ISNUMBER($A122),ISNUMBER(CQ$1)),IF(OFFSET(CountryData!$A$1,'Quality check'!$A122-1,'Quality check'!CQ$1-1)=0,"",OFFSET(CountryData!$A$1,'Quality check'!$A122-1,'Quality check'!CQ$1-1)),"")</f>
        <v/>
      </c>
      <c r="CR122" s="203" t="str">
        <f ca="1">IF(AND(ISNUMBER($A122),ISNUMBER(CR$1)),IF(OFFSET(CountryData!$A$1,'Quality check'!$A122-1,'Quality check'!CR$1-1)=0,"",OFFSET(CountryData!$A$1,'Quality check'!$A122-1,'Quality check'!CR$1-1)),"")</f>
        <v/>
      </c>
      <c r="CS122" s="203" t="str">
        <f ca="1">IF(AND(ISNUMBER($A122),ISNUMBER(CS$1)),IF(OFFSET(CountryData!$A$1,'Quality check'!$A122-1,'Quality check'!CS$1-1)=0,"",OFFSET(CountryData!$A$1,'Quality check'!$A122-1,'Quality check'!CS$1-1)),"")</f>
        <v/>
      </c>
      <c r="CT122" s="203" t="str">
        <f ca="1">IF(AND(ISNUMBER($A122),ISNUMBER(CT$1)),IF(OFFSET(CountryData!$A$1,'Quality check'!$A122-1,'Quality check'!CT$1-1)=0,"",OFFSET(CountryData!$A$1,'Quality check'!$A122-1,'Quality check'!CT$1-1)),"")</f>
        <v/>
      </c>
      <c r="CU122" s="203" t="str">
        <f ca="1">IF(AND(ISNUMBER($A122),ISNUMBER(CU$1)),IF(OFFSET(CountryData!$A$1,'Quality check'!$A122-1,'Quality check'!CU$1-1)=0,"",OFFSET(CountryData!$A$1,'Quality check'!$A122-1,'Quality check'!CU$1-1)),"")</f>
        <v/>
      </c>
      <c r="CV122" s="203" t="str">
        <f ca="1">IF(AND(ISNUMBER($A122),ISNUMBER(CV$1)),IF(OFFSET(CountryData!$A$1,'Quality check'!$A122-1,'Quality check'!CV$1-1)=0,"",OFFSET(CountryData!$A$1,'Quality check'!$A122-1,'Quality check'!CV$1-1)),"")</f>
        <v/>
      </c>
      <c r="CW122" s="203" t="str">
        <f ca="1">IF(AND(ISNUMBER($A122),ISNUMBER(CW$1)),IF(OFFSET(CountryData!$A$1,'Quality check'!$A122-1,'Quality check'!CW$1-1)=0,"",OFFSET(CountryData!$A$1,'Quality check'!$A122-1,'Quality check'!CW$1-1)),"")</f>
        <v/>
      </c>
      <c r="CX122" s="203" t="str">
        <f ca="1">IF(AND(ISNUMBER($A122),ISNUMBER(CX$1)),IF(OFFSET(CountryData!$A$1,'Quality check'!$A122-1,'Quality check'!CX$1-1)=0,"",OFFSET(CountryData!$A$1,'Quality check'!$A122-1,'Quality check'!CX$1-1)),"")</f>
        <v/>
      </c>
      <c r="CY122" s="203" t="str">
        <f ca="1">IF(AND(ISNUMBER($A122),ISNUMBER(CY$1)),IF(OFFSET(CountryData!$A$1,'Quality check'!$A122-1,'Quality check'!CY$1-1)=0,"",OFFSET(CountryData!$A$1,'Quality check'!$A122-1,'Quality check'!CY$1-1)),"")</f>
        <v/>
      </c>
      <c r="CZ122" s="308" t="str">
        <f ca="1">IF(AND(ISNUMBER($A122),ISNUMBER(CZ$1)),IF(OFFSET(CountryData!$A$1,'Quality check'!$A122-1,'Quality check'!CZ$1-1)=0,"",OFFSET(CountryData!$A$1,'Quality check'!$A122-1,'Quality check'!CZ$1-1)),"")</f>
        <v/>
      </c>
      <c r="DA122" s="308" t="str">
        <f ca="1">IF(AND(ISNUMBER($A122),ISNUMBER(DA$1)),IF(OFFSET(CountryData!$A$1,'Quality check'!$A122-1,'Quality check'!DA$1-1)=0,"",OFFSET(CountryData!$A$1,'Quality check'!$A122-1,'Quality check'!DA$1-1)),"")</f>
        <v/>
      </c>
      <c r="DB122" s="202" t="str">
        <f ca="1">IF(AND(ISNUMBER($A122),ISNUMBER(DB$1)),IF(OFFSET(CountryData!$A$1,'Quality check'!$A122-1,'Quality check'!DB$1-1)=0,"",OFFSET(CountryData!$A$1,'Quality check'!$A122-1,'Quality check'!DB$1-1)),"")</f>
        <v/>
      </c>
      <c r="DC122" s="308" t="str">
        <f ca="1">IF(AND(ISNUMBER($A122),ISNUMBER(DC$1)),IF(OFFSET(CountryData!$A$1,'Quality check'!$A122-1,'Quality check'!DC$1-1)=0,"",OFFSET(CountryData!$A$1,'Quality check'!$A122-1,'Quality check'!DC$1-1)),"")</f>
        <v/>
      </c>
      <c r="DD122" s="308" t="str">
        <f ca="1">IF(AND(ISNUMBER($A122),ISNUMBER(DD$1)),IF(OFFSET(CountryData!$A$1,'Quality check'!$A122-1,'Quality check'!DD$1-1)=0,"",OFFSET(CountryData!$A$1,'Quality check'!$A122-1,'Quality check'!DD$1-1)),"")</f>
        <v/>
      </c>
      <c r="DE122" s="202" t="str">
        <f ca="1">IF(AND(ISNUMBER($A122),ISNUMBER(DE$1)),IF(OFFSET(CountryData!$A$1,'Quality check'!$A122-1,'Quality check'!DE$1-1)=0,"",OFFSET(CountryData!$A$1,'Quality check'!$A122-1,'Quality check'!DE$1-1)),"")</f>
        <v/>
      </c>
      <c r="DF122" s="203" t="str">
        <f ca="1">IF(AND(ISNUMBER($A122),ISNUMBER(DF$1)),IF(OFFSET(CountryData!$A$1,'Quality check'!$A122-1,'Quality check'!DF$1-1)=0,"",OFFSET(CountryData!$A$1,'Quality check'!$A122-1,'Quality check'!DF$1-1)),"")</f>
        <v/>
      </c>
      <c r="DG122" s="308" t="str">
        <f ca="1">IF(AND(ISNUMBER($A122),ISNUMBER(DG$1)),IF(OFFSET(CountryData!$A$1,'Quality check'!$A122-1,'Quality check'!DG$1-1)=0,"",OFFSET(CountryData!$A$1,'Quality check'!$A122-1,'Quality check'!DG$1-1)),"")</f>
        <v/>
      </c>
      <c r="DH122" s="203" t="str">
        <f ca="1">IF(AND(ISNUMBER($A122),ISNUMBER(DH$1)),IF(OFFSET(CountryData!$A$1,'Quality check'!$A122-1,'Quality check'!DH$1-1)=0,"",OFFSET(CountryData!$A$1,'Quality check'!$A122-1,'Quality check'!DH$1-1)),"")</f>
        <v/>
      </c>
      <c r="DI122" s="308" t="str">
        <f ca="1">IF(AND(ISNUMBER($A122),ISNUMBER(DI$1)),IF(OFFSET(CountryData!$A$1,'Quality check'!$A122-1,'Quality check'!DI$1-1)=0,"",OFFSET(CountryData!$A$1,'Quality check'!$A122-1,'Quality check'!DI$1-1)),"")</f>
        <v/>
      </c>
      <c r="DJ122" s="308" t="str">
        <f ca="1">IF(AND(ISNUMBER($A122),ISNUMBER(DJ$1)),IF(OFFSET(CountryData!$A$1,'Quality check'!$A122-1,'Quality check'!DJ$1-1)=0,"",OFFSET(CountryData!$A$1,'Quality check'!$A122-1,'Quality check'!DJ$1-1)),"")</f>
        <v/>
      </c>
      <c r="DK122" s="203" t="str">
        <f ca="1">IF(AND(ISNUMBER($A122),ISNUMBER(DK$1)),IF(OFFSET(CountryData!$A$1,'Quality check'!$A122-1,'Quality check'!DK$1-1)=0,"",OFFSET(CountryData!$A$1,'Quality check'!$A122-1,'Quality check'!DK$1-1)),"")</f>
        <v/>
      </c>
      <c r="DL122" s="203" t="str">
        <f ca="1">IF(AND(ISNUMBER($A122),ISNUMBER(DL$1)),IF(OFFSET(CountryData!$A$1,'Quality check'!$A122-1,'Quality check'!DL$1-1)=0,"",OFFSET(CountryData!$A$1,'Quality check'!$A122-1,'Quality check'!DL$1-1)),"")</f>
        <v/>
      </c>
      <c r="DM122" s="203" t="str">
        <f ca="1">IF(AND(ISNUMBER($A122),ISNUMBER(DM$1)),IF(OFFSET(CountryData!$A$1,'Quality check'!$A122-1,'Quality check'!DM$1-1)=0,"",OFFSET(CountryData!$A$1,'Quality check'!$A122-1,'Quality check'!DM$1-1)),"")</f>
        <v/>
      </c>
      <c r="DN122" s="203" t="str">
        <f ca="1">IF(AND(ISNUMBER($A122),ISNUMBER(DN$1)),IF(OFFSET(CountryData!$A$1,'Quality check'!$A122-1,'Quality check'!DN$1-1)=0,"",OFFSET(CountryData!$A$1,'Quality check'!$A122-1,'Quality check'!DN$1-1)),"")</f>
        <v/>
      </c>
      <c r="DO122" t="str">
        <f ca="1">IF(AND(ISNUMBER($A122),ISNUMBER(DO$1)),IF(OFFSET(CountryData!$A$1,'Quality check'!$A122-1,'Quality check'!DO$1-1)=0,"",OFFSET(CountryData!$A$1,'Quality check'!$A122-1,'Quality check'!DO$1-1)),"")</f>
        <v/>
      </c>
      <c r="DP122" t="str">
        <f ca="1">IF(AND(ISNUMBER($A122),ISNUMBER(DP$1)),IF(OFFSET(CountryData!$A$1,'Quality check'!$A122-1,'Quality check'!DP$1-1)=0,"",OFFSET(CountryData!$A$1,'Quality check'!$A122-1,'Quality check'!DP$1-1)),"")</f>
        <v/>
      </c>
      <c r="EF122">
        <f t="shared" si="14"/>
        <v>21</v>
      </c>
      <c r="EG122">
        <f t="shared" si="15"/>
        <v>21</v>
      </c>
      <c r="EH122" t="str">
        <f t="shared" si="11"/>
        <v/>
      </c>
    </row>
    <row r="123" spans="1:138" x14ac:dyDescent="0.25">
      <c r="A123" s="114">
        <f>IF(ISNUMBER(MATCH(C123,CountryData!$EM:$EM,0)),MATCH(C123,CountryData!$EM:$EM,0),"")</f>
        <v>23</v>
      </c>
      <c r="B123" t="s">
        <v>492</v>
      </c>
      <c r="C123" t="s">
        <v>929</v>
      </c>
      <c r="D123" t="str">
        <f t="shared" si="12"/>
        <v>United Republic of Tanzania</v>
      </c>
      <c r="E123">
        <f t="shared" si="13"/>
        <v>2010</v>
      </c>
      <c r="F123" s="203">
        <f ca="1">IF(AND(ISNUMBER($A123),ISNUMBER(F$1)),IF(OFFSET(CountryData!$A$1,'Quality check'!$A123-1,'Quality check'!F$1-1)=0,"",OFFSET(CountryData!$A$1,'Quality check'!$A123-1,'Quality check'!F$1-1)),"")</f>
        <v>44841226</v>
      </c>
      <c r="G123" s="203">
        <f ca="1">IF(AND(ISNUMBER($A123),ISNUMBER(G$1)),IF(OFFSET(CountryData!$A$1,'Quality check'!$A123-1,'Quality check'!G$1-1)=0,"",OFFSET(CountryData!$A$1,'Quality check'!$A123-1,'Quality check'!G$1-1)),"")</f>
        <v>20178551.699999999</v>
      </c>
      <c r="H123" s="202" t="str">
        <f ca="1">IF(AND(ISNUMBER($A123),ISNUMBER(H$1)),IF(OFFSET(CountryData!$A$1,'Quality check'!$A123-1,'Quality check'!H$1-1)=0,"",OFFSET(CountryData!$A$1,'Quality check'!$A123-1,'Quality check'!H$1-1)),"")</f>
        <v/>
      </c>
      <c r="I123" s="202" t="str">
        <f ca="1">IF(AND(ISNUMBER($A123),ISNUMBER(I$1)),IF(OFFSET(CountryData!$A$1,'Quality check'!$A123-1,'Quality check'!I$1-1)=0,"",OFFSET(CountryData!$A$1,'Quality check'!$A123-1,'Quality check'!I$1-1)),"")</f>
        <v/>
      </c>
      <c r="J123" s="203">
        <f ca="1">IF(AND(ISNUMBER($A123),ISNUMBER(J$1)),IF(OFFSET(CountryData!$A$1,'Quality check'!$A123-1,'Quality check'!J$1-1)=0,"",OFFSET(CountryData!$A$1,'Quality check'!$A123-1,'Quality check'!J$1-1)),"")</f>
        <v>22443881.000000004</v>
      </c>
      <c r="K123" s="203">
        <f ca="1">IF(AND(ISNUMBER($A123),ISNUMBER(K$1)),IF(OFFSET(CountryData!$A$1,'Quality check'!$A123-1,'Quality check'!K$1-1)=0,"",OFFSET(CountryData!$A$1,'Quality check'!$A123-1,'Quality check'!K$1-1)),"")</f>
        <v>6070209.6331877736</v>
      </c>
      <c r="L123" s="203" t="str">
        <f ca="1">IF(AND(ISNUMBER($A123),ISNUMBER(L$1)),IF(OFFSET(CountryData!$A$1,'Quality check'!$A123-1,'Quality check'!L$1-1)=0,"",OFFSET(CountryData!$A$1,'Quality check'!$A123-1,'Quality check'!L$1-1)),"")</f>
        <v/>
      </c>
      <c r="M123" s="203">
        <f ca="1">IF(AND(ISNUMBER($A123),ISNUMBER(M$1)),IF(OFFSET(CountryData!$A$1,'Quality check'!$A123-1,'Quality check'!M$1-1)=0,"",OFFSET(CountryData!$A$1,'Quality check'!$A123-1,'Quality check'!M$1-1)),"")</f>
        <v>7988358.9700724753</v>
      </c>
      <c r="N123" s="203">
        <f ca="1">IF(AND(ISNUMBER($A123),ISNUMBER(N$1)),IF(OFFSET(CountryData!$A$1,'Quality check'!$A123-1,'Quality check'!N$1-1)=0,"",OFFSET(CountryData!$A$1,'Quality check'!$A123-1,'Quality check'!N$1-1)),"")</f>
        <v>6150658.675058498</v>
      </c>
      <c r="O123" s="203">
        <f ca="1">IF(AND(ISNUMBER($A123),ISNUMBER(O$1)),IF(OFFSET(CountryData!$A$1,'Quality check'!$A123-1,'Quality check'!O$1-1)=0,"",OFFSET(CountryData!$A$1,'Quality check'!$A123-1,'Quality check'!O$1-1)),"")</f>
        <v>1614657.197590779</v>
      </c>
      <c r="P123" s="203">
        <f ca="1">IF(AND(ISNUMBER($A123),ISNUMBER(P$1)),IF(OFFSET(CountryData!$A$1,'Quality check'!$A123-1,'Quality check'!P$1-1)=0,"",OFFSET(CountryData!$A$1,'Quality check'!$A123-1,'Quality check'!P$1-1)),"")</f>
        <v>2488048.7864199672</v>
      </c>
      <c r="Q123" s="203">
        <f ca="1">IF(AND(ISNUMBER($A123),ISNUMBER(Q$1)),IF(OFFSET(CountryData!$A$1,'Quality check'!$A123-1,'Quality check'!Q$1-1)=0,"",OFFSET(CountryData!$A$1,'Quality check'!$A123-1,'Quality check'!Q$1-1)),"")</f>
        <v>1815629.3295685772</v>
      </c>
      <c r="R123" s="203">
        <f ca="1">IF(AND(ISNUMBER($A123),ISNUMBER(R$1)),IF(OFFSET(CountryData!$A$1,'Quality check'!$A123-1,'Quality check'!R$1-1)=0,"",OFFSET(CountryData!$A$1,'Quality check'!$A123-1,'Quality check'!R$1-1)),"")</f>
        <v>873391.58882918791</v>
      </c>
      <c r="S123" s="203">
        <f ca="1">IF(AND(ISNUMBER($A123),ISNUMBER(S$1)),IF(OFFSET(CountryData!$A$1,'Quality check'!$A123-1,'Quality check'!S$1-1)=0,"",OFFSET(CountryData!$A$1,'Quality check'!$A123-1,'Quality check'!S$1-1)),"")</f>
        <v>736408.03596498829</v>
      </c>
      <c r="T123" s="202">
        <f ca="1">IF(AND(ISNUMBER($A123),ISNUMBER(T$1)),IF(OFFSET(CountryData!$A$1,'Quality check'!$A123-1,'Quality check'!T$1-1)=0,"",OFFSET(CountryData!$A$1,'Quality check'!$A123-1,'Quality check'!T$1-1)),"")</f>
        <v>0.74963999999999997</v>
      </c>
      <c r="U123" s="203">
        <f ca="1">IF(AND(ISNUMBER($A123),ISNUMBER(U$1)),IF(OFFSET(CountryData!$A$1,'Quality check'!$A123-1,'Quality check'!U$1-1)=0,"",OFFSET(CountryData!$A$1,'Quality check'!$A123-1,'Quality check'!U$1-1)),"")</f>
        <v>12555543.280000001</v>
      </c>
      <c r="V123" s="203">
        <f ca="1">IF(AND(ISNUMBER($A123),ISNUMBER(V$1)),IF(OFFSET(CountryData!$A$1,'Quality check'!$A123-1,'Quality check'!V$1-1)=0,"",OFFSET(CountryData!$A$1,'Quality check'!$A123-1,'Quality check'!V$1-1)),"")</f>
        <v>11299988.952000003</v>
      </c>
      <c r="W123" s="202">
        <f ca="1">IF(AND(ISNUMBER($A123),ISNUMBER(W$1)),IF(OFFSET(CountryData!$A$1,'Quality check'!$A123-1,'Quality check'!W$1-1)=0,"",OFFSET(CountryData!$A$1,'Quality check'!$A123-1,'Quality check'!W$1-1)),"")</f>
        <v>0.88500000000000001</v>
      </c>
      <c r="X123" s="202">
        <f ca="1">IF(AND(ISNUMBER($A123),ISNUMBER(X$1)),IF(OFFSET(CountryData!$A$1,'Quality check'!$A123-1,'Quality check'!X$1-1)=0,"",OFFSET(CountryData!$A$1,'Quality check'!$A123-1,'Quality check'!X$1-1)),"")</f>
        <v>4.7</v>
      </c>
      <c r="Y123" s="202">
        <f ca="1">IF(AND(ISNUMBER($A123),ISNUMBER(Y$1)),IF(OFFSET(CountryData!$A$1,'Quality check'!$A123-1,'Quality check'!Y$1-1)=0,"",OFFSET(CountryData!$A$1,'Quality check'!$A123-1,'Quality check'!Y$1-1)),"")</f>
        <v>0.72</v>
      </c>
      <c r="Z123" s="202">
        <f ca="1">IF(AND(ISNUMBER($A123),ISNUMBER(Z$1)),IF(OFFSET(CountryData!$A$1,'Quality check'!$A123-1,'Quality check'!Z$1-1)=0,"",OFFSET(CountryData!$A$1,'Quality check'!$A123-1,'Quality check'!Z$1-1)),"")</f>
        <v>0.28000000000000003</v>
      </c>
      <c r="AA123" s="203" t="str">
        <f ca="1">IF(AND(ISNUMBER($A123),ISNUMBER(AA$1)),IF(OFFSET(CountryData!$A$1,'Quality check'!$A123-1,'Quality check'!AA$1-1)=0,"",OFFSET(CountryData!$A$1,'Quality check'!$A123-1,'Quality check'!AA$1-1)),"")</f>
        <v/>
      </c>
      <c r="AB123" s="203" t="str">
        <f ca="1">IF(AND(ISNUMBER($A123),ISNUMBER(AB$1)),IF(OFFSET(CountryData!$A$1,'Quality check'!$A123-1,'Quality check'!AB$1-1)=0,"",OFFSET(CountryData!$A$1,'Quality check'!$A123-1,'Quality check'!AB$1-1)),"")</f>
        <v/>
      </c>
      <c r="AC123" s="203" t="str">
        <f ca="1">IF(AND(ISNUMBER($A123),ISNUMBER(AC$1)),IF(OFFSET(CountryData!$A$1,'Quality check'!$A123-1,'Quality check'!AC$1-1)=0,"",OFFSET(CountryData!$A$1,'Quality check'!$A123-1,'Quality check'!AC$1-1)),"")</f>
        <v/>
      </c>
      <c r="AD123" s="203" t="str">
        <f ca="1">IF(AND(ISNUMBER($A123),ISNUMBER(AD$1)),IF(OFFSET(CountryData!$A$1,'Quality check'!$A123-1,'Quality check'!AD$1-1)=0,"",OFFSET(CountryData!$A$1,'Quality check'!$A123-1,'Quality check'!AD$1-1)),"")</f>
        <v/>
      </c>
      <c r="AE123" s="202" t="str">
        <f ca="1">IF(AND(ISNUMBER($A123),ISNUMBER(AE$1)),IF(OFFSET(CountryData!$A$1,'Quality check'!$A123-1,'Quality check'!AE$1-1)=0,"",OFFSET(CountryData!$A$1,'Quality check'!$A123-1,'Quality check'!AE$1-1)),"")</f>
        <v/>
      </c>
      <c r="AF123" s="308" t="str">
        <f ca="1">IF(AND(ISNUMBER($A123),ISNUMBER(AF$1)),IF(OFFSET(CountryData!$A$1,'Quality check'!$A123-1,'Quality check'!AF$1-1)=0,"",OFFSET(CountryData!$A$1,'Quality check'!$A123-1,'Quality check'!AF$1-1)),"")</f>
        <v/>
      </c>
      <c r="AG123" s="203" t="str">
        <f ca="1">IF(AND(ISNUMBER($A123),ISNUMBER(AG$1)),IF(OFFSET(CountryData!$A$1,'Quality check'!$A123-1,'Quality check'!AG$1-1)=0,"",OFFSET(CountryData!$A$1,'Quality check'!$A123-1,'Quality check'!AG$1-1)),"")</f>
        <v/>
      </c>
      <c r="AH123" s="203" t="str">
        <f ca="1">IF(AND(ISNUMBER($A123),ISNUMBER(AH$1)),IF(OFFSET(CountryData!$A$1,'Quality check'!$A123-1,'Quality check'!AH$1-1)=0,"",OFFSET(CountryData!$A$1,'Quality check'!$A123-1,'Quality check'!AH$1-1)),"")</f>
        <v/>
      </c>
      <c r="AI123" s="203" t="str">
        <f ca="1">IF(AND(ISNUMBER($A123),ISNUMBER(AI$1)),IF(OFFSET(CountryData!$A$1,'Quality check'!$A123-1,'Quality check'!AI$1-1)=0,"",OFFSET(CountryData!$A$1,'Quality check'!$A123-1,'Quality check'!AI$1-1)),"")</f>
        <v/>
      </c>
      <c r="AJ123" s="202" t="str">
        <f ca="1">IF(AND(ISNUMBER($A123),ISNUMBER(AJ$1)),IF(OFFSET(CountryData!$A$1,'Quality check'!$A123-1,'Quality check'!AJ$1-1)=0,"",OFFSET(CountryData!$A$1,'Quality check'!$A123-1,'Quality check'!AJ$1-1)),"")</f>
        <v/>
      </c>
      <c r="AK123" s="202" t="str">
        <f ca="1">IF(AND(ISNUMBER($A123),ISNUMBER(AK$1)),IF(OFFSET(CountryData!$A$1,'Quality check'!$A123-1,'Quality check'!AK$1-1)=0,"",OFFSET(CountryData!$A$1,'Quality check'!$A123-1,'Quality check'!AK$1-1)),"")</f>
        <v/>
      </c>
      <c r="AL123" s="202" t="str">
        <f ca="1">IF(AND(ISNUMBER($A123),ISNUMBER(AL$1)),IF(OFFSET(CountryData!$A$1,'Quality check'!$A123-1,'Quality check'!AL$1-1)=0,"",OFFSET(CountryData!$A$1,'Quality check'!$A123-1,'Quality check'!AL$1-1)),"")</f>
        <v/>
      </c>
      <c r="AM123" s="202" t="str">
        <f ca="1">IF(AND(ISNUMBER($A123),ISNUMBER(AM$1)),IF(OFFSET(CountryData!$A$1,'Quality check'!$A123-1,'Quality check'!AM$1-1)=0,"",OFFSET(CountryData!$A$1,'Quality check'!$A123-1,'Quality check'!AM$1-1)),"")</f>
        <v/>
      </c>
      <c r="AN123" s="202" t="str">
        <f ca="1">IF(AND(ISNUMBER($A123),ISNUMBER(AN$1)),IF(OFFSET(CountryData!$A$1,'Quality check'!$A123-1,'Quality check'!AN$1-1)=0,"",OFFSET(CountryData!$A$1,'Quality check'!$A123-1,'Quality check'!AN$1-1)),"")</f>
        <v/>
      </c>
      <c r="AO123" s="203" t="str">
        <f ca="1">IF(AND(ISNUMBER($A123),ISNUMBER(AO$1)),IF(OFFSET(CountryData!$A$1,'Quality check'!$A123-1,'Quality check'!AO$1-1)=0,"",OFFSET(CountryData!$A$1,'Quality check'!$A123-1,'Quality check'!AO$1-1)),"")</f>
        <v/>
      </c>
      <c r="AP123" s="203" t="str">
        <f ca="1">IF(AND(ISNUMBER($A123),ISNUMBER(AP$1)),IF(OFFSET(CountryData!$A$1,'Quality check'!$A123-1,'Quality check'!AP$1-1)=0,"",OFFSET(CountryData!$A$1,'Quality check'!$A123-1,'Quality check'!AP$1-1)),"")</f>
        <v/>
      </c>
      <c r="AQ123" s="202" t="str">
        <f ca="1">IF(AND(ISNUMBER($A123),ISNUMBER(AQ$1)),IF(OFFSET(CountryData!$A$1,'Quality check'!$A123-1,'Quality check'!AQ$1-1)=0,"",OFFSET(CountryData!$A$1,'Quality check'!$A123-1,'Quality check'!AQ$1-1)),"")</f>
        <v/>
      </c>
      <c r="AR123" s="202" t="str">
        <f ca="1">IF(AND(ISNUMBER($A123),ISNUMBER(AR$1)),IF(OFFSET(CountryData!$A$1,'Quality check'!$A123-1,'Quality check'!AR$1-1)=0,"",OFFSET(CountryData!$A$1,'Quality check'!$A123-1,'Quality check'!AR$1-1)),"")</f>
        <v/>
      </c>
      <c r="AS123" s="202" t="str">
        <f ca="1">IF(AND(ISNUMBER($A123),ISNUMBER(AS$1)),IF(OFFSET(CountryData!$A$1,'Quality check'!$A123-1,'Quality check'!AS$1-1)=0,"",OFFSET(CountryData!$A$1,'Quality check'!$A123-1,'Quality check'!AS$1-1)),"")</f>
        <v/>
      </c>
      <c r="AT123" s="202" t="str">
        <f ca="1">IF(AND(ISNUMBER($A123),ISNUMBER(AT$1)),IF(OFFSET(CountryData!$A$1,'Quality check'!$A123-1,'Quality check'!AT$1-1)=0,"",OFFSET(CountryData!$A$1,'Quality check'!$A123-1,'Quality check'!AT$1-1)),"")</f>
        <v/>
      </c>
      <c r="AU123" s="202" t="str">
        <f ca="1">IF(AND(ISNUMBER($A123),ISNUMBER(AU$1)),IF(OFFSET(CountryData!$A$1,'Quality check'!$A123-1,'Quality check'!AU$1-1)=0,"",OFFSET(CountryData!$A$1,'Quality check'!$A123-1,'Quality check'!AU$1-1)),"")</f>
        <v/>
      </c>
      <c r="AV123" s="202" t="str">
        <f ca="1">IF(AND(ISNUMBER($A123),ISNUMBER(AV$1)),IF(OFFSET(CountryData!$A$1,'Quality check'!$A123-1,'Quality check'!AV$1-1)=0,"",OFFSET(CountryData!$A$1,'Quality check'!$A123-1,'Quality check'!AV$1-1)),"")</f>
        <v/>
      </c>
      <c r="AW123" s="203" t="str">
        <f ca="1">IF(AND(ISNUMBER($A123),ISNUMBER(AW$1)),IF(OFFSET(CountryData!$A$1,'Quality check'!$A123-1,'Quality check'!AW$1-1)=0,"",OFFSET(CountryData!$A$1,'Quality check'!$A123-1,'Quality check'!AW$1-1)),"")</f>
        <v/>
      </c>
      <c r="AX123" s="203" t="str">
        <f ca="1">IF(AND(ISNUMBER($A123),ISNUMBER(AX$1)),IF(OFFSET(CountryData!$A$1,'Quality check'!$A123-1,'Quality check'!AX$1-1)=0,"",OFFSET(CountryData!$A$1,'Quality check'!$A123-1,'Quality check'!AX$1-1)),"")</f>
        <v/>
      </c>
      <c r="AY123" s="202" t="str">
        <f ca="1">IF(AND(ISNUMBER($A123),ISNUMBER(AY$1)),IF(OFFSET(CountryData!$A$1,'Quality check'!$A123-1,'Quality check'!AY$1-1)=0,"",OFFSET(CountryData!$A$1,'Quality check'!$A123-1,'Quality check'!AY$1-1)),"")</f>
        <v/>
      </c>
      <c r="AZ123" s="202" t="str">
        <f ca="1">IF(AND(ISNUMBER($A123),ISNUMBER(AZ$1)),IF(OFFSET(CountryData!$A$1,'Quality check'!$A123-1,'Quality check'!AZ$1-1)=0,"",OFFSET(CountryData!$A$1,'Quality check'!$A123-1,'Quality check'!AZ$1-1)),"")</f>
        <v/>
      </c>
      <c r="BA123" s="202" t="str">
        <f ca="1">IF(AND(ISNUMBER($A123),ISNUMBER(BA$1)),IF(OFFSET(CountryData!$A$1,'Quality check'!$A123-1,'Quality check'!BA$1-1)=0,"",OFFSET(CountryData!$A$1,'Quality check'!$A123-1,'Quality check'!BA$1-1)),"")</f>
        <v/>
      </c>
      <c r="BB123" s="202" t="str">
        <f ca="1">IF(AND(ISNUMBER($A123),ISNUMBER(BB$1)),IF(OFFSET(CountryData!$A$1,'Quality check'!$A123-1,'Quality check'!BB$1-1)=0,"",OFFSET(CountryData!$A$1,'Quality check'!$A123-1,'Quality check'!BB$1-1)),"")</f>
        <v/>
      </c>
      <c r="BC123" s="202" t="str">
        <f ca="1">IF(AND(ISNUMBER($A123),ISNUMBER(BC$1)),IF(OFFSET(CountryData!$A$1,'Quality check'!$A123-1,'Quality check'!BC$1-1)=0,"",OFFSET(CountryData!$A$1,'Quality check'!$A123-1,'Quality check'!BC$1-1)),"")</f>
        <v/>
      </c>
      <c r="BD123" s="313" t="str">
        <f ca="1">IF(AND(ISNUMBER($A123),ISNUMBER(BD$1)),IF(OFFSET(CountryData!$A$1,'Quality check'!$A123-1,'Quality check'!BD$1-1)=0,"",OFFSET(CountryData!$A$1,'Quality check'!$A123-1,'Quality check'!BD$1-1)),"")</f>
        <v/>
      </c>
      <c r="BE123" s="313" t="str">
        <f ca="1">IF(AND(ISNUMBER($A123),ISNUMBER(BE$1)),IF(OFFSET(CountryData!$A$1,'Quality check'!$A123-1,'Quality check'!BE$1-1)=0,"",OFFSET(CountryData!$A$1,'Quality check'!$A123-1,'Quality check'!BE$1-1)),"")</f>
        <v/>
      </c>
      <c r="BF123" s="313" t="str">
        <f ca="1">IF(AND(ISNUMBER($A123),ISNUMBER(BF$1)),IF(OFFSET(CountryData!$A$1,'Quality check'!$A123-1,'Quality check'!BF$1-1)=0,"",OFFSET(CountryData!$A$1,'Quality check'!$A123-1,'Quality check'!BF$1-1)),"")</f>
        <v/>
      </c>
      <c r="BG123" s="203" t="str">
        <f ca="1">IF(AND(ISNUMBER($A123),ISNUMBER(BG$1)),IF(OFFSET(CountryData!$A$1,'Quality check'!$A123-1,'Quality check'!BG$1-1)=0,"",OFFSET(CountryData!$A$1,'Quality check'!$A123-1,'Quality check'!BG$1-1)),"")</f>
        <v/>
      </c>
      <c r="BH123" s="202" t="str">
        <f ca="1">IF(AND(ISNUMBER($A123),ISNUMBER(BH$1)),IF(OFFSET(CountryData!$A$1,'Quality check'!$A123-1,'Quality check'!BH$1-1)=0,"",OFFSET(CountryData!$A$1,'Quality check'!$A123-1,'Quality check'!BH$1-1)),"")</f>
        <v/>
      </c>
      <c r="BI123" s="203" t="str">
        <f ca="1">IF(AND(ISNUMBER($A123),ISNUMBER(BI$1)),IF(OFFSET(CountryData!$A$1,'Quality check'!$A123-1,'Quality check'!BI$1-1)=0,"",OFFSET(CountryData!$A$1,'Quality check'!$A123-1,'Quality check'!BI$1-1)),"")</f>
        <v/>
      </c>
      <c r="BJ123" s="202" t="str">
        <f ca="1">IF(AND(ISNUMBER($A123),ISNUMBER(BJ$1)),IF(OFFSET(CountryData!$A$1,'Quality check'!$A123-1,'Quality check'!BJ$1-1)=0,"",OFFSET(CountryData!$A$1,'Quality check'!$A123-1,'Quality check'!BJ$1-1)),"")</f>
        <v/>
      </c>
      <c r="BK123" s="202" t="str">
        <f ca="1">IF(AND(ISNUMBER($A123),ISNUMBER(BK$1)),IF(OFFSET(CountryData!$A$1,'Quality check'!$A123-1,'Quality check'!BK$1-1)=0,"",OFFSET(CountryData!$A$1,'Quality check'!$A123-1,'Quality check'!BK$1-1)),"")</f>
        <v/>
      </c>
      <c r="BL123" s="308" t="str">
        <f ca="1">IF(AND(ISNUMBER($A123),ISNUMBER(BL$1)),IF(OFFSET(CountryData!$A$1,'Quality check'!$A123-1,'Quality check'!BL$1-1)=0,"",OFFSET(CountryData!$A$1,'Quality check'!$A123-1,'Quality check'!BL$1-1)),"")</f>
        <v/>
      </c>
      <c r="BM123" s="308" t="str">
        <f ca="1">IF(AND(ISNUMBER($A123),ISNUMBER(BM$1)),IF(OFFSET(CountryData!$A$1,'Quality check'!$A123-1,'Quality check'!BM$1-1)=0,"",OFFSET(CountryData!$A$1,'Quality check'!$A123-1,'Quality check'!BM$1-1)),"")</f>
        <v/>
      </c>
      <c r="BN123" s="308" t="str">
        <f ca="1">IF(AND(ISNUMBER($A123),ISNUMBER(BN$1)),IF(OFFSET(CountryData!$A$1,'Quality check'!$A123-1,'Quality check'!BN$1-1)=0,"",OFFSET(CountryData!$A$1,'Quality check'!$A123-1,'Quality check'!BN$1-1)),"")</f>
        <v/>
      </c>
      <c r="BO123" s="308" t="str">
        <f ca="1">IF(AND(ISNUMBER($A123),ISNUMBER(BO$1)),IF(OFFSET(CountryData!$A$1,'Quality check'!$A123-1,'Quality check'!BO$1-1)=0,"",OFFSET(CountryData!$A$1,'Quality check'!$A123-1,'Quality check'!BO$1-1)),"")</f>
        <v/>
      </c>
      <c r="BP123" s="308" t="str">
        <f ca="1">IF(AND(ISNUMBER($A123),ISNUMBER(BP$1)),IF(OFFSET(CountryData!$A$1,'Quality check'!$A123-1,'Quality check'!BP$1-1)=0,"",OFFSET(CountryData!$A$1,'Quality check'!$A123-1,'Quality check'!BP$1-1)),"")</f>
        <v/>
      </c>
      <c r="BQ123" s="308" t="str">
        <f ca="1">IF(AND(ISNUMBER($A123),ISNUMBER(BQ$1)),IF(OFFSET(CountryData!$A$1,'Quality check'!$A123-1,'Quality check'!BQ$1-1)=0,"",OFFSET(CountryData!$A$1,'Quality check'!$A123-1,'Quality check'!BQ$1-1)),"")</f>
        <v/>
      </c>
      <c r="BR123" s="308" t="str">
        <f ca="1">IF(AND(ISNUMBER($A123),ISNUMBER(BR$1)),IF(OFFSET(CountryData!$A$1,'Quality check'!$A123-1,'Quality check'!BR$1-1)=0,"",OFFSET(CountryData!$A$1,'Quality check'!$A123-1,'Quality check'!BR$1-1)),"")</f>
        <v/>
      </c>
      <c r="BS123" s="308" t="str">
        <f ca="1">IF(AND(ISNUMBER($A123),ISNUMBER(BS$1)),IF(OFFSET(CountryData!$A$1,'Quality check'!$A123-1,'Quality check'!BS$1-1)=0,"",OFFSET(CountryData!$A$1,'Quality check'!$A123-1,'Quality check'!BS$1-1)),"")</f>
        <v/>
      </c>
      <c r="BT123" s="308" t="str">
        <f ca="1">IF(AND(ISNUMBER($A123),ISNUMBER(BT$1)),IF(OFFSET(CountryData!$A$1,'Quality check'!$A123-1,'Quality check'!BT$1-1)=0,"",OFFSET(CountryData!$A$1,'Quality check'!$A123-1,'Quality check'!BT$1-1)),"")</f>
        <v/>
      </c>
      <c r="BU123" s="308" t="str">
        <f ca="1">IF(AND(ISNUMBER($A123),ISNUMBER(BU$1)),IF(OFFSET(CountryData!$A$1,'Quality check'!$A123-1,'Quality check'!BU$1-1)=0,"",OFFSET(CountryData!$A$1,'Quality check'!$A123-1,'Quality check'!BU$1-1)),"")</f>
        <v/>
      </c>
      <c r="BV123" s="308" t="str">
        <f ca="1">IF(AND(ISNUMBER($A123),ISNUMBER(BV$1)),IF(OFFSET(CountryData!$A$1,'Quality check'!$A123-1,'Quality check'!BV$1-1)=0,"",OFFSET(CountryData!$A$1,'Quality check'!$A123-1,'Quality check'!BV$1-1)),"")</f>
        <v/>
      </c>
      <c r="BW123" s="308" t="str">
        <f ca="1">IF(AND(ISNUMBER($A123),ISNUMBER(BW$1)),IF(OFFSET(CountryData!$A$1,'Quality check'!$A123-1,'Quality check'!BW$1-1)=0,"",OFFSET(CountryData!$A$1,'Quality check'!$A123-1,'Quality check'!BW$1-1)),"")</f>
        <v/>
      </c>
      <c r="BX123" s="202" t="str">
        <f ca="1">IF(AND(ISNUMBER($A123),ISNUMBER(BX$1)),IF(OFFSET(CountryData!$A$1,'Quality check'!$A123-1,'Quality check'!BX$1-1)=0,"",OFFSET(CountryData!$A$1,'Quality check'!$A123-1,'Quality check'!BX$1-1)),"")</f>
        <v/>
      </c>
      <c r="BY123" s="308" t="str">
        <f ca="1">IF(AND(ISNUMBER($A123),ISNUMBER(BY$1)),IF(OFFSET(CountryData!$A$1,'Quality check'!$A123-1,'Quality check'!BY$1-1)=0,"",OFFSET(CountryData!$A$1,'Quality check'!$A123-1,'Quality check'!BY$1-1)),"")</f>
        <v/>
      </c>
      <c r="BZ123" s="308" t="str">
        <f ca="1">IF(AND(ISNUMBER($A123),ISNUMBER(BZ$1)),IF(OFFSET(CountryData!$A$1,'Quality check'!$A123-1,'Quality check'!BZ$1-1)=0,"",OFFSET(CountryData!$A$1,'Quality check'!$A123-1,'Quality check'!BZ$1-1)),"")</f>
        <v/>
      </c>
      <c r="CA123" s="308" t="str">
        <f ca="1">IF(AND(ISNUMBER($A123),ISNUMBER(CA$1)),IF(OFFSET(CountryData!$A$1,'Quality check'!$A123-1,'Quality check'!CA$1-1)=0,"",OFFSET(CountryData!$A$1,'Quality check'!$A123-1,'Quality check'!CA$1-1)),"")</f>
        <v/>
      </c>
      <c r="CB123" s="308" t="str">
        <f ca="1">IF(AND(ISNUMBER($A123),ISNUMBER(CB$1)),IF(OFFSET(CountryData!$A$1,'Quality check'!$A123-1,'Quality check'!CB$1-1)=0,"",OFFSET(CountryData!$A$1,'Quality check'!$A123-1,'Quality check'!CB$1-1)),"")</f>
        <v/>
      </c>
      <c r="CC123" s="308" t="str">
        <f ca="1">IF(AND(ISNUMBER($A123),ISNUMBER(CC$1)),IF(OFFSET(CountryData!$A$1,'Quality check'!$A123-1,'Quality check'!CC$1-1)=0,"",OFFSET(CountryData!$A$1,'Quality check'!$A123-1,'Quality check'!CC$1-1)),"")</f>
        <v/>
      </c>
      <c r="CD123" s="308" t="str">
        <f ca="1">IF(AND(ISNUMBER($A123),ISNUMBER(CD$1)),IF(OFFSET(CountryData!$A$1,'Quality check'!$A123-1,'Quality check'!CD$1-1)=0,"",OFFSET(CountryData!$A$1,'Quality check'!$A123-1,'Quality check'!CD$1-1)),"")</f>
        <v/>
      </c>
      <c r="CE123" s="308" t="str">
        <f ca="1">IF(AND(ISNUMBER($A123),ISNUMBER(CE$1)),IF(OFFSET(CountryData!$A$1,'Quality check'!$A123-1,'Quality check'!CE$1-1)=0,"",OFFSET(CountryData!$A$1,'Quality check'!$A123-1,'Quality check'!CE$1-1)),"")</f>
        <v/>
      </c>
      <c r="CF123" s="308" t="str">
        <f ca="1">IF(AND(ISNUMBER($A123),ISNUMBER(CF$1)),IF(OFFSET(CountryData!$A$1,'Quality check'!$A123-1,'Quality check'!CF$1-1)=0,"",OFFSET(CountryData!$A$1,'Quality check'!$A123-1,'Quality check'!CF$1-1)),"")</f>
        <v/>
      </c>
      <c r="CG123" s="308" t="str">
        <f ca="1">IF(AND(ISNUMBER($A123),ISNUMBER(CG$1)),IF(OFFSET(CountryData!$A$1,'Quality check'!$A123-1,'Quality check'!CG$1-1)=0,"",OFFSET(CountryData!$A$1,'Quality check'!$A123-1,'Quality check'!CG$1-1)),"")</f>
        <v/>
      </c>
      <c r="CH123" s="308" t="str">
        <f ca="1">IF(AND(ISNUMBER($A123),ISNUMBER(CH$1)),IF(OFFSET(CountryData!$A$1,'Quality check'!$A123-1,'Quality check'!CH$1-1)=0,"",OFFSET(CountryData!$A$1,'Quality check'!$A123-1,'Quality check'!CH$1-1)),"")</f>
        <v/>
      </c>
      <c r="CI123" s="308" t="str">
        <f ca="1">IF(AND(ISNUMBER($A123),ISNUMBER(CI$1)),IF(OFFSET(CountryData!$A$1,'Quality check'!$A123-1,'Quality check'!CI$1-1)=0,"",OFFSET(CountryData!$A$1,'Quality check'!$A123-1,'Quality check'!CI$1-1)),"")</f>
        <v/>
      </c>
      <c r="CJ123" s="308" t="str">
        <f ca="1">IF(AND(ISNUMBER($A123),ISNUMBER(CJ$1)),IF(OFFSET(CountryData!$A$1,'Quality check'!$A123-1,'Quality check'!CJ$1-1)=0,"",OFFSET(CountryData!$A$1,'Quality check'!$A123-1,'Quality check'!CJ$1-1)),"")</f>
        <v/>
      </c>
      <c r="CK123" s="202" t="str">
        <f ca="1">IF(AND(ISNUMBER($A123),ISNUMBER(CK$1)),IF(OFFSET(CountryData!$A$1,'Quality check'!$A123-1,'Quality check'!CK$1-1)=0,"",OFFSET(CountryData!$A$1,'Quality check'!$A123-1,'Quality check'!CK$1-1)),"")</f>
        <v/>
      </c>
      <c r="CL123" s="308" t="str">
        <f ca="1">IF(AND(ISNUMBER($A123),ISNUMBER(CL$1)),IF(OFFSET(CountryData!$A$1,'Quality check'!$A123-1,'Quality check'!CL$1-1)=0,"",OFFSET(CountryData!$A$1,'Quality check'!$A123-1,'Quality check'!CL$1-1)),"")</f>
        <v/>
      </c>
      <c r="CM123" s="308" t="str">
        <f ca="1">IF(AND(ISNUMBER($A123),ISNUMBER(CM$1)),IF(OFFSET(CountryData!$A$1,'Quality check'!$A123-1,'Quality check'!CM$1-1)=0,"",OFFSET(CountryData!$A$1,'Quality check'!$A123-1,'Quality check'!CM$1-1)),"")</f>
        <v/>
      </c>
      <c r="CN123" s="308" t="str">
        <f ca="1">IF(AND(ISNUMBER($A123),ISNUMBER(CN$1)),IF(OFFSET(CountryData!$A$1,'Quality check'!$A123-1,'Quality check'!CN$1-1)=0,"",OFFSET(CountryData!$A$1,'Quality check'!$A123-1,'Quality check'!CN$1-1)),"")</f>
        <v/>
      </c>
      <c r="CO123" s="308" t="str">
        <f ca="1">IF(AND(ISNUMBER($A123),ISNUMBER(CO$1)),IF(OFFSET(CountryData!$A$1,'Quality check'!$A123-1,'Quality check'!CO$1-1)=0,"",OFFSET(CountryData!$A$1,'Quality check'!$A123-1,'Quality check'!CO$1-1)),"")</f>
        <v/>
      </c>
      <c r="CP123" s="308" t="str">
        <f ca="1">IF(AND(ISNUMBER($A123),ISNUMBER(CP$1)),IF(OFFSET(CountryData!$A$1,'Quality check'!$A123-1,'Quality check'!CP$1-1)=0,"",OFFSET(CountryData!$A$1,'Quality check'!$A123-1,'Quality check'!CP$1-1)),"")</f>
        <v/>
      </c>
      <c r="CQ123" s="308" t="str">
        <f ca="1">IF(AND(ISNUMBER($A123),ISNUMBER(CQ$1)),IF(OFFSET(CountryData!$A$1,'Quality check'!$A123-1,'Quality check'!CQ$1-1)=0,"",OFFSET(CountryData!$A$1,'Quality check'!$A123-1,'Quality check'!CQ$1-1)),"")</f>
        <v/>
      </c>
      <c r="CR123" s="203" t="str">
        <f ca="1">IF(AND(ISNUMBER($A123),ISNUMBER(CR$1)),IF(OFFSET(CountryData!$A$1,'Quality check'!$A123-1,'Quality check'!CR$1-1)=0,"",OFFSET(CountryData!$A$1,'Quality check'!$A123-1,'Quality check'!CR$1-1)),"")</f>
        <v/>
      </c>
      <c r="CS123" s="203" t="str">
        <f ca="1">IF(AND(ISNUMBER($A123),ISNUMBER(CS$1)),IF(OFFSET(CountryData!$A$1,'Quality check'!$A123-1,'Quality check'!CS$1-1)=0,"",OFFSET(CountryData!$A$1,'Quality check'!$A123-1,'Quality check'!CS$1-1)),"")</f>
        <v/>
      </c>
      <c r="CT123" s="203" t="str">
        <f ca="1">IF(AND(ISNUMBER($A123),ISNUMBER(CT$1)),IF(OFFSET(CountryData!$A$1,'Quality check'!$A123-1,'Quality check'!CT$1-1)=0,"",OFFSET(CountryData!$A$1,'Quality check'!$A123-1,'Quality check'!CT$1-1)),"")</f>
        <v/>
      </c>
      <c r="CU123" s="203" t="str">
        <f ca="1">IF(AND(ISNUMBER($A123),ISNUMBER(CU$1)),IF(OFFSET(CountryData!$A$1,'Quality check'!$A123-1,'Quality check'!CU$1-1)=0,"",OFFSET(CountryData!$A$1,'Quality check'!$A123-1,'Quality check'!CU$1-1)),"")</f>
        <v/>
      </c>
      <c r="CV123" s="203" t="str">
        <f ca="1">IF(AND(ISNUMBER($A123),ISNUMBER(CV$1)),IF(OFFSET(CountryData!$A$1,'Quality check'!$A123-1,'Quality check'!CV$1-1)=0,"",OFFSET(CountryData!$A$1,'Quality check'!$A123-1,'Quality check'!CV$1-1)),"")</f>
        <v/>
      </c>
      <c r="CW123" s="203" t="str">
        <f ca="1">IF(AND(ISNUMBER($A123),ISNUMBER(CW$1)),IF(OFFSET(CountryData!$A$1,'Quality check'!$A123-1,'Quality check'!CW$1-1)=0,"",OFFSET(CountryData!$A$1,'Quality check'!$A123-1,'Quality check'!CW$1-1)),"")</f>
        <v/>
      </c>
      <c r="CX123" s="203" t="str">
        <f ca="1">IF(AND(ISNUMBER($A123),ISNUMBER(CX$1)),IF(OFFSET(CountryData!$A$1,'Quality check'!$A123-1,'Quality check'!CX$1-1)=0,"",OFFSET(CountryData!$A$1,'Quality check'!$A123-1,'Quality check'!CX$1-1)),"")</f>
        <v/>
      </c>
      <c r="CY123" s="203" t="str">
        <f ca="1">IF(AND(ISNUMBER($A123),ISNUMBER(CY$1)),IF(OFFSET(CountryData!$A$1,'Quality check'!$A123-1,'Quality check'!CY$1-1)=0,"",OFFSET(CountryData!$A$1,'Quality check'!$A123-1,'Quality check'!CY$1-1)),"")</f>
        <v/>
      </c>
      <c r="CZ123" s="308" t="str">
        <f ca="1">IF(AND(ISNUMBER($A123),ISNUMBER(CZ$1)),IF(OFFSET(CountryData!$A$1,'Quality check'!$A123-1,'Quality check'!CZ$1-1)=0,"",OFFSET(CountryData!$A$1,'Quality check'!$A123-1,'Quality check'!CZ$1-1)),"")</f>
        <v/>
      </c>
      <c r="DA123" s="308" t="str">
        <f ca="1">IF(AND(ISNUMBER($A123),ISNUMBER(DA$1)),IF(OFFSET(CountryData!$A$1,'Quality check'!$A123-1,'Quality check'!DA$1-1)=0,"",OFFSET(CountryData!$A$1,'Quality check'!$A123-1,'Quality check'!DA$1-1)),"")</f>
        <v/>
      </c>
      <c r="DB123" s="202" t="str">
        <f ca="1">IF(AND(ISNUMBER($A123),ISNUMBER(DB$1)),IF(OFFSET(CountryData!$A$1,'Quality check'!$A123-1,'Quality check'!DB$1-1)=0,"",OFFSET(CountryData!$A$1,'Quality check'!$A123-1,'Quality check'!DB$1-1)),"")</f>
        <v/>
      </c>
      <c r="DC123" s="308" t="str">
        <f ca="1">IF(AND(ISNUMBER($A123),ISNUMBER(DC$1)),IF(OFFSET(CountryData!$A$1,'Quality check'!$A123-1,'Quality check'!DC$1-1)=0,"",OFFSET(CountryData!$A$1,'Quality check'!$A123-1,'Quality check'!DC$1-1)),"")</f>
        <v/>
      </c>
      <c r="DD123" s="308" t="str">
        <f ca="1">IF(AND(ISNUMBER($A123),ISNUMBER(DD$1)),IF(OFFSET(CountryData!$A$1,'Quality check'!$A123-1,'Quality check'!DD$1-1)=0,"",OFFSET(CountryData!$A$1,'Quality check'!$A123-1,'Quality check'!DD$1-1)),"")</f>
        <v/>
      </c>
      <c r="DE123" s="202" t="str">
        <f ca="1">IF(AND(ISNUMBER($A123),ISNUMBER(DE$1)),IF(OFFSET(CountryData!$A$1,'Quality check'!$A123-1,'Quality check'!DE$1-1)=0,"",OFFSET(CountryData!$A$1,'Quality check'!$A123-1,'Quality check'!DE$1-1)),"")</f>
        <v/>
      </c>
      <c r="DF123" s="203" t="str">
        <f ca="1">IF(AND(ISNUMBER($A123),ISNUMBER(DF$1)),IF(OFFSET(CountryData!$A$1,'Quality check'!$A123-1,'Quality check'!DF$1-1)=0,"",OFFSET(CountryData!$A$1,'Quality check'!$A123-1,'Quality check'!DF$1-1)),"")</f>
        <v/>
      </c>
      <c r="DG123" s="308" t="str">
        <f ca="1">IF(AND(ISNUMBER($A123),ISNUMBER(DG$1)),IF(OFFSET(CountryData!$A$1,'Quality check'!$A123-1,'Quality check'!DG$1-1)=0,"",OFFSET(CountryData!$A$1,'Quality check'!$A123-1,'Quality check'!DG$1-1)),"")</f>
        <v/>
      </c>
      <c r="DH123" s="203" t="str">
        <f ca="1">IF(AND(ISNUMBER($A123),ISNUMBER(DH$1)),IF(OFFSET(CountryData!$A$1,'Quality check'!$A123-1,'Quality check'!DH$1-1)=0,"",OFFSET(CountryData!$A$1,'Quality check'!$A123-1,'Quality check'!DH$1-1)),"")</f>
        <v/>
      </c>
      <c r="DI123" s="308" t="str">
        <f ca="1">IF(AND(ISNUMBER($A123),ISNUMBER(DI$1)),IF(OFFSET(CountryData!$A$1,'Quality check'!$A123-1,'Quality check'!DI$1-1)=0,"",OFFSET(CountryData!$A$1,'Quality check'!$A123-1,'Quality check'!DI$1-1)),"")</f>
        <v/>
      </c>
      <c r="DJ123" s="308" t="str">
        <f ca="1">IF(AND(ISNUMBER($A123),ISNUMBER(DJ$1)),IF(OFFSET(CountryData!$A$1,'Quality check'!$A123-1,'Quality check'!DJ$1-1)=0,"",OFFSET(CountryData!$A$1,'Quality check'!$A123-1,'Quality check'!DJ$1-1)),"")</f>
        <v/>
      </c>
      <c r="DK123" s="203" t="str">
        <f ca="1">IF(AND(ISNUMBER($A123),ISNUMBER(DK$1)),IF(OFFSET(CountryData!$A$1,'Quality check'!$A123-1,'Quality check'!DK$1-1)=0,"",OFFSET(CountryData!$A$1,'Quality check'!$A123-1,'Quality check'!DK$1-1)),"")</f>
        <v/>
      </c>
      <c r="DL123" s="203" t="str">
        <f ca="1">IF(AND(ISNUMBER($A123),ISNUMBER(DL$1)),IF(OFFSET(CountryData!$A$1,'Quality check'!$A123-1,'Quality check'!DL$1-1)=0,"",OFFSET(CountryData!$A$1,'Quality check'!$A123-1,'Quality check'!DL$1-1)),"")</f>
        <v/>
      </c>
      <c r="DM123" s="203" t="str">
        <f ca="1">IF(AND(ISNUMBER($A123),ISNUMBER(DM$1)),IF(OFFSET(CountryData!$A$1,'Quality check'!$A123-1,'Quality check'!DM$1-1)=0,"",OFFSET(CountryData!$A$1,'Quality check'!$A123-1,'Quality check'!DM$1-1)),"")</f>
        <v/>
      </c>
      <c r="DN123" s="203" t="str">
        <f ca="1">IF(AND(ISNUMBER($A123),ISNUMBER(DN$1)),IF(OFFSET(CountryData!$A$1,'Quality check'!$A123-1,'Quality check'!DN$1-1)=0,"",OFFSET(CountryData!$A$1,'Quality check'!$A123-1,'Quality check'!DN$1-1)),"")</f>
        <v/>
      </c>
      <c r="DO123" t="str">
        <f ca="1">IF(AND(ISNUMBER($A123),ISNUMBER(DO$1)),IF(OFFSET(CountryData!$A$1,'Quality check'!$A123-1,'Quality check'!DO$1-1)=0,"",OFFSET(CountryData!$A$1,'Quality check'!$A123-1,'Quality check'!DO$1-1)),"")</f>
        <v/>
      </c>
      <c r="DP123" t="str">
        <f ca="1">IF(AND(ISNUMBER($A123),ISNUMBER(DP$1)),IF(OFFSET(CountryData!$A$1,'Quality check'!$A123-1,'Quality check'!DP$1-1)=0,"",OFFSET(CountryData!$A$1,'Quality check'!$A123-1,'Quality check'!DP$1-1)),"")</f>
        <v/>
      </c>
      <c r="EF123">
        <f t="shared" si="14"/>
        <v>21</v>
      </c>
      <c r="EG123" t="str">
        <f t="shared" si="15"/>
        <v/>
      </c>
      <c r="EH123" t="str">
        <f t="shared" si="11"/>
        <v/>
      </c>
    </row>
    <row r="124" spans="1:138" x14ac:dyDescent="0.25">
      <c r="A124" s="114">
        <f>IF(ISNUMBER(MATCH(C124,CountryData!$EM:$EM,0)),MATCH(C124,CountryData!$EM:$EM,0),"")</f>
        <v>68</v>
      </c>
      <c r="B124" t="s">
        <v>493</v>
      </c>
      <c r="C124" t="s">
        <v>930</v>
      </c>
      <c r="D124" t="str">
        <f t="shared" si="12"/>
        <v>United Republic of Tanzania</v>
      </c>
      <c r="E124">
        <f t="shared" si="13"/>
        <v>2011</v>
      </c>
      <c r="F124" s="203">
        <f ca="1">IF(AND(ISNUMBER($A124),ISNUMBER(F$1)),IF(OFFSET(CountryData!$A$1,'Quality check'!$A124-1,'Quality check'!F$1-1)=0,"",OFFSET(CountryData!$A$1,'Quality check'!$A124-1,'Quality check'!F$1-1)),"")</f>
        <v>46218000</v>
      </c>
      <c r="G124" s="203" t="str">
        <f ca="1">IF(AND(ISNUMBER($A124),ISNUMBER(G$1)),IF(OFFSET(CountryData!$A$1,'Quality check'!$A124-1,'Quality check'!G$1-1)=0,"",OFFSET(CountryData!$A$1,'Quality check'!$A124-1,'Quality check'!G$1-1)),"")</f>
        <v/>
      </c>
      <c r="H124" s="202" t="str">
        <f ca="1">IF(AND(ISNUMBER($A124),ISNUMBER(H$1)),IF(OFFSET(CountryData!$A$1,'Quality check'!$A124-1,'Quality check'!H$1-1)=0,"",OFFSET(CountryData!$A$1,'Quality check'!$A124-1,'Quality check'!H$1-1)),"")</f>
        <v/>
      </c>
      <c r="I124" s="202">
        <f ca="1">IF(AND(ISNUMBER($A124),ISNUMBER(I$1)),IF(OFFSET(CountryData!$A$1,'Quality check'!$A124-1,'Quality check'!I$1-1)=0,"",OFFSET(CountryData!$A$1,'Quality check'!$A124-1,'Quality check'!I$1-1)),"")</f>
        <v>2.7999999999999997E-2</v>
      </c>
      <c r="J124" s="203" t="str">
        <f ca="1">IF(AND(ISNUMBER($A124),ISNUMBER(J$1)),IF(OFFSET(CountryData!$A$1,'Quality check'!$A124-1,'Quality check'!J$1-1)=0,"",OFFSET(CountryData!$A$1,'Quality check'!$A124-1,'Quality check'!J$1-1)),"")</f>
        <v/>
      </c>
      <c r="K124" s="203" t="str">
        <f ca="1">IF(AND(ISNUMBER($A124),ISNUMBER(K$1)),IF(OFFSET(CountryData!$A$1,'Quality check'!$A124-1,'Quality check'!K$1-1)=0,"",OFFSET(CountryData!$A$1,'Quality check'!$A124-1,'Quality check'!K$1-1)),"")</f>
        <v/>
      </c>
      <c r="L124" s="203" t="str">
        <f ca="1">IF(AND(ISNUMBER($A124),ISNUMBER(L$1)),IF(OFFSET(CountryData!$A$1,'Quality check'!$A124-1,'Quality check'!L$1-1)=0,"",OFFSET(CountryData!$A$1,'Quality check'!$A124-1,'Quality check'!L$1-1)),"")</f>
        <v/>
      </c>
      <c r="M124" s="203" t="str">
        <f ca="1">IF(AND(ISNUMBER($A124),ISNUMBER(M$1)),IF(OFFSET(CountryData!$A$1,'Quality check'!$A124-1,'Quality check'!M$1-1)=0,"",OFFSET(CountryData!$A$1,'Quality check'!$A124-1,'Quality check'!M$1-1)),"")</f>
        <v/>
      </c>
      <c r="N124" s="203" t="str">
        <f ca="1">IF(AND(ISNUMBER($A124),ISNUMBER(N$1)),IF(OFFSET(CountryData!$A$1,'Quality check'!$A124-1,'Quality check'!N$1-1)=0,"",OFFSET(CountryData!$A$1,'Quality check'!$A124-1,'Quality check'!N$1-1)),"")</f>
        <v/>
      </c>
      <c r="O124" s="203" t="str">
        <f ca="1">IF(AND(ISNUMBER($A124),ISNUMBER(O$1)),IF(OFFSET(CountryData!$A$1,'Quality check'!$A124-1,'Quality check'!O$1-1)=0,"",OFFSET(CountryData!$A$1,'Quality check'!$A124-1,'Quality check'!O$1-1)),"")</f>
        <v/>
      </c>
      <c r="P124" s="203" t="str">
        <f ca="1">IF(AND(ISNUMBER($A124),ISNUMBER(P$1)),IF(OFFSET(CountryData!$A$1,'Quality check'!$A124-1,'Quality check'!P$1-1)=0,"",OFFSET(CountryData!$A$1,'Quality check'!$A124-1,'Quality check'!P$1-1)),"")</f>
        <v/>
      </c>
      <c r="Q124" s="203" t="str">
        <f ca="1">IF(AND(ISNUMBER($A124),ISNUMBER(Q$1)),IF(OFFSET(CountryData!$A$1,'Quality check'!$A124-1,'Quality check'!Q$1-1)=0,"",OFFSET(CountryData!$A$1,'Quality check'!$A124-1,'Quality check'!Q$1-1)),"")</f>
        <v/>
      </c>
      <c r="R124" s="203" t="str">
        <f ca="1">IF(AND(ISNUMBER($A124),ISNUMBER(R$1)),IF(OFFSET(CountryData!$A$1,'Quality check'!$A124-1,'Quality check'!R$1-1)=0,"",OFFSET(CountryData!$A$1,'Quality check'!$A124-1,'Quality check'!R$1-1)),"")</f>
        <v/>
      </c>
      <c r="S124" s="203" t="str">
        <f ca="1">IF(AND(ISNUMBER($A124),ISNUMBER(S$1)),IF(OFFSET(CountryData!$A$1,'Quality check'!$A124-1,'Quality check'!S$1-1)=0,"",OFFSET(CountryData!$A$1,'Quality check'!$A124-1,'Quality check'!S$1-1)),"")</f>
        <v/>
      </c>
      <c r="T124" s="202" t="str">
        <f ca="1">IF(AND(ISNUMBER($A124),ISNUMBER(T$1)),IF(OFFSET(CountryData!$A$1,'Quality check'!$A124-1,'Quality check'!T$1-1)=0,"",OFFSET(CountryData!$A$1,'Quality check'!$A124-1,'Quality check'!T$1-1)),"")</f>
        <v/>
      </c>
      <c r="U124" s="203" t="str">
        <f ca="1">IF(AND(ISNUMBER($A124),ISNUMBER(U$1)),IF(OFFSET(CountryData!$A$1,'Quality check'!$A124-1,'Quality check'!U$1-1)=0,"",OFFSET(CountryData!$A$1,'Quality check'!$A124-1,'Quality check'!U$1-1)),"")</f>
        <v/>
      </c>
      <c r="V124" s="203" t="str">
        <f ca="1">IF(AND(ISNUMBER($A124),ISNUMBER(V$1)),IF(OFFSET(CountryData!$A$1,'Quality check'!$A124-1,'Quality check'!V$1-1)=0,"",OFFSET(CountryData!$A$1,'Quality check'!$A124-1,'Quality check'!V$1-1)),"")</f>
        <v/>
      </c>
      <c r="W124" s="202" t="str">
        <f ca="1">IF(AND(ISNUMBER($A124),ISNUMBER(W$1)),IF(OFFSET(CountryData!$A$1,'Quality check'!$A124-1,'Quality check'!W$1-1)=0,"",OFFSET(CountryData!$A$1,'Quality check'!$A124-1,'Quality check'!W$1-1)),"")</f>
        <v/>
      </c>
      <c r="X124" s="202" t="str">
        <f ca="1">IF(AND(ISNUMBER($A124),ISNUMBER(X$1)),IF(OFFSET(CountryData!$A$1,'Quality check'!$A124-1,'Quality check'!X$1-1)=0,"",OFFSET(CountryData!$A$1,'Quality check'!$A124-1,'Quality check'!X$1-1)),"")</f>
        <v/>
      </c>
      <c r="Y124" s="202" t="str">
        <f ca="1">IF(AND(ISNUMBER($A124),ISNUMBER(Y$1)),IF(OFFSET(CountryData!$A$1,'Quality check'!$A124-1,'Quality check'!Y$1-1)=0,"",OFFSET(CountryData!$A$1,'Quality check'!$A124-1,'Quality check'!Y$1-1)),"")</f>
        <v/>
      </c>
      <c r="Z124" s="202" t="str">
        <f ca="1">IF(AND(ISNUMBER($A124),ISNUMBER(Z$1)),IF(OFFSET(CountryData!$A$1,'Quality check'!$A124-1,'Quality check'!Z$1-1)=0,"",OFFSET(CountryData!$A$1,'Quality check'!$A124-1,'Quality check'!Z$1-1)),"")</f>
        <v/>
      </c>
      <c r="AA124" s="203" t="str">
        <f ca="1">IF(AND(ISNUMBER($A124),ISNUMBER(AA$1)),IF(OFFSET(CountryData!$A$1,'Quality check'!$A124-1,'Quality check'!AA$1-1)=0,"",OFFSET(CountryData!$A$1,'Quality check'!$A124-1,'Quality check'!AA$1-1)),"")</f>
        <v/>
      </c>
      <c r="AB124" s="203" t="str">
        <f ca="1">IF(AND(ISNUMBER($A124),ISNUMBER(AB$1)),IF(OFFSET(CountryData!$A$1,'Quality check'!$A124-1,'Quality check'!AB$1-1)=0,"",OFFSET(CountryData!$A$1,'Quality check'!$A124-1,'Quality check'!AB$1-1)),"")</f>
        <v/>
      </c>
      <c r="AC124" s="203">
        <f ca="1">IF(AND(ISNUMBER($A124),ISNUMBER(AC$1)),IF(OFFSET(CountryData!$A$1,'Quality check'!$A124-1,'Quality check'!AC$1-1)=0,"",OFFSET(CountryData!$A$1,'Quality check'!$A124-1,'Quality check'!AC$1-1)),"")</f>
        <v>122000</v>
      </c>
      <c r="AD124" s="203" t="str">
        <f ca="1">IF(AND(ISNUMBER($A124),ISNUMBER(AD$1)),IF(OFFSET(CountryData!$A$1,'Quality check'!$A124-1,'Quality check'!AD$1-1)=0,"",OFFSET(CountryData!$A$1,'Quality check'!$A124-1,'Quality check'!AD$1-1)),"")</f>
        <v/>
      </c>
      <c r="AE124" s="202" t="str">
        <f ca="1">IF(AND(ISNUMBER($A124),ISNUMBER(AE$1)),IF(OFFSET(CountryData!$A$1,'Quality check'!$A124-1,'Quality check'!AE$1-1)=0,"",OFFSET(CountryData!$A$1,'Quality check'!$A124-1,'Quality check'!AE$1-1)),"")</f>
        <v/>
      </c>
      <c r="AF124" s="308" t="str">
        <f ca="1">IF(AND(ISNUMBER($A124),ISNUMBER(AF$1)),IF(OFFSET(CountryData!$A$1,'Quality check'!$A124-1,'Quality check'!AF$1-1)=0,"",OFFSET(CountryData!$A$1,'Quality check'!$A124-1,'Quality check'!AF$1-1)),"")</f>
        <v/>
      </c>
      <c r="AG124" s="203" t="str">
        <f ca="1">IF(AND(ISNUMBER($A124),ISNUMBER(AG$1)),IF(OFFSET(CountryData!$A$1,'Quality check'!$A124-1,'Quality check'!AG$1-1)=0,"",OFFSET(CountryData!$A$1,'Quality check'!$A124-1,'Quality check'!AG$1-1)),"")</f>
        <v/>
      </c>
      <c r="AH124" s="203" t="str">
        <f ca="1">IF(AND(ISNUMBER($A124),ISNUMBER(AH$1)),IF(OFFSET(CountryData!$A$1,'Quality check'!$A124-1,'Quality check'!AH$1-1)=0,"",OFFSET(CountryData!$A$1,'Quality check'!$A124-1,'Quality check'!AH$1-1)),"")</f>
        <v/>
      </c>
      <c r="AI124" s="203" t="str">
        <f ca="1">IF(AND(ISNUMBER($A124),ISNUMBER(AI$1)),IF(OFFSET(CountryData!$A$1,'Quality check'!$A124-1,'Quality check'!AI$1-1)=0,"",OFFSET(CountryData!$A$1,'Quality check'!$A124-1,'Quality check'!AI$1-1)),"")</f>
        <v/>
      </c>
      <c r="AJ124" s="202" t="str">
        <f ca="1">IF(AND(ISNUMBER($A124),ISNUMBER(AJ$1)),IF(OFFSET(CountryData!$A$1,'Quality check'!$A124-1,'Quality check'!AJ$1-1)=0,"",OFFSET(CountryData!$A$1,'Quality check'!$A124-1,'Quality check'!AJ$1-1)),"")</f>
        <v/>
      </c>
      <c r="AK124" s="202" t="str">
        <f ca="1">IF(AND(ISNUMBER($A124),ISNUMBER(AK$1)),IF(OFFSET(CountryData!$A$1,'Quality check'!$A124-1,'Quality check'!AK$1-1)=0,"",OFFSET(CountryData!$A$1,'Quality check'!$A124-1,'Quality check'!AK$1-1)),"")</f>
        <v/>
      </c>
      <c r="AL124" s="202" t="str">
        <f ca="1">IF(AND(ISNUMBER($A124),ISNUMBER(AL$1)),IF(OFFSET(CountryData!$A$1,'Quality check'!$A124-1,'Quality check'!AL$1-1)=0,"",OFFSET(CountryData!$A$1,'Quality check'!$A124-1,'Quality check'!AL$1-1)),"")</f>
        <v/>
      </c>
      <c r="AM124" s="202" t="str">
        <f ca="1">IF(AND(ISNUMBER($A124),ISNUMBER(AM$1)),IF(OFFSET(CountryData!$A$1,'Quality check'!$A124-1,'Quality check'!AM$1-1)=0,"",OFFSET(CountryData!$A$1,'Quality check'!$A124-1,'Quality check'!AM$1-1)),"")</f>
        <v/>
      </c>
      <c r="AN124" s="202" t="str">
        <f ca="1">IF(AND(ISNUMBER($A124),ISNUMBER(AN$1)),IF(OFFSET(CountryData!$A$1,'Quality check'!$A124-1,'Quality check'!AN$1-1)=0,"",OFFSET(CountryData!$A$1,'Quality check'!$A124-1,'Quality check'!AN$1-1)),"")</f>
        <v/>
      </c>
      <c r="AO124" s="203" t="str">
        <f ca="1">IF(AND(ISNUMBER($A124),ISNUMBER(AO$1)),IF(OFFSET(CountryData!$A$1,'Quality check'!$A124-1,'Quality check'!AO$1-1)=0,"",OFFSET(CountryData!$A$1,'Quality check'!$A124-1,'Quality check'!AO$1-1)),"")</f>
        <v/>
      </c>
      <c r="AP124" s="203" t="str">
        <f ca="1">IF(AND(ISNUMBER($A124),ISNUMBER(AP$1)),IF(OFFSET(CountryData!$A$1,'Quality check'!$A124-1,'Quality check'!AP$1-1)=0,"",OFFSET(CountryData!$A$1,'Quality check'!$A124-1,'Quality check'!AP$1-1)),"")</f>
        <v/>
      </c>
      <c r="AQ124" s="202" t="str">
        <f ca="1">IF(AND(ISNUMBER($A124),ISNUMBER(AQ$1)),IF(OFFSET(CountryData!$A$1,'Quality check'!$A124-1,'Quality check'!AQ$1-1)=0,"",OFFSET(CountryData!$A$1,'Quality check'!$A124-1,'Quality check'!AQ$1-1)),"")</f>
        <v/>
      </c>
      <c r="AR124" s="202" t="str">
        <f ca="1">IF(AND(ISNUMBER($A124),ISNUMBER(AR$1)),IF(OFFSET(CountryData!$A$1,'Quality check'!$A124-1,'Quality check'!AR$1-1)=0,"",OFFSET(CountryData!$A$1,'Quality check'!$A124-1,'Quality check'!AR$1-1)),"")</f>
        <v/>
      </c>
      <c r="AS124" s="202" t="str">
        <f ca="1">IF(AND(ISNUMBER($A124),ISNUMBER(AS$1)),IF(OFFSET(CountryData!$A$1,'Quality check'!$A124-1,'Quality check'!AS$1-1)=0,"",OFFSET(CountryData!$A$1,'Quality check'!$A124-1,'Quality check'!AS$1-1)),"")</f>
        <v/>
      </c>
      <c r="AT124" s="202" t="str">
        <f ca="1">IF(AND(ISNUMBER($A124),ISNUMBER(AT$1)),IF(OFFSET(CountryData!$A$1,'Quality check'!$A124-1,'Quality check'!AT$1-1)=0,"",OFFSET(CountryData!$A$1,'Quality check'!$A124-1,'Quality check'!AT$1-1)),"")</f>
        <v/>
      </c>
      <c r="AU124" s="202" t="str">
        <f ca="1">IF(AND(ISNUMBER($A124),ISNUMBER(AU$1)),IF(OFFSET(CountryData!$A$1,'Quality check'!$A124-1,'Quality check'!AU$1-1)=0,"",OFFSET(CountryData!$A$1,'Quality check'!$A124-1,'Quality check'!AU$1-1)),"")</f>
        <v/>
      </c>
      <c r="AV124" s="202" t="str">
        <f ca="1">IF(AND(ISNUMBER($A124),ISNUMBER(AV$1)),IF(OFFSET(CountryData!$A$1,'Quality check'!$A124-1,'Quality check'!AV$1-1)=0,"",OFFSET(CountryData!$A$1,'Quality check'!$A124-1,'Quality check'!AV$1-1)),"")</f>
        <v/>
      </c>
      <c r="AW124" s="203" t="str">
        <f ca="1">IF(AND(ISNUMBER($A124),ISNUMBER(AW$1)),IF(OFFSET(CountryData!$A$1,'Quality check'!$A124-1,'Quality check'!AW$1-1)=0,"",OFFSET(CountryData!$A$1,'Quality check'!$A124-1,'Quality check'!AW$1-1)),"")</f>
        <v/>
      </c>
      <c r="AX124" s="203" t="str">
        <f ca="1">IF(AND(ISNUMBER($A124),ISNUMBER(AX$1)),IF(OFFSET(CountryData!$A$1,'Quality check'!$A124-1,'Quality check'!AX$1-1)=0,"",OFFSET(CountryData!$A$1,'Quality check'!$A124-1,'Quality check'!AX$1-1)),"")</f>
        <v/>
      </c>
      <c r="AY124" s="202" t="str">
        <f ca="1">IF(AND(ISNUMBER($A124),ISNUMBER(AY$1)),IF(OFFSET(CountryData!$A$1,'Quality check'!$A124-1,'Quality check'!AY$1-1)=0,"",OFFSET(CountryData!$A$1,'Quality check'!$A124-1,'Quality check'!AY$1-1)),"")</f>
        <v/>
      </c>
      <c r="AZ124" s="202" t="str">
        <f ca="1">IF(AND(ISNUMBER($A124),ISNUMBER(AZ$1)),IF(OFFSET(CountryData!$A$1,'Quality check'!$A124-1,'Quality check'!AZ$1-1)=0,"",OFFSET(CountryData!$A$1,'Quality check'!$A124-1,'Quality check'!AZ$1-1)),"")</f>
        <v/>
      </c>
      <c r="BA124" s="202" t="str">
        <f ca="1">IF(AND(ISNUMBER($A124),ISNUMBER(BA$1)),IF(OFFSET(CountryData!$A$1,'Quality check'!$A124-1,'Quality check'!BA$1-1)=0,"",OFFSET(CountryData!$A$1,'Quality check'!$A124-1,'Quality check'!BA$1-1)),"")</f>
        <v/>
      </c>
      <c r="BB124" s="202" t="str">
        <f ca="1">IF(AND(ISNUMBER($A124),ISNUMBER(BB$1)),IF(OFFSET(CountryData!$A$1,'Quality check'!$A124-1,'Quality check'!BB$1-1)=0,"",OFFSET(CountryData!$A$1,'Quality check'!$A124-1,'Quality check'!BB$1-1)),"")</f>
        <v/>
      </c>
      <c r="BC124" s="202" t="str">
        <f ca="1">IF(AND(ISNUMBER($A124),ISNUMBER(BC$1)),IF(OFFSET(CountryData!$A$1,'Quality check'!$A124-1,'Quality check'!BC$1-1)=0,"",OFFSET(CountryData!$A$1,'Quality check'!$A124-1,'Quality check'!BC$1-1)),"")</f>
        <v/>
      </c>
      <c r="BD124" s="313" t="str">
        <f ca="1">IF(AND(ISNUMBER($A124),ISNUMBER(BD$1)),IF(OFFSET(CountryData!$A$1,'Quality check'!$A124-1,'Quality check'!BD$1-1)=0,"",OFFSET(CountryData!$A$1,'Quality check'!$A124-1,'Quality check'!BD$1-1)),"")</f>
        <v/>
      </c>
      <c r="BE124" s="313" t="str">
        <f ca="1">IF(AND(ISNUMBER($A124),ISNUMBER(BE$1)),IF(OFFSET(CountryData!$A$1,'Quality check'!$A124-1,'Quality check'!BE$1-1)=0,"",OFFSET(CountryData!$A$1,'Quality check'!$A124-1,'Quality check'!BE$1-1)),"")</f>
        <v/>
      </c>
      <c r="BF124" s="313" t="str">
        <f ca="1">IF(AND(ISNUMBER($A124),ISNUMBER(BF$1)),IF(OFFSET(CountryData!$A$1,'Quality check'!$A124-1,'Quality check'!BF$1-1)=0,"",OFFSET(CountryData!$A$1,'Quality check'!$A124-1,'Quality check'!BF$1-1)),"")</f>
        <v/>
      </c>
      <c r="BG124" s="203" t="str">
        <f ca="1">IF(AND(ISNUMBER($A124),ISNUMBER(BG$1)),IF(OFFSET(CountryData!$A$1,'Quality check'!$A124-1,'Quality check'!BG$1-1)=0,"",OFFSET(CountryData!$A$1,'Quality check'!$A124-1,'Quality check'!BG$1-1)),"")</f>
        <v/>
      </c>
      <c r="BH124" s="202" t="str">
        <f ca="1">IF(AND(ISNUMBER($A124),ISNUMBER(BH$1)),IF(OFFSET(CountryData!$A$1,'Quality check'!$A124-1,'Quality check'!BH$1-1)=0,"",OFFSET(CountryData!$A$1,'Quality check'!$A124-1,'Quality check'!BH$1-1)),"")</f>
        <v/>
      </c>
      <c r="BI124" s="203" t="str">
        <f ca="1">IF(AND(ISNUMBER($A124),ISNUMBER(BI$1)),IF(OFFSET(CountryData!$A$1,'Quality check'!$A124-1,'Quality check'!BI$1-1)=0,"",OFFSET(CountryData!$A$1,'Quality check'!$A124-1,'Quality check'!BI$1-1)),"")</f>
        <v/>
      </c>
      <c r="BJ124" s="202" t="str">
        <f ca="1">IF(AND(ISNUMBER($A124),ISNUMBER(BJ$1)),IF(OFFSET(CountryData!$A$1,'Quality check'!$A124-1,'Quality check'!BJ$1-1)=0,"",OFFSET(CountryData!$A$1,'Quality check'!$A124-1,'Quality check'!BJ$1-1)),"")</f>
        <v/>
      </c>
      <c r="BK124" s="202" t="str">
        <f ca="1">IF(AND(ISNUMBER($A124),ISNUMBER(BK$1)),IF(OFFSET(CountryData!$A$1,'Quality check'!$A124-1,'Quality check'!BK$1-1)=0,"",OFFSET(CountryData!$A$1,'Quality check'!$A124-1,'Quality check'!BK$1-1)),"")</f>
        <v/>
      </c>
      <c r="BL124" s="308" t="str">
        <f ca="1">IF(AND(ISNUMBER($A124),ISNUMBER(BL$1)),IF(OFFSET(CountryData!$A$1,'Quality check'!$A124-1,'Quality check'!BL$1-1)=0,"",OFFSET(CountryData!$A$1,'Quality check'!$A124-1,'Quality check'!BL$1-1)),"")</f>
        <v/>
      </c>
      <c r="BM124" s="308" t="str">
        <f ca="1">IF(AND(ISNUMBER($A124),ISNUMBER(BM$1)),IF(OFFSET(CountryData!$A$1,'Quality check'!$A124-1,'Quality check'!BM$1-1)=0,"",OFFSET(CountryData!$A$1,'Quality check'!$A124-1,'Quality check'!BM$1-1)),"")</f>
        <v/>
      </c>
      <c r="BN124" s="308" t="str">
        <f ca="1">IF(AND(ISNUMBER($A124),ISNUMBER(BN$1)),IF(OFFSET(CountryData!$A$1,'Quality check'!$A124-1,'Quality check'!BN$1-1)=0,"",OFFSET(CountryData!$A$1,'Quality check'!$A124-1,'Quality check'!BN$1-1)),"")</f>
        <v/>
      </c>
      <c r="BO124" s="308" t="str">
        <f ca="1">IF(AND(ISNUMBER($A124),ISNUMBER(BO$1)),IF(OFFSET(CountryData!$A$1,'Quality check'!$A124-1,'Quality check'!BO$1-1)=0,"",OFFSET(CountryData!$A$1,'Quality check'!$A124-1,'Quality check'!BO$1-1)),"")</f>
        <v/>
      </c>
      <c r="BP124" s="308" t="str">
        <f ca="1">IF(AND(ISNUMBER($A124),ISNUMBER(BP$1)),IF(OFFSET(CountryData!$A$1,'Quality check'!$A124-1,'Quality check'!BP$1-1)=0,"",OFFSET(CountryData!$A$1,'Quality check'!$A124-1,'Quality check'!BP$1-1)),"")</f>
        <v/>
      </c>
      <c r="BQ124" s="308" t="str">
        <f ca="1">IF(AND(ISNUMBER($A124),ISNUMBER(BQ$1)),IF(OFFSET(CountryData!$A$1,'Quality check'!$A124-1,'Quality check'!BQ$1-1)=0,"",OFFSET(CountryData!$A$1,'Quality check'!$A124-1,'Quality check'!BQ$1-1)),"")</f>
        <v/>
      </c>
      <c r="BR124" s="308" t="str">
        <f ca="1">IF(AND(ISNUMBER($A124),ISNUMBER(BR$1)),IF(OFFSET(CountryData!$A$1,'Quality check'!$A124-1,'Quality check'!BR$1-1)=0,"",OFFSET(CountryData!$A$1,'Quality check'!$A124-1,'Quality check'!BR$1-1)),"")</f>
        <v/>
      </c>
      <c r="BS124" s="308" t="str">
        <f ca="1">IF(AND(ISNUMBER($A124),ISNUMBER(BS$1)),IF(OFFSET(CountryData!$A$1,'Quality check'!$A124-1,'Quality check'!BS$1-1)=0,"",OFFSET(CountryData!$A$1,'Quality check'!$A124-1,'Quality check'!BS$1-1)),"")</f>
        <v/>
      </c>
      <c r="BT124" s="308" t="str">
        <f ca="1">IF(AND(ISNUMBER($A124),ISNUMBER(BT$1)),IF(OFFSET(CountryData!$A$1,'Quality check'!$A124-1,'Quality check'!BT$1-1)=0,"",OFFSET(CountryData!$A$1,'Quality check'!$A124-1,'Quality check'!BT$1-1)),"")</f>
        <v/>
      </c>
      <c r="BU124" s="308" t="str">
        <f ca="1">IF(AND(ISNUMBER($A124),ISNUMBER(BU$1)),IF(OFFSET(CountryData!$A$1,'Quality check'!$A124-1,'Quality check'!BU$1-1)=0,"",OFFSET(CountryData!$A$1,'Quality check'!$A124-1,'Quality check'!BU$1-1)),"")</f>
        <v/>
      </c>
      <c r="BV124" s="308" t="str">
        <f ca="1">IF(AND(ISNUMBER($A124),ISNUMBER(BV$1)),IF(OFFSET(CountryData!$A$1,'Quality check'!$A124-1,'Quality check'!BV$1-1)=0,"",OFFSET(CountryData!$A$1,'Quality check'!$A124-1,'Quality check'!BV$1-1)),"")</f>
        <v/>
      </c>
      <c r="BW124" s="308" t="str">
        <f ca="1">IF(AND(ISNUMBER($A124),ISNUMBER(BW$1)),IF(OFFSET(CountryData!$A$1,'Quality check'!$A124-1,'Quality check'!BW$1-1)=0,"",OFFSET(CountryData!$A$1,'Quality check'!$A124-1,'Quality check'!BW$1-1)),"")</f>
        <v/>
      </c>
      <c r="BX124" s="202" t="str">
        <f ca="1">IF(AND(ISNUMBER($A124),ISNUMBER(BX$1)),IF(OFFSET(CountryData!$A$1,'Quality check'!$A124-1,'Quality check'!BX$1-1)=0,"",OFFSET(CountryData!$A$1,'Quality check'!$A124-1,'Quality check'!BX$1-1)),"")</f>
        <v/>
      </c>
      <c r="BY124" s="308" t="str">
        <f ca="1">IF(AND(ISNUMBER($A124),ISNUMBER(BY$1)),IF(OFFSET(CountryData!$A$1,'Quality check'!$A124-1,'Quality check'!BY$1-1)=0,"",OFFSET(CountryData!$A$1,'Quality check'!$A124-1,'Quality check'!BY$1-1)),"")</f>
        <v/>
      </c>
      <c r="BZ124" s="308" t="str">
        <f ca="1">IF(AND(ISNUMBER($A124),ISNUMBER(BZ$1)),IF(OFFSET(CountryData!$A$1,'Quality check'!$A124-1,'Quality check'!BZ$1-1)=0,"",OFFSET(CountryData!$A$1,'Quality check'!$A124-1,'Quality check'!BZ$1-1)),"")</f>
        <v/>
      </c>
      <c r="CA124" s="308" t="str">
        <f ca="1">IF(AND(ISNUMBER($A124),ISNUMBER(CA$1)),IF(OFFSET(CountryData!$A$1,'Quality check'!$A124-1,'Quality check'!CA$1-1)=0,"",OFFSET(CountryData!$A$1,'Quality check'!$A124-1,'Quality check'!CA$1-1)),"")</f>
        <v/>
      </c>
      <c r="CB124" s="308" t="str">
        <f ca="1">IF(AND(ISNUMBER($A124),ISNUMBER(CB$1)),IF(OFFSET(CountryData!$A$1,'Quality check'!$A124-1,'Quality check'!CB$1-1)=0,"",OFFSET(CountryData!$A$1,'Quality check'!$A124-1,'Quality check'!CB$1-1)),"")</f>
        <v/>
      </c>
      <c r="CC124" s="308" t="str">
        <f ca="1">IF(AND(ISNUMBER($A124),ISNUMBER(CC$1)),IF(OFFSET(CountryData!$A$1,'Quality check'!$A124-1,'Quality check'!CC$1-1)=0,"",OFFSET(CountryData!$A$1,'Quality check'!$A124-1,'Quality check'!CC$1-1)),"")</f>
        <v/>
      </c>
      <c r="CD124" s="308" t="str">
        <f ca="1">IF(AND(ISNUMBER($A124),ISNUMBER(CD$1)),IF(OFFSET(CountryData!$A$1,'Quality check'!$A124-1,'Quality check'!CD$1-1)=0,"",OFFSET(CountryData!$A$1,'Quality check'!$A124-1,'Quality check'!CD$1-1)),"")</f>
        <v/>
      </c>
      <c r="CE124" s="308" t="str">
        <f ca="1">IF(AND(ISNUMBER($A124),ISNUMBER(CE$1)),IF(OFFSET(CountryData!$A$1,'Quality check'!$A124-1,'Quality check'!CE$1-1)=0,"",OFFSET(CountryData!$A$1,'Quality check'!$A124-1,'Quality check'!CE$1-1)),"")</f>
        <v/>
      </c>
      <c r="CF124" s="308" t="str">
        <f ca="1">IF(AND(ISNUMBER($A124),ISNUMBER(CF$1)),IF(OFFSET(CountryData!$A$1,'Quality check'!$A124-1,'Quality check'!CF$1-1)=0,"",OFFSET(CountryData!$A$1,'Quality check'!$A124-1,'Quality check'!CF$1-1)),"")</f>
        <v/>
      </c>
      <c r="CG124" s="308" t="str">
        <f ca="1">IF(AND(ISNUMBER($A124),ISNUMBER(CG$1)),IF(OFFSET(CountryData!$A$1,'Quality check'!$A124-1,'Quality check'!CG$1-1)=0,"",OFFSET(CountryData!$A$1,'Quality check'!$A124-1,'Quality check'!CG$1-1)),"")</f>
        <v/>
      </c>
      <c r="CH124" s="308" t="str">
        <f ca="1">IF(AND(ISNUMBER($A124),ISNUMBER(CH$1)),IF(OFFSET(CountryData!$A$1,'Quality check'!$A124-1,'Quality check'!CH$1-1)=0,"",OFFSET(CountryData!$A$1,'Quality check'!$A124-1,'Quality check'!CH$1-1)),"")</f>
        <v/>
      </c>
      <c r="CI124" s="308" t="str">
        <f ca="1">IF(AND(ISNUMBER($A124),ISNUMBER(CI$1)),IF(OFFSET(CountryData!$A$1,'Quality check'!$A124-1,'Quality check'!CI$1-1)=0,"",OFFSET(CountryData!$A$1,'Quality check'!$A124-1,'Quality check'!CI$1-1)),"")</f>
        <v/>
      </c>
      <c r="CJ124" s="308" t="str">
        <f ca="1">IF(AND(ISNUMBER($A124),ISNUMBER(CJ$1)),IF(OFFSET(CountryData!$A$1,'Quality check'!$A124-1,'Quality check'!CJ$1-1)=0,"",OFFSET(CountryData!$A$1,'Quality check'!$A124-1,'Quality check'!CJ$1-1)),"")</f>
        <v/>
      </c>
      <c r="CK124" s="202" t="str">
        <f ca="1">IF(AND(ISNUMBER($A124),ISNUMBER(CK$1)),IF(OFFSET(CountryData!$A$1,'Quality check'!$A124-1,'Quality check'!CK$1-1)=0,"",OFFSET(CountryData!$A$1,'Quality check'!$A124-1,'Quality check'!CK$1-1)),"")</f>
        <v/>
      </c>
      <c r="CL124" s="308" t="str">
        <f ca="1">IF(AND(ISNUMBER($A124),ISNUMBER(CL$1)),IF(OFFSET(CountryData!$A$1,'Quality check'!$A124-1,'Quality check'!CL$1-1)=0,"",OFFSET(CountryData!$A$1,'Quality check'!$A124-1,'Quality check'!CL$1-1)),"")</f>
        <v/>
      </c>
      <c r="CM124" s="308" t="str">
        <f ca="1">IF(AND(ISNUMBER($A124),ISNUMBER(CM$1)),IF(OFFSET(CountryData!$A$1,'Quality check'!$A124-1,'Quality check'!CM$1-1)=0,"",OFFSET(CountryData!$A$1,'Quality check'!$A124-1,'Quality check'!CM$1-1)),"")</f>
        <v/>
      </c>
      <c r="CN124" s="308" t="str">
        <f ca="1">IF(AND(ISNUMBER($A124),ISNUMBER(CN$1)),IF(OFFSET(CountryData!$A$1,'Quality check'!$A124-1,'Quality check'!CN$1-1)=0,"",OFFSET(CountryData!$A$1,'Quality check'!$A124-1,'Quality check'!CN$1-1)),"")</f>
        <v/>
      </c>
      <c r="CO124" s="308" t="str">
        <f ca="1">IF(AND(ISNUMBER($A124),ISNUMBER(CO$1)),IF(OFFSET(CountryData!$A$1,'Quality check'!$A124-1,'Quality check'!CO$1-1)=0,"",OFFSET(CountryData!$A$1,'Quality check'!$A124-1,'Quality check'!CO$1-1)),"")</f>
        <v/>
      </c>
      <c r="CP124" s="308" t="str">
        <f ca="1">IF(AND(ISNUMBER($A124),ISNUMBER(CP$1)),IF(OFFSET(CountryData!$A$1,'Quality check'!$A124-1,'Quality check'!CP$1-1)=0,"",OFFSET(CountryData!$A$1,'Quality check'!$A124-1,'Quality check'!CP$1-1)),"")</f>
        <v/>
      </c>
      <c r="CQ124" s="308" t="str">
        <f ca="1">IF(AND(ISNUMBER($A124),ISNUMBER(CQ$1)),IF(OFFSET(CountryData!$A$1,'Quality check'!$A124-1,'Quality check'!CQ$1-1)=0,"",OFFSET(CountryData!$A$1,'Quality check'!$A124-1,'Quality check'!CQ$1-1)),"")</f>
        <v/>
      </c>
      <c r="CR124" s="203" t="str">
        <f ca="1">IF(AND(ISNUMBER($A124),ISNUMBER(CR$1)),IF(OFFSET(CountryData!$A$1,'Quality check'!$A124-1,'Quality check'!CR$1-1)=0,"",OFFSET(CountryData!$A$1,'Quality check'!$A124-1,'Quality check'!CR$1-1)),"")</f>
        <v/>
      </c>
      <c r="CS124" s="203" t="str">
        <f ca="1">IF(AND(ISNUMBER($A124),ISNUMBER(CS$1)),IF(OFFSET(CountryData!$A$1,'Quality check'!$A124-1,'Quality check'!CS$1-1)=0,"",OFFSET(CountryData!$A$1,'Quality check'!$A124-1,'Quality check'!CS$1-1)),"")</f>
        <v/>
      </c>
      <c r="CT124" s="203" t="str">
        <f ca="1">IF(AND(ISNUMBER($A124),ISNUMBER(CT$1)),IF(OFFSET(CountryData!$A$1,'Quality check'!$A124-1,'Quality check'!CT$1-1)=0,"",OFFSET(CountryData!$A$1,'Quality check'!$A124-1,'Quality check'!CT$1-1)),"")</f>
        <v/>
      </c>
      <c r="CU124" s="203" t="str">
        <f ca="1">IF(AND(ISNUMBER($A124),ISNUMBER(CU$1)),IF(OFFSET(CountryData!$A$1,'Quality check'!$A124-1,'Quality check'!CU$1-1)=0,"",OFFSET(CountryData!$A$1,'Quality check'!$A124-1,'Quality check'!CU$1-1)),"")</f>
        <v/>
      </c>
      <c r="CV124" s="203" t="str">
        <f ca="1">IF(AND(ISNUMBER($A124),ISNUMBER(CV$1)),IF(OFFSET(CountryData!$A$1,'Quality check'!$A124-1,'Quality check'!CV$1-1)=0,"",OFFSET(CountryData!$A$1,'Quality check'!$A124-1,'Quality check'!CV$1-1)),"")</f>
        <v/>
      </c>
      <c r="CW124" s="203" t="str">
        <f ca="1">IF(AND(ISNUMBER($A124),ISNUMBER(CW$1)),IF(OFFSET(CountryData!$A$1,'Quality check'!$A124-1,'Quality check'!CW$1-1)=0,"",OFFSET(CountryData!$A$1,'Quality check'!$A124-1,'Quality check'!CW$1-1)),"")</f>
        <v/>
      </c>
      <c r="CX124" s="203" t="str">
        <f ca="1">IF(AND(ISNUMBER($A124),ISNUMBER(CX$1)),IF(OFFSET(CountryData!$A$1,'Quality check'!$A124-1,'Quality check'!CX$1-1)=0,"",OFFSET(CountryData!$A$1,'Quality check'!$A124-1,'Quality check'!CX$1-1)),"")</f>
        <v/>
      </c>
      <c r="CY124" s="203" t="str">
        <f ca="1">IF(AND(ISNUMBER($A124),ISNUMBER(CY$1)),IF(OFFSET(CountryData!$A$1,'Quality check'!$A124-1,'Quality check'!CY$1-1)=0,"",OFFSET(CountryData!$A$1,'Quality check'!$A124-1,'Quality check'!CY$1-1)),"")</f>
        <v/>
      </c>
      <c r="CZ124" s="308" t="str">
        <f ca="1">IF(AND(ISNUMBER($A124),ISNUMBER(CZ$1)),IF(OFFSET(CountryData!$A$1,'Quality check'!$A124-1,'Quality check'!CZ$1-1)=0,"",OFFSET(CountryData!$A$1,'Quality check'!$A124-1,'Quality check'!CZ$1-1)),"")</f>
        <v/>
      </c>
      <c r="DA124" s="308" t="str">
        <f ca="1">IF(AND(ISNUMBER($A124),ISNUMBER(DA$1)),IF(OFFSET(CountryData!$A$1,'Quality check'!$A124-1,'Quality check'!DA$1-1)=0,"",OFFSET(CountryData!$A$1,'Quality check'!$A124-1,'Quality check'!DA$1-1)),"")</f>
        <v/>
      </c>
      <c r="DB124" s="202" t="str">
        <f ca="1">IF(AND(ISNUMBER($A124),ISNUMBER(DB$1)),IF(OFFSET(CountryData!$A$1,'Quality check'!$A124-1,'Quality check'!DB$1-1)=0,"",OFFSET(CountryData!$A$1,'Quality check'!$A124-1,'Quality check'!DB$1-1)),"")</f>
        <v/>
      </c>
      <c r="DC124" s="308" t="str">
        <f ca="1">IF(AND(ISNUMBER($A124),ISNUMBER(DC$1)),IF(OFFSET(CountryData!$A$1,'Quality check'!$A124-1,'Quality check'!DC$1-1)=0,"",OFFSET(CountryData!$A$1,'Quality check'!$A124-1,'Quality check'!DC$1-1)),"")</f>
        <v/>
      </c>
      <c r="DD124" s="308" t="str">
        <f ca="1">IF(AND(ISNUMBER($A124),ISNUMBER(DD$1)),IF(OFFSET(CountryData!$A$1,'Quality check'!$A124-1,'Quality check'!DD$1-1)=0,"",OFFSET(CountryData!$A$1,'Quality check'!$A124-1,'Quality check'!DD$1-1)),"")</f>
        <v/>
      </c>
      <c r="DE124" s="202" t="str">
        <f ca="1">IF(AND(ISNUMBER($A124),ISNUMBER(DE$1)),IF(OFFSET(CountryData!$A$1,'Quality check'!$A124-1,'Quality check'!DE$1-1)=0,"",OFFSET(CountryData!$A$1,'Quality check'!$A124-1,'Quality check'!DE$1-1)),"")</f>
        <v/>
      </c>
      <c r="DF124" s="203" t="str">
        <f ca="1">IF(AND(ISNUMBER($A124),ISNUMBER(DF$1)),IF(OFFSET(CountryData!$A$1,'Quality check'!$A124-1,'Quality check'!DF$1-1)=0,"",OFFSET(CountryData!$A$1,'Quality check'!$A124-1,'Quality check'!DF$1-1)),"")</f>
        <v/>
      </c>
      <c r="DG124" s="308" t="str">
        <f ca="1">IF(AND(ISNUMBER($A124),ISNUMBER(DG$1)),IF(OFFSET(CountryData!$A$1,'Quality check'!$A124-1,'Quality check'!DG$1-1)=0,"",OFFSET(CountryData!$A$1,'Quality check'!$A124-1,'Quality check'!DG$1-1)),"")</f>
        <v/>
      </c>
      <c r="DH124" s="203" t="str">
        <f ca="1">IF(AND(ISNUMBER($A124),ISNUMBER(DH$1)),IF(OFFSET(CountryData!$A$1,'Quality check'!$A124-1,'Quality check'!DH$1-1)=0,"",OFFSET(CountryData!$A$1,'Quality check'!$A124-1,'Quality check'!DH$1-1)),"")</f>
        <v/>
      </c>
      <c r="DI124" s="308" t="str">
        <f ca="1">IF(AND(ISNUMBER($A124),ISNUMBER(DI$1)),IF(OFFSET(CountryData!$A$1,'Quality check'!$A124-1,'Quality check'!DI$1-1)=0,"",OFFSET(CountryData!$A$1,'Quality check'!$A124-1,'Quality check'!DI$1-1)),"")</f>
        <v/>
      </c>
      <c r="DJ124" s="308" t="str">
        <f ca="1">IF(AND(ISNUMBER($A124),ISNUMBER(DJ$1)),IF(OFFSET(CountryData!$A$1,'Quality check'!$A124-1,'Quality check'!DJ$1-1)=0,"",OFFSET(CountryData!$A$1,'Quality check'!$A124-1,'Quality check'!DJ$1-1)),"")</f>
        <v/>
      </c>
      <c r="DK124" s="203" t="str">
        <f ca="1">IF(AND(ISNUMBER($A124),ISNUMBER(DK$1)),IF(OFFSET(CountryData!$A$1,'Quality check'!$A124-1,'Quality check'!DK$1-1)=0,"",OFFSET(CountryData!$A$1,'Quality check'!$A124-1,'Quality check'!DK$1-1)),"")</f>
        <v/>
      </c>
      <c r="DL124" s="203" t="str">
        <f ca="1">IF(AND(ISNUMBER($A124),ISNUMBER(DL$1)),IF(OFFSET(CountryData!$A$1,'Quality check'!$A124-1,'Quality check'!DL$1-1)=0,"",OFFSET(CountryData!$A$1,'Quality check'!$A124-1,'Quality check'!DL$1-1)),"")</f>
        <v/>
      </c>
      <c r="DM124" s="203" t="str">
        <f ca="1">IF(AND(ISNUMBER($A124),ISNUMBER(DM$1)),IF(OFFSET(CountryData!$A$1,'Quality check'!$A124-1,'Quality check'!DM$1-1)=0,"",OFFSET(CountryData!$A$1,'Quality check'!$A124-1,'Quality check'!DM$1-1)),"")</f>
        <v/>
      </c>
      <c r="DN124" s="203" t="str">
        <f ca="1">IF(AND(ISNUMBER($A124),ISNUMBER(DN$1)),IF(OFFSET(CountryData!$A$1,'Quality check'!$A124-1,'Quality check'!DN$1-1)=0,"",OFFSET(CountryData!$A$1,'Quality check'!$A124-1,'Quality check'!DN$1-1)),"")</f>
        <v/>
      </c>
      <c r="DO124" t="str">
        <f ca="1">IF(AND(ISNUMBER($A124),ISNUMBER(DO$1)),IF(OFFSET(CountryData!$A$1,'Quality check'!$A124-1,'Quality check'!DO$1-1)=0,"",OFFSET(CountryData!$A$1,'Quality check'!$A124-1,'Quality check'!DO$1-1)),"")</f>
        <v/>
      </c>
      <c r="DP124" t="str">
        <f ca="1">IF(AND(ISNUMBER($A124),ISNUMBER(DP$1)),IF(OFFSET(CountryData!$A$1,'Quality check'!$A124-1,'Quality check'!DP$1-1)=0,"",OFFSET(CountryData!$A$1,'Quality check'!$A124-1,'Quality check'!DP$1-1)),"")</f>
        <v/>
      </c>
      <c r="EF124">
        <f t="shared" si="14"/>
        <v>21</v>
      </c>
      <c r="EG124" t="str">
        <f t="shared" si="15"/>
        <v/>
      </c>
      <c r="EH124" t="str">
        <f t="shared" si="11"/>
        <v/>
      </c>
    </row>
    <row r="125" spans="1:138" x14ac:dyDescent="0.25">
      <c r="A125" s="114">
        <f>IF(ISNUMBER(MATCH(C125,CountryData!$EM:$EM,0)),MATCH(C125,CountryData!$EM:$EM,0),"")</f>
        <v>90</v>
      </c>
      <c r="B125" t="s">
        <v>494</v>
      </c>
      <c r="C125" t="s">
        <v>931</v>
      </c>
      <c r="D125" t="str">
        <f t="shared" si="12"/>
        <v>United Republic of Tanzania</v>
      </c>
      <c r="E125">
        <f t="shared" si="13"/>
        <v>2012</v>
      </c>
      <c r="F125" s="203">
        <f ca="1">IF(AND(ISNUMBER($A125),ISNUMBER(F$1)),IF(OFFSET(CountryData!$A$1,'Quality check'!$A125-1,'Quality check'!F$1-1)=0,"",OFFSET(CountryData!$A$1,'Quality check'!$A125-1,'Quality check'!F$1-1)),"")</f>
        <v>47763988.936567523</v>
      </c>
      <c r="G125" s="203">
        <f ca="1">IF(AND(ISNUMBER($A125),ISNUMBER(G$1)),IF(OFFSET(CountryData!$A$1,'Quality check'!$A125-1,'Quality check'!G$1-1)=0,"",OFFSET(CountryData!$A$1,'Quality check'!$A125-1,'Quality check'!G$1-1)),"")</f>
        <v>21493795.021455385</v>
      </c>
      <c r="H125" s="202" t="str">
        <f ca="1">IF(AND(ISNUMBER($A125),ISNUMBER(H$1)),IF(OFFSET(CountryData!$A$1,'Quality check'!$A125-1,'Quality check'!H$1-1)=0,"",OFFSET(CountryData!$A$1,'Quality check'!$A125-1,'Quality check'!H$1-1)),"")</f>
        <v/>
      </c>
      <c r="I125" s="202">
        <f ca="1">IF(AND(ISNUMBER($A125),ISNUMBER(I$1)),IF(OFFSET(CountryData!$A$1,'Quality check'!$A125-1,'Quality check'!I$1-1)=0,"",OFFSET(CountryData!$A$1,'Quality check'!$A125-1,'Quality check'!I$1-1)),"")</f>
        <v>3.0558789609986814E-2</v>
      </c>
      <c r="J125" s="203">
        <f ca="1">IF(AND(ISNUMBER($A125),ISNUMBER(J$1)),IF(OFFSET(CountryData!$A$1,'Quality check'!$A125-1,'Quality check'!J$1-1)=0,"",OFFSET(CountryData!$A$1,'Quality check'!$A125-1,'Quality check'!J$1-1)),"")</f>
        <v>23906779.082660187</v>
      </c>
      <c r="K125" s="203">
        <f ca="1">IF(AND(ISNUMBER($A125),ISNUMBER(K$1)),IF(OFFSET(CountryData!$A$1,'Quality check'!$A125-1,'Quality check'!K$1-1)=0,"",OFFSET(CountryData!$A$1,'Quality check'!$A125-1,'Quality check'!K$1-1)),"")</f>
        <v>6465867.4979632897</v>
      </c>
      <c r="L125" s="203" t="str">
        <f ca="1">IF(AND(ISNUMBER($A125),ISNUMBER(L$1)),IF(OFFSET(CountryData!$A$1,'Quality check'!$A125-1,'Quality check'!L$1-1)=0,"",OFFSET(CountryData!$A$1,'Quality check'!$A125-1,'Quality check'!L$1-1)),"")</f>
        <v/>
      </c>
      <c r="M125" s="203">
        <f ca="1">IF(AND(ISNUMBER($A125),ISNUMBER(M$1)),IF(OFFSET(CountryData!$A$1,'Quality check'!$A125-1,'Quality check'!M$1-1)=0,"",OFFSET(CountryData!$A$1,'Quality check'!$A125-1,'Quality check'!M$1-1)),"")</f>
        <v>8509042.3144958541</v>
      </c>
      <c r="N125" s="203">
        <f ca="1">IF(AND(ISNUMBER($A125),ISNUMBER(N$1)),IF(OFFSET(CountryData!$A$1,'Quality check'!$A125-1,'Quality check'!N$1-1)=0,"",OFFSET(CountryData!$A$1,'Quality check'!$A125-1,'Quality check'!N$1-1)),"")</f>
        <v>6551560.2295998139</v>
      </c>
      <c r="O125" s="203">
        <f ca="1">IF(AND(ISNUMBER($A125),ISNUMBER(O$1)),IF(OFFSET(CountryData!$A$1,'Quality check'!$A125-1,'Quality check'!O$1-1)=0,"",OFFSET(CountryData!$A$1,'Quality check'!$A125-1,'Quality check'!O$1-1)),"")</f>
        <v>1719900.9795600837</v>
      </c>
      <c r="P125" s="203">
        <f ca="1">IF(AND(ISNUMBER($A125),ISNUMBER(P$1)),IF(OFFSET(CountryData!$A$1,'Quality check'!$A125-1,'Quality check'!P$1-1)=0,"",OFFSET(CountryData!$A$1,'Quality check'!$A125-1,'Quality check'!P$1-1)),"")</f>
        <v>2650220.4624869879</v>
      </c>
      <c r="Q125" s="203">
        <f ca="1">IF(AND(ISNUMBER($A125),ISNUMBER(Q$1)),IF(OFFSET(CountryData!$A$1,'Quality check'!$A125-1,'Quality check'!Q$1-1)=0,"",OFFSET(CountryData!$A$1,'Quality check'!$A125-1,'Quality check'!Q$1-1)),"")</f>
        <v>1933972.5281021763</v>
      </c>
      <c r="R125" s="203">
        <f ca="1">IF(AND(ISNUMBER($A125),ISNUMBER(R$1)),IF(OFFSET(CountryData!$A$1,'Quality check'!$A125-1,'Quality check'!R$1-1)=0,"",OFFSET(CountryData!$A$1,'Quality check'!$A125-1,'Quality check'!R$1-1)),"")</f>
        <v>930319.48292690446</v>
      </c>
      <c r="S125" s="203">
        <f ca="1">IF(AND(ISNUMBER($A125),ISNUMBER(S$1)),IF(OFFSET(CountryData!$A$1,'Quality check'!$A125-1,'Quality check'!S$1-1)=0,"",OFFSET(CountryData!$A$1,'Quality check'!$A125-1,'Quality check'!S$1-1)),"")</f>
        <v>784407.30596061586</v>
      </c>
      <c r="T125" s="202">
        <f ca="1">IF(AND(ISNUMBER($A125),ISNUMBER(T$1)),IF(OFFSET(CountryData!$A$1,'Quality check'!$A125-1,'Quality check'!T$1-1)=0,"",OFFSET(CountryData!$A$1,'Quality check'!$A125-1,'Quality check'!T$1-1)),"")</f>
        <v>0.73</v>
      </c>
      <c r="U125" s="203">
        <f ca="1">IF(AND(ISNUMBER($A125),ISNUMBER(U$1)),IF(OFFSET(CountryData!$A$1,'Quality check'!$A125-1,'Quality check'!U$1-1)=0,"",OFFSET(CountryData!$A$1,'Quality check'!$A125-1,'Quality check'!U$1-1)),"")</f>
        <v>34867711.92369429</v>
      </c>
      <c r="V125" s="203">
        <f ca="1">IF(AND(ISNUMBER($A125),ISNUMBER(V$1)),IF(OFFSET(CountryData!$A$1,'Quality check'!$A125-1,'Quality check'!V$1-1)=0,"",OFFSET(CountryData!$A$1,'Quality check'!$A125-1,'Quality check'!V$1-1)),"")</f>
        <v>34867711.92369429</v>
      </c>
      <c r="W125" s="202">
        <f ca="1">IF(AND(ISNUMBER($A125),ISNUMBER(W$1)),IF(OFFSET(CountryData!$A$1,'Quality check'!$A125-1,'Quality check'!W$1-1)=0,"",OFFSET(CountryData!$A$1,'Quality check'!$A125-1,'Quality check'!W$1-1)),"")</f>
        <v>0.67900000000000005</v>
      </c>
      <c r="X125" s="202">
        <f ca="1">IF(AND(ISNUMBER($A125),ISNUMBER(X$1)),IF(OFFSET(CountryData!$A$1,'Quality check'!$A125-1,'Quality check'!X$1-1)=0,"",OFFSET(CountryData!$A$1,'Quality check'!$A125-1,'Quality check'!X$1-1)),"")</f>
        <v>4.7</v>
      </c>
      <c r="Y125" s="202" t="str">
        <f ca="1">IF(AND(ISNUMBER($A125),ISNUMBER(Y$1)),IF(OFFSET(CountryData!$A$1,'Quality check'!$A125-1,'Quality check'!Y$1-1)=0,"",OFFSET(CountryData!$A$1,'Quality check'!$A125-1,'Quality check'!Y$1-1)),"")</f>
        <v/>
      </c>
      <c r="Z125" s="202">
        <f ca="1">IF(AND(ISNUMBER($A125),ISNUMBER(Z$1)),IF(OFFSET(CountryData!$A$1,'Quality check'!$A125-1,'Quality check'!Z$1-1)=0,"",OFFSET(CountryData!$A$1,'Quality check'!$A125-1,'Quality check'!Z$1-1)),"")</f>
        <v>0.28000000000000003</v>
      </c>
      <c r="AA125" s="203">
        <f ca="1">IF(AND(ISNUMBER($A125),ISNUMBER(AA$1)),IF(OFFSET(CountryData!$A$1,'Quality check'!$A125-1,'Quality check'!AA$1-1)=0,"",OFFSET(CountryData!$A$1,'Quality check'!$A125-1,'Quality check'!AA$1-1)),"")</f>
        <v>39000</v>
      </c>
      <c r="AB125" s="203">
        <f ca="1">IF(AND(ISNUMBER($A125),ISNUMBER(AB$1)),IF(OFFSET(CountryData!$A$1,'Quality check'!$A125-1,'Quality check'!AB$1-1)=0,"",OFFSET(CountryData!$A$1,'Quality check'!$A125-1,'Quality check'!AB$1-1)),"")</f>
        <v>6900</v>
      </c>
      <c r="AC125" s="203">
        <f ca="1">IF(AND(ISNUMBER($A125),ISNUMBER(AC$1)),IF(OFFSET(CountryData!$A$1,'Quality check'!$A125-1,'Quality check'!AC$1-1)=0,"",OFFSET(CountryData!$A$1,'Quality check'!$A125-1,'Quality check'!AC$1-1)),"")</f>
        <v>98000</v>
      </c>
      <c r="AD125" s="203" t="str">
        <f ca="1">IF(AND(ISNUMBER($A125),ISNUMBER(AD$1)),IF(OFFSET(CountryData!$A$1,'Quality check'!$A125-1,'Quality check'!AD$1-1)=0,"",OFFSET(CountryData!$A$1,'Quality check'!$A125-1,'Quality check'!AD$1-1)),"")</f>
        <v/>
      </c>
      <c r="AE125" s="202">
        <f ca="1">IF(AND(ISNUMBER($A125),ISNUMBER(AE$1)),IF(OFFSET(CountryData!$A$1,'Quality check'!$A125-1,'Quality check'!AE$1-1)=0,"",OFFSET(CountryData!$A$1,'Quality check'!$A125-1,'Quality check'!AE$1-1)),"")</f>
        <v>8.4000000000000005E-2</v>
      </c>
      <c r="AF125" s="308">
        <f ca="1">IF(AND(ISNUMBER($A125),ISNUMBER(AF$1)),IF(OFFSET(CountryData!$A$1,'Quality check'!$A125-1,'Quality check'!AF$1-1)=0,"",OFFSET(CountryData!$A$1,'Quality check'!$A125-1,'Quality check'!AF$1-1)),"")</f>
        <v>1.8200000000000003</v>
      </c>
      <c r="AG125" s="203" t="str">
        <f ca="1">IF(AND(ISNUMBER($A125),ISNUMBER(AG$1)),IF(OFFSET(CountryData!$A$1,'Quality check'!$A125-1,'Quality check'!AG$1-1)=0,"",OFFSET(CountryData!$A$1,'Quality check'!$A125-1,'Quality check'!AG$1-1)),"")</f>
        <v>CHA</v>
      </c>
      <c r="AH125" s="203" t="str">
        <f ca="1">IF(AND(ISNUMBER($A125),ISNUMBER(AH$1)),IF(OFFSET(CountryData!$A$1,'Quality check'!$A125-1,'Quality check'!AH$1-1)=0,"",OFFSET(CountryData!$A$1,'Quality check'!$A125-1,'Quality check'!AH$1-1)),"")</f>
        <v/>
      </c>
      <c r="AI125" s="203">
        <f ca="1">IF(AND(ISNUMBER($A125),ISNUMBER(AI$1)),IF(OFFSET(CountryData!$A$1,'Quality check'!$A125-1,'Quality check'!AI$1-1)=0,"",OFFSET(CountryData!$A$1,'Quality check'!$A125-1,'Quality check'!AI$1-1)),"")</f>
        <v>110</v>
      </c>
      <c r="AJ125" s="202" t="str">
        <f ca="1">IF(AND(ISNUMBER($A125),ISNUMBER(AJ$1)),IF(OFFSET(CountryData!$A$1,'Quality check'!$A125-1,'Quality check'!AJ$1-1)=0,"",OFFSET(CountryData!$A$1,'Quality check'!$A125-1,'Quality check'!AJ$1-1)),"")</f>
        <v/>
      </c>
      <c r="AK125" s="202" t="str">
        <f ca="1">IF(AND(ISNUMBER($A125),ISNUMBER(AK$1)),IF(OFFSET(CountryData!$A$1,'Quality check'!$A125-1,'Quality check'!AK$1-1)=0,"",OFFSET(CountryData!$A$1,'Quality check'!$A125-1,'Quality check'!AK$1-1)),"")</f>
        <v/>
      </c>
      <c r="AL125" s="202" t="str">
        <f ca="1">IF(AND(ISNUMBER($A125),ISNUMBER(AL$1)),IF(OFFSET(CountryData!$A$1,'Quality check'!$A125-1,'Quality check'!AL$1-1)=0,"",OFFSET(CountryData!$A$1,'Quality check'!$A125-1,'Quality check'!AL$1-1)),"")</f>
        <v/>
      </c>
      <c r="AM125" s="202" t="str">
        <f ca="1">IF(AND(ISNUMBER($A125),ISNUMBER(AM$1)),IF(OFFSET(CountryData!$A$1,'Quality check'!$A125-1,'Quality check'!AM$1-1)=0,"",OFFSET(CountryData!$A$1,'Quality check'!$A125-1,'Quality check'!AM$1-1)),"")</f>
        <v/>
      </c>
      <c r="AN125" s="202" t="str">
        <f ca="1">IF(AND(ISNUMBER($A125),ISNUMBER(AN$1)),IF(OFFSET(CountryData!$A$1,'Quality check'!$A125-1,'Quality check'!AN$1-1)=0,"",OFFSET(CountryData!$A$1,'Quality check'!$A125-1,'Quality check'!AN$1-1)),"")</f>
        <v/>
      </c>
      <c r="AO125" s="203" t="str">
        <f ca="1">IF(AND(ISNUMBER($A125),ISNUMBER(AO$1)),IF(OFFSET(CountryData!$A$1,'Quality check'!$A125-1,'Quality check'!AO$1-1)=0,"",OFFSET(CountryData!$A$1,'Quality check'!$A125-1,'Quality check'!AO$1-1)),"")</f>
        <v/>
      </c>
      <c r="AP125" s="203">
        <f ca="1">IF(AND(ISNUMBER($A125),ISNUMBER(AP$1)),IF(OFFSET(CountryData!$A$1,'Quality check'!$A125-1,'Quality check'!AP$1-1)=0,"",OFFSET(CountryData!$A$1,'Quality check'!$A125-1,'Quality check'!AP$1-1)),"")</f>
        <v>110</v>
      </c>
      <c r="AQ125" s="202" t="str">
        <f ca="1">IF(AND(ISNUMBER($A125),ISNUMBER(AQ$1)),IF(OFFSET(CountryData!$A$1,'Quality check'!$A125-1,'Quality check'!AQ$1-1)=0,"",OFFSET(CountryData!$A$1,'Quality check'!$A125-1,'Quality check'!AQ$1-1)),"")</f>
        <v/>
      </c>
      <c r="AR125" s="202" t="str">
        <f ca="1">IF(AND(ISNUMBER($A125),ISNUMBER(AR$1)),IF(OFFSET(CountryData!$A$1,'Quality check'!$A125-1,'Quality check'!AR$1-1)=0,"",OFFSET(CountryData!$A$1,'Quality check'!$A125-1,'Quality check'!AR$1-1)),"")</f>
        <v/>
      </c>
      <c r="AS125" s="202" t="str">
        <f ca="1">IF(AND(ISNUMBER($A125),ISNUMBER(AS$1)),IF(OFFSET(CountryData!$A$1,'Quality check'!$A125-1,'Quality check'!AS$1-1)=0,"",OFFSET(CountryData!$A$1,'Quality check'!$A125-1,'Quality check'!AS$1-1)),"")</f>
        <v/>
      </c>
      <c r="AT125" s="202" t="str">
        <f ca="1">IF(AND(ISNUMBER($A125),ISNUMBER(AT$1)),IF(OFFSET(CountryData!$A$1,'Quality check'!$A125-1,'Quality check'!AT$1-1)=0,"",OFFSET(CountryData!$A$1,'Quality check'!$A125-1,'Quality check'!AT$1-1)),"")</f>
        <v/>
      </c>
      <c r="AU125" s="202" t="str">
        <f ca="1">IF(AND(ISNUMBER($A125),ISNUMBER(AU$1)),IF(OFFSET(CountryData!$A$1,'Quality check'!$A125-1,'Quality check'!AU$1-1)=0,"",OFFSET(CountryData!$A$1,'Quality check'!$A125-1,'Quality check'!AU$1-1)),"")</f>
        <v/>
      </c>
      <c r="AV125" s="202" t="str">
        <f ca="1">IF(AND(ISNUMBER($A125),ISNUMBER(AV$1)),IF(OFFSET(CountryData!$A$1,'Quality check'!$A125-1,'Quality check'!AV$1-1)=0,"",OFFSET(CountryData!$A$1,'Quality check'!$A125-1,'Quality check'!AV$1-1)),"")</f>
        <v/>
      </c>
      <c r="AW125" s="203" t="str">
        <f ca="1">IF(AND(ISNUMBER($A125),ISNUMBER(AW$1)),IF(OFFSET(CountryData!$A$1,'Quality check'!$A125-1,'Quality check'!AW$1-1)=0,"",OFFSET(CountryData!$A$1,'Quality check'!$A125-1,'Quality check'!AW$1-1)),"")</f>
        <v/>
      </c>
      <c r="AX125" s="203">
        <f ca="1">IF(AND(ISNUMBER($A125),ISNUMBER(AX$1)),IF(OFFSET(CountryData!$A$1,'Quality check'!$A125-1,'Quality check'!AX$1-1)=0,"",OFFSET(CountryData!$A$1,'Quality check'!$A125-1,'Quality check'!AX$1-1)),"")</f>
        <v>110</v>
      </c>
      <c r="AY125" s="202" t="str">
        <f ca="1">IF(AND(ISNUMBER($A125),ISNUMBER(AY$1)),IF(OFFSET(CountryData!$A$1,'Quality check'!$A125-1,'Quality check'!AY$1-1)=0,"",OFFSET(CountryData!$A$1,'Quality check'!$A125-1,'Quality check'!AY$1-1)),"")</f>
        <v/>
      </c>
      <c r="AZ125" s="202" t="str">
        <f ca="1">IF(AND(ISNUMBER($A125),ISNUMBER(AZ$1)),IF(OFFSET(CountryData!$A$1,'Quality check'!$A125-1,'Quality check'!AZ$1-1)=0,"",OFFSET(CountryData!$A$1,'Quality check'!$A125-1,'Quality check'!AZ$1-1)),"")</f>
        <v/>
      </c>
      <c r="BA125" s="202" t="str">
        <f ca="1">IF(AND(ISNUMBER($A125),ISNUMBER(BA$1)),IF(OFFSET(CountryData!$A$1,'Quality check'!$A125-1,'Quality check'!BA$1-1)=0,"",OFFSET(CountryData!$A$1,'Quality check'!$A125-1,'Quality check'!BA$1-1)),"")</f>
        <v/>
      </c>
      <c r="BB125" s="202" t="str">
        <f ca="1">IF(AND(ISNUMBER($A125),ISNUMBER(BB$1)),IF(OFFSET(CountryData!$A$1,'Quality check'!$A125-1,'Quality check'!BB$1-1)=0,"",OFFSET(CountryData!$A$1,'Quality check'!$A125-1,'Quality check'!BB$1-1)),"")</f>
        <v/>
      </c>
      <c r="BC125" s="202" t="str">
        <f ca="1">IF(AND(ISNUMBER($A125),ISNUMBER(BC$1)),IF(OFFSET(CountryData!$A$1,'Quality check'!$A125-1,'Quality check'!BC$1-1)=0,"",OFFSET(CountryData!$A$1,'Quality check'!$A125-1,'Quality check'!BC$1-1)),"")</f>
        <v/>
      </c>
      <c r="BD125" s="313" t="str">
        <f ca="1">IF(AND(ISNUMBER($A125),ISNUMBER(BD$1)),IF(OFFSET(CountryData!$A$1,'Quality check'!$A125-1,'Quality check'!BD$1-1)=0,"",OFFSET(CountryData!$A$1,'Quality check'!$A125-1,'Quality check'!BD$1-1)),"")</f>
        <v/>
      </c>
      <c r="BE125" s="313" t="str">
        <f ca="1">IF(AND(ISNUMBER($A125),ISNUMBER(BE$1)),IF(OFFSET(CountryData!$A$1,'Quality check'!$A125-1,'Quality check'!BE$1-1)=0,"",OFFSET(CountryData!$A$1,'Quality check'!$A125-1,'Quality check'!BE$1-1)),"")</f>
        <v/>
      </c>
      <c r="BF125" s="313" t="str">
        <f ca="1">IF(AND(ISNUMBER($A125),ISNUMBER(BF$1)),IF(OFFSET(CountryData!$A$1,'Quality check'!$A125-1,'Quality check'!BF$1-1)=0,"",OFFSET(CountryData!$A$1,'Quality check'!$A125-1,'Quality check'!BF$1-1)),"")</f>
        <v/>
      </c>
      <c r="BG125" s="203" t="str">
        <f ca="1">IF(AND(ISNUMBER($A125),ISNUMBER(BG$1)),IF(OFFSET(CountryData!$A$1,'Quality check'!$A125-1,'Quality check'!BG$1-1)=0,"",OFFSET(CountryData!$A$1,'Quality check'!$A125-1,'Quality check'!BG$1-1)),"")</f>
        <v/>
      </c>
      <c r="BH125" s="202" t="str">
        <f ca="1">IF(AND(ISNUMBER($A125),ISNUMBER(BH$1)),IF(OFFSET(CountryData!$A$1,'Quality check'!$A125-1,'Quality check'!BH$1-1)=0,"",OFFSET(CountryData!$A$1,'Quality check'!$A125-1,'Quality check'!BH$1-1)),"")</f>
        <v/>
      </c>
      <c r="BI125" s="203" t="str">
        <f ca="1">IF(AND(ISNUMBER($A125),ISNUMBER(BI$1)),IF(OFFSET(CountryData!$A$1,'Quality check'!$A125-1,'Quality check'!BI$1-1)=0,"",OFFSET(CountryData!$A$1,'Quality check'!$A125-1,'Quality check'!BI$1-1)),"")</f>
        <v/>
      </c>
      <c r="BJ125" s="202">
        <f ca="1">IF(AND(ISNUMBER($A125),ISNUMBER(BJ$1)),IF(OFFSET(CountryData!$A$1,'Quality check'!$A125-1,'Quality check'!BJ$1-1)=0,"",OFFSET(CountryData!$A$1,'Quality check'!$A125-1,'Quality check'!BJ$1-1)),"")</f>
        <v>110</v>
      </c>
      <c r="BK125" s="202" t="str">
        <f ca="1">IF(AND(ISNUMBER($A125),ISNUMBER(BK$1)),IF(OFFSET(CountryData!$A$1,'Quality check'!$A125-1,'Quality check'!BK$1-1)=0,"",OFFSET(CountryData!$A$1,'Quality check'!$A125-1,'Quality check'!BK$1-1)),"")</f>
        <v/>
      </c>
      <c r="BL125" s="308" t="str">
        <f ca="1">IF(AND(ISNUMBER($A125),ISNUMBER(BL$1)),IF(OFFSET(CountryData!$A$1,'Quality check'!$A125-1,'Quality check'!BL$1-1)=0,"",OFFSET(CountryData!$A$1,'Quality check'!$A125-1,'Quality check'!BL$1-1)),"")</f>
        <v/>
      </c>
      <c r="BM125" s="308" t="str">
        <f ca="1">IF(AND(ISNUMBER($A125),ISNUMBER(BM$1)),IF(OFFSET(CountryData!$A$1,'Quality check'!$A125-1,'Quality check'!BM$1-1)=0,"",OFFSET(CountryData!$A$1,'Quality check'!$A125-1,'Quality check'!BM$1-1)),"")</f>
        <v/>
      </c>
      <c r="BN125" s="308" t="str">
        <f ca="1">IF(AND(ISNUMBER($A125),ISNUMBER(BN$1)),IF(OFFSET(CountryData!$A$1,'Quality check'!$A125-1,'Quality check'!BN$1-1)=0,"",OFFSET(CountryData!$A$1,'Quality check'!$A125-1,'Quality check'!BN$1-1)),"")</f>
        <v/>
      </c>
      <c r="BO125" s="308" t="str">
        <f ca="1">IF(AND(ISNUMBER($A125),ISNUMBER(BO$1)),IF(OFFSET(CountryData!$A$1,'Quality check'!$A125-1,'Quality check'!BO$1-1)=0,"",OFFSET(CountryData!$A$1,'Quality check'!$A125-1,'Quality check'!BO$1-1)),"")</f>
        <v/>
      </c>
      <c r="BP125" s="308" t="str">
        <f ca="1">IF(AND(ISNUMBER($A125),ISNUMBER(BP$1)),IF(OFFSET(CountryData!$A$1,'Quality check'!$A125-1,'Quality check'!BP$1-1)=0,"",OFFSET(CountryData!$A$1,'Quality check'!$A125-1,'Quality check'!BP$1-1)),"")</f>
        <v/>
      </c>
      <c r="BQ125" s="308" t="str">
        <f ca="1">IF(AND(ISNUMBER($A125),ISNUMBER(BQ$1)),IF(OFFSET(CountryData!$A$1,'Quality check'!$A125-1,'Quality check'!BQ$1-1)=0,"",OFFSET(CountryData!$A$1,'Quality check'!$A125-1,'Quality check'!BQ$1-1)),"")</f>
        <v/>
      </c>
      <c r="BR125" s="308" t="str">
        <f ca="1">IF(AND(ISNUMBER($A125),ISNUMBER(BR$1)),IF(OFFSET(CountryData!$A$1,'Quality check'!$A125-1,'Quality check'!BR$1-1)=0,"",OFFSET(CountryData!$A$1,'Quality check'!$A125-1,'Quality check'!BR$1-1)),"")</f>
        <v/>
      </c>
      <c r="BS125" s="308" t="str">
        <f ca="1">IF(AND(ISNUMBER($A125),ISNUMBER(BS$1)),IF(OFFSET(CountryData!$A$1,'Quality check'!$A125-1,'Quality check'!BS$1-1)=0,"",OFFSET(CountryData!$A$1,'Quality check'!$A125-1,'Quality check'!BS$1-1)),"")</f>
        <v/>
      </c>
      <c r="BT125" s="308" t="str">
        <f ca="1">IF(AND(ISNUMBER($A125),ISNUMBER(BT$1)),IF(OFFSET(CountryData!$A$1,'Quality check'!$A125-1,'Quality check'!BT$1-1)=0,"",OFFSET(CountryData!$A$1,'Quality check'!$A125-1,'Quality check'!BT$1-1)),"")</f>
        <v/>
      </c>
      <c r="BU125" s="308" t="str">
        <f ca="1">IF(AND(ISNUMBER($A125),ISNUMBER(BU$1)),IF(OFFSET(CountryData!$A$1,'Quality check'!$A125-1,'Quality check'!BU$1-1)=0,"",OFFSET(CountryData!$A$1,'Quality check'!$A125-1,'Quality check'!BU$1-1)),"")</f>
        <v/>
      </c>
      <c r="BV125" s="308" t="str">
        <f ca="1">IF(AND(ISNUMBER($A125),ISNUMBER(BV$1)),IF(OFFSET(CountryData!$A$1,'Quality check'!$A125-1,'Quality check'!BV$1-1)=0,"",OFFSET(CountryData!$A$1,'Quality check'!$A125-1,'Quality check'!BV$1-1)),"")</f>
        <v/>
      </c>
      <c r="BW125" s="308" t="str">
        <f ca="1">IF(AND(ISNUMBER($A125),ISNUMBER(BW$1)),IF(OFFSET(CountryData!$A$1,'Quality check'!$A125-1,'Quality check'!BW$1-1)=0,"",OFFSET(CountryData!$A$1,'Quality check'!$A125-1,'Quality check'!BW$1-1)),"")</f>
        <v/>
      </c>
      <c r="BX125" s="202" t="str">
        <f ca="1">IF(AND(ISNUMBER($A125),ISNUMBER(BX$1)),IF(OFFSET(CountryData!$A$1,'Quality check'!$A125-1,'Quality check'!BX$1-1)=0,"",OFFSET(CountryData!$A$1,'Quality check'!$A125-1,'Quality check'!BX$1-1)),"")</f>
        <v/>
      </c>
      <c r="BY125" s="308" t="str">
        <f ca="1">IF(AND(ISNUMBER($A125),ISNUMBER(BY$1)),IF(OFFSET(CountryData!$A$1,'Quality check'!$A125-1,'Quality check'!BY$1-1)=0,"",OFFSET(CountryData!$A$1,'Quality check'!$A125-1,'Quality check'!BY$1-1)),"")</f>
        <v/>
      </c>
      <c r="BZ125" s="308" t="str">
        <f ca="1">IF(AND(ISNUMBER($A125),ISNUMBER(BZ$1)),IF(OFFSET(CountryData!$A$1,'Quality check'!$A125-1,'Quality check'!BZ$1-1)=0,"",OFFSET(CountryData!$A$1,'Quality check'!$A125-1,'Quality check'!BZ$1-1)),"")</f>
        <v/>
      </c>
      <c r="CA125" s="308" t="str">
        <f ca="1">IF(AND(ISNUMBER($A125),ISNUMBER(CA$1)),IF(OFFSET(CountryData!$A$1,'Quality check'!$A125-1,'Quality check'!CA$1-1)=0,"",OFFSET(CountryData!$A$1,'Quality check'!$A125-1,'Quality check'!CA$1-1)),"")</f>
        <v/>
      </c>
      <c r="CB125" s="308" t="str">
        <f ca="1">IF(AND(ISNUMBER($A125),ISNUMBER(CB$1)),IF(OFFSET(CountryData!$A$1,'Quality check'!$A125-1,'Quality check'!CB$1-1)=0,"",OFFSET(CountryData!$A$1,'Quality check'!$A125-1,'Quality check'!CB$1-1)),"")</f>
        <v/>
      </c>
      <c r="CC125" s="308" t="str">
        <f ca="1">IF(AND(ISNUMBER($A125),ISNUMBER(CC$1)),IF(OFFSET(CountryData!$A$1,'Quality check'!$A125-1,'Quality check'!CC$1-1)=0,"",OFFSET(CountryData!$A$1,'Quality check'!$A125-1,'Quality check'!CC$1-1)),"")</f>
        <v/>
      </c>
      <c r="CD125" s="308" t="str">
        <f ca="1">IF(AND(ISNUMBER($A125),ISNUMBER(CD$1)),IF(OFFSET(CountryData!$A$1,'Quality check'!$A125-1,'Quality check'!CD$1-1)=0,"",OFFSET(CountryData!$A$1,'Quality check'!$A125-1,'Quality check'!CD$1-1)),"")</f>
        <v/>
      </c>
      <c r="CE125" s="308" t="str">
        <f ca="1">IF(AND(ISNUMBER($A125),ISNUMBER(CE$1)),IF(OFFSET(CountryData!$A$1,'Quality check'!$A125-1,'Quality check'!CE$1-1)=0,"",OFFSET(CountryData!$A$1,'Quality check'!$A125-1,'Quality check'!CE$1-1)),"")</f>
        <v/>
      </c>
      <c r="CF125" s="308" t="str">
        <f ca="1">IF(AND(ISNUMBER($A125),ISNUMBER(CF$1)),IF(OFFSET(CountryData!$A$1,'Quality check'!$A125-1,'Quality check'!CF$1-1)=0,"",OFFSET(CountryData!$A$1,'Quality check'!$A125-1,'Quality check'!CF$1-1)),"")</f>
        <v/>
      </c>
      <c r="CG125" s="308" t="str">
        <f ca="1">IF(AND(ISNUMBER($A125),ISNUMBER(CG$1)),IF(OFFSET(CountryData!$A$1,'Quality check'!$A125-1,'Quality check'!CG$1-1)=0,"",OFFSET(CountryData!$A$1,'Quality check'!$A125-1,'Quality check'!CG$1-1)),"")</f>
        <v/>
      </c>
      <c r="CH125" s="308" t="str">
        <f ca="1">IF(AND(ISNUMBER($A125),ISNUMBER(CH$1)),IF(OFFSET(CountryData!$A$1,'Quality check'!$A125-1,'Quality check'!CH$1-1)=0,"",OFFSET(CountryData!$A$1,'Quality check'!$A125-1,'Quality check'!CH$1-1)),"")</f>
        <v/>
      </c>
      <c r="CI125" s="308" t="str">
        <f ca="1">IF(AND(ISNUMBER($A125),ISNUMBER(CI$1)),IF(OFFSET(CountryData!$A$1,'Quality check'!$A125-1,'Quality check'!CI$1-1)=0,"",OFFSET(CountryData!$A$1,'Quality check'!$A125-1,'Quality check'!CI$1-1)),"")</f>
        <v/>
      </c>
      <c r="CJ125" s="308" t="str">
        <f ca="1">IF(AND(ISNUMBER($A125),ISNUMBER(CJ$1)),IF(OFFSET(CountryData!$A$1,'Quality check'!$A125-1,'Quality check'!CJ$1-1)=0,"",OFFSET(CountryData!$A$1,'Quality check'!$A125-1,'Quality check'!CJ$1-1)),"")</f>
        <v/>
      </c>
      <c r="CK125" s="202" t="str">
        <f ca="1">IF(AND(ISNUMBER($A125),ISNUMBER(CK$1)),IF(OFFSET(CountryData!$A$1,'Quality check'!$A125-1,'Quality check'!CK$1-1)=0,"",OFFSET(CountryData!$A$1,'Quality check'!$A125-1,'Quality check'!CK$1-1)),"")</f>
        <v/>
      </c>
      <c r="CL125" s="308" t="str">
        <f ca="1">IF(AND(ISNUMBER($A125),ISNUMBER(CL$1)),IF(OFFSET(CountryData!$A$1,'Quality check'!$A125-1,'Quality check'!CL$1-1)=0,"",OFFSET(CountryData!$A$1,'Quality check'!$A125-1,'Quality check'!CL$1-1)),"")</f>
        <v/>
      </c>
      <c r="CM125" s="308" t="str">
        <f ca="1">IF(AND(ISNUMBER($A125),ISNUMBER(CM$1)),IF(OFFSET(CountryData!$A$1,'Quality check'!$A125-1,'Quality check'!CM$1-1)=0,"",OFFSET(CountryData!$A$1,'Quality check'!$A125-1,'Quality check'!CM$1-1)),"")</f>
        <v/>
      </c>
      <c r="CN125" s="308" t="str">
        <f ca="1">IF(AND(ISNUMBER($A125),ISNUMBER(CN$1)),IF(OFFSET(CountryData!$A$1,'Quality check'!$A125-1,'Quality check'!CN$1-1)=0,"",OFFSET(CountryData!$A$1,'Quality check'!$A125-1,'Quality check'!CN$1-1)),"")</f>
        <v/>
      </c>
      <c r="CO125" s="308" t="str">
        <f ca="1">IF(AND(ISNUMBER($A125),ISNUMBER(CO$1)),IF(OFFSET(CountryData!$A$1,'Quality check'!$A125-1,'Quality check'!CO$1-1)=0,"",OFFSET(CountryData!$A$1,'Quality check'!$A125-1,'Quality check'!CO$1-1)),"")</f>
        <v/>
      </c>
      <c r="CP125" s="308" t="str">
        <f ca="1">IF(AND(ISNUMBER($A125),ISNUMBER(CP$1)),IF(OFFSET(CountryData!$A$1,'Quality check'!$A125-1,'Quality check'!CP$1-1)=0,"",OFFSET(CountryData!$A$1,'Quality check'!$A125-1,'Quality check'!CP$1-1)),"")</f>
        <v/>
      </c>
      <c r="CQ125" s="308" t="str">
        <f ca="1">IF(AND(ISNUMBER($A125),ISNUMBER(CQ$1)),IF(OFFSET(CountryData!$A$1,'Quality check'!$A125-1,'Quality check'!CQ$1-1)=0,"",OFFSET(CountryData!$A$1,'Quality check'!$A125-1,'Quality check'!CQ$1-1)),"")</f>
        <v/>
      </c>
      <c r="CR125" s="203" t="str">
        <f ca="1">IF(AND(ISNUMBER($A125),ISNUMBER(CR$1)),IF(OFFSET(CountryData!$A$1,'Quality check'!$A125-1,'Quality check'!CR$1-1)=0,"",OFFSET(CountryData!$A$1,'Quality check'!$A125-1,'Quality check'!CR$1-1)),"")</f>
        <v/>
      </c>
      <c r="CS125" s="203" t="str">
        <f ca="1">IF(AND(ISNUMBER($A125),ISNUMBER(CS$1)),IF(OFFSET(CountryData!$A$1,'Quality check'!$A125-1,'Quality check'!CS$1-1)=0,"",OFFSET(CountryData!$A$1,'Quality check'!$A125-1,'Quality check'!CS$1-1)),"")</f>
        <v/>
      </c>
      <c r="CT125" s="203" t="str">
        <f ca="1">IF(AND(ISNUMBER($A125),ISNUMBER(CT$1)),IF(OFFSET(CountryData!$A$1,'Quality check'!$A125-1,'Quality check'!CT$1-1)=0,"",OFFSET(CountryData!$A$1,'Quality check'!$A125-1,'Quality check'!CT$1-1)),"")</f>
        <v/>
      </c>
      <c r="CU125" s="203" t="str">
        <f ca="1">IF(AND(ISNUMBER($A125),ISNUMBER(CU$1)),IF(OFFSET(CountryData!$A$1,'Quality check'!$A125-1,'Quality check'!CU$1-1)=0,"",OFFSET(CountryData!$A$1,'Quality check'!$A125-1,'Quality check'!CU$1-1)),"")</f>
        <v/>
      </c>
      <c r="CV125" s="203" t="str">
        <f ca="1">IF(AND(ISNUMBER($A125),ISNUMBER(CV$1)),IF(OFFSET(CountryData!$A$1,'Quality check'!$A125-1,'Quality check'!CV$1-1)=0,"",OFFSET(CountryData!$A$1,'Quality check'!$A125-1,'Quality check'!CV$1-1)),"")</f>
        <v/>
      </c>
      <c r="CW125" s="203" t="str">
        <f ca="1">IF(AND(ISNUMBER($A125),ISNUMBER(CW$1)),IF(OFFSET(CountryData!$A$1,'Quality check'!$A125-1,'Quality check'!CW$1-1)=0,"",OFFSET(CountryData!$A$1,'Quality check'!$A125-1,'Quality check'!CW$1-1)),"")</f>
        <v/>
      </c>
      <c r="CX125" s="203" t="str">
        <f ca="1">IF(AND(ISNUMBER($A125),ISNUMBER(CX$1)),IF(OFFSET(CountryData!$A$1,'Quality check'!$A125-1,'Quality check'!CX$1-1)=0,"",OFFSET(CountryData!$A$1,'Quality check'!$A125-1,'Quality check'!CX$1-1)),"")</f>
        <v/>
      </c>
      <c r="CY125" s="203" t="str">
        <f ca="1">IF(AND(ISNUMBER($A125),ISNUMBER(CY$1)),IF(OFFSET(CountryData!$A$1,'Quality check'!$A125-1,'Quality check'!CY$1-1)=0,"",OFFSET(CountryData!$A$1,'Quality check'!$A125-1,'Quality check'!CY$1-1)),"")</f>
        <v/>
      </c>
      <c r="CZ125" s="308" t="str">
        <f ca="1">IF(AND(ISNUMBER($A125),ISNUMBER(CZ$1)),IF(OFFSET(CountryData!$A$1,'Quality check'!$A125-1,'Quality check'!CZ$1-1)=0,"",OFFSET(CountryData!$A$1,'Quality check'!$A125-1,'Quality check'!CZ$1-1)),"")</f>
        <v/>
      </c>
      <c r="DA125" s="308" t="str">
        <f ca="1">IF(AND(ISNUMBER($A125),ISNUMBER(DA$1)),IF(OFFSET(CountryData!$A$1,'Quality check'!$A125-1,'Quality check'!DA$1-1)=0,"",OFFSET(CountryData!$A$1,'Quality check'!$A125-1,'Quality check'!DA$1-1)),"")</f>
        <v/>
      </c>
      <c r="DB125" s="202" t="str">
        <f ca="1">IF(AND(ISNUMBER($A125),ISNUMBER(DB$1)),IF(OFFSET(CountryData!$A$1,'Quality check'!$A125-1,'Quality check'!DB$1-1)=0,"",OFFSET(CountryData!$A$1,'Quality check'!$A125-1,'Quality check'!DB$1-1)),"")</f>
        <v/>
      </c>
      <c r="DC125" s="308" t="str">
        <f ca="1">IF(AND(ISNUMBER($A125),ISNUMBER(DC$1)),IF(OFFSET(CountryData!$A$1,'Quality check'!$A125-1,'Quality check'!DC$1-1)=0,"",OFFSET(CountryData!$A$1,'Quality check'!$A125-1,'Quality check'!DC$1-1)),"")</f>
        <v/>
      </c>
      <c r="DD125" s="308" t="str">
        <f ca="1">IF(AND(ISNUMBER($A125),ISNUMBER(DD$1)),IF(OFFSET(CountryData!$A$1,'Quality check'!$A125-1,'Quality check'!DD$1-1)=0,"",OFFSET(CountryData!$A$1,'Quality check'!$A125-1,'Quality check'!DD$1-1)),"")</f>
        <v/>
      </c>
      <c r="DE125" s="202" t="str">
        <f ca="1">IF(AND(ISNUMBER($A125),ISNUMBER(DE$1)),IF(OFFSET(CountryData!$A$1,'Quality check'!$A125-1,'Quality check'!DE$1-1)=0,"",OFFSET(CountryData!$A$1,'Quality check'!$A125-1,'Quality check'!DE$1-1)),"")</f>
        <v/>
      </c>
      <c r="DF125" s="203" t="str">
        <f ca="1">IF(AND(ISNUMBER($A125),ISNUMBER(DF$1)),IF(OFFSET(CountryData!$A$1,'Quality check'!$A125-1,'Quality check'!DF$1-1)=0,"",OFFSET(CountryData!$A$1,'Quality check'!$A125-1,'Quality check'!DF$1-1)),"")</f>
        <v/>
      </c>
      <c r="DG125" s="308" t="str">
        <f ca="1">IF(AND(ISNUMBER($A125),ISNUMBER(DG$1)),IF(OFFSET(CountryData!$A$1,'Quality check'!$A125-1,'Quality check'!DG$1-1)=0,"",OFFSET(CountryData!$A$1,'Quality check'!$A125-1,'Quality check'!DG$1-1)),"")</f>
        <v/>
      </c>
      <c r="DH125" s="203" t="str">
        <f ca="1">IF(AND(ISNUMBER($A125),ISNUMBER(DH$1)),IF(OFFSET(CountryData!$A$1,'Quality check'!$A125-1,'Quality check'!DH$1-1)=0,"",OFFSET(CountryData!$A$1,'Quality check'!$A125-1,'Quality check'!DH$1-1)),"")</f>
        <v/>
      </c>
      <c r="DI125" s="308" t="str">
        <f ca="1">IF(AND(ISNUMBER($A125),ISNUMBER(DI$1)),IF(OFFSET(CountryData!$A$1,'Quality check'!$A125-1,'Quality check'!DI$1-1)=0,"",OFFSET(CountryData!$A$1,'Quality check'!$A125-1,'Quality check'!DI$1-1)),"")</f>
        <v/>
      </c>
      <c r="DJ125" s="308" t="str">
        <f ca="1">IF(AND(ISNUMBER($A125),ISNUMBER(DJ$1)),IF(OFFSET(CountryData!$A$1,'Quality check'!$A125-1,'Quality check'!DJ$1-1)=0,"",OFFSET(CountryData!$A$1,'Quality check'!$A125-1,'Quality check'!DJ$1-1)),"")</f>
        <v/>
      </c>
      <c r="DK125" s="203" t="str">
        <f ca="1">IF(AND(ISNUMBER($A125),ISNUMBER(DK$1)),IF(OFFSET(CountryData!$A$1,'Quality check'!$A125-1,'Quality check'!DK$1-1)=0,"",OFFSET(CountryData!$A$1,'Quality check'!$A125-1,'Quality check'!DK$1-1)),"")</f>
        <v/>
      </c>
      <c r="DL125" s="203" t="str">
        <f ca="1">IF(AND(ISNUMBER($A125),ISNUMBER(DL$1)),IF(OFFSET(CountryData!$A$1,'Quality check'!$A125-1,'Quality check'!DL$1-1)=0,"",OFFSET(CountryData!$A$1,'Quality check'!$A125-1,'Quality check'!DL$1-1)),"")</f>
        <v/>
      </c>
      <c r="DM125" s="203" t="str">
        <f ca="1">IF(AND(ISNUMBER($A125),ISNUMBER(DM$1)),IF(OFFSET(CountryData!$A$1,'Quality check'!$A125-1,'Quality check'!DM$1-1)=0,"",OFFSET(CountryData!$A$1,'Quality check'!$A125-1,'Quality check'!DM$1-1)),"")</f>
        <v/>
      </c>
      <c r="DN125" s="203" t="str">
        <f ca="1">IF(AND(ISNUMBER($A125),ISNUMBER(DN$1)),IF(OFFSET(CountryData!$A$1,'Quality check'!$A125-1,'Quality check'!DN$1-1)=0,"",OFFSET(CountryData!$A$1,'Quality check'!$A125-1,'Quality check'!DN$1-1)),"")</f>
        <v/>
      </c>
      <c r="DO125" t="str">
        <f ca="1">IF(AND(ISNUMBER($A125),ISNUMBER(DO$1)),IF(OFFSET(CountryData!$A$1,'Quality check'!$A125-1,'Quality check'!DO$1-1)=0,"",OFFSET(CountryData!$A$1,'Quality check'!$A125-1,'Quality check'!DO$1-1)),"")</f>
        <v/>
      </c>
      <c r="DP125" t="str">
        <f ca="1">IF(AND(ISNUMBER($A125),ISNUMBER(DP$1)),IF(OFFSET(CountryData!$A$1,'Quality check'!$A125-1,'Quality check'!DP$1-1)=0,"",OFFSET(CountryData!$A$1,'Quality check'!$A125-1,'Quality check'!DP$1-1)),"")</f>
        <v/>
      </c>
      <c r="EF125">
        <f t="shared" si="14"/>
        <v>21</v>
      </c>
      <c r="EG125" t="str">
        <f t="shared" si="15"/>
        <v/>
      </c>
      <c r="EH125" t="str">
        <f t="shared" si="11"/>
        <v/>
      </c>
    </row>
    <row r="126" spans="1:138" x14ac:dyDescent="0.25">
      <c r="A126" s="114">
        <f>IF(ISNUMBER(MATCH(C126,CountryData!$EM:$EM,0)),MATCH(C126,CountryData!$EM:$EM,0),"")</f>
        <v>112</v>
      </c>
      <c r="B126" t="s">
        <v>495</v>
      </c>
      <c r="C126" t="s">
        <v>932</v>
      </c>
      <c r="D126" t="str">
        <f t="shared" si="12"/>
        <v>United Republic of Tanzania</v>
      </c>
      <c r="E126">
        <f t="shared" si="13"/>
        <v>2013</v>
      </c>
      <c r="F126" s="203" t="str">
        <f ca="1">IF(AND(ISNUMBER($A126),ISNUMBER(F$1)),IF(OFFSET(CountryData!$A$1,'Quality check'!$A126-1,'Quality check'!F$1-1)=0,"",OFFSET(CountryData!$A$1,'Quality check'!$A126-1,'Quality check'!F$1-1)),"")</f>
        <v/>
      </c>
      <c r="G126" s="203" t="str">
        <f ca="1">IF(AND(ISNUMBER($A126),ISNUMBER(G$1)),IF(OFFSET(CountryData!$A$1,'Quality check'!$A126-1,'Quality check'!G$1-1)=0,"",OFFSET(CountryData!$A$1,'Quality check'!$A126-1,'Quality check'!G$1-1)),"")</f>
        <v/>
      </c>
      <c r="H126" s="202" t="str">
        <f ca="1">IF(AND(ISNUMBER($A126),ISNUMBER(H$1)),IF(OFFSET(CountryData!$A$1,'Quality check'!$A126-1,'Quality check'!H$1-1)=0,"",OFFSET(CountryData!$A$1,'Quality check'!$A126-1,'Quality check'!H$1-1)),"")</f>
        <v/>
      </c>
      <c r="I126" s="202" t="str">
        <f ca="1">IF(AND(ISNUMBER($A126),ISNUMBER(I$1)),IF(OFFSET(CountryData!$A$1,'Quality check'!$A126-1,'Quality check'!I$1-1)=0,"",OFFSET(CountryData!$A$1,'Quality check'!$A126-1,'Quality check'!I$1-1)),"")</f>
        <v/>
      </c>
      <c r="J126" s="203" t="str">
        <f ca="1">IF(AND(ISNUMBER($A126),ISNUMBER(J$1)),IF(OFFSET(CountryData!$A$1,'Quality check'!$A126-1,'Quality check'!J$1-1)=0,"",OFFSET(CountryData!$A$1,'Quality check'!$A126-1,'Quality check'!J$1-1)),"")</f>
        <v/>
      </c>
      <c r="K126" s="203" t="str">
        <f ca="1">IF(AND(ISNUMBER($A126),ISNUMBER(K$1)),IF(OFFSET(CountryData!$A$1,'Quality check'!$A126-1,'Quality check'!K$1-1)=0,"",OFFSET(CountryData!$A$1,'Quality check'!$A126-1,'Quality check'!K$1-1)),"")</f>
        <v/>
      </c>
      <c r="L126" s="203" t="str">
        <f ca="1">IF(AND(ISNUMBER($A126),ISNUMBER(L$1)),IF(OFFSET(CountryData!$A$1,'Quality check'!$A126-1,'Quality check'!L$1-1)=0,"",OFFSET(CountryData!$A$1,'Quality check'!$A126-1,'Quality check'!L$1-1)),"")</f>
        <v/>
      </c>
      <c r="M126" s="203" t="str">
        <f ca="1">IF(AND(ISNUMBER($A126),ISNUMBER(M$1)),IF(OFFSET(CountryData!$A$1,'Quality check'!$A126-1,'Quality check'!M$1-1)=0,"",OFFSET(CountryData!$A$1,'Quality check'!$A126-1,'Quality check'!M$1-1)),"")</f>
        <v/>
      </c>
      <c r="N126" s="203" t="str">
        <f ca="1">IF(AND(ISNUMBER($A126),ISNUMBER(N$1)),IF(OFFSET(CountryData!$A$1,'Quality check'!$A126-1,'Quality check'!N$1-1)=0,"",OFFSET(CountryData!$A$1,'Quality check'!$A126-1,'Quality check'!N$1-1)),"")</f>
        <v/>
      </c>
      <c r="O126" s="203" t="str">
        <f ca="1">IF(AND(ISNUMBER($A126),ISNUMBER(O$1)),IF(OFFSET(CountryData!$A$1,'Quality check'!$A126-1,'Quality check'!O$1-1)=0,"",OFFSET(CountryData!$A$1,'Quality check'!$A126-1,'Quality check'!O$1-1)),"")</f>
        <v/>
      </c>
      <c r="P126" s="203" t="str">
        <f ca="1">IF(AND(ISNUMBER($A126),ISNUMBER(P$1)),IF(OFFSET(CountryData!$A$1,'Quality check'!$A126-1,'Quality check'!P$1-1)=0,"",OFFSET(CountryData!$A$1,'Quality check'!$A126-1,'Quality check'!P$1-1)),"")</f>
        <v/>
      </c>
      <c r="Q126" s="203" t="str">
        <f ca="1">IF(AND(ISNUMBER($A126),ISNUMBER(Q$1)),IF(OFFSET(CountryData!$A$1,'Quality check'!$A126-1,'Quality check'!Q$1-1)=0,"",OFFSET(CountryData!$A$1,'Quality check'!$A126-1,'Quality check'!Q$1-1)),"")</f>
        <v/>
      </c>
      <c r="R126" s="203" t="str">
        <f ca="1">IF(AND(ISNUMBER($A126),ISNUMBER(R$1)),IF(OFFSET(CountryData!$A$1,'Quality check'!$A126-1,'Quality check'!R$1-1)=0,"",OFFSET(CountryData!$A$1,'Quality check'!$A126-1,'Quality check'!R$1-1)),"")</f>
        <v/>
      </c>
      <c r="S126" s="203" t="str">
        <f ca="1">IF(AND(ISNUMBER($A126),ISNUMBER(S$1)),IF(OFFSET(CountryData!$A$1,'Quality check'!$A126-1,'Quality check'!S$1-1)=0,"",OFFSET(CountryData!$A$1,'Quality check'!$A126-1,'Quality check'!S$1-1)),"")</f>
        <v/>
      </c>
      <c r="T126" s="202" t="str">
        <f ca="1">IF(AND(ISNUMBER($A126),ISNUMBER(T$1)),IF(OFFSET(CountryData!$A$1,'Quality check'!$A126-1,'Quality check'!T$1-1)=0,"",OFFSET(CountryData!$A$1,'Quality check'!$A126-1,'Quality check'!T$1-1)),"")</f>
        <v/>
      </c>
      <c r="U126" s="203" t="str">
        <f ca="1">IF(AND(ISNUMBER($A126),ISNUMBER(U$1)),IF(OFFSET(CountryData!$A$1,'Quality check'!$A126-1,'Quality check'!U$1-1)=0,"",OFFSET(CountryData!$A$1,'Quality check'!$A126-1,'Quality check'!U$1-1)),"")</f>
        <v/>
      </c>
      <c r="V126" s="203" t="str">
        <f ca="1">IF(AND(ISNUMBER($A126),ISNUMBER(V$1)),IF(OFFSET(CountryData!$A$1,'Quality check'!$A126-1,'Quality check'!V$1-1)=0,"",OFFSET(CountryData!$A$1,'Quality check'!$A126-1,'Quality check'!V$1-1)),"")</f>
        <v/>
      </c>
      <c r="W126" s="202" t="str">
        <f ca="1">IF(AND(ISNUMBER($A126),ISNUMBER(W$1)),IF(OFFSET(CountryData!$A$1,'Quality check'!$A126-1,'Quality check'!W$1-1)=0,"",OFFSET(CountryData!$A$1,'Quality check'!$A126-1,'Quality check'!W$1-1)),"")</f>
        <v/>
      </c>
      <c r="X126" s="202" t="str">
        <f ca="1">IF(AND(ISNUMBER($A126),ISNUMBER(X$1)),IF(OFFSET(CountryData!$A$1,'Quality check'!$A126-1,'Quality check'!X$1-1)=0,"",OFFSET(CountryData!$A$1,'Quality check'!$A126-1,'Quality check'!X$1-1)),"")</f>
        <v/>
      </c>
      <c r="Y126" s="202" t="str">
        <f ca="1">IF(AND(ISNUMBER($A126),ISNUMBER(Y$1)),IF(OFFSET(CountryData!$A$1,'Quality check'!$A126-1,'Quality check'!Y$1-1)=0,"",OFFSET(CountryData!$A$1,'Quality check'!$A126-1,'Quality check'!Y$1-1)),"")</f>
        <v/>
      </c>
      <c r="Z126" s="202" t="str">
        <f ca="1">IF(AND(ISNUMBER($A126),ISNUMBER(Z$1)),IF(OFFSET(CountryData!$A$1,'Quality check'!$A126-1,'Quality check'!Z$1-1)=0,"",OFFSET(CountryData!$A$1,'Quality check'!$A126-1,'Quality check'!Z$1-1)),"")</f>
        <v/>
      </c>
      <c r="AA126" s="203" t="str">
        <f ca="1">IF(AND(ISNUMBER($A126),ISNUMBER(AA$1)),IF(OFFSET(CountryData!$A$1,'Quality check'!$A126-1,'Quality check'!AA$1-1)=0,"",OFFSET(CountryData!$A$1,'Quality check'!$A126-1,'Quality check'!AA$1-1)),"")</f>
        <v/>
      </c>
      <c r="AB126" s="203" t="str">
        <f ca="1">IF(AND(ISNUMBER($A126),ISNUMBER(AB$1)),IF(OFFSET(CountryData!$A$1,'Quality check'!$A126-1,'Quality check'!AB$1-1)=0,"",OFFSET(CountryData!$A$1,'Quality check'!$A126-1,'Quality check'!AB$1-1)),"")</f>
        <v/>
      </c>
      <c r="AC126" s="203" t="str">
        <f ca="1">IF(AND(ISNUMBER($A126),ISNUMBER(AC$1)),IF(OFFSET(CountryData!$A$1,'Quality check'!$A126-1,'Quality check'!AC$1-1)=0,"",OFFSET(CountryData!$A$1,'Quality check'!$A126-1,'Quality check'!AC$1-1)),"")</f>
        <v/>
      </c>
      <c r="AD126" s="203" t="str">
        <f ca="1">IF(AND(ISNUMBER($A126),ISNUMBER(AD$1)),IF(OFFSET(CountryData!$A$1,'Quality check'!$A126-1,'Quality check'!AD$1-1)=0,"",OFFSET(CountryData!$A$1,'Quality check'!$A126-1,'Quality check'!AD$1-1)),"")</f>
        <v/>
      </c>
      <c r="AE126" s="202" t="str">
        <f ca="1">IF(AND(ISNUMBER($A126),ISNUMBER(AE$1)),IF(OFFSET(CountryData!$A$1,'Quality check'!$A126-1,'Quality check'!AE$1-1)=0,"",OFFSET(CountryData!$A$1,'Quality check'!$A126-1,'Quality check'!AE$1-1)),"")</f>
        <v/>
      </c>
      <c r="AF126" s="308" t="str">
        <f ca="1">IF(AND(ISNUMBER($A126),ISNUMBER(AF$1)),IF(OFFSET(CountryData!$A$1,'Quality check'!$A126-1,'Quality check'!AF$1-1)=0,"",OFFSET(CountryData!$A$1,'Quality check'!$A126-1,'Quality check'!AF$1-1)),"")</f>
        <v/>
      </c>
      <c r="AG126" s="203" t="str">
        <f ca="1">IF(AND(ISNUMBER($A126),ISNUMBER(AG$1)),IF(OFFSET(CountryData!$A$1,'Quality check'!$A126-1,'Quality check'!AG$1-1)=0,"",OFFSET(CountryData!$A$1,'Quality check'!$A126-1,'Quality check'!AG$1-1)),"")</f>
        <v/>
      </c>
      <c r="AH126" s="203" t="str">
        <f ca="1">IF(AND(ISNUMBER($A126),ISNUMBER(AH$1)),IF(OFFSET(CountryData!$A$1,'Quality check'!$A126-1,'Quality check'!AH$1-1)=0,"",OFFSET(CountryData!$A$1,'Quality check'!$A126-1,'Quality check'!AH$1-1)),"")</f>
        <v/>
      </c>
      <c r="AI126" s="203" t="str">
        <f ca="1">IF(AND(ISNUMBER($A126),ISNUMBER(AI$1)),IF(OFFSET(CountryData!$A$1,'Quality check'!$A126-1,'Quality check'!AI$1-1)=0,"",OFFSET(CountryData!$A$1,'Quality check'!$A126-1,'Quality check'!AI$1-1)),"")</f>
        <v/>
      </c>
      <c r="AJ126" s="202" t="str">
        <f ca="1">IF(AND(ISNUMBER($A126),ISNUMBER(AJ$1)),IF(OFFSET(CountryData!$A$1,'Quality check'!$A126-1,'Quality check'!AJ$1-1)=0,"",OFFSET(CountryData!$A$1,'Quality check'!$A126-1,'Quality check'!AJ$1-1)),"")</f>
        <v/>
      </c>
      <c r="AK126" s="202" t="str">
        <f ca="1">IF(AND(ISNUMBER($A126),ISNUMBER(AK$1)),IF(OFFSET(CountryData!$A$1,'Quality check'!$A126-1,'Quality check'!AK$1-1)=0,"",OFFSET(CountryData!$A$1,'Quality check'!$A126-1,'Quality check'!AK$1-1)),"")</f>
        <v/>
      </c>
      <c r="AL126" s="202" t="str">
        <f ca="1">IF(AND(ISNUMBER($A126),ISNUMBER(AL$1)),IF(OFFSET(CountryData!$A$1,'Quality check'!$A126-1,'Quality check'!AL$1-1)=0,"",OFFSET(CountryData!$A$1,'Quality check'!$A126-1,'Quality check'!AL$1-1)),"")</f>
        <v/>
      </c>
      <c r="AM126" s="202" t="str">
        <f ca="1">IF(AND(ISNUMBER($A126),ISNUMBER(AM$1)),IF(OFFSET(CountryData!$A$1,'Quality check'!$A126-1,'Quality check'!AM$1-1)=0,"",OFFSET(CountryData!$A$1,'Quality check'!$A126-1,'Quality check'!AM$1-1)),"")</f>
        <v/>
      </c>
      <c r="AN126" s="202" t="str">
        <f ca="1">IF(AND(ISNUMBER($A126),ISNUMBER(AN$1)),IF(OFFSET(CountryData!$A$1,'Quality check'!$A126-1,'Quality check'!AN$1-1)=0,"",OFFSET(CountryData!$A$1,'Quality check'!$A126-1,'Quality check'!AN$1-1)),"")</f>
        <v/>
      </c>
      <c r="AO126" s="203" t="str">
        <f ca="1">IF(AND(ISNUMBER($A126),ISNUMBER(AO$1)),IF(OFFSET(CountryData!$A$1,'Quality check'!$A126-1,'Quality check'!AO$1-1)=0,"",OFFSET(CountryData!$A$1,'Quality check'!$A126-1,'Quality check'!AO$1-1)),"")</f>
        <v/>
      </c>
      <c r="AP126" s="203" t="str">
        <f ca="1">IF(AND(ISNUMBER($A126),ISNUMBER(AP$1)),IF(OFFSET(CountryData!$A$1,'Quality check'!$A126-1,'Quality check'!AP$1-1)=0,"",OFFSET(CountryData!$A$1,'Quality check'!$A126-1,'Quality check'!AP$1-1)),"")</f>
        <v/>
      </c>
      <c r="AQ126" s="202" t="str">
        <f ca="1">IF(AND(ISNUMBER($A126),ISNUMBER(AQ$1)),IF(OFFSET(CountryData!$A$1,'Quality check'!$A126-1,'Quality check'!AQ$1-1)=0,"",OFFSET(CountryData!$A$1,'Quality check'!$A126-1,'Quality check'!AQ$1-1)),"")</f>
        <v/>
      </c>
      <c r="AR126" s="202" t="str">
        <f ca="1">IF(AND(ISNUMBER($A126),ISNUMBER(AR$1)),IF(OFFSET(CountryData!$A$1,'Quality check'!$A126-1,'Quality check'!AR$1-1)=0,"",OFFSET(CountryData!$A$1,'Quality check'!$A126-1,'Quality check'!AR$1-1)),"")</f>
        <v/>
      </c>
      <c r="AS126" s="202" t="str">
        <f ca="1">IF(AND(ISNUMBER($A126),ISNUMBER(AS$1)),IF(OFFSET(CountryData!$A$1,'Quality check'!$A126-1,'Quality check'!AS$1-1)=0,"",OFFSET(CountryData!$A$1,'Quality check'!$A126-1,'Quality check'!AS$1-1)),"")</f>
        <v/>
      </c>
      <c r="AT126" s="202" t="str">
        <f ca="1">IF(AND(ISNUMBER($A126),ISNUMBER(AT$1)),IF(OFFSET(CountryData!$A$1,'Quality check'!$A126-1,'Quality check'!AT$1-1)=0,"",OFFSET(CountryData!$A$1,'Quality check'!$A126-1,'Quality check'!AT$1-1)),"")</f>
        <v/>
      </c>
      <c r="AU126" s="202" t="str">
        <f ca="1">IF(AND(ISNUMBER($A126),ISNUMBER(AU$1)),IF(OFFSET(CountryData!$A$1,'Quality check'!$A126-1,'Quality check'!AU$1-1)=0,"",OFFSET(CountryData!$A$1,'Quality check'!$A126-1,'Quality check'!AU$1-1)),"")</f>
        <v/>
      </c>
      <c r="AV126" s="202" t="str">
        <f ca="1">IF(AND(ISNUMBER($A126),ISNUMBER(AV$1)),IF(OFFSET(CountryData!$A$1,'Quality check'!$A126-1,'Quality check'!AV$1-1)=0,"",OFFSET(CountryData!$A$1,'Quality check'!$A126-1,'Quality check'!AV$1-1)),"")</f>
        <v/>
      </c>
      <c r="AW126" s="203" t="str">
        <f ca="1">IF(AND(ISNUMBER($A126),ISNUMBER(AW$1)),IF(OFFSET(CountryData!$A$1,'Quality check'!$A126-1,'Quality check'!AW$1-1)=0,"",OFFSET(CountryData!$A$1,'Quality check'!$A126-1,'Quality check'!AW$1-1)),"")</f>
        <v/>
      </c>
      <c r="AX126" s="203" t="str">
        <f ca="1">IF(AND(ISNUMBER($A126),ISNUMBER(AX$1)),IF(OFFSET(CountryData!$A$1,'Quality check'!$A126-1,'Quality check'!AX$1-1)=0,"",OFFSET(CountryData!$A$1,'Quality check'!$A126-1,'Quality check'!AX$1-1)),"")</f>
        <v/>
      </c>
      <c r="AY126" s="202" t="str">
        <f ca="1">IF(AND(ISNUMBER($A126),ISNUMBER(AY$1)),IF(OFFSET(CountryData!$A$1,'Quality check'!$A126-1,'Quality check'!AY$1-1)=0,"",OFFSET(CountryData!$A$1,'Quality check'!$A126-1,'Quality check'!AY$1-1)),"")</f>
        <v/>
      </c>
      <c r="AZ126" s="202" t="str">
        <f ca="1">IF(AND(ISNUMBER($A126),ISNUMBER(AZ$1)),IF(OFFSET(CountryData!$A$1,'Quality check'!$A126-1,'Quality check'!AZ$1-1)=0,"",OFFSET(CountryData!$A$1,'Quality check'!$A126-1,'Quality check'!AZ$1-1)),"")</f>
        <v/>
      </c>
      <c r="BA126" s="202" t="str">
        <f ca="1">IF(AND(ISNUMBER($A126),ISNUMBER(BA$1)),IF(OFFSET(CountryData!$A$1,'Quality check'!$A126-1,'Quality check'!BA$1-1)=0,"",OFFSET(CountryData!$A$1,'Quality check'!$A126-1,'Quality check'!BA$1-1)),"")</f>
        <v/>
      </c>
      <c r="BB126" s="202" t="str">
        <f ca="1">IF(AND(ISNUMBER($A126),ISNUMBER(BB$1)),IF(OFFSET(CountryData!$A$1,'Quality check'!$A126-1,'Quality check'!BB$1-1)=0,"",OFFSET(CountryData!$A$1,'Quality check'!$A126-1,'Quality check'!BB$1-1)),"")</f>
        <v/>
      </c>
      <c r="BC126" s="202" t="str">
        <f ca="1">IF(AND(ISNUMBER($A126),ISNUMBER(BC$1)),IF(OFFSET(CountryData!$A$1,'Quality check'!$A126-1,'Quality check'!BC$1-1)=0,"",OFFSET(CountryData!$A$1,'Quality check'!$A126-1,'Quality check'!BC$1-1)),"")</f>
        <v/>
      </c>
      <c r="BD126" s="313" t="str">
        <f ca="1">IF(AND(ISNUMBER($A126),ISNUMBER(BD$1)),IF(OFFSET(CountryData!$A$1,'Quality check'!$A126-1,'Quality check'!BD$1-1)=0,"",OFFSET(CountryData!$A$1,'Quality check'!$A126-1,'Quality check'!BD$1-1)),"")</f>
        <v/>
      </c>
      <c r="BE126" s="313" t="str">
        <f ca="1">IF(AND(ISNUMBER($A126),ISNUMBER(BE$1)),IF(OFFSET(CountryData!$A$1,'Quality check'!$A126-1,'Quality check'!BE$1-1)=0,"",OFFSET(CountryData!$A$1,'Quality check'!$A126-1,'Quality check'!BE$1-1)),"")</f>
        <v/>
      </c>
      <c r="BF126" s="313" t="str">
        <f ca="1">IF(AND(ISNUMBER($A126),ISNUMBER(BF$1)),IF(OFFSET(CountryData!$A$1,'Quality check'!$A126-1,'Quality check'!BF$1-1)=0,"",OFFSET(CountryData!$A$1,'Quality check'!$A126-1,'Quality check'!BF$1-1)),"")</f>
        <v/>
      </c>
      <c r="BG126" s="203" t="str">
        <f ca="1">IF(AND(ISNUMBER($A126),ISNUMBER(BG$1)),IF(OFFSET(CountryData!$A$1,'Quality check'!$A126-1,'Quality check'!BG$1-1)=0,"",OFFSET(CountryData!$A$1,'Quality check'!$A126-1,'Quality check'!BG$1-1)),"")</f>
        <v/>
      </c>
      <c r="BH126" s="202" t="str">
        <f ca="1">IF(AND(ISNUMBER($A126),ISNUMBER(BH$1)),IF(OFFSET(CountryData!$A$1,'Quality check'!$A126-1,'Quality check'!BH$1-1)=0,"",OFFSET(CountryData!$A$1,'Quality check'!$A126-1,'Quality check'!BH$1-1)),"")</f>
        <v/>
      </c>
      <c r="BI126" s="203" t="str">
        <f ca="1">IF(AND(ISNUMBER($A126),ISNUMBER(BI$1)),IF(OFFSET(CountryData!$A$1,'Quality check'!$A126-1,'Quality check'!BI$1-1)=0,"",OFFSET(CountryData!$A$1,'Quality check'!$A126-1,'Quality check'!BI$1-1)),"")</f>
        <v/>
      </c>
      <c r="BJ126" s="202" t="str">
        <f ca="1">IF(AND(ISNUMBER($A126),ISNUMBER(BJ$1)),IF(OFFSET(CountryData!$A$1,'Quality check'!$A126-1,'Quality check'!BJ$1-1)=0,"",OFFSET(CountryData!$A$1,'Quality check'!$A126-1,'Quality check'!BJ$1-1)),"")</f>
        <v/>
      </c>
      <c r="BK126" s="202" t="str">
        <f ca="1">IF(AND(ISNUMBER($A126),ISNUMBER(BK$1)),IF(OFFSET(CountryData!$A$1,'Quality check'!$A126-1,'Quality check'!BK$1-1)=0,"",OFFSET(CountryData!$A$1,'Quality check'!$A126-1,'Quality check'!BK$1-1)),"")</f>
        <v/>
      </c>
      <c r="BL126" s="308" t="str">
        <f ca="1">IF(AND(ISNUMBER($A126),ISNUMBER(BL$1)),IF(OFFSET(CountryData!$A$1,'Quality check'!$A126-1,'Quality check'!BL$1-1)=0,"",OFFSET(CountryData!$A$1,'Quality check'!$A126-1,'Quality check'!BL$1-1)),"")</f>
        <v/>
      </c>
      <c r="BM126" s="308" t="str">
        <f ca="1">IF(AND(ISNUMBER($A126),ISNUMBER(BM$1)),IF(OFFSET(CountryData!$A$1,'Quality check'!$A126-1,'Quality check'!BM$1-1)=0,"",OFFSET(CountryData!$A$1,'Quality check'!$A126-1,'Quality check'!BM$1-1)),"")</f>
        <v/>
      </c>
      <c r="BN126" s="308" t="str">
        <f ca="1">IF(AND(ISNUMBER($A126),ISNUMBER(BN$1)),IF(OFFSET(CountryData!$A$1,'Quality check'!$A126-1,'Quality check'!BN$1-1)=0,"",OFFSET(CountryData!$A$1,'Quality check'!$A126-1,'Quality check'!BN$1-1)),"")</f>
        <v/>
      </c>
      <c r="BO126" s="308" t="str">
        <f ca="1">IF(AND(ISNUMBER($A126),ISNUMBER(BO$1)),IF(OFFSET(CountryData!$A$1,'Quality check'!$A126-1,'Quality check'!BO$1-1)=0,"",OFFSET(CountryData!$A$1,'Quality check'!$A126-1,'Quality check'!BO$1-1)),"")</f>
        <v/>
      </c>
      <c r="BP126" s="308" t="str">
        <f ca="1">IF(AND(ISNUMBER($A126),ISNUMBER(BP$1)),IF(OFFSET(CountryData!$A$1,'Quality check'!$A126-1,'Quality check'!BP$1-1)=0,"",OFFSET(CountryData!$A$1,'Quality check'!$A126-1,'Quality check'!BP$1-1)),"")</f>
        <v/>
      </c>
      <c r="BQ126" s="308" t="str">
        <f ca="1">IF(AND(ISNUMBER($A126),ISNUMBER(BQ$1)),IF(OFFSET(CountryData!$A$1,'Quality check'!$A126-1,'Quality check'!BQ$1-1)=0,"",OFFSET(CountryData!$A$1,'Quality check'!$A126-1,'Quality check'!BQ$1-1)),"")</f>
        <v/>
      </c>
      <c r="BR126" s="308" t="str">
        <f ca="1">IF(AND(ISNUMBER($A126),ISNUMBER(BR$1)),IF(OFFSET(CountryData!$A$1,'Quality check'!$A126-1,'Quality check'!BR$1-1)=0,"",OFFSET(CountryData!$A$1,'Quality check'!$A126-1,'Quality check'!BR$1-1)),"")</f>
        <v/>
      </c>
      <c r="BS126" s="308" t="str">
        <f ca="1">IF(AND(ISNUMBER($A126),ISNUMBER(BS$1)),IF(OFFSET(CountryData!$A$1,'Quality check'!$A126-1,'Quality check'!BS$1-1)=0,"",OFFSET(CountryData!$A$1,'Quality check'!$A126-1,'Quality check'!BS$1-1)),"")</f>
        <v/>
      </c>
      <c r="BT126" s="308" t="str">
        <f ca="1">IF(AND(ISNUMBER($A126),ISNUMBER(BT$1)),IF(OFFSET(CountryData!$A$1,'Quality check'!$A126-1,'Quality check'!BT$1-1)=0,"",OFFSET(CountryData!$A$1,'Quality check'!$A126-1,'Quality check'!BT$1-1)),"")</f>
        <v/>
      </c>
      <c r="BU126" s="308" t="str">
        <f ca="1">IF(AND(ISNUMBER($A126),ISNUMBER(BU$1)),IF(OFFSET(CountryData!$A$1,'Quality check'!$A126-1,'Quality check'!BU$1-1)=0,"",OFFSET(CountryData!$A$1,'Quality check'!$A126-1,'Quality check'!BU$1-1)),"")</f>
        <v/>
      </c>
      <c r="BV126" s="308" t="str">
        <f ca="1">IF(AND(ISNUMBER($A126),ISNUMBER(BV$1)),IF(OFFSET(CountryData!$A$1,'Quality check'!$A126-1,'Quality check'!BV$1-1)=0,"",OFFSET(CountryData!$A$1,'Quality check'!$A126-1,'Quality check'!BV$1-1)),"")</f>
        <v/>
      </c>
      <c r="BW126" s="308" t="str">
        <f ca="1">IF(AND(ISNUMBER($A126),ISNUMBER(BW$1)),IF(OFFSET(CountryData!$A$1,'Quality check'!$A126-1,'Quality check'!BW$1-1)=0,"",OFFSET(CountryData!$A$1,'Quality check'!$A126-1,'Quality check'!BW$1-1)),"")</f>
        <v/>
      </c>
      <c r="BX126" s="202" t="str">
        <f ca="1">IF(AND(ISNUMBER($A126),ISNUMBER(BX$1)),IF(OFFSET(CountryData!$A$1,'Quality check'!$A126-1,'Quality check'!BX$1-1)=0,"",OFFSET(CountryData!$A$1,'Quality check'!$A126-1,'Quality check'!BX$1-1)),"")</f>
        <v/>
      </c>
      <c r="BY126" s="308" t="str">
        <f ca="1">IF(AND(ISNUMBER($A126),ISNUMBER(BY$1)),IF(OFFSET(CountryData!$A$1,'Quality check'!$A126-1,'Quality check'!BY$1-1)=0,"",OFFSET(CountryData!$A$1,'Quality check'!$A126-1,'Quality check'!BY$1-1)),"")</f>
        <v/>
      </c>
      <c r="BZ126" s="308" t="str">
        <f ca="1">IF(AND(ISNUMBER($A126),ISNUMBER(BZ$1)),IF(OFFSET(CountryData!$A$1,'Quality check'!$A126-1,'Quality check'!BZ$1-1)=0,"",OFFSET(CountryData!$A$1,'Quality check'!$A126-1,'Quality check'!BZ$1-1)),"")</f>
        <v/>
      </c>
      <c r="CA126" s="308" t="str">
        <f ca="1">IF(AND(ISNUMBER($A126),ISNUMBER(CA$1)),IF(OFFSET(CountryData!$A$1,'Quality check'!$A126-1,'Quality check'!CA$1-1)=0,"",OFFSET(CountryData!$A$1,'Quality check'!$A126-1,'Quality check'!CA$1-1)),"")</f>
        <v/>
      </c>
      <c r="CB126" s="308" t="str">
        <f ca="1">IF(AND(ISNUMBER($A126),ISNUMBER(CB$1)),IF(OFFSET(CountryData!$A$1,'Quality check'!$A126-1,'Quality check'!CB$1-1)=0,"",OFFSET(CountryData!$A$1,'Quality check'!$A126-1,'Quality check'!CB$1-1)),"")</f>
        <v/>
      </c>
      <c r="CC126" s="308" t="str">
        <f ca="1">IF(AND(ISNUMBER($A126),ISNUMBER(CC$1)),IF(OFFSET(CountryData!$A$1,'Quality check'!$A126-1,'Quality check'!CC$1-1)=0,"",OFFSET(CountryData!$A$1,'Quality check'!$A126-1,'Quality check'!CC$1-1)),"")</f>
        <v/>
      </c>
      <c r="CD126" s="308" t="str">
        <f ca="1">IF(AND(ISNUMBER($A126),ISNUMBER(CD$1)),IF(OFFSET(CountryData!$A$1,'Quality check'!$A126-1,'Quality check'!CD$1-1)=0,"",OFFSET(CountryData!$A$1,'Quality check'!$A126-1,'Quality check'!CD$1-1)),"")</f>
        <v/>
      </c>
      <c r="CE126" s="308" t="str">
        <f ca="1">IF(AND(ISNUMBER($A126),ISNUMBER(CE$1)),IF(OFFSET(CountryData!$A$1,'Quality check'!$A126-1,'Quality check'!CE$1-1)=0,"",OFFSET(CountryData!$A$1,'Quality check'!$A126-1,'Quality check'!CE$1-1)),"")</f>
        <v/>
      </c>
      <c r="CF126" s="308" t="str">
        <f ca="1">IF(AND(ISNUMBER($A126),ISNUMBER(CF$1)),IF(OFFSET(CountryData!$A$1,'Quality check'!$A126-1,'Quality check'!CF$1-1)=0,"",OFFSET(CountryData!$A$1,'Quality check'!$A126-1,'Quality check'!CF$1-1)),"")</f>
        <v/>
      </c>
      <c r="CG126" s="308" t="str">
        <f ca="1">IF(AND(ISNUMBER($A126),ISNUMBER(CG$1)),IF(OFFSET(CountryData!$A$1,'Quality check'!$A126-1,'Quality check'!CG$1-1)=0,"",OFFSET(CountryData!$A$1,'Quality check'!$A126-1,'Quality check'!CG$1-1)),"")</f>
        <v/>
      </c>
      <c r="CH126" s="308" t="str">
        <f ca="1">IF(AND(ISNUMBER($A126),ISNUMBER(CH$1)),IF(OFFSET(CountryData!$A$1,'Quality check'!$A126-1,'Quality check'!CH$1-1)=0,"",OFFSET(CountryData!$A$1,'Quality check'!$A126-1,'Quality check'!CH$1-1)),"")</f>
        <v/>
      </c>
      <c r="CI126" s="308" t="str">
        <f ca="1">IF(AND(ISNUMBER($A126),ISNUMBER(CI$1)),IF(OFFSET(CountryData!$A$1,'Quality check'!$A126-1,'Quality check'!CI$1-1)=0,"",OFFSET(CountryData!$A$1,'Quality check'!$A126-1,'Quality check'!CI$1-1)),"")</f>
        <v/>
      </c>
      <c r="CJ126" s="308" t="str">
        <f ca="1">IF(AND(ISNUMBER($A126),ISNUMBER(CJ$1)),IF(OFFSET(CountryData!$A$1,'Quality check'!$A126-1,'Quality check'!CJ$1-1)=0,"",OFFSET(CountryData!$A$1,'Quality check'!$A126-1,'Quality check'!CJ$1-1)),"")</f>
        <v/>
      </c>
      <c r="CK126" s="202" t="str">
        <f ca="1">IF(AND(ISNUMBER($A126),ISNUMBER(CK$1)),IF(OFFSET(CountryData!$A$1,'Quality check'!$A126-1,'Quality check'!CK$1-1)=0,"",OFFSET(CountryData!$A$1,'Quality check'!$A126-1,'Quality check'!CK$1-1)),"")</f>
        <v/>
      </c>
      <c r="CL126" s="308" t="str">
        <f ca="1">IF(AND(ISNUMBER($A126),ISNUMBER(CL$1)),IF(OFFSET(CountryData!$A$1,'Quality check'!$A126-1,'Quality check'!CL$1-1)=0,"",OFFSET(CountryData!$A$1,'Quality check'!$A126-1,'Quality check'!CL$1-1)),"")</f>
        <v/>
      </c>
      <c r="CM126" s="308" t="str">
        <f ca="1">IF(AND(ISNUMBER($A126),ISNUMBER(CM$1)),IF(OFFSET(CountryData!$A$1,'Quality check'!$A126-1,'Quality check'!CM$1-1)=0,"",OFFSET(CountryData!$A$1,'Quality check'!$A126-1,'Quality check'!CM$1-1)),"")</f>
        <v/>
      </c>
      <c r="CN126" s="308" t="str">
        <f ca="1">IF(AND(ISNUMBER($A126),ISNUMBER(CN$1)),IF(OFFSET(CountryData!$A$1,'Quality check'!$A126-1,'Quality check'!CN$1-1)=0,"",OFFSET(CountryData!$A$1,'Quality check'!$A126-1,'Quality check'!CN$1-1)),"")</f>
        <v/>
      </c>
      <c r="CO126" s="308" t="str">
        <f ca="1">IF(AND(ISNUMBER($A126),ISNUMBER(CO$1)),IF(OFFSET(CountryData!$A$1,'Quality check'!$A126-1,'Quality check'!CO$1-1)=0,"",OFFSET(CountryData!$A$1,'Quality check'!$A126-1,'Quality check'!CO$1-1)),"")</f>
        <v/>
      </c>
      <c r="CP126" s="308" t="str">
        <f ca="1">IF(AND(ISNUMBER($A126),ISNUMBER(CP$1)),IF(OFFSET(CountryData!$A$1,'Quality check'!$A126-1,'Quality check'!CP$1-1)=0,"",OFFSET(CountryData!$A$1,'Quality check'!$A126-1,'Quality check'!CP$1-1)),"")</f>
        <v/>
      </c>
      <c r="CQ126" s="308" t="str">
        <f ca="1">IF(AND(ISNUMBER($A126),ISNUMBER(CQ$1)),IF(OFFSET(CountryData!$A$1,'Quality check'!$A126-1,'Quality check'!CQ$1-1)=0,"",OFFSET(CountryData!$A$1,'Quality check'!$A126-1,'Quality check'!CQ$1-1)),"")</f>
        <v/>
      </c>
      <c r="CR126" s="203" t="str">
        <f ca="1">IF(AND(ISNUMBER($A126),ISNUMBER(CR$1)),IF(OFFSET(CountryData!$A$1,'Quality check'!$A126-1,'Quality check'!CR$1-1)=0,"",OFFSET(CountryData!$A$1,'Quality check'!$A126-1,'Quality check'!CR$1-1)),"")</f>
        <v/>
      </c>
      <c r="CS126" s="203" t="str">
        <f ca="1">IF(AND(ISNUMBER($A126),ISNUMBER(CS$1)),IF(OFFSET(CountryData!$A$1,'Quality check'!$A126-1,'Quality check'!CS$1-1)=0,"",OFFSET(CountryData!$A$1,'Quality check'!$A126-1,'Quality check'!CS$1-1)),"")</f>
        <v/>
      </c>
      <c r="CT126" s="203" t="str">
        <f ca="1">IF(AND(ISNUMBER($A126),ISNUMBER(CT$1)),IF(OFFSET(CountryData!$A$1,'Quality check'!$A126-1,'Quality check'!CT$1-1)=0,"",OFFSET(CountryData!$A$1,'Quality check'!$A126-1,'Quality check'!CT$1-1)),"")</f>
        <v/>
      </c>
      <c r="CU126" s="203" t="str">
        <f ca="1">IF(AND(ISNUMBER($A126),ISNUMBER(CU$1)),IF(OFFSET(CountryData!$A$1,'Quality check'!$A126-1,'Quality check'!CU$1-1)=0,"",OFFSET(CountryData!$A$1,'Quality check'!$A126-1,'Quality check'!CU$1-1)),"")</f>
        <v/>
      </c>
      <c r="CV126" s="203" t="str">
        <f ca="1">IF(AND(ISNUMBER($A126),ISNUMBER(CV$1)),IF(OFFSET(CountryData!$A$1,'Quality check'!$A126-1,'Quality check'!CV$1-1)=0,"",OFFSET(CountryData!$A$1,'Quality check'!$A126-1,'Quality check'!CV$1-1)),"")</f>
        <v/>
      </c>
      <c r="CW126" s="203" t="str">
        <f ca="1">IF(AND(ISNUMBER($A126),ISNUMBER(CW$1)),IF(OFFSET(CountryData!$A$1,'Quality check'!$A126-1,'Quality check'!CW$1-1)=0,"",OFFSET(CountryData!$A$1,'Quality check'!$A126-1,'Quality check'!CW$1-1)),"")</f>
        <v/>
      </c>
      <c r="CX126" s="203" t="str">
        <f ca="1">IF(AND(ISNUMBER($A126),ISNUMBER(CX$1)),IF(OFFSET(CountryData!$A$1,'Quality check'!$A126-1,'Quality check'!CX$1-1)=0,"",OFFSET(CountryData!$A$1,'Quality check'!$A126-1,'Quality check'!CX$1-1)),"")</f>
        <v/>
      </c>
      <c r="CY126" s="203" t="str">
        <f ca="1">IF(AND(ISNUMBER($A126),ISNUMBER(CY$1)),IF(OFFSET(CountryData!$A$1,'Quality check'!$A126-1,'Quality check'!CY$1-1)=0,"",OFFSET(CountryData!$A$1,'Quality check'!$A126-1,'Quality check'!CY$1-1)),"")</f>
        <v/>
      </c>
      <c r="CZ126" s="308" t="str">
        <f ca="1">IF(AND(ISNUMBER($A126),ISNUMBER(CZ$1)),IF(OFFSET(CountryData!$A$1,'Quality check'!$A126-1,'Quality check'!CZ$1-1)=0,"",OFFSET(CountryData!$A$1,'Quality check'!$A126-1,'Quality check'!CZ$1-1)),"")</f>
        <v/>
      </c>
      <c r="DA126" s="308" t="str">
        <f ca="1">IF(AND(ISNUMBER($A126),ISNUMBER(DA$1)),IF(OFFSET(CountryData!$A$1,'Quality check'!$A126-1,'Quality check'!DA$1-1)=0,"",OFFSET(CountryData!$A$1,'Quality check'!$A126-1,'Quality check'!DA$1-1)),"")</f>
        <v/>
      </c>
      <c r="DB126" s="202" t="str">
        <f ca="1">IF(AND(ISNUMBER($A126),ISNUMBER(DB$1)),IF(OFFSET(CountryData!$A$1,'Quality check'!$A126-1,'Quality check'!DB$1-1)=0,"",OFFSET(CountryData!$A$1,'Quality check'!$A126-1,'Quality check'!DB$1-1)),"")</f>
        <v/>
      </c>
      <c r="DC126" s="308" t="str">
        <f ca="1">IF(AND(ISNUMBER($A126),ISNUMBER(DC$1)),IF(OFFSET(CountryData!$A$1,'Quality check'!$A126-1,'Quality check'!DC$1-1)=0,"",OFFSET(CountryData!$A$1,'Quality check'!$A126-1,'Quality check'!DC$1-1)),"")</f>
        <v/>
      </c>
      <c r="DD126" s="308" t="str">
        <f ca="1">IF(AND(ISNUMBER($A126),ISNUMBER(DD$1)),IF(OFFSET(CountryData!$A$1,'Quality check'!$A126-1,'Quality check'!DD$1-1)=0,"",OFFSET(CountryData!$A$1,'Quality check'!$A126-1,'Quality check'!DD$1-1)),"")</f>
        <v/>
      </c>
      <c r="DE126" s="202" t="str">
        <f ca="1">IF(AND(ISNUMBER($A126),ISNUMBER(DE$1)),IF(OFFSET(CountryData!$A$1,'Quality check'!$A126-1,'Quality check'!DE$1-1)=0,"",OFFSET(CountryData!$A$1,'Quality check'!$A126-1,'Quality check'!DE$1-1)),"")</f>
        <v/>
      </c>
      <c r="DF126" s="203" t="str">
        <f ca="1">IF(AND(ISNUMBER($A126),ISNUMBER(DF$1)),IF(OFFSET(CountryData!$A$1,'Quality check'!$A126-1,'Quality check'!DF$1-1)=0,"",OFFSET(CountryData!$A$1,'Quality check'!$A126-1,'Quality check'!DF$1-1)),"")</f>
        <v/>
      </c>
      <c r="DG126" s="308" t="str">
        <f ca="1">IF(AND(ISNUMBER($A126),ISNUMBER(DG$1)),IF(OFFSET(CountryData!$A$1,'Quality check'!$A126-1,'Quality check'!DG$1-1)=0,"",OFFSET(CountryData!$A$1,'Quality check'!$A126-1,'Quality check'!DG$1-1)),"")</f>
        <v/>
      </c>
      <c r="DH126" s="203" t="str">
        <f ca="1">IF(AND(ISNUMBER($A126),ISNUMBER(DH$1)),IF(OFFSET(CountryData!$A$1,'Quality check'!$A126-1,'Quality check'!DH$1-1)=0,"",OFFSET(CountryData!$A$1,'Quality check'!$A126-1,'Quality check'!DH$1-1)),"")</f>
        <v/>
      </c>
      <c r="DI126" s="308" t="str">
        <f ca="1">IF(AND(ISNUMBER($A126),ISNUMBER(DI$1)),IF(OFFSET(CountryData!$A$1,'Quality check'!$A126-1,'Quality check'!DI$1-1)=0,"",OFFSET(CountryData!$A$1,'Quality check'!$A126-1,'Quality check'!DI$1-1)),"")</f>
        <v/>
      </c>
      <c r="DJ126" s="308" t="str">
        <f ca="1">IF(AND(ISNUMBER($A126),ISNUMBER(DJ$1)),IF(OFFSET(CountryData!$A$1,'Quality check'!$A126-1,'Quality check'!DJ$1-1)=0,"",OFFSET(CountryData!$A$1,'Quality check'!$A126-1,'Quality check'!DJ$1-1)),"")</f>
        <v/>
      </c>
      <c r="DK126" s="203" t="str">
        <f ca="1">IF(AND(ISNUMBER($A126),ISNUMBER(DK$1)),IF(OFFSET(CountryData!$A$1,'Quality check'!$A126-1,'Quality check'!DK$1-1)=0,"",OFFSET(CountryData!$A$1,'Quality check'!$A126-1,'Quality check'!DK$1-1)),"")</f>
        <v/>
      </c>
      <c r="DL126" s="203" t="str">
        <f ca="1">IF(AND(ISNUMBER($A126),ISNUMBER(DL$1)),IF(OFFSET(CountryData!$A$1,'Quality check'!$A126-1,'Quality check'!DL$1-1)=0,"",OFFSET(CountryData!$A$1,'Quality check'!$A126-1,'Quality check'!DL$1-1)),"")</f>
        <v/>
      </c>
      <c r="DM126" s="203" t="str">
        <f ca="1">IF(AND(ISNUMBER($A126),ISNUMBER(DM$1)),IF(OFFSET(CountryData!$A$1,'Quality check'!$A126-1,'Quality check'!DM$1-1)=0,"",OFFSET(CountryData!$A$1,'Quality check'!$A126-1,'Quality check'!DM$1-1)),"")</f>
        <v/>
      </c>
      <c r="DN126" s="203" t="str">
        <f ca="1">IF(AND(ISNUMBER($A126),ISNUMBER(DN$1)),IF(OFFSET(CountryData!$A$1,'Quality check'!$A126-1,'Quality check'!DN$1-1)=0,"",OFFSET(CountryData!$A$1,'Quality check'!$A126-1,'Quality check'!DN$1-1)),"")</f>
        <v/>
      </c>
      <c r="DO126" t="str">
        <f ca="1">IF(AND(ISNUMBER($A126),ISNUMBER(DO$1)),IF(OFFSET(CountryData!$A$1,'Quality check'!$A126-1,'Quality check'!DO$1-1)=0,"",OFFSET(CountryData!$A$1,'Quality check'!$A126-1,'Quality check'!DO$1-1)),"")</f>
        <v/>
      </c>
      <c r="DP126" t="str">
        <f ca="1">IF(AND(ISNUMBER($A126),ISNUMBER(DP$1)),IF(OFFSET(CountryData!$A$1,'Quality check'!$A126-1,'Quality check'!DP$1-1)=0,"",OFFSET(CountryData!$A$1,'Quality check'!$A126-1,'Quality check'!DP$1-1)),"")</f>
        <v/>
      </c>
      <c r="EF126">
        <f t="shared" si="14"/>
        <v>21</v>
      </c>
      <c r="EG126" t="str">
        <f t="shared" si="15"/>
        <v/>
      </c>
      <c r="EH126" t="str">
        <f t="shared" si="11"/>
        <v/>
      </c>
    </row>
    <row r="127" spans="1:138" x14ac:dyDescent="0.25">
      <c r="A127" s="114">
        <f>IF(ISNUMBER(MATCH(C127,CountryData!$EM:$EM,0)),MATCH(C127,CountryData!$EM:$EM,0),"")</f>
        <v>46</v>
      </c>
      <c r="B127" t="s">
        <v>496</v>
      </c>
      <c r="C127" t="s">
        <v>810</v>
      </c>
      <c r="D127" t="str">
        <f t="shared" si="12"/>
        <v>Zambia</v>
      </c>
      <c r="E127">
        <f t="shared" si="13"/>
        <v>2009</v>
      </c>
      <c r="F127" s="203">
        <f ca="1">IF(AND(ISNUMBER($A127),ISNUMBER(F$1)),IF(OFFSET(CountryData!$A$1,'Quality check'!$A127-1,'Quality check'!F$1-1)=0,"",OFFSET(CountryData!$A$1,'Quality check'!$A127-1,'Quality check'!F$1-1)),"")</f>
        <v>12935000</v>
      </c>
      <c r="G127" s="203">
        <f ca="1">IF(AND(ISNUMBER($A127),ISNUMBER(G$1)),IF(OFFSET(CountryData!$A$1,'Quality check'!$A127-1,'Quality check'!G$1-1)=0,"",OFFSET(CountryData!$A$1,'Quality check'!$A127-1,'Quality check'!G$1-1)),"")</f>
        <v>5950100</v>
      </c>
      <c r="H127" s="202" t="str">
        <f ca="1">IF(AND(ISNUMBER($A127),ISNUMBER(H$1)),IF(OFFSET(CountryData!$A$1,'Quality check'!$A127-1,'Quality check'!H$1-1)=0,"",OFFSET(CountryData!$A$1,'Quality check'!$A127-1,'Quality check'!H$1-1)),"")</f>
        <v/>
      </c>
      <c r="I127" s="202" t="str">
        <f ca="1">IF(AND(ISNUMBER($A127),ISNUMBER(I$1)),IF(OFFSET(CountryData!$A$1,'Quality check'!$A127-1,'Quality check'!I$1-1)=0,"",OFFSET(CountryData!$A$1,'Quality check'!$A127-1,'Quality check'!I$1-1)),"")</f>
        <v/>
      </c>
      <c r="J127" s="203">
        <f ca="1">IF(AND(ISNUMBER($A127),ISNUMBER(J$1)),IF(OFFSET(CountryData!$A$1,'Quality check'!$A127-1,'Quality check'!J$1-1)=0,"",OFFSET(CountryData!$A$1,'Quality check'!$A127-1,'Quality check'!J$1-1)),"")</f>
        <v>6452903.2984504802</v>
      </c>
      <c r="K127" s="203">
        <f ca="1">IF(AND(ISNUMBER($A127),ISNUMBER(K$1)),IF(OFFSET(CountryData!$A$1,'Quality check'!$A127-1,'Quality check'!K$1-1)=0,"",OFFSET(CountryData!$A$1,'Quality check'!$A127-1,'Quality check'!K$1-1)),"")</f>
        <v>1662000</v>
      </c>
      <c r="L127" s="203" t="str">
        <f ca="1">IF(AND(ISNUMBER($A127),ISNUMBER(L$1)),IF(OFFSET(CountryData!$A$1,'Quality check'!$A127-1,'Quality check'!L$1-1)=0,"",OFFSET(CountryData!$A$1,'Quality check'!$A127-1,'Quality check'!L$1-1)),"")</f>
        <v/>
      </c>
      <c r="M127" s="203">
        <f ca="1">IF(AND(ISNUMBER($A127),ISNUMBER(M$1)),IF(OFFSET(CountryData!$A$1,'Quality check'!$A127-1,'Quality check'!M$1-1)=0,"",OFFSET(CountryData!$A$1,'Quality check'!$A127-1,'Quality check'!M$1-1)),"")</f>
        <v>2327000</v>
      </c>
      <c r="N127" s="203">
        <f ca="1">IF(AND(ISNUMBER($A127),ISNUMBER(N$1)),IF(OFFSET(CountryData!$A$1,'Quality check'!$A127-1,'Quality check'!N$1-1)=0,"",OFFSET(CountryData!$A$1,'Quality check'!$A127-1,'Quality check'!N$1-1)),"")</f>
        <v>1725736.1800141744</v>
      </c>
      <c r="O127" s="203">
        <f ca="1">IF(AND(ISNUMBER($A127),ISNUMBER(O$1)),IF(OFFSET(CountryData!$A$1,'Quality check'!$A127-1,'Quality check'!O$1-1)=0,"",OFFSET(CountryData!$A$1,'Quality check'!$A127-1,'Quality check'!O$1-1)),"")</f>
        <v>461800.58469170798</v>
      </c>
      <c r="P127" s="203">
        <f ca="1">IF(AND(ISNUMBER($A127),ISNUMBER(P$1)),IF(OFFSET(CountryData!$A$1,'Quality check'!$A127-1,'Quality check'!P$1-1)=0,"",OFFSET(CountryData!$A$1,'Quality check'!$A127-1,'Quality check'!P$1-1)),"")</f>
        <v>689454.1400897709</v>
      </c>
      <c r="Q127" s="203">
        <f ca="1">IF(AND(ISNUMBER($A127),ISNUMBER(Q$1)),IF(OFFSET(CountryData!$A$1,'Quality check'!$A127-1,'Quality check'!Q$1-1)=0,"",OFFSET(CountryData!$A$1,'Quality check'!$A127-1,'Quality check'!Q$1-1)),"")</f>
        <v>542000</v>
      </c>
      <c r="R127" s="203">
        <f ca="1">IF(AND(ISNUMBER($A127),ISNUMBER(R$1)),IF(OFFSET(CountryData!$A$1,'Quality check'!$A127-1,'Quality check'!R$1-1)=0,"",OFFSET(CountryData!$A$1,'Quality check'!$A127-1,'Quality check'!R$1-1)),"")</f>
        <v>227653.55539806283</v>
      </c>
      <c r="S127" s="203">
        <f ca="1">IF(AND(ISNUMBER($A127),ISNUMBER(S$1)),IF(OFFSET(CountryData!$A$1,'Quality check'!$A127-1,'Quality check'!S$1-1)=0,"",OFFSET(CountryData!$A$1,'Quality check'!$A127-1,'Quality check'!S$1-1)),"")</f>
        <v>186400.89770848097</v>
      </c>
      <c r="T127" s="202">
        <f ca="1">IF(AND(ISNUMBER($A127),ISNUMBER(T$1)),IF(OFFSET(CountryData!$A$1,'Quality check'!$A127-1,'Quality check'!T$1-1)=0,"",OFFSET(CountryData!$A$1,'Quality check'!$A127-1,'Quality check'!T$1-1)),"")</f>
        <v>0.64789999999999992</v>
      </c>
      <c r="U127" s="203">
        <f ca="1">IF(AND(ISNUMBER($A127),ISNUMBER(U$1)),IF(OFFSET(CountryData!$A$1,'Quality check'!$A127-1,'Quality check'!U$1-1)=0,"",OFFSET(CountryData!$A$1,'Quality check'!$A127-1,'Quality check'!U$1-1)),"")</f>
        <v>3169075</v>
      </c>
      <c r="V127" s="203">
        <f ca="1">IF(AND(ISNUMBER($A127),ISNUMBER(V$1)),IF(OFFSET(CountryData!$A$1,'Quality check'!$A127-1,'Quality check'!V$1-1)=0,"",OFFSET(CountryData!$A$1,'Quality check'!$A127-1,'Quality check'!V$1-1)),"")</f>
        <v>2852167.5</v>
      </c>
      <c r="W127" s="202">
        <f ca="1">IF(AND(ISNUMBER($A127),ISNUMBER(W$1)),IF(OFFSET(CountryData!$A$1,'Quality check'!$A127-1,'Quality check'!W$1-1)=0,"",OFFSET(CountryData!$A$1,'Quality check'!$A127-1,'Quality check'!W$1-1)),"")</f>
        <v>0.64300000000000002</v>
      </c>
      <c r="X127" s="202">
        <f ca="1">IF(AND(ISNUMBER($A127),ISNUMBER(X$1)),IF(OFFSET(CountryData!$A$1,'Quality check'!$A127-1,'Quality check'!X$1-1)=0,"",OFFSET(CountryData!$A$1,'Quality check'!$A127-1,'Quality check'!X$1-1)),"")</f>
        <v>5.0999999999999996</v>
      </c>
      <c r="Y127" s="202">
        <f ca="1">IF(AND(ISNUMBER($A127),ISNUMBER(Y$1)),IF(OFFSET(CountryData!$A$1,'Quality check'!$A127-1,'Quality check'!Y$1-1)=0,"",OFFSET(CountryData!$A$1,'Quality check'!$A127-1,'Quality check'!Y$1-1)),"")</f>
        <v>0.755</v>
      </c>
      <c r="Z127" s="202">
        <f ca="1">IF(AND(ISNUMBER($A127),ISNUMBER(Z$1)),IF(OFFSET(CountryData!$A$1,'Quality check'!$A127-1,'Quality check'!Z$1-1)=0,"",OFFSET(CountryData!$A$1,'Quality check'!$A127-1,'Quality check'!Z$1-1)),"")</f>
        <v>0.245</v>
      </c>
      <c r="AA127" s="203">
        <f ca="1">IF(AND(ISNUMBER($A127),ISNUMBER(AA$1)),IF(OFFSET(CountryData!$A$1,'Quality check'!$A127-1,'Quality check'!AA$1-1)=0,"",OFFSET(CountryData!$A$1,'Quality check'!$A127-1,'Quality check'!AA$1-1)),"")</f>
        <v>19557</v>
      </c>
      <c r="AB127" s="203">
        <f ca="1">IF(AND(ISNUMBER($A127),ISNUMBER(AB$1)),IF(OFFSET(CountryData!$A$1,'Quality check'!$A127-1,'Quality check'!AB$1-1)=0,"",OFFSET(CountryData!$A$1,'Quality check'!$A127-1,'Quality check'!AB$1-1)),"")</f>
        <v>47865</v>
      </c>
      <c r="AC127" s="203">
        <f ca="1">IF(AND(ISNUMBER($A127),ISNUMBER(AC$1)),IF(OFFSET(CountryData!$A$1,'Quality check'!$A127-1,'Quality check'!AC$1-1)=0,"",OFFSET(CountryData!$A$1,'Quality check'!$A127-1,'Quality check'!AC$1-1)),"")</f>
        <v>76812</v>
      </c>
      <c r="AD127" s="203">
        <f ca="1">IF(AND(ISNUMBER($A127),ISNUMBER(AD$1)),IF(OFFSET(CountryData!$A$1,'Quality check'!$A127-1,'Quality check'!AD$1-1)=0,"",OFFSET(CountryData!$A$1,'Quality check'!$A127-1,'Quality check'!AD$1-1)),"")</f>
        <v>2781</v>
      </c>
      <c r="AE127" s="202">
        <f ca="1">IF(AND(ISNUMBER($A127),ISNUMBER(AE$1)),IF(OFFSET(CountryData!$A$1,'Quality check'!$A127-1,'Quality check'!AE$1-1)=0,"",OFFSET(CountryData!$A$1,'Quality check'!$A127-1,'Quality check'!AE$1-1)),"")</f>
        <v>0.155</v>
      </c>
      <c r="AF127" s="308">
        <f ca="1">IF(AND(ISNUMBER($A127),ISNUMBER(AF$1)),IF(OFFSET(CountryData!$A$1,'Quality check'!$A127-1,'Quality check'!AF$1-1)=0,"",OFFSET(CountryData!$A$1,'Quality check'!$A127-1,'Quality check'!AF$1-1)),"")</f>
        <v>2.686666666666667</v>
      </c>
      <c r="AG127" s="203" t="str">
        <f ca="1">IF(AND(ISNUMBER($A127),ISNUMBER(AG$1)),IF(OFFSET(CountryData!$A$1,'Quality check'!$A127-1,'Quality check'!AG$1-1)=0,"",OFFSET(CountryData!$A$1,'Quality check'!$A127-1,'Quality check'!AG$1-1)),"")</f>
        <v/>
      </c>
      <c r="AH127" s="203" t="str">
        <f ca="1">IF(AND(ISNUMBER($A127),ISNUMBER(AH$1)),IF(OFFSET(CountryData!$A$1,'Quality check'!$A127-1,'Quality check'!AH$1-1)=0,"",OFFSET(CountryData!$A$1,'Quality check'!$A127-1,'Quality check'!AH$1-1)),"")</f>
        <v/>
      </c>
      <c r="AI127" s="203" t="str">
        <f ca="1">IF(AND(ISNUMBER($A127),ISNUMBER(AI$1)),IF(OFFSET(CountryData!$A$1,'Quality check'!$A127-1,'Quality check'!AI$1-1)=0,"",OFFSET(CountryData!$A$1,'Quality check'!$A127-1,'Quality check'!AI$1-1)),"")</f>
        <v/>
      </c>
      <c r="AJ127" s="202" t="str">
        <f ca="1">IF(AND(ISNUMBER($A127),ISNUMBER(AJ$1)),IF(OFFSET(CountryData!$A$1,'Quality check'!$A127-1,'Quality check'!AJ$1-1)=0,"",OFFSET(CountryData!$A$1,'Quality check'!$A127-1,'Quality check'!AJ$1-1)),"")</f>
        <v/>
      </c>
      <c r="AK127" s="202" t="str">
        <f ca="1">IF(AND(ISNUMBER($A127),ISNUMBER(AK$1)),IF(OFFSET(CountryData!$A$1,'Quality check'!$A127-1,'Quality check'!AK$1-1)=0,"",OFFSET(CountryData!$A$1,'Quality check'!$A127-1,'Quality check'!AK$1-1)),"")</f>
        <v/>
      </c>
      <c r="AL127" s="202">
        <f ca="1">IF(AND(ISNUMBER($A127),ISNUMBER(AL$1)),IF(OFFSET(CountryData!$A$1,'Quality check'!$A127-1,'Quality check'!AL$1-1)=0,"",OFFSET(CountryData!$A$1,'Quality check'!$A127-1,'Quality check'!AL$1-1)),"")</f>
        <v>5.1999999999999998E-2</v>
      </c>
      <c r="AM127" s="202">
        <f ca="1">IF(AND(ISNUMBER($A127),ISNUMBER(AM$1)),IF(OFFSET(CountryData!$A$1,'Quality check'!$A127-1,'Quality check'!AM$1-1)=0,"",OFFSET(CountryData!$A$1,'Quality check'!$A127-1,'Quality check'!AM$1-1)),"")</f>
        <v>0.90133333333333321</v>
      </c>
      <c r="AN127" s="202" t="str">
        <f ca="1">IF(AND(ISNUMBER($A127),ISNUMBER(AN$1)),IF(OFFSET(CountryData!$A$1,'Quality check'!$A127-1,'Quality check'!AN$1-1)=0,"",OFFSET(CountryData!$A$1,'Quality check'!$A127-1,'Quality check'!AN$1-1)),"")</f>
        <v/>
      </c>
      <c r="AO127" s="203" t="str">
        <f ca="1">IF(AND(ISNUMBER($A127),ISNUMBER(AO$1)),IF(OFFSET(CountryData!$A$1,'Quality check'!$A127-1,'Quality check'!AO$1-1)=0,"",OFFSET(CountryData!$A$1,'Quality check'!$A127-1,'Quality check'!AO$1-1)),"")</f>
        <v/>
      </c>
      <c r="AP127" s="203" t="str">
        <f ca="1">IF(AND(ISNUMBER($A127),ISNUMBER(AP$1)),IF(OFFSET(CountryData!$A$1,'Quality check'!$A127-1,'Quality check'!AP$1-1)=0,"",OFFSET(CountryData!$A$1,'Quality check'!$A127-1,'Quality check'!AP$1-1)),"")</f>
        <v/>
      </c>
      <c r="AQ127" s="202" t="str">
        <f ca="1">IF(AND(ISNUMBER($A127),ISNUMBER(AQ$1)),IF(OFFSET(CountryData!$A$1,'Quality check'!$A127-1,'Quality check'!AQ$1-1)=0,"",OFFSET(CountryData!$A$1,'Quality check'!$A127-1,'Quality check'!AQ$1-1)),"")</f>
        <v/>
      </c>
      <c r="AR127" s="202" t="str">
        <f ca="1">IF(AND(ISNUMBER($A127),ISNUMBER(AR$1)),IF(OFFSET(CountryData!$A$1,'Quality check'!$A127-1,'Quality check'!AR$1-1)=0,"",OFFSET(CountryData!$A$1,'Quality check'!$A127-1,'Quality check'!AR$1-1)),"")</f>
        <v/>
      </c>
      <c r="AS127" s="202" t="str">
        <f ca="1">IF(AND(ISNUMBER($A127),ISNUMBER(AS$1)),IF(OFFSET(CountryData!$A$1,'Quality check'!$A127-1,'Quality check'!AS$1-1)=0,"",OFFSET(CountryData!$A$1,'Quality check'!$A127-1,'Quality check'!AS$1-1)),"")</f>
        <v/>
      </c>
      <c r="AT127" s="202">
        <f ca="1">IF(AND(ISNUMBER($A127),ISNUMBER(AT$1)),IF(OFFSET(CountryData!$A$1,'Quality check'!$A127-1,'Quality check'!AT$1-1)=0,"",OFFSET(CountryData!$A$1,'Quality check'!$A127-1,'Quality check'!AT$1-1)),"")</f>
        <v>0.17799999999999999</v>
      </c>
      <c r="AU127" s="202">
        <f ca="1">IF(AND(ISNUMBER($A127),ISNUMBER(AU$1)),IF(OFFSET(CountryData!$A$1,'Quality check'!$A127-1,'Quality check'!AU$1-1)=0,"",OFFSET(CountryData!$A$1,'Quality check'!$A127-1,'Quality check'!AU$1-1)),"")</f>
        <v>3.0853333333333333</v>
      </c>
      <c r="AV127" s="202" t="str">
        <f ca="1">IF(AND(ISNUMBER($A127),ISNUMBER(AV$1)),IF(OFFSET(CountryData!$A$1,'Quality check'!$A127-1,'Quality check'!AV$1-1)=0,"",OFFSET(CountryData!$A$1,'Quality check'!$A127-1,'Quality check'!AV$1-1)),"")</f>
        <v/>
      </c>
      <c r="AW127" s="203" t="str">
        <f ca="1">IF(AND(ISNUMBER($A127),ISNUMBER(AW$1)),IF(OFFSET(CountryData!$A$1,'Quality check'!$A127-1,'Quality check'!AW$1-1)=0,"",OFFSET(CountryData!$A$1,'Quality check'!$A127-1,'Quality check'!AW$1-1)),"")</f>
        <v/>
      </c>
      <c r="AX127" s="203" t="str">
        <f ca="1">IF(AND(ISNUMBER($A127),ISNUMBER(AX$1)),IF(OFFSET(CountryData!$A$1,'Quality check'!$A127-1,'Quality check'!AX$1-1)=0,"",OFFSET(CountryData!$A$1,'Quality check'!$A127-1,'Quality check'!AX$1-1)),"")</f>
        <v/>
      </c>
      <c r="AY127" s="202" t="str">
        <f ca="1">IF(AND(ISNUMBER($A127),ISNUMBER(AY$1)),IF(OFFSET(CountryData!$A$1,'Quality check'!$A127-1,'Quality check'!AY$1-1)=0,"",OFFSET(CountryData!$A$1,'Quality check'!$A127-1,'Quality check'!AY$1-1)),"")</f>
        <v/>
      </c>
      <c r="AZ127" s="202" t="str">
        <f ca="1">IF(AND(ISNUMBER($A127),ISNUMBER(AZ$1)),IF(OFFSET(CountryData!$A$1,'Quality check'!$A127-1,'Quality check'!AZ$1-1)=0,"",OFFSET(CountryData!$A$1,'Quality check'!$A127-1,'Quality check'!AZ$1-1)),"")</f>
        <v/>
      </c>
      <c r="BA127" s="202" t="str">
        <f ca="1">IF(AND(ISNUMBER($A127),ISNUMBER(BA$1)),IF(OFFSET(CountryData!$A$1,'Quality check'!$A127-1,'Quality check'!BA$1-1)=0,"",OFFSET(CountryData!$A$1,'Quality check'!$A127-1,'Quality check'!BA$1-1)),"")</f>
        <v/>
      </c>
      <c r="BB127" s="202" t="str">
        <f ca="1">IF(AND(ISNUMBER($A127),ISNUMBER(BB$1)),IF(OFFSET(CountryData!$A$1,'Quality check'!$A127-1,'Quality check'!BB$1-1)=0,"",OFFSET(CountryData!$A$1,'Quality check'!$A127-1,'Quality check'!BB$1-1)),"")</f>
        <v/>
      </c>
      <c r="BC127" s="202" t="str">
        <f ca="1">IF(AND(ISNUMBER($A127),ISNUMBER(BC$1)),IF(OFFSET(CountryData!$A$1,'Quality check'!$A127-1,'Quality check'!BC$1-1)=0,"",OFFSET(CountryData!$A$1,'Quality check'!$A127-1,'Quality check'!BC$1-1)),"")</f>
        <v/>
      </c>
      <c r="BD127" s="313" t="str">
        <f ca="1">IF(AND(ISNUMBER($A127),ISNUMBER(BD$1)),IF(OFFSET(CountryData!$A$1,'Quality check'!$A127-1,'Quality check'!BD$1-1)=0,"",OFFSET(CountryData!$A$1,'Quality check'!$A127-1,'Quality check'!BD$1-1)),"")</f>
        <v/>
      </c>
      <c r="BE127" s="313" t="str">
        <f ca="1">IF(AND(ISNUMBER($A127),ISNUMBER(BE$1)),IF(OFFSET(CountryData!$A$1,'Quality check'!$A127-1,'Quality check'!BE$1-1)=0,"",OFFSET(CountryData!$A$1,'Quality check'!$A127-1,'Quality check'!BE$1-1)),"")</f>
        <v/>
      </c>
      <c r="BF127" s="313" t="str">
        <f ca="1">IF(AND(ISNUMBER($A127),ISNUMBER(BF$1)),IF(OFFSET(CountryData!$A$1,'Quality check'!$A127-1,'Quality check'!BF$1-1)=0,"",OFFSET(CountryData!$A$1,'Quality check'!$A127-1,'Quality check'!BF$1-1)),"")</f>
        <v/>
      </c>
      <c r="BG127" s="203" t="str">
        <f ca="1">IF(AND(ISNUMBER($A127),ISNUMBER(BG$1)),IF(OFFSET(CountryData!$A$1,'Quality check'!$A127-1,'Quality check'!BG$1-1)=0,"",OFFSET(CountryData!$A$1,'Quality check'!$A127-1,'Quality check'!BG$1-1)),"")</f>
        <v/>
      </c>
      <c r="BH127" s="202" t="str">
        <f ca="1">IF(AND(ISNUMBER($A127),ISNUMBER(BH$1)),IF(OFFSET(CountryData!$A$1,'Quality check'!$A127-1,'Quality check'!BH$1-1)=0,"",OFFSET(CountryData!$A$1,'Quality check'!$A127-1,'Quality check'!BH$1-1)),"")</f>
        <v/>
      </c>
      <c r="BI127" s="203" t="str">
        <f ca="1">IF(AND(ISNUMBER($A127),ISNUMBER(BI$1)),IF(OFFSET(CountryData!$A$1,'Quality check'!$A127-1,'Quality check'!BI$1-1)=0,"",OFFSET(CountryData!$A$1,'Quality check'!$A127-1,'Quality check'!BI$1-1)),"")</f>
        <v/>
      </c>
      <c r="BJ127" s="202" t="str">
        <f ca="1">IF(AND(ISNUMBER($A127),ISNUMBER(BJ$1)),IF(OFFSET(CountryData!$A$1,'Quality check'!$A127-1,'Quality check'!BJ$1-1)=0,"",OFFSET(CountryData!$A$1,'Quality check'!$A127-1,'Quality check'!BJ$1-1)),"")</f>
        <v/>
      </c>
      <c r="BK127" s="202" t="str">
        <f ca="1">IF(AND(ISNUMBER($A127),ISNUMBER(BK$1)),IF(OFFSET(CountryData!$A$1,'Quality check'!$A127-1,'Quality check'!BK$1-1)=0,"",OFFSET(CountryData!$A$1,'Quality check'!$A127-1,'Quality check'!BK$1-1)),"")</f>
        <v/>
      </c>
      <c r="BL127" s="308" t="str">
        <f ca="1">IF(AND(ISNUMBER($A127),ISNUMBER(BL$1)),IF(OFFSET(CountryData!$A$1,'Quality check'!$A127-1,'Quality check'!BL$1-1)=0,"",OFFSET(CountryData!$A$1,'Quality check'!$A127-1,'Quality check'!BL$1-1)),"")</f>
        <v/>
      </c>
      <c r="BM127" s="308" t="str">
        <f ca="1">IF(AND(ISNUMBER($A127),ISNUMBER(BM$1)),IF(OFFSET(CountryData!$A$1,'Quality check'!$A127-1,'Quality check'!BM$1-1)=0,"",OFFSET(CountryData!$A$1,'Quality check'!$A127-1,'Quality check'!BM$1-1)),"")</f>
        <v/>
      </c>
      <c r="BN127" s="308" t="str">
        <f ca="1">IF(AND(ISNUMBER($A127),ISNUMBER(BN$1)),IF(OFFSET(CountryData!$A$1,'Quality check'!$A127-1,'Quality check'!BN$1-1)=0,"",OFFSET(CountryData!$A$1,'Quality check'!$A127-1,'Quality check'!BN$1-1)),"")</f>
        <v/>
      </c>
      <c r="BO127" s="308" t="str">
        <f ca="1">IF(AND(ISNUMBER($A127),ISNUMBER(BO$1)),IF(OFFSET(CountryData!$A$1,'Quality check'!$A127-1,'Quality check'!BO$1-1)=0,"",OFFSET(CountryData!$A$1,'Quality check'!$A127-1,'Quality check'!BO$1-1)),"")</f>
        <v/>
      </c>
      <c r="BP127" s="308" t="str">
        <f ca="1">IF(AND(ISNUMBER($A127),ISNUMBER(BP$1)),IF(OFFSET(CountryData!$A$1,'Quality check'!$A127-1,'Quality check'!BP$1-1)=0,"",OFFSET(CountryData!$A$1,'Quality check'!$A127-1,'Quality check'!BP$1-1)),"")</f>
        <v/>
      </c>
      <c r="BQ127" s="308">
        <f ca="1">IF(AND(ISNUMBER($A127),ISNUMBER(BQ$1)),IF(OFFSET(CountryData!$A$1,'Quality check'!$A127-1,'Quality check'!BQ$1-1)=0,"",OFFSET(CountryData!$A$1,'Quality check'!$A127-1,'Quality check'!BQ$1-1)),"")</f>
        <v>0.56000000000000005</v>
      </c>
      <c r="BR127" s="308" t="str">
        <f ca="1">IF(AND(ISNUMBER($A127),ISNUMBER(BR$1)),IF(OFFSET(CountryData!$A$1,'Quality check'!$A127-1,'Quality check'!BR$1-1)=0,"",OFFSET(CountryData!$A$1,'Quality check'!$A127-1,'Quality check'!BR$1-1)),"")</f>
        <v/>
      </c>
      <c r="BS127" s="308" t="str">
        <f ca="1">IF(AND(ISNUMBER($A127),ISNUMBER(BS$1)),IF(OFFSET(CountryData!$A$1,'Quality check'!$A127-1,'Quality check'!BS$1-1)=0,"",OFFSET(CountryData!$A$1,'Quality check'!$A127-1,'Quality check'!BS$1-1)),"")</f>
        <v/>
      </c>
      <c r="BT127" s="308" t="str">
        <f ca="1">IF(AND(ISNUMBER($A127),ISNUMBER(BT$1)),IF(OFFSET(CountryData!$A$1,'Quality check'!$A127-1,'Quality check'!BT$1-1)=0,"",OFFSET(CountryData!$A$1,'Quality check'!$A127-1,'Quality check'!BT$1-1)),"")</f>
        <v/>
      </c>
      <c r="BU127" s="308" t="str">
        <f ca="1">IF(AND(ISNUMBER($A127),ISNUMBER(BU$1)),IF(OFFSET(CountryData!$A$1,'Quality check'!$A127-1,'Quality check'!BU$1-1)=0,"",OFFSET(CountryData!$A$1,'Quality check'!$A127-1,'Quality check'!BU$1-1)),"")</f>
        <v/>
      </c>
      <c r="BV127" s="308" t="str">
        <f ca="1">IF(AND(ISNUMBER($A127),ISNUMBER(BV$1)),IF(OFFSET(CountryData!$A$1,'Quality check'!$A127-1,'Quality check'!BV$1-1)=0,"",OFFSET(CountryData!$A$1,'Quality check'!$A127-1,'Quality check'!BV$1-1)),"")</f>
        <v/>
      </c>
      <c r="BW127" s="308">
        <f ca="1">IF(AND(ISNUMBER($A127),ISNUMBER(BW$1)),IF(OFFSET(CountryData!$A$1,'Quality check'!$A127-1,'Quality check'!BW$1-1)=0,"",OFFSET(CountryData!$A$1,'Quality check'!$A127-1,'Quality check'!BW$1-1)),"")</f>
        <v>0.43</v>
      </c>
      <c r="BX127" s="202" t="str">
        <f ca="1">IF(AND(ISNUMBER($A127),ISNUMBER(BX$1)),IF(OFFSET(CountryData!$A$1,'Quality check'!$A127-1,'Quality check'!BX$1-1)=0,"",OFFSET(CountryData!$A$1,'Quality check'!$A127-1,'Quality check'!BX$1-1)),"")</f>
        <v/>
      </c>
      <c r="BY127" s="308" t="str">
        <f ca="1">IF(AND(ISNUMBER($A127),ISNUMBER(BY$1)),IF(OFFSET(CountryData!$A$1,'Quality check'!$A127-1,'Quality check'!BY$1-1)=0,"",OFFSET(CountryData!$A$1,'Quality check'!$A127-1,'Quality check'!BY$1-1)),"")</f>
        <v/>
      </c>
      <c r="BZ127" s="308" t="str">
        <f ca="1">IF(AND(ISNUMBER($A127),ISNUMBER(BZ$1)),IF(OFFSET(CountryData!$A$1,'Quality check'!$A127-1,'Quality check'!BZ$1-1)=0,"",OFFSET(CountryData!$A$1,'Quality check'!$A127-1,'Quality check'!BZ$1-1)),"")</f>
        <v/>
      </c>
      <c r="CA127" s="308">
        <f ca="1">IF(AND(ISNUMBER($A127),ISNUMBER(CA$1)),IF(OFFSET(CountryData!$A$1,'Quality check'!$A127-1,'Quality check'!CA$1-1)=0,"",OFFSET(CountryData!$A$1,'Quality check'!$A127-1,'Quality check'!CA$1-1)),"")</f>
        <v>0.68</v>
      </c>
      <c r="CB127" s="308" t="str">
        <f ca="1">IF(AND(ISNUMBER($A127),ISNUMBER(CB$1)),IF(OFFSET(CountryData!$A$1,'Quality check'!$A127-1,'Quality check'!CB$1-1)=0,"",OFFSET(CountryData!$A$1,'Quality check'!$A127-1,'Quality check'!CB$1-1)),"")</f>
        <v/>
      </c>
      <c r="CC127" s="308" t="str">
        <f ca="1">IF(AND(ISNUMBER($A127),ISNUMBER(CC$1)),IF(OFFSET(CountryData!$A$1,'Quality check'!$A127-1,'Quality check'!CC$1-1)=0,"",OFFSET(CountryData!$A$1,'Quality check'!$A127-1,'Quality check'!CC$1-1)),"")</f>
        <v/>
      </c>
      <c r="CD127" s="308" t="str">
        <f ca="1">IF(AND(ISNUMBER($A127),ISNUMBER(CD$1)),IF(OFFSET(CountryData!$A$1,'Quality check'!$A127-1,'Quality check'!CD$1-1)=0,"",OFFSET(CountryData!$A$1,'Quality check'!$A127-1,'Quality check'!CD$1-1)),"")</f>
        <v/>
      </c>
      <c r="CE127" s="308" t="str">
        <f ca="1">IF(AND(ISNUMBER($A127),ISNUMBER(CE$1)),IF(OFFSET(CountryData!$A$1,'Quality check'!$A127-1,'Quality check'!CE$1-1)=0,"",OFFSET(CountryData!$A$1,'Quality check'!$A127-1,'Quality check'!CE$1-1)),"")</f>
        <v/>
      </c>
      <c r="CF127" s="308" t="str">
        <f ca="1">IF(AND(ISNUMBER($A127),ISNUMBER(CF$1)),IF(OFFSET(CountryData!$A$1,'Quality check'!$A127-1,'Quality check'!CF$1-1)=0,"",OFFSET(CountryData!$A$1,'Quality check'!$A127-1,'Quality check'!CF$1-1)),"")</f>
        <v/>
      </c>
      <c r="CG127" s="308" t="str">
        <f ca="1">IF(AND(ISNUMBER($A127),ISNUMBER(CG$1)),IF(OFFSET(CountryData!$A$1,'Quality check'!$A127-1,'Quality check'!CG$1-1)=0,"",OFFSET(CountryData!$A$1,'Quality check'!$A127-1,'Quality check'!CG$1-1)),"")</f>
        <v/>
      </c>
      <c r="CH127" s="308">
        <f ca="1">IF(AND(ISNUMBER($A127),ISNUMBER(CH$1)),IF(OFFSET(CountryData!$A$1,'Quality check'!$A127-1,'Quality check'!CH$1-1)=0,"",OFFSET(CountryData!$A$1,'Quality check'!$A127-1,'Quality check'!CH$1-1)),"")</f>
        <v>0.41</v>
      </c>
      <c r="CI127" s="308" t="str">
        <f ca="1">IF(AND(ISNUMBER($A127),ISNUMBER(CI$1)),IF(OFFSET(CountryData!$A$1,'Quality check'!$A127-1,'Quality check'!CI$1-1)=0,"",OFFSET(CountryData!$A$1,'Quality check'!$A127-1,'Quality check'!CI$1-1)),"")</f>
        <v/>
      </c>
      <c r="CJ127" s="308" t="str">
        <f ca="1">IF(AND(ISNUMBER($A127),ISNUMBER(CJ$1)),IF(OFFSET(CountryData!$A$1,'Quality check'!$A127-1,'Quality check'!CJ$1-1)=0,"",OFFSET(CountryData!$A$1,'Quality check'!$A127-1,'Quality check'!CJ$1-1)),"")</f>
        <v/>
      </c>
      <c r="CK127" s="202" t="str">
        <f ca="1">IF(AND(ISNUMBER($A127),ISNUMBER(CK$1)),IF(OFFSET(CountryData!$A$1,'Quality check'!$A127-1,'Quality check'!CK$1-1)=0,"",OFFSET(CountryData!$A$1,'Quality check'!$A127-1,'Quality check'!CK$1-1)),"")</f>
        <v/>
      </c>
      <c r="CL127" s="308" t="str">
        <f ca="1">IF(AND(ISNUMBER($A127),ISNUMBER(CL$1)),IF(OFFSET(CountryData!$A$1,'Quality check'!$A127-1,'Quality check'!CL$1-1)=0,"",OFFSET(CountryData!$A$1,'Quality check'!$A127-1,'Quality check'!CL$1-1)),"")</f>
        <v/>
      </c>
      <c r="CM127" s="308" t="str">
        <f ca="1">IF(AND(ISNUMBER($A127),ISNUMBER(CM$1)),IF(OFFSET(CountryData!$A$1,'Quality check'!$A127-1,'Quality check'!CM$1-1)=0,"",OFFSET(CountryData!$A$1,'Quality check'!$A127-1,'Quality check'!CM$1-1)),"")</f>
        <v/>
      </c>
      <c r="CN127" s="308" t="str">
        <f ca="1">IF(AND(ISNUMBER($A127),ISNUMBER(CN$1)),IF(OFFSET(CountryData!$A$1,'Quality check'!$A127-1,'Quality check'!CN$1-1)=0,"",OFFSET(CountryData!$A$1,'Quality check'!$A127-1,'Quality check'!CN$1-1)),"")</f>
        <v/>
      </c>
      <c r="CO127" s="308" t="str">
        <f ca="1">IF(AND(ISNUMBER($A127),ISNUMBER(CO$1)),IF(OFFSET(CountryData!$A$1,'Quality check'!$A127-1,'Quality check'!CO$1-1)=0,"",OFFSET(CountryData!$A$1,'Quality check'!$A127-1,'Quality check'!CO$1-1)),"")</f>
        <v/>
      </c>
      <c r="CP127" s="308" t="str">
        <f ca="1">IF(AND(ISNUMBER($A127),ISNUMBER(CP$1)),IF(OFFSET(CountryData!$A$1,'Quality check'!$A127-1,'Quality check'!CP$1-1)=0,"",OFFSET(CountryData!$A$1,'Quality check'!$A127-1,'Quality check'!CP$1-1)),"")</f>
        <v/>
      </c>
      <c r="CQ127" s="308">
        <f ca="1">IF(AND(ISNUMBER($A127),ISNUMBER(CQ$1)),IF(OFFSET(CountryData!$A$1,'Quality check'!$A127-1,'Quality check'!CQ$1-1)=0,"",OFFSET(CountryData!$A$1,'Quality check'!$A127-1,'Quality check'!CQ$1-1)),"")</f>
        <v>0.47</v>
      </c>
      <c r="CR127" s="203" t="str">
        <f ca="1">IF(AND(ISNUMBER($A127),ISNUMBER(CR$1)),IF(OFFSET(CountryData!$A$1,'Quality check'!$A127-1,'Quality check'!CR$1-1)=0,"",OFFSET(CountryData!$A$1,'Quality check'!$A127-1,'Quality check'!CR$1-1)),"")</f>
        <v/>
      </c>
      <c r="CS127" s="203" t="str">
        <f ca="1">IF(AND(ISNUMBER($A127),ISNUMBER(CS$1)),IF(OFFSET(CountryData!$A$1,'Quality check'!$A127-1,'Quality check'!CS$1-1)=0,"",OFFSET(CountryData!$A$1,'Quality check'!$A127-1,'Quality check'!CS$1-1)),"")</f>
        <v/>
      </c>
      <c r="CT127" s="203" t="str">
        <f ca="1">IF(AND(ISNUMBER($A127),ISNUMBER(CT$1)),IF(OFFSET(CountryData!$A$1,'Quality check'!$A127-1,'Quality check'!CT$1-1)=0,"",OFFSET(CountryData!$A$1,'Quality check'!$A127-1,'Quality check'!CT$1-1)),"")</f>
        <v/>
      </c>
      <c r="CU127" s="203" t="str">
        <f ca="1">IF(AND(ISNUMBER($A127),ISNUMBER(CU$1)),IF(OFFSET(CountryData!$A$1,'Quality check'!$A127-1,'Quality check'!CU$1-1)=0,"",OFFSET(CountryData!$A$1,'Quality check'!$A127-1,'Quality check'!CU$1-1)),"")</f>
        <v/>
      </c>
      <c r="CV127" s="203" t="str">
        <f ca="1">IF(AND(ISNUMBER($A127),ISNUMBER(CV$1)),IF(OFFSET(CountryData!$A$1,'Quality check'!$A127-1,'Quality check'!CV$1-1)=0,"",OFFSET(CountryData!$A$1,'Quality check'!$A127-1,'Quality check'!CV$1-1)),"")</f>
        <v/>
      </c>
      <c r="CW127" s="203" t="str">
        <f ca="1">IF(AND(ISNUMBER($A127),ISNUMBER(CW$1)),IF(OFFSET(CountryData!$A$1,'Quality check'!$A127-1,'Quality check'!CW$1-1)=0,"",OFFSET(CountryData!$A$1,'Quality check'!$A127-1,'Quality check'!CW$1-1)),"")</f>
        <v/>
      </c>
      <c r="CX127" s="203" t="str">
        <f ca="1">IF(AND(ISNUMBER($A127),ISNUMBER(CX$1)),IF(OFFSET(CountryData!$A$1,'Quality check'!$A127-1,'Quality check'!CX$1-1)=0,"",OFFSET(CountryData!$A$1,'Quality check'!$A127-1,'Quality check'!CX$1-1)),"")</f>
        <v/>
      </c>
      <c r="CY127" s="203" t="str">
        <f ca="1">IF(AND(ISNUMBER($A127),ISNUMBER(CY$1)),IF(OFFSET(CountryData!$A$1,'Quality check'!$A127-1,'Quality check'!CY$1-1)=0,"",OFFSET(CountryData!$A$1,'Quality check'!$A127-1,'Quality check'!CY$1-1)),"")</f>
        <v/>
      </c>
      <c r="CZ127" s="308" t="str">
        <f ca="1">IF(AND(ISNUMBER($A127),ISNUMBER(CZ$1)),IF(OFFSET(CountryData!$A$1,'Quality check'!$A127-1,'Quality check'!CZ$1-1)=0,"",OFFSET(CountryData!$A$1,'Quality check'!$A127-1,'Quality check'!CZ$1-1)),"")</f>
        <v/>
      </c>
      <c r="DA127" s="308" t="str">
        <f ca="1">IF(AND(ISNUMBER($A127),ISNUMBER(DA$1)),IF(OFFSET(CountryData!$A$1,'Quality check'!$A127-1,'Quality check'!DA$1-1)=0,"",OFFSET(CountryData!$A$1,'Quality check'!$A127-1,'Quality check'!DA$1-1)),"")</f>
        <v/>
      </c>
      <c r="DB127" s="202" t="str">
        <f ca="1">IF(AND(ISNUMBER($A127),ISNUMBER(DB$1)),IF(OFFSET(CountryData!$A$1,'Quality check'!$A127-1,'Quality check'!DB$1-1)=0,"",OFFSET(CountryData!$A$1,'Quality check'!$A127-1,'Quality check'!DB$1-1)),"")</f>
        <v/>
      </c>
      <c r="DC127" s="308" t="str">
        <f ca="1">IF(AND(ISNUMBER($A127),ISNUMBER(DC$1)),IF(OFFSET(CountryData!$A$1,'Quality check'!$A127-1,'Quality check'!DC$1-1)=0,"",OFFSET(CountryData!$A$1,'Quality check'!$A127-1,'Quality check'!DC$1-1)),"")</f>
        <v/>
      </c>
      <c r="DD127" s="308" t="str">
        <f ca="1">IF(AND(ISNUMBER($A127),ISNUMBER(DD$1)),IF(OFFSET(CountryData!$A$1,'Quality check'!$A127-1,'Quality check'!DD$1-1)=0,"",OFFSET(CountryData!$A$1,'Quality check'!$A127-1,'Quality check'!DD$1-1)),"")</f>
        <v/>
      </c>
      <c r="DE127" s="202" t="str">
        <f ca="1">IF(AND(ISNUMBER($A127),ISNUMBER(DE$1)),IF(OFFSET(CountryData!$A$1,'Quality check'!$A127-1,'Quality check'!DE$1-1)=0,"",OFFSET(CountryData!$A$1,'Quality check'!$A127-1,'Quality check'!DE$1-1)),"")</f>
        <v/>
      </c>
      <c r="DF127" s="203" t="str">
        <f ca="1">IF(AND(ISNUMBER($A127),ISNUMBER(DF$1)),IF(OFFSET(CountryData!$A$1,'Quality check'!$A127-1,'Quality check'!DF$1-1)=0,"",OFFSET(CountryData!$A$1,'Quality check'!$A127-1,'Quality check'!DF$1-1)),"")</f>
        <v/>
      </c>
      <c r="DG127" s="308" t="str">
        <f ca="1">IF(AND(ISNUMBER($A127),ISNUMBER(DG$1)),IF(OFFSET(CountryData!$A$1,'Quality check'!$A127-1,'Quality check'!DG$1-1)=0,"",OFFSET(CountryData!$A$1,'Quality check'!$A127-1,'Quality check'!DG$1-1)),"")</f>
        <v/>
      </c>
      <c r="DH127" s="203" t="str">
        <f ca="1">IF(AND(ISNUMBER($A127),ISNUMBER(DH$1)),IF(OFFSET(CountryData!$A$1,'Quality check'!$A127-1,'Quality check'!DH$1-1)=0,"",OFFSET(CountryData!$A$1,'Quality check'!$A127-1,'Quality check'!DH$1-1)),"")</f>
        <v/>
      </c>
      <c r="DI127" s="308" t="str">
        <f ca="1">IF(AND(ISNUMBER($A127),ISNUMBER(DI$1)),IF(OFFSET(CountryData!$A$1,'Quality check'!$A127-1,'Quality check'!DI$1-1)=0,"",OFFSET(CountryData!$A$1,'Quality check'!$A127-1,'Quality check'!DI$1-1)),"")</f>
        <v/>
      </c>
      <c r="DJ127" s="308" t="str">
        <f ca="1">IF(AND(ISNUMBER($A127),ISNUMBER(DJ$1)),IF(OFFSET(CountryData!$A$1,'Quality check'!$A127-1,'Quality check'!DJ$1-1)=0,"",OFFSET(CountryData!$A$1,'Quality check'!$A127-1,'Quality check'!DJ$1-1)),"")</f>
        <v/>
      </c>
      <c r="DK127" s="203" t="str">
        <f ca="1">IF(AND(ISNUMBER($A127),ISNUMBER(DK$1)),IF(OFFSET(CountryData!$A$1,'Quality check'!$A127-1,'Quality check'!DK$1-1)=0,"",OFFSET(CountryData!$A$1,'Quality check'!$A127-1,'Quality check'!DK$1-1)),"")</f>
        <v/>
      </c>
      <c r="DL127" s="203" t="str">
        <f ca="1">IF(AND(ISNUMBER($A127),ISNUMBER(DL$1)),IF(OFFSET(CountryData!$A$1,'Quality check'!$A127-1,'Quality check'!DL$1-1)=0,"",OFFSET(CountryData!$A$1,'Quality check'!$A127-1,'Quality check'!DL$1-1)),"")</f>
        <v/>
      </c>
      <c r="DM127" s="203" t="str">
        <f ca="1">IF(AND(ISNUMBER($A127),ISNUMBER(DM$1)),IF(OFFSET(CountryData!$A$1,'Quality check'!$A127-1,'Quality check'!DM$1-1)=0,"",OFFSET(CountryData!$A$1,'Quality check'!$A127-1,'Quality check'!DM$1-1)),"")</f>
        <v/>
      </c>
      <c r="DN127" s="203" t="str">
        <f ca="1">IF(AND(ISNUMBER($A127),ISNUMBER(DN$1)),IF(OFFSET(CountryData!$A$1,'Quality check'!$A127-1,'Quality check'!DN$1-1)=0,"",OFFSET(CountryData!$A$1,'Quality check'!$A127-1,'Quality check'!DN$1-1)),"")</f>
        <v/>
      </c>
      <c r="DO127" t="str">
        <f ca="1">IF(AND(ISNUMBER($A127),ISNUMBER(DO$1)),IF(OFFSET(CountryData!$A$1,'Quality check'!$A127-1,'Quality check'!DO$1-1)=0,"",OFFSET(CountryData!$A$1,'Quality check'!$A127-1,'Quality check'!DO$1-1)),"")</f>
        <v/>
      </c>
      <c r="DP127" t="str">
        <f ca="1">IF(AND(ISNUMBER($A127),ISNUMBER(DP$1)),IF(OFFSET(CountryData!$A$1,'Quality check'!$A127-1,'Quality check'!DP$1-1)=0,"",OFFSET(CountryData!$A$1,'Quality check'!$A127-1,'Quality check'!DP$1-1)),"")</f>
        <v/>
      </c>
      <c r="EF127">
        <f t="shared" si="14"/>
        <v>22</v>
      </c>
      <c r="EG127">
        <f t="shared" si="15"/>
        <v>22</v>
      </c>
      <c r="EH127" t="str">
        <f t="shared" si="11"/>
        <v/>
      </c>
    </row>
    <row r="128" spans="1:138" x14ac:dyDescent="0.25">
      <c r="A128" s="114">
        <f>IF(ISNUMBER(MATCH(C128,CountryData!$EM:$EM,0)),MATCH(C128,CountryData!$EM:$EM,0),"")</f>
        <v>24</v>
      </c>
      <c r="B128" t="s">
        <v>497</v>
      </c>
      <c r="C128" t="s">
        <v>811</v>
      </c>
      <c r="D128" t="str">
        <f t="shared" si="12"/>
        <v>Zambia</v>
      </c>
      <c r="E128">
        <f t="shared" si="13"/>
        <v>2010</v>
      </c>
      <c r="F128" s="203">
        <f ca="1">IF(AND(ISNUMBER($A128),ISNUMBER(F$1)),IF(OFFSET(CountryData!$A$1,'Quality check'!$A128-1,'Quality check'!F$1-1)=0,"",OFFSET(CountryData!$A$1,'Quality check'!$A128-1,'Quality check'!F$1-1)),"")</f>
        <v>13088570</v>
      </c>
      <c r="G128" s="203">
        <f ca="1">IF(AND(ISNUMBER($A128),ISNUMBER(G$1)),IF(OFFSET(CountryData!$A$1,'Quality check'!$A128-1,'Quality check'!G$1-1)=0,"",OFFSET(CountryData!$A$1,'Quality check'!$A128-1,'Quality check'!G$1-1)),"")</f>
        <v>6020742.2000000002</v>
      </c>
      <c r="H128" s="202">
        <f ca="1">IF(AND(ISNUMBER($A128),ISNUMBER(H$1)),IF(OFFSET(CountryData!$A$1,'Quality check'!$A128-1,'Quality check'!H$1-1)=0,"",OFFSET(CountryData!$A$1,'Quality check'!$A128-1,'Quality check'!H$1-1)),"")</f>
        <v>1</v>
      </c>
      <c r="I128" s="202">
        <f ca="1">IF(AND(ISNUMBER($A128),ISNUMBER(I$1)),IF(OFFSET(CountryData!$A$1,'Quality check'!$A128-1,'Quality check'!I$1-1)=0,"",OFFSET(CountryData!$A$1,'Quality check'!$A128-1,'Quality check'!I$1-1)),"")</f>
        <v>2.8000000000000001E-2</v>
      </c>
      <c r="J128" s="203">
        <f ca="1">IF(AND(ISNUMBER($A128),ISNUMBER(J$1)),IF(OFFSET(CountryData!$A$1,'Quality check'!$A128-1,'Quality check'!J$1-1)=0,"",OFFSET(CountryData!$A$1,'Quality check'!$A128-1,'Quality check'!J$1-1)),"")</f>
        <v>6529515</v>
      </c>
      <c r="K128" s="203">
        <f ca="1">IF(AND(ISNUMBER($A128),ISNUMBER(K$1)),IF(OFFSET(CountryData!$A$1,'Quality check'!$A128-1,'Quality check'!K$1-1)=0,"",OFFSET(CountryData!$A$1,'Quality check'!$A128-1,'Quality check'!K$1-1)),"")</f>
        <v>1681731.99381523</v>
      </c>
      <c r="L128" s="203">
        <f ca="1">IF(AND(ISNUMBER($A128),ISNUMBER(L$1)),IF(OFFSET(CountryData!$A$1,'Quality check'!$A128-1,'Quality check'!L$1-1)=0,"",OFFSET(CountryData!$A$1,'Quality check'!$A128-1,'Quality check'!L$1-1)),"")</f>
        <v>706783</v>
      </c>
      <c r="M128" s="203">
        <f ca="1">IF(AND(ISNUMBER($A128),ISNUMBER(M$1)),IF(OFFSET(CountryData!$A$1,'Quality check'!$A128-1,'Quality check'!M$1-1)=0,"",OFFSET(CountryData!$A$1,'Quality check'!$A128-1,'Quality check'!M$1-1)),"")</f>
        <v>2354627.1658291458</v>
      </c>
      <c r="N128" s="203">
        <f ca="1">IF(AND(ISNUMBER($A128),ISNUMBER(N$1)),IF(OFFSET(CountryData!$A$1,'Quality check'!$A128-1,'Quality check'!N$1-1)=0,"",OFFSET(CountryData!$A$1,'Quality check'!$A128-1,'Quality check'!N$1-1)),"")</f>
        <v>1746224.8777462791</v>
      </c>
      <c r="O128" s="203">
        <f ca="1">IF(AND(ISNUMBER($A128),ISNUMBER(O$1)),IF(OFFSET(CountryData!$A$1,'Quality check'!$A128-1,'Quality check'!O$1-1)=0,"",OFFSET(CountryData!$A$1,'Quality check'!$A128-1,'Quality check'!O$1-1)),"")</f>
        <v>467283.28401842661</v>
      </c>
      <c r="P128" s="203">
        <f ca="1">IF(AND(ISNUMBER($A128),ISNUMBER(P$1)),IF(OFFSET(CountryData!$A$1,'Quality check'!$A128-1,'Quality check'!P$1-1)=0,"",OFFSET(CountryData!$A$1,'Quality check'!$A128-1,'Quality check'!P$1-1)),"")</f>
        <v>697639.64239310194</v>
      </c>
      <c r="Q128" s="203">
        <f ca="1">IF(AND(ISNUMBER($A128),ISNUMBER(Q$1)),IF(OFFSET(CountryData!$A$1,'Quality check'!$A128-1,'Quality check'!Q$1-1)=0,"",OFFSET(CountryData!$A$1,'Quality check'!$A128-1,'Quality check'!Q$1-1)),"")</f>
        <v>548434.86200231931</v>
      </c>
      <c r="R128" s="203">
        <f ca="1">IF(AND(ISNUMBER($A128),ISNUMBER(R$1)),IF(OFFSET(CountryData!$A$1,'Quality check'!$A128-1,'Quality check'!R$1-1)=0,"",OFFSET(CountryData!$A$1,'Quality check'!$A128-1,'Quality check'!R$1-1)),"")</f>
        <v>230356.35837467515</v>
      </c>
      <c r="S128" s="203">
        <f ca="1">IF(AND(ISNUMBER($A128),ISNUMBER(S$1)),IF(OFFSET(CountryData!$A$1,'Quality check'!$A128-1,'Quality check'!S$1-1)=0,"",OFFSET(CountryData!$A$1,'Quality check'!$A128-1,'Quality check'!S$1-1)),"")</f>
        <v>188613.9310181904</v>
      </c>
      <c r="T128" s="202">
        <f ca="1">IF(AND(ISNUMBER($A128),ISNUMBER(T$1)),IF(OFFSET(CountryData!$A$1,'Quality check'!$A128-1,'Quality check'!T$1-1)=0,"",OFFSET(CountryData!$A$1,'Quality check'!$A128-1,'Quality check'!T$1-1)),"")</f>
        <v>0.64789999999999992</v>
      </c>
      <c r="U128" s="203">
        <f ca="1">IF(AND(ISNUMBER($A128),ISNUMBER(U$1)),IF(OFFSET(CountryData!$A$1,'Quality check'!$A128-1,'Quality check'!U$1-1)=0,"",OFFSET(CountryData!$A$1,'Quality check'!$A128-1,'Quality check'!U$1-1)),"")</f>
        <v>3206699.65</v>
      </c>
      <c r="V128" s="203">
        <f ca="1">IF(AND(ISNUMBER($A128),ISNUMBER(V$1)),IF(OFFSET(CountryData!$A$1,'Quality check'!$A128-1,'Quality check'!V$1-1)=0,"",OFFSET(CountryData!$A$1,'Quality check'!$A128-1,'Quality check'!V$1-1)),"")</f>
        <v>2886029.6850000001</v>
      </c>
      <c r="W128" s="202">
        <f ca="1">IF(AND(ISNUMBER($A128),ISNUMBER(W$1)),IF(OFFSET(CountryData!$A$1,'Quality check'!$A128-1,'Quality check'!W$1-1)=0,"",OFFSET(CountryData!$A$1,'Quality check'!$A128-1,'Quality check'!W$1-1)),"")</f>
        <v>0.64300000000000002</v>
      </c>
      <c r="X128" s="202">
        <f ca="1">IF(AND(ISNUMBER($A128),ISNUMBER(X$1)),IF(OFFSET(CountryData!$A$1,'Quality check'!$A128-1,'Quality check'!X$1-1)=0,"",OFFSET(CountryData!$A$1,'Quality check'!$A128-1,'Quality check'!X$1-1)),"")</f>
        <v>5.0999999999999996</v>
      </c>
      <c r="Y128" s="202">
        <f ca="1">IF(AND(ISNUMBER($A128),ISNUMBER(Y$1)),IF(OFFSET(CountryData!$A$1,'Quality check'!$A128-1,'Quality check'!Y$1-1)=0,"",OFFSET(CountryData!$A$1,'Quality check'!$A128-1,'Quality check'!Y$1-1)),"")</f>
        <v>0.61</v>
      </c>
      <c r="Z128" s="202">
        <f ca="1">IF(AND(ISNUMBER($A128),ISNUMBER(Z$1)),IF(OFFSET(CountryData!$A$1,'Quality check'!$A128-1,'Quality check'!Z$1-1)=0,"",OFFSET(CountryData!$A$1,'Quality check'!$A128-1,'Quality check'!Z$1-1)),"")</f>
        <v>0.54</v>
      </c>
      <c r="AA128" s="203" t="str">
        <f ca="1">IF(AND(ISNUMBER($A128),ISNUMBER(AA$1)),IF(OFFSET(CountryData!$A$1,'Quality check'!$A128-1,'Quality check'!AA$1-1)=0,"",OFFSET(CountryData!$A$1,'Quality check'!$A128-1,'Quality check'!AA$1-1)),"")</f>
        <v xml:space="preserve"> </v>
      </c>
      <c r="AB128" s="203" t="str">
        <f ca="1">IF(AND(ISNUMBER($A128),ISNUMBER(AB$1)),IF(OFFSET(CountryData!$A$1,'Quality check'!$A128-1,'Quality check'!AB$1-1)=0,"",OFFSET(CountryData!$A$1,'Quality check'!$A128-1,'Quality check'!AB$1-1)),"")</f>
        <v xml:space="preserve"> </v>
      </c>
      <c r="AC128" s="203" t="str">
        <f ca="1">IF(AND(ISNUMBER($A128),ISNUMBER(AC$1)),IF(OFFSET(CountryData!$A$1,'Quality check'!$A128-1,'Quality check'!AC$1-1)=0,"",OFFSET(CountryData!$A$1,'Quality check'!$A128-1,'Quality check'!AC$1-1)),"")</f>
        <v xml:space="preserve"> </v>
      </c>
      <c r="AD128" s="203" t="str">
        <f ca="1">IF(AND(ISNUMBER($A128),ISNUMBER(AD$1)),IF(OFFSET(CountryData!$A$1,'Quality check'!$A128-1,'Quality check'!AD$1-1)=0,"",OFFSET(CountryData!$A$1,'Quality check'!$A128-1,'Quality check'!AD$1-1)),"")</f>
        <v xml:space="preserve"> </v>
      </c>
      <c r="AE128" s="202">
        <f ca="1">IF(AND(ISNUMBER($A128),ISNUMBER(AE$1)),IF(OFFSET(CountryData!$A$1,'Quality check'!$A128-1,'Quality check'!AE$1-1)=0,"",OFFSET(CountryData!$A$1,'Quality check'!$A128-1,'Quality check'!AE$1-1)),"")</f>
        <v>0.16</v>
      </c>
      <c r="AF128" s="308">
        <f ca="1">IF(AND(ISNUMBER($A128),ISNUMBER(AF$1)),IF(OFFSET(CountryData!$A$1,'Quality check'!$A128-1,'Quality check'!AF$1-1)=0,"",OFFSET(CountryData!$A$1,'Quality check'!$A128-1,'Quality check'!AF$1-1)),"")</f>
        <v>5</v>
      </c>
      <c r="AG128" s="203" t="str">
        <f ca="1">IF(AND(ISNUMBER($A128),ISNUMBER(AG$1)),IF(OFFSET(CountryData!$A$1,'Quality check'!$A128-1,'Quality check'!AG$1-1)=0,"",OFFSET(CountryData!$A$1,'Quality check'!$A128-1,'Quality check'!AG$1-1)),"")</f>
        <v xml:space="preserve"> </v>
      </c>
      <c r="AH128" s="203">
        <f ca="1">IF(AND(ISNUMBER($A128),ISNUMBER(AH$1)),IF(OFFSET(CountryData!$A$1,'Quality check'!$A128-1,'Quality check'!AH$1-1)=0,"",OFFSET(CountryData!$A$1,'Quality check'!$A128-1,'Quality check'!AH$1-1)),"")</f>
        <v>500</v>
      </c>
      <c r="AI128" s="203">
        <f ca="1">IF(AND(ISNUMBER($A128),ISNUMBER(AI$1)),IF(OFFSET(CountryData!$A$1,'Quality check'!$A128-1,'Quality check'!AI$1-1)=0,"",OFFSET(CountryData!$A$1,'Quality check'!$A128-1,'Quality check'!AI$1-1)),"")</f>
        <v>2085</v>
      </c>
      <c r="AJ128" s="202">
        <f ca="1">IF(AND(ISNUMBER($A128),ISNUMBER(AJ$1)),IF(OFFSET(CountryData!$A$1,'Quality check'!$A128-1,'Quality check'!AJ$1-1)=0,"",OFFSET(CountryData!$A$1,'Quality check'!$A128-1,'Quality check'!AJ$1-1)),"")</f>
        <v>0.59</v>
      </c>
      <c r="AK128" s="202">
        <f ca="1">IF(AND(ISNUMBER($A128),ISNUMBER(AK$1)),IF(OFFSET(CountryData!$A$1,'Quality check'!$A128-1,'Quality check'!AK$1-1)=0,"",OFFSET(CountryData!$A$1,'Quality check'!$A128-1,'Quality check'!AK$1-1)),"")</f>
        <v>0.03</v>
      </c>
      <c r="AL128" s="202">
        <f ca="1">IF(AND(ISNUMBER($A128),ISNUMBER(AL$1)),IF(OFFSET(CountryData!$A$1,'Quality check'!$A128-1,'Quality check'!AL$1-1)=0,"",OFFSET(CountryData!$A$1,'Quality check'!$A128-1,'Quality check'!AL$1-1)),"")</f>
        <v>0.05</v>
      </c>
      <c r="AM128" s="202">
        <f ca="1">IF(AND(ISNUMBER($A128),ISNUMBER(AM$1)),IF(OFFSET(CountryData!$A$1,'Quality check'!$A128-1,'Quality check'!AM$1-1)=0,"",OFFSET(CountryData!$A$1,'Quality check'!$A128-1,'Quality check'!AM$1-1)),"")</f>
        <v>3</v>
      </c>
      <c r="AN128" s="202" t="str">
        <f ca="1">IF(AND(ISNUMBER($A128),ISNUMBER(AN$1)),IF(OFFSET(CountryData!$A$1,'Quality check'!$A128-1,'Quality check'!AN$1-1)=0,"",OFFSET(CountryData!$A$1,'Quality check'!$A128-1,'Quality check'!AN$1-1)),"")</f>
        <v xml:space="preserve"> </v>
      </c>
      <c r="AO128" s="203">
        <f ca="1">IF(AND(ISNUMBER($A128),ISNUMBER(AO$1)),IF(OFFSET(CountryData!$A$1,'Quality check'!$A128-1,'Quality check'!AO$1-1)=0,"",OFFSET(CountryData!$A$1,'Quality check'!$A128-1,'Quality check'!AO$1-1)),"")</f>
        <v>500</v>
      </c>
      <c r="AP128" s="203">
        <f ca="1">IF(AND(ISNUMBER($A128),ISNUMBER(AP$1)),IF(OFFSET(CountryData!$A$1,'Quality check'!$A128-1,'Quality check'!AP$1-1)=0,"",OFFSET(CountryData!$A$1,'Quality check'!$A128-1,'Quality check'!AP$1-1)),"")</f>
        <v>2085</v>
      </c>
      <c r="AQ128" s="202">
        <f ca="1">IF(AND(ISNUMBER($A128),ISNUMBER(AQ$1)),IF(OFFSET(CountryData!$A$1,'Quality check'!$A128-1,'Quality check'!AQ$1-1)=0,"",OFFSET(CountryData!$A$1,'Quality check'!$A128-1,'Quality check'!AQ$1-1)),"")</f>
        <v>0.68</v>
      </c>
      <c r="AR128" s="202">
        <f ca="1">IF(AND(ISNUMBER($A128),ISNUMBER(AR$1)),IF(OFFSET(CountryData!$A$1,'Quality check'!$A128-1,'Quality check'!AR$1-1)=0,"",OFFSET(CountryData!$A$1,'Quality check'!$A128-1,'Quality check'!AR$1-1)),"")</f>
        <v>0.03</v>
      </c>
      <c r="AS128" s="202">
        <f ca="1">IF(AND(ISNUMBER($A128),ISNUMBER(AS$1)),IF(OFFSET(CountryData!$A$1,'Quality check'!$A128-1,'Quality check'!AS$1-1)=0,"",OFFSET(CountryData!$A$1,'Quality check'!$A128-1,'Quality check'!AS$1-1)),"")</f>
        <v>0.18</v>
      </c>
      <c r="AT128" s="202">
        <f ca="1">IF(AND(ISNUMBER($A128),ISNUMBER(AT$1)),IF(OFFSET(CountryData!$A$1,'Quality check'!$A128-1,'Quality check'!AT$1-1)=0,"",OFFSET(CountryData!$A$1,'Quality check'!$A128-1,'Quality check'!AT$1-1)),"")</f>
        <v>0.16</v>
      </c>
      <c r="AU128" s="202">
        <f ca="1">IF(AND(ISNUMBER($A128),ISNUMBER(AU$1)),IF(OFFSET(CountryData!$A$1,'Quality check'!$A128-1,'Quality check'!AU$1-1)=0,"",OFFSET(CountryData!$A$1,'Quality check'!$A128-1,'Quality check'!AU$1-1)),"")</f>
        <v>5</v>
      </c>
      <c r="AV128" s="202" t="str">
        <f ca="1">IF(AND(ISNUMBER($A128),ISNUMBER(AV$1)),IF(OFFSET(CountryData!$A$1,'Quality check'!$A128-1,'Quality check'!AV$1-1)=0,"",OFFSET(CountryData!$A$1,'Quality check'!$A128-1,'Quality check'!AV$1-1)),"")</f>
        <v xml:space="preserve"> </v>
      </c>
      <c r="AW128" s="203">
        <f ca="1">IF(AND(ISNUMBER($A128),ISNUMBER(AW$1)),IF(OFFSET(CountryData!$A$1,'Quality check'!$A128-1,'Quality check'!AW$1-1)=0,"",OFFSET(CountryData!$A$1,'Quality check'!$A128-1,'Quality check'!AW$1-1)),"")</f>
        <v>500</v>
      </c>
      <c r="AX128" s="203">
        <f ca="1">IF(AND(ISNUMBER($A128),ISNUMBER(AX$1)),IF(OFFSET(CountryData!$A$1,'Quality check'!$A128-1,'Quality check'!AX$1-1)=0,"",OFFSET(CountryData!$A$1,'Quality check'!$A128-1,'Quality check'!AX$1-1)),"")</f>
        <v>2085</v>
      </c>
      <c r="AY128" s="202">
        <f ca="1">IF(AND(ISNUMBER($A128),ISNUMBER(AY$1)),IF(OFFSET(CountryData!$A$1,'Quality check'!$A128-1,'Quality check'!AY$1-1)=0,"",OFFSET(CountryData!$A$1,'Quality check'!$A128-1,'Quality check'!AY$1-1)),"")</f>
        <v>3</v>
      </c>
      <c r="AZ128" s="202">
        <f ca="1">IF(AND(ISNUMBER($A128),ISNUMBER(AZ$1)),IF(OFFSET(CountryData!$A$1,'Quality check'!$A128-1,'Quality check'!AZ$1-1)=0,"",OFFSET(CountryData!$A$1,'Quality check'!$A128-1,'Quality check'!AZ$1-1)),"")</f>
        <v>0.31</v>
      </c>
      <c r="BA128" s="202">
        <f ca="1">IF(AND(ISNUMBER($A128),ISNUMBER(BA$1)),IF(OFFSET(CountryData!$A$1,'Quality check'!$A128-1,'Quality check'!BA$1-1)=0,"",OFFSET(CountryData!$A$1,'Quality check'!$A128-1,'Quality check'!BA$1-1)),"")</f>
        <v>0.03</v>
      </c>
      <c r="BB128" s="202">
        <f ca="1">IF(AND(ISNUMBER($A128),ISNUMBER(BB$1)),IF(OFFSET(CountryData!$A$1,'Quality check'!$A128-1,'Quality check'!BB$1-1)=0,"",OFFSET(CountryData!$A$1,'Quality check'!$A128-1,'Quality check'!BB$1-1)),"")</f>
        <v>0.17</v>
      </c>
      <c r="BC128" s="202">
        <f ca="1">IF(AND(ISNUMBER($A128),ISNUMBER(BC$1)),IF(OFFSET(CountryData!$A$1,'Quality check'!$A128-1,'Quality check'!BC$1-1)=0,"",OFFSET(CountryData!$A$1,'Quality check'!$A128-1,'Quality check'!BC$1-1)),"")</f>
        <v>0.03</v>
      </c>
      <c r="BD128" s="313" t="str">
        <f ca="1">IF(AND(ISNUMBER($A128),ISNUMBER(BD$1)),IF(OFFSET(CountryData!$A$1,'Quality check'!$A128-1,'Quality check'!BD$1-1)=0,"",OFFSET(CountryData!$A$1,'Quality check'!$A128-1,'Quality check'!BD$1-1)),"")</f>
        <v/>
      </c>
      <c r="BE128" s="313">
        <f ca="1">IF(AND(ISNUMBER($A128),ISNUMBER(BE$1)),IF(OFFSET(CountryData!$A$1,'Quality check'!$A128-1,'Quality check'!BE$1-1)=0,"",OFFSET(CountryData!$A$1,'Quality check'!$A128-1,'Quality check'!BE$1-1)),"")</f>
        <v>1</v>
      </c>
      <c r="BF128" s="313" t="str">
        <f ca="1">IF(AND(ISNUMBER($A128),ISNUMBER(BF$1)),IF(OFFSET(CountryData!$A$1,'Quality check'!$A128-1,'Quality check'!BF$1-1)=0,"",OFFSET(CountryData!$A$1,'Quality check'!$A128-1,'Quality check'!BF$1-1)),"")</f>
        <v/>
      </c>
      <c r="BG128" s="203" t="str">
        <f ca="1">IF(AND(ISNUMBER($A128),ISNUMBER(BG$1)),IF(OFFSET(CountryData!$A$1,'Quality check'!$A128-1,'Quality check'!BG$1-1)=0,"",OFFSET(CountryData!$A$1,'Quality check'!$A128-1,'Quality check'!BG$1-1)),"")</f>
        <v/>
      </c>
      <c r="BH128" s="202" t="str">
        <f ca="1">IF(AND(ISNUMBER($A128),ISNUMBER(BH$1)),IF(OFFSET(CountryData!$A$1,'Quality check'!$A128-1,'Quality check'!BH$1-1)=0,"",OFFSET(CountryData!$A$1,'Quality check'!$A128-1,'Quality check'!BH$1-1)),"")</f>
        <v/>
      </c>
      <c r="BI128" s="203" t="str">
        <f ca="1">IF(AND(ISNUMBER($A128),ISNUMBER(BI$1)),IF(OFFSET(CountryData!$A$1,'Quality check'!$A128-1,'Quality check'!BI$1-1)=0,"",OFFSET(CountryData!$A$1,'Quality check'!$A128-1,'Quality check'!BI$1-1)),"")</f>
        <v/>
      </c>
      <c r="BJ128" s="202" t="str">
        <f ca="1">IF(AND(ISNUMBER($A128),ISNUMBER(BJ$1)),IF(OFFSET(CountryData!$A$1,'Quality check'!$A128-1,'Quality check'!BJ$1-1)=0,"",OFFSET(CountryData!$A$1,'Quality check'!$A128-1,'Quality check'!BJ$1-1)),"")</f>
        <v/>
      </c>
      <c r="BK128" s="202" t="str">
        <f ca="1">IF(AND(ISNUMBER($A128),ISNUMBER(BK$1)),IF(OFFSET(CountryData!$A$1,'Quality check'!$A128-1,'Quality check'!BK$1-1)=0,"",OFFSET(CountryData!$A$1,'Quality check'!$A128-1,'Quality check'!BK$1-1)),"")</f>
        <v/>
      </c>
      <c r="BL128" s="308">
        <f ca="1">IF(AND(ISNUMBER($A128),ISNUMBER(BL$1)),IF(OFFSET(CountryData!$A$1,'Quality check'!$A128-1,'Quality check'!BL$1-1)=0,"",OFFSET(CountryData!$A$1,'Quality check'!$A128-1,'Quality check'!BL$1-1)),"")</f>
        <v>0.01</v>
      </c>
      <c r="BM128" s="308">
        <f ca="1">IF(AND(ISNUMBER($A128),ISNUMBER(BM$1)),IF(OFFSET(CountryData!$A$1,'Quality check'!$A128-1,'Quality check'!BM$1-1)=0,"",OFFSET(CountryData!$A$1,'Quality check'!$A128-1,'Quality check'!BM$1-1)),"")</f>
        <v>0.55000000000000004</v>
      </c>
      <c r="BN128" s="308">
        <f ca="1">IF(AND(ISNUMBER($A128),ISNUMBER(BN$1)),IF(OFFSET(CountryData!$A$1,'Quality check'!$A128-1,'Quality check'!BN$1-1)=0,"",OFFSET(CountryData!$A$1,'Quality check'!$A128-1,'Quality check'!BN$1-1)),"")</f>
        <v>0.55000000000000004</v>
      </c>
      <c r="BO128" s="308">
        <f ca="1">IF(AND(ISNUMBER($A128),ISNUMBER(BO$1)),IF(OFFSET(CountryData!$A$1,'Quality check'!$A128-1,'Quality check'!BO$1-1)=0,"",OFFSET(CountryData!$A$1,'Quality check'!$A128-1,'Quality check'!BO$1-1)),"")</f>
        <v>0.6</v>
      </c>
      <c r="BP128" s="308">
        <f ca="1">IF(AND(ISNUMBER($A128),ISNUMBER(BP$1)),IF(OFFSET(CountryData!$A$1,'Quality check'!$A128-1,'Quality check'!BP$1-1)=0,"",OFFSET(CountryData!$A$1,'Quality check'!$A128-1,'Quality check'!BP$1-1)),"")</f>
        <v>0.6</v>
      </c>
      <c r="BQ128" s="308">
        <f ca="1">IF(AND(ISNUMBER($A128),ISNUMBER(BQ$1)),IF(OFFSET(CountryData!$A$1,'Quality check'!$A128-1,'Quality check'!BQ$1-1)=0,"",OFFSET(CountryData!$A$1,'Quality check'!$A128-1,'Quality check'!BQ$1-1)),"")</f>
        <v>0.56000000000000005</v>
      </c>
      <c r="BR128" s="308">
        <f ca="1">IF(AND(ISNUMBER($A128),ISNUMBER(BR$1)),IF(OFFSET(CountryData!$A$1,'Quality check'!$A128-1,'Quality check'!BR$1-1)=0,"",OFFSET(CountryData!$A$1,'Quality check'!$A128-1,'Quality check'!BR$1-1)),"")</f>
        <v>1</v>
      </c>
      <c r="BS128" s="308">
        <f ca="1">IF(AND(ISNUMBER($A128),ISNUMBER(BS$1)),IF(OFFSET(CountryData!$A$1,'Quality check'!$A128-1,'Quality check'!BS$1-1)=0,"",OFFSET(CountryData!$A$1,'Quality check'!$A128-1,'Quality check'!BS$1-1)),"")</f>
        <v>0.55000000000000004</v>
      </c>
      <c r="BT128" s="308">
        <f ca="1">IF(AND(ISNUMBER($A128),ISNUMBER(BT$1)),IF(OFFSET(CountryData!$A$1,'Quality check'!$A128-1,'Quality check'!BT$1-1)=0,"",OFFSET(CountryData!$A$1,'Quality check'!$A128-1,'Quality check'!BT$1-1)),"")</f>
        <v>0.55000000000000004</v>
      </c>
      <c r="BU128" s="308">
        <f ca="1">IF(AND(ISNUMBER($A128),ISNUMBER(BU$1)),IF(OFFSET(CountryData!$A$1,'Quality check'!$A128-1,'Quality check'!BU$1-1)=0,"",OFFSET(CountryData!$A$1,'Quality check'!$A128-1,'Quality check'!BU$1-1)),"")</f>
        <v>0.17</v>
      </c>
      <c r="BV128" s="308">
        <f ca="1">IF(AND(ISNUMBER($A128),ISNUMBER(BV$1)),IF(OFFSET(CountryData!$A$1,'Quality check'!$A128-1,'Quality check'!BV$1-1)=0,"",OFFSET(CountryData!$A$1,'Quality check'!$A128-1,'Quality check'!BV$1-1)),"")</f>
        <v>0.34</v>
      </c>
      <c r="BW128" s="308">
        <f ca="1">IF(AND(ISNUMBER($A128),ISNUMBER(BW$1)),IF(OFFSET(CountryData!$A$1,'Quality check'!$A128-1,'Quality check'!BW$1-1)=0,"",OFFSET(CountryData!$A$1,'Quality check'!$A128-1,'Quality check'!BW$1-1)),"")</f>
        <v>0.26</v>
      </c>
      <c r="BX128" s="202">
        <f ca="1">IF(AND(ISNUMBER($A128),ISNUMBER(BX$1)),IF(OFFSET(CountryData!$A$1,'Quality check'!$A128-1,'Quality check'!BX$1-1)=0,"",OFFSET(CountryData!$A$1,'Quality check'!$A128-1,'Quality check'!BX$1-1)),"")</f>
        <v>0.01</v>
      </c>
      <c r="BY128" s="308">
        <f ca="1">IF(AND(ISNUMBER($A128),ISNUMBER(BY$1)),IF(OFFSET(CountryData!$A$1,'Quality check'!$A128-1,'Quality check'!BY$1-1)=0,"",OFFSET(CountryData!$A$1,'Quality check'!$A128-1,'Quality check'!BY$1-1)),"")</f>
        <v>0.55000000000000004</v>
      </c>
      <c r="BZ128" s="308">
        <f ca="1">IF(AND(ISNUMBER($A128),ISNUMBER(BZ$1)),IF(OFFSET(CountryData!$A$1,'Quality check'!$A128-1,'Quality check'!BZ$1-1)=0,"",OFFSET(CountryData!$A$1,'Quality check'!$A128-1,'Quality check'!BZ$1-1)),"")</f>
        <v>0.55000000000000004</v>
      </c>
      <c r="CA128" s="308">
        <f ca="1">IF(AND(ISNUMBER($A128),ISNUMBER(CA$1)),IF(OFFSET(CountryData!$A$1,'Quality check'!$A128-1,'Quality check'!CA$1-1)=0,"",OFFSET(CountryData!$A$1,'Quality check'!$A128-1,'Quality check'!CA$1-1)),"")</f>
        <v>0.68</v>
      </c>
      <c r="CB128" s="308">
        <f ca="1">IF(AND(ISNUMBER($A128),ISNUMBER(CB$1)),IF(OFFSET(CountryData!$A$1,'Quality check'!$A128-1,'Quality check'!CB$1-1)=0,"",OFFSET(CountryData!$A$1,'Quality check'!$A128-1,'Quality check'!CB$1-1)),"")</f>
        <v>0.47</v>
      </c>
      <c r="CC128" s="308">
        <f ca="1">IF(AND(ISNUMBER($A128),ISNUMBER(CC$1)),IF(OFFSET(CountryData!$A$1,'Quality check'!$A128-1,'Quality check'!CC$1-1)=0,"",OFFSET(CountryData!$A$1,'Quality check'!$A128-1,'Quality check'!CC$1-1)),"")</f>
        <v>1</v>
      </c>
      <c r="CD128" s="308">
        <f ca="1">IF(AND(ISNUMBER($A128),ISNUMBER(CD$1)),IF(OFFSET(CountryData!$A$1,'Quality check'!$A128-1,'Quality check'!CD$1-1)=0,"",OFFSET(CountryData!$A$1,'Quality check'!$A128-1,'Quality check'!CD$1-1)),"")</f>
        <v>0.122</v>
      </c>
      <c r="CE128" s="308">
        <f ca="1">IF(AND(ISNUMBER($A128),ISNUMBER(CE$1)),IF(OFFSET(CountryData!$A$1,'Quality check'!$A128-1,'Quality check'!CE$1-1)=0,"",OFFSET(CountryData!$A$1,'Quality check'!$A128-1,'Quality check'!CE$1-1)),"")</f>
        <v>1</v>
      </c>
      <c r="CF128" s="308">
        <f ca="1">IF(AND(ISNUMBER($A128),ISNUMBER(CF$1)),IF(OFFSET(CountryData!$A$1,'Quality check'!$A128-1,'Quality check'!CF$1-1)=0,"",OFFSET(CountryData!$A$1,'Quality check'!$A128-1,'Quality check'!CF$1-1)),"")</f>
        <v>0.7</v>
      </c>
      <c r="CG128" s="308">
        <f ca="1">IF(AND(ISNUMBER($A128),ISNUMBER(CG$1)),IF(OFFSET(CountryData!$A$1,'Quality check'!$A128-1,'Quality check'!CG$1-1)=0,"",OFFSET(CountryData!$A$1,'Quality check'!$A128-1,'Quality check'!CG$1-1)),"")</f>
        <v>0.62</v>
      </c>
      <c r="CH128" s="308">
        <f ca="1">IF(AND(ISNUMBER($A128),ISNUMBER(CH$1)),IF(OFFSET(CountryData!$A$1,'Quality check'!$A128-1,'Quality check'!CH$1-1)=0,"",OFFSET(CountryData!$A$1,'Quality check'!$A128-1,'Quality check'!CH$1-1)),"")</f>
        <v>0.5</v>
      </c>
      <c r="CI128" s="308">
        <f ca="1">IF(AND(ISNUMBER($A128),ISNUMBER(CI$1)),IF(OFFSET(CountryData!$A$1,'Quality check'!$A128-1,'Quality check'!CI$1-1)=0,"",OFFSET(CountryData!$A$1,'Quality check'!$A128-1,'Quality check'!CI$1-1)),"")</f>
        <v>0.46</v>
      </c>
      <c r="CJ128" s="308" t="str">
        <f ca="1">IF(AND(ISNUMBER($A128),ISNUMBER(CJ$1)),IF(OFFSET(CountryData!$A$1,'Quality check'!$A128-1,'Quality check'!CJ$1-1)=0,"",OFFSET(CountryData!$A$1,'Quality check'!$A128-1,'Quality check'!CJ$1-1)),"")</f>
        <v/>
      </c>
      <c r="CK128" s="202" t="str">
        <f ca="1">IF(AND(ISNUMBER($A128),ISNUMBER(CK$1)),IF(OFFSET(CountryData!$A$1,'Quality check'!$A128-1,'Quality check'!CK$1-1)=0,"",OFFSET(CountryData!$A$1,'Quality check'!$A128-1,'Quality check'!CK$1-1)),"")</f>
        <v/>
      </c>
      <c r="CL128" s="308" t="str">
        <f ca="1">IF(AND(ISNUMBER($A128),ISNUMBER(CL$1)),IF(OFFSET(CountryData!$A$1,'Quality check'!$A128-1,'Quality check'!CL$1-1)=0,"",OFFSET(CountryData!$A$1,'Quality check'!$A128-1,'Quality check'!CL$1-1)),"")</f>
        <v/>
      </c>
      <c r="CM128" s="308" t="str">
        <f ca="1">IF(AND(ISNUMBER($A128),ISNUMBER(CM$1)),IF(OFFSET(CountryData!$A$1,'Quality check'!$A128-1,'Quality check'!CM$1-1)=0,"",OFFSET(CountryData!$A$1,'Quality check'!$A128-1,'Quality check'!CM$1-1)),"")</f>
        <v/>
      </c>
      <c r="CN128" s="308" t="str">
        <f ca="1">IF(AND(ISNUMBER($A128),ISNUMBER(CN$1)),IF(OFFSET(CountryData!$A$1,'Quality check'!$A128-1,'Quality check'!CN$1-1)=0,"",OFFSET(CountryData!$A$1,'Quality check'!$A128-1,'Quality check'!CN$1-1)),"")</f>
        <v/>
      </c>
      <c r="CO128" s="308" t="str">
        <f ca="1">IF(AND(ISNUMBER($A128),ISNUMBER(CO$1)),IF(OFFSET(CountryData!$A$1,'Quality check'!$A128-1,'Quality check'!CO$1-1)=0,"",OFFSET(CountryData!$A$1,'Quality check'!$A128-1,'Quality check'!CO$1-1)),"")</f>
        <v/>
      </c>
      <c r="CP128" s="308" t="str">
        <f ca="1">IF(AND(ISNUMBER($A128),ISNUMBER(CP$1)),IF(OFFSET(CountryData!$A$1,'Quality check'!$A128-1,'Quality check'!CP$1-1)=0,"",OFFSET(CountryData!$A$1,'Quality check'!$A128-1,'Quality check'!CP$1-1)),"")</f>
        <v/>
      </c>
      <c r="CQ128" s="308">
        <f ca="1">IF(AND(ISNUMBER($A128),ISNUMBER(CQ$1)),IF(OFFSET(CountryData!$A$1,'Quality check'!$A128-1,'Quality check'!CQ$1-1)=0,"",OFFSET(CountryData!$A$1,'Quality check'!$A128-1,'Quality check'!CQ$1-1)),"")</f>
        <v>0.8</v>
      </c>
      <c r="CR128" s="203">
        <f ca="1">IF(AND(ISNUMBER($A128),ISNUMBER(CR$1)),IF(OFFSET(CountryData!$A$1,'Quality check'!$A128-1,'Quality check'!CR$1-1)=0,"",OFFSET(CountryData!$A$1,'Quality check'!$A128-1,'Quality check'!CR$1-1)),"")</f>
        <v>380</v>
      </c>
      <c r="CS128" s="203">
        <f ca="1">IF(AND(ISNUMBER($A128),ISNUMBER(CS$1)),IF(OFFSET(CountryData!$A$1,'Quality check'!$A128-1,'Quality check'!CS$1-1)=0,"",OFFSET(CountryData!$A$1,'Quality check'!$A128-1,'Quality check'!CS$1-1)),"")</f>
        <v>480</v>
      </c>
      <c r="CT128" s="203">
        <f ca="1">IF(AND(ISNUMBER($A128),ISNUMBER(CT$1)),IF(OFFSET(CountryData!$A$1,'Quality check'!$A128-1,'Quality check'!CT$1-1)=0,"",OFFSET(CountryData!$A$1,'Quality check'!$A128-1,'Quality check'!CT$1-1)),"")</f>
        <v>11952</v>
      </c>
      <c r="CU128" s="203">
        <f ca="1">IF(AND(ISNUMBER($A128),ISNUMBER(CU$1)),IF(OFFSET(CountryData!$A$1,'Quality check'!$A128-1,'Quality check'!CU$1-1)=0,"",OFFSET(CountryData!$A$1,'Quality check'!$A128-1,'Quality check'!CU$1-1)),"")</f>
        <v>900</v>
      </c>
      <c r="CV128" s="203">
        <f ca="1">IF(AND(ISNUMBER($A128),ISNUMBER(CV$1)),IF(OFFSET(CountryData!$A$1,'Quality check'!$A128-1,'Quality check'!CV$1-1)=0,"",OFFSET(CountryData!$A$1,'Quality check'!$A128-1,'Quality check'!CV$1-1)),"")</f>
        <v>9000</v>
      </c>
      <c r="CW128" s="203">
        <f ca="1">IF(AND(ISNUMBER($A128),ISNUMBER(CW$1)),IF(OFFSET(CountryData!$A$1,'Quality check'!$A128-1,'Quality check'!CW$1-1)=0,"",OFFSET(CountryData!$A$1,'Quality check'!$A128-1,'Quality check'!CW$1-1)),"")</f>
        <v>900</v>
      </c>
      <c r="CX128" s="203">
        <f ca="1">IF(AND(ISNUMBER($A128),ISNUMBER(CX$1)),IF(OFFSET(CountryData!$A$1,'Quality check'!$A128-1,'Quality check'!CX$1-1)=0,"",OFFSET(CountryData!$A$1,'Quality check'!$A128-1,'Quality check'!CX$1-1)),"")</f>
        <v>7900</v>
      </c>
      <c r="CY128" s="203">
        <f ca="1">IF(AND(ISNUMBER($A128),ISNUMBER(CY$1)),IF(OFFSET(CountryData!$A$1,'Quality check'!$A128-1,'Quality check'!CY$1-1)=0,"",OFFSET(CountryData!$A$1,'Quality check'!$A128-1,'Quality check'!CY$1-1)),"")</f>
        <v>50000</v>
      </c>
      <c r="CZ128" s="308">
        <f ca="1">IF(AND(ISNUMBER($A128),ISNUMBER(CZ$1)),IF(OFFSET(CountryData!$A$1,'Quality check'!$A128-1,'Quality check'!CZ$1-1)=0,"",OFFSET(CountryData!$A$1,'Quality check'!$A128-1,'Quality check'!CZ$1-1)),"")</f>
        <v>6</v>
      </c>
      <c r="DA128" s="308">
        <f ca="1">IF(AND(ISNUMBER($A128),ISNUMBER(DA$1)),IF(OFFSET(CountryData!$A$1,'Quality check'!$A128-1,'Quality check'!DA$1-1)=0,"",OFFSET(CountryData!$A$1,'Quality check'!$A128-1,'Quality check'!DA$1-1)),"")</f>
        <v>2</v>
      </c>
      <c r="DB128" s="202">
        <f ca="1">IF(AND(ISNUMBER($A128),ISNUMBER(DB$1)),IF(OFFSET(CountryData!$A$1,'Quality check'!$A128-1,'Quality check'!DB$1-1)=0,"",OFFSET(CountryData!$A$1,'Quality check'!$A128-1,'Quality check'!DB$1-1)),"")</f>
        <v>0.5</v>
      </c>
      <c r="DC128" s="308">
        <f ca="1">IF(AND(ISNUMBER($A128),ISNUMBER(DC$1)),IF(OFFSET(CountryData!$A$1,'Quality check'!$A128-1,'Quality check'!DC$1-1)=0,"",OFFSET(CountryData!$A$1,'Quality check'!$A128-1,'Quality check'!DC$1-1)),"")</f>
        <v>13</v>
      </c>
      <c r="DD128" s="308">
        <f ca="1">IF(AND(ISNUMBER($A128),ISNUMBER(DD$1)),IF(OFFSET(CountryData!$A$1,'Quality check'!$A128-1,'Quality check'!DD$1-1)=0,"",OFFSET(CountryData!$A$1,'Quality check'!$A128-1,'Quality check'!DD$1-1)),"")</f>
        <v>0.08</v>
      </c>
      <c r="DE128" s="202">
        <f ca="1">IF(AND(ISNUMBER($A128),ISNUMBER(DE$1)),IF(OFFSET(CountryData!$A$1,'Quality check'!$A128-1,'Quality check'!DE$1-1)=0,"",OFFSET(CountryData!$A$1,'Quality check'!$A128-1,'Quality check'!DE$1-1)),"")</f>
        <v>0.02</v>
      </c>
      <c r="DF128" s="203">
        <f ca="1">IF(AND(ISNUMBER($A128),ISNUMBER(DF$1)),IF(OFFSET(CountryData!$A$1,'Quality check'!$A128-1,'Quality check'!DF$1-1)=0,"",OFFSET(CountryData!$A$1,'Quality check'!$A128-1,'Quality check'!DF$1-1)),"")</f>
        <v>5</v>
      </c>
      <c r="DG128" s="308" t="str">
        <f ca="1">IF(AND(ISNUMBER($A128),ISNUMBER(DG$1)),IF(OFFSET(CountryData!$A$1,'Quality check'!$A128-1,'Quality check'!DG$1-1)=0,"",OFFSET(CountryData!$A$1,'Quality check'!$A128-1,'Quality check'!DG$1-1)),"")</f>
        <v/>
      </c>
      <c r="DH128" s="203" t="str">
        <f ca="1">IF(AND(ISNUMBER($A128),ISNUMBER(DH$1)),IF(OFFSET(CountryData!$A$1,'Quality check'!$A128-1,'Quality check'!DH$1-1)=0,"",OFFSET(CountryData!$A$1,'Quality check'!$A128-1,'Quality check'!DH$1-1)),"")</f>
        <v/>
      </c>
      <c r="DI128" s="308" t="str">
        <f ca="1">IF(AND(ISNUMBER($A128),ISNUMBER(DI$1)),IF(OFFSET(CountryData!$A$1,'Quality check'!$A128-1,'Quality check'!DI$1-1)=0,"",OFFSET(CountryData!$A$1,'Quality check'!$A128-1,'Quality check'!DI$1-1)),"")</f>
        <v/>
      </c>
      <c r="DJ128" s="308" t="str">
        <f ca="1">IF(AND(ISNUMBER($A128),ISNUMBER(DJ$1)),IF(OFFSET(CountryData!$A$1,'Quality check'!$A128-1,'Quality check'!DJ$1-1)=0,"",OFFSET(CountryData!$A$1,'Quality check'!$A128-1,'Quality check'!DJ$1-1)),"")</f>
        <v/>
      </c>
      <c r="DK128" s="203">
        <f ca="1">IF(AND(ISNUMBER($A128),ISNUMBER(DK$1)),IF(OFFSET(CountryData!$A$1,'Quality check'!$A128-1,'Quality check'!DK$1-1)=0,"",OFFSET(CountryData!$A$1,'Quality check'!$A128-1,'Quality check'!DK$1-1)),"")</f>
        <v>30000</v>
      </c>
      <c r="DL128" s="203">
        <f ca="1">IF(AND(ISNUMBER($A128),ISNUMBER(DL$1)),IF(OFFSET(CountryData!$A$1,'Quality check'!$A128-1,'Quality check'!DL$1-1)=0,"",OFFSET(CountryData!$A$1,'Quality check'!$A128-1,'Quality check'!DL$1-1)),"")</f>
        <v>50000</v>
      </c>
      <c r="DM128" s="203">
        <f ca="1">IF(AND(ISNUMBER($A128),ISNUMBER(DM$1)),IF(OFFSET(CountryData!$A$1,'Quality check'!$A128-1,'Quality check'!DM$1-1)=0,"",OFFSET(CountryData!$A$1,'Quality check'!$A128-1,'Quality check'!DM$1-1)),"")</f>
        <v>30000</v>
      </c>
      <c r="DN128" s="203">
        <f ca="1">IF(AND(ISNUMBER($A128),ISNUMBER(DN$1)),IF(OFFSET(CountryData!$A$1,'Quality check'!$A128-1,'Quality check'!DN$1-1)=0,"",OFFSET(CountryData!$A$1,'Quality check'!$A128-1,'Quality check'!DN$1-1)),"")</f>
        <v>96400</v>
      </c>
      <c r="DO128" t="str">
        <f ca="1">IF(AND(ISNUMBER($A128),ISNUMBER(DO$1)),IF(OFFSET(CountryData!$A$1,'Quality check'!$A128-1,'Quality check'!DO$1-1)=0,"",OFFSET(CountryData!$A$1,'Quality check'!$A128-1,'Quality check'!DO$1-1)),"")</f>
        <v/>
      </c>
      <c r="DP128" t="str">
        <f ca="1">IF(AND(ISNUMBER($A128),ISNUMBER(DP$1)),IF(OFFSET(CountryData!$A$1,'Quality check'!$A128-1,'Quality check'!DP$1-1)=0,"",OFFSET(CountryData!$A$1,'Quality check'!$A128-1,'Quality check'!DP$1-1)),"")</f>
        <v/>
      </c>
      <c r="EF128">
        <f t="shared" si="14"/>
        <v>22</v>
      </c>
      <c r="EG128" t="str">
        <f t="shared" si="15"/>
        <v/>
      </c>
      <c r="EH128" t="str">
        <f t="shared" si="11"/>
        <v/>
      </c>
    </row>
    <row r="129" spans="1:138" x14ac:dyDescent="0.25">
      <c r="A129" s="114">
        <f>IF(ISNUMBER(MATCH(C129,CountryData!$EM:$EM,0)),MATCH(C129,CountryData!$EM:$EM,0),"")</f>
        <v>69</v>
      </c>
      <c r="B129" t="s">
        <v>498</v>
      </c>
      <c r="C129" t="s">
        <v>812</v>
      </c>
      <c r="D129" t="str">
        <f t="shared" si="12"/>
        <v>Zambia</v>
      </c>
      <c r="E129">
        <f t="shared" si="13"/>
        <v>2011</v>
      </c>
      <c r="F129" s="203">
        <f ca="1">IF(AND(ISNUMBER($A129),ISNUMBER(F$1)),IF(OFFSET(CountryData!$A$1,'Quality check'!$A129-1,'Quality check'!F$1-1)=0,"",OFFSET(CountryData!$A$1,'Quality check'!$A129-1,'Quality check'!F$1-1)),"")</f>
        <v>13475000</v>
      </c>
      <c r="G129" s="203" t="str">
        <f ca="1">IF(AND(ISNUMBER($A129),ISNUMBER(G$1)),IF(OFFSET(CountryData!$A$1,'Quality check'!$A129-1,'Quality check'!G$1-1)=0,"",OFFSET(CountryData!$A$1,'Quality check'!$A129-1,'Quality check'!G$1-1)),"")</f>
        <v/>
      </c>
      <c r="H129" s="202" t="str">
        <f ca="1">IF(AND(ISNUMBER($A129),ISNUMBER(H$1)),IF(OFFSET(CountryData!$A$1,'Quality check'!$A129-1,'Quality check'!H$1-1)=0,"",OFFSET(CountryData!$A$1,'Quality check'!$A129-1,'Quality check'!H$1-1)),"")</f>
        <v/>
      </c>
      <c r="I129" s="202">
        <f ca="1">IF(AND(ISNUMBER($A129),ISNUMBER(I$1)),IF(OFFSET(CountryData!$A$1,'Quality check'!$A129-1,'Quality check'!I$1-1)=0,"",OFFSET(CountryData!$A$1,'Quality check'!$A129-1,'Quality check'!I$1-1)),"")</f>
        <v>2.6000000000000002E-2</v>
      </c>
      <c r="J129" s="203" t="str">
        <f ca="1">IF(AND(ISNUMBER($A129),ISNUMBER(J$1)),IF(OFFSET(CountryData!$A$1,'Quality check'!$A129-1,'Quality check'!J$1-1)=0,"",OFFSET(CountryData!$A$1,'Quality check'!$A129-1,'Quality check'!J$1-1)),"")</f>
        <v/>
      </c>
      <c r="K129" s="203" t="str">
        <f ca="1">IF(AND(ISNUMBER($A129),ISNUMBER(K$1)),IF(OFFSET(CountryData!$A$1,'Quality check'!$A129-1,'Quality check'!K$1-1)=0,"",OFFSET(CountryData!$A$1,'Quality check'!$A129-1,'Quality check'!K$1-1)),"")</f>
        <v/>
      </c>
      <c r="L129" s="203" t="str">
        <f ca="1">IF(AND(ISNUMBER($A129),ISNUMBER(L$1)),IF(OFFSET(CountryData!$A$1,'Quality check'!$A129-1,'Quality check'!L$1-1)=0,"",OFFSET(CountryData!$A$1,'Quality check'!$A129-1,'Quality check'!L$1-1)),"")</f>
        <v/>
      </c>
      <c r="M129" s="203" t="str">
        <f ca="1">IF(AND(ISNUMBER($A129),ISNUMBER(M$1)),IF(OFFSET(CountryData!$A$1,'Quality check'!$A129-1,'Quality check'!M$1-1)=0,"",OFFSET(CountryData!$A$1,'Quality check'!$A129-1,'Quality check'!M$1-1)),"")</f>
        <v/>
      </c>
      <c r="N129" s="203" t="str">
        <f ca="1">IF(AND(ISNUMBER($A129),ISNUMBER(N$1)),IF(OFFSET(CountryData!$A$1,'Quality check'!$A129-1,'Quality check'!N$1-1)=0,"",OFFSET(CountryData!$A$1,'Quality check'!$A129-1,'Quality check'!N$1-1)),"")</f>
        <v/>
      </c>
      <c r="O129" s="203" t="str">
        <f ca="1">IF(AND(ISNUMBER($A129),ISNUMBER(O$1)),IF(OFFSET(CountryData!$A$1,'Quality check'!$A129-1,'Quality check'!O$1-1)=0,"",OFFSET(CountryData!$A$1,'Quality check'!$A129-1,'Quality check'!O$1-1)),"")</f>
        <v/>
      </c>
      <c r="P129" s="203" t="str">
        <f ca="1">IF(AND(ISNUMBER($A129),ISNUMBER(P$1)),IF(OFFSET(CountryData!$A$1,'Quality check'!$A129-1,'Quality check'!P$1-1)=0,"",OFFSET(CountryData!$A$1,'Quality check'!$A129-1,'Quality check'!P$1-1)),"")</f>
        <v/>
      </c>
      <c r="Q129" s="203" t="str">
        <f ca="1">IF(AND(ISNUMBER($A129),ISNUMBER(Q$1)),IF(OFFSET(CountryData!$A$1,'Quality check'!$A129-1,'Quality check'!Q$1-1)=0,"",OFFSET(CountryData!$A$1,'Quality check'!$A129-1,'Quality check'!Q$1-1)),"")</f>
        <v/>
      </c>
      <c r="R129" s="203" t="str">
        <f ca="1">IF(AND(ISNUMBER($A129),ISNUMBER(R$1)),IF(OFFSET(CountryData!$A$1,'Quality check'!$A129-1,'Quality check'!R$1-1)=0,"",OFFSET(CountryData!$A$1,'Quality check'!$A129-1,'Quality check'!R$1-1)),"")</f>
        <v/>
      </c>
      <c r="S129" s="203" t="str">
        <f ca="1">IF(AND(ISNUMBER($A129),ISNUMBER(S$1)),IF(OFFSET(CountryData!$A$1,'Quality check'!$A129-1,'Quality check'!S$1-1)=0,"",OFFSET(CountryData!$A$1,'Quality check'!$A129-1,'Quality check'!S$1-1)),"")</f>
        <v/>
      </c>
      <c r="T129" s="202" t="str">
        <f ca="1">IF(AND(ISNUMBER($A129),ISNUMBER(T$1)),IF(OFFSET(CountryData!$A$1,'Quality check'!$A129-1,'Quality check'!T$1-1)=0,"",OFFSET(CountryData!$A$1,'Quality check'!$A129-1,'Quality check'!T$1-1)),"")</f>
        <v/>
      </c>
      <c r="U129" s="203" t="str">
        <f ca="1">IF(AND(ISNUMBER($A129),ISNUMBER(U$1)),IF(OFFSET(CountryData!$A$1,'Quality check'!$A129-1,'Quality check'!U$1-1)=0,"",OFFSET(CountryData!$A$1,'Quality check'!$A129-1,'Quality check'!U$1-1)),"")</f>
        <v/>
      </c>
      <c r="V129" s="203" t="str">
        <f ca="1">IF(AND(ISNUMBER($A129),ISNUMBER(V$1)),IF(OFFSET(CountryData!$A$1,'Quality check'!$A129-1,'Quality check'!V$1-1)=0,"",OFFSET(CountryData!$A$1,'Quality check'!$A129-1,'Quality check'!V$1-1)),"")</f>
        <v/>
      </c>
      <c r="W129" s="202" t="str">
        <f ca="1">IF(AND(ISNUMBER($A129),ISNUMBER(W$1)),IF(OFFSET(CountryData!$A$1,'Quality check'!$A129-1,'Quality check'!W$1-1)=0,"",OFFSET(CountryData!$A$1,'Quality check'!$A129-1,'Quality check'!W$1-1)),"")</f>
        <v/>
      </c>
      <c r="X129" s="202" t="str">
        <f ca="1">IF(AND(ISNUMBER($A129),ISNUMBER(X$1)),IF(OFFSET(CountryData!$A$1,'Quality check'!$A129-1,'Quality check'!X$1-1)=0,"",OFFSET(CountryData!$A$1,'Quality check'!$A129-1,'Quality check'!X$1-1)),"")</f>
        <v/>
      </c>
      <c r="Y129" s="202" t="str">
        <f ca="1">IF(AND(ISNUMBER($A129),ISNUMBER(Y$1)),IF(OFFSET(CountryData!$A$1,'Quality check'!$A129-1,'Quality check'!Y$1-1)=0,"",OFFSET(CountryData!$A$1,'Quality check'!$A129-1,'Quality check'!Y$1-1)),"")</f>
        <v/>
      </c>
      <c r="Z129" s="202" t="str">
        <f ca="1">IF(AND(ISNUMBER($A129),ISNUMBER(Z$1)),IF(OFFSET(CountryData!$A$1,'Quality check'!$A129-1,'Quality check'!Z$1-1)=0,"",OFFSET(CountryData!$A$1,'Quality check'!$A129-1,'Quality check'!Z$1-1)),"")</f>
        <v/>
      </c>
      <c r="AA129" s="203" t="str">
        <f ca="1">IF(AND(ISNUMBER($A129),ISNUMBER(AA$1)),IF(OFFSET(CountryData!$A$1,'Quality check'!$A129-1,'Quality check'!AA$1-1)=0,"",OFFSET(CountryData!$A$1,'Quality check'!$A129-1,'Quality check'!AA$1-1)),"")</f>
        <v/>
      </c>
      <c r="AB129" s="203" t="str">
        <f ca="1">IF(AND(ISNUMBER($A129),ISNUMBER(AB$1)),IF(OFFSET(CountryData!$A$1,'Quality check'!$A129-1,'Quality check'!AB$1-1)=0,"",OFFSET(CountryData!$A$1,'Quality check'!$A129-1,'Quality check'!AB$1-1)),"")</f>
        <v/>
      </c>
      <c r="AC129" s="203">
        <f ca="1">IF(AND(ISNUMBER($A129),ISNUMBER(AC$1)),IF(OFFSET(CountryData!$A$1,'Quality check'!$A129-1,'Quality check'!AC$1-1)=0,"",OFFSET(CountryData!$A$1,'Quality check'!$A129-1,'Quality check'!AC$1-1)),"")</f>
        <v>46000</v>
      </c>
      <c r="AD129" s="203" t="str">
        <f ca="1">IF(AND(ISNUMBER($A129),ISNUMBER(AD$1)),IF(OFFSET(CountryData!$A$1,'Quality check'!$A129-1,'Quality check'!AD$1-1)=0,"",OFFSET(CountryData!$A$1,'Quality check'!$A129-1,'Quality check'!AD$1-1)),"")</f>
        <v/>
      </c>
      <c r="AE129" s="202">
        <f ca="1">IF(AND(ISNUMBER($A129),ISNUMBER(AE$1)),IF(OFFSET(CountryData!$A$1,'Quality check'!$A129-1,'Quality check'!AE$1-1)=0,"",OFFSET(CountryData!$A$1,'Quality check'!$A129-1,'Quality check'!AE$1-1)),"")</f>
        <v>0.16</v>
      </c>
      <c r="AF129" s="308">
        <f ca="1">IF(AND(ISNUMBER($A129),ISNUMBER(AF$1)),IF(OFFSET(CountryData!$A$1,'Quality check'!$A129-1,'Quality check'!AF$1-1)=0,"",OFFSET(CountryData!$A$1,'Quality check'!$A129-1,'Quality check'!AF$1-1)),"")</f>
        <v>5</v>
      </c>
      <c r="AG129" s="203" t="str">
        <f ca="1">IF(AND(ISNUMBER($A129),ISNUMBER(AG$1)),IF(OFFSET(CountryData!$A$1,'Quality check'!$A129-1,'Quality check'!AG$1-1)=0,"",OFFSET(CountryData!$A$1,'Quality check'!$A129-1,'Quality check'!AG$1-1)),"")</f>
        <v xml:space="preserve"> </v>
      </c>
      <c r="AH129" s="203">
        <f ca="1">IF(AND(ISNUMBER($A129),ISNUMBER(AH$1)),IF(OFFSET(CountryData!$A$1,'Quality check'!$A129-1,'Quality check'!AH$1-1)=0,"",OFFSET(CountryData!$A$1,'Quality check'!$A129-1,'Quality check'!AH$1-1)),"")</f>
        <v>500</v>
      </c>
      <c r="AI129" s="203">
        <f ca="1">IF(AND(ISNUMBER($A129),ISNUMBER(AI$1)),IF(OFFSET(CountryData!$A$1,'Quality check'!$A129-1,'Quality check'!AI$1-1)=0,"",OFFSET(CountryData!$A$1,'Quality check'!$A129-1,'Quality check'!AI$1-1)),"")</f>
        <v>2085</v>
      </c>
      <c r="AJ129" s="202">
        <f ca="1">IF(AND(ISNUMBER($A129),ISNUMBER(AJ$1)),IF(OFFSET(CountryData!$A$1,'Quality check'!$A129-1,'Quality check'!AJ$1-1)=0,"",OFFSET(CountryData!$A$1,'Quality check'!$A129-1,'Quality check'!AJ$1-1)),"")</f>
        <v>0.59</v>
      </c>
      <c r="AK129" s="202">
        <f ca="1">IF(AND(ISNUMBER($A129),ISNUMBER(AK$1)),IF(OFFSET(CountryData!$A$1,'Quality check'!$A129-1,'Quality check'!AK$1-1)=0,"",OFFSET(CountryData!$A$1,'Quality check'!$A129-1,'Quality check'!AK$1-1)),"")</f>
        <v>0.03</v>
      </c>
      <c r="AL129" s="202">
        <f ca="1">IF(AND(ISNUMBER($A129),ISNUMBER(AL$1)),IF(OFFSET(CountryData!$A$1,'Quality check'!$A129-1,'Quality check'!AL$1-1)=0,"",OFFSET(CountryData!$A$1,'Quality check'!$A129-1,'Quality check'!AL$1-1)),"")</f>
        <v>0.05</v>
      </c>
      <c r="AM129" s="202">
        <f ca="1">IF(AND(ISNUMBER($A129),ISNUMBER(AM$1)),IF(OFFSET(CountryData!$A$1,'Quality check'!$A129-1,'Quality check'!AM$1-1)=0,"",OFFSET(CountryData!$A$1,'Quality check'!$A129-1,'Quality check'!AM$1-1)),"")</f>
        <v>3</v>
      </c>
      <c r="AN129" s="202" t="str">
        <f ca="1">IF(AND(ISNUMBER($A129),ISNUMBER(AN$1)),IF(OFFSET(CountryData!$A$1,'Quality check'!$A129-1,'Quality check'!AN$1-1)=0,"",OFFSET(CountryData!$A$1,'Quality check'!$A129-1,'Quality check'!AN$1-1)),"")</f>
        <v xml:space="preserve"> </v>
      </c>
      <c r="AO129" s="203">
        <f ca="1">IF(AND(ISNUMBER($A129),ISNUMBER(AO$1)),IF(OFFSET(CountryData!$A$1,'Quality check'!$A129-1,'Quality check'!AO$1-1)=0,"",OFFSET(CountryData!$A$1,'Quality check'!$A129-1,'Quality check'!AO$1-1)),"")</f>
        <v>500</v>
      </c>
      <c r="AP129" s="203">
        <f ca="1">IF(AND(ISNUMBER($A129),ISNUMBER(AP$1)),IF(OFFSET(CountryData!$A$1,'Quality check'!$A129-1,'Quality check'!AP$1-1)=0,"",OFFSET(CountryData!$A$1,'Quality check'!$A129-1,'Quality check'!AP$1-1)),"")</f>
        <v>2085</v>
      </c>
      <c r="AQ129" s="202">
        <f ca="1">IF(AND(ISNUMBER($A129),ISNUMBER(AQ$1)),IF(OFFSET(CountryData!$A$1,'Quality check'!$A129-1,'Quality check'!AQ$1-1)=0,"",OFFSET(CountryData!$A$1,'Quality check'!$A129-1,'Quality check'!AQ$1-1)),"")</f>
        <v>0.68</v>
      </c>
      <c r="AR129" s="202">
        <f ca="1">IF(AND(ISNUMBER($A129),ISNUMBER(AR$1)),IF(OFFSET(CountryData!$A$1,'Quality check'!$A129-1,'Quality check'!AR$1-1)=0,"",OFFSET(CountryData!$A$1,'Quality check'!$A129-1,'Quality check'!AR$1-1)),"")</f>
        <v>0.03</v>
      </c>
      <c r="AS129" s="202">
        <f ca="1">IF(AND(ISNUMBER($A129),ISNUMBER(AS$1)),IF(OFFSET(CountryData!$A$1,'Quality check'!$A129-1,'Quality check'!AS$1-1)=0,"",OFFSET(CountryData!$A$1,'Quality check'!$A129-1,'Quality check'!AS$1-1)),"")</f>
        <v>0.18</v>
      </c>
      <c r="AT129" s="202">
        <f ca="1">IF(AND(ISNUMBER($A129),ISNUMBER(AT$1)),IF(OFFSET(CountryData!$A$1,'Quality check'!$A129-1,'Quality check'!AT$1-1)=0,"",OFFSET(CountryData!$A$1,'Quality check'!$A129-1,'Quality check'!AT$1-1)),"")</f>
        <v>0.16</v>
      </c>
      <c r="AU129" s="202">
        <f ca="1">IF(AND(ISNUMBER($A129),ISNUMBER(AU$1)),IF(OFFSET(CountryData!$A$1,'Quality check'!$A129-1,'Quality check'!AU$1-1)=0,"",OFFSET(CountryData!$A$1,'Quality check'!$A129-1,'Quality check'!AU$1-1)),"")</f>
        <v>5</v>
      </c>
      <c r="AV129" s="202" t="str">
        <f ca="1">IF(AND(ISNUMBER($A129),ISNUMBER(AV$1)),IF(OFFSET(CountryData!$A$1,'Quality check'!$A129-1,'Quality check'!AV$1-1)=0,"",OFFSET(CountryData!$A$1,'Quality check'!$A129-1,'Quality check'!AV$1-1)),"")</f>
        <v xml:space="preserve"> </v>
      </c>
      <c r="AW129" s="203">
        <f ca="1">IF(AND(ISNUMBER($A129),ISNUMBER(AW$1)),IF(OFFSET(CountryData!$A$1,'Quality check'!$A129-1,'Quality check'!AW$1-1)=0,"",OFFSET(CountryData!$A$1,'Quality check'!$A129-1,'Quality check'!AW$1-1)),"")</f>
        <v>500</v>
      </c>
      <c r="AX129" s="203">
        <f ca="1">IF(AND(ISNUMBER($A129),ISNUMBER(AX$1)),IF(OFFSET(CountryData!$A$1,'Quality check'!$A129-1,'Quality check'!AX$1-1)=0,"",OFFSET(CountryData!$A$1,'Quality check'!$A129-1,'Quality check'!AX$1-1)),"")</f>
        <v>2085</v>
      </c>
      <c r="AY129" s="202">
        <f ca="1">IF(AND(ISNUMBER($A129),ISNUMBER(AY$1)),IF(OFFSET(CountryData!$A$1,'Quality check'!$A129-1,'Quality check'!AY$1-1)=0,"",OFFSET(CountryData!$A$1,'Quality check'!$A129-1,'Quality check'!AY$1-1)),"")</f>
        <v>3</v>
      </c>
      <c r="AZ129" s="202">
        <f ca="1">IF(AND(ISNUMBER($A129),ISNUMBER(AZ$1)),IF(OFFSET(CountryData!$A$1,'Quality check'!$A129-1,'Quality check'!AZ$1-1)=0,"",OFFSET(CountryData!$A$1,'Quality check'!$A129-1,'Quality check'!AZ$1-1)),"")</f>
        <v>0.31</v>
      </c>
      <c r="BA129" s="202">
        <f ca="1">IF(AND(ISNUMBER($A129),ISNUMBER(BA$1)),IF(OFFSET(CountryData!$A$1,'Quality check'!$A129-1,'Quality check'!BA$1-1)=0,"",OFFSET(CountryData!$A$1,'Quality check'!$A129-1,'Quality check'!BA$1-1)),"")</f>
        <v>0.03</v>
      </c>
      <c r="BB129" s="202">
        <f ca="1">IF(AND(ISNUMBER($A129),ISNUMBER(BB$1)),IF(OFFSET(CountryData!$A$1,'Quality check'!$A129-1,'Quality check'!BB$1-1)=0,"",OFFSET(CountryData!$A$1,'Quality check'!$A129-1,'Quality check'!BB$1-1)),"")</f>
        <v>0.17</v>
      </c>
      <c r="BC129" s="202">
        <f ca="1">IF(AND(ISNUMBER($A129),ISNUMBER(BC$1)),IF(OFFSET(CountryData!$A$1,'Quality check'!$A129-1,'Quality check'!BC$1-1)=0,"",OFFSET(CountryData!$A$1,'Quality check'!$A129-1,'Quality check'!BC$1-1)),"")</f>
        <v>0.03</v>
      </c>
      <c r="BD129" s="313" t="str">
        <f ca="1">IF(AND(ISNUMBER($A129),ISNUMBER(BD$1)),IF(OFFSET(CountryData!$A$1,'Quality check'!$A129-1,'Quality check'!BD$1-1)=0,"",OFFSET(CountryData!$A$1,'Quality check'!$A129-1,'Quality check'!BD$1-1)),"")</f>
        <v/>
      </c>
      <c r="BE129" s="313" t="str">
        <f ca="1">IF(AND(ISNUMBER($A129),ISNUMBER(BE$1)),IF(OFFSET(CountryData!$A$1,'Quality check'!$A129-1,'Quality check'!BE$1-1)=0,"",OFFSET(CountryData!$A$1,'Quality check'!$A129-1,'Quality check'!BE$1-1)),"")</f>
        <v/>
      </c>
      <c r="BF129" s="313" t="str">
        <f ca="1">IF(AND(ISNUMBER($A129),ISNUMBER(BF$1)),IF(OFFSET(CountryData!$A$1,'Quality check'!$A129-1,'Quality check'!BF$1-1)=0,"",OFFSET(CountryData!$A$1,'Quality check'!$A129-1,'Quality check'!BF$1-1)),"")</f>
        <v/>
      </c>
      <c r="BG129" s="203" t="str">
        <f ca="1">IF(AND(ISNUMBER($A129),ISNUMBER(BG$1)),IF(OFFSET(CountryData!$A$1,'Quality check'!$A129-1,'Quality check'!BG$1-1)=0,"",OFFSET(CountryData!$A$1,'Quality check'!$A129-1,'Quality check'!BG$1-1)),"")</f>
        <v/>
      </c>
      <c r="BH129" s="202" t="str">
        <f ca="1">IF(AND(ISNUMBER($A129),ISNUMBER(BH$1)),IF(OFFSET(CountryData!$A$1,'Quality check'!$A129-1,'Quality check'!BH$1-1)=0,"",OFFSET(CountryData!$A$1,'Quality check'!$A129-1,'Quality check'!BH$1-1)),"")</f>
        <v/>
      </c>
      <c r="BI129" s="203" t="str">
        <f ca="1">IF(AND(ISNUMBER($A129),ISNUMBER(BI$1)),IF(OFFSET(CountryData!$A$1,'Quality check'!$A129-1,'Quality check'!BI$1-1)=0,"",OFFSET(CountryData!$A$1,'Quality check'!$A129-1,'Quality check'!BI$1-1)),"")</f>
        <v/>
      </c>
      <c r="BJ129" s="202" t="str">
        <f ca="1">IF(AND(ISNUMBER($A129),ISNUMBER(BJ$1)),IF(OFFSET(CountryData!$A$1,'Quality check'!$A129-1,'Quality check'!BJ$1-1)=0,"",OFFSET(CountryData!$A$1,'Quality check'!$A129-1,'Quality check'!BJ$1-1)),"")</f>
        <v/>
      </c>
      <c r="BK129" s="202" t="str">
        <f ca="1">IF(AND(ISNUMBER($A129),ISNUMBER(BK$1)),IF(OFFSET(CountryData!$A$1,'Quality check'!$A129-1,'Quality check'!BK$1-1)=0,"",OFFSET(CountryData!$A$1,'Quality check'!$A129-1,'Quality check'!BK$1-1)),"")</f>
        <v/>
      </c>
      <c r="BL129" s="308">
        <f ca="1">IF(AND(ISNUMBER($A129),ISNUMBER(BL$1)),IF(OFFSET(CountryData!$A$1,'Quality check'!$A129-1,'Quality check'!BL$1-1)=0,"",OFFSET(CountryData!$A$1,'Quality check'!$A129-1,'Quality check'!BL$1-1)),"")</f>
        <v>0.01</v>
      </c>
      <c r="BM129" s="308">
        <f ca="1">IF(AND(ISNUMBER($A129),ISNUMBER(BM$1)),IF(OFFSET(CountryData!$A$1,'Quality check'!$A129-1,'Quality check'!BM$1-1)=0,"",OFFSET(CountryData!$A$1,'Quality check'!$A129-1,'Quality check'!BM$1-1)),"")</f>
        <v>0.55000000000000004</v>
      </c>
      <c r="BN129" s="308">
        <f ca="1">IF(AND(ISNUMBER($A129),ISNUMBER(BN$1)),IF(OFFSET(CountryData!$A$1,'Quality check'!$A129-1,'Quality check'!BN$1-1)=0,"",OFFSET(CountryData!$A$1,'Quality check'!$A129-1,'Quality check'!BN$1-1)),"")</f>
        <v>0.55000000000000004</v>
      </c>
      <c r="BO129" s="308">
        <f ca="1">IF(AND(ISNUMBER($A129),ISNUMBER(BO$1)),IF(OFFSET(CountryData!$A$1,'Quality check'!$A129-1,'Quality check'!BO$1-1)=0,"",OFFSET(CountryData!$A$1,'Quality check'!$A129-1,'Quality check'!BO$1-1)),"")</f>
        <v>0.6</v>
      </c>
      <c r="BP129" s="308">
        <f ca="1">IF(AND(ISNUMBER($A129),ISNUMBER(BP$1)),IF(OFFSET(CountryData!$A$1,'Quality check'!$A129-1,'Quality check'!BP$1-1)=0,"",OFFSET(CountryData!$A$1,'Quality check'!$A129-1,'Quality check'!BP$1-1)),"")</f>
        <v>0.6</v>
      </c>
      <c r="BQ129" s="308">
        <f ca="1">IF(AND(ISNUMBER($A129),ISNUMBER(BQ$1)),IF(OFFSET(CountryData!$A$1,'Quality check'!$A129-1,'Quality check'!BQ$1-1)=0,"",OFFSET(CountryData!$A$1,'Quality check'!$A129-1,'Quality check'!BQ$1-1)),"")</f>
        <v>0.56000000000000005</v>
      </c>
      <c r="BR129" s="308">
        <f ca="1">IF(AND(ISNUMBER($A129),ISNUMBER(BR$1)),IF(OFFSET(CountryData!$A$1,'Quality check'!$A129-1,'Quality check'!BR$1-1)=0,"",OFFSET(CountryData!$A$1,'Quality check'!$A129-1,'Quality check'!BR$1-1)),"")</f>
        <v>1</v>
      </c>
      <c r="BS129" s="308">
        <f ca="1">IF(AND(ISNUMBER($A129),ISNUMBER(BS$1)),IF(OFFSET(CountryData!$A$1,'Quality check'!$A129-1,'Quality check'!BS$1-1)=0,"",OFFSET(CountryData!$A$1,'Quality check'!$A129-1,'Quality check'!BS$1-1)),"")</f>
        <v>0.55000000000000004</v>
      </c>
      <c r="BT129" s="308">
        <f ca="1">IF(AND(ISNUMBER($A129),ISNUMBER(BT$1)),IF(OFFSET(CountryData!$A$1,'Quality check'!$A129-1,'Quality check'!BT$1-1)=0,"",OFFSET(CountryData!$A$1,'Quality check'!$A129-1,'Quality check'!BT$1-1)),"")</f>
        <v>0.55000000000000004</v>
      </c>
      <c r="BU129" s="308">
        <f ca="1">IF(AND(ISNUMBER($A129),ISNUMBER(BU$1)),IF(OFFSET(CountryData!$A$1,'Quality check'!$A129-1,'Quality check'!BU$1-1)=0,"",OFFSET(CountryData!$A$1,'Quality check'!$A129-1,'Quality check'!BU$1-1)),"")</f>
        <v>0.17</v>
      </c>
      <c r="BV129" s="308">
        <f ca="1">IF(AND(ISNUMBER($A129),ISNUMBER(BV$1)),IF(OFFSET(CountryData!$A$1,'Quality check'!$A129-1,'Quality check'!BV$1-1)=0,"",OFFSET(CountryData!$A$1,'Quality check'!$A129-1,'Quality check'!BV$1-1)),"")</f>
        <v>0.34</v>
      </c>
      <c r="BW129" s="308">
        <f ca="1">IF(AND(ISNUMBER($A129),ISNUMBER(BW$1)),IF(OFFSET(CountryData!$A$1,'Quality check'!$A129-1,'Quality check'!BW$1-1)=0,"",OFFSET(CountryData!$A$1,'Quality check'!$A129-1,'Quality check'!BW$1-1)),"")</f>
        <v>0.26</v>
      </c>
      <c r="BX129" s="202">
        <f ca="1">IF(AND(ISNUMBER($A129),ISNUMBER(BX$1)),IF(OFFSET(CountryData!$A$1,'Quality check'!$A129-1,'Quality check'!BX$1-1)=0,"",OFFSET(CountryData!$A$1,'Quality check'!$A129-1,'Quality check'!BX$1-1)),"")</f>
        <v>0.01</v>
      </c>
      <c r="BY129" s="308">
        <f ca="1">IF(AND(ISNUMBER($A129),ISNUMBER(BY$1)),IF(OFFSET(CountryData!$A$1,'Quality check'!$A129-1,'Quality check'!BY$1-1)=0,"",OFFSET(CountryData!$A$1,'Quality check'!$A129-1,'Quality check'!BY$1-1)),"")</f>
        <v>0.55000000000000004</v>
      </c>
      <c r="BZ129" s="308">
        <f ca="1">IF(AND(ISNUMBER($A129),ISNUMBER(BZ$1)),IF(OFFSET(CountryData!$A$1,'Quality check'!$A129-1,'Quality check'!BZ$1-1)=0,"",OFFSET(CountryData!$A$1,'Quality check'!$A129-1,'Quality check'!BZ$1-1)),"")</f>
        <v>0.55000000000000004</v>
      </c>
      <c r="CA129" s="308">
        <f ca="1">IF(AND(ISNUMBER($A129),ISNUMBER(CA$1)),IF(OFFSET(CountryData!$A$1,'Quality check'!$A129-1,'Quality check'!CA$1-1)=0,"",OFFSET(CountryData!$A$1,'Quality check'!$A129-1,'Quality check'!CA$1-1)),"")</f>
        <v>0.68</v>
      </c>
      <c r="CB129" s="308">
        <f ca="1">IF(AND(ISNUMBER($A129),ISNUMBER(CB$1)),IF(OFFSET(CountryData!$A$1,'Quality check'!$A129-1,'Quality check'!CB$1-1)=0,"",OFFSET(CountryData!$A$1,'Quality check'!$A129-1,'Quality check'!CB$1-1)),"")</f>
        <v>0.47</v>
      </c>
      <c r="CC129" s="308">
        <f ca="1">IF(AND(ISNUMBER($A129),ISNUMBER(CC$1)),IF(OFFSET(CountryData!$A$1,'Quality check'!$A129-1,'Quality check'!CC$1-1)=0,"",OFFSET(CountryData!$A$1,'Quality check'!$A129-1,'Quality check'!CC$1-1)),"")</f>
        <v>1</v>
      </c>
      <c r="CD129" s="308">
        <f ca="1">IF(AND(ISNUMBER($A129),ISNUMBER(CD$1)),IF(OFFSET(CountryData!$A$1,'Quality check'!$A129-1,'Quality check'!CD$1-1)=0,"",OFFSET(CountryData!$A$1,'Quality check'!$A129-1,'Quality check'!CD$1-1)),"")</f>
        <v>0.122</v>
      </c>
      <c r="CE129" s="308">
        <f ca="1">IF(AND(ISNUMBER($A129),ISNUMBER(CE$1)),IF(OFFSET(CountryData!$A$1,'Quality check'!$A129-1,'Quality check'!CE$1-1)=0,"",OFFSET(CountryData!$A$1,'Quality check'!$A129-1,'Quality check'!CE$1-1)),"")</f>
        <v>1</v>
      </c>
      <c r="CF129" s="308">
        <f ca="1">IF(AND(ISNUMBER($A129),ISNUMBER(CF$1)),IF(OFFSET(CountryData!$A$1,'Quality check'!$A129-1,'Quality check'!CF$1-1)=0,"",OFFSET(CountryData!$A$1,'Quality check'!$A129-1,'Quality check'!CF$1-1)),"")</f>
        <v>0.7</v>
      </c>
      <c r="CG129" s="308">
        <f ca="1">IF(AND(ISNUMBER($A129),ISNUMBER(CG$1)),IF(OFFSET(CountryData!$A$1,'Quality check'!$A129-1,'Quality check'!CG$1-1)=0,"",OFFSET(CountryData!$A$1,'Quality check'!$A129-1,'Quality check'!CG$1-1)),"")</f>
        <v>0.62</v>
      </c>
      <c r="CH129" s="308">
        <f ca="1">IF(AND(ISNUMBER($A129),ISNUMBER(CH$1)),IF(OFFSET(CountryData!$A$1,'Quality check'!$A129-1,'Quality check'!CH$1-1)=0,"",OFFSET(CountryData!$A$1,'Quality check'!$A129-1,'Quality check'!CH$1-1)),"")</f>
        <v>0.5</v>
      </c>
      <c r="CI129" s="308">
        <f ca="1">IF(AND(ISNUMBER($A129),ISNUMBER(CI$1)),IF(OFFSET(CountryData!$A$1,'Quality check'!$A129-1,'Quality check'!CI$1-1)=0,"",OFFSET(CountryData!$A$1,'Quality check'!$A129-1,'Quality check'!CI$1-1)),"")</f>
        <v>0.46</v>
      </c>
      <c r="CJ129" s="308" t="str">
        <f ca="1">IF(AND(ISNUMBER($A129),ISNUMBER(CJ$1)),IF(OFFSET(CountryData!$A$1,'Quality check'!$A129-1,'Quality check'!CJ$1-1)=0,"",OFFSET(CountryData!$A$1,'Quality check'!$A129-1,'Quality check'!CJ$1-1)),"")</f>
        <v/>
      </c>
      <c r="CK129" s="202" t="str">
        <f ca="1">IF(AND(ISNUMBER($A129),ISNUMBER(CK$1)),IF(OFFSET(CountryData!$A$1,'Quality check'!$A129-1,'Quality check'!CK$1-1)=0,"",OFFSET(CountryData!$A$1,'Quality check'!$A129-1,'Quality check'!CK$1-1)),"")</f>
        <v/>
      </c>
      <c r="CL129" s="308" t="str">
        <f ca="1">IF(AND(ISNUMBER($A129),ISNUMBER(CL$1)),IF(OFFSET(CountryData!$A$1,'Quality check'!$A129-1,'Quality check'!CL$1-1)=0,"",OFFSET(CountryData!$A$1,'Quality check'!$A129-1,'Quality check'!CL$1-1)),"")</f>
        <v/>
      </c>
      <c r="CM129" s="308" t="str">
        <f ca="1">IF(AND(ISNUMBER($A129),ISNUMBER(CM$1)),IF(OFFSET(CountryData!$A$1,'Quality check'!$A129-1,'Quality check'!CM$1-1)=0,"",OFFSET(CountryData!$A$1,'Quality check'!$A129-1,'Quality check'!CM$1-1)),"")</f>
        <v/>
      </c>
      <c r="CN129" s="308" t="str">
        <f ca="1">IF(AND(ISNUMBER($A129),ISNUMBER(CN$1)),IF(OFFSET(CountryData!$A$1,'Quality check'!$A129-1,'Quality check'!CN$1-1)=0,"",OFFSET(CountryData!$A$1,'Quality check'!$A129-1,'Quality check'!CN$1-1)),"")</f>
        <v/>
      </c>
      <c r="CO129" s="308" t="str">
        <f ca="1">IF(AND(ISNUMBER($A129),ISNUMBER(CO$1)),IF(OFFSET(CountryData!$A$1,'Quality check'!$A129-1,'Quality check'!CO$1-1)=0,"",OFFSET(CountryData!$A$1,'Quality check'!$A129-1,'Quality check'!CO$1-1)),"")</f>
        <v/>
      </c>
      <c r="CP129" s="308" t="str">
        <f ca="1">IF(AND(ISNUMBER($A129),ISNUMBER(CP$1)),IF(OFFSET(CountryData!$A$1,'Quality check'!$A129-1,'Quality check'!CP$1-1)=0,"",OFFSET(CountryData!$A$1,'Quality check'!$A129-1,'Quality check'!CP$1-1)),"")</f>
        <v/>
      </c>
      <c r="CQ129" s="308">
        <f ca="1">IF(AND(ISNUMBER($A129),ISNUMBER(CQ$1)),IF(OFFSET(CountryData!$A$1,'Quality check'!$A129-1,'Quality check'!CQ$1-1)=0,"",OFFSET(CountryData!$A$1,'Quality check'!$A129-1,'Quality check'!CQ$1-1)),"")</f>
        <v>0.8</v>
      </c>
      <c r="CR129" s="203">
        <f ca="1">IF(AND(ISNUMBER($A129),ISNUMBER(CR$1)),IF(OFFSET(CountryData!$A$1,'Quality check'!$A129-1,'Quality check'!CR$1-1)=0,"",OFFSET(CountryData!$A$1,'Quality check'!$A129-1,'Quality check'!CR$1-1)),"")</f>
        <v>380</v>
      </c>
      <c r="CS129" s="203">
        <f ca="1">IF(AND(ISNUMBER($A129),ISNUMBER(CS$1)),IF(OFFSET(CountryData!$A$1,'Quality check'!$A129-1,'Quality check'!CS$1-1)=0,"",OFFSET(CountryData!$A$1,'Quality check'!$A129-1,'Quality check'!CS$1-1)),"")</f>
        <v>480</v>
      </c>
      <c r="CT129" s="203">
        <f ca="1">IF(AND(ISNUMBER($A129),ISNUMBER(CT$1)),IF(OFFSET(CountryData!$A$1,'Quality check'!$A129-1,'Quality check'!CT$1-1)=0,"",OFFSET(CountryData!$A$1,'Quality check'!$A129-1,'Quality check'!CT$1-1)),"")</f>
        <v>11952</v>
      </c>
      <c r="CU129" s="203">
        <f ca="1">IF(AND(ISNUMBER($A129),ISNUMBER(CU$1)),IF(OFFSET(CountryData!$A$1,'Quality check'!$A129-1,'Quality check'!CU$1-1)=0,"",OFFSET(CountryData!$A$1,'Quality check'!$A129-1,'Quality check'!CU$1-1)),"")</f>
        <v>900</v>
      </c>
      <c r="CV129" s="203">
        <f ca="1">IF(AND(ISNUMBER($A129),ISNUMBER(CV$1)),IF(OFFSET(CountryData!$A$1,'Quality check'!$A129-1,'Quality check'!CV$1-1)=0,"",OFFSET(CountryData!$A$1,'Quality check'!$A129-1,'Quality check'!CV$1-1)),"")</f>
        <v>9000</v>
      </c>
      <c r="CW129" s="203">
        <f ca="1">IF(AND(ISNUMBER($A129),ISNUMBER(CW$1)),IF(OFFSET(CountryData!$A$1,'Quality check'!$A129-1,'Quality check'!CW$1-1)=0,"",OFFSET(CountryData!$A$1,'Quality check'!$A129-1,'Quality check'!CW$1-1)),"")</f>
        <v>900</v>
      </c>
      <c r="CX129" s="203">
        <f ca="1">IF(AND(ISNUMBER($A129),ISNUMBER(CX$1)),IF(OFFSET(CountryData!$A$1,'Quality check'!$A129-1,'Quality check'!CX$1-1)=0,"",OFFSET(CountryData!$A$1,'Quality check'!$A129-1,'Quality check'!CX$1-1)),"")</f>
        <v>7900</v>
      </c>
      <c r="CY129" s="203">
        <f ca="1">IF(AND(ISNUMBER($A129),ISNUMBER(CY$1)),IF(OFFSET(CountryData!$A$1,'Quality check'!$A129-1,'Quality check'!CY$1-1)=0,"",OFFSET(CountryData!$A$1,'Quality check'!$A129-1,'Quality check'!CY$1-1)),"")</f>
        <v>50000</v>
      </c>
      <c r="CZ129" s="308">
        <f ca="1">IF(AND(ISNUMBER($A129),ISNUMBER(CZ$1)),IF(OFFSET(CountryData!$A$1,'Quality check'!$A129-1,'Quality check'!CZ$1-1)=0,"",OFFSET(CountryData!$A$1,'Quality check'!$A129-1,'Quality check'!CZ$1-1)),"")</f>
        <v>6</v>
      </c>
      <c r="DA129" s="308">
        <f ca="1">IF(AND(ISNUMBER($A129),ISNUMBER(DA$1)),IF(OFFSET(CountryData!$A$1,'Quality check'!$A129-1,'Quality check'!DA$1-1)=0,"",OFFSET(CountryData!$A$1,'Quality check'!$A129-1,'Quality check'!DA$1-1)),"")</f>
        <v>2</v>
      </c>
      <c r="DB129" s="202">
        <f ca="1">IF(AND(ISNUMBER($A129),ISNUMBER(DB$1)),IF(OFFSET(CountryData!$A$1,'Quality check'!$A129-1,'Quality check'!DB$1-1)=0,"",OFFSET(CountryData!$A$1,'Quality check'!$A129-1,'Quality check'!DB$1-1)),"")</f>
        <v>0.5</v>
      </c>
      <c r="DC129" s="308">
        <f ca="1">IF(AND(ISNUMBER($A129),ISNUMBER(DC$1)),IF(OFFSET(CountryData!$A$1,'Quality check'!$A129-1,'Quality check'!DC$1-1)=0,"",OFFSET(CountryData!$A$1,'Quality check'!$A129-1,'Quality check'!DC$1-1)),"")</f>
        <v>13</v>
      </c>
      <c r="DD129" s="308">
        <f ca="1">IF(AND(ISNUMBER($A129),ISNUMBER(DD$1)),IF(OFFSET(CountryData!$A$1,'Quality check'!$A129-1,'Quality check'!DD$1-1)=0,"",OFFSET(CountryData!$A$1,'Quality check'!$A129-1,'Quality check'!DD$1-1)),"")</f>
        <v>0.08</v>
      </c>
      <c r="DE129" s="202">
        <f ca="1">IF(AND(ISNUMBER($A129),ISNUMBER(DE$1)),IF(OFFSET(CountryData!$A$1,'Quality check'!$A129-1,'Quality check'!DE$1-1)=0,"",OFFSET(CountryData!$A$1,'Quality check'!$A129-1,'Quality check'!DE$1-1)),"")</f>
        <v>0.02</v>
      </c>
      <c r="DF129" s="203">
        <f ca="1">IF(AND(ISNUMBER($A129),ISNUMBER(DF$1)),IF(OFFSET(CountryData!$A$1,'Quality check'!$A129-1,'Quality check'!DF$1-1)=0,"",OFFSET(CountryData!$A$1,'Quality check'!$A129-1,'Quality check'!DF$1-1)),"")</f>
        <v>5</v>
      </c>
      <c r="DG129" s="308" t="str">
        <f ca="1">IF(AND(ISNUMBER($A129),ISNUMBER(DG$1)),IF(OFFSET(CountryData!$A$1,'Quality check'!$A129-1,'Quality check'!DG$1-1)=0,"",OFFSET(CountryData!$A$1,'Quality check'!$A129-1,'Quality check'!DG$1-1)),"")</f>
        <v/>
      </c>
      <c r="DH129" s="203" t="str">
        <f ca="1">IF(AND(ISNUMBER($A129),ISNUMBER(DH$1)),IF(OFFSET(CountryData!$A$1,'Quality check'!$A129-1,'Quality check'!DH$1-1)=0,"",OFFSET(CountryData!$A$1,'Quality check'!$A129-1,'Quality check'!DH$1-1)),"")</f>
        <v/>
      </c>
      <c r="DI129" s="308" t="str">
        <f ca="1">IF(AND(ISNUMBER($A129),ISNUMBER(DI$1)),IF(OFFSET(CountryData!$A$1,'Quality check'!$A129-1,'Quality check'!DI$1-1)=0,"",OFFSET(CountryData!$A$1,'Quality check'!$A129-1,'Quality check'!DI$1-1)),"")</f>
        <v/>
      </c>
      <c r="DJ129" s="308" t="str">
        <f ca="1">IF(AND(ISNUMBER($A129),ISNUMBER(DJ$1)),IF(OFFSET(CountryData!$A$1,'Quality check'!$A129-1,'Quality check'!DJ$1-1)=0,"",OFFSET(CountryData!$A$1,'Quality check'!$A129-1,'Quality check'!DJ$1-1)),"")</f>
        <v/>
      </c>
      <c r="DK129" s="203">
        <f ca="1">IF(AND(ISNUMBER($A129),ISNUMBER(DK$1)),IF(OFFSET(CountryData!$A$1,'Quality check'!$A129-1,'Quality check'!DK$1-1)=0,"",OFFSET(CountryData!$A$1,'Quality check'!$A129-1,'Quality check'!DK$1-1)),"")</f>
        <v>30000</v>
      </c>
      <c r="DL129" s="203">
        <f ca="1">IF(AND(ISNUMBER($A129),ISNUMBER(DL$1)),IF(OFFSET(CountryData!$A$1,'Quality check'!$A129-1,'Quality check'!DL$1-1)=0,"",OFFSET(CountryData!$A$1,'Quality check'!$A129-1,'Quality check'!DL$1-1)),"")</f>
        <v>50000</v>
      </c>
      <c r="DM129" s="203">
        <f ca="1">IF(AND(ISNUMBER($A129),ISNUMBER(DM$1)),IF(OFFSET(CountryData!$A$1,'Quality check'!$A129-1,'Quality check'!DM$1-1)=0,"",OFFSET(CountryData!$A$1,'Quality check'!$A129-1,'Quality check'!DM$1-1)),"")</f>
        <v>30000</v>
      </c>
      <c r="DN129" s="203">
        <f ca="1">IF(AND(ISNUMBER($A129),ISNUMBER(DN$1)),IF(OFFSET(CountryData!$A$1,'Quality check'!$A129-1,'Quality check'!DN$1-1)=0,"",OFFSET(CountryData!$A$1,'Quality check'!$A129-1,'Quality check'!DN$1-1)),"")</f>
        <v>96400</v>
      </c>
      <c r="DO129" t="str">
        <f ca="1">IF(AND(ISNUMBER($A129),ISNUMBER(DO$1)),IF(OFFSET(CountryData!$A$1,'Quality check'!$A129-1,'Quality check'!DO$1-1)=0,"",OFFSET(CountryData!$A$1,'Quality check'!$A129-1,'Quality check'!DO$1-1)),"")</f>
        <v/>
      </c>
      <c r="DP129" t="str">
        <f ca="1">IF(AND(ISNUMBER($A129),ISNUMBER(DP$1)),IF(OFFSET(CountryData!$A$1,'Quality check'!$A129-1,'Quality check'!DP$1-1)=0,"",OFFSET(CountryData!$A$1,'Quality check'!$A129-1,'Quality check'!DP$1-1)),"")</f>
        <v/>
      </c>
      <c r="EF129">
        <f t="shared" si="14"/>
        <v>22</v>
      </c>
      <c r="EG129" t="str">
        <f t="shared" si="15"/>
        <v/>
      </c>
      <c r="EH129" t="str">
        <f t="shared" si="11"/>
        <v/>
      </c>
    </row>
    <row r="130" spans="1:138" x14ac:dyDescent="0.25">
      <c r="A130" s="114">
        <f>IF(ISNUMBER(MATCH(C130,CountryData!$EM:$EM,0)),MATCH(C130,CountryData!$EM:$EM,0),"")</f>
        <v>91</v>
      </c>
      <c r="B130" t="s">
        <v>499</v>
      </c>
      <c r="C130" t="s">
        <v>813</v>
      </c>
      <c r="D130" t="str">
        <f t="shared" si="12"/>
        <v>Zambia</v>
      </c>
      <c r="E130">
        <f t="shared" si="13"/>
        <v>2012</v>
      </c>
      <c r="F130" s="203">
        <f ca="1">IF(AND(ISNUMBER($A130),ISNUMBER(F$1)),IF(OFFSET(CountryData!$A$1,'Quality check'!$A130-1,'Quality check'!F$1-1)=0,"",OFFSET(CountryData!$A$1,'Quality check'!$A130-1,'Quality check'!F$1-1)),"")</f>
        <v>13806539</v>
      </c>
      <c r="G130" s="203">
        <f ca="1">IF(AND(ISNUMBER($A130),ISNUMBER(G$1)),IF(OFFSET(CountryData!$A$1,'Quality check'!$A130-1,'Quality check'!G$1-1)=0,"",OFFSET(CountryData!$A$1,'Quality check'!$A130-1,'Quality check'!G$1-1)),"")</f>
        <v>6268169</v>
      </c>
      <c r="H130" s="202">
        <f ca="1">IF(AND(ISNUMBER($A130),ISNUMBER(H$1)),IF(OFFSET(CountryData!$A$1,'Quality check'!$A130-1,'Quality check'!H$1-1)=0,"",OFFSET(CountryData!$A$1,'Quality check'!$A130-1,'Quality check'!H$1-1)),"")</f>
        <v>1</v>
      </c>
      <c r="I130" s="202">
        <f ca="1">IF(AND(ISNUMBER($A130),ISNUMBER(I$1)),IF(OFFSET(CountryData!$A$1,'Quality check'!$A130-1,'Quality check'!I$1-1)=0,"",OFFSET(CountryData!$A$1,'Quality check'!$A130-1,'Quality check'!I$1-1)),"")</f>
        <v>2.8000000000000001E-2</v>
      </c>
      <c r="J130" s="203">
        <f ca="1">IF(AND(ISNUMBER($A130),ISNUMBER(J$1)),IF(OFFSET(CountryData!$A$1,'Quality check'!$A130-1,'Quality check'!J$1-1)=0,"",OFFSET(CountryData!$A$1,'Quality check'!$A130-1,'Quality check'!J$1-1)),"")</f>
        <v>7041335</v>
      </c>
      <c r="K130" s="203">
        <f ca="1">IF(AND(ISNUMBER($A130),ISNUMBER(K$1)),IF(OFFSET(CountryData!$A$1,'Quality check'!$A130-1,'Quality check'!K$1-1)=0,"",OFFSET(CountryData!$A$1,'Quality check'!$A130-1,'Quality check'!K$1-1)),"")</f>
        <v>3037439</v>
      </c>
      <c r="L130" s="203">
        <f ca="1">IF(AND(ISNUMBER($A130),ISNUMBER(L$1)),IF(OFFSET(CountryData!$A$1,'Quality check'!$A130-1,'Quality check'!L$1-1)=0,"",OFFSET(CountryData!$A$1,'Quality check'!$A130-1,'Quality check'!L$1-1)),"")</f>
        <v>745553</v>
      </c>
      <c r="M130" s="203">
        <f ca="1">IF(AND(ISNUMBER($A130),ISNUMBER(M$1)),IF(OFFSET(CountryData!$A$1,'Quality check'!$A130-1,'Quality check'!M$1-1)=0,"",OFFSET(CountryData!$A$1,'Quality check'!$A130-1,'Quality check'!M$1-1)),"")</f>
        <v>2761308</v>
      </c>
      <c r="N130" s="203">
        <f ca="1">IF(AND(ISNUMBER($A130),ISNUMBER(N$1)),IF(OFFSET(CountryData!$A$1,'Quality check'!$A130-1,'Quality check'!N$1-1)=0,"",OFFSET(CountryData!$A$1,'Quality check'!$A130-1,'Quality check'!N$1-1)),"")</f>
        <v>2209046</v>
      </c>
      <c r="O130" s="203">
        <f ca="1">IF(AND(ISNUMBER($A130),ISNUMBER(O$1)),IF(OFFSET(CountryData!$A$1,'Quality check'!$A130-1,'Quality check'!O$1-1)=0,"",OFFSET(CountryData!$A$1,'Quality check'!$A130-1,'Quality check'!O$1-1)),"")</f>
        <v>492915.94764351519</v>
      </c>
      <c r="P130" s="203">
        <f ca="1">IF(AND(ISNUMBER($A130),ISNUMBER(P$1)),IF(OFFSET(CountryData!$A$1,'Quality check'!$A130-1,'Quality check'!P$1-1)=0,"",OFFSET(CountryData!$A$1,'Quality check'!$A130-1,'Quality check'!P$1-1)),"")</f>
        <v>735908.4247283251</v>
      </c>
      <c r="Q130" s="203">
        <f ca="1">IF(AND(ISNUMBER($A130),ISNUMBER(Q$1)),IF(OFFSET(CountryData!$A$1,'Quality check'!$A130-1,'Quality check'!Q$1-1)=0,"",OFFSET(CountryData!$A$1,'Quality check'!$A130-1,'Quality check'!Q$1-1)),"")</f>
        <v>578519.06749130262</v>
      </c>
      <c r="R130" s="203">
        <f ca="1">IF(AND(ISNUMBER($A130),ISNUMBER(R$1)),IF(OFFSET(CountryData!$A$1,'Quality check'!$A130-1,'Quality check'!R$1-1)=0,"",OFFSET(CountryData!$A$1,'Quality check'!$A130-1,'Quality check'!R$1-1)),"")</f>
        <v>242992.47708480983</v>
      </c>
      <c r="S130" s="203">
        <f ca="1">IF(AND(ISNUMBER($A130),ISNUMBER(S$1)),IF(OFFSET(CountryData!$A$1,'Quality check'!$A130-1,'Quality check'!S$1-1)=0,"",OFFSET(CountryData!$A$1,'Quality check'!$A130-1,'Quality check'!S$1-1)),"")</f>
        <v>198960.28325064966</v>
      </c>
      <c r="T130" s="202">
        <f ca="1">IF(AND(ISNUMBER($A130),ISNUMBER(T$1)),IF(OFFSET(CountryData!$A$1,'Quality check'!$A130-1,'Quality check'!T$1-1)=0,"",OFFSET(CountryData!$A$1,'Quality check'!$A130-1,'Quality check'!T$1-1)),"")</f>
        <v>0.61</v>
      </c>
      <c r="U130" s="203">
        <f ca="1">IF(AND(ISNUMBER($A130),ISNUMBER(U$1)),IF(OFFSET(CountryData!$A$1,'Quality check'!$A130-1,'Quality check'!U$1-1)=0,"",OFFSET(CountryData!$A$1,'Quality check'!$A130-1,'Quality check'!U$1-1)),"")</f>
        <v>3368926.887222419</v>
      </c>
      <c r="V130" s="203">
        <f ca="1">IF(AND(ISNUMBER($A130),ISNUMBER(V$1)),IF(OFFSET(CountryData!$A$1,'Quality check'!$A130-1,'Quality check'!V$1-1)=0,"",OFFSET(CountryData!$A$1,'Quality check'!$A130-1,'Quality check'!V$1-1)),"")</f>
        <v>3032034.1985001774</v>
      </c>
      <c r="W130" s="202">
        <f ca="1">IF(AND(ISNUMBER($A130),ISNUMBER(W$1)),IF(OFFSET(CountryData!$A$1,'Quality check'!$A130-1,'Quality check'!W$1-1)=0,"",OFFSET(CountryData!$A$1,'Quality check'!$A130-1,'Quality check'!W$1-1)),"")</f>
        <v>0.64300000000000002</v>
      </c>
      <c r="X130" s="202">
        <f ca="1">IF(AND(ISNUMBER($A130),ISNUMBER(X$1)),IF(OFFSET(CountryData!$A$1,'Quality check'!$A130-1,'Quality check'!X$1-1)=0,"",OFFSET(CountryData!$A$1,'Quality check'!$A130-1,'Quality check'!X$1-1)),"")</f>
        <v>5.0999999999999996</v>
      </c>
      <c r="Y130" s="202">
        <f ca="1">IF(AND(ISNUMBER($A130),ISNUMBER(Y$1)),IF(OFFSET(CountryData!$A$1,'Quality check'!$A130-1,'Quality check'!Y$1-1)=0,"",OFFSET(CountryData!$A$1,'Quality check'!$A130-1,'Quality check'!Y$1-1)),"")</f>
        <v>0.61</v>
      </c>
      <c r="Z130" s="202">
        <f ca="1">IF(AND(ISNUMBER($A130),ISNUMBER(Z$1)),IF(OFFSET(CountryData!$A$1,'Quality check'!$A130-1,'Quality check'!Z$1-1)=0,"",OFFSET(CountryData!$A$1,'Quality check'!$A130-1,'Quality check'!Z$1-1)),"")</f>
        <v>0.54</v>
      </c>
      <c r="AA130" s="203">
        <f ca="1">IF(AND(ISNUMBER($A130),ISNUMBER(AA$1)),IF(OFFSET(CountryData!$A$1,'Quality check'!$A130-1,'Quality check'!AA$1-1)=0,"",OFFSET(CountryData!$A$1,'Quality check'!$A130-1,'Quality check'!AA$1-1)),"")</f>
        <v>17000</v>
      </c>
      <c r="AB130" s="203">
        <f ca="1">IF(AND(ISNUMBER($A130),ISNUMBER(AB$1)),IF(OFFSET(CountryData!$A$1,'Quality check'!$A130-1,'Quality check'!AB$1-1)=0,"",OFFSET(CountryData!$A$1,'Quality check'!$A130-1,'Quality check'!AB$1-1)),"")</f>
        <v>3300</v>
      </c>
      <c r="AC130" s="203">
        <f ca="1">IF(AND(ISNUMBER($A130),ISNUMBER(AC$1)),IF(OFFSET(CountryData!$A$1,'Quality check'!$A130-1,'Quality check'!AC$1-1)=0,"",OFFSET(CountryData!$A$1,'Quality check'!$A130-1,'Quality check'!AC$1-1)),"")</f>
        <v>50000</v>
      </c>
      <c r="AD130" s="203" t="str">
        <f ca="1">IF(AND(ISNUMBER($A130),ISNUMBER(AD$1)),IF(OFFSET(CountryData!$A$1,'Quality check'!$A130-1,'Quality check'!AD$1-1)=0,"",OFFSET(CountryData!$A$1,'Quality check'!$A130-1,'Quality check'!AD$1-1)),"")</f>
        <v xml:space="preserve"> </v>
      </c>
      <c r="AE130" s="202">
        <f ca="1">IF(AND(ISNUMBER($A130),ISNUMBER(AE$1)),IF(OFFSET(CountryData!$A$1,'Quality check'!$A130-1,'Quality check'!AE$1-1)=0,"",OFFSET(CountryData!$A$1,'Quality check'!$A130-1,'Quality check'!AE$1-1)),"")</f>
        <v>0.16</v>
      </c>
      <c r="AF130" s="308">
        <f ca="1">IF(AND(ISNUMBER($A130),ISNUMBER(AF$1)),IF(OFFSET(CountryData!$A$1,'Quality check'!$A130-1,'Quality check'!AF$1-1)=0,"",OFFSET(CountryData!$A$1,'Quality check'!$A130-1,'Quality check'!AF$1-1)),"")</f>
        <v>5</v>
      </c>
      <c r="AG130" s="203" t="str">
        <f ca="1">IF(AND(ISNUMBER($A130),ISNUMBER(AG$1)),IF(OFFSET(CountryData!$A$1,'Quality check'!$A130-1,'Quality check'!AG$1-1)=0,"",OFFSET(CountryData!$A$1,'Quality check'!$A130-1,'Quality check'!AG$1-1)),"")</f>
        <v>CHA, Volunteer CHW</v>
      </c>
      <c r="AH130" s="203">
        <f ca="1">IF(AND(ISNUMBER($A130),ISNUMBER(AH$1)),IF(OFFSET(CountryData!$A$1,'Quality check'!$A130-1,'Quality check'!AH$1-1)=0,"",OFFSET(CountryData!$A$1,'Quality check'!$A130-1,'Quality check'!AH$1-1)),"")</f>
        <v>500</v>
      </c>
      <c r="AI130" s="203">
        <f ca="1">IF(AND(ISNUMBER($A130),ISNUMBER(AI$1)),IF(OFFSET(CountryData!$A$1,'Quality check'!$A130-1,'Quality check'!AI$1-1)=0,"",OFFSET(CountryData!$A$1,'Quality check'!$A130-1,'Quality check'!AI$1-1)),"")</f>
        <v>2815</v>
      </c>
      <c r="AJ130" s="202">
        <f ca="1">IF(AND(ISNUMBER($A130),ISNUMBER(AJ$1)),IF(OFFSET(CountryData!$A$1,'Quality check'!$A130-1,'Quality check'!AJ$1-1)=0,"",OFFSET(CountryData!$A$1,'Quality check'!$A130-1,'Quality check'!AJ$1-1)),"")</f>
        <v>0.59</v>
      </c>
      <c r="AK130" s="202">
        <f ca="1">IF(AND(ISNUMBER($A130),ISNUMBER(AK$1)),IF(OFFSET(CountryData!$A$1,'Quality check'!$A130-1,'Quality check'!AK$1-1)=0,"",OFFSET(CountryData!$A$1,'Quality check'!$A130-1,'Quality check'!AK$1-1)),"")</f>
        <v>0.03</v>
      </c>
      <c r="AL130" s="202">
        <f ca="1">IF(AND(ISNUMBER($A130),ISNUMBER(AL$1)),IF(OFFSET(CountryData!$A$1,'Quality check'!$A130-1,'Quality check'!AL$1-1)=0,"",OFFSET(CountryData!$A$1,'Quality check'!$A130-1,'Quality check'!AL$1-1)),"")</f>
        <v>0.05</v>
      </c>
      <c r="AM130" s="202">
        <f ca="1">IF(AND(ISNUMBER($A130),ISNUMBER(AM$1)),IF(OFFSET(CountryData!$A$1,'Quality check'!$A130-1,'Quality check'!AM$1-1)=0,"",OFFSET(CountryData!$A$1,'Quality check'!$A130-1,'Quality check'!AM$1-1)),"")</f>
        <v>3</v>
      </c>
      <c r="AN130" s="202" t="str">
        <f ca="1">IF(AND(ISNUMBER($A130),ISNUMBER(AN$1)),IF(OFFSET(CountryData!$A$1,'Quality check'!$A130-1,'Quality check'!AN$1-1)=0,"",OFFSET(CountryData!$A$1,'Quality check'!$A130-1,'Quality check'!AN$1-1)),"")</f>
        <v xml:space="preserve"> </v>
      </c>
      <c r="AO130" s="203">
        <f ca="1">IF(AND(ISNUMBER($A130),ISNUMBER(AO$1)),IF(OFFSET(CountryData!$A$1,'Quality check'!$A130-1,'Quality check'!AO$1-1)=0,"",OFFSET(CountryData!$A$1,'Quality check'!$A130-1,'Quality check'!AO$1-1)),"")</f>
        <v>500</v>
      </c>
      <c r="AP130" s="203">
        <f ca="1">IF(AND(ISNUMBER($A130),ISNUMBER(AP$1)),IF(OFFSET(CountryData!$A$1,'Quality check'!$A130-1,'Quality check'!AP$1-1)=0,"",OFFSET(CountryData!$A$1,'Quality check'!$A130-1,'Quality check'!AP$1-1)),"")</f>
        <v>2815</v>
      </c>
      <c r="AQ130" s="202">
        <f ca="1">IF(AND(ISNUMBER($A130),ISNUMBER(AQ$1)),IF(OFFSET(CountryData!$A$1,'Quality check'!$A130-1,'Quality check'!AQ$1-1)=0,"",OFFSET(CountryData!$A$1,'Quality check'!$A130-1,'Quality check'!AQ$1-1)),"")</f>
        <v>0.68</v>
      </c>
      <c r="AR130" s="202">
        <f ca="1">IF(AND(ISNUMBER($A130),ISNUMBER(AR$1)),IF(OFFSET(CountryData!$A$1,'Quality check'!$A130-1,'Quality check'!AR$1-1)=0,"",OFFSET(CountryData!$A$1,'Quality check'!$A130-1,'Quality check'!AR$1-1)),"")</f>
        <v>0.03</v>
      </c>
      <c r="AS130" s="202">
        <f ca="1">IF(AND(ISNUMBER($A130),ISNUMBER(AS$1)),IF(OFFSET(CountryData!$A$1,'Quality check'!$A130-1,'Quality check'!AS$1-1)=0,"",OFFSET(CountryData!$A$1,'Quality check'!$A130-1,'Quality check'!AS$1-1)),"")</f>
        <v>0.18</v>
      </c>
      <c r="AT130" s="202">
        <f ca="1">IF(AND(ISNUMBER($A130),ISNUMBER(AT$1)),IF(OFFSET(CountryData!$A$1,'Quality check'!$A130-1,'Quality check'!AT$1-1)=0,"",OFFSET(CountryData!$A$1,'Quality check'!$A130-1,'Quality check'!AT$1-1)),"")</f>
        <v>0.15</v>
      </c>
      <c r="AU130" s="202">
        <f ca="1">IF(AND(ISNUMBER($A130),ISNUMBER(AU$1)),IF(OFFSET(CountryData!$A$1,'Quality check'!$A130-1,'Quality check'!AU$1-1)=0,"",OFFSET(CountryData!$A$1,'Quality check'!$A130-1,'Quality check'!AU$1-1)),"")</f>
        <v>5</v>
      </c>
      <c r="AV130" s="202" t="str">
        <f ca="1">IF(AND(ISNUMBER($A130),ISNUMBER(AV$1)),IF(OFFSET(CountryData!$A$1,'Quality check'!$A130-1,'Quality check'!AV$1-1)=0,"",OFFSET(CountryData!$A$1,'Quality check'!$A130-1,'Quality check'!AV$1-1)),"")</f>
        <v xml:space="preserve"> </v>
      </c>
      <c r="AW130" s="203">
        <f ca="1">IF(AND(ISNUMBER($A130),ISNUMBER(AW$1)),IF(OFFSET(CountryData!$A$1,'Quality check'!$A130-1,'Quality check'!AW$1-1)=0,"",OFFSET(CountryData!$A$1,'Quality check'!$A130-1,'Quality check'!AW$1-1)),"")</f>
        <v>500</v>
      </c>
      <c r="AX130" s="203">
        <f ca="1">IF(AND(ISNUMBER($A130),ISNUMBER(AX$1)),IF(OFFSET(CountryData!$A$1,'Quality check'!$A130-1,'Quality check'!AX$1-1)=0,"",OFFSET(CountryData!$A$1,'Quality check'!$A130-1,'Quality check'!AX$1-1)),"")</f>
        <v>2815</v>
      </c>
      <c r="AY130" s="202">
        <f ca="1">IF(AND(ISNUMBER($A130),ISNUMBER(AY$1)),IF(OFFSET(CountryData!$A$1,'Quality check'!$A130-1,'Quality check'!AY$1-1)=0,"",OFFSET(CountryData!$A$1,'Quality check'!$A130-1,'Quality check'!AY$1-1)),"")</f>
        <v>3</v>
      </c>
      <c r="AZ130" s="202">
        <f ca="1">IF(AND(ISNUMBER($A130),ISNUMBER(AZ$1)),IF(OFFSET(CountryData!$A$1,'Quality check'!$A130-1,'Quality check'!AZ$1-1)=0,"",OFFSET(CountryData!$A$1,'Quality check'!$A130-1,'Quality check'!AZ$1-1)),"")</f>
        <v>0.25</v>
      </c>
      <c r="BA130" s="202">
        <f ca="1">IF(AND(ISNUMBER($A130),ISNUMBER(BA$1)),IF(OFFSET(CountryData!$A$1,'Quality check'!$A130-1,'Quality check'!BA$1-1)=0,"",OFFSET(CountryData!$A$1,'Quality check'!$A130-1,'Quality check'!BA$1-1)),"")</f>
        <v>0.03</v>
      </c>
      <c r="BB130" s="202">
        <f ca="1">IF(AND(ISNUMBER($A130),ISNUMBER(BB$1)),IF(OFFSET(CountryData!$A$1,'Quality check'!$A130-1,'Quality check'!BB$1-1)=0,"",OFFSET(CountryData!$A$1,'Quality check'!$A130-1,'Quality check'!BB$1-1)),"")</f>
        <v>0.25</v>
      </c>
      <c r="BC130" s="202">
        <f ca="1">IF(AND(ISNUMBER($A130),ISNUMBER(BC$1)),IF(OFFSET(CountryData!$A$1,'Quality check'!$A130-1,'Quality check'!BC$1-1)=0,"",OFFSET(CountryData!$A$1,'Quality check'!$A130-1,'Quality check'!BC$1-1)),"")</f>
        <v>0.03</v>
      </c>
      <c r="BD130" s="313">
        <f ca="1">IF(AND(ISNUMBER($A130),ISNUMBER(BD$1)),IF(OFFSET(CountryData!$A$1,'Quality check'!$A130-1,'Quality check'!BD$1-1)=0,"",OFFSET(CountryData!$A$1,'Quality check'!$A130-1,'Quality check'!BD$1-1)),"")</f>
        <v>0.43</v>
      </c>
      <c r="BE130" s="313">
        <f ca="1">IF(AND(ISNUMBER($A130),ISNUMBER(BE$1)),IF(OFFSET(CountryData!$A$1,'Quality check'!$A130-1,'Quality check'!BE$1-1)=0,"",OFFSET(CountryData!$A$1,'Quality check'!$A130-1,'Quality check'!BE$1-1)),"")</f>
        <v>1</v>
      </c>
      <c r="BF130" s="313">
        <f ca="1">IF(AND(ISNUMBER($A130),ISNUMBER(BF$1)),IF(OFFSET(CountryData!$A$1,'Quality check'!$A130-1,'Quality check'!BF$1-1)=0,"",OFFSET(CountryData!$A$1,'Quality check'!$A130-1,'Quality check'!BF$1-1)),"")</f>
        <v>0.15</v>
      </c>
      <c r="BG130" s="203">
        <f ca="1">IF(AND(ISNUMBER($A130),ISNUMBER(BG$1)),IF(OFFSET(CountryData!$A$1,'Quality check'!$A130-1,'Quality check'!BG$1-1)=0,"",OFFSET(CountryData!$A$1,'Quality check'!$A130-1,'Quality check'!BG$1-1)),"")</f>
        <v>1</v>
      </c>
      <c r="BH130" s="202" t="str">
        <f ca="1">IF(AND(ISNUMBER($A130),ISNUMBER(BH$1)),IF(OFFSET(CountryData!$A$1,'Quality check'!$A130-1,'Quality check'!BH$1-1)=0,"",OFFSET(CountryData!$A$1,'Quality check'!$A130-1,'Quality check'!BH$1-1)),"")</f>
        <v>Volunteer</v>
      </c>
      <c r="BI130" s="203">
        <f ca="1">IF(AND(ISNUMBER($A130),ISNUMBER(BI$1)),IF(OFFSET(CountryData!$A$1,'Quality check'!$A130-1,'Quality check'!BI$1-1)=0,"",OFFSET(CountryData!$A$1,'Quality check'!$A130-1,'Quality check'!BI$1-1)),"")</f>
        <v>500</v>
      </c>
      <c r="BJ130" s="202">
        <f ca="1">IF(AND(ISNUMBER($A130),ISNUMBER(BJ$1)),IF(OFFSET(CountryData!$A$1,'Quality check'!$A130-1,'Quality check'!BJ$1-1)=0,"",OFFSET(CountryData!$A$1,'Quality check'!$A130-1,'Quality check'!BJ$1-1)),"")</f>
        <v>2815</v>
      </c>
      <c r="BK130" s="202">
        <f ca="1">IF(AND(ISNUMBER($A130),ISNUMBER(BK$1)),IF(OFFSET(CountryData!$A$1,'Quality check'!$A130-1,'Quality check'!BK$1-1)=0,"",OFFSET(CountryData!$A$1,'Quality check'!$A130-1,'Quality check'!BK$1-1)),"")</f>
        <v>3</v>
      </c>
      <c r="BL130" s="308">
        <f ca="1">IF(AND(ISNUMBER($A130),ISNUMBER(BL$1)),IF(OFFSET(CountryData!$A$1,'Quality check'!$A130-1,'Quality check'!BL$1-1)=0,"",OFFSET(CountryData!$A$1,'Quality check'!$A130-1,'Quality check'!BL$1-1)),"")</f>
        <v>0.01</v>
      </c>
      <c r="BM130" s="308">
        <f ca="1">IF(AND(ISNUMBER($A130),ISNUMBER(BM$1)),IF(OFFSET(CountryData!$A$1,'Quality check'!$A130-1,'Quality check'!BM$1-1)=0,"",OFFSET(CountryData!$A$1,'Quality check'!$A130-1,'Quality check'!BM$1-1)),"")</f>
        <v>0.17</v>
      </c>
      <c r="BN130" s="308">
        <f ca="1">IF(AND(ISNUMBER($A130),ISNUMBER(BN$1)),IF(OFFSET(CountryData!$A$1,'Quality check'!$A130-1,'Quality check'!BN$1-1)=0,"",OFFSET(CountryData!$A$1,'Quality check'!$A130-1,'Quality check'!BN$1-1)),"")</f>
        <v>0.17</v>
      </c>
      <c r="BO130" s="308">
        <f ca="1">IF(AND(ISNUMBER($A130),ISNUMBER(BO$1)),IF(OFFSET(CountryData!$A$1,'Quality check'!$A130-1,'Quality check'!BO$1-1)=0,"",OFFSET(CountryData!$A$1,'Quality check'!$A130-1,'Quality check'!BO$1-1)),"")</f>
        <v>0.6</v>
      </c>
      <c r="BP130" s="308">
        <f ca="1">IF(AND(ISNUMBER($A130),ISNUMBER(BP$1)),IF(OFFSET(CountryData!$A$1,'Quality check'!$A130-1,'Quality check'!BP$1-1)=0,"",OFFSET(CountryData!$A$1,'Quality check'!$A130-1,'Quality check'!BP$1-1)),"")</f>
        <v>0.6</v>
      </c>
      <c r="BQ130" s="308">
        <f ca="1">IF(AND(ISNUMBER($A130),ISNUMBER(BQ$1)),IF(OFFSET(CountryData!$A$1,'Quality check'!$A130-1,'Quality check'!BQ$1-1)=0,"",OFFSET(CountryData!$A$1,'Quality check'!$A130-1,'Quality check'!BQ$1-1)),"")</f>
        <v>0.56000000000000005</v>
      </c>
      <c r="BR130" s="308">
        <f ca="1">IF(AND(ISNUMBER($A130),ISNUMBER(BR$1)),IF(OFFSET(CountryData!$A$1,'Quality check'!$A130-1,'Quality check'!BR$1-1)=0,"",OFFSET(CountryData!$A$1,'Quality check'!$A130-1,'Quality check'!BR$1-1)),"")</f>
        <v>1</v>
      </c>
      <c r="BS130" s="308">
        <f ca="1">IF(AND(ISNUMBER($A130),ISNUMBER(BS$1)),IF(OFFSET(CountryData!$A$1,'Quality check'!$A130-1,'Quality check'!BS$1-1)=0,"",OFFSET(CountryData!$A$1,'Quality check'!$A130-1,'Quality check'!BS$1-1)),"")</f>
        <v>0.55000000000000004</v>
      </c>
      <c r="BT130" s="308">
        <f ca="1">IF(AND(ISNUMBER($A130),ISNUMBER(BT$1)),IF(OFFSET(CountryData!$A$1,'Quality check'!$A130-1,'Quality check'!BT$1-1)=0,"",OFFSET(CountryData!$A$1,'Quality check'!$A130-1,'Quality check'!BT$1-1)),"")</f>
        <v>0.55000000000000004</v>
      </c>
      <c r="BU130" s="308">
        <f ca="1">IF(AND(ISNUMBER($A130),ISNUMBER(BU$1)),IF(OFFSET(CountryData!$A$1,'Quality check'!$A130-1,'Quality check'!BU$1-1)=0,"",OFFSET(CountryData!$A$1,'Quality check'!$A130-1,'Quality check'!BU$1-1)),"")</f>
        <v>0.32300000000000001</v>
      </c>
      <c r="BV130" s="308">
        <f ca="1">IF(AND(ISNUMBER($A130),ISNUMBER(BV$1)),IF(OFFSET(CountryData!$A$1,'Quality check'!$A130-1,'Quality check'!BV$1-1)=0,"",OFFSET(CountryData!$A$1,'Quality check'!$A130-1,'Quality check'!BV$1-1)),"")</f>
        <v>0.36899999999999999</v>
      </c>
      <c r="BW130" s="308">
        <f ca="1">IF(AND(ISNUMBER($A130),ISNUMBER(BW$1)),IF(OFFSET(CountryData!$A$1,'Quality check'!$A130-1,'Quality check'!BW$1-1)=0,"",OFFSET(CountryData!$A$1,'Quality check'!$A130-1,'Quality check'!BW$1-1)),"")</f>
        <v>0.315</v>
      </c>
      <c r="BX130" s="202">
        <f ca="1">IF(AND(ISNUMBER($A130),ISNUMBER(BX$1)),IF(OFFSET(CountryData!$A$1,'Quality check'!$A130-1,'Quality check'!BX$1-1)=0,"",OFFSET(CountryData!$A$1,'Quality check'!$A130-1,'Quality check'!BX$1-1)),"")</f>
        <v>0.1</v>
      </c>
      <c r="BY130" s="308">
        <f ca="1">IF(AND(ISNUMBER($A130),ISNUMBER(BY$1)),IF(OFFSET(CountryData!$A$1,'Quality check'!$A130-1,'Quality check'!BY$1-1)=0,"",OFFSET(CountryData!$A$1,'Quality check'!$A130-1,'Quality check'!BY$1-1)),"")</f>
        <v>0.17</v>
      </c>
      <c r="BZ130" s="308">
        <f ca="1">IF(AND(ISNUMBER($A130),ISNUMBER(BZ$1)),IF(OFFSET(CountryData!$A$1,'Quality check'!$A130-1,'Quality check'!BZ$1-1)=0,"",OFFSET(CountryData!$A$1,'Quality check'!$A130-1,'Quality check'!BZ$1-1)),"")</f>
        <v>0.17</v>
      </c>
      <c r="CA130" s="308">
        <f ca="1">IF(AND(ISNUMBER($A130),ISNUMBER(CA$1)),IF(OFFSET(CountryData!$A$1,'Quality check'!$A130-1,'Quality check'!CA$1-1)=0,"",OFFSET(CountryData!$A$1,'Quality check'!$A130-1,'Quality check'!CA$1-1)),"")</f>
        <v>0.68</v>
      </c>
      <c r="CB130" s="308">
        <f ca="1">IF(AND(ISNUMBER($A130),ISNUMBER(CB$1)),IF(OFFSET(CountryData!$A$1,'Quality check'!$A130-1,'Quality check'!CB$1-1)=0,"",OFFSET(CountryData!$A$1,'Quality check'!$A130-1,'Quality check'!CB$1-1)),"")</f>
        <v>0.47</v>
      </c>
      <c r="CC130" s="308">
        <f ca="1">IF(AND(ISNUMBER($A130),ISNUMBER(CC$1)),IF(OFFSET(CountryData!$A$1,'Quality check'!$A130-1,'Quality check'!CC$1-1)=0,"",OFFSET(CountryData!$A$1,'Quality check'!$A130-1,'Quality check'!CC$1-1)),"")</f>
        <v>1</v>
      </c>
      <c r="CD130" s="308">
        <f ca="1">IF(AND(ISNUMBER($A130),ISNUMBER(CD$1)),IF(OFFSET(CountryData!$A$1,'Quality check'!$A130-1,'Quality check'!CD$1-1)=0,"",OFFSET(CountryData!$A$1,'Quality check'!$A130-1,'Quality check'!CD$1-1)),"")</f>
        <v>0.8</v>
      </c>
      <c r="CE130" s="308">
        <f ca="1">IF(AND(ISNUMBER($A130),ISNUMBER(CE$1)),IF(OFFSET(CountryData!$A$1,'Quality check'!$A130-1,'Quality check'!CE$1-1)=0,"",OFFSET(CountryData!$A$1,'Quality check'!$A130-1,'Quality check'!CE$1-1)),"")</f>
        <v>1</v>
      </c>
      <c r="CF130" s="308">
        <f ca="1">IF(AND(ISNUMBER($A130),ISNUMBER(CF$1)),IF(OFFSET(CountryData!$A$1,'Quality check'!$A130-1,'Quality check'!CF$1-1)=0,"",OFFSET(CountryData!$A$1,'Quality check'!$A130-1,'Quality check'!CF$1-1)),"")</f>
        <v>0.72</v>
      </c>
      <c r="CG130" s="308">
        <f ca="1">IF(AND(ISNUMBER($A130),ISNUMBER(CG$1)),IF(OFFSET(CountryData!$A$1,'Quality check'!$A130-1,'Quality check'!CG$1-1)=0,"",OFFSET(CountryData!$A$1,'Quality check'!$A130-1,'Quality check'!CG$1-1)),"")</f>
        <v>0.68</v>
      </c>
      <c r="CH130" s="308">
        <f ca="1">IF(AND(ISNUMBER($A130),ISNUMBER(CH$1)),IF(OFFSET(CountryData!$A$1,'Quality check'!$A130-1,'Quality check'!CH$1-1)=0,"",OFFSET(CountryData!$A$1,'Quality check'!$A130-1,'Quality check'!CH$1-1)),"")</f>
        <v>0.56999999999999995</v>
      </c>
      <c r="CI130" s="308">
        <f ca="1">IF(AND(ISNUMBER($A130),ISNUMBER(CI$1)),IF(OFFSET(CountryData!$A$1,'Quality check'!$A130-1,'Quality check'!CI$1-1)=0,"",OFFSET(CountryData!$A$1,'Quality check'!$A130-1,'Quality check'!CI$1-1)),"")</f>
        <v>0.57999999999999996</v>
      </c>
      <c r="CJ130" s="308" t="str">
        <f ca="1">IF(AND(ISNUMBER($A130),ISNUMBER(CJ$1)),IF(OFFSET(CountryData!$A$1,'Quality check'!$A130-1,'Quality check'!CJ$1-1)=0,"",OFFSET(CountryData!$A$1,'Quality check'!$A130-1,'Quality check'!CJ$1-1)),"")</f>
        <v xml:space="preserve"> </v>
      </c>
      <c r="CK130" s="202" t="str">
        <f ca="1">IF(AND(ISNUMBER($A130),ISNUMBER(CK$1)),IF(OFFSET(CountryData!$A$1,'Quality check'!$A130-1,'Quality check'!CK$1-1)=0,"",OFFSET(CountryData!$A$1,'Quality check'!$A130-1,'Quality check'!CK$1-1)),"")</f>
        <v xml:space="preserve"> </v>
      </c>
      <c r="CL130" s="308" t="str">
        <f ca="1">IF(AND(ISNUMBER($A130),ISNUMBER(CL$1)),IF(OFFSET(CountryData!$A$1,'Quality check'!$A130-1,'Quality check'!CL$1-1)=0,"",OFFSET(CountryData!$A$1,'Quality check'!$A130-1,'Quality check'!CL$1-1)),"")</f>
        <v xml:space="preserve"> </v>
      </c>
      <c r="CM130" s="308">
        <f ca="1">IF(AND(ISNUMBER($A130),ISNUMBER(CM$1)),IF(OFFSET(CountryData!$A$1,'Quality check'!$A130-1,'Quality check'!CM$1-1)=0,"",OFFSET(CountryData!$A$1,'Quality check'!$A130-1,'Quality check'!CM$1-1)),"")</f>
        <v>0.6</v>
      </c>
      <c r="CN130" s="308">
        <f ca="1">IF(AND(ISNUMBER($A130),ISNUMBER(CN$1)),IF(OFFSET(CountryData!$A$1,'Quality check'!$A130-1,'Quality check'!CN$1-1)=0,"",OFFSET(CountryData!$A$1,'Quality check'!$A130-1,'Quality check'!CN$1-1)),"")</f>
        <v>0.4</v>
      </c>
      <c r="CO130" s="308">
        <f ca="1">IF(AND(ISNUMBER($A130),ISNUMBER(CO$1)),IF(OFFSET(CountryData!$A$1,'Quality check'!$A130-1,'Quality check'!CO$1-1)=0,"",OFFSET(CountryData!$A$1,'Quality check'!$A130-1,'Quality check'!CO$1-1)),"")</f>
        <v>0.4</v>
      </c>
      <c r="CP130" s="308">
        <f ca="1">IF(AND(ISNUMBER($A130),ISNUMBER(CP$1)),IF(OFFSET(CountryData!$A$1,'Quality check'!$A130-1,'Quality check'!CP$1-1)=0,"",OFFSET(CountryData!$A$1,'Quality check'!$A130-1,'Quality check'!CP$1-1)),"")</f>
        <v>0.2</v>
      </c>
      <c r="CQ130" s="308">
        <f ca="1">IF(AND(ISNUMBER($A130),ISNUMBER(CQ$1)),IF(OFFSET(CountryData!$A$1,'Quality check'!$A130-1,'Quality check'!CQ$1-1)=0,"",OFFSET(CountryData!$A$1,'Quality check'!$A130-1,'Quality check'!CQ$1-1)),"")</f>
        <v>0.5</v>
      </c>
      <c r="CR130" s="203">
        <f ca="1">IF(AND(ISNUMBER($A130),ISNUMBER(CR$1)),IF(OFFSET(CountryData!$A$1,'Quality check'!$A130-1,'Quality check'!CR$1-1)=0,"",OFFSET(CountryData!$A$1,'Quality check'!$A130-1,'Quality check'!CR$1-1)),"")</f>
        <v>380</v>
      </c>
      <c r="CS130" s="203">
        <f ca="1">IF(AND(ISNUMBER($A130),ISNUMBER(CS$1)),IF(OFFSET(CountryData!$A$1,'Quality check'!$A130-1,'Quality check'!CS$1-1)=0,"",OFFSET(CountryData!$A$1,'Quality check'!$A130-1,'Quality check'!CS$1-1)),"")</f>
        <v>480</v>
      </c>
      <c r="CT130" s="203">
        <f ca="1">IF(AND(ISNUMBER($A130),ISNUMBER(CT$1)),IF(OFFSET(CountryData!$A$1,'Quality check'!$A130-1,'Quality check'!CT$1-1)=0,"",OFFSET(CountryData!$A$1,'Quality check'!$A130-1,'Quality check'!CT$1-1)),"")</f>
        <v>11952</v>
      </c>
      <c r="CU130" s="203">
        <f ca="1">IF(AND(ISNUMBER($A130),ISNUMBER(CU$1)),IF(OFFSET(CountryData!$A$1,'Quality check'!$A130-1,'Quality check'!CU$1-1)=0,"",OFFSET(CountryData!$A$1,'Quality check'!$A130-1,'Quality check'!CU$1-1)),"")</f>
        <v>900</v>
      </c>
      <c r="CV130" s="203">
        <f ca="1">IF(AND(ISNUMBER($A130),ISNUMBER(CV$1)),IF(OFFSET(CountryData!$A$1,'Quality check'!$A130-1,'Quality check'!CV$1-1)=0,"",OFFSET(CountryData!$A$1,'Quality check'!$A130-1,'Quality check'!CV$1-1)),"")</f>
        <v>9000</v>
      </c>
      <c r="CW130" s="203">
        <f ca="1">IF(AND(ISNUMBER($A130),ISNUMBER(CW$1)),IF(OFFSET(CountryData!$A$1,'Quality check'!$A130-1,'Quality check'!CW$1-1)=0,"",OFFSET(CountryData!$A$1,'Quality check'!$A130-1,'Quality check'!CW$1-1)),"")</f>
        <v>900</v>
      </c>
      <c r="CX130" s="203">
        <f ca="1">IF(AND(ISNUMBER($A130),ISNUMBER(CX$1)),IF(OFFSET(CountryData!$A$1,'Quality check'!$A130-1,'Quality check'!CX$1-1)=0,"",OFFSET(CountryData!$A$1,'Quality check'!$A130-1,'Quality check'!CX$1-1)),"")</f>
        <v>7900</v>
      </c>
      <c r="CY130" s="203">
        <f ca="1">IF(AND(ISNUMBER($A130),ISNUMBER(CY$1)),IF(OFFSET(CountryData!$A$1,'Quality check'!$A130-1,'Quality check'!CY$1-1)=0,"",OFFSET(CountryData!$A$1,'Quality check'!$A130-1,'Quality check'!CY$1-1)),"")</f>
        <v>50000</v>
      </c>
      <c r="CZ130" s="308">
        <f ca="1">IF(AND(ISNUMBER($A130),ISNUMBER(CZ$1)),IF(OFFSET(CountryData!$A$1,'Quality check'!$A130-1,'Quality check'!CZ$1-1)=0,"",OFFSET(CountryData!$A$1,'Quality check'!$A130-1,'Quality check'!CZ$1-1)),"")</f>
        <v>6</v>
      </c>
      <c r="DA130" s="308">
        <f ca="1">IF(AND(ISNUMBER($A130),ISNUMBER(DA$1)),IF(OFFSET(CountryData!$A$1,'Quality check'!$A130-1,'Quality check'!DA$1-1)=0,"",OFFSET(CountryData!$A$1,'Quality check'!$A130-1,'Quality check'!DA$1-1)),"")</f>
        <v>0.6</v>
      </c>
      <c r="DB130" s="202">
        <f ca="1">IF(AND(ISNUMBER($A130),ISNUMBER(DB$1)),IF(OFFSET(CountryData!$A$1,'Quality check'!$A130-1,'Quality check'!DB$1-1)=0,"",OFFSET(CountryData!$A$1,'Quality check'!$A130-1,'Quality check'!DB$1-1)),"")</f>
        <v>0.5</v>
      </c>
      <c r="DC130" s="308">
        <f ca="1">IF(AND(ISNUMBER($A130),ISNUMBER(DC$1)),IF(OFFSET(CountryData!$A$1,'Quality check'!$A130-1,'Quality check'!DC$1-1)=0,"",OFFSET(CountryData!$A$1,'Quality check'!$A130-1,'Quality check'!DC$1-1)),"")</f>
        <v>0.9</v>
      </c>
      <c r="DD130" s="308">
        <f ca="1">IF(AND(ISNUMBER($A130),ISNUMBER(DD$1)),IF(OFFSET(CountryData!$A$1,'Quality check'!$A130-1,'Quality check'!DD$1-1)=0,"",OFFSET(CountryData!$A$1,'Quality check'!$A130-1,'Quality check'!DD$1-1)),"")</f>
        <v>0.18</v>
      </c>
      <c r="DE130" s="202">
        <f ca="1">IF(AND(ISNUMBER($A130),ISNUMBER(DE$1)),IF(OFFSET(CountryData!$A$1,'Quality check'!$A130-1,'Quality check'!DE$1-1)=0,"",OFFSET(CountryData!$A$1,'Quality check'!$A130-1,'Quality check'!DE$1-1)),"")</f>
        <v>0.2</v>
      </c>
      <c r="DF130" s="203">
        <f ca="1">IF(AND(ISNUMBER($A130),ISNUMBER(DF$1)),IF(OFFSET(CountryData!$A$1,'Quality check'!$A130-1,'Quality check'!DF$1-1)=0,"",OFFSET(CountryData!$A$1,'Quality check'!$A130-1,'Quality check'!DF$1-1)),"")</f>
        <v>5</v>
      </c>
      <c r="DG130" s="308">
        <f ca="1">IF(AND(ISNUMBER($A130),ISNUMBER(DG$1)),IF(OFFSET(CountryData!$A$1,'Quality check'!$A130-1,'Quality check'!DG$1-1)=0,"",OFFSET(CountryData!$A$1,'Quality check'!$A130-1,'Quality check'!DG$1-1)),"")</f>
        <v>2.34</v>
      </c>
      <c r="DH130" s="203">
        <f ca="1">IF(AND(ISNUMBER($A130),ISNUMBER(DH$1)),IF(OFFSET(CountryData!$A$1,'Quality check'!$A130-1,'Quality check'!DH$1-1)=0,"",OFFSET(CountryData!$A$1,'Quality check'!$A130-1,'Quality check'!DH$1-1)),"")</f>
        <v>60.19</v>
      </c>
      <c r="DI130" s="308">
        <f ca="1">IF(AND(ISNUMBER($A130),ISNUMBER(DI$1)),IF(OFFSET(CountryData!$A$1,'Quality check'!$A130-1,'Quality check'!DI$1-1)=0,"",OFFSET(CountryData!$A$1,'Quality check'!$A130-1,'Quality check'!DI$1-1)),"")</f>
        <v>0.2</v>
      </c>
      <c r="DJ130" s="308">
        <f ca="1">IF(AND(ISNUMBER($A130),ISNUMBER(DJ$1)),IF(OFFSET(CountryData!$A$1,'Quality check'!$A130-1,'Quality check'!DJ$1-1)=0,"",OFFSET(CountryData!$A$1,'Quality check'!$A130-1,'Quality check'!DJ$1-1)),"")</f>
        <v>2.08</v>
      </c>
      <c r="DK130" s="203">
        <f ca="1">IF(AND(ISNUMBER($A130),ISNUMBER(DK$1)),IF(OFFSET(CountryData!$A$1,'Quality check'!$A130-1,'Quality check'!DK$1-1)=0,"",OFFSET(CountryData!$A$1,'Quality check'!$A130-1,'Quality check'!DK$1-1)),"")</f>
        <v>30000</v>
      </c>
      <c r="DL130" s="203">
        <f ca="1">IF(AND(ISNUMBER($A130),ISNUMBER(DL$1)),IF(OFFSET(CountryData!$A$1,'Quality check'!$A130-1,'Quality check'!DL$1-1)=0,"",OFFSET(CountryData!$A$1,'Quality check'!$A130-1,'Quality check'!DL$1-1)),"")</f>
        <v>50000</v>
      </c>
      <c r="DM130" s="203">
        <f ca="1">IF(AND(ISNUMBER($A130),ISNUMBER(DM$1)),IF(OFFSET(CountryData!$A$1,'Quality check'!$A130-1,'Quality check'!DM$1-1)=0,"",OFFSET(CountryData!$A$1,'Quality check'!$A130-1,'Quality check'!DM$1-1)),"")</f>
        <v>30000</v>
      </c>
      <c r="DN130" s="203">
        <f ca="1">IF(AND(ISNUMBER($A130),ISNUMBER(DN$1)),IF(OFFSET(CountryData!$A$1,'Quality check'!$A130-1,'Quality check'!DN$1-1)=0,"",OFFSET(CountryData!$A$1,'Quality check'!$A130-1,'Quality check'!DN$1-1)),"")</f>
        <v>96400</v>
      </c>
      <c r="DO130" t="str">
        <f ca="1">IF(AND(ISNUMBER($A130),ISNUMBER(DO$1)),IF(OFFSET(CountryData!$A$1,'Quality check'!$A130-1,'Quality check'!DO$1-1)=0,"",OFFSET(CountryData!$A$1,'Quality check'!$A130-1,'Quality check'!DO$1-1)),"")</f>
        <v/>
      </c>
      <c r="DP130" t="str">
        <f ca="1">IF(AND(ISNUMBER($A130),ISNUMBER(DP$1)),IF(OFFSET(CountryData!$A$1,'Quality check'!$A130-1,'Quality check'!DP$1-1)=0,"",OFFSET(CountryData!$A$1,'Quality check'!$A130-1,'Quality check'!DP$1-1)),"")</f>
        <v/>
      </c>
      <c r="EF130">
        <f t="shared" si="14"/>
        <v>22</v>
      </c>
      <c r="EG130" t="str">
        <f t="shared" si="15"/>
        <v/>
      </c>
      <c r="EH130" t="str">
        <f t="shared" si="11"/>
        <v/>
      </c>
    </row>
    <row r="131" spans="1:138" x14ac:dyDescent="0.25">
      <c r="A131" s="114">
        <f>IF(ISNUMBER(MATCH(C131,CountryData!$EM:$EM,0)),MATCH(C131,CountryData!$EM:$EM,0),"")</f>
        <v>113</v>
      </c>
      <c r="B131" t="s">
        <v>500</v>
      </c>
      <c r="C131" t="s">
        <v>814</v>
      </c>
      <c r="D131" t="str">
        <f t="shared" si="12"/>
        <v>Zambia</v>
      </c>
      <c r="E131">
        <f t="shared" si="13"/>
        <v>2013</v>
      </c>
      <c r="F131" s="203" t="str">
        <f ca="1">IF(AND(ISNUMBER($A131),ISNUMBER(F$1)),IF(OFFSET(CountryData!$A$1,'Quality check'!$A131-1,'Quality check'!F$1-1)=0,"",OFFSET(CountryData!$A$1,'Quality check'!$A131-1,'Quality check'!F$1-1)),"")</f>
        <v/>
      </c>
      <c r="G131" s="203" t="str">
        <f ca="1">IF(AND(ISNUMBER($A131),ISNUMBER(G$1)),IF(OFFSET(CountryData!$A$1,'Quality check'!$A131-1,'Quality check'!G$1-1)=0,"",OFFSET(CountryData!$A$1,'Quality check'!$A131-1,'Quality check'!G$1-1)),"")</f>
        <v/>
      </c>
      <c r="H131" s="202" t="str">
        <f ca="1">IF(AND(ISNUMBER($A131),ISNUMBER(H$1)),IF(OFFSET(CountryData!$A$1,'Quality check'!$A131-1,'Quality check'!H$1-1)=0,"",OFFSET(CountryData!$A$1,'Quality check'!$A131-1,'Quality check'!H$1-1)),"")</f>
        <v/>
      </c>
      <c r="I131" s="202" t="str">
        <f ca="1">IF(AND(ISNUMBER($A131),ISNUMBER(I$1)),IF(OFFSET(CountryData!$A$1,'Quality check'!$A131-1,'Quality check'!I$1-1)=0,"",OFFSET(CountryData!$A$1,'Quality check'!$A131-1,'Quality check'!I$1-1)),"")</f>
        <v/>
      </c>
      <c r="J131" s="203" t="str">
        <f ca="1">IF(AND(ISNUMBER($A131),ISNUMBER(J$1)),IF(OFFSET(CountryData!$A$1,'Quality check'!$A131-1,'Quality check'!J$1-1)=0,"",OFFSET(CountryData!$A$1,'Quality check'!$A131-1,'Quality check'!J$1-1)),"")</f>
        <v/>
      </c>
      <c r="K131" s="203" t="str">
        <f ca="1">IF(AND(ISNUMBER($A131),ISNUMBER(K$1)),IF(OFFSET(CountryData!$A$1,'Quality check'!$A131-1,'Quality check'!K$1-1)=0,"",OFFSET(CountryData!$A$1,'Quality check'!$A131-1,'Quality check'!K$1-1)),"")</f>
        <v/>
      </c>
      <c r="L131" s="203" t="str">
        <f ca="1">IF(AND(ISNUMBER($A131),ISNUMBER(L$1)),IF(OFFSET(CountryData!$A$1,'Quality check'!$A131-1,'Quality check'!L$1-1)=0,"",OFFSET(CountryData!$A$1,'Quality check'!$A131-1,'Quality check'!L$1-1)),"")</f>
        <v/>
      </c>
      <c r="M131" s="203" t="str">
        <f ca="1">IF(AND(ISNUMBER($A131),ISNUMBER(M$1)),IF(OFFSET(CountryData!$A$1,'Quality check'!$A131-1,'Quality check'!M$1-1)=0,"",OFFSET(CountryData!$A$1,'Quality check'!$A131-1,'Quality check'!M$1-1)),"")</f>
        <v/>
      </c>
      <c r="N131" s="203" t="str">
        <f ca="1">IF(AND(ISNUMBER($A131),ISNUMBER(N$1)),IF(OFFSET(CountryData!$A$1,'Quality check'!$A131-1,'Quality check'!N$1-1)=0,"",OFFSET(CountryData!$A$1,'Quality check'!$A131-1,'Quality check'!N$1-1)),"")</f>
        <v/>
      </c>
      <c r="O131" s="203" t="str">
        <f ca="1">IF(AND(ISNUMBER($A131),ISNUMBER(O$1)),IF(OFFSET(CountryData!$A$1,'Quality check'!$A131-1,'Quality check'!O$1-1)=0,"",OFFSET(CountryData!$A$1,'Quality check'!$A131-1,'Quality check'!O$1-1)),"")</f>
        <v/>
      </c>
      <c r="P131" s="203" t="str">
        <f ca="1">IF(AND(ISNUMBER($A131),ISNUMBER(P$1)),IF(OFFSET(CountryData!$A$1,'Quality check'!$A131-1,'Quality check'!P$1-1)=0,"",OFFSET(CountryData!$A$1,'Quality check'!$A131-1,'Quality check'!P$1-1)),"")</f>
        <v/>
      </c>
      <c r="Q131" s="203" t="str">
        <f ca="1">IF(AND(ISNUMBER($A131),ISNUMBER(Q$1)),IF(OFFSET(CountryData!$A$1,'Quality check'!$A131-1,'Quality check'!Q$1-1)=0,"",OFFSET(CountryData!$A$1,'Quality check'!$A131-1,'Quality check'!Q$1-1)),"")</f>
        <v/>
      </c>
      <c r="R131" s="203" t="str">
        <f ca="1">IF(AND(ISNUMBER($A131),ISNUMBER(R$1)),IF(OFFSET(CountryData!$A$1,'Quality check'!$A131-1,'Quality check'!R$1-1)=0,"",OFFSET(CountryData!$A$1,'Quality check'!$A131-1,'Quality check'!R$1-1)),"")</f>
        <v/>
      </c>
      <c r="S131" s="203" t="str">
        <f ca="1">IF(AND(ISNUMBER($A131),ISNUMBER(S$1)),IF(OFFSET(CountryData!$A$1,'Quality check'!$A131-1,'Quality check'!S$1-1)=0,"",OFFSET(CountryData!$A$1,'Quality check'!$A131-1,'Quality check'!S$1-1)),"")</f>
        <v/>
      </c>
      <c r="T131" s="202" t="str">
        <f ca="1">IF(AND(ISNUMBER($A131),ISNUMBER(T$1)),IF(OFFSET(CountryData!$A$1,'Quality check'!$A131-1,'Quality check'!T$1-1)=0,"",OFFSET(CountryData!$A$1,'Quality check'!$A131-1,'Quality check'!T$1-1)),"")</f>
        <v/>
      </c>
      <c r="U131" s="203" t="str">
        <f ca="1">IF(AND(ISNUMBER($A131),ISNUMBER(U$1)),IF(OFFSET(CountryData!$A$1,'Quality check'!$A131-1,'Quality check'!U$1-1)=0,"",OFFSET(CountryData!$A$1,'Quality check'!$A131-1,'Quality check'!U$1-1)),"")</f>
        <v/>
      </c>
      <c r="V131" s="203" t="str">
        <f ca="1">IF(AND(ISNUMBER($A131),ISNUMBER(V$1)),IF(OFFSET(CountryData!$A$1,'Quality check'!$A131-1,'Quality check'!V$1-1)=0,"",OFFSET(CountryData!$A$1,'Quality check'!$A131-1,'Quality check'!V$1-1)),"")</f>
        <v/>
      </c>
      <c r="W131" s="202" t="str">
        <f ca="1">IF(AND(ISNUMBER($A131),ISNUMBER(W$1)),IF(OFFSET(CountryData!$A$1,'Quality check'!$A131-1,'Quality check'!W$1-1)=0,"",OFFSET(CountryData!$A$1,'Quality check'!$A131-1,'Quality check'!W$1-1)),"")</f>
        <v/>
      </c>
      <c r="X131" s="202" t="str">
        <f ca="1">IF(AND(ISNUMBER($A131),ISNUMBER(X$1)),IF(OFFSET(CountryData!$A$1,'Quality check'!$A131-1,'Quality check'!X$1-1)=0,"",OFFSET(CountryData!$A$1,'Quality check'!$A131-1,'Quality check'!X$1-1)),"")</f>
        <v/>
      </c>
      <c r="Y131" s="202" t="str">
        <f ca="1">IF(AND(ISNUMBER($A131),ISNUMBER(Y$1)),IF(OFFSET(CountryData!$A$1,'Quality check'!$A131-1,'Quality check'!Y$1-1)=0,"",OFFSET(CountryData!$A$1,'Quality check'!$A131-1,'Quality check'!Y$1-1)),"")</f>
        <v/>
      </c>
      <c r="Z131" s="202" t="str">
        <f ca="1">IF(AND(ISNUMBER($A131),ISNUMBER(Z$1)),IF(OFFSET(CountryData!$A$1,'Quality check'!$A131-1,'Quality check'!Z$1-1)=0,"",OFFSET(CountryData!$A$1,'Quality check'!$A131-1,'Quality check'!Z$1-1)),"")</f>
        <v/>
      </c>
      <c r="AA131" s="203" t="str">
        <f ca="1">IF(AND(ISNUMBER($A131),ISNUMBER(AA$1)),IF(OFFSET(CountryData!$A$1,'Quality check'!$A131-1,'Quality check'!AA$1-1)=0,"",OFFSET(CountryData!$A$1,'Quality check'!$A131-1,'Quality check'!AA$1-1)),"")</f>
        <v/>
      </c>
      <c r="AB131" s="203" t="str">
        <f ca="1">IF(AND(ISNUMBER($A131),ISNUMBER(AB$1)),IF(OFFSET(CountryData!$A$1,'Quality check'!$A131-1,'Quality check'!AB$1-1)=0,"",OFFSET(CountryData!$A$1,'Quality check'!$A131-1,'Quality check'!AB$1-1)),"")</f>
        <v/>
      </c>
      <c r="AC131" s="203" t="str">
        <f ca="1">IF(AND(ISNUMBER($A131),ISNUMBER(AC$1)),IF(OFFSET(CountryData!$A$1,'Quality check'!$A131-1,'Quality check'!AC$1-1)=0,"",OFFSET(CountryData!$A$1,'Quality check'!$A131-1,'Quality check'!AC$1-1)),"")</f>
        <v/>
      </c>
      <c r="AD131" s="203" t="str">
        <f ca="1">IF(AND(ISNUMBER($A131),ISNUMBER(AD$1)),IF(OFFSET(CountryData!$A$1,'Quality check'!$A131-1,'Quality check'!AD$1-1)=0,"",OFFSET(CountryData!$A$1,'Quality check'!$A131-1,'Quality check'!AD$1-1)),"")</f>
        <v/>
      </c>
      <c r="AE131" s="202" t="str">
        <f ca="1">IF(AND(ISNUMBER($A131),ISNUMBER(AE$1)),IF(OFFSET(CountryData!$A$1,'Quality check'!$A131-1,'Quality check'!AE$1-1)=0,"",OFFSET(CountryData!$A$1,'Quality check'!$A131-1,'Quality check'!AE$1-1)),"")</f>
        <v/>
      </c>
      <c r="AF131" s="308" t="str">
        <f ca="1">IF(AND(ISNUMBER($A131),ISNUMBER(AF$1)),IF(OFFSET(CountryData!$A$1,'Quality check'!$A131-1,'Quality check'!AF$1-1)=0,"",OFFSET(CountryData!$A$1,'Quality check'!$A131-1,'Quality check'!AF$1-1)),"")</f>
        <v/>
      </c>
      <c r="AG131" s="203" t="str">
        <f ca="1">IF(AND(ISNUMBER($A131),ISNUMBER(AG$1)),IF(OFFSET(CountryData!$A$1,'Quality check'!$A131-1,'Quality check'!AG$1-1)=0,"",OFFSET(CountryData!$A$1,'Quality check'!$A131-1,'Quality check'!AG$1-1)),"")</f>
        <v/>
      </c>
      <c r="AH131" s="203" t="str">
        <f ca="1">IF(AND(ISNUMBER($A131),ISNUMBER(AH$1)),IF(OFFSET(CountryData!$A$1,'Quality check'!$A131-1,'Quality check'!AH$1-1)=0,"",OFFSET(CountryData!$A$1,'Quality check'!$A131-1,'Quality check'!AH$1-1)),"")</f>
        <v/>
      </c>
      <c r="AI131" s="203" t="str">
        <f ca="1">IF(AND(ISNUMBER($A131),ISNUMBER(AI$1)),IF(OFFSET(CountryData!$A$1,'Quality check'!$A131-1,'Quality check'!AI$1-1)=0,"",OFFSET(CountryData!$A$1,'Quality check'!$A131-1,'Quality check'!AI$1-1)),"")</f>
        <v/>
      </c>
      <c r="AJ131" s="202" t="str">
        <f ca="1">IF(AND(ISNUMBER($A131),ISNUMBER(AJ$1)),IF(OFFSET(CountryData!$A$1,'Quality check'!$A131-1,'Quality check'!AJ$1-1)=0,"",OFFSET(CountryData!$A$1,'Quality check'!$A131-1,'Quality check'!AJ$1-1)),"")</f>
        <v/>
      </c>
      <c r="AK131" s="202" t="str">
        <f ca="1">IF(AND(ISNUMBER($A131),ISNUMBER(AK$1)),IF(OFFSET(CountryData!$A$1,'Quality check'!$A131-1,'Quality check'!AK$1-1)=0,"",OFFSET(CountryData!$A$1,'Quality check'!$A131-1,'Quality check'!AK$1-1)),"")</f>
        <v/>
      </c>
      <c r="AL131" s="202" t="str">
        <f ca="1">IF(AND(ISNUMBER($A131),ISNUMBER(AL$1)),IF(OFFSET(CountryData!$A$1,'Quality check'!$A131-1,'Quality check'!AL$1-1)=0,"",OFFSET(CountryData!$A$1,'Quality check'!$A131-1,'Quality check'!AL$1-1)),"")</f>
        <v/>
      </c>
      <c r="AM131" s="202" t="str">
        <f ca="1">IF(AND(ISNUMBER($A131),ISNUMBER(AM$1)),IF(OFFSET(CountryData!$A$1,'Quality check'!$A131-1,'Quality check'!AM$1-1)=0,"",OFFSET(CountryData!$A$1,'Quality check'!$A131-1,'Quality check'!AM$1-1)),"")</f>
        <v/>
      </c>
      <c r="AN131" s="202" t="str">
        <f ca="1">IF(AND(ISNUMBER($A131),ISNUMBER(AN$1)),IF(OFFSET(CountryData!$A$1,'Quality check'!$A131-1,'Quality check'!AN$1-1)=0,"",OFFSET(CountryData!$A$1,'Quality check'!$A131-1,'Quality check'!AN$1-1)),"")</f>
        <v/>
      </c>
      <c r="AO131" s="203" t="str">
        <f ca="1">IF(AND(ISNUMBER($A131),ISNUMBER(AO$1)),IF(OFFSET(CountryData!$A$1,'Quality check'!$A131-1,'Quality check'!AO$1-1)=0,"",OFFSET(CountryData!$A$1,'Quality check'!$A131-1,'Quality check'!AO$1-1)),"")</f>
        <v/>
      </c>
      <c r="AP131" s="203" t="str">
        <f ca="1">IF(AND(ISNUMBER($A131),ISNUMBER(AP$1)),IF(OFFSET(CountryData!$A$1,'Quality check'!$A131-1,'Quality check'!AP$1-1)=0,"",OFFSET(CountryData!$A$1,'Quality check'!$A131-1,'Quality check'!AP$1-1)),"")</f>
        <v/>
      </c>
      <c r="AQ131" s="202" t="str">
        <f ca="1">IF(AND(ISNUMBER($A131),ISNUMBER(AQ$1)),IF(OFFSET(CountryData!$A$1,'Quality check'!$A131-1,'Quality check'!AQ$1-1)=0,"",OFFSET(CountryData!$A$1,'Quality check'!$A131-1,'Quality check'!AQ$1-1)),"")</f>
        <v/>
      </c>
      <c r="AR131" s="202" t="str">
        <f ca="1">IF(AND(ISNUMBER($A131),ISNUMBER(AR$1)),IF(OFFSET(CountryData!$A$1,'Quality check'!$A131-1,'Quality check'!AR$1-1)=0,"",OFFSET(CountryData!$A$1,'Quality check'!$A131-1,'Quality check'!AR$1-1)),"")</f>
        <v/>
      </c>
      <c r="AS131" s="202" t="str">
        <f ca="1">IF(AND(ISNUMBER($A131),ISNUMBER(AS$1)),IF(OFFSET(CountryData!$A$1,'Quality check'!$A131-1,'Quality check'!AS$1-1)=0,"",OFFSET(CountryData!$A$1,'Quality check'!$A131-1,'Quality check'!AS$1-1)),"")</f>
        <v/>
      </c>
      <c r="AT131" s="202" t="str">
        <f ca="1">IF(AND(ISNUMBER($A131),ISNUMBER(AT$1)),IF(OFFSET(CountryData!$A$1,'Quality check'!$A131-1,'Quality check'!AT$1-1)=0,"",OFFSET(CountryData!$A$1,'Quality check'!$A131-1,'Quality check'!AT$1-1)),"")</f>
        <v/>
      </c>
      <c r="AU131" s="202" t="str">
        <f ca="1">IF(AND(ISNUMBER($A131),ISNUMBER(AU$1)),IF(OFFSET(CountryData!$A$1,'Quality check'!$A131-1,'Quality check'!AU$1-1)=0,"",OFFSET(CountryData!$A$1,'Quality check'!$A131-1,'Quality check'!AU$1-1)),"")</f>
        <v/>
      </c>
      <c r="AV131" s="202" t="str">
        <f ca="1">IF(AND(ISNUMBER($A131),ISNUMBER(AV$1)),IF(OFFSET(CountryData!$A$1,'Quality check'!$A131-1,'Quality check'!AV$1-1)=0,"",OFFSET(CountryData!$A$1,'Quality check'!$A131-1,'Quality check'!AV$1-1)),"")</f>
        <v/>
      </c>
      <c r="AW131" s="203" t="str">
        <f ca="1">IF(AND(ISNUMBER($A131),ISNUMBER(AW$1)),IF(OFFSET(CountryData!$A$1,'Quality check'!$A131-1,'Quality check'!AW$1-1)=0,"",OFFSET(CountryData!$A$1,'Quality check'!$A131-1,'Quality check'!AW$1-1)),"")</f>
        <v/>
      </c>
      <c r="AX131" s="203" t="str">
        <f ca="1">IF(AND(ISNUMBER($A131),ISNUMBER(AX$1)),IF(OFFSET(CountryData!$A$1,'Quality check'!$A131-1,'Quality check'!AX$1-1)=0,"",OFFSET(CountryData!$A$1,'Quality check'!$A131-1,'Quality check'!AX$1-1)),"")</f>
        <v/>
      </c>
      <c r="AY131" s="202" t="str">
        <f ca="1">IF(AND(ISNUMBER($A131),ISNUMBER(AY$1)),IF(OFFSET(CountryData!$A$1,'Quality check'!$A131-1,'Quality check'!AY$1-1)=0,"",OFFSET(CountryData!$A$1,'Quality check'!$A131-1,'Quality check'!AY$1-1)),"")</f>
        <v/>
      </c>
      <c r="AZ131" s="202" t="str">
        <f ca="1">IF(AND(ISNUMBER($A131),ISNUMBER(AZ$1)),IF(OFFSET(CountryData!$A$1,'Quality check'!$A131-1,'Quality check'!AZ$1-1)=0,"",OFFSET(CountryData!$A$1,'Quality check'!$A131-1,'Quality check'!AZ$1-1)),"")</f>
        <v/>
      </c>
      <c r="BA131" s="202" t="str">
        <f ca="1">IF(AND(ISNUMBER($A131),ISNUMBER(BA$1)),IF(OFFSET(CountryData!$A$1,'Quality check'!$A131-1,'Quality check'!BA$1-1)=0,"",OFFSET(CountryData!$A$1,'Quality check'!$A131-1,'Quality check'!BA$1-1)),"")</f>
        <v/>
      </c>
      <c r="BB131" s="202" t="str">
        <f ca="1">IF(AND(ISNUMBER($A131),ISNUMBER(BB$1)),IF(OFFSET(CountryData!$A$1,'Quality check'!$A131-1,'Quality check'!BB$1-1)=0,"",OFFSET(CountryData!$A$1,'Quality check'!$A131-1,'Quality check'!BB$1-1)),"")</f>
        <v/>
      </c>
      <c r="BC131" s="202" t="str">
        <f ca="1">IF(AND(ISNUMBER($A131),ISNUMBER(BC$1)),IF(OFFSET(CountryData!$A$1,'Quality check'!$A131-1,'Quality check'!BC$1-1)=0,"",OFFSET(CountryData!$A$1,'Quality check'!$A131-1,'Quality check'!BC$1-1)),"")</f>
        <v/>
      </c>
      <c r="BD131" s="313" t="str">
        <f ca="1">IF(AND(ISNUMBER($A131),ISNUMBER(BD$1)),IF(OFFSET(CountryData!$A$1,'Quality check'!$A131-1,'Quality check'!BD$1-1)=0,"",OFFSET(CountryData!$A$1,'Quality check'!$A131-1,'Quality check'!BD$1-1)),"")</f>
        <v/>
      </c>
      <c r="BE131" s="313" t="str">
        <f ca="1">IF(AND(ISNUMBER($A131),ISNUMBER(BE$1)),IF(OFFSET(CountryData!$A$1,'Quality check'!$A131-1,'Quality check'!BE$1-1)=0,"",OFFSET(CountryData!$A$1,'Quality check'!$A131-1,'Quality check'!BE$1-1)),"")</f>
        <v/>
      </c>
      <c r="BF131" s="313" t="str">
        <f ca="1">IF(AND(ISNUMBER($A131),ISNUMBER(BF$1)),IF(OFFSET(CountryData!$A$1,'Quality check'!$A131-1,'Quality check'!BF$1-1)=0,"",OFFSET(CountryData!$A$1,'Quality check'!$A131-1,'Quality check'!BF$1-1)),"")</f>
        <v/>
      </c>
      <c r="BG131" s="203" t="str">
        <f ca="1">IF(AND(ISNUMBER($A131),ISNUMBER(BG$1)),IF(OFFSET(CountryData!$A$1,'Quality check'!$A131-1,'Quality check'!BG$1-1)=0,"",OFFSET(CountryData!$A$1,'Quality check'!$A131-1,'Quality check'!BG$1-1)),"")</f>
        <v/>
      </c>
      <c r="BH131" s="202" t="str">
        <f ca="1">IF(AND(ISNUMBER($A131),ISNUMBER(BH$1)),IF(OFFSET(CountryData!$A$1,'Quality check'!$A131-1,'Quality check'!BH$1-1)=0,"",OFFSET(CountryData!$A$1,'Quality check'!$A131-1,'Quality check'!BH$1-1)),"")</f>
        <v/>
      </c>
      <c r="BI131" s="203" t="str">
        <f ca="1">IF(AND(ISNUMBER($A131),ISNUMBER(BI$1)),IF(OFFSET(CountryData!$A$1,'Quality check'!$A131-1,'Quality check'!BI$1-1)=0,"",OFFSET(CountryData!$A$1,'Quality check'!$A131-1,'Quality check'!BI$1-1)),"")</f>
        <v/>
      </c>
      <c r="BJ131" s="202" t="str">
        <f ca="1">IF(AND(ISNUMBER($A131),ISNUMBER(BJ$1)),IF(OFFSET(CountryData!$A$1,'Quality check'!$A131-1,'Quality check'!BJ$1-1)=0,"",OFFSET(CountryData!$A$1,'Quality check'!$A131-1,'Quality check'!BJ$1-1)),"")</f>
        <v/>
      </c>
      <c r="BK131" s="202" t="str">
        <f ca="1">IF(AND(ISNUMBER($A131),ISNUMBER(BK$1)),IF(OFFSET(CountryData!$A$1,'Quality check'!$A131-1,'Quality check'!BK$1-1)=0,"",OFFSET(CountryData!$A$1,'Quality check'!$A131-1,'Quality check'!BK$1-1)),"")</f>
        <v/>
      </c>
      <c r="BL131" s="308" t="str">
        <f ca="1">IF(AND(ISNUMBER($A131),ISNUMBER(BL$1)),IF(OFFSET(CountryData!$A$1,'Quality check'!$A131-1,'Quality check'!BL$1-1)=0,"",OFFSET(CountryData!$A$1,'Quality check'!$A131-1,'Quality check'!BL$1-1)),"")</f>
        <v/>
      </c>
      <c r="BM131" s="308" t="str">
        <f ca="1">IF(AND(ISNUMBER($A131),ISNUMBER(BM$1)),IF(OFFSET(CountryData!$A$1,'Quality check'!$A131-1,'Quality check'!BM$1-1)=0,"",OFFSET(CountryData!$A$1,'Quality check'!$A131-1,'Quality check'!BM$1-1)),"")</f>
        <v/>
      </c>
      <c r="BN131" s="308" t="str">
        <f ca="1">IF(AND(ISNUMBER($A131),ISNUMBER(BN$1)),IF(OFFSET(CountryData!$A$1,'Quality check'!$A131-1,'Quality check'!BN$1-1)=0,"",OFFSET(CountryData!$A$1,'Quality check'!$A131-1,'Quality check'!BN$1-1)),"")</f>
        <v/>
      </c>
      <c r="BO131" s="308" t="str">
        <f ca="1">IF(AND(ISNUMBER($A131),ISNUMBER(BO$1)),IF(OFFSET(CountryData!$A$1,'Quality check'!$A131-1,'Quality check'!BO$1-1)=0,"",OFFSET(CountryData!$A$1,'Quality check'!$A131-1,'Quality check'!BO$1-1)),"")</f>
        <v/>
      </c>
      <c r="BP131" s="308" t="str">
        <f ca="1">IF(AND(ISNUMBER($A131),ISNUMBER(BP$1)),IF(OFFSET(CountryData!$A$1,'Quality check'!$A131-1,'Quality check'!BP$1-1)=0,"",OFFSET(CountryData!$A$1,'Quality check'!$A131-1,'Quality check'!BP$1-1)),"")</f>
        <v/>
      </c>
      <c r="BQ131" s="308" t="str">
        <f ca="1">IF(AND(ISNUMBER($A131),ISNUMBER(BQ$1)),IF(OFFSET(CountryData!$A$1,'Quality check'!$A131-1,'Quality check'!BQ$1-1)=0,"",OFFSET(CountryData!$A$1,'Quality check'!$A131-1,'Quality check'!BQ$1-1)),"")</f>
        <v/>
      </c>
      <c r="BR131" s="308" t="str">
        <f ca="1">IF(AND(ISNUMBER($A131),ISNUMBER(BR$1)),IF(OFFSET(CountryData!$A$1,'Quality check'!$A131-1,'Quality check'!BR$1-1)=0,"",OFFSET(CountryData!$A$1,'Quality check'!$A131-1,'Quality check'!BR$1-1)),"")</f>
        <v/>
      </c>
      <c r="BS131" s="308" t="str">
        <f ca="1">IF(AND(ISNUMBER($A131),ISNUMBER(BS$1)),IF(OFFSET(CountryData!$A$1,'Quality check'!$A131-1,'Quality check'!BS$1-1)=0,"",OFFSET(CountryData!$A$1,'Quality check'!$A131-1,'Quality check'!BS$1-1)),"")</f>
        <v/>
      </c>
      <c r="BT131" s="308" t="str">
        <f ca="1">IF(AND(ISNUMBER($A131),ISNUMBER(BT$1)),IF(OFFSET(CountryData!$A$1,'Quality check'!$A131-1,'Quality check'!BT$1-1)=0,"",OFFSET(CountryData!$A$1,'Quality check'!$A131-1,'Quality check'!BT$1-1)),"")</f>
        <v/>
      </c>
      <c r="BU131" s="308" t="str">
        <f ca="1">IF(AND(ISNUMBER($A131),ISNUMBER(BU$1)),IF(OFFSET(CountryData!$A$1,'Quality check'!$A131-1,'Quality check'!BU$1-1)=0,"",OFFSET(CountryData!$A$1,'Quality check'!$A131-1,'Quality check'!BU$1-1)),"")</f>
        <v/>
      </c>
      <c r="BV131" s="308" t="str">
        <f ca="1">IF(AND(ISNUMBER($A131),ISNUMBER(BV$1)),IF(OFFSET(CountryData!$A$1,'Quality check'!$A131-1,'Quality check'!BV$1-1)=0,"",OFFSET(CountryData!$A$1,'Quality check'!$A131-1,'Quality check'!BV$1-1)),"")</f>
        <v/>
      </c>
      <c r="BW131" s="308" t="str">
        <f ca="1">IF(AND(ISNUMBER($A131),ISNUMBER(BW$1)),IF(OFFSET(CountryData!$A$1,'Quality check'!$A131-1,'Quality check'!BW$1-1)=0,"",OFFSET(CountryData!$A$1,'Quality check'!$A131-1,'Quality check'!BW$1-1)),"")</f>
        <v/>
      </c>
      <c r="BX131" s="202" t="str">
        <f ca="1">IF(AND(ISNUMBER($A131),ISNUMBER(BX$1)),IF(OFFSET(CountryData!$A$1,'Quality check'!$A131-1,'Quality check'!BX$1-1)=0,"",OFFSET(CountryData!$A$1,'Quality check'!$A131-1,'Quality check'!BX$1-1)),"")</f>
        <v/>
      </c>
      <c r="BY131" s="308" t="str">
        <f ca="1">IF(AND(ISNUMBER($A131),ISNUMBER(BY$1)),IF(OFFSET(CountryData!$A$1,'Quality check'!$A131-1,'Quality check'!BY$1-1)=0,"",OFFSET(CountryData!$A$1,'Quality check'!$A131-1,'Quality check'!BY$1-1)),"")</f>
        <v/>
      </c>
      <c r="BZ131" s="308" t="str">
        <f ca="1">IF(AND(ISNUMBER($A131),ISNUMBER(BZ$1)),IF(OFFSET(CountryData!$A$1,'Quality check'!$A131-1,'Quality check'!BZ$1-1)=0,"",OFFSET(CountryData!$A$1,'Quality check'!$A131-1,'Quality check'!BZ$1-1)),"")</f>
        <v/>
      </c>
      <c r="CA131" s="308" t="str">
        <f ca="1">IF(AND(ISNUMBER($A131),ISNUMBER(CA$1)),IF(OFFSET(CountryData!$A$1,'Quality check'!$A131-1,'Quality check'!CA$1-1)=0,"",OFFSET(CountryData!$A$1,'Quality check'!$A131-1,'Quality check'!CA$1-1)),"")</f>
        <v/>
      </c>
      <c r="CB131" s="308" t="str">
        <f ca="1">IF(AND(ISNUMBER($A131),ISNUMBER(CB$1)),IF(OFFSET(CountryData!$A$1,'Quality check'!$A131-1,'Quality check'!CB$1-1)=0,"",OFFSET(CountryData!$A$1,'Quality check'!$A131-1,'Quality check'!CB$1-1)),"")</f>
        <v/>
      </c>
      <c r="CC131" s="308" t="str">
        <f ca="1">IF(AND(ISNUMBER($A131),ISNUMBER(CC$1)),IF(OFFSET(CountryData!$A$1,'Quality check'!$A131-1,'Quality check'!CC$1-1)=0,"",OFFSET(CountryData!$A$1,'Quality check'!$A131-1,'Quality check'!CC$1-1)),"")</f>
        <v/>
      </c>
      <c r="CD131" s="308" t="str">
        <f ca="1">IF(AND(ISNUMBER($A131),ISNUMBER(CD$1)),IF(OFFSET(CountryData!$A$1,'Quality check'!$A131-1,'Quality check'!CD$1-1)=0,"",OFFSET(CountryData!$A$1,'Quality check'!$A131-1,'Quality check'!CD$1-1)),"")</f>
        <v/>
      </c>
      <c r="CE131" s="308" t="str">
        <f ca="1">IF(AND(ISNUMBER($A131),ISNUMBER(CE$1)),IF(OFFSET(CountryData!$A$1,'Quality check'!$A131-1,'Quality check'!CE$1-1)=0,"",OFFSET(CountryData!$A$1,'Quality check'!$A131-1,'Quality check'!CE$1-1)),"")</f>
        <v/>
      </c>
      <c r="CF131" s="308" t="str">
        <f ca="1">IF(AND(ISNUMBER($A131),ISNUMBER(CF$1)),IF(OFFSET(CountryData!$A$1,'Quality check'!$A131-1,'Quality check'!CF$1-1)=0,"",OFFSET(CountryData!$A$1,'Quality check'!$A131-1,'Quality check'!CF$1-1)),"")</f>
        <v/>
      </c>
      <c r="CG131" s="308" t="str">
        <f ca="1">IF(AND(ISNUMBER($A131),ISNUMBER(CG$1)),IF(OFFSET(CountryData!$A$1,'Quality check'!$A131-1,'Quality check'!CG$1-1)=0,"",OFFSET(CountryData!$A$1,'Quality check'!$A131-1,'Quality check'!CG$1-1)),"")</f>
        <v/>
      </c>
      <c r="CH131" s="308" t="str">
        <f ca="1">IF(AND(ISNUMBER($A131),ISNUMBER(CH$1)),IF(OFFSET(CountryData!$A$1,'Quality check'!$A131-1,'Quality check'!CH$1-1)=0,"",OFFSET(CountryData!$A$1,'Quality check'!$A131-1,'Quality check'!CH$1-1)),"")</f>
        <v/>
      </c>
      <c r="CI131" s="308" t="str">
        <f ca="1">IF(AND(ISNUMBER($A131),ISNUMBER(CI$1)),IF(OFFSET(CountryData!$A$1,'Quality check'!$A131-1,'Quality check'!CI$1-1)=0,"",OFFSET(CountryData!$A$1,'Quality check'!$A131-1,'Quality check'!CI$1-1)),"")</f>
        <v/>
      </c>
      <c r="CJ131" s="308" t="str">
        <f ca="1">IF(AND(ISNUMBER($A131),ISNUMBER(CJ$1)),IF(OFFSET(CountryData!$A$1,'Quality check'!$A131-1,'Quality check'!CJ$1-1)=0,"",OFFSET(CountryData!$A$1,'Quality check'!$A131-1,'Quality check'!CJ$1-1)),"")</f>
        <v/>
      </c>
      <c r="CK131" s="202" t="str">
        <f ca="1">IF(AND(ISNUMBER($A131),ISNUMBER(CK$1)),IF(OFFSET(CountryData!$A$1,'Quality check'!$A131-1,'Quality check'!CK$1-1)=0,"",OFFSET(CountryData!$A$1,'Quality check'!$A131-1,'Quality check'!CK$1-1)),"")</f>
        <v/>
      </c>
      <c r="CL131" s="308" t="str">
        <f ca="1">IF(AND(ISNUMBER($A131),ISNUMBER(CL$1)),IF(OFFSET(CountryData!$A$1,'Quality check'!$A131-1,'Quality check'!CL$1-1)=0,"",OFFSET(CountryData!$A$1,'Quality check'!$A131-1,'Quality check'!CL$1-1)),"")</f>
        <v/>
      </c>
      <c r="CM131" s="308" t="str">
        <f ca="1">IF(AND(ISNUMBER($A131),ISNUMBER(CM$1)),IF(OFFSET(CountryData!$A$1,'Quality check'!$A131-1,'Quality check'!CM$1-1)=0,"",OFFSET(CountryData!$A$1,'Quality check'!$A131-1,'Quality check'!CM$1-1)),"")</f>
        <v/>
      </c>
      <c r="CN131" s="308" t="str">
        <f ca="1">IF(AND(ISNUMBER($A131),ISNUMBER(CN$1)),IF(OFFSET(CountryData!$A$1,'Quality check'!$A131-1,'Quality check'!CN$1-1)=0,"",OFFSET(CountryData!$A$1,'Quality check'!$A131-1,'Quality check'!CN$1-1)),"")</f>
        <v/>
      </c>
      <c r="CO131" s="308" t="str">
        <f ca="1">IF(AND(ISNUMBER($A131),ISNUMBER(CO$1)),IF(OFFSET(CountryData!$A$1,'Quality check'!$A131-1,'Quality check'!CO$1-1)=0,"",OFFSET(CountryData!$A$1,'Quality check'!$A131-1,'Quality check'!CO$1-1)),"")</f>
        <v/>
      </c>
      <c r="CP131" s="308" t="str">
        <f ca="1">IF(AND(ISNUMBER($A131),ISNUMBER(CP$1)),IF(OFFSET(CountryData!$A$1,'Quality check'!$A131-1,'Quality check'!CP$1-1)=0,"",OFFSET(CountryData!$A$1,'Quality check'!$A131-1,'Quality check'!CP$1-1)),"")</f>
        <v/>
      </c>
      <c r="CQ131" s="308" t="str">
        <f ca="1">IF(AND(ISNUMBER($A131),ISNUMBER(CQ$1)),IF(OFFSET(CountryData!$A$1,'Quality check'!$A131-1,'Quality check'!CQ$1-1)=0,"",OFFSET(CountryData!$A$1,'Quality check'!$A131-1,'Quality check'!CQ$1-1)),"")</f>
        <v/>
      </c>
      <c r="CR131" s="203" t="str">
        <f ca="1">IF(AND(ISNUMBER($A131),ISNUMBER(CR$1)),IF(OFFSET(CountryData!$A$1,'Quality check'!$A131-1,'Quality check'!CR$1-1)=0,"",OFFSET(CountryData!$A$1,'Quality check'!$A131-1,'Quality check'!CR$1-1)),"")</f>
        <v/>
      </c>
      <c r="CS131" s="203" t="str">
        <f ca="1">IF(AND(ISNUMBER($A131),ISNUMBER(CS$1)),IF(OFFSET(CountryData!$A$1,'Quality check'!$A131-1,'Quality check'!CS$1-1)=0,"",OFFSET(CountryData!$A$1,'Quality check'!$A131-1,'Quality check'!CS$1-1)),"")</f>
        <v/>
      </c>
      <c r="CT131" s="203" t="str">
        <f ca="1">IF(AND(ISNUMBER($A131),ISNUMBER(CT$1)),IF(OFFSET(CountryData!$A$1,'Quality check'!$A131-1,'Quality check'!CT$1-1)=0,"",OFFSET(CountryData!$A$1,'Quality check'!$A131-1,'Quality check'!CT$1-1)),"")</f>
        <v/>
      </c>
      <c r="CU131" s="203" t="str">
        <f ca="1">IF(AND(ISNUMBER($A131),ISNUMBER(CU$1)),IF(OFFSET(CountryData!$A$1,'Quality check'!$A131-1,'Quality check'!CU$1-1)=0,"",OFFSET(CountryData!$A$1,'Quality check'!$A131-1,'Quality check'!CU$1-1)),"")</f>
        <v/>
      </c>
      <c r="CV131" s="203" t="str">
        <f ca="1">IF(AND(ISNUMBER($A131),ISNUMBER(CV$1)),IF(OFFSET(CountryData!$A$1,'Quality check'!$A131-1,'Quality check'!CV$1-1)=0,"",OFFSET(CountryData!$A$1,'Quality check'!$A131-1,'Quality check'!CV$1-1)),"")</f>
        <v/>
      </c>
      <c r="CW131" s="203" t="str">
        <f ca="1">IF(AND(ISNUMBER($A131),ISNUMBER(CW$1)),IF(OFFSET(CountryData!$A$1,'Quality check'!$A131-1,'Quality check'!CW$1-1)=0,"",OFFSET(CountryData!$A$1,'Quality check'!$A131-1,'Quality check'!CW$1-1)),"")</f>
        <v/>
      </c>
      <c r="CX131" s="203" t="str">
        <f ca="1">IF(AND(ISNUMBER($A131),ISNUMBER(CX$1)),IF(OFFSET(CountryData!$A$1,'Quality check'!$A131-1,'Quality check'!CX$1-1)=0,"",OFFSET(CountryData!$A$1,'Quality check'!$A131-1,'Quality check'!CX$1-1)),"")</f>
        <v/>
      </c>
      <c r="CY131" s="203" t="str">
        <f ca="1">IF(AND(ISNUMBER($A131),ISNUMBER(CY$1)),IF(OFFSET(CountryData!$A$1,'Quality check'!$A131-1,'Quality check'!CY$1-1)=0,"",OFFSET(CountryData!$A$1,'Quality check'!$A131-1,'Quality check'!CY$1-1)),"")</f>
        <v/>
      </c>
      <c r="CZ131" s="308" t="str">
        <f ca="1">IF(AND(ISNUMBER($A131),ISNUMBER(CZ$1)),IF(OFFSET(CountryData!$A$1,'Quality check'!$A131-1,'Quality check'!CZ$1-1)=0,"",OFFSET(CountryData!$A$1,'Quality check'!$A131-1,'Quality check'!CZ$1-1)),"")</f>
        <v/>
      </c>
      <c r="DA131" s="308" t="str">
        <f ca="1">IF(AND(ISNUMBER($A131),ISNUMBER(DA$1)),IF(OFFSET(CountryData!$A$1,'Quality check'!$A131-1,'Quality check'!DA$1-1)=0,"",OFFSET(CountryData!$A$1,'Quality check'!$A131-1,'Quality check'!DA$1-1)),"")</f>
        <v/>
      </c>
      <c r="DB131" s="202" t="str">
        <f ca="1">IF(AND(ISNUMBER($A131),ISNUMBER(DB$1)),IF(OFFSET(CountryData!$A$1,'Quality check'!$A131-1,'Quality check'!DB$1-1)=0,"",OFFSET(CountryData!$A$1,'Quality check'!$A131-1,'Quality check'!DB$1-1)),"")</f>
        <v/>
      </c>
      <c r="DC131" s="308" t="str">
        <f ca="1">IF(AND(ISNUMBER($A131),ISNUMBER(DC$1)),IF(OFFSET(CountryData!$A$1,'Quality check'!$A131-1,'Quality check'!DC$1-1)=0,"",OFFSET(CountryData!$A$1,'Quality check'!$A131-1,'Quality check'!DC$1-1)),"")</f>
        <v/>
      </c>
      <c r="DD131" s="308" t="str">
        <f ca="1">IF(AND(ISNUMBER($A131),ISNUMBER(DD$1)),IF(OFFSET(CountryData!$A$1,'Quality check'!$A131-1,'Quality check'!DD$1-1)=0,"",OFFSET(CountryData!$A$1,'Quality check'!$A131-1,'Quality check'!DD$1-1)),"")</f>
        <v/>
      </c>
      <c r="DE131" s="202" t="str">
        <f ca="1">IF(AND(ISNUMBER($A131),ISNUMBER(DE$1)),IF(OFFSET(CountryData!$A$1,'Quality check'!$A131-1,'Quality check'!DE$1-1)=0,"",OFFSET(CountryData!$A$1,'Quality check'!$A131-1,'Quality check'!DE$1-1)),"")</f>
        <v/>
      </c>
      <c r="DF131" s="203" t="str">
        <f ca="1">IF(AND(ISNUMBER($A131),ISNUMBER(DF$1)),IF(OFFSET(CountryData!$A$1,'Quality check'!$A131-1,'Quality check'!DF$1-1)=0,"",OFFSET(CountryData!$A$1,'Quality check'!$A131-1,'Quality check'!DF$1-1)),"")</f>
        <v/>
      </c>
      <c r="DG131" s="308" t="str">
        <f ca="1">IF(AND(ISNUMBER($A131),ISNUMBER(DG$1)),IF(OFFSET(CountryData!$A$1,'Quality check'!$A131-1,'Quality check'!DG$1-1)=0,"",OFFSET(CountryData!$A$1,'Quality check'!$A131-1,'Quality check'!DG$1-1)),"")</f>
        <v/>
      </c>
      <c r="DH131" s="203" t="str">
        <f ca="1">IF(AND(ISNUMBER($A131),ISNUMBER(DH$1)),IF(OFFSET(CountryData!$A$1,'Quality check'!$A131-1,'Quality check'!DH$1-1)=0,"",OFFSET(CountryData!$A$1,'Quality check'!$A131-1,'Quality check'!DH$1-1)),"")</f>
        <v/>
      </c>
      <c r="DI131" s="308" t="str">
        <f ca="1">IF(AND(ISNUMBER($A131),ISNUMBER(DI$1)),IF(OFFSET(CountryData!$A$1,'Quality check'!$A131-1,'Quality check'!DI$1-1)=0,"",OFFSET(CountryData!$A$1,'Quality check'!$A131-1,'Quality check'!DI$1-1)),"")</f>
        <v/>
      </c>
      <c r="DJ131" s="308" t="str">
        <f ca="1">IF(AND(ISNUMBER($A131),ISNUMBER(DJ$1)),IF(OFFSET(CountryData!$A$1,'Quality check'!$A131-1,'Quality check'!DJ$1-1)=0,"",OFFSET(CountryData!$A$1,'Quality check'!$A131-1,'Quality check'!DJ$1-1)),"")</f>
        <v/>
      </c>
      <c r="DK131" s="203" t="str">
        <f ca="1">IF(AND(ISNUMBER($A131),ISNUMBER(DK$1)),IF(OFFSET(CountryData!$A$1,'Quality check'!$A131-1,'Quality check'!DK$1-1)=0,"",OFFSET(CountryData!$A$1,'Quality check'!$A131-1,'Quality check'!DK$1-1)),"")</f>
        <v/>
      </c>
      <c r="DL131" s="203" t="str">
        <f ca="1">IF(AND(ISNUMBER($A131),ISNUMBER(DL$1)),IF(OFFSET(CountryData!$A$1,'Quality check'!$A131-1,'Quality check'!DL$1-1)=0,"",OFFSET(CountryData!$A$1,'Quality check'!$A131-1,'Quality check'!DL$1-1)),"")</f>
        <v/>
      </c>
      <c r="DM131" s="203" t="str">
        <f ca="1">IF(AND(ISNUMBER($A131),ISNUMBER(DM$1)),IF(OFFSET(CountryData!$A$1,'Quality check'!$A131-1,'Quality check'!DM$1-1)=0,"",OFFSET(CountryData!$A$1,'Quality check'!$A131-1,'Quality check'!DM$1-1)),"")</f>
        <v/>
      </c>
      <c r="DN131" s="203" t="str">
        <f ca="1">IF(AND(ISNUMBER($A131),ISNUMBER(DN$1)),IF(OFFSET(CountryData!$A$1,'Quality check'!$A131-1,'Quality check'!DN$1-1)=0,"",OFFSET(CountryData!$A$1,'Quality check'!$A131-1,'Quality check'!DN$1-1)),"")</f>
        <v/>
      </c>
      <c r="DO131" t="str">
        <f ca="1">IF(AND(ISNUMBER($A131),ISNUMBER(DO$1)),IF(OFFSET(CountryData!$A$1,'Quality check'!$A131-1,'Quality check'!DO$1-1)=0,"",OFFSET(CountryData!$A$1,'Quality check'!$A131-1,'Quality check'!DO$1-1)),"")</f>
        <v/>
      </c>
      <c r="DP131" t="str">
        <f ca="1">IF(AND(ISNUMBER($A131),ISNUMBER(DP$1)),IF(OFFSET(CountryData!$A$1,'Quality check'!$A131-1,'Quality check'!DP$1-1)=0,"",OFFSET(CountryData!$A$1,'Quality check'!$A131-1,'Quality check'!DP$1-1)),"")</f>
        <v/>
      </c>
      <c r="EF131">
        <f t="shared" si="14"/>
        <v>22</v>
      </c>
      <c r="EG131" t="str">
        <f t="shared" si="15"/>
        <v/>
      </c>
      <c r="EH131" t="str">
        <f t="shared" si="11"/>
        <v/>
      </c>
    </row>
    <row r="132" spans="1:138" x14ac:dyDescent="0.25">
      <c r="A132" s="114">
        <f>IF(ISNUMBER(MATCH(C132,CountryData!$EM:$EM,0)),MATCH(C132,CountryData!$EM:$EM,0),"")</f>
        <v>47</v>
      </c>
      <c r="B132" t="s">
        <v>501</v>
      </c>
      <c r="C132" t="s">
        <v>815</v>
      </c>
      <c r="D132" t="str">
        <f t="shared" si="12"/>
        <v>Zimbabwe</v>
      </c>
      <c r="E132">
        <f t="shared" si="13"/>
        <v>2009</v>
      </c>
      <c r="F132" s="203">
        <f ca="1">IF(AND(ISNUMBER($A132),ISNUMBER(F$1)),IF(OFFSET(CountryData!$A$1,'Quality check'!$A132-1,'Quality check'!F$1-1)=0,"",OFFSET(CountryData!$A$1,'Quality check'!$A132-1,'Quality check'!F$1-1)),"")</f>
        <v>12523000</v>
      </c>
      <c r="G132" s="203">
        <f ca="1">IF(AND(ISNUMBER($A132),ISNUMBER(G$1)),IF(OFFSET(CountryData!$A$1,'Quality check'!$A132-1,'Quality check'!G$1-1)=0,"",OFFSET(CountryData!$A$1,'Quality check'!$A132-1,'Quality check'!G$1-1)),"")</f>
        <v>5009200</v>
      </c>
      <c r="H132" s="202" t="str">
        <f ca="1">IF(AND(ISNUMBER($A132),ISNUMBER(H$1)),IF(OFFSET(CountryData!$A$1,'Quality check'!$A132-1,'Quality check'!H$1-1)=0,"",OFFSET(CountryData!$A$1,'Quality check'!$A132-1,'Quality check'!H$1-1)),"")</f>
        <v/>
      </c>
      <c r="I132" s="202" t="str">
        <f ca="1">IF(AND(ISNUMBER($A132),ISNUMBER(I$1)),IF(OFFSET(CountryData!$A$1,'Quality check'!$A132-1,'Quality check'!I$1-1)=0,"",OFFSET(CountryData!$A$1,'Quality check'!$A132-1,'Quality check'!I$1-1)),"")</f>
        <v/>
      </c>
      <c r="J132" s="203">
        <f ca="1">IF(AND(ISNUMBER($A132),ISNUMBER(J$1)),IF(OFFSET(CountryData!$A$1,'Quality check'!$A132-1,'Quality check'!J$1-1)=0,"",OFFSET(CountryData!$A$1,'Quality check'!$A132-1,'Quality check'!J$1-1)),"")</f>
        <v>6349690.7722050296</v>
      </c>
      <c r="K132" s="203">
        <f ca="1">IF(AND(ISNUMBER($A132),ISNUMBER(K$1)),IF(OFFSET(CountryData!$A$1,'Quality check'!$A132-1,'Quality check'!K$1-1)=0,"",OFFSET(CountryData!$A$1,'Quality check'!$A132-1,'Quality check'!K$1-1)),"")</f>
        <v>1775000</v>
      </c>
      <c r="L132" s="203" t="str">
        <f ca="1">IF(AND(ISNUMBER($A132),ISNUMBER(L$1)),IF(OFFSET(CountryData!$A$1,'Quality check'!$A132-1,'Quality check'!L$1-1)=0,"",OFFSET(CountryData!$A$1,'Quality check'!$A132-1,'Quality check'!L$1-1)),"")</f>
        <v/>
      </c>
      <c r="M132" s="203">
        <f ca="1">IF(AND(ISNUMBER($A132),ISNUMBER(M$1)),IF(OFFSET(CountryData!$A$1,'Quality check'!$A132-1,'Quality check'!M$1-1)=0,"",OFFSET(CountryData!$A$1,'Quality check'!$A132-1,'Quality check'!M$1-1)),"")</f>
        <v>1717000</v>
      </c>
      <c r="N132" s="203">
        <f ca="1">IF(AND(ISNUMBER($A132),ISNUMBER(N$1)),IF(OFFSET(CountryData!$A$1,'Quality check'!$A132-1,'Quality check'!N$1-1)=0,"",OFFSET(CountryData!$A$1,'Quality check'!$A132-1,'Quality check'!N$1-1)),"")</f>
        <v>1234039.5294694277</v>
      </c>
      <c r="O132" s="203">
        <f ca="1">IF(AND(ISNUMBER($A132),ISNUMBER(O$1)),IF(OFFSET(CountryData!$A$1,'Quality check'!$A132-1,'Quality check'!O$1-1)=0,"",OFFSET(CountryData!$A$1,'Quality check'!$A132-1,'Quality check'!O$1-1)),"")</f>
        <v>285722.65653718909</v>
      </c>
      <c r="P132" s="203">
        <f ca="1">IF(AND(ISNUMBER($A132),ISNUMBER(P$1)),IF(OFFSET(CountryData!$A$1,'Quality check'!$A132-1,'Quality check'!P$1-1)=0,"",OFFSET(CountryData!$A$1,'Quality check'!$A132-1,'Quality check'!P$1-1)),"")</f>
        <v>425975.34615855897</v>
      </c>
      <c r="Q132" s="203">
        <f ca="1">IF(AND(ISNUMBER($A132),ISNUMBER(Q$1)),IF(OFFSET(CountryData!$A$1,'Quality check'!$A132-1,'Quality check'!Q$1-1)=0,"",OFFSET(CountryData!$A$1,'Quality check'!$A132-1,'Quality check'!Q$1-1)),"")</f>
        <v>378000</v>
      </c>
      <c r="R132" s="203">
        <f ca="1">IF(AND(ISNUMBER($A132),ISNUMBER(R$1)),IF(OFFSET(CountryData!$A$1,'Quality check'!$A132-1,'Quality check'!R$1-1)=0,"",OFFSET(CountryData!$A$1,'Quality check'!$A132-1,'Quality check'!R$1-1)),"")</f>
        <v>140252.68962136994</v>
      </c>
      <c r="S132" s="203">
        <f ca="1">IF(AND(ISNUMBER($A132),ISNUMBER(S$1)),IF(OFFSET(CountryData!$A$1,'Quality check'!$A132-1,'Quality check'!S$1-1)=0,"",OFFSET(CountryData!$A$1,'Quality check'!$A132-1,'Quality check'!S$1-1)),"")</f>
        <v>117235.28979291754</v>
      </c>
      <c r="T132" s="202">
        <f ca="1">IF(AND(ISNUMBER($A132),ISNUMBER(T$1)),IF(OFFSET(CountryData!$A$1,'Quality check'!$A132-1,'Quality check'!T$1-1)=0,"",OFFSET(CountryData!$A$1,'Quality check'!$A132-1,'Quality check'!T$1-1)),"")</f>
        <v>0.63210000000000099</v>
      </c>
      <c r="U132" s="203">
        <f ca="1">IF(AND(ISNUMBER($A132),ISNUMBER(U$1)),IF(OFFSET(CountryData!$A$1,'Quality check'!$A132-1,'Quality check'!U$1-1)=0,"",OFFSET(CountryData!$A$1,'Quality check'!$A132-1,'Quality check'!U$1-1)),"")</f>
        <v>5009200</v>
      </c>
      <c r="V132" s="203">
        <f ca="1">IF(AND(ISNUMBER($A132),ISNUMBER(V$1)),IF(OFFSET(CountryData!$A$1,'Quality check'!$A132-1,'Quality check'!V$1-1)=0,"",OFFSET(CountryData!$A$1,'Quality check'!$A132-1,'Quality check'!V$1-1)),"")</f>
        <v>4508280</v>
      </c>
      <c r="W132" s="202">
        <f ca="1">IF(AND(ISNUMBER($A132),ISNUMBER(W$1)),IF(OFFSET(CountryData!$A$1,'Quality check'!$A132-1,'Quality check'!W$1-1)=0,"",OFFSET(CountryData!$A$1,'Quality check'!$A132-1,'Quality check'!W$1-1)),"")</f>
        <v>0.6</v>
      </c>
      <c r="X132" s="202">
        <f ca="1">IF(AND(ISNUMBER($A132),ISNUMBER(X$1)),IF(OFFSET(CountryData!$A$1,'Quality check'!$A132-1,'Quality check'!X$1-1)=0,"",OFFSET(CountryData!$A$1,'Quality check'!$A132-1,'Quality check'!X$1-1)),"")</f>
        <v>4</v>
      </c>
      <c r="Y132" s="202">
        <f ca="1">IF(AND(ISNUMBER($A132),ISNUMBER(Y$1)),IF(OFFSET(CountryData!$A$1,'Quality check'!$A132-1,'Quality check'!Y$1-1)=0,"",OFFSET(CountryData!$A$1,'Quality check'!$A132-1,'Quality check'!Y$1-1)),"")</f>
        <v>0.6</v>
      </c>
      <c r="Z132" s="202">
        <f ca="1">IF(AND(ISNUMBER($A132),ISNUMBER(Z$1)),IF(OFFSET(CountryData!$A$1,'Quality check'!$A132-1,'Quality check'!Z$1-1)=0,"",OFFSET(CountryData!$A$1,'Quality check'!$A132-1,'Quality check'!Z$1-1)),"")</f>
        <v>0.4</v>
      </c>
      <c r="AA132" s="203">
        <f ca="1">IF(AND(ISNUMBER($A132),ISNUMBER(AA$1)),IF(OFFSET(CountryData!$A$1,'Quality check'!$A132-1,'Quality check'!AA$1-1)=0,"",OFFSET(CountryData!$A$1,'Quality check'!$A132-1,'Quality check'!AA$1-1)),"")</f>
        <v>10758</v>
      </c>
      <c r="AB132" s="203">
        <f ca="1">IF(AND(ISNUMBER($A132),ISNUMBER(AB$1)),IF(OFFSET(CountryData!$A$1,'Quality check'!$A132-1,'Quality check'!AB$1-1)=0,"",OFFSET(CountryData!$A$1,'Quality check'!$A132-1,'Quality check'!AB$1-1)),"")</f>
        <v>23250</v>
      </c>
      <c r="AC132" s="203">
        <f ca="1">IF(AND(ISNUMBER($A132),ISNUMBER(AC$1)),IF(OFFSET(CountryData!$A$1,'Quality check'!$A132-1,'Quality check'!AC$1-1)=0,"",OFFSET(CountryData!$A$1,'Quality check'!$A132-1,'Quality check'!AC$1-1)),"")</f>
        <v>35583</v>
      </c>
      <c r="AD132" s="203">
        <f ca="1">IF(AND(ISNUMBER($A132),ISNUMBER(AD$1)),IF(OFFSET(CountryData!$A$1,'Quality check'!$A132-1,'Quality check'!AD$1-1)=0,"",OFFSET(CountryData!$A$1,'Quality check'!$A132-1,'Quality check'!AD$1-1)),"")</f>
        <v>3526</v>
      </c>
      <c r="AE132" s="202">
        <f ca="1">IF(AND(ISNUMBER($A132),ISNUMBER(AE$1)),IF(OFFSET(CountryData!$A$1,'Quality check'!$A132-1,'Quality check'!AE$1-1)=0,"",OFFSET(CountryData!$A$1,'Quality check'!$A132-1,'Quality check'!AE$1-1)),"")</f>
        <v>0.124</v>
      </c>
      <c r="AF132" s="308">
        <f ca="1">IF(AND(ISNUMBER($A132),ISNUMBER(AF$1)),IF(OFFSET(CountryData!$A$1,'Quality check'!$A132-1,'Quality check'!AF$1-1)=0,"",OFFSET(CountryData!$A$1,'Quality check'!$A132-1,'Quality check'!AF$1-1)),"")</f>
        <v>2.3833333333333333</v>
      </c>
      <c r="AG132" s="203" t="str">
        <f ca="1">IF(AND(ISNUMBER($A132),ISNUMBER(AG$1)),IF(OFFSET(CountryData!$A$1,'Quality check'!$A132-1,'Quality check'!AG$1-1)=0,"",OFFSET(CountryData!$A$1,'Quality check'!$A132-1,'Quality check'!AG$1-1)),"")</f>
        <v/>
      </c>
      <c r="AH132" s="203" t="str">
        <f ca="1">IF(AND(ISNUMBER($A132),ISNUMBER(AH$1)),IF(OFFSET(CountryData!$A$1,'Quality check'!$A132-1,'Quality check'!AH$1-1)=0,"",OFFSET(CountryData!$A$1,'Quality check'!$A132-1,'Quality check'!AH$1-1)),"")</f>
        <v/>
      </c>
      <c r="AI132" s="203" t="str">
        <f ca="1">IF(AND(ISNUMBER($A132),ISNUMBER(AI$1)),IF(OFFSET(CountryData!$A$1,'Quality check'!$A132-1,'Quality check'!AI$1-1)=0,"",OFFSET(CountryData!$A$1,'Quality check'!$A132-1,'Quality check'!AI$1-1)),"")</f>
        <v/>
      </c>
      <c r="AJ132" s="202" t="str">
        <f ca="1">IF(AND(ISNUMBER($A132),ISNUMBER(AJ$1)),IF(OFFSET(CountryData!$A$1,'Quality check'!$A132-1,'Quality check'!AJ$1-1)=0,"",OFFSET(CountryData!$A$1,'Quality check'!$A132-1,'Quality check'!AJ$1-1)),"")</f>
        <v/>
      </c>
      <c r="AK132" s="202" t="str">
        <f ca="1">IF(AND(ISNUMBER($A132),ISNUMBER(AK$1)),IF(OFFSET(CountryData!$A$1,'Quality check'!$A132-1,'Quality check'!AK$1-1)=0,"",OFFSET(CountryData!$A$1,'Quality check'!$A132-1,'Quality check'!AK$1-1)),"")</f>
        <v/>
      </c>
      <c r="AL132" s="202">
        <f ca="1">IF(AND(ISNUMBER($A132),ISNUMBER(AL$1)),IF(OFFSET(CountryData!$A$1,'Quality check'!$A132-1,'Quality check'!AL$1-1)=0,"",OFFSET(CountryData!$A$1,'Quality check'!$A132-1,'Quality check'!AL$1-1)),"")</f>
        <v>5.7000000000000002E-2</v>
      </c>
      <c r="AM132" s="202">
        <f ca="1">IF(AND(ISNUMBER($A132),ISNUMBER(AM$1)),IF(OFFSET(CountryData!$A$1,'Quality check'!$A132-1,'Quality check'!AM$1-1)=0,"",OFFSET(CountryData!$A$1,'Quality check'!$A132-1,'Quality check'!AM$1-1)),"")</f>
        <v>1.04</v>
      </c>
      <c r="AN132" s="202" t="str">
        <f ca="1">IF(AND(ISNUMBER($A132),ISNUMBER(AN$1)),IF(OFFSET(CountryData!$A$1,'Quality check'!$A132-1,'Quality check'!AN$1-1)=0,"",OFFSET(CountryData!$A$1,'Quality check'!$A132-1,'Quality check'!AN$1-1)),"")</f>
        <v/>
      </c>
      <c r="AO132" s="203" t="str">
        <f ca="1">IF(AND(ISNUMBER($A132),ISNUMBER(AO$1)),IF(OFFSET(CountryData!$A$1,'Quality check'!$A132-1,'Quality check'!AO$1-1)=0,"",OFFSET(CountryData!$A$1,'Quality check'!$A132-1,'Quality check'!AO$1-1)),"")</f>
        <v/>
      </c>
      <c r="AP132" s="203" t="str">
        <f ca="1">IF(AND(ISNUMBER($A132),ISNUMBER(AP$1)),IF(OFFSET(CountryData!$A$1,'Quality check'!$A132-1,'Quality check'!AP$1-1)=0,"",OFFSET(CountryData!$A$1,'Quality check'!$A132-1,'Quality check'!AP$1-1)),"")</f>
        <v/>
      </c>
      <c r="AQ132" s="202" t="str">
        <f ca="1">IF(AND(ISNUMBER($A132),ISNUMBER(AQ$1)),IF(OFFSET(CountryData!$A$1,'Quality check'!$A132-1,'Quality check'!AQ$1-1)=0,"",OFFSET(CountryData!$A$1,'Quality check'!$A132-1,'Quality check'!AQ$1-1)),"")</f>
        <v/>
      </c>
      <c r="AR132" s="202" t="str">
        <f ca="1">IF(AND(ISNUMBER($A132),ISNUMBER(AR$1)),IF(OFFSET(CountryData!$A$1,'Quality check'!$A132-1,'Quality check'!AR$1-1)=0,"",OFFSET(CountryData!$A$1,'Quality check'!$A132-1,'Quality check'!AR$1-1)),"")</f>
        <v/>
      </c>
      <c r="AS132" s="202" t="str">
        <f ca="1">IF(AND(ISNUMBER($A132),ISNUMBER(AS$1)),IF(OFFSET(CountryData!$A$1,'Quality check'!$A132-1,'Quality check'!AS$1-1)=0,"",OFFSET(CountryData!$A$1,'Quality check'!$A132-1,'Quality check'!AS$1-1)),"")</f>
        <v/>
      </c>
      <c r="AT132" s="202">
        <f ca="1">IF(AND(ISNUMBER($A132),ISNUMBER(AT$1)),IF(OFFSET(CountryData!$A$1,'Quality check'!$A132-1,'Quality check'!AT$1-1)=0,"",OFFSET(CountryData!$A$1,'Quality check'!$A132-1,'Quality check'!AT$1-1)),"")</f>
        <v>7.4999999999999997E-2</v>
      </c>
      <c r="AU132" s="202">
        <f ca="1">IF(AND(ISNUMBER($A132),ISNUMBER(AU$1)),IF(OFFSET(CountryData!$A$1,'Quality check'!$A132-1,'Quality check'!AU$1-1)=0,"",OFFSET(CountryData!$A$1,'Quality check'!$A132-1,'Quality check'!AU$1-1)),"")</f>
        <v>0.26</v>
      </c>
      <c r="AV132" s="202" t="str">
        <f ca="1">IF(AND(ISNUMBER($A132),ISNUMBER(AV$1)),IF(OFFSET(CountryData!$A$1,'Quality check'!$A132-1,'Quality check'!AV$1-1)=0,"",OFFSET(CountryData!$A$1,'Quality check'!$A132-1,'Quality check'!AV$1-1)),"")</f>
        <v/>
      </c>
      <c r="AW132" s="203" t="str">
        <f ca="1">IF(AND(ISNUMBER($A132),ISNUMBER(AW$1)),IF(OFFSET(CountryData!$A$1,'Quality check'!$A132-1,'Quality check'!AW$1-1)=0,"",OFFSET(CountryData!$A$1,'Quality check'!$A132-1,'Quality check'!AW$1-1)),"")</f>
        <v/>
      </c>
      <c r="AX132" s="203" t="str">
        <f ca="1">IF(AND(ISNUMBER($A132),ISNUMBER(AX$1)),IF(OFFSET(CountryData!$A$1,'Quality check'!$A132-1,'Quality check'!AX$1-1)=0,"",OFFSET(CountryData!$A$1,'Quality check'!$A132-1,'Quality check'!AX$1-1)),"")</f>
        <v/>
      </c>
      <c r="AY132" s="202" t="str">
        <f ca="1">IF(AND(ISNUMBER($A132),ISNUMBER(AY$1)),IF(OFFSET(CountryData!$A$1,'Quality check'!$A132-1,'Quality check'!AY$1-1)=0,"",OFFSET(CountryData!$A$1,'Quality check'!$A132-1,'Quality check'!AY$1-1)),"")</f>
        <v/>
      </c>
      <c r="AZ132" s="202" t="str">
        <f ca="1">IF(AND(ISNUMBER($A132),ISNUMBER(AZ$1)),IF(OFFSET(CountryData!$A$1,'Quality check'!$A132-1,'Quality check'!AZ$1-1)=0,"",OFFSET(CountryData!$A$1,'Quality check'!$A132-1,'Quality check'!AZ$1-1)),"")</f>
        <v/>
      </c>
      <c r="BA132" s="202" t="str">
        <f ca="1">IF(AND(ISNUMBER($A132),ISNUMBER(BA$1)),IF(OFFSET(CountryData!$A$1,'Quality check'!$A132-1,'Quality check'!BA$1-1)=0,"",OFFSET(CountryData!$A$1,'Quality check'!$A132-1,'Quality check'!BA$1-1)),"")</f>
        <v/>
      </c>
      <c r="BB132" s="202" t="str">
        <f ca="1">IF(AND(ISNUMBER($A132),ISNUMBER(BB$1)),IF(OFFSET(CountryData!$A$1,'Quality check'!$A132-1,'Quality check'!BB$1-1)=0,"",OFFSET(CountryData!$A$1,'Quality check'!$A132-1,'Quality check'!BB$1-1)),"")</f>
        <v/>
      </c>
      <c r="BC132" s="202" t="str">
        <f ca="1">IF(AND(ISNUMBER($A132),ISNUMBER(BC$1)),IF(OFFSET(CountryData!$A$1,'Quality check'!$A132-1,'Quality check'!BC$1-1)=0,"",OFFSET(CountryData!$A$1,'Quality check'!$A132-1,'Quality check'!BC$1-1)),"")</f>
        <v/>
      </c>
      <c r="BD132" s="313" t="str">
        <f ca="1">IF(AND(ISNUMBER($A132),ISNUMBER(BD$1)),IF(OFFSET(CountryData!$A$1,'Quality check'!$A132-1,'Quality check'!BD$1-1)=0,"",OFFSET(CountryData!$A$1,'Quality check'!$A132-1,'Quality check'!BD$1-1)),"")</f>
        <v/>
      </c>
      <c r="BE132" s="313" t="str">
        <f ca="1">IF(AND(ISNUMBER($A132),ISNUMBER(BE$1)),IF(OFFSET(CountryData!$A$1,'Quality check'!$A132-1,'Quality check'!BE$1-1)=0,"",OFFSET(CountryData!$A$1,'Quality check'!$A132-1,'Quality check'!BE$1-1)),"")</f>
        <v/>
      </c>
      <c r="BF132" s="313" t="str">
        <f ca="1">IF(AND(ISNUMBER($A132),ISNUMBER(BF$1)),IF(OFFSET(CountryData!$A$1,'Quality check'!$A132-1,'Quality check'!BF$1-1)=0,"",OFFSET(CountryData!$A$1,'Quality check'!$A132-1,'Quality check'!BF$1-1)),"")</f>
        <v/>
      </c>
      <c r="BG132" s="203" t="str">
        <f ca="1">IF(AND(ISNUMBER($A132),ISNUMBER(BG$1)),IF(OFFSET(CountryData!$A$1,'Quality check'!$A132-1,'Quality check'!BG$1-1)=0,"",OFFSET(CountryData!$A$1,'Quality check'!$A132-1,'Quality check'!BG$1-1)),"")</f>
        <v/>
      </c>
      <c r="BH132" s="202" t="str">
        <f ca="1">IF(AND(ISNUMBER($A132),ISNUMBER(BH$1)),IF(OFFSET(CountryData!$A$1,'Quality check'!$A132-1,'Quality check'!BH$1-1)=0,"",OFFSET(CountryData!$A$1,'Quality check'!$A132-1,'Quality check'!BH$1-1)),"")</f>
        <v/>
      </c>
      <c r="BI132" s="203" t="str">
        <f ca="1">IF(AND(ISNUMBER($A132),ISNUMBER(BI$1)),IF(OFFSET(CountryData!$A$1,'Quality check'!$A132-1,'Quality check'!BI$1-1)=0,"",OFFSET(CountryData!$A$1,'Quality check'!$A132-1,'Quality check'!BI$1-1)),"")</f>
        <v/>
      </c>
      <c r="BJ132" s="202" t="str">
        <f ca="1">IF(AND(ISNUMBER($A132),ISNUMBER(BJ$1)),IF(OFFSET(CountryData!$A$1,'Quality check'!$A132-1,'Quality check'!BJ$1-1)=0,"",OFFSET(CountryData!$A$1,'Quality check'!$A132-1,'Quality check'!BJ$1-1)),"")</f>
        <v/>
      </c>
      <c r="BK132" s="202" t="str">
        <f ca="1">IF(AND(ISNUMBER($A132),ISNUMBER(BK$1)),IF(OFFSET(CountryData!$A$1,'Quality check'!$A132-1,'Quality check'!BK$1-1)=0,"",OFFSET(CountryData!$A$1,'Quality check'!$A132-1,'Quality check'!BK$1-1)),"")</f>
        <v/>
      </c>
      <c r="BL132" s="308" t="str">
        <f ca="1">IF(AND(ISNUMBER($A132),ISNUMBER(BL$1)),IF(OFFSET(CountryData!$A$1,'Quality check'!$A132-1,'Quality check'!BL$1-1)=0,"",OFFSET(CountryData!$A$1,'Quality check'!$A132-1,'Quality check'!BL$1-1)),"")</f>
        <v/>
      </c>
      <c r="BM132" s="308" t="str">
        <f ca="1">IF(AND(ISNUMBER($A132),ISNUMBER(BM$1)),IF(OFFSET(CountryData!$A$1,'Quality check'!$A132-1,'Quality check'!BM$1-1)=0,"",OFFSET(CountryData!$A$1,'Quality check'!$A132-1,'Quality check'!BM$1-1)),"")</f>
        <v/>
      </c>
      <c r="BN132" s="308" t="str">
        <f ca="1">IF(AND(ISNUMBER($A132),ISNUMBER(BN$1)),IF(OFFSET(CountryData!$A$1,'Quality check'!$A132-1,'Quality check'!BN$1-1)=0,"",OFFSET(CountryData!$A$1,'Quality check'!$A132-1,'Quality check'!BN$1-1)),"")</f>
        <v/>
      </c>
      <c r="BO132" s="308" t="str">
        <f ca="1">IF(AND(ISNUMBER($A132),ISNUMBER(BO$1)),IF(OFFSET(CountryData!$A$1,'Quality check'!$A132-1,'Quality check'!BO$1-1)=0,"",OFFSET(CountryData!$A$1,'Quality check'!$A132-1,'Quality check'!BO$1-1)),"")</f>
        <v/>
      </c>
      <c r="BP132" s="308" t="str">
        <f ca="1">IF(AND(ISNUMBER($A132),ISNUMBER(BP$1)),IF(OFFSET(CountryData!$A$1,'Quality check'!$A132-1,'Quality check'!BP$1-1)=0,"",OFFSET(CountryData!$A$1,'Quality check'!$A132-1,'Quality check'!BP$1-1)),"")</f>
        <v/>
      </c>
      <c r="BQ132" s="308">
        <f ca="1">IF(AND(ISNUMBER($A132),ISNUMBER(BQ$1)),IF(OFFSET(CountryData!$A$1,'Quality check'!$A132-1,'Quality check'!BQ$1-1)=0,"",OFFSET(CountryData!$A$1,'Quality check'!$A132-1,'Quality check'!BQ$1-1)),"")</f>
        <v>0.47</v>
      </c>
      <c r="BR132" s="308" t="str">
        <f ca="1">IF(AND(ISNUMBER($A132),ISNUMBER(BR$1)),IF(OFFSET(CountryData!$A$1,'Quality check'!$A132-1,'Quality check'!BR$1-1)=0,"",OFFSET(CountryData!$A$1,'Quality check'!$A132-1,'Quality check'!BR$1-1)),"")</f>
        <v/>
      </c>
      <c r="BS132" s="308" t="str">
        <f ca="1">IF(AND(ISNUMBER($A132),ISNUMBER(BS$1)),IF(OFFSET(CountryData!$A$1,'Quality check'!$A132-1,'Quality check'!BS$1-1)=0,"",OFFSET(CountryData!$A$1,'Quality check'!$A132-1,'Quality check'!BS$1-1)),"")</f>
        <v/>
      </c>
      <c r="BT132" s="308" t="str">
        <f ca="1">IF(AND(ISNUMBER($A132),ISNUMBER(BT$1)),IF(OFFSET(CountryData!$A$1,'Quality check'!$A132-1,'Quality check'!BT$1-1)=0,"",OFFSET(CountryData!$A$1,'Quality check'!$A132-1,'Quality check'!BT$1-1)),"")</f>
        <v/>
      </c>
      <c r="BU132" s="308" t="str">
        <f ca="1">IF(AND(ISNUMBER($A132),ISNUMBER(BU$1)),IF(OFFSET(CountryData!$A$1,'Quality check'!$A132-1,'Quality check'!BU$1-1)=0,"",OFFSET(CountryData!$A$1,'Quality check'!$A132-1,'Quality check'!BU$1-1)),"")</f>
        <v/>
      </c>
      <c r="BV132" s="308" t="str">
        <f ca="1">IF(AND(ISNUMBER($A132),ISNUMBER(BV$1)),IF(OFFSET(CountryData!$A$1,'Quality check'!$A132-1,'Quality check'!BV$1-1)=0,"",OFFSET(CountryData!$A$1,'Quality check'!$A132-1,'Quality check'!BV$1-1)),"")</f>
        <v/>
      </c>
      <c r="BW132" s="308">
        <f ca="1">IF(AND(ISNUMBER($A132),ISNUMBER(BW$1)),IF(OFFSET(CountryData!$A$1,'Quality check'!$A132-1,'Quality check'!BW$1-1)=0,"",OFFSET(CountryData!$A$1,'Quality check'!$A132-1,'Quality check'!BW$1-1)),"")</f>
        <v>0.05</v>
      </c>
      <c r="BX132" s="202" t="str">
        <f ca="1">IF(AND(ISNUMBER($A132),ISNUMBER(BX$1)),IF(OFFSET(CountryData!$A$1,'Quality check'!$A132-1,'Quality check'!BX$1-1)=0,"",OFFSET(CountryData!$A$1,'Quality check'!$A132-1,'Quality check'!BX$1-1)),"")</f>
        <v/>
      </c>
      <c r="BY132" s="308" t="str">
        <f ca="1">IF(AND(ISNUMBER($A132),ISNUMBER(BY$1)),IF(OFFSET(CountryData!$A$1,'Quality check'!$A132-1,'Quality check'!BY$1-1)=0,"",OFFSET(CountryData!$A$1,'Quality check'!$A132-1,'Quality check'!BY$1-1)),"")</f>
        <v/>
      </c>
      <c r="BZ132" s="308" t="str">
        <f ca="1">IF(AND(ISNUMBER($A132),ISNUMBER(BZ$1)),IF(OFFSET(CountryData!$A$1,'Quality check'!$A132-1,'Quality check'!BZ$1-1)=0,"",OFFSET(CountryData!$A$1,'Quality check'!$A132-1,'Quality check'!BZ$1-1)),"")</f>
        <v/>
      </c>
      <c r="CA132" s="308">
        <f ca="1">IF(AND(ISNUMBER($A132),ISNUMBER(CA$1)),IF(OFFSET(CountryData!$A$1,'Quality check'!$A132-1,'Quality check'!CA$1-1)=0,"",OFFSET(CountryData!$A$1,'Quality check'!$A132-1,'Quality check'!CA$1-1)),"")</f>
        <v>0.25</v>
      </c>
      <c r="CB132" s="308" t="str">
        <f ca="1">IF(AND(ISNUMBER($A132),ISNUMBER(CB$1)),IF(OFFSET(CountryData!$A$1,'Quality check'!$A132-1,'Quality check'!CB$1-1)=0,"",OFFSET(CountryData!$A$1,'Quality check'!$A132-1,'Quality check'!CB$1-1)),"")</f>
        <v/>
      </c>
      <c r="CC132" s="308" t="str">
        <f ca="1">IF(AND(ISNUMBER($A132),ISNUMBER(CC$1)),IF(OFFSET(CountryData!$A$1,'Quality check'!$A132-1,'Quality check'!CC$1-1)=0,"",OFFSET(CountryData!$A$1,'Quality check'!$A132-1,'Quality check'!CC$1-1)),"")</f>
        <v/>
      </c>
      <c r="CD132" s="308" t="str">
        <f ca="1">IF(AND(ISNUMBER($A132),ISNUMBER(CD$1)),IF(OFFSET(CountryData!$A$1,'Quality check'!$A132-1,'Quality check'!CD$1-1)=0,"",OFFSET(CountryData!$A$1,'Quality check'!$A132-1,'Quality check'!CD$1-1)),"")</f>
        <v/>
      </c>
      <c r="CE132" s="308" t="str">
        <f ca="1">IF(AND(ISNUMBER($A132),ISNUMBER(CE$1)),IF(OFFSET(CountryData!$A$1,'Quality check'!$A132-1,'Quality check'!CE$1-1)=0,"",OFFSET(CountryData!$A$1,'Quality check'!$A132-1,'Quality check'!CE$1-1)),"")</f>
        <v/>
      </c>
      <c r="CF132" s="308" t="str">
        <f ca="1">IF(AND(ISNUMBER($A132),ISNUMBER(CF$1)),IF(OFFSET(CountryData!$A$1,'Quality check'!$A132-1,'Quality check'!CF$1-1)=0,"",OFFSET(CountryData!$A$1,'Quality check'!$A132-1,'Quality check'!CF$1-1)),"")</f>
        <v/>
      </c>
      <c r="CG132" s="308" t="str">
        <f ca="1">IF(AND(ISNUMBER($A132),ISNUMBER(CG$1)),IF(OFFSET(CountryData!$A$1,'Quality check'!$A132-1,'Quality check'!CG$1-1)=0,"",OFFSET(CountryData!$A$1,'Quality check'!$A132-1,'Quality check'!CG$1-1)),"")</f>
        <v/>
      </c>
      <c r="CH132" s="308">
        <f ca="1">IF(AND(ISNUMBER($A132),ISNUMBER(CH$1)),IF(OFFSET(CountryData!$A$1,'Quality check'!$A132-1,'Quality check'!CH$1-1)=0,"",OFFSET(CountryData!$A$1,'Quality check'!$A132-1,'Quality check'!CH$1-1)),"")</f>
        <v>0.03</v>
      </c>
      <c r="CI132" s="308" t="str">
        <f ca="1">IF(AND(ISNUMBER($A132),ISNUMBER(CI$1)),IF(OFFSET(CountryData!$A$1,'Quality check'!$A132-1,'Quality check'!CI$1-1)=0,"",OFFSET(CountryData!$A$1,'Quality check'!$A132-1,'Quality check'!CI$1-1)),"")</f>
        <v/>
      </c>
      <c r="CJ132" s="308" t="str">
        <f ca="1">IF(AND(ISNUMBER($A132),ISNUMBER(CJ$1)),IF(OFFSET(CountryData!$A$1,'Quality check'!$A132-1,'Quality check'!CJ$1-1)=0,"",OFFSET(CountryData!$A$1,'Quality check'!$A132-1,'Quality check'!CJ$1-1)),"")</f>
        <v/>
      </c>
      <c r="CK132" s="202" t="str">
        <f ca="1">IF(AND(ISNUMBER($A132),ISNUMBER(CK$1)),IF(OFFSET(CountryData!$A$1,'Quality check'!$A132-1,'Quality check'!CK$1-1)=0,"",OFFSET(CountryData!$A$1,'Quality check'!$A132-1,'Quality check'!CK$1-1)),"")</f>
        <v/>
      </c>
      <c r="CL132" s="308" t="str">
        <f ca="1">IF(AND(ISNUMBER($A132),ISNUMBER(CL$1)),IF(OFFSET(CountryData!$A$1,'Quality check'!$A132-1,'Quality check'!CL$1-1)=0,"",OFFSET(CountryData!$A$1,'Quality check'!$A132-1,'Quality check'!CL$1-1)),"")</f>
        <v/>
      </c>
      <c r="CM132" s="308" t="str">
        <f ca="1">IF(AND(ISNUMBER($A132),ISNUMBER(CM$1)),IF(OFFSET(CountryData!$A$1,'Quality check'!$A132-1,'Quality check'!CM$1-1)=0,"",OFFSET(CountryData!$A$1,'Quality check'!$A132-1,'Quality check'!CM$1-1)),"")</f>
        <v/>
      </c>
      <c r="CN132" s="308" t="str">
        <f ca="1">IF(AND(ISNUMBER($A132),ISNUMBER(CN$1)),IF(OFFSET(CountryData!$A$1,'Quality check'!$A132-1,'Quality check'!CN$1-1)=0,"",OFFSET(CountryData!$A$1,'Quality check'!$A132-1,'Quality check'!CN$1-1)),"")</f>
        <v/>
      </c>
      <c r="CO132" s="308" t="str">
        <f ca="1">IF(AND(ISNUMBER($A132),ISNUMBER(CO$1)),IF(OFFSET(CountryData!$A$1,'Quality check'!$A132-1,'Quality check'!CO$1-1)=0,"",OFFSET(CountryData!$A$1,'Quality check'!$A132-1,'Quality check'!CO$1-1)),"")</f>
        <v/>
      </c>
      <c r="CP132" s="308" t="str">
        <f ca="1">IF(AND(ISNUMBER($A132),ISNUMBER(CP$1)),IF(OFFSET(CountryData!$A$1,'Quality check'!$A132-1,'Quality check'!CP$1-1)=0,"",OFFSET(CountryData!$A$1,'Quality check'!$A132-1,'Quality check'!CP$1-1)),"")</f>
        <v/>
      </c>
      <c r="CQ132" s="308">
        <f ca="1">IF(AND(ISNUMBER($A132),ISNUMBER(CQ$1)),IF(OFFSET(CountryData!$A$1,'Quality check'!$A132-1,'Quality check'!CQ$1-1)=0,"",OFFSET(CountryData!$A$1,'Quality check'!$A132-1,'Quality check'!CQ$1-1)),"")</f>
        <v>0.08</v>
      </c>
      <c r="CR132" s="203" t="str">
        <f ca="1">IF(AND(ISNUMBER($A132),ISNUMBER(CR$1)),IF(OFFSET(CountryData!$A$1,'Quality check'!$A132-1,'Quality check'!CR$1-1)=0,"",OFFSET(CountryData!$A$1,'Quality check'!$A132-1,'Quality check'!CR$1-1)),"")</f>
        <v/>
      </c>
      <c r="CS132" s="203" t="str">
        <f ca="1">IF(AND(ISNUMBER($A132),ISNUMBER(CS$1)),IF(OFFSET(CountryData!$A$1,'Quality check'!$A132-1,'Quality check'!CS$1-1)=0,"",OFFSET(CountryData!$A$1,'Quality check'!$A132-1,'Quality check'!CS$1-1)),"")</f>
        <v/>
      </c>
      <c r="CT132" s="203" t="str">
        <f ca="1">IF(AND(ISNUMBER($A132),ISNUMBER(CT$1)),IF(OFFSET(CountryData!$A$1,'Quality check'!$A132-1,'Quality check'!CT$1-1)=0,"",OFFSET(CountryData!$A$1,'Quality check'!$A132-1,'Quality check'!CT$1-1)),"")</f>
        <v/>
      </c>
      <c r="CU132" s="203" t="str">
        <f ca="1">IF(AND(ISNUMBER($A132),ISNUMBER(CU$1)),IF(OFFSET(CountryData!$A$1,'Quality check'!$A132-1,'Quality check'!CU$1-1)=0,"",OFFSET(CountryData!$A$1,'Quality check'!$A132-1,'Quality check'!CU$1-1)),"")</f>
        <v/>
      </c>
      <c r="CV132" s="203" t="str">
        <f ca="1">IF(AND(ISNUMBER($A132),ISNUMBER(CV$1)),IF(OFFSET(CountryData!$A$1,'Quality check'!$A132-1,'Quality check'!CV$1-1)=0,"",OFFSET(CountryData!$A$1,'Quality check'!$A132-1,'Quality check'!CV$1-1)),"")</f>
        <v/>
      </c>
      <c r="CW132" s="203" t="str">
        <f ca="1">IF(AND(ISNUMBER($A132),ISNUMBER(CW$1)),IF(OFFSET(CountryData!$A$1,'Quality check'!$A132-1,'Quality check'!CW$1-1)=0,"",OFFSET(CountryData!$A$1,'Quality check'!$A132-1,'Quality check'!CW$1-1)),"")</f>
        <v/>
      </c>
      <c r="CX132" s="203" t="str">
        <f ca="1">IF(AND(ISNUMBER($A132),ISNUMBER(CX$1)),IF(OFFSET(CountryData!$A$1,'Quality check'!$A132-1,'Quality check'!CX$1-1)=0,"",OFFSET(CountryData!$A$1,'Quality check'!$A132-1,'Quality check'!CX$1-1)),"")</f>
        <v/>
      </c>
      <c r="CY132" s="203" t="str">
        <f ca="1">IF(AND(ISNUMBER($A132),ISNUMBER(CY$1)),IF(OFFSET(CountryData!$A$1,'Quality check'!$A132-1,'Quality check'!CY$1-1)=0,"",OFFSET(CountryData!$A$1,'Quality check'!$A132-1,'Quality check'!CY$1-1)),"")</f>
        <v/>
      </c>
      <c r="CZ132" s="308" t="str">
        <f ca="1">IF(AND(ISNUMBER($A132),ISNUMBER(CZ$1)),IF(OFFSET(CountryData!$A$1,'Quality check'!$A132-1,'Quality check'!CZ$1-1)=0,"",OFFSET(CountryData!$A$1,'Quality check'!$A132-1,'Quality check'!CZ$1-1)),"")</f>
        <v/>
      </c>
      <c r="DA132" s="308" t="str">
        <f ca="1">IF(AND(ISNUMBER($A132),ISNUMBER(DA$1)),IF(OFFSET(CountryData!$A$1,'Quality check'!$A132-1,'Quality check'!DA$1-1)=0,"",OFFSET(CountryData!$A$1,'Quality check'!$A132-1,'Quality check'!DA$1-1)),"")</f>
        <v/>
      </c>
      <c r="DB132" s="202" t="str">
        <f ca="1">IF(AND(ISNUMBER($A132),ISNUMBER(DB$1)),IF(OFFSET(CountryData!$A$1,'Quality check'!$A132-1,'Quality check'!DB$1-1)=0,"",OFFSET(CountryData!$A$1,'Quality check'!$A132-1,'Quality check'!DB$1-1)),"")</f>
        <v/>
      </c>
      <c r="DC132" s="308" t="str">
        <f ca="1">IF(AND(ISNUMBER($A132),ISNUMBER(DC$1)),IF(OFFSET(CountryData!$A$1,'Quality check'!$A132-1,'Quality check'!DC$1-1)=0,"",OFFSET(CountryData!$A$1,'Quality check'!$A132-1,'Quality check'!DC$1-1)),"")</f>
        <v/>
      </c>
      <c r="DD132" s="308" t="str">
        <f ca="1">IF(AND(ISNUMBER($A132),ISNUMBER(DD$1)),IF(OFFSET(CountryData!$A$1,'Quality check'!$A132-1,'Quality check'!DD$1-1)=0,"",OFFSET(CountryData!$A$1,'Quality check'!$A132-1,'Quality check'!DD$1-1)),"")</f>
        <v/>
      </c>
      <c r="DE132" s="202" t="str">
        <f ca="1">IF(AND(ISNUMBER($A132),ISNUMBER(DE$1)),IF(OFFSET(CountryData!$A$1,'Quality check'!$A132-1,'Quality check'!DE$1-1)=0,"",OFFSET(CountryData!$A$1,'Quality check'!$A132-1,'Quality check'!DE$1-1)),"")</f>
        <v/>
      </c>
      <c r="DF132" s="203" t="str">
        <f ca="1">IF(AND(ISNUMBER($A132),ISNUMBER(DF$1)),IF(OFFSET(CountryData!$A$1,'Quality check'!$A132-1,'Quality check'!DF$1-1)=0,"",OFFSET(CountryData!$A$1,'Quality check'!$A132-1,'Quality check'!DF$1-1)),"")</f>
        <v/>
      </c>
      <c r="DG132" s="308" t="str">
        <f ca="1">IF(AND(ISNUMBER($A132),ISNUMBER(DG$1)),IF(OFFSET(CountryData!$A$1,'Quality check'!$A132-1,'Quality check'!DG$1-1)=0,"",OFFSET(CountryData!$A$1,'Quality check'!$A132-1,'Quality check'!DG$1-1)),"")</f>
        <v/>
      </c>
      <c r="DH132" s="203" t="str">
        <f ca="1">IF(AND(ISNUMBER($A132),ISNUMBER(DH$1)),IF(OFFSET(CountryData!$A$1,'Quality check'!$A132-1,'Quality check'!DH$1-1)=0,"",OFFSET(CountryData!$A$1,'Quality check'!$A132-1,'Quality check'!DH$1-1)),"")</f>
        <v/>
      </c>
      <c r="DI132" s="308" t="str">
        <f ca="1">IF(AND(ISNUMBER($A132),ISNUMBER(DI$1)),IF(OFFSET(CountryData!$A$1,'Quality check'!$A132-1,'Quality check'!DI$1-1)=0,"",OFFSET(CountryData!$A$1,'Quality check'!$A132-1,'Quality check'!DI$1-1)),"")</f>
        <v/>
      </c>
      <c r="DJ132" s="308" t="str">
        <f ca="1">IF(AND(ISNUMBER($A132),ISNUMBER(DJ$1)),IF(OFFSET(CountryData!$A$1,'Quality check'!$A132-1,'Quality check'!DJ$1-1)=0,"",OFFSET(CountryData!$A$1,'Quality check'!$A132-1,'Quality check'!DJ$1-1)),"")</f>
        <v/>
      </c>
      <c r="DK132" s="203" t="str">
        <f ca="1">IF(AND(ISNUMBER($A132),ISNUMBER(DK$1)),IF(OFFSET(CountryData!$A$1,'Quality check'!$A132-1,'Quality check'!DK$1-1)=0,"",OFFSET(CountryData!$A$1,'Quality check'!$A132-1,'Quality check'!DK$1-1)),"")</f>
        <v/>
      </c>
      <c r="DL132" s="203" t="str">
        <f ca="1">IF(AND(ISNUMBER($A132),ISNUMBER(DL$1)),IF(OFFSET(CountryData!$A$1,'Quality check'!$A132-1,'Quality check'!DL$1-1)=0,"",OFFSET(CountryData!$A$1,'Quality check'!$A132-1,'Quality check'!DL$1-1)),"")</f>
        <v/>
      </c>
      <c r="DM132" s="203" t="str">
        <f ca="1">IF(AND(ISNUMBER($A132),ISNUMBER(DM$1)),IF(OFFSET(CountryData!$A$1,'Quality check'!$A132-1,'Quality check'!DM$1-1)=0,"",OFFSET(CountryData!$A$1,'Quality check'!$A132-1,'Quality check'!DM$1-1)),"")</f>
        <v/>
      </c>
      <c r="DN132" s="203" t="str">
        <f ca="1">IF(AND(ISNUMBER($A132),ISNUMBER(DN$1)),IF(OFFSET(CountryData!$A$1,'Quality check'!$A132-1,'Quality check'!DN$1-1)=0,"",OFFSET(CountryData!$A$1,'Quality check'!$A132-1,'Quality check'!DN$1-1)),"")</f>
        <v/>
      </c>
      <c r="DO132" t="str">
        <f ca="1">IF(AND(ISNUMBER($A132),ISNUMBER(DO$1)),IF(OFFSET(CountryData!$A$1,'Quality check'!$A132-1,'Quality check'!DO$1-1)=0,"",OFFSET(CountryData!$A$1,'Quality check'!$A132-1,'Quality check'!DO$1-1)),"")</f>
        <v/>
      </c>
      <c r="DP132" t="str">
        <f ca="1">IF(AND(ISNUMBER($A132),ISNUMBER(DP$1)),IF(OFFSET(CountryData!$A$1,'Quality check'!$A132-1,'Quality check'!DP$1-1)=0,"",OFFSET(CountryData!$A$1,'Quality check'!$A132-1,'Quality check'!DP$1-1)),"")</f>
        <v/>
      </c>
      <c r="EF132">
        <f t="shared" si="14"/>
        <v>23</v>
      </c>
      <c r="EG132">
        <f t="shared" si="15"/>
        <v>23</v>
      </c>
      <c r="EH132" t="str">
        <f t="shared" si="11"/>
        <v/>
      </c>
    </row>
    <row r="133" spans="1:138" x14ac:dyDescent="0.25">
      <c r="A133" s="114">
        <f>IF(ISNUMBER(MATCH(C133,CountryData!$EM:$EM,0)),MATCH(C133,CountryData!$EM:$EM,0),"")</f>
        <v>25</v>
      </c>
      <c r="B133" t="s">
        <v>502</v>
      </c>
      <c r="C133" t="s">
        <v>816</v>
      </c>
      <c r="D133" t="str">
        <f t="shared" si="12"/>
        <v>Zimbabwe</v>
      </c>
      <c r="E133">
        <f t="shared" si="13"/>
        <v>2010</v>
      </c>
      <c r="F133" s="203">
        <f ca="1">IF(AND(ISNUMBER($A133),ISNUMBER(F$1)),IF(OFFSET(CountryData!$A$1,'Quality check'!$A133-1,'Quality check'!F$1-1)=0,"",OFFSET(CountryData!$A$1,'Quality check'!$A133-1,'Quality check'!F$1-1)),"")</f>
        <v>12571454</v>
      </c>
      <c r="G133" s="203">
        <f ca="1">IF(AND(ISNUMBER($A133),ISNUMBER(G$1)),IF(OFFSET(CountryData!$A$1,'Quality check'!$A133-1,'Quality check'!G$1-1)=0,"",OFFSET(CountryData!$A$1,'Quality check'!$A133-1,'Quality check'!G$1-1)),"")</f>
        <v>5028581.6000000006</v>
      </c>
      <c r="H133" s="202" t="str">
        <f ca="1">IF(AND(ISNUMBER($A133),ISNUMBER(H$1)),IF(OFFSET(CountryData!$A$1,'Quality check'!$A133-1,'Quality check'!H$1-1)=0,"",OFFSET(CountryData!$A$1,'Quality check'!$A133-1,'Quality check'!H$1-1)),"")</f>
        <v/>
      </c>
      <c r="I133" s="202" t="str">
        <f ca="1">IF(AND(ISNUMBER($A133),ISNUMBER(I$1)),IF(OFFSET(CountryData!$A$1,'Quality check'!$A133-1,'Quality check'!I$1-1)=0,"",OFFSET(CountryData!$A$1,'Quality check'!$A133-1,'Quality check'!I$1-1)),"")</f>
        <v/>
      </c>
      <c r="J133" s="203">
        <f ca="1">IF(AND(ISNUMBER($A133),ISNUMBER(J$1)),IF(OFFSET(CountryData!$A$1,'Quality check'!$A133-1,'Quality check'!J$1-1)=0,"",OFFSET(CountryData!$A$1,'Quality check'!$A133-1,'Quality check'!J$1-1)),"")</f>
        <v>6374259.0000000009</v>
      </c>
      <c r="K133" s="203">
        <f ca="1">IF(AND(ISNUMBER($A133),ISNUMBER(K$1)),IF(OFFSET(CountryData!$A$1,'Quality check'!$A133-1,'Quality check'!K$1-1)=0,"",OFFSET(CountryData!$A$1,'Quality check'!$A133-1,'Quality check'!K$1-1)),"")</f>
        <v>1781867.8311906094</v>
      </c>
      <c r="L133" s="203" t="str">
        <f ca="1">IF(AND(ISNUMBER($A133),ISNUMBER(L$1)),IF(OFFSET(CountryData!$A$1,'Quality check'!$A133-1,'Quality check'!L$1-1)=0,"",OFFSET(CountryData!$A$1,'Quality check'!$A133-1,'Quality check'!L$1-1)),"")</f>
        <v/>
      </c>
      <c r="M133" s="203">
        <f ca="1">IF(AND(ISNUMBER($A133),ISNUMBER(M$1)),IF(OFFSET(CountryData!$A$1,'Quality check'!$A133-1,'Quality check'!M$1-1)=0,"",OFFSET(CountryData!$A$1,'Quality check'!$A133-1,'Quality check'!M$1-1)),"")</f>
        <v>1723643.4175517047</v>
      </c>
      <c r="N133" s="203">
        <f ca="1">IF(AND(ISNUMBER($A133),ISNUMBER(N$1)),IF(OFFSET(CountryData!$A$1,'Quality check'!$A133-1,'Quality check'!N$1-1)=0,"",OFFSET(CountryData!$A$1,'Quality check'!$A133-1,'Quality check'!N$1-1)),"")</f>
        <v>1238814.2760446023</v>
      </c>
      <c r="O133" s="203">
        <f ca="1">IF(AND(ISNUMBER($A133),ISNUMBER(O$1)),IF(OFFSET(CountryData!$A$1,'Quality check'!$A133-1,'Quality check'!O$1-1)=0,"",OFFSET(CountryData!$A$1,'Quality check'!$A133-1,'Quality check'!O$1-1)),"")</f>
        <v>286828.17483151576</v>
      </c>
      <c r="P133" s="203">
        <f ca="1">IF(AND(ISNUMBER($A133),ISNUMBER(P$1)),IF(OFFSET(CountryData!$A$1,'Quality check'!$A133-1,'Quality check'!P$1-1)=0,"",OFFSET(CountryData!$A$1,'Quality check'!$A133-1,'Quality check'!P$1-1)),"")</f>
        <v>427623.53025364538</v>
      </c>
      <c r="Q133" s="203">
        <f ca="1">IF(AND(ISNUMBER($A133),ISNUMBER(Q$1)),IF(OFFSET(CountryData!$A$1,'Quality check'!$A133-1,'Quality check'!Q$1-1)=0,"",OFFSET(CountryData!$A$1,'Quality check'!$A133-1,'Quality check'!Q$1-1)),"")</f>
        <v>379462.55785354943</v>
      </c>
      <c r="R133" s="203">
        <f ca="1">IF(AND(ISNUMBER($A133),ISNUMBER(R$1)),IF(OFFSET(CountryData!$A$1,'Quality check'!$A133-1,'Quality check'!R$1-1)=0,"",OFFSET(CountryData!$A$1,'Quality check'!$A133-1,'Quality check'!R$1-1)),"")</f>
        <v>140795.35542212965</v>
      </c>
      <c r="S133" s="203">
        <f ca="1">IF(AND(ISNUMBER($A133),ISNUMBER(S$1)),IF(OFFSET(CountryData!$A$1,'Quality check'!$A133-1,'Quality check'!S$1-1)=0,"",OFFSET(CountryData!$A$1,'Quality check'!$A133-1,'Quality check'!S$1-1)),"")</f>
        <v>117688.89665482171</v>
      </c>
      <c r="T133" s="202">
        <f ca="1">IF(AND(ISNUMBER($A133),ISNUMBER(T$1)),IF(OFFSET(CountryData!$A$1,'Quality check'!$A133-1,'Quality check'!T$1-1)=0,"",OFFSET(CountryData!$A$1,'Quality check'!$A133-1,'Quality check'!T$1-1)),"")</f>
        <v>0.63210000000000099</v>
      </c>
      <c r="U133" s="203">
        <f ca="1">IF(AND(ISNUMBER($A133),ISNUMBER(U$1)),IF(OFFSET(CountryData!$A$1,'Quality check'!$A133-1,'Quality check'!U$1-1)=0,"",OFFSET(CountryData!$A$1,'Quality check'!$A133-1,'Quality check'!U$1-1)),"")</f>
        <v>5028581.6000000006</v>
      </c>
      <c r="V133" s="203">
        <f ca="1">IF(AND(ISNUMBER($A133),ISNUMBER(V$1)),IF(OFFSET(CountryData!$A$1,'Quality check'!$A133-1,'Quality check'!V$1-1)=0,"",OFFSET(CountryData!$A$1,'Quality check'!$A133-1,'Quality check'!V$1-1)),"")</f>
        <v>4525723.4399999995</v>
      </c>
      <c r="W133" s="202">
        <f ca="1">IF(AND(ISNUMBER($A133),ISNUMBER(W$1)),IF(OFFSET(CountryData!$A$1,'Quality check'!$A133-1,'Quality check'!W$1-1)=0,"",OFFSET(CountryData!$A$1,'Quality check'!$A133-1,'Quality check'!W$1-1)),"")</f>
        <v>0.6</v>
      </c>
      <c r="X133" s="202">
        <f ca="1">IF(AND(ISNUMBER($A133),ISNUMBER(X$1)),IF(OFFSET(CountryData!$A$1,'Quality check'!$A133-1,'Quality check'!X$1-1)=0,"",OFFSET(CountryData!$A$1,'Quality check'!$A133-1,'Quality check'!X$1-1)),"")</f>
        <v>4</v>
      </c>
      <c r="Y133" s="202">
        <f ca="1">IF(AND(ISNUMBER($A133),ISNUMBER(Y$1)),IF(OFFSET(CountryData!$A$1,'Quality check'!$A133-1,'Quality check'!Y$1-1)=0,"",OFFSET(CountryData!$A$1,'Quality check'!$A133-1,'Quality check'!Y$1-1)),"")</f>
        <v>0.6</v>
      </c>
      <c r="Z133" s="202">
        <f ca="1">IF(AND(ISNUMBER($A133),ISNUMBER(Z$1)),IF(OFFSET(CountryData!$A$1,'Quality check'!$A133-1,'Quality check'!Z$1-1)=0,"",OFFSET(CountryData!$A$1,'Quality check'!$A133-1,'Quality check'!Z$1-1)),"")</f>
        <v>0.4</v>
      </c>
      <c r="AA133" s="203" t="str">
        <f ca="1">IF(AND(ISNUMBER($A133),ISNUMBER(AA$1)),IF(OFFSET(CountryData!$A$1,'Quality check'!$A133-1,'Quality check'!AA$1-1)=0,"",OFFSET(CountryData!$A$1,'Quality check'!$A133-1,'Quality check'!AA$1-1)),"")</f>
        <v/>
      </c>
      <c r="AB133" s="203" t="str">
        <f ca="1">IF(AND(ISNUMBER($A133),ISNUMBER(AB$1)),IF(OFFSET(CountryData!$A$1,'Quality check'!$A133-1,'Quality check'!AB$1-1)=0,"",OFFSET(CountryData!$A$1,'Quality check'!$A133-1,'Quality check'!AB$1-1)),"")</f>
        <v/>
      </c>
      <c r="AC133" s="203" t="str">
        <f ca="1">IF(AND(ISNUMBER($A133),ISNUMBER(AC$1)),IF(OFFSET(CountryData!$A$1,'Quality check'!$A133-1,'Quality check'!AC$1-1)=0,"",OFFSET(CountryData!$A$1,'Quality check'!$A133-1,'Quality check'!AC$1-1)),"")</f>
        <v/>
      </c>
      <c r="AD133" s="203" t="str">
        <f ca="1">IF(AND(ISNUMBER($A133),ISNUMBER(AD$1)),IF(OFFSET(CountryData!$A$1,'Quality check'!$A133-1,'Quality check'!AD$1-1)=0,"",OFFSET(CountryData!$A$1,'Quality check'!$A133-1,'Quality check'!AD$1-1)),"")</f>
        <v/>
      </c>
      <c r="AE133" s="202" t="str">
        <f ca="1">IF(AND(ISNUMBER($A133),ISNUMBER(AE$1)),IF(OFFSET(CountryData!$A$1,'Quality check'!$A133-1,'Quality check'!AE$1-1)=0,"",OFFSET(CountryData!$A$1,'Quality check'!$A133-1,'Quality check'!AE$1-1)),"")</f>
        <v/>
      </c>
      <c r="AF133" s="308" t="str">
        <f ca="1">IF(AND(ISNUMBER($A133),ISNUMBER(AF$1)),IF(OFFSET(CountryData!$A$1,'Quality check'!$A133-1,'Quality check'!AF$1-1)=0,"",OFFSET(CountryData!$A$1,'Quality check'!$A133-1,'Quality check'!AF$1-1)),"")</f>
        <v/>
      </c>
      <c r="AG133" s="203" t="str">
        <f ca="1">IF(AND(ISNUMBER($A133),ISNUMBER(AG$1)),IF(OFFSET(CountryData!$A$1,'Quality check'!$A133-1,'Quality check'!AG$1-1)=0,"",OFFSET(CountryData!$A$1,'Quality check'!$A133-1,'Quality check'!AG$1-1)),"")</f>
        <v/>
      </c>
      <c r="AH133" s="203" t="str">
        <f ca="1">IF(AND(ISNUMBER($A133),ISNUMBER(AH$1)),IF(OFFSET(CountryData!$A$1,'Quality check'!$A133-1,'Quality check'!AH$1-1)=0,"",OFFSET(CountryData!$A$1,'Quality check'!$A133-1,'Quality check'!AH$1-1)),"")</f>
        <v/>
      </c>
      <c r="AI133" s="203" t="str">
        <f ca="1">IF(AND(ISNUMBER($A133),ISNUMBER(AI$1)),IF(OFFSET(CountryData!$A$1,'Quality check'!$A133-1,'Quality check'!AI$1-1)=0,"",OFFSET(CountryData!$A$1,'Quality check'!$A133-1,'Quality check'!AI$1-1)),"")</f>
        <v/>
      </c>
      <c r="AJ133" s="202" t="str">
        <f ca="1">IF(AND(ISNUMBER($A133),ISNUMBER(AJ$1)),IF(OFFSET(CountryData!$A$1,'Quality check'!$A133-1,'Quality check'!AJ$1-1)=0,"",OFFSET(CountryData!$A$1,'Quality check'!$A133-1,'Quality check'!AJ$1-1)),"")</f>
        <v/>
      </c>
      <c r="AK133" s="202" t="str">
        <f ca="1">IF(AND(ISNUMBER($A133),ISNUMBER(AK$1)),IF(OFFSET(CountryData!$A$1,'Quality check'!$A133-1,'Quality check'!AK$1-1)=0,"",OFFSET(CountryData!$A$1,'Quality check'!$A133-1,'Quality check'!AK$1-1)),"")</f>
        <v/>
      </c>
      <c r="AL133" s="202" t="str">
        <f ca="1">IF(AND(ISNUMBER($A133),ISNUMBER(AL$1)),IF(OFFSET(CountryData!$A$1,'Quality check'!$A133-1,'Quality check'!AL$1-1)=0,"",OFFSET(CountryData!$A$1,'Quality check'!$A133-1,'Quality check'!AL$1-1)),"")</f>
        <v/>
      </c>
      <c r="AM133" s="202" t="str">
        <f ca="1">IF(AND(ISNUMBER($A133),ISNUMBER(AM$1)),IF(OFFSET(CountryData!$A$1,'Quality check'!$A133-1,'Quality check'!AM$1-1)=0,"",OFFSET(CountryData!$A$1,'Quality check'!$A133-1,'Quality check'!AM$1-1)),"")</f>
        <v/>
      </c>
      <c r="AN133" s="202" t="str">
        <f ca="1">IF(AND(ISNUMBER($A133),ISNUMBER(AN$1)),IF(OFFSET(CountryData!$A$1,'Quality check'!$A133-1,'Quality check'!AN$1-1)=0,"",OFFSET(CountryData!$A$1,'Quality check'!$A133-1,'Quality check'!AN$1-1)),"")</f>
        <v/>
      </c>
      <c r="AO133" s="203" t="str">
        <f ca="1">IF(AND(ISNUMBER($A133),ISNUMBER(AO$1)),IF(OFFSET(CountryData!$A$1,'Quality check'!$A133-1,'Quality check'!AO$1-1)=0,"",OFFSET(CountryData!$A$1,'Quality check'!$A133-1,'Quality check'!AO$1-1)),"")</f>
        <v/>
      </c>
      <c r="AP133" s="203" t="str">
        <f ca="1">IF(AND(ISNUMBER($A133),ISNUMBER(AP$1)),IF(OFFSET(CountryData!$A$1,'Quality check'!$A133-1,'Quality check'!AP$1-1)=0,"",OFFSET(CountryData!$A$1,'Quality check'!$A133-1,'Quality check'!AP$1-1)),"")</f>
        <v/>
      </c>
      <c r="AQ133" s="202" t="str">
        <f ca="1">IF(AND(ISNUMBER($A133),ISNUMBER(AQ$1)),IF(OFFSET(CountryData!$A$1,'Quality check'!$A133-1,'Quality check'!AQ$1-1)=0,"",OFFSET(CountryData!$A$1,'Quality check'!$A133-1,'Quality check'!AQ$1-1)),"")</f>
        <v/>
      </c>
      <c r="AR133" s="202" t="str">
        <f ca="1">IF(AND(ISNUMBER($A133),ISNUMBER(AR$1)),IF(OFFSET(CountryData!$A$1,'Quality check'!$A133-1,'Quality check'!AR$1-1)=0,"",OFFSET(CountryData!$A$1,'Quality check'!$A133-1,'Quality check'!AR$1-1)),"")</f>
        <v/>
      </c>
      <c r="AS133" s="202" t="str">
        <f ca="1">IF(AND(ISNUMBER($A133),ISNUMBER(AS$1)),IF(OFFSET(CountryData!$A$1,'Quality check'!$A133-1,'Quality check'!AS$1-1)=0,"",OFFSET(CountryData!$A$1,'Quality check'!$A133-1,'Quality check'!AS$1-1)),"")</f>
        <v/>
      </c>
      <c r="AT133" s="202" t="str">
        <f ca="1">IF(AND(ISNUMBER($A133),ISNUMBER(AT$1)),IF(OFFSET(CountryData!$A$1,'Quality check'!$A133-1,'Quality check'!AT$1-1)=0,"",OFFSET(CountryData!$A$1,'Quality check'!$A133-1,'Quality check'!AT$1-1)),"")</f>
        <v/>
      </c>
      <c r="AU133" s="202" t="str">
        <f ca="1">IF(AND(ISNUMBER($A133),ISNUMBER(AU$1)),IF(OFFSET(CountryData!$A$1,'Quality check'!$A133-1,'Quality check'!AU$1-1)=0,"",OFFSET(CountryData!$A$1,'Quality check'!$A133-1,'Quality check'!AU$1-1)),"")</f>
        <v/>
      </c>
      <c r="AV133" s="202" t="str">
        <f ca="1">IF(AND(ISNUMBER($A133),ISNUMBER(AV$1)),IF(OFFSET(CountryData!$A$1,'Quality check'!$A133-1,'Quality check'!AV$1-1)=0,"",OFFSET(CountryData!$A$1,'Quality check'!$A133-1,'Quality check'!AV$1-1)),"")</f>
        <v/>
      </c>
      <c r="AW133" s="203" t="str">
        <f ca="1">IF(AND(ISNUMBER($A133),ISNUMBER(AW$1)),IF(OFFSET(CountryData!$A$1,'Quality check'!$A133-1,'Quality check'!AW$1-1)=0,"",OFFSET(CountryData!$A$1,'Quality check'!$A133-1,'Quality check'!AW$1-1)),"")</f>
        <v/>
      </c>
      <c r="AX133" s="203" t="str">
        <f ca="1">IF(AND(ISNUMBER($A133),ISNUMBER(AX$1)),IF(OFFSET(CountryData!$A$1,'Quality check'!$A133-1,'Quality check'!AX$1-1)=0,"",OFFSET(CountryData!$A$1,'Quality check'!$A133-1,'Quality check'!AX$1-1)),"")</f>
        <v/>
      </c>
      <c r="AY133" s="202" t="str">
        <f ca="1">IF(AND(ISNUMBER($A133),ISNUMBER(AY$1)),IF(OFFSET(CountryData!$A$1,'Quality check'!$A133-1,'Quality check'!AY$1-1)=0,"",OFFSET(CountryData!$A$1,'Quality check'!$A133-1,'Quality check'!AY$1-1)),"")</f>
        <v/>
      </c>
      <c r="AZ133" s="202" t="str">
        <f ca="1">IF(AND(ISNUMBER($A133),ISNUMBER(AZ$1)),IF(OFFSET(CountryData!$A$1,'Quality check'!$A133-1,'Quality check'!AZ$1-1)=0,"",OFFSET(CountryData!$A$1,'Quality check'!$A133-1,'Quality check'!AZ$1-1)),"")</f>
        <v/>
      </c>
      <c r="BA133" s="202" t="str">
        <f ca="1">IF(AND(ISNUMBER($A133),ISNUMBER(BA$1)),IF(OFFSET(CountryData!$A$1,'Quality check'!$A133-1,'Quality check'!BA$1-1)=0,"",OFFSET(CountryData!$A$1,'Quality check'!$A133-1,'Quality check'!BA$1-1)),"")</f>
        <v/>
      </c>
      <c r="BB133" s="202" t="str">
        <f ca="1">IF(AND(ISNUMBER($A133),ISNUMBER(BB$1)),IF(OFFSET(CountryData!$A$1,'Quality check'!$A133-1,'Quality check'!BB$1-1)=0,"",OFFSET(CountryData!$A$1,'Quality check'!$A133-1,'Quality check'!BB$1-1)),"")</f>
        <v/>
      </c>
      <c r="BC133" s="202" t="str">
        <f ca="1">IF(AND(ISNUMBER($A133),ISNUMBER(BC$1)),IF(OFFSET(CountryData!$A$1,'Quality check'!$A133-1,'Quality check'!BC$1-1)=0,"",OFFSET(CountryData!$A$1,'Quality check'!$A133-1,'Quality check'!BC$1-1)),"")</f>
        <v/>
      </c>
      <c r="BD133" s="313" t="str">
        <f ca="1">IF(AND(ISNUMBER($A133),ISNUMBER(BD$1)),IF(OFFSET(CountryData!$A$1,'Quality check'!$A133-1,'Quality check'!BD$1-1)=0,"",OFFSET(CountryData!$A$1,'Quality check'!$A133-1,'Quality check'!BD$1-1)),"")</f>
        <v/>
      </c>
      <c r="BE133" s="313" t="str">
        <f ca="1">IF(AND(ISNUMBER($A133),ISNUMBER(BE$1)),IF(OFFSET(CountryData!$A$1,'Quality check'!$A133-1,'Quality check'!BE$1-1)=0,"",OFFSET(CountryData!$A$1,'Quality check'!$A133-1,'Quality check'!BE$1-1)),"")</f>
        <v/>
      </c>
      <c r="BF133" s="313" t="str">
        <f ca="1">IF(AND(ISNUMBER($A133),ISNUMBER(BF$1)),IF(OFFSET(CountryData!$A$1,'Quality check'!$A133-1,'Quality check'!BF$1-1)=0,"",OFFSET(CountryData!$A$1,'Quality check'!$A133-1,'Quality check'!BF$1-1)),"")</f>
        <v/>
      </c>
      <c r="BG133" s="203" t="str">
        <f ca="1">IF(AND(ISNUMBER($A133),ISNUMBER(BG$1)),IF(OFFSET(CountryData!$A$1,'Quality check'!$A133-1,'Quality check'!BG$1-1)=0,"",OFFSET(CountryData!$A$1,'Quality check'!$A133-1,'Quality check'!BG$1-1)),"")</f>
        <v/>
      </c>
      <c r="BH133" s="202" t="str">
        <f ca="1">IF(AND(ISNUMBER($A133),ISNUMBER(BH$1)),IF(OFFSET(CountryData!$A$1,'Quality check'!$A133-1,'Quality check'!BH$1-1)=0,"",OFFSET(CountryData!$A$1,'Quality check'!$A133-1,'Quality check'!BH$1-1)),"")</f>
        <v/>
      </c>
      <c r="BI133" s="203" t="str">
        <f ca="1">IF(AND(ISNUMBER($A133),ISNUMBER(BI$1)),IF(OFFSET(CountryData!$A$1,'Quality check'!$A133-1,'Quality check'!BI$1-1)=0,"",OFFSET(CountryData!$A$1,'Quality check'!$A133-1,'Quality check'!BI$1-1)),"")</f>
        <v/>
      </c>
      <c r="BJ133" s="202" t="str">
        <f ca="1">IF(AND(ISNUMBER($A133),ISNUMBER(BJ$1)),IF(OFFSET(CountryData!$A$1,'Quality check'!$A133-1,'Quality check'!BJ$1-1)=0,"",OFFSET(CountryData!$A$1,'Quality check'!$A133-1,'Quality check'!BJ$1-1)),"")</f>
        <v/>
      </c>
      <c r="BK133" s="202" t="str">
        <f ca="1">IF(AND(ISNUMBER($A133),ISNUMBER(BK$1)),IF(OFFSET(CountryData!$A$1,'Quality check'!$A133-1,'Quality check'!BK$1-1)=0,"",OFFSET(CountryData!$A$1,'Quality check'!$A133-1,'Quality check'!BK$1-1)),"")</f>
        <v/>
      </c>
      <c r="BL133" s="308" t="str">
        <f ca="1">IF(AND(ISNUMBER($A133),ISNUMBER(BL$1)),IF(OFFSET(CountryData!$A$1,'Quality check'!$A133-1,'Quality check'!BL$1-1)=0,"",OFFSET(CountryData!$A$1,'Quality check'!$A133-1,'Quality check'!BL$1-1)),"")</f>
        <v/>
      </c>
      <c r="BM133" s="308" t="str">
        <f ca="1">IF(AND(ISNUMBER($A133),ISNUMBER(BM$1)),IF(OFFSET(CountryData!$A$1,'Quality check'!$A133-1,'Quality check'!BM$1-1)=0,"",OFFSET(CountryData!$A$1,'Quality check'!$A133-1,'Quality check'!BM$1-1)),"")</f>
        <v/>
      </c>
      <c r="BN133" s="308" t="str">
        <f ca="1">IF(AND(ISNUMBER($A133),ISNUMBER(BN$1)),IF(OFFSET(CountryData!$A$1,'Quality check'!$A133-1,'Quality check'!BN$1-1)=0,"",OFFSET(CountryData!$A$1,'Quality check'!$A133-1,'Quality check'!BN$1-1)),"")</f>
        <v/>
      </c>
      <c r="BO133" s="308" t="str">
        <f ca="1">IF(AND(ISNUMBER($A133),ISNUMBER(BO$1)),IF(OFFSET(CountryData!$A$1,'Quality check'!$A133-1,'Quality check'!BO$1-1)=0,"",OFFSET(CountryData!$A$1,'Quality check'!$A133-1,'Quality check'!BO$1-1)),"")</f>
        <v/>
      </c>
      <c r="BP133" s="308" t="str">
        <f ca="1">IF(AND(ISNUMBER($A133),ISNUMBER(BP$1)),IF(OFFSET(CountryData!$A$1,'Quality check'!$A133-1,'Quality check'!BP$1-1)=0,"",OFFSET(CountryData!$A$1,'Quality check'!$A133-1,'Quality check'!BP$1-1)),"")</f>
        <v/>
      </c>
      <c r="BQ133" s="308" t="str">
        <f ca="1">IF(AND(ISNUMBER($A133),ISNUMBER(BQ$1)),IF(OFFSET(CountryData!$A$1,'Quality check'!$A133-1,'Quality check'!BQ$1-1)=0,"",OFFSET(CountryData!$A$1,'Quality check'!$A133-1,'Quality check'!BQ$1-1)),"")</f>
        <v/>
      </c>
      <c r="BR133" s="308" t="str">
        <f ca="1">IF(AND(ISNUMBER($A133),ISNUMBER(BR$1)),IF(OFFSET(CountryData!$A$1,'Quality check'!$A133-1,'Quality check'!BR$1-1)=0,"",OFFSET(CountryData!$A$1,'Quality check'!$A133-1,'Quality check'!BR$1-1)),"")</f>
        <v/>
      </c>
      <c r="BS133" s="308" t="str">
        <f ca="1">IF(AND(ISNUMBER($A133),ISNUMBER(BS$1)),IF(OFFSET(CountryData!$A$1,'Quality check'!$A133-1,'Quality check'!BS$1-1)=0,"",OFFSET(CountryData!$A$1,'Quality check'!$A133-1,'Quality check'!BS$1-1)),"")</f>
        <v/>
      </c>
      <c r="BT133" s="308" t="str">
        <f ca="1">IF(AND(ISNUMBER($A133),ISNUMBER(BT$1)),IF(OFFSET(CountryData!$A$1,'Quality check'!$A133-1,'Quality check'!BT$1-1)=0,"",OFFSET(CountryData!$A$1,'Quality check'!$A133-1,'Quality check'!BT$1-1)),"")</f>
        <v/>
      </c>
      <c r="BU133" s="308" t="str">
        <f ca="1">IF(AND(ISNUMBER($A133),ISNUMBER(BU$1)),IF(OFFSET(CountryData!$A$1,'Quality check'!$A133-1,'Quality check'!BU$1-1)=0,"",OFFSET(CountryData!$A$1,'Quality check'!$A133-1,'Quality check'!BU$1-1)),"")</f>
        <v/>
      </c>
      <c r="BV133" s="308" t="str">
        <f ca="1">IF(AND(ISNUMBER($A133),ISNUMBER(BV$1)),IF(OFFSET(CountryData!$A$1,'Quality check'!$A133-1,'Quality check'!BV$1-1)=0,"",OFFSET(CountryData!$A$1,'Quality check'!$A133-1,'Quality check'!BV$1-1)),"")</f>
        <v/>
      </c>
      <c r="BW133" s="308" t="str">
        <f ca="1">IF(AND(ISNUMBER($A133),ISNUMBER(BW$1)),IF(OFFSET(CountryData!$A$1,'Quality check'!$A133-1,'Quality check'!BW$1-1)=0,"",OFFSET(CountryData!$A$1,'Quality check'!$A133-1,'Quality check'!BW$1-1)),"")</f>
        <v/>
      </c>
      <c r="BX133" s="202" t="str">
        <f ca="1">IF(AND(ISNUMBER($A133),ISNUMBER(BX$1)),IF(OFFSET(CountryData!$A$1,'Quality check'!$A133-1,'Quality check'!BX$1-1)=0,"",OFFSET(CountryData!$A$1,'Quality check'!$A133-1,'Quality check'!BX$1-1)),"")</f>
        <v/>
      </c>
      <c r="BY133" s="308" t="str">
        <f ca="1">IF(AND(ISNUMBER($A133),ISNUMBER(BY$1)),IF(OFFSET(CountryData!$A$1,'Quality check'!$A133-1,'Quality check'!BY$1-1)=0,"",OFFSET(CountryData!$A$1,'Quality check'!$A133-1,'Quality check'!BY$1-1)),"")</f>
        <v/>
      </c>
      <c r="BZ133" s="308" t="str">
        <f ca="1">IF(AND(ISNUMBER($A133),ISNUMBER(BZ$1)),IF(OFFSET(CountryData!$A$1,'Quality check'!$A133-1,'Quality check'!BZ$1-1)=0,"",OFFSET(CountryData!$A$1,'Quality check'!$A133-1,'Quality check'!BZ$1-1)),"")</f>
        <v/>
      </c>
      <c r="CA133" s="308" t="str">
        <f ca="1">IF(AND(ISNUMBER($A133),ISNUMBER(CA$1)),IF(OFFSET(CountryData!$A$1,'Quality check'!$A133-1,'Quality check'!CA$1-1)=0,"",OFFSET(CountryData!$A$1,'Quality check'!$A133-1,'Quality check'!CA$1-1)),"")</f>
        <v/>
      </c>
      <c r="CB133" s="308" t="str">
        <f ca="1">IF(AND(ISNUMBER($A133),ISNUMBER(CB$1)),IF(OFFSET(CountryData!$A$1,'Quality check'!$A133-1,'Quality check'!CB$1-1)=0,"",OFFSET(CountryData!$A$1,'Quality check'!$A133-1,'Quality check'!CB$1-1)),"")</f>
        <v/>
      </c>
      <c r="CC133" s="308" t="str">
        <f ca="1">IF(AND(ISNUMBER($A133),ISNUMBER(CC$1)),IF(OFFSET(CountryData!$A$1,'Quality check'!$A133-1,'Quality check'!CC$1-1)=0,"",OFFSET(CountryData!$A$1,'Quality check'!$A133-1,'Quality check'!CC$1-1)),"")</f>
        <v/>
      </c>
      <c r="CD133" s="308" t="str">
        <f ca="1">IF(AND(ISNUMBER($A133),ISNUMBER(CD$1)),IF(OFFSET(CountryData!$A$1,'Quality check'!$A133-1,'Quality check'!CD$1-1)=0,"",OFFSET(CountryData!$A$1,'Quality check'!$A133-1,'Quality check'!CD$1-1)),"")</f>
        <v/>
      </c>
      <c r="CE133" s="308" t="str">
        <f ca="1">IF(AND(ISNUMBER($A133),ISNUMBER(CE$1)),IF(OFFSET(CountryData!$A$1,'Quality check'!$A133-1,'Quality check'!CE$1-1)=0,"",OFFSET(CountryData!$A$1,'Quality check'!$A133-1,'Quality check'!CE$1-1)),"")</f>
        <v/>
      </c>
      <c r="CF133" s="308" t="str">
        <f ca="1">IF(AND(ISNUMBER($A133),ISNUMBER(CF$1)),IF(OFFSET(CountryData!$A$1,'Quality check'!$A133-1,'Quality check'!CF$1-1)=0,"",OFFSET(CountryData!$A$1,'Quality check'!$A133-1,'Quality check'!CF$1-1)),"")</f>
        <v/>
      </c>
      <c r="CG133" s="308" t="str">
        <f ca="1">IF(AND(ISNUMBER($A133),ISNUMBER(CG$1)),IF(OFFSET(CountryData!$A$1,'Quality check'!$A133-1,'Quality check'!CG$1-1)=0,"",OFFSET(CountryData!$A$1,'Quality check'!$A133-1,'Quality check'!CG$1-1)),"")</f>
        <v/>
      </c>
      <c r="CH133" s="308" t="str">
        <f ca="1">IF(AND(ISNUMBER($A133),ISNUMBER(CH$1)),IF(OFFSET(CountryData!$A$1,'Quality check'!$A133-1,'Quality check'!CH$1-1)=0,"",OFFSET(CountryData!$A$1,'Quality check'!$A133-1,'Quality check'!CH$1-1)),"")</f>
        <v/>
      </c>
      <c r="CI133" s="308" t="str">
        <f ca="1">IF(AND(ISNUMBER($A133),ISNUMBER(CI$1)),IF(OFFSET(CountryData!$A$1,'Quality check'!$A133-1,'Quality check'!CI$1-1)=0,"",OFFSET(CountryData!$A$1,'Quality check'!$A133-1,'Quality check'!CI$1-1)),"")</f>
        <v/>
      </c>
      <c r="CJ133" s="308" t="str">
        <f ca="1">IF(AND(ISNUMBER($A133),ISNUMBER(CJ$1)),IF(OFFSET(CountryData!$A$1,'Quality check'!$A133-1,'Quality check'!CJ$1-1)=0,"",OFFSET(CountryData!$A$1,'Quality check'!$A133-1,'Quality check'!CJ$1-1)),"")</f>
        <v/>
      </c>
      <c r="CK133" s="202" t="str">
        <f ca="1">IF(AND(ISNUMBER($A133),ISNUMBER(CK$1)),IF(OFFSET(CountryData!$A$1,'Quality check'!$A133-1,'Quality check'!CK$1-1)=0,"",OFFSET(CountryData!$A$1,'Quality check'!$A133-1,'Quality check'!CK$1-1)),"")</f>
        <v/>
      </c>
      <c r="CL133" s="308" t="str">
        <f ca="1">IF(AND(ISNUMBER($A133),ISNUMBER(CL$1)),IF(OFFSET(CountryData!$A$1,'Quality check'!$A133-1,'Quality check'!CL$1-1)=0,"",OFFSET(CountryData!$A$1,'Quality check'!$A133-1,'Quality check'!CL$1-1)),"")</f>
        <v/>
      </c>
      <c r="CM133" s="308" t="str">
        <f ca="1">IF(AND(ISNUMBER($A133),ISNUMBER(CM$1)),IF(OFFSET(CountryData!$A$1,'Quality check'!$A133-1,'Quality check'!CM$1-1)=0,"",OFFSET(CountryData!$A$1,'Quality check'!$A133-1,'Quality check'!CM$1-1)),"")</f>
        <v/>
      </c>
      <c r="CN133" s="308" t="str">
        <f ca="1">IF(AND(ISNUMBER($A133),ISNUMBER(CN$1)),IF(OFFSET(CountryData!$A$1,'Quality check'!$A133-1,'Quality check'!CN$1-1)=0,"",OFFSET(CountryData!$A$1,'Quality check'!$A133-1,'Quality check'!CN$1-1)),"")</f>
        <v/>
      </c>
      <c r="CO133" s="308" t="str">
        <f ca="1">IF(AND(ISNUMBER($A133),ISNUMBER(CO$1)),IF(OFFSET(CountryData!$A$1,'Quality check'!$A133-1,'Quality check'!CO$1-1)=0,"",OFFSET(CountryData!$A$1,'Quality check'!$A133-1,'Quality check'!CO$1-1)),"")</f>
        <v/>
      </c>
      <c r="CP133" s="308" t="str">
        <f ca="1">IF(AND(ISNUMBER($A133),ISNUMBER(CP$1)),IF(OFFSET(CountryData!$A$1,'Quality check'!$A133-1,'Quality check'!CP$1-1)=0,"",OFFSET(CountryData!$A$1,'Quality check'!$A133-1,'Quality check'!CP$1-1)),"")</f>
        <v/>
      </c>
      <c r="CQ133" s="308" t="str">
        <f ca="1">IF(AND(ISNUMBER($A133),ISNUMBER(CQ$1)),IF(OFFSET(CountryData!$A$1,'Quality check'!$A133-1,'Quality check'!CQ$1-1)=0,"",OFFSET(CountryData!$A$1,'Quality check'!$A133-1,'Quality check'!CQ$1-1)),"")</f>
        <v/>
      </c>
      <c r="CR133" s="203" t="str">
        <f ca="1">IF(AND(ISNUMBER($A133),ISNUMBER(CR$1)),IF(OFFSET(CountryData!$A$1,'Quality check'!$A133-1,'Quality check'!CR$1-1)=0,"",OFFSET(CountryData!$A$1,'Quality check'!$A133-1,'Quality check'!CR$1-1)),"")</f>
        <v/>
      </c>
      <c r="CS133" s="203" t="str">
        <f ca="1">IF(AND(ISNUMBER($A133),ISNUMBER(CS$1)),IF(OFFSET(CountryData!$A$1,'Quality check'!$A133-1,'Quality check'!CS$1-1)=0,"",OFFSET(CountryData!$A$1,'Quality check'!$A133-1,'Quality check'!CS$1-1)),"")</f>
        <v/>
      </c>
      <c r="CT133" s="203" t="str">
        <f ca="1">IF(AND(ISNUMBER($A133),ISNUMBER(CT$1)),IF(OFFSET(CountryData!$A$1,'Quality check'!$A133-1,'Quality check'!CT$1-1)=0,"",OFFSET(CountryData!$A$1,'Quality check'!$A133-1,'Quality check'!CT$1-1)),"")</f>
        <v/>
      </c>
      <c r="CU133" s="203" t="str">
        <f ca="1">IF(AND(ISNUMBER($A133),ISNUMBER(CU$1)),IF(OFFSET(CountryData!$A$1,'Quality check'!$A133-1,'Quality check'!CU$1-1)=0,"",OFFSET(CountryData!$A$1,'Quality check'!$A133-1,'Quality check'!CU$1-1)),"")</f>
        <v/>
      </c>
      <c r="CV133" s="203" t="str">
        <f ca="1">IF(AND(ISNUMBER($A133),ISNUMBER(CV$1)),IF(OFFSET(CountryData!$A$1,'Quality check'!$A133-1,'Quality check'!CV$1-1)=0,"",OFFSET(CountryData!$A$1,'Quality check'!$A133-1,'Quality check'!CV$1-1)),"")</f>
        <v/>
      </c>
      <c r="CW133" s="203" t="str">
        <f ca="1">IF(AND(ISNUMBER($A133),ISNUMBER(CW$1)),IF(OFFSET(CountryData!$A$1,'Quality check'!$A133-1,'Quality check'!CW$1-1)=0,"",OFFSET(CountryData!$A$1,'Quality check'!$A133-1,'Quality check'!CW$1-1)),"")</f>
        <v/>
      </c>
      <c r="CX133" s="203" t="str">
        <f ca="1">IF(AND(ISNUMBER($A133),ISNUMBER(CX$1)),IF(OFFSET(CountryData!$A$1,'Quality check'!$A133-1,'Quality check'!CX$1-1)=0,"",OFFSET(CountryData!$A$1,'Quality check'!$A133-1,'Quality check'!CX$1-1)),"")</f>
        <v/>
      </c>
      <c r="CY133" s="203" t="str">
        <f ca="1">IF(AND(ISNUMBER($A133),ISNUMBER(CY$1)),IF(OFFSET(CountryData!$A$1,'Quality check'!$A133-1,'Quality check'!CY$1-1)=0,"",OFFSET(CountryData!$A$1,'Quality check'!$A133-1,'Quality check'!CY$1-1)),"")</f>
        <v/>
      </c>
      <c r="CZ133" s="308" t="str">
        <f ca="1">IF(AND(ISNUMBER($A133),ISNUMBER(CZ$1)),IF(OFFSET(CountryData!$A$1,'Quality check'!$A133-1,'Quality check'!CZ$1-1)=0,"",OFFSET(CountryData!$A$1,'Quality check'!$A133-1,'Quality check'!CZ$1-1)),"")</f>
        <v/>
      </c>
      <c r="DA133" s="308" t="str">
        <f ca="1">IF(AND(ISNUMBER($A133),ISNUMBER(DA$1)),IF(OFFSET(CountryData!$A$1,'Quality check'!$A133-1,'Quality check'!DA$1-1)=0,"",OFFSET(CountryData!$A$1,'Quality check'!$A133-1,'Quality check'!DA$1-1)),"")</f>
        <v/>
      </c>
      <c r="DB133" s="202" t="str">
        <f ca="1">IF(AND(ISNUMBER($A133),ISNUMBER(DB$1)),IF(OFFSET(CountryData!$A$1,'Quality check'!$A133-1,'Quality check'!DB$1-1)=0,"",OFFSET(CountryData!$A$1,'Quality check'!$A133-1,'Quality check'!DB$1-1)),"")</f>
        <v/>
      </c>
      <c r="DC133" s="308" t="str">
        <f ca="1">IF(AND(ISNUMBER($A133),ISNUMBER(DC$1)),IF(OFFSET(CountryData!$A$1,'Quality check'!$A133-1,'Quality check'!DC$1-1)=0,"",OFFSET(CountryData!$A$1,'Quality check'!$A133-1,'Quality check'!DC$1-1)),"")</f>
        <v/>
      </c>
      <c r="DD133" s="308" t="str">
        <f ca="1">IF(AND(ISNUMBER($A133),ISNUMBER(DD$1)),IF(OFFSET(CountryData!$A$1,'Quality check'!$A133-1,'Quality check'!DD$1-1)=0,"",OFFSET(CountryData!$A$1,'Quality check'!$A133-1,'Quality check'!DD$1-1)),"")</f>
        <v/>
      </c>
      <c r="DE133" s="202" t="str">
        <f ca="1">IF(AND(ISNUMBER($A133),ISNUMBER(DE$1)),IF(OFFSET(CountryData!$A$1,'Quality check'!$A133-1,'Quality check'!DE$1-1)=0,"",OFFSET(CountryData!$A$1,'Quality check'!$A133-1,'Quality check'!DE$1-1)),"")</f>
        <v/>
      </c>
      <c r="DF133" s="203" t="str">
        <f ca="1">IF(AND(ISNUMBER($A133),ISNUMBER(DF$1)),IF(OFFSET(CountryData!$A$1,'Quality check'!$A133-1,'Quality check'!DF$1-1)=0,"",OFFSET(CountryData!$A$1,'Quality check'!$A133-1,'Quality check'!DF$1-1)),"")</f>
        <v/>
      </c>
      <c r="DG133" s="308" t="str">
        <f ca="1">IF(AND(ISNUMBER($A133),ISNUMBER(DG$1)),IF(OFFSET(CountryData!$A$1,'Quality check'!$A133-1,'Quality check'!DG$1-1)=0,"",OFFSET(CountryData!$A$1,'Quality check'!$A133-1,'Quality check'!DG$1-1)),"")</f>
        <v/>
      </c>
      <c r="DH133" s="203" t="str">
        <f ca="1">IF(AND(ISNUMBER($A133),ISNUMBER(DH$1)),IF(OFFSET(CountryData!$A$1,'Quality check'!$A133-1,'Quality check'!DH$1-1)=0,"",OFFSET(CountryData!$A$1,'Quality check'!$A133-1,'Quality check'!DH$1-1)),"")</f>
        <v/>
      </c>
      <c r="DI133" s="308" t="str">
        <f ca="1">IF(AND(ISNUMBER($A133),ISNUMBER(DI$1)),IF(OFFSET(CountryData!$A$1,'Quality check'!$A133-1,'Quality check'!DI$1-1)=0,"",OFFSET(CountryData!$A$1,'Quality check'!$A133-1,'Quality check'!DI$1-1)),"")</f>
        <v/>
      </c>
      <c r="DJ133" s="308" t="str">
        <f ca="1">IF(AND(ISNUMBER($A133),ISNUMBER(DJ$1)),IF(OFFSET(CountryData!$A$1,'Quality check'!$A133-1,'Quality check'!DJ$1-1)=0,"",OFFSET(CountryData!$A$1,'Quality check'!$A133-1,'Quality check'!DJ$1-1)),"")</f>
        <v/>
      </c>
      <c r="DK133" s="203" t="str">
        <f ca="1">IF(AND(ISNUMBER($A133),ISNUMBER(DK$1)),IF(OFFSET(CountryData!$A$1,'Quality check'!$A133-1,'Quality check'!DK$1-1)=0,"",OFFSET(CountryData!$A$1,'Quality check'!$A133-1,'Quality check'!DK$1-1)),"")</f>
        <v/>
      </c>
      <c r="DL133" s="203" t="str">
        <f ca="1">IF(AND(ISNUMBER($A133),ISNUMBER(DL$1)),IF(OFFSET(CountryData!$A$1,'Quality check'!$A133-1,'Quality check'!DL$1-1)=0,"",OFFSET(CountryData!$A$1,'Quality check'!$A133-1,'Quality check'!DL$1-1)),"")</f>
        <v/>
      </c>
      <c r="DM133" s="203" t="str">
        <f ca="1">IF(AND(ISNUMBER($A133),ISNUMBER(DM$1)),IF(OFFSET(CountryData!$A$1,'Quality check'!$A133-1,'Quality check'!DM$1-1)=0,"",OFFSET(CountryData!$A$1,'Quality check'!$A133-1,'Quality check'!DM$1-1)),"")</f>
        <v/>
      </c>
      <c r="DN133" s="203" t="str">
        <f ca="1">IF(AND(ISNUMBER($A133),ISNUMBER(DN$1)),IF(OFFSET(CountryData!$A$1,'Quality check'!$A133-1,'Quality check'!DN$1-1)=0,"",OFFSET(CountryData!$A$1,'Quality check'!$A133-1,'Quality check'!DN$1-1)),"")</f>
        <v/>
      </c>
      <c r="DO133" t="str">
        <f ca="1">IF(AND(ISNUMBER($A133),ISNUMBER(DO$1)),IF(OFFSET(CountryData!$A$1,'Quality check'!$A133-1,'Quality check'!DO$1-1)=0,"",OFFSET(CountryData!$A$1,'Quality check'!$A133-1,'Quality check'!DO$1-1)),"")</f>
        <v/>
      </c>
      <c r="DP133" t="str">
        <f ca="1">IF(AND(ISNUMBER($A133),ISNUMBER(DP$1)),IF(OFFSET(CountryData!$A$1,'Quality check'!$A133-1,'Quality check'!DP$1-1)=0,"",OFFSET(CountryData!$A$1,'Quality check'!$A133-1,'Quality check'!DP$1-1)),"")</f>
        <v/>
      </c>
      <c r="EF133">
        <f t="shared" si="14"/>
        <v>23</v>
      </c>
      <c r="EG133" t="str">
        <f t="shared" si="15"/>
        <v/>
      </c>
      <c r="EH133" t="str">
        <f t="shared" si="11"/>
        <v/>
      </c>
    </row>
    <row r="134" spans="1:138" x14ac:dyDescent="0.25">
      <c r="A134" s="114">
        <f>IF(ISNUMBER(MATCH(C134,CountryData!$EM:$EM,0)),MATCH(C134,CountryData!$EM:$EM,0),"")</f>
        <v>70</v>
      </c>
      <c r="B134" t="s">
        <v>503</v>
      </c>
      <c r="C134" t="s">
        <v>817</v>
      </c>
      <c r="D134" t="str">
        <f t="shared" si="12"/>
        <v>Zimbabwe</v>
      </c>
      <c r="E134">
        <f t="shared" si="13"/>
        <v>2011</v>
      </c>
      <c r="F134" s="203">
        <f ca="1">IF(AND(ISNUMBER($A134),ISNUMBER(F$1)),IF(OFFSET(CountryData!$A$1,'Quality check'!$A134-1,'Quality check'!F$1-1)=0,"",OFFSET(CountryData!$A$1,'Quality check'!$A134-1,'Quality check'!F$1-1)),"")</f>
        <v>12754000</v>
      </c>
      <c r="G134" s="203" t="str">
        <f ca="1">IF(AND(ISNUMBER($A134),ISNUMBER(G$1)),IF(OFFSET(CountryData!$A$1,'Quality check'!$A134-1,'Quality check'!G$1-1)=0,"",OFFSET(CountryData!$A$1,'Quality check'!$A134-1,'Quality check'!G$1-1)),"")</f>
        <v/>
      </c>
      <c r="H134" s="202" t="str">
        <f ca="1">IF(AND(ISNUMBER($A134),ISNUMBER(H$1)),IF(OFFSET(CountryData!$A$1,'Quality check'!$A134-1,'Quality check'!H$1-1)=0,"",OFFSET(CountryData!$A$1,'Quality check'!$A134-1,'Quality check'!H$1-1)),"")</f>
        <v/>
      </c>
      <c r="I134" s="202">
        <f ca="1">IF(AND(ISNUMBER($A134),ISNUMBER(I$1)),IF(OFFSET(CountryData!$A$1,'Quality check'!$A134-1,'Quality check'!I$1-1)=0,"",OFFSET(CountryData!$A$1,'Quality check'!$A134-1,'Quality check'!I$1-1)),"")</f>
        <v>9.0000000000000011E-3</v>
      </c>
      <c r="J134" s="203" t="str">
        <f ca="1">IF(AND(ISNUMBER($A134),ISNUMBER(J$1)),IF(OFFSET(CountryData!$A$1,'Quality check'!$A134-1,'Quality check'!J$1-1)=0,"",OFFSET(CountryData!$A$1,'Quality check'!$A134-1,'Quality check'!J$1-1)),"")</f>
        <v/>
      </c>
      <c r="K134" s="203" t="str">
        <f ca="1">IF(AND(ISNUMBER($A134),ISNUMBER(K$1)),IF(OFFSET(CountryData!$A$1,'Quality check'!$A134-1,'Quality check'!K$1-1)=0,"",OFFSET(CountryData!$A$1,'Quality check'!$A134-1,'Quality check'!K$1-1)),"")</f>
        <v/>
      </c>
      <c r="L134" s="203" t="str">
        <f ca="1">IF(AND(ISNUMBER($A134),ISNUMBER(L$1)),IF(OFFSET(CountryData!$A$1,'Quality check'!$A134-1,'Quality check'!L$1-1)=0,"",OFFSET(CountryData!$A$1,'Quality check'!$A134-1,'Quality check'!L$1-1)),"")</f>
        <v/>
      </c>
      <c r="M134" s="203" t="str">
        <f ca="1">IF(AND(ISNUMBER($A134),ISNUMBER(M$1)),IF(OFFSET(CountryData!$A$1,'Quality check'!$A134-1,'Quality check'!M$1-1)=0,"",OFFSET(CountryData!$A$1,'Quality check'!$A134-1,'Quality check'!M$1-1)),"")</f>
        <v/>
      </c>
      <c r="N134" s="203" t="str">
        <f ca="1">IF(AND(ISNUMBER($A134),ISNUMBER(N$1)),IF(OFFSET(CountryData!$A$1,'Quality check'!$A134-1,'Quality check'!N$1-1)=0,"",OFFSET(CountryData!$A$1,'Quality check'!$A134-1,'Quality check'!N$1-1)),"")</f>
        <v/>
      </c>
      <c r="O134" s="203" t="str">
        <f ca="1">IF(AND(ISNUMBER($A134),ISNUMBER(O$1)),IF(OFFSET(CountryData!$A$1,'Quality check'!$A134-1,'Quality check'!O$1-1)=0,"",OFFSET(CountryData!$A$1,'Quality check'!$A134-1,'Quality check'!O$1-1)),"")</f>
        <v/>
      </c>
      <c r="P134" s="203" t="str">
        <f ca="1">IF(AND(ISNUMBER($A134),ISNUMBER(P$1)),IF(OFFSET(CountryData!$A$1,'Quality check'!$A134-1,'Quality check'!P$1-1)=0,"",OFFSET(CountryData!$A$1,'Quality check'!$A134-1,'Quality check'!P$1-1)),"")</f>
        <v/>
      </c>
      <c r="Q134" s="203" t="str">
        <f ca="1">IF(AND(ISNUMBER($A134),ISNUMBER(Q$1)),IF(OFFSET(CountryData!$A$1,'Quality check'!$A134-1,'Quality check'!Q$1-1)=0,"",OFFSET(CountryData!$A$1,'Quality check'!$A134-1,'Quality check'!Q$1-1)),"")</f>
        <v/>
      </c>
      <c r="R134" s="203" t="str">
        <f ca="1">IF(AND(ISNUMBER($A134),ISNUMBER(R$1)),IF(OFFSET(CountryData!$A$1,'Quality check'!$A134-1,'Quality check'!R$1-1)=0,"",OFFSET(CountryData!$A$1,'Quality check'!$A134-1,'Quality check'!R$1-1)),"")</f>
        <v/>
      </c>
      <c r="S134" s="203" t="str">
        <f ca="1">IF(AND(ISNUMBER($A134),ISNUMBER(S$1)),IF(OFFSET(CountryData!$A$1,'Quality check'!$A134-1,'Quality check'!S$1-1)=0,"",OFFSET(CountryData!$A$1,'Quality check'!$A134-1,'Quality check'!S$1-1)),"")</f>
        <v/>
      </c>
      <c r="T134" s="202" t="str">
        <f ca="1">IF(AND(ISNUMBER($A134),ISNUMBER(T$1)),IF(OFFSET(CountryData!$A$1,'Quality check'!$A134-1,'Quality check'!T$1-1)=0,"",OFFSET(CountryData!$A$1,'Quality check'!$A134-1,'Quality check'!T$1-1)),"")</f>
        <v/>
      </c>
      <c r="U134" s="203" t="str">
        <f ca="1">IF(AND(ISNUMBER($A134),ISNUMBER(U$1)),IF(OFFSET(CountryData!$A$1,'Quality check'!$A134-1,'Quality check'!U$1-1)=0,"",OFFSET(CountryData!$A$1,'Quality check'!$A134-1,'Quality check'!U$1-1)),"")</f>
        <v/>
      </c>
      <c r="V134" s="203" t="str">
        <f ca="1">IF(AND(ISNUMBER($A134),ISNUMBER(V$1)),IF(OFFSET(CountryData!$A$1,'Quality check'!$A134-1,'Quality check'!V$1-1)=0,"",OFFSET(CountryData!$A$1,'Quality check'!$A134-1,'Quality check'!V$1-1)),"")</f>
        <v/>
      </c>
      <c r="W134" s="202" t="str">
        <f ca="1">IF(AND(ISNUMBER($A134),ISNUMBER(W$1)),IF(OFFSET(CountryData!$A$1,'Quality check'!$A134-1,'Quality check'!W$1-1)=0,"",OFFSET(CountryData!$A$1,'Quality check'!$A134-1,'Quality check'!W$1-1)),"")</f>
        <v/>
      </c>
      <c r="X134" s="202" t="str">
        <f ca="1">IF(AND(ISNUMBER($A134),ISNUMBER(X$1)),IF(OFFSET(CountryData!$A$1,'Quality check'!$A134-1,'Quality check'!X$1-1)=0,"",OFFSET(CountryData!$A$1,'Quality check'!$A134-1,'Quality check'!X$1-1)),"")</f>
        <v/>
      </c>
      <c r="Y134" s="202" t="str">
        <f ca="1">IF(AND(ISNUMBER($A134),ISNUMBER(Y$1)),IF(OFFSET(CountryData!$A$1,'Quality check'!$A134-1,'Quality check'!Y$1-1)=0,"",OFFSET(CountryData!$A$1,'Quality check'!$A134-1,'Quality check'!Y$1-1)),"")</f>
        <v/>
      </c>
      <c r="Z134" s="202" t="str">
        <f ca="1">IF(AND(ISNUMBER($A134),ISNUMBER(Z$1)),IF(OFFSET(CountryData!$A$1,'Quality check'!$A134-1,'Quality check'!Z$1-1)=0,"",OFFSET(CountryData!$A$1,'Quality check'!$A134-1,'Quality check'!Z$1-1)),"")</f>
        <v/>
      </c>
      <c r="AA134" s="203" t="str">
        <f ca="1">IF(AND(ISNUMBER($A134),ISNUMBER(AA$1)),IF(OFFSET(CountryData!$A$1,'Quality check'!$A134-1,'Quality check'!AA$1-1)=0,"",OFFSET(CountryData!$A$1,'Quality check'!$A134-1,'Quality check'!AA$1-1)),"")</f>
        <v/>
      </c>
      <c r="AB134" s="203" t="str">
        <f ca="1">IF(AND(ISNUMBER($A134),ISNUMBER(AB$1)),IF(OFFSET(CountryData!$A$1,'Quality check'!$A134-1,'Quality check'!AB$1-1)=0,"",OFFSET(CountryData!$A$1,'Quality check'!$A134-1,'Quality check'!AB$1-1)),"")</f>
        <v/>
      </c>
      <c r="AC134" s="203">
        <f ca="1">IF(AND(ISNUMBER($A134),ISNUMBER(AC$1)),IF(OFFSET(CountryData!$A$1,'Quality check'!$A134-1,'Quality check'!AC$1-1)=0,"",OFFSET(CountryData!$A$1,'Quality check'!$A134-1,'Quality check'!AC$1-1)),"")</f>
        <v>24000</v>
      </c>
      <c r="AD134" s="203" t="str">
        <f ca="1">IF(AND(ISNUMBER($A134),ISNUMBER(AD$1)),IF(OFFSET(CountryData!$A$1,'Quality check'!$A134-1,'Quality check'!AD$1-1)=0,"",OFFSET(CountryData!$A$1,'Quality check'!$A134-1,'Quality check'!AD$1-1)),"")</f>
        <v/>
      </c>
      <c r="AE134" s="202" t="str">
        <f ca="1">IF(AND(ISNUMBER($A134),ISNUMBER(AE$1)),IF(OFFSET(CountryData!$A$1,'Quality check'!$A134-1,'Quality check'!AE$1-1)=0,"",OFFSET(CountryData!$A$1,'Quality check'!$A134-1,'Quality check'!AE$1-1)),"")</f>
        <v/>
      </c>
      <c r="AF134" s="308" t="str">
        <f ca="1">IF(AND(ISNUMBER($A134),ISNUMBER(AF$1)),IF(OFFSET(CountryData!$A$1,'Quality check'!$A134-1,'Quality check'!AF$1-1)=0,"",OFFSET(CountryData!$A$1,'Quality check'!$A134-1,'Quality check'!AF$1-1)),"")</f>
        <v/>
      </c>
      <c r="AG134" s="203" t="str">
        <f ca="1">IF(AND(ISNUMBER($A134),ISNUMBER(AG$1)),IF(OFFSET(CountryData!$A$1,'Quality check'!$A134-1,'Quality check'!AG$1-1)=0,"",OFFSET(CountryData!$A$1,'Quality check'!$A134-1,'Quality check'!AG$1-1)),"")</f>
        <v/>
      </c>
      <c r="AH134" s="203" t="str">
        <f ca="1">IF(AND(ISNUMBER($A134),ISNUMBER(AH$1)),IF(OFFSET(CountryData!$A$1,'Quality check'!$A134-1,'Quality check'!AH$1-1)=0,"",OFFSET(CountryData!$A$1,'Quality check'!$A134-1,'Quality check'!AH$1-1)),"")</f>
        <v/>
      </c>
      <c r="AI134" s="203" t="str">
        <f ca="1">IF(AND(ISNUMBER($A134),ISNUMBER(AI$1)),IF(OFFSET(CountryData!$A$1,'Quality check'!$A134-1,'Quality check'!AI$1-1)=0,"",OFFSET(CountryData!$A$1,'Quality check'!$A134-1,'Quality check'!AI$1-1)),"")</f>
        <v/>
      </c>
      <c r="AJ134" s="202" t="str">
        <f ca="1">IF(AND(ISNUMBER($A134),ISNUMBER(AJ$1)),IF(OFFSET(CountryData!$A$1,'Quality check'!$A134-1,'Quality check'!AJ$1-1)=0,"",OFFSET(CountryData!$A$1,'Quality check'!$A134-1,'Quality check'!AJ$1-1)),"")</f>
        <v/>
      </c>
      <c r="AK134" s="202" t="str">
        <f ca="1">IF(AND(ISNUMBER($A134),ISNUMBER(AK$1)),IF(OFFSET(CountryData!$A$1,'Quality check'!$A134-1,'Quality check'!AK$1-1)=0,"",OFFSET(CountryData!$A$1,'Quality check'!$A134-1,'Quality check'!AK$1-1)),"")</f>
        <v/>
      </c>
      <c r="AL134" s="202" t="str">
        <f ca="1">IF(AND(ISNUMBER($A134),ISNUMBER(AL$1)),IF(OFFSET(CountryData!$A$1,'Quality check'!$A134-1,'Quality check'!AL$1-1)=0,"",OFFSET(CountryData!$A$1,'Quality check'!$A134-1,'Quality check'!AL$1-1)),"")</f>
        <v/>
      </c>
      <c r="AM134" s="202" t="str">
        <f ca="1">IF(AND(ISNUMBER($A134),ISNUMBER(AM$1)),IF(OFFSET(CountryData!$A$1,'Quality check'!$A134-1,'Quality check'!AM$1-1)=0,"",OFFSET(CountryData!$A$1,'Quality check'!$A134-1,'Quality check'!AM$1-1)),"")</f>
        <v/>
      </c>
      <c r="AN134" s="202" t="str">
        <f ca="1">IF(AND(ISNUMBER($A134),ISNUMBER(AN$1)),IF(OFFSET(CountryData!$A$1,'Quality check'!$A134-1,'Quality check'!AN$1-1)=0,"",OFFSET(CountryData!$A$1,'Quality check'!$A134-1,'Quality check'!AN$1-1)),"")</f>
        <v/>
      </c>
      <c r="AO134" s="203" t="str">
        <f ca="1">IF(AND(ISNUMBER($A134),ISNUMBER(AO$1)),IF(OFFSET(CountryData!$A$1,'Quality check'!$A134-1,'Quality check'!AO$1-1)=0,"",OFFSET(CountryData!$A$1,'Quality check'!$A134-1,'Quality check'!AO$1-1)),"")</f>
        <v/>
      </c>
      <c r="AP134" s="203" t="str">
        <f ca="1">IF(AND(ISNUMBER($A134),ISNUMBER(AP$1)),IF(OFFSET(CountryData!$A$1,'Quality check'!$A134-1,'Quality check'!AP$1-1)=0,"",OFFSET(CountryData!$A$1,'Quality check'!$A134-1,'Quality check'!AP$1-1)),"")</f>
        <v/>
      </c>
      <c r="AQ134" s="202" t="str">
        <f ca="1">IF(AND(ISNUMBER($A134),ISNUMBER(AQ$1)),IF(OFFSET(CountryData!$A$1,'Quality check'!$A134-1,'Quality check'!AQ$1-1)=0,"",OFFSET(CountryData!$A$1,'Quality check'!$A134-1,'Quality check'!AQ$1-1)),"")</f>
        <v/>
      </c>
      <c r="AR134" s="202" t="str">
        <f ca="1">IF(AND(ISNUMBER($A134),ISNUMBER(AR$1)),IF(OFFSET(CountryData!$A$1,'Quality check'!$A134-1,'Quality check'!AR$1-1)=0,"",OFFSET(CountryData!$A$1,'Quality check'!$A134-1,'Quality check'!AR$1-1)),"")</f>
        <v/>
      </c>
      <c r="AS134" s="202" t="str">
        <f ca="1">IF(AND(ISNUMBER($A134),ISNUMBER(AS$1)),IF(OFFSET(CountryData!$A$1,'Quality check'!$A134-1,'Quality check'!AS$1-1)=0,"",OFFSET(CountryData!$A$1,'Quality check'!$A134-1,'Quality check'!AS$1-1)),"")</f>
        <v/>
      </c>
      <c r="AT134" s="202" t="str">
        <f ca="1">IF(AND(ISNUMBER($A134),ISNUMBER(AT$1)),IF(OFFSET(CountryData!$A$1,'Quality check'!$A134-1,'Quality check'!AT$1-1)=0,"",OFFSET(CountryData!$A$1,'Quality check'!$A134-1,'Quality check'!AT$1-1)),"")</f>
        <v/>
      </c>
      <c r="AU134" s="202" t="str">
        <f ca="1">IF(AND(ISNUMBER($A134),ISNUMBER(AU$1)),IF(OFFSET(CountryData!$A$1,'Quality check'!$A134-1,'Quality check'!AU$1-1)=0,"",OFFSET(CountryData!$A$1,'Quality check'!$A134-1,'Quality check'!AU$1-1)),"")</f>
        <v/>
      </c>
      <c r="AV134" s="202" t="str">
        <f ca="1">IF(AND(ISNUMBER($A134),ISNUMBER(AV$1)),IF(OFFSET(CountryData!$A$1,'Quality check'!$A134-1,'Quality check'!AV$1-1)=0,"",OFFSET(CountryData!$A$1,'Quality check'!$A134-1,'Quality check'!AV$1-1)),"")</f>
        <v/>
      </c>
      <c r="AW134" s="203" t="str">
        <f ca="1">IF(AND(ISNUMBER($A134),ISNUMBER(AW$1)),IF(OFFSET(CountryData!$A$1,'Quality check'!$A134-1,'Quality check'!AW$1-1)=0,"",OFFSET(CountryData!$A$1,'Quality check'!$A134-1,'Quality check'!AW$1-1)),"")</f>
        <v/>
      </c>
      <c r="AX134" s="203" t="str">
        <f ca="1">IF(AND(ISNUMBER($A134),ISNUMBER(AX$1)),IF(OFFSET(CountryData!$A$1,'Quality check'!$A134-1,'Quality check'!AX$1-1)=0,"",OFFSET(CountryData!$A$1,'Quality check'!$A134-1,'Quality check'!AX$1-1)),"")</f>
        <v/>
      </c>
      <c r="AY134" s="202" t="str">
        <f ca="1">IF(AND(ISNUMBER($A134),ISNUMBER(AY$1)),IF(OFFSET(CountryData!$A$1,'Quality check'!$A134-1,'Quality check'!AY$1-1)=0,"",OFFSET(CountryData!$A$1,'Quality check'!$A134-1,'Quality check'!AY$1-1)),"")</f>
        <v/>
      </c>
      <c r="AZ134" s="202" t="str">
        <f ca="1">IF(AND(ISNUMBER($A134),ISNUMBER(AZ$1)),IF(OFFSET(CountryData!$A$1,'Quality check'!$A134-1,'Quality check'!AZ$1-1)=0,"",OFFSET(CountryData!$A$1,'Quality check'!$A134-1,'Quality check'!AZ$1-1)),"")</f>
        <v/>
      </c>
      <c r="BA134" s="202" t="str">
        <f ca="1">IF(AND(ISNUMBER($A134),ISNUMBER(BA$1)),IF(OFFSET(CountryData!$A$1,'Quality check'!$A134-1,'Quality check'!BA$1-1)=0,"",OFFSET(CountryData!$A$1,'Quality check'!$A134-1,'Quality check'!BA$1-1)),"")</f>
        <v/>
      </c>
      <c r="BB134" s="202" t="str">
        <f ca="1">IF(AND(ISNUMBER($A134),ISNUMBER(BB$1)),IF(OFFSET(CountryData!$A$1,'Quality check'!$A134-1,'Quality check'!BB$1-1)=0,"",OFFSET(CountryData!$A$1,'Quality check'!$A134-1,'Quality check'!BB$1-1)),"")</f>
        <v/>
      </c>
      <c r="BC134" s="202" t="str">
        <f ca="1">IF(AND(ISNUMBER($A134),ISNUMBER(BC$1)),IF(OFFSET(CountryData!$A$1,'Quality check'!$A134-1,'Quality check'!BC$1-1)=0,"",OFFSET(CountryData!$A$1,'Quality check'!$A134-1,'Quality check'!BC$1-1)),"")</f>
        <v/>
      </c>
      <c r="BD134" s="313" t="str">
        <f ca="1">IF(AND(ISNUMBER($A134),ISNUMBER(BD$1)),IF(OFFSET(CountryData!$A$1,'Quality check'!$A134-1,'Quality check'!BD$1-1)=0,"",OFFSET(CountryData!$A$1,'Quality check'!$A134-1,'Quality check'!BD$1-1)),"")</f>
        <v/>
      </c>
      <c r="BE134" s="313" t="str">
        <f ca="1">IF(AND(ISNUMBER($A134),ISNUMBER(BE$1)),IF(OFFSET(CountryData!$A$1,'Quality check'!$A134-1,'Quality check'!BE$1-1)=0,"",OFFSET(CountryData!$A$1,'Quality check'!$A134-1,'Quality check'!BE$1-1)),"")</f>
        <v/>
      </c>
      <c r="BF134" s="313" t="str">
        <f ca="1">IF(AND(ISNUMBER($A134),ISNUMBER(BF$1)),IF(OFFSET(CountryData!$A$1,'Quality check'!$A134-1,'Quality check'!BF$1-1)=0,"",OFFSET(CountryData!$A$1,'Quality check'!$A134-1,'Quality check'!BF$1-1)),"")</f>
        <v/>
      </c>
      <c r="BG134" s="203" t="str">
        <f ca="1">IF(AND(ISNUMBER($A134),ISNUMBER(BG$1)),IF(OFFSET(CountryData!$A$1,'Quality check'!$A134-1,'Quality check'!BG$1-1)=0,"",OFFSET(CountryData!$A$1,'Quality check'!$A134-1,'Quality check'!BG$1-1)),"")</f>
        <v/>
      </c>
      <c r="BH134" s="202" t="str">
        <f ca="1">IF(AND(ISNUMBER($A134),ISNUMBER(BH$1)),IF(OFFSET(CountryData!$A$1,'Quality check'!$A134-1,'Quality check'!BH$1-1)=0,"",OFFSET(CountryData!$A$1,'Quality check'!$A134-1,'Quality check'!BH$1-1)),"")</f>
        <v/>
      </c>
      <c r="BI134" s="203" t="str">
        <f ca="1">IF(AND(ISNUMBER($A134),ISNUMBER(BI$1)),IF(OFFSET(CountryData!$A$1,'Quality check'!$A134-1,'Quality check'!BI$1-1)=0,"",OFFSET(CountryData!$A$1,'Quality check'!$A134-1,'Quality check'!BI$1-1)),"")</f>
        <v/>
      </c>
      <c r="BJ134" s="202" t="str">
        <f ca="1">IF(AND(ISNUMBER($A134),ISNUMBER(BJ$1)),IF(OFFSET(CountryData!$A$1,'Quality check'!$A134-1,'Quality check'!BJ$1-1)=0,"",OFFSET(CountryData!$A$1,'Quality check'!$A134-1,'Quality check'!BJ$1-1)),"")</f>
        <v/>
      </c>
      <c r="BK134" s="202" t="str">
        <f ca="1">IF(AND(ISNUMBER($A134),ISNUMBER(BK$1)),IF(OFFSET(CountryData!$A$1,'Quality check'!$A134-1,'Quality check'!BK$1-1)=0,"",OFFSET(CountryData!$A$1,'Quality check'!$A134-1,'Quality check'!BK$1-1)),"")</f>
        <v/>
      </c>
      <c r="BL134" s="308" t="str">
        <f ca="1">IF(AND(ISNUMBER($A134),ISNUMBER(BL$1)),IF(OFFSET(CountryData!$A$1,'Quality check'!$A134-1,'Quality check'!BL$1-1)=0,"",OFFSET(CountryData!$A$1,'Quality check'!$A134-1,'Quality check'!BL$1-1)),"")</f>
        <v/>
      </c>
      <c r="BM134" s="308" t="str">
        <f ca="1">IF(AND(ISNUMBER($A134),ISNUMBER(BM$1)),IF(OFFSET(CountryData!$A$1,'Quality check'!$A134-1,'Quality check'!BM$1-1)=0,"",OFFSET(CountryData!$A$1,'Quality check'!$A134-1,'Quality check'!BM$1-1)),"")</f>
        <v/>
      </c>
      <c r="BN134" s="308" t="str">
        <f ca="1">IF(AND(ISNUMBER($A134),ISNUMBER(BN$1)),IF(OFFSET(CountryData!$A$1,'Quality check'!$A134-1,'Quality check'!BN$1-1)=0,"",OFFSET(CountryData!$A$1,'Quality check'!$A134-1,'Quality check'!BN$1-1)),"")</f>
        <v/>
      </c>
      <c r="BO134" s="308" t="str">
        <f ca="1">IF(AND(ISNUMBER($A134),ISNUMBER(BO$1)),IF(OFFSET(CountryData!$A$1,'Quality check'!$A134-1,'Quality check'!BO$1-1)=0,"",OFFSET(CountryData!$A$1,'Quality check'!$A134-1,'Quality check'!BO$1-1)),"")</f>
        <v/>
      </c>
      <c r="BP134" s="308" t="str">
        <f ca="1">IF(AND(ISNUMBER($A134),ISNUMBER(BP$1)),IF(OFFSET(CountryData!$A$1,'Quality check'!$A134-1,'Quality check'!BP$1-1)=0,"",OFFSET(CountryData!$A$1,'Quality check'!$A134-1,'Quality check'!BP$1-1)),"")</f>
        <v/>
      </c>
      <c r="BQ134" s="308" t="str">
        <f ca="1">IF(AND(ISNUMBER($A134),ISNUMBER(BQ$1)),IF(OFFSET(CountryData!$A$1,'Quality check'!$A134-1,'Quality check'!BQ$1-1)=0,"",OFFSET(CountryData!$A$1,'Quality check'!$A134-1,'Quality check'!BQ$1-1)),"")</f>
        <v/>
      </c>
      <c r="BR134" s="308" t="str">
        <f ca="1">IF(AND(ISNUMBER($A134),ISNUMBER(BR$1)),IF(OFFSET(CountryData!$A$1,'Quality check'!$A134-1,'Quality check'!BR$1-1)=0,"",OFFSET(CountryData!$A$1,'Quality check'!$A134-1,'Quality check'!BR$1-1)),"")</f>
        <v/>
      </c>
      <c r="BS134" s="308" t="str">
        <f ca="1">IF(AND(ISNUMBER($A134),ISNUMBER(BS$1)),IF(OFFSET(CountryData!$A$1,'Quality check'!$A134-1,'Quality check'!BS$1-1)=0,"",OFFSET(CountryData!$A$1,'Quality check'!$A134-1,'Quality check'!BS$1-1)),"")</f>
        <v/>
      </c>
      <c r="BT134" s="308" t="str">
        <f ca="1">IF(AND(ISNUMBER($A134),ISNUMBER(BT$1)),IF(OFFSET(CountryData!$A$1,'Quality check'!$A134-1,'Quality check'!BT$1-1)=0,"",OFFSET(CountryData!$A$1,'Quality check'!$A134-1,'Quality check'!BT$1-1)),"")</f>
        <v/>
      </c>
      <c r="BU134" s="308" t="str">
        <f ca="1">IF(AND(ISNUMBER($A134),ISNUMBER(BU$1)),IF(OFFSET(CountryData!$A$1,'Quality check'!$A134-1,'Quality check'!BU$1-1)=0,"",OFFSET(CountryData!$A$1,'Quality check'!$A134-1,'Quality check'!BU$1-1)),"")</f>
        <v/>
      </c>
      <c r="BV134" s="308" t="str">
        <f ca="1">IF(AND(ISNUMBER($A134),ISNUMBER(BV$1)),IF(OFFSET(CountryData!$A$1,'Quality check'!$A134-1,'Quality check'!BV$1-1)=0,"",OFFSET(CountryData!$A$1,'Quality check'!$A134-1,'Quality check'!BV$1-1)),"")</f>
        <v/>
      </c>
      <c r="BW134" s="308" t="str">
        <f ca="1">IF(AND(ISNUMBER($A134),ISNUMBER(BW$1)),IF(OFFSET(CountryData!$A$1,'Quality check'!$A134-1,'Quality check'!BW$1-1)=0,"",OFFSET(CountryData!$A$1,'Quality check'!$A134-1,'Quality check'!BW$1-1)),"")</f>
        <v/>
      </c>
      <c r="BX134" s="202" t="str">
        <f ca="1">IF(AND(ISNUMBER($A134),ISNUMBER(BX$1)),IF(OFFSET(CountryData!$A$1,'Quality check'!$A134-1,'Quality check'!BX$1-1)=0,"",OFFSET(CountryData!$A$1,'Quality check'!$A134-1,'Quality check'!BX$1-1)),"")</f>
        <v/>
      </c>
      <c r="BY134" s="308" t="str">
        <f ca="1">IF(AND(ISNUMBER($A134),ISNUMBER(BY$1)),IF(OFFSET(CountryData!$A$1,'Quality check'!$A134-1,'Quality check'!BY$1-1)=0,"",OFFSET(CountryData!$A$1,'Quality check'!$A134-1,'Quality check'!BY$1-1)),"")</f>
        <v/>
      </c>
      <c r="BZ134" s="308" t="str">
        <f ca="1">IF(AND(ISNUMBER($A134),ISNUMBER(BZ$1)),IF(OFFSET(CountryData!$A$1,'Quality check'!$A134-1,'Quality check'!BZ$1-1)=0,"",OFFSET(CountryData!$A$1,'Quality check'!$A134-1,'Quality check'!BZ$1-1)),"")</f>
        <v/>
      </c>
      <c r="CA134" s="308" t="str">
        <f ca="1">IF(AND(ISNUMBER($A134),ISNUMBER(CA$1)),IF(OFFSET(CountryData!$A$1,'Quality check'!$A134-1,'Quality check'!CA$1-1)=0,"",OFFSET(CountryData!$A$1,'Quality check'!$A134-1,'Quality check'!CA$1-1)),"")</f>
        <v/>
      </c>
      <c r="CB134" s="308" t="str">
        <f ca="1">IF(AND(ISNUMBER($A134),ISNUMBER(CB$1)),IF(OFFSET(CountryData!$A$1,'Quality check'!$A134-1,'Quality check'!CB$1-1)=0,"",OFFSET(CountryData!$A$1,'Quality check'!$A134-1,'Quality check'!CB$1-1)),"")</f>
        <v/>
      </c>
      <c r="CC134" s="308" t="str">
        <f ca="1">IF(AND(ISNUMBER($A134),ISNUMBER(CC$1)),IF(OFFSET(CountryData!$A$1,'Quality check'!$A134-1,'Quality check'!CC$1-1)=0,"",OFFSET(CountryData!$A$1,'Quality check'!$A134-1,'Quality check'!CC$1-1)),"")</f>
        <v/>
      </c>
      <c r="CD134" s="308" t="str">
        <f ca="1">IF(AND(ISNUMBER($A134),ISNUMBER(CD$1)),IF(OFFSET(CountryData!$A$1,'Quality check'!$A134-1,'Quality check'!CD$1-1)=0,"",OFFSET(CountryData!$A$1,'Quality check'!$A134-1,'Quality check'!CD$1-1)),"")</f>
        <v/>
      </c>
      <c r="CE134" s="308" t="str">
        <f ca="1">IF(AND(ISNUMBER($A134),ISNUMBER(CE$1)),IF(OFFSET(CountryData!$A$1,'Quality check'!$A134-1,'Quality check'!CE$1-1)=0,"",OFFSET(CountryData!$A$1,'Quality check'!$A134-1,'Quality check'!CE$1-1)),"")</f>
        <v/>
      </c>
      <c r="CF134" s="308" t="str">
        <f ca="1">IF(AND(ISNUMBER($A134),ISNUMBER(CF$1)),IF(OFFSET(CountryData!$A$1,'Quality check'!$A134-1,'Quality check'!CF$1-1)=0,"",OFFSET(CountryData!$A$1,'Quality check'!$A134-1,'Quality check'!CF$1-1)),"")</f>
        <v/>
      </c>
      <c r="CG134" s="308" t="str">
        <f ca="1">IF(AND(ISNUMBER($A134),ISNUMBER(CG$1)),IF(OFFSET(CountryData!$A$1,'Quality check'!$A134-1,'Quality check'!CG$1-1)=0,"",OFFSET(CountryData!$A$1,'Quality check'!$A134-1,'Quality check'!CG$1-1)),"")</f>
        <v/>
      </c>
      <c r="CH134" s="308" t="str">
        <f ca="1">IF(AND(ISNUMBER($A134),ISNUMBER(CH$1)),IF(OFFSET(CountryData!$A$1,'Quality check'!$A134-1,'Quality check'!CH$1-1)=0,"",OFFSET(CountryData!$A$1,'Quality check'!$A134-1,'Quality check'!CH$1-1)),"")</f>
        <v/>
      </c>
      <c r="CI134" s="308" t="str">
        <f ca="1">IF(AND(ISNUMBER($A134),ISNUMBER(CI$1)),IF(OFFSET(CountryData!$A$1,'Quality check'!$A134-1,'Quality check'!CI$1-1)=0,"",OFFSET(CountryData!$A$1,'Quality check'!$A134-1,'Quality check'!CI$1-1)),"")</f>
        <v/>
      </c>
      <c r="CJ134" s="308" t="str">
        <f ca="1">IF(AND(ISNUMBER($A134),ISNUMBER(CJ$1)),IF(OFFSET(CountryData!$A$1,'Quality check'!$A134-1,'Quality check'!CJ$1-1)=0,"",OFFSET(CountryData!$A$1,'Quality check'!$A134-1,'Quality check'!CJ$1-1)),"")</f>
        <v/>
      </c>
      <c r="CK134" s="202" t="str">
        <f ca="1">IF(AND(ISNUMBER($A134),ISNUMBER(CK$1)),IF(OFFSET(CountryData!$A$1,'Quality check'!$A134-1,'Quality check'!CK$1-1)=0,"",OFFSET(CountryData!$A$1,'Quality check'!$A134-1,'Quality check'!CK$1-1)),"")</f>
        <v/>
      </c>
      <c r="CL134" s="308" t="str">
        <f ca="1">IF(AND(ISNUMBER($A134),ISNUMBER(CL$1)),IF(OFFSET(CountryData!$A$1,'Quality check'!$A134-1,'Quality check'!CL$1-1)=0,"",OFFSET(CountryData!$A$1,'Quality check'!$A134-1,'Quality check'!CL$1-1)),"")</f>
        <v/>
      </c>
      <c r="CM134" s="308" t="str">
        <f ca="1">IF(AND(ISNUMBER($A134),ISNUMBER(CM$1)),IF(OFFSET(CountryData!$A$1,'Quality check'!$A134-1,'Quality check'!CM$1-1)=0,"",OFFSET(CountryData!$A$1,'Quality check'!$A134-1,'Quality check'!CM$1-1)),"")</f>
        <v/>
      </c>
      <c r="CN134" s="308" t="str">
        <f ca="1">IF(AND(ISNUMBER($A134),ISNUMBER(CN$1)),IF(OFFSET(CountryData!$A$1,'Quality check'!$A134-1,'Quality check'!CN$1-1)=0,"",OFFSET(CountryData!$A$1,'Quality check'!$A134-1,'Quality check'!CN$1-1)),"")</f>
        <v/>
      </c>
      <c r="CO134" s="308" t="str">
        <f ca="1">IF(AND(ISNUMBER($A134),ISNUMBER(CO$1)),IF(OFFSET(CountryData!$A$1,'Quality check'!$A134-1,'Quality check'!CO$1-1)=0,"",OFFSET(CountryData!$A$1,'Quality check'!$A134-1,'Quality check'!CO$1-1)),"")</f>
        <v/>
      </c>
      <c r="CP134" s="308" t="str">
        <f ca="1">IF(AND(ISNUMBER($A134),ISNUMBER(CP$1)),IF(OFFSET(CountryData!$A$1,'Quality check'!$A134-1,'Quality check'!CP$1-1)=0,"",OFFSET(CountryData!$A$1,'Quality check'!$A134-1,'Quality check'!CP$1-1)),"")</f>
        <v/>
      </c>
      <c r="CQ134" s="308" t="str">
        <f ca="1">IF(AND(ISNUMBER($A134),ISNUMBER(CQ$1)),IF(OFFSET(CountryData!$A$1,'Quality check'!$A134-1,'Quality check'!CQ$1-1)=0,"",OFFSET(CountryData!$A$1,'Quality check'!$A134-1,'Quality check'!CQ$1-1)),"")</f>
        <v/>
      </c>
      <c r="CR134" s="203" t="str">
        <f ca="1">IF(AND(ISNUMBER($A134),ISNUMBER(CR$1)),IF(OFFSET(CountryData!$A$1,'Quality check'!$A134-1,'Quality check'!CR$1-1)=0,"",OFFSET(CountryData!$A$1,'Quality check'!$A134-1,'Quality check'!CR$1-1)),"")</f>
        <v/>
      </c>
      <c r="CS134" s="203" t="str">
        <f ca="1">IF(AND(ISNUMBER($A134),ISNUMBER(CS$1)),IF(OFFSET(CountryData!$A$1,'Quality check'!$A134-1,'Quality check'!CS$1-1)=0,"",OFFSET(CountryData!$A$1,'Quality check'!$A134-1,'Quality check'!CS$1-1)),"")</f>
        <v/>
      </c>
      <c r="CT134" s="203" t="str">
        <f ca="1">IF(AND(ISNUMBER($A134),ISNUMBER(CT$1)),IF(OFFSET(CountryData!$A$1,'Quality check'!$A134-1,'Quality check'!CT$1-1)=0,"",OFFSET(CountryData!$A$1,'Quality check'!$A134-1,'Quality check'!CT$1-1)),"")</f>
        <v/>
      </c>
      <c r="CU134" s="203" t="str">
        <f ca="1">IF(AND(ISNUMBER($A134),ISNUMBER(CU$1)),IF(OFFSET(CountryData!$A$1,'Quality check'!$A134-1,'Quality check'!CU$1-1)=0,"",OFFSET(CountryData!$A$1,'Quality check'!$A134-1,'Quality check'!CU$1-1)),"")</f>
        <v/>
      </c>
      <c r="CV134" s="203" t="str">
        <f ca="1">IF(AND(ISNUMBER($A134),ISNUMBER(CV$1)),IF(OFFSET(CountryData!$A$1,'Quality check'!$A134-1,'Quality check'!CV$1-1)=0,"",OFFSET(CountryData!$A$1,'Quality check'!$A134-1,'Quality check'!CV$1-1)),"")</f>
        <v/>
      </c>
      <c r="CW134" s="203" t="str">
        <f ca="1">IF(AND(ISNUMBER($A134),ISNUMBER(CW$1)),IF(OFFSET(CountryData!$A$1,'Quality check'!$A134-1,'Quality check'!CW$1-1)=0,"",OFFSET(CountryData!$A$1,'Quality check'!$A134-1,'Quality check'!CW$1-1)),"")</f>
        <v/>
      </c>
      <c r="CX134" s="203" t="str">
        <f ca="1">IF(AND(ISNUMBER($A134),ISNUMBER(CX$1)),IF(OFFSET(CountryData!$A$1,'Quality check'!$A134-1,'Quality check'!CX$1-1)=0,"",OFFSET(CountryData!$A$1,'Quality check'!$A134-1,'Quality check'!CX$1-1)),"")</f>
        <v/>
      </c>
      <c r="CY134" s="203" t="str">
        <f ca="1">IF(AND(ISNUMBER($A134),ISNUMBER(CY$1)),IF(OFFSET(CountryData!$A$1,'Quality check'!$A134-1,'Quality check'!CY$1-1)=0,"",OFFSET(CountryData!$A$1,'Quality check'!$A134-1,'Quality check'!CY$1-1)),"")</f>
        <v/>
      </c>
      <c r="CZ134" s="308" t="str">
        <f ca="1">IF(AND(ISNUMBER($A134),ISNUMBER(CZ$1)),IF(OFFSET(CountryData!$A$1,'Quality check'!$A134-1,'Quality check'!CZ$1-1)=0,"",OFFSET(CountryData!$A$1,'Quality check'!$A134-1,'Quality check'!CZ$1-1)),"")</f>
        <v/>
      </c>
      <c r="DA134" s="308" t="str">
        <f ca="1">IF(AND(ISNUMBER($A134),ISNUMBER(DA$1)),IF(OFFSET(CountryData!$A$1,'Quality check'!$A134-1,'Quality check'!DA$1-1)=0,"",OFFSET(CountryData!$A$1,'Quality check'!$A134-1,'Quality check'!DA$1-1)),"")</f>
        <v/>
      </c>
      <c r="DB134" s="202" t="str">
        <f ca="1">IF(AND(ISNUMBER($A134),ISNUMBER(DB$1)),IF(OFFSET(CountryData!$A$1,'Quality check'!$A134-1,'Quality check'!DB$1-1)=0,"",OFFSET(CountryData!$A$1,'Quality check'!$A134-1,'Quality check'!DB$1-1)),"")</f>
        <v/>
      </c>
      <c r="DC134" s="308" t="str">
        <f ca="1">IF(AND(ISNUMBER($A134),ISNUMBER(DC$1)),IF(OFFSET(CountryData!$A$1,'Quality check'!$A134-1,'Quality check'!DC$1-1)=0,"",OFFSET(CountryData!$A$1,'Quality check'!$A134-1,'Quality check'!DC$1-1)),"")</f>
        <v/>
      </c>
      <c r="DD134" s="308" t="str">
        <f ca="1">IF(AND(ISNUMBER($A134),ISNUMBER(DD$1)),IF(OFFSET(CountryData!$A$1,'Quality check'!$A134-1,'Quality check'!DD$1-1)=0,"",OFFSET(CountryData!$A$1,'Quality check'!$A134-1,'Quality check'!DD$1-1)),"")</f>
        <v/>
      </c>
      <c r="DE134" s="202" t="str">
        <f ca="1">IF(AND(ISNUMBER($A134),ISNUMBER(DE$1)),IF(OFFSET(CountryData!$A$1,'Quality check'!$A134-1,'Quality check'!DE$1-1)=0,"",OFFSET(CountryData!$A$1,'Quality check'!$A134-1,'Quality check'!DE$1-1)),"")</f>
        <v/>
      </c>
      <c r="DF134" s="203" t="str">
        <f ca="1">IF(AND(ISNUMBER($A134),ISNUMBER(DF$1)),IF(OFFSET(CountryData!$A$1,'Quality check'!$A134-1,'Quality check'!DF$1-1)=0,"",OFFSET(CountryData!$A$1,'Quality check'!$A134-1,'Quality check'!DF$1-1)),"")</f>
        <v/>
      </c>
      <c r="DG134" s="308" t="str">
        <f ca="1">IF(AND(ISNUMBER($A134),ISNUMBER(DG$1)),IF(OFFSET(CountryData!$A$1,'Quality check'!$A134-1,'Quality check'!DG$1-1)=0,"",OFFSET(CountryData!$A$1,'Quality check'!$A134-1,'Quality check'!DG$1-1)),"")</f>
        <v/>
      </c>
      <c r="DH134" s="203" t="str">
        <f ca="1">IF(AND(ISNUMBER($A134),ISNUMBER(DH$1)),IF(OFFSET(CountryData!$A$1,'Quality check'!$A134-1,'Quality check'!DH$1-1)=0,"",OFFSET(CountryData!$A$1,'Quality check'!$A134-1,'Quality check'!DH$1-1)),"")</f>
        <v/>
      </c>
      <c r="DI134" s="308" t="str">
        <f ca="1">IF(AND(ISNUMBER($A134),ISNUMBER(DI$1)),IF(OFFSET(CountryData!$A$1,'Quality check'!$A134-1,'Quality check'!DI$1-1)=0,"",OFFSET(CountryData!$A$1,'Quality check'!$A134-1,'Quality check'!DI$1-1)),"")</f>
        <v/>
      </c>
      <c r="DJ134" s="308" t="str">
        <f ca="1">IF(AND(ISNUMBER($A134),ISNUMBER(DJ$1)),IF(OFFSET(CountryData!$A$1,'Quality check'!$A134-1,'Quality check'!DJ$1-1)=0,"",OFFSET(CountryData!$A$1,'Quality check'!$A134-1,'Quality check'!DJ$1-1)),"")</f>
        <v/>
      </c>
      <c r="DK134" s="203" t="str">
        <f ca="1">IF(AND(ISNUMBER($A134),ISNUMBER(DK$1)),IF(OFFSET(CountryData!$A$1,'Quality check'!$A134-1,'Quality check'!DK$1-1)=0,"",OFFSET(CountryData!$A$1,'Quality check'!$A134-1,'Quality check'!DK$1-1)),"")</f>
        <v/>
      </c>
      <c r="DL134" s="203" t="str">
        <f ca="1">IF(AND(ISNUMBER($A134),ISNUMBER(DL$1)),IF(OFFSET(CountryData!$A$1,'Quality check'!$A134-1,'Quality check'!DL$1-1)=0,"",OFFSET(CountryData!$A$1,'Quality check'!$A134-1,'Quality check'!DL$1-1)),"")</f>
        <v/>
      </c>
      <c r="DM134" s="203" t="str">
        <f ca="1">IF(AND(ISNUMBER($A134),ISNUMBER(DM$1)),IF(OFFSET(CountryData!$A$1,'Quality check'!$A134-1,'Quality check'!DM$1-1)=0,"",OFFSET(CountryData!$A$1,'Quality check'!$A134-1,'Quality check'!DM$1-1)),"")</f>
        <v/>
      </c>
      <c r="DN134" s="203" t="str">
        <f ca="1">IF(AND(ISNUMBER($A134),ISNUMBER(DN$1)),IF(OFFSET(CountryData!$A$1,'Quality check'!$A134-1,'Quality check'!DN$1-1)=0,"",OFFSET(CountryData!$A$1,'Quality check'!$A134-1,'Quality check'!DN$1-1)),"")</f>
        <v/>
      </c>
      <c r="DO134" t="str">
        <f ca="1">IF(AND(ISNUMBER($A134),ISNUMBER(DO$1)),IF(OFFSET(CountryData!$A$1,'Quality check'!$A134-1,'Quality check'!DO$1-1)=0,"",OFFSET(CountryData!$A$1,'Quality check'!$A134-1,'Quality check'!DO$1-1)),"")</f>
        <v/>
      </c>
      <c r="DP134" t="str">
        <f ca="1">IF(AND(ISNUMBER($A134),ISNUMBER(DP$1)),IF(OFFSET(CountryData!$A$1,'Quality check'!$A134-1,'Quality check'!DP$1-1)=0,"",OFFSET(CountryData!$A$1,'Quality check'!$A134-1,'Quality check'!DP$1-1)),"")</f>
        <v/>
      </c>
      <c r="EF134">
        <f t="shared" si="14"/>
        <v>23</v>
      </c>
      <c r="EG134" t="str">
        <f t="shared" si="15"/>
        <v/>
      </c>
      <c r="EH134" t="str">
        <f t="shared" si="11"/>
        <v/>
      </c>
    </row>
    <row r="135" spans="1:138" x14ac:dyDescent="0.25">
      <c r="A135" s="114">
        <f>IF(ISNUMBER(MATCH(C135,CountryData!$EM:$EM,0)),MATCH(C135,CountryData!$EM:$EM,0),"")</f>
        <v>92</v>
      </c>
      <c r="B135" t="s">
        <v>504</v>
      </c>
      <c r="C135" t="s">
        <v>818</v>
      </c>
      <c r="D135" t="str">
        <f t="shared" si="12"/>
        <v>Zimbabwe</v>
      </c>
      <c r="E135">
        <f t="shared" si="13"/>
        <v>2012</v>
      </c>
      <c r="F135" s="203">
        <f ca="1">IF(AND(ISNUMBER($A135),ISNUMBER(F$1)),IF(OFFSET(CountryData!$A$1,'Quality check'!$A135-1,'Quality check'!F$1-1)=0,"",OFFSET(CountryData!$A$1,'Quality check'!$A135-1,'Quality check'!F$1-1)),"")</f>
        <v>12973808</v>
      </c>
      <c r="G135" s="203">
        <f ca="1">IF(AND(ISNUMBER($A135),ISNUMBER(G$1)),IF(OFFSET(CountryData!$A$1,'Quality check'!$A135-1,'Quality check'!G$1-1)=0,"",OFFSET(CountryData!$A$1,'Quality check'!$A135-1,'Quality check'!G$1-1)),"")</f>
        <v>5189523.2</v>
      </c>
      <c r="H135" s="202">
        <f ca="1">IF(AND(ISNUMBER($A135),ISNUMBER(H$1)),IF(OFFSET(CountryData!$A$1,'Quality check'!$A135-1,'Quality check'!H$1-1)=0,"",OFFSET(CountryData!$A$1,'Quality check'!$A135-1,'Quality check'!H$1-1)),"")</f>
        <v>0.5</v>
      </c>
      <c r="I135" s="202">
        <f ca="1">IF(AND(ISNUMBER($A135),ISNUMBER(I$1)),IF(OFFSET(CountryData!$A$1,'Quality check'!$A135-1,'Quality check'!I$1-1)=0,"",OFFSET(CountryData!$A$1,'Quality check'!$A135-1,'Quality check'!I$1-1)),"")</f>
        <v>1.4590829113816962E-2</v>
      </c>
      <c r="J135" s="203">
        <f ca="1">IF(AND(ISNUMBER($A135),ISNUMBER(J$1)),IF(OFFSET(CountryData!$A$1,'Quality check'!$A135-1,'Quality check'!J$1-1)=0,"",OFFSET(CountryData!$A$1,'Quality check'!$A135-1,'Quality check'!J$1-1)),"")</f>
        <v>6578269.4991583321</v>
      </c>
      <c r="K135" s="203">
        <f ca="1">IF(AND(ISNUMBER($A135),ISNUMBER(K$1)),IF(OFFSET(CountryData!$A$1,'Quality check'!$A135-1,'Quality check'!K$1-1)=0,"",OFFSET(CountryData!$A$1,'Quality check'!$A135-1,'Quality check'!K$1-1)),"")</f>
        <v>1838897.1652160026</v>
      </c>
      <c r="L135" s="203" t="str">
        <f ca="1">IF(AND(ISNUMBER($A135),ISNUMBER(L$1)),IF(OFFSET(CountryData!$A$1,'Quality check'!$A135-1,'Quality check'!L$1-1)=0,"",OFFSET(CountryData!$A$1,'Quality check'!$A135-1,'Quality check'!L$1-1)),"")</f>
        <v xml:space="preserve"> </v>
      </c>
      <c r="M135" s="203">
        <f ca="1">IF(AND(ISNUMBER($A135),ISNUMBER(M$1)),IF(OFFSET(CountryData!$A$1,'Quality check'!$A135-1,'Quality check'!M$1-1)=0,"",OFFSET(CountryData!$A$1,'Quality check'!$A135-1,'Quality check'!M$1-1)),"")</f>
        <v>1778809.257845564</v>
      </c>
      <c r="N135" s="203">
        <f ca="1">IF(AND(ISNUMBER($A135),ISNUMBER(N$1)),IF(OFFSET(CountryData!$A$1,'Quality check'!$A135-1,'Quality check'!N$1-1)=0,"",OFFSET(CountryData!$A$1,'Quality check'!$A135-1,'Quality check'!N$1-1)),"")</f>
        <v>1278462.9816934199</v>
      </c>
      <c r="O135" s="203">
        <f ca="1">IF(AND(ISNUMBER($A135),ISNUMBER(O$1)),IF(OFFSET(CountryData!$A$1,'Quality check'!$A135-1,'Quality check'!O$1-1)=0,"",OFFSET(CountryData!$A$1,'Quality check'!$A135-1,'Quality check'!O$1-1)),"")</f>
        <v>296008.21585590002</v>
      </c>
      <c r="P135" s="203">
        <f ca="1">IF(AND(ISNUMBER($A135),ISNUMBER(P$1)),IF(OFFSET(CountryData!$A$1,'Quality check'!$A135-1,'Quality check'!P$1-1)=0,"",OFFSET(CountryData!$A$1,'Quality check'!$A135-1,'Quality check'!P$1-1)),"")</f>
        <v>441309.77831148141</v>
      </c>
      <c r="Q135" s="203">
        <f ca="1">IF(AND(ISNUMBER($A135),ISNUMBER(Q$1)),IF(OFFSET(CountryData!$A$1,'Quality check'!$A135-1,'Quality check'!Q$1-1)=0,"",OFFSET(CountryData!$A$1,'Quality check'!$A135-1,'Quality check'!Q$1-1)),"")</f>
        <v>391607.39631078811</v>
      </c>
      <c r="R135" s="203">
        <f ca="1">IF(AND(ISNUMBER($A135),ISNUMBER(R$1)),IF(OFFSET(CountryData!$A$1,'Quality check'!$A135-1,'Quality check'!R$1-1)=0,"",OFFSET(CountryData!$A$1,'Quality check'!$A135-1,'Quality check'!R$1-1)),"")</f>
        <v>145301.56245558144</v>
      </c>
      <c r="S135" s="203">
        <f ca="1">IF(AND(ISNUMBER($A135),ISNUMBER(S$1)),IF(OFFSET(CountryData!$A$1,'Quality check'!$A135-1,'Quality check'!S$1-1)=0,"",OFFSET(CountryData!$A$1,'Quality check'!$A135-1,'Quality check'!S$1-1)),"")</f>
        <v>121455.5729935057</v>
      </c>
      <c r="T135" s="202">
        <f ca="1">IF(AND(ISNUMBER($A135),ISNUMBER(T$1)),IF(OFFSET(CountryData!$A$1,'Quality check'!$A135-1,'Quality check'!T$1-1)=0,"",OFFSET(CountryData!$A$1,'Quality check'!$A135-1,'Quality check'!T$1-1)),"")</f>
        <v>0.67</v>
      </c>
      <c r="U135" s="203">
        <f ca="1">IF(AND(ISNUMBER($A135),ISNUMBER(U$1)),IF(OFFSET(CountryData!$A$1,'Quality check'!$A135-1,'Quality check'!U$1-1)=0,"",OFFSET(CountryData!$A$1,'Quality check'!$A135-1,'Quality check'!U$1-1)),"")</f>
        <v>8211435.6332015153</v>
      </c>
      <c r="V135" s="203">
        <f ca="1">IF(AND(ISNUMBER($A135),ISNUMBER(V$1)),IF(OFFSET(CountryData!$A$1,'Quality check'!$A135-1,'Quality check'!V$1-1)=0,"",OFFSET(CountryData!$A$1,'Quality check'!$A135-1,'Quality check'!V$1-1)),"")</f>
        <v>8211435.6332015153</v>
      </c>
      <c r="W135" s="202" t="str">
        <f ca="1">IF(AND(ISNUMBER($A135),ISNUMBER(W$1)),IF(OFFSET(CountryData!$A$1,'Quality check'!$A135-1,'Quality check'!W$1-1)=0,"",OFFSET(CountryData!$A$1,'Quality check'!$A135-1,'Quality check'!W$1-1)),"")</f>
        <v xml:space="preserve"> </v>
      </c>
      <c r="X135" s="202">
        <f ca="1">IF(AND(ISNUMBER($A135),ISNUMBER(X$1)),IF(OFFSET(CountryData!$A$1,'Quality check'!$A135-1,'Quality check'!X$1-1)=0,"",OFFSET(CountryData!$A$1,'Quality check'!$A135-1,'Quality check'!X$1-1)),"")</f>
        <v>4.2</v>
      </c>
      <c r="Y135" s="202">
        <f ca="1">IF(AND(ISNUMBER($A135),ISNUMBER(Y$1)),IF(OFFSET(CountryData!$A$1,'Quality check'!$A135-1,'Quality check'!Y$1-1)=0,"",OFFSET(CountryData!$A$1,'Quality check'!$A135-1,'Quality check'!Y$1-1)),"")</f>
        <v>0.2</v>
      </c>
      <c r="Z135" s="202">
        <f ca="1">IF(AND(ISNUMBER($A135),ISNUMBER(Z$1)),IF(OFFSET(CountryData!$A$1,'Quality check'!$A135-1,'Quality check'!Z$1-1)=0,"",OFFSET(CountryData!$A$1,'Quality check'!$A135-1,'Quality check'!Z$1-1)),"")</f>
        <v>0.4</v>
      </c>
      <c r="AA135" s="203">
        <f ca="1">IF(AND(ISNUMBER($A135),ISNUMBER(AA$1)),IF(OFFSET(CountryData!$A$1,'Quality check'!$A135-1,'Quality check'!AA$1-1)=0,"",OFFSET(CountryData!$A$1,'Quality check'!$A135-1,'Quality check'!AA$1-1)),"")</f>
        <v>3.1E-2</v>
      </c>
      <c r="AB135" s="203">
        <f ca="1">IF(AND(ISNUMBER($A135),ISNUMBER(AB$1)),IF(OFFSET(CountryData!$A$1,'Quality check'!$A135-1,'Quality check'!AB$1-1)=0,"",OFFSET(CountryData!$A$1,'Quality check'!$A135-1,'Quality check'!AB$1-1)),"")</f>
        <v>5.7000000000000002E-2</v>
      </c>
      <c r="AC135" s="203">
        <f ca="1">IF(AND(ISNUMBER($A135),ISNUMBER(AC$1)),IF(OFFSET(CountryData!$A$1,'Quality check'!$A135-1,'Quality check'!AC$1-1)=0,"",OFFSET(CountryData!$A$1,'Quality check'!$A135-1,'Quality check'!AC$1-1)),"")</f>
        <v>8.4000000000000005E-2</v>
      </c>
      <c r="AD135" s="203" t="str">
        <f ca="1">IF(AND(ISNUMBER($A135),ISNUMBER(AD$1)),IF(OFFSET(CountryData!$A$1,'Quality check'!$A135-1,'Quality check'!AD$1-1)=0,"",OFFSET(CountryData!$A$1,'Quality check'!$A135-1,'Quality check'!AD$1-1)),"")</f>
        <v>960/100000</v>
      </c>
      <c r="AE135" s="202">
        <f ca="1">IF(AND(ISNUMBER($A135),ISNUMBER(AE$1)),IF(OFFSET(CountryData!$A$1,'Quality check'!$A135-1,'Quality check'!AE$1-1)=0,"",OFFSET(CountryData!$A$1,'Quality check'!$A135-1,'Quality check'!AE$1-1)),"")</f>
        <v>0.124</v>
      </c>
      <c r="AF135" s="308">
        <f ca="1">IF(AND(ISNUMBER($A135),ISNUMBER(AF$1)),IF(OFFSET(CountryData!$A$1,'Quality check'!$A135-1,'Quality check'!AF$1-1)=0,"",OFFSET(CountryData!$A$1,'Quality check'!$A135-1,'Quality check'!AF$1-1)),"")</f>
        <v>2.686666666666667</v>
      </c>
      <c r="AG135" s="203" t="str">
        <f ca="1">IF(AND(ISNUMBER($A135),ISNUMBER(AG$1)),IF(OFFSET(CountryData!$A$1,'Quality check'!$A135-1,'Quality check'!AG$1-1)=0,"",OFFSET(CountryData!$A$1,'Quality check'!$A135-1,'Quality check'!AG$1-1)),"")</f>
        <v>VHW</v>
      </c>
      <c r="AH135" s="203" t="str">
        <f ca="1">IF(AND(ISNUMBER($A135),ISNUMBER(AH$1)),IF(OFFSET(CountryData!$A$1,'Quality check'!$A135-1,'Quality check'!AH$1-1)=0,"",OFFSET(CountryData!$A$1,'Quality check'!$A135-1,'Quality check'!AH$1-1)),"")</f>
        <v xml:space="preserve"> </v>
      </c>
      <c r="AI135" s="203">
        <f ca="1">IF(AND(ISNUMBER($A135),ISNUMBER(AI$1)),IF(OFFSET(CountryData!$A$1,'Quality check'!$A135-1,'Quality check'!AI$1-1)=0,"",OFFSET(CountryData!$A$1,'Quality check'!$A135-1,'Quality check'!AI$1-1)),"")</f>
        <v>11000</v>
      </c>
      <c r="AJ135" s="202" t="str">
        <f ca="1">IF(AND(ISNUMBER($A135),ISNUMBER(AJ$1)),IF(OFFSET(CountryData!$A$1,'Quality check'!$A135-1,'Quality check'!AJ$1-1)=0,"",OFFSET(CountryData!$A$1,'Quality check'!$A135-1,'Quality check'!AJ$1-1)),"")</f>
        <v xml:space="preserve"> </v>
      </c>
      <c r="AK135" s="202" t="str">
        <f ca="1">IF(AND(ISNUMBER($A135),ISNUMBER(AK$1)),IF(OFFSET(CountryData!$A$1,'Quality check'!$A135-1,'Quality check'!AK$1-1)=0,"",OFFSET(CountryData!$A$1,'Quality check'!$A135-1,'Quality check'!AK$1-1)),"")</f>
        <v xml:space="preserve"> </v>
      </c>
      <c r="AL135" s="202" t="str">
        <f ca="1">IF(AND(ISNUMBER($A135),ISNUMBER(AL$1)),IF(OFFSET(CountryData!$A$1,'Quality check'!$A135-1,'Quality check'!AL$1-1)=0,"",OFFSET(CountryData!$A$1,'Quality check'!$A135-1,'Quality check'!AL$1-1)),"")</f>
        <v xml:space="preserve"> </v>
      </c>
      <c r="AM135" s="202" t="str">
        <f ca="1">IF(AND(ISNUMBER($A135),ISNUMBER(AM$1)),IF(OFFSET(CountryData!$A$1,'Quality check'!$A135-1,'Quality check'!AM$1-1)=0,"",OFFSET(CountryData!$A$1,'Quality check'!$A135-1,'Quality check'!AM$1-1)),"")</f>
        <v xml:space="preserve"> </v>
      </c>
      <c r="AN135" s="202" t="str">
        <f ca="1">IF(AND(ISNUMBER($A135),ISNUMBER(AN$1)),IF(OFFSET(CountryData!$A$1,'Quality check'!$A135-1,'Quality check'!AN$1-1)=0,"",OFFSET(CountryData!$A$1,'Quality check'!$A135-1,'Quality check'!AN$1-1)),"")</f>
        <v xml:space="preserve"> </v>
      </c>
      <c r="AO135" s="203" t="str">
        <f ca="1">IF(AND(ISNUMBER($A135),ISNUMBER(AO$1)),IF(OFFSET(CountryData!$A$1,'Quality check'!$A135-1,'Quality check'!AO$1-1)=0,"",OFFSET(CountryData!$A$1,'Quality check'!$A135-1,'Quality check'!AO$1-1)),"")</f>
        <v xml:space="preserve"> </v>
      </c>
      <c r="AP135" s="203">
        <f ca="1">IF(AND(ISNUMBER($A135),ISNUMBER(AP$1)),IF(OFFSET(CountryData!$A$1,'Quality check'!$A135-1,'Quality check'!AP$1-1)=0,"",OFFSET(CountryData!$A$1,'Quality check'!$A135-1,'Quality check'!AP$1-1)),"")</f>
        <v>11000</v>
      </c>
      <c r="AQ135" s="202" t="str">
        <f ca="1">IF(AND(ISNUMBER($A135),ISNUMBER(AQ$1)),IF(OFFSET(CountryData!$A$1,'Quality check'!$A135-1,'Quality check'!AQ$1-1)=0,"",OFFSET(CountryData!$A$1,'Quality check'!$A135-1,'Quality check'!AQ$1-1)),"")</f>
        <v xml:space="preserve"> </v>
      </c>
      <c r="AR135" s="202" t="str">
        <f ca="1">IF(AND(ISNUMBER($A135),ISNUMBER(AR$1)),IF(OFFSET(CountryData!$A$1,'Quality check'!$A135-1,'Quality check'!AR$1-1)=0,"",OFFSET(CountryData!$A$1,'Quality check'!$A135-1,'Quality check'!AR$1-1)),"")</f>
        <v xml:space="preserve"> </v>
      </c>
      <c r="AS135" s="202">
        <f ca="1">IF(AND(ISNUMBER($A135),ISNUMBER(AS$1)),IF(OFFSET(CountryData!$A$1,'Quality check'!$A135-1,'Quality check'!AS$1-1)=0,"",OFFSET(CountryData!$A$1,'Quality check'!$A135-1,'Quality check'!AS$1-1)),"")</f>
        <v>0.6</v>
      </c>
      <c r="AT135" s="202">
        <f ca="1">IF(AND(ISNUMBER($A135),ISNUMBER(AT$1)),IF(OFFSET(CountryData!$A$1,'Quality check'!$A135-1,'Quality check'!AT$1-1)=0,"",OFFSET(CountryData!$A$1,'Quality check'!$A135-1,'Quality check'!AT$1-1)),"")</f>
        <v>0.3</v>
      </c>
      <c r="AU135" s="202">
        <f ca="1">IF(AND(ISNUMBER($A135),ISNUMBER(AU$1)),IF(OFFSET(CountryData!$A$1,'Quality check'!$A135-1,'Quality check'!AU$1-1)=0,"",OFFSET(CountryData!$A$1,'Quality check'!$A135-1,'Quality check'!AU$1-1)),"")</f>
        <v>2</v>
      </c>
      <c r="AV135" s="202" t="str">
        <f ca="1">IF(AND(ISNUMBER($A135),ISNUMBER(AV$1)),IF(OFFSET(CountryData!$A$1,'Quality check'!$A135-1,'Quality check'!AV$1-1)=0,"",OFFSET(CountryData!$A$1,'Quality check'!$A135-1,'Quality check'!AV$1-1)),"")</f>
        <v>VHW</v>
      </c>
      <c r="AW135" s="203">
        <f ca="1">IF(AND(ISNUMBER($A135),ISNUMBER(AW$1)),IF(OFFSET(CountryData!$A$1,'Quality check'!$A135-1,'Quality check'!AW$1-1)=0,"",OFFSET(CountryData!$A$1,'Quality check'!$A135-1,'Quality check'!AW$1-1)),"")</f>
        <v>500</v>
      </c>
      <c r="AX135" s="203">
        <f ca="1">IF(AND(ISNUMBER($A135),ISNUMBER(AX$1)),IF(OFFSET(CountryData!$A$1,'Quality check'!$A135-1,'Quality check'!AX$1-1)=0,"",OFFSET(CountryData!$A$1,'Quality check'!$A135-1,'Quality check'!AX$1-1)),"")</f>
        <v>11000</v>
      </c>
      <c r="AY135" s="202">
        <f ca="1">IF(AND(ISNUMBER($A135),ISNUMBER(AY$1)),IF(OFFSET(CountryData!$A$1,'Quality check'!$A135-1,'Quality check'!AY$1-1)=0,"",OFFSET(CountryData!$A$1,'Quality check'!$A135-1,'Quality check'!AY$1-1)),"")</f>
        <v>2</v>
      </c>
      <c r="AZ135" s="202">
        <f ca="1">IF(AND(ISNUMBER($A135),ISNUMBER(AZ$1)),IF(OFFSET(CountryData!$A$1,'Quality check'!$A135-1,'Quality check'!AZ$1-1)=0,"",OFFSET(CountryData!$A$1,'Quality check'!$A135-1,'Quality check'!AZ$1-1)),"")</f>
        <v>0.7</v>
      </c>
      <c r="BA135" s="202">
        <f ca="1">IF(AND(ISNUMBER($A135),ISNUMBER(BA$1)),IF(OFFSET(CountryData!$A$1,'Quality check'!$A135-1,'Quality check'!BA$1-1)=0,"",OFFSET(CountryData!$A$1,'Quality check'!$A135-1,'Quality check'!BA$1-1)),"")</f>
        <v>0.2</v>
      </c>
      <c r="BB135" s="202">
        <f ca="1">IF(AND(ISNUMBER($A135),ISNUMBER(BB$1)),IF(OFFSET(CountryData!$A$1,'Quality check'!$A135-1,'Quality check'!BB$1-1)=0,"",OFFSET(CountryData!$A$1,'Quality check'!$A135-1,'Quality check'!BB$1-1)),"")</f>
        <v>0.68</v>
      </c>
      <c r="BC135" s="202">
        <f ca="1">IF(AND(ISNUMBER($A135),ISNUMBER(BC$1)),IF(OFFSET(CountryData!$A$1,'Quality check'!$A135-1,'Quality check'!BC$1-1)=0,"",OFFSET(CountryData!$A$1,'Quality check'!$A135-1,'Quality check'!BC$1-1)),"")</f>
        <v>0.32</v>
      </c>
      <c r="BD135" s="313">
        <f ca="1">IF(AND(ISNUMBER($A135),ISNUMBER(BD$1)),IF(OFFSET(CountryData!$A$1,'Quality check'!$A135-1,'Quality check'!BD$1-1)=0,"",OFFSET(CountryData!$A$1,'Quality check'!$A135-1,'Quality check'!BD$1-1)),"")</f>
        <v>0.59</v>
      </c>
      <c r="BE135" s="313">
        <f ca="1">IF(AND(ISNUMBER($A135),ISNUMBER(BE$1)),IF(OFFSET(CountryData!$A$1,'Quality check'!$A135-1,'Quality check'!BE$1-1)=0,"",OFFSET(CountryData!$A$1,'Quality check'!$A135-1,'Quality check'!BE$1-1)),"")</f>
        <v>0.5</v>
      </c>
      <c r="BF135" s="313">
        <f ca="1">IF(AND(ISNUMBER($A135),ISNUMBER(BF$1)),IF(OFFSET(CountryData!$A$1,'Quality check'!$A135-1,'Quality check'!BF$1-1)=0,"",OFFSET(CountryData!$A$1,'Quality check'!$A135-1,'Quality check'!BF$1-1)),"")</f>
        <v>0.13</v>
      </c>
      <c r="BG135" s="203">
        <f ca="1">IF(AND(ISNUMBER($A135),ISNUMBER(BG$1)),IF(OFFSET(CountryData!$A$1,'Quality check'!$A135-1,'Quality check'!BG$1-1)=0,"",OFFSET(CountryData!$A$1,'Quality check'!$A135-1,'Quality check'!BG$1-1)),"")</f>
        <v>1</v>
      </c>
      <c r="BH135" s="202" t="str">
        <f ca="1">IF(AND(ISNUMBER($A135),ISNUMBER(BH$1)),IF(OFFSET(CountryData!$A$1,'Quality check'!$A135-1,'Quality check'!BH$1-1)=0,"",OFFSET(CountryData!$A$1,'Quality check'!$A135-1,'Quality check'!BH$1-1)),"")</f>
        <v>VHW</v>
      </c>
      <c r="BI135" s="203">
        <f ca="1">IF(AND(ISNUMBER($A135),ISNUMBER(BI$1)),IF(OFFSET(CountryData!$A$1,'Quality check'!$A135-1,'Quality check'!BI$1-1)=0,"",OFFSET(CountryData!$A$1,'Quality check'!$A135-1,'Quality check'!BI$1-1)),"")</f>
        <v>500</v>
      </c>
      <c r="BJ135" s="202">
        <f ca="1">IF(AND(ISNUMBER($A135),ISNUMBER(BJ$1)),IF(OFFSET(CountryData!$A$1,'Quality check'!$A135-1,'Quality check'!BJ$1-1)=0,"",OFFSET(CountryData!$A$1,'Quality check'!$A135-1,'Quality check'!BJ$1-1)),"")</f>
        <v>11000</v>
      </c>
      <c r="BK135" s="202" t="str">
        <f ca="1">IF(AND(ISNUMBER($A135),ISNUMBER(BK$1)),IF(OFFSET(CountryData!$A$1,'Quality check'!$A135-1,'Quality check'!BK$1-1)=0,"",OFFSET(CountryData!$A$1,'Quality check'!$A135-1,'Quality check'!BK$1-1)),"")</f>
        <v xml:space="preserve"> </v>
      </c>
      <c r="BL135" s="308" t="str">
        <f ca="1">IF(AND(ISNUMBER($A135),ISNUMBER(BL$1)),IF(OFFSET(CountryData!$A$1,'Quality check'!$A135-1,'Quality check'!BL$1-1)=0,"",OFFSET(CountryData!$A$1,'Quality check'!$A135-1,'Quality check'!BL$1-1)),"")</f>
        <v xml:space="preserve"> </v>
      </c>
      <c r="BM135" s="308" t="str">
        <f ca="1">IF(AND(ISNUMBER($A135),ISNUMBER(BM$1)),IF(OFFSET(CountryData!$A$1,'Quality check'!$A135-1,'Quality check'!BM$1-1)=0,"",OFFSET(CountryData!$A$1,'Quality check'!$A135-1,'Quality check'!BM$1-1)),"")</f>
        <v xml:space="preserve"> </v>
      </c>
      <c r="BN135" s="308" t="str">
        <f ca="1">IF(AND(ISNUMBER($A135),ISNUMBER(BN$1)),IF(OFFSET(CountryData!$A$1,'Quality check'!$A135-1,'Quality check'!BN$1-1)=0,"",OFFSET(CountryData!$A$1,'Quality check'!$A135-1,'Quality check'!BN$1-1)),"")</f>
        <v xml:space="preserve"> </v>
      </c>
      <c r="BO135" s="308" t="str">
        <f ca="1">IF(AND(ISNUMBER($A135),ISNUMBER(BO$1)),IF(OFFSET(CountryData!$A$1,'Quality check'!$A135-1,'Quality check'!BO$1-1)=0,"",OFFSET(CountryData!$A$1,'Quality check'!$A135-1,'Quality check'!BO$1-1)),"")</f>
        <v xml:space="preserve"> </v>
      </c>
      <c r="BP135" s="308" t="str">
        <f ca="1">IF(AND(ISNUMBER($A135),ISNUMBER(BP$1)),IF(OFFSET(CountryData!$A$1,'Quality check'!$A135-1,'Quality check'!BP$1-1)=0,"",OFFSET(CountryData!$A$1,'Quality check'!$A135-1,'Quality check'!BP$1-1)),"")</f>
        <v xml:space="preserve"> </v>
      </c>
      <c r="BQ135" s="308" t="str">
        <f ca="1">IF(AND(ISNUMBER($A135),ISNUMBER(BQ$1)),IF(OFFSET(CountryData!$A$1,'Quality check'!$A135-1,'Quality check'!BQ$1-1)=0,"",OFFSET(CountryData!$A$1,'Quality check'!$A135-1,'Quality check'!BQ$1-1)),"")</f>
        <v xml:space="preserve"> </v>
      </c>
      <c r="BR135" s="308" t="str">
        <f ca="1">IF(AND(ISNUMBER($A135),ISNUMBER(BR$1)),IF(OFFSET(CountryData!$A$1,'Quality check'!$A135-1,'Quality check'!BR$1-1)=0,"",OFFSET(CountryData!$A$1,'Quality check'!$A135-1,'Quality check'!BR$1-1)),"")</f>
        <v xml:space="preserve"> </v>
      </c>
      <c r="BS135" s="308">
        <f ca="1">IF(AND(ISNUMBER($A135),ISNUMBER(BS$1)),IF(OFFSET(CountryData!$A$1,'Quality check'!$A135-1,'Quality check'!BS$1-1)=0,"",OFFSET(CountryData!$A$1,'Quality check'!$A135-1,'Quality check'!BS$1-1)),"")</f>
        <v>0.3</v>
      </c>
      <c r="BT135" s="308">
        <f ca="1">IF(AND(ISNUMBER($A135),ISNUMBER(BT$1)),IF(OFFSET(CountryData!$A$1,'Quality check'!$A135-1,'Quality check'!BT$1-1)=0,"",OFFSET(CountryData!$A$1,'Quality check'!$A135-1,'Quality check'!BT$1-1)),"")</f>
        <v>0.7</v>
      </c>
      <c r="BU135" s="308">
        <f ca="1">IF(AND(ISNUMBER($A135),ISNUMBER(BU$1)),IF(OFFSET(CountryData!$A$1,'Quality check'!$A135-1,'Quality check'!BU$1-1)=0,"",OFFSET(CountryData!$A$1,'Quality check'!$A135-1,'Quality check'!BU$1-1)),"")</f>
        <v>0.96</v>
      </c>
      <c r="BV135" s="308">
        <f ca="1">IF(AND(ISNUMBER($A135),ISNUMBER(BV$1)),IF(OFFSET(CountryData!$A$1,'Quality check'!$A135-1,'Quality check'!BV$1-1)=0,"",OFFSET(CountryData!$A$1,'Quality check'!$A135-1,'Quality check'!BV$1-1)),"")</f>
        <v>0.97</v>
      </c>
      <c r="BW135" s="308">
        <f ca="1">IF(AND(ISNUMBER($A135),ISNUMBER(BW$1)),IF(OFFSET(CountryData!$A$1,'Quality check'!$A135-1,'Quality check'!BW$1-1)=0,"",OFFSET(CountryData!$A$1,'Quality check'!$A135-1,'Quality check'!BW$1-1)),"")</f>
        <v>0.95</v>
      </c>
      <c r="BX135" s="202" t="str">
        <f ca="1">IF(AND(ISNUMBER($A135),ISNUMBER(BX$1)),IF(OFFSET(CountryData!$A$1,'Quality check'!$A135-1,'Quality check'!BX$1-1)=0,"",OFFSET(CountryData!$A$1,'Quality check'!$A135-1,'Quality check'!BX$1-1)),"")</f>
        <v xml:space="preserve"> </v>
      </c>
      <c r="BY135" s="308" t="str">
        <f ca="1">IF(AND(ISNUMBER($A135),ISNUMBER(BY$1)),IF(OFFSET(CountryData!$A$1,'Quality check'!$A135-1,'Quality check'!BY$1-1)=0,"",OFFSET(CountryData!$A$1,'Quality check'!$A135-1,'Quality check'!BY$1-1)),"")</f>
        <v xml:space="preserve"> </v>
      </c>
      <c r="BZ135" s="308" t="str">
        <f ca="1">IF(AND(ISNUMBER($A135),ISNUMBER(BZ$1)),IF(OFFSET(CountryData!$A$1,'Quality check'!$A135-1,'Quality check'!BZ$1-1)=0,"",OFFSET(CountryData!$A$1,'Quality check'!$A135-1,'Quality check'!BZ$1-1)),"")</f>
        <v xml:space="preserve"> </v>
      </c>
      <c r="CA135" s="308" t="str">
        <f ca="1">IF(AND(ISNUMBER($A135),ISNUMBER(CA$1)),IF(OFFSET(CountryData!$A$1,'Quality check'!$A135-1,'Quality check'!CA$1-1)=0,"",OFFSET(CountryData!$A$1,'Quality check'!$A135-1,'Quality check'!CA$1-1)),"")</f>
        <v xml:space="preserve"> </v>
      </c>
      <c r="CB135" s="308" t="str">
        <f ca="1">IF(AND(ISNUMBER($A135),ISNUMBER(CB$1)),IF(OFFSET(CountryData!$A$1,'Quality check'!$A135-1,'Quality check'!CB$1-1)=0,"",OFFSET(CountryData!$A$1,'Quality check'!$A135-1,'Quality check'!CB$1-1)),"")</f>
        <v xml:space="preserve"> </v>
      </c>
      <c r="CC135" s="308">
        <f ca="1">IF(AND(ISNUMBER($A135),ISNUMBER(CC$1)),IF(OFFSET(CountryData!$A$1,'Quality check'!$A135-1,'Quality check'!CC$1-1)=0,"",OFFSET(CountryData!$A$1,'Quality check'!$A135-1,'Quality check'!CC$1-1)),"")</f>
        <v>0.52</v>
      </c>
      <c r="CD135" s="308">
        <f ca="1">IF(AND(ISNUMBER($A135),ISNUMBER(CD$1)),IF(OFFSET(CountryData!$A$1,'Quality check'!$A135-1,'Quality check'!CD$1-1)=0,"",OFFSET(CountryData!$A$1,'Quality check'!$A135-1,'Quality check'!CD$1-1)),"")</f>
        <v>0.6</v>
      </c>
      <c r="CE135" s="308">
        <f ca="1">IF(AND(ISNUMBER($A135),ISNUMBER(CE$1)),IF(OFFSET(CountryData!$A$1,'Quality check'!$A135-1,'Quality check'!CE$1-1)=0,"",OFFSET(CountryData!$A$1,'Quality check'!$A135-1,'Quality check'!CE$1-1)),"")</f>
        <v>0.7</v>
      </c>
      <c r="CF135" s="308">
        <f ca="1">IF(AND(ISNUMBER($A135),ISNUMBER(CF$1)),IF(OFFSET(CountryData!$A$1,'Quality check'!$A135-1,'Quality check'!CF$1-1)=0,"",OFFSET(CountryData!$A$1,'Quality check'!$A135-1,'Quality check'!CF$1-1)),"")</f>
        <v>0.55700000000000005</v>
      </c>
      <c r="CG135" s="308">
        <f ca="1">IF(AND(ISNUMBER($A135),ISNUMBER(CG$1)),IF(OFFSET(CountryData!$A$1,'Quality check'!$A135-1,'Quality check'!CG$1-1)=0,"",OFFSET(CountryData!$A$1,'Quality check'!$A135-1,'Quality check'!CG$1-1)),"")</f>
        <v>0.46400000000000002</v>
      </c>
      <c r="CH135" s="308">
        <f ca="1">IF(AND(ISNUMBER($A135),ISNUMBER(CH$1)),IF(OFFSET(CountryData!$A$1,'Quality check'!$A135-1,'Quality check'!CH$1-1)=0,"",OFFSET(CountryData!$A$1,'Quality check'!$A135-1,'Quality check'!CH$1-1)),"")</f>
        <v>0.57899999999999996</v>
      </c>
      <c r="CI135" s="308">
        <f ca="1">IF(AND(ISNUMBER($A135),ISNUMBER(CI$1)),IF(OFFSET(CountryData!$A$1,'Quality check'!$A135-1,'Quality check'!CI$1-1)=0,"",OFFSET(CountryData!$A$1,'Quality check'!$A135-1,'Quality check'!CI$1-1)),"")</f>
        <v>0.57499999999999996</v>
      </c>
      <c r="CJ135" s="308" t="str">
        <f ca="1">IF(AND(ISNUMBER($A135),ISNUMBER(CJ$1)),IF(OFFSET(CountryData!$A$1,'Quality check'!$A135-1,'Quality check'!CJ$1-1)=0,"",OFFSET(CountryData!$A$1,'Quality check'!$A135-1,'Quality check'!CJ$1-1)),"")</f>
        <v xml:space="preserve"> </v>
      </c>
      <c r="CK135" s="202" t="str">
        <f ca="1">IF(AND(ISNUMBER($A135),ISNUMBER(CK$1)),IF(OFFSET(CountryData!$A$1,'Quality check'!$A135-1,'Quality check'!CK$1-1)=0,"",OFFSET(CountryData!$A$1,'Quality check'!$A135-1,'Quality check'!CK$1-1)),"")</f>
        <v xml:space="preserve"> </v>
      </c>
      <c r="CL135" s="308" t="str">
        <f ca="1">IF(AND(ISNUMBER($A135),ISNUMBER(CL$1)),IF(OFFSET(CountryData!$A$1,'Quality check'!$A135-1,'Quality check'!CL$1-1)=0,"",OFFSET(CountryData!$A$1,'Quality check'!$A135-1,'Quality check'!CL$1-1)),"")</f>
        <v xml:space="preserve"> </v>
      </c>
      <c r="CM135" s="308" t="str">
        <f ca="1">IF(AND(ISNUMBER($A135),ISNUMBER(CM$1)),IF(OFFSET(CountryData!$A$1,'Quality check'!$A135-1,'Quality check'!CM$1-1)=0,"",OFFSET(CountryData!$A$1,'Quality check'!$A135-1,'Quality check'!CM$1-1)),"")</f>
        <v xml:space="preserve"> </v>
      </c>
      <c r="CN135" s="308" t="str">
        <f ca="1">IF(AND(ISNUMBER($A135),ISNUMBER(CN$1)),IF(OFFSET(CountryData!$A$1,'Quality check'!$A135-1,'Quality check'!CN$1-1)=0,"",OFFSET(CountryData!$A$1,'Quality check'!$A135-1,'Quality check'!CN$1-1)),"")</f>
        <v xml:space="preserve"> </v>
      </c>
      <c r="CO135" s="308" t="str">
        <f ca="1">IF(AND(ISNUMBER($A135),ISNUMBER(CO$1)),IF(OFFSET(CountryData!$A$1,'Quality check'!$A135-1,'Quality check'!CO$1-1)=0,"",OFFSET(CountryData!$A$1,'Quality check'!$A135-1,'Quality check'!CO$1-1)),"")</f>
        <v xml:space="preserve"> </v>
      </c>
      <c r="CP135" s="308" t="str">
        <f ca="1">IF(AND(ISNUMBER($A135),ISNUMBER(CP$1)),IF(OFFSET(CountryData!$A$1,'Quality check'!$A135-1,'Quality check'!CP$1-1)=0,"",OFFSET(CountryData!$A$1,'Quality check'!$A135-1,'Quality check'!CP$1-1)),"")</f>
        <v xml:space="preserve"> </v>
      </c>
      <c r="CQ135" s="308" t="str">
        <f ca="1">IF(AND(ISNUMBER($A135),ISNUMBER(CQ$1)),IF(OFFSET(CountryData!$A$1,'Quality check'!$A135-1,'Quality check'!CQ$1-1)=0,"",OFFSET(CountryData!$A$1,'Quality check'!$A135-1,'Quality check'!CQ$1-1)),"")</f>
        <v xml:space="preserve"> </v>
      </c>
      <c r="CR135" s="203">
        <f ca="1">IF(AND(ISNUMBER($A135),ISNUMBER(CR$1)),IF(OFFSET(CountryData!$A$1,'Quality check'!$A135-1,'Quality check'!CR$1-1)=0,"",OFFSET(CountryData!$A$1,'Quality check'!$A135-1,'Quality check'!CR$1-1)),"")</f>
        <v>168</v>
      </c>
      <c r="CS135" s="203" t="str">
        <f ca="1">IF(AND(ISNUMBER($A135),ISNUMBER(CS$1)),IF(OFFSET(CountryData!$A$1,'Quality check'!$A135-1,'Quality check'!CS$1-1)=0,"",OFFSET(CountryData!$A$1,'Quality check'!$A135-1,'Quality check'!CS$1-1)),"")</f>
        <v xml:space="preserve"> </v>
      </c>
      <c r="CT135" s="203">
        <f ca="1">IF(AND(ISNUMBER($A135),ISNUMBER(CT$1)),IF(OFFSET(CountryData!$A$1,'Quality check'!$A135-1,'Quality check'!CT$1-1)=0,"",OFFSET(CountryData!$A$1,'Quality check'!$A135-1,'Quality check'!CT$1-1)),"")</f>
        <v>3600</v>
      </c>
      <c r="CU135" s="203">
        <f ca="1">IF(AND(ISNUMBER($A135),ISNUMBER(CU$1)),IF(OFFSET(CountryData!$A$1,'Quality check'!$A135-1,'Quality check'!CU$1-1)=0,"",OFFSET(CountryData!$A$1,'Quality check'!$A135-1,'Quality check'!CU$1-1)),"")</f>
        <v>120000</v>
      </c>
      <c r="CV135" s="203" t="str">
        <f ca="1">IF(AND(ISNUMBER($A135),ISNUMBER(CV$1)),IF(OFFSET(CountryData!$A$1,'Quality check'!$A135-1,'Quality check'!CV$1-1)=0,"",OFFSET(CountryData!$A$1,'Quality check'!$A135-1,'Quality check'!CV$1-1)),"")</f>
        <v xml:space="preserve"> </v>
      </c>
      <c r="CW135" s="203" t="str">
        <f ca="1">IF(AND(ISNUMBER($A135),ISNUMBER(CW$1)),IF(OFFSET(CountryData!$A$1,'Quality check'!$A135-1,'Quality check'!CW$1-1)=0,"",OFFSET(CountryData!$A$1,'Quality check'!$A135-1,'Quality check'!CW$1-1)),"")</f>
        <v xml:space="preserve"> </v>
      </c>
      <c r="CX135" s="203" t="str">
        <f ca="1">IF(AND(ISNUMBER($A135),ISNUMBER(CX$1)),IF(OFFSET(CountryData!$A$1,'Quality check'!$A135-1,'Quality check'!CX$1-1)=0,"",OFFSET(CountryData!$A$1,'Quality check'!$A135-1,'Quality check'!CX$1-1)),"")</f>
        <v xml:space="preserve"> </v>
      </c>
      <c r="CY135" s="203" t="str">
        <f ca="1">IF(AND(ISNUMBER($A135),ISNUMBER(CY$1)),IF(OFFSET(CountryData!$A$1,'Quality check'!$A135-1,'Quality check'!CY$1-1)=0,"",OFFSET(CountryData!$A$1,'Quality check'!$A135-1,'Quality check'!CY$1-1)),"")</f>
        <v xml:space="preserve"> </v>
      </c>
      <c r="CZ135" s="308">
        <f ca="1">IF(AND(ISNUMBER($A135),ISNUMBER(CZ$1)),IF(OFFSET(CountryData!$A$1,'Quality check'!$A135-1,'Quality check'!CZ$1-1)=0,"",OFFSET(CountryData!$A$1,'Quality check'!$A135-1,'Quality check'!CZ$1-1)),"")</f>
        <v>5</v>
      </c>
      <c r="DA135" s="308">
        <f ca="1">IF(AND(ISNUMBER($A135),ISNUMBER(DA$1)),IF(OFFSET(CountryData!$A$1,'Quality check'!$A135-1,'Quality check'!DA$1-1)=0,"",OFFSET(CountryData!$A$1,'Quality check'!$A135-1,'Quality check'!DA$1-1)),"")</f>
        <v>2</v>
      </c>
      <c r="DB135" s="202" t="str">
        <f ca="1">IF(AND(ISNUMBER($A135),ISNUMBER(DB$1)),IF(OFFSET(CountryData!$A$1,'Quality check'!$A135-1,'Quality check'!DB$1-1)=0,"",OFFSET(CountryData!$A$1,'Quality check'!$A135-1,'Quality check'!DB$1-1)),"")</f>
        <v xml:space="preserve"> </v>
      </c>
      <c r="DC135" s="308">
        <f ca="1">IF(AND(ISNUMBER($A135),ISNUMBER(DC$1)),IF(OFFSET(CountryData!$A$1,'Quality check'!$A135-1,'Quality check'!DC$1-1)=0,"",OFFSET(CountryData!$A$1,'Quality check'!$A135-1,'Quality check'!DC$1-1)),"")</f>
        <v>2.4</v>
      </c>
      <c r="DD135" s="308" t="str">
        <f ca="1">IF(AND(ISNUMBER($A135),ISNUMBER(DD$1)),IF(OFFSET(CountryData!$A$1,'Quality check'!$A135-1,'Quality check'!DD$1-1)=0,"",OFFSET(CountryData!$A$1,'Quality check'!$A135-1,'Quality check'!DD$1-1)),"")</f>
        <v xml:space="preserve"> </v>
      </c>
      <c r="DE135" s="202" t="str">
        <f ca="1">IF(AND(ISNUMBER($A135),ISNUMBER(DE$1)),IF(OFFSET(CountryData!$A$1,'Quality check'!$A135-1,'Quality check'!DE$1-1)=0,"",OFFSET(CountryData!$A$1,'Quality check'!$A135-1,'Quality check'!DE$1-1)),"")</f>
        <v xml:space="preserve"> </v>
      </c>
      <c r="DF135" s="203" t="str">
        <f ca="1">IF(AND(ISNUMBER($A135),ISNUMBER(DF$1)),IF(OFFSET(CountryData!$A$1,'Quality check'!$A135-1,'Quality check'!DF$1-1)=0,"",OFFSET(CountryData!$A$1,'Quality check'!$A135-1,'Quality check'!DF$1-1)),"")</f>
        <v xml:space="preserve"> </v>
      </c>
      <c r="DG135" s="308" t="str">
        <f ca="1">IF(AND(ISNUMBER($A135),ISNUMBER(DG$1)),IF(OFFSET(CountryData!$A$1,'Quality check'!$A135-1,'Quality check'!DG$1-1)=0,"",OFFSET(CountryData!$A$1,'Quality check'!$A135-1,'Quality check'!DG$1-1)),"")</f>
        <v xml:space="preserve"> </v>
      </c>
      <c r="DH135" s="203" t="str">
        <f ca="1">IF(AND(ISNUMBER($A135),ISNUMBER(DH$1)),IF(OFFSET(CountryData!$A$1,'Quality check'!$A135-1,'Quality check'!DH$1-1)=0,"",OFFSET(CountryData!$A$1,'Quality check'!$A135-1,'Quality check'!DH$1-1)),"")</f>
        <v xml:space="preserve"> </v>
      </c>
      <c r="DI135" s="308" t="str">
        <f ca="1">IF(AND(ISNUMBER($A135),ISNUMBER(DI$1)),IF(OFFSET(CountryData!$A$1,'Quality check'!$A135-1,'Quality check'!DI$1-1)=0,"",OFFSET(CountryData!$A$1,'Quality check'!$A135-1,'Quality check'!DI$1-1)),"")</f>
        <v xml:space="preserve"> </v>
      </c>
      <c r="DJ135" s="308">
        <f ca="1">IF(AND(ISNUMBER($A135),ISNUMBER(DJ$1)),IF(OFFSET(CountryData!$A$1,'Quality check'!$A135-1,'Quality check'!DJ$1-1)=0,"",OFFSET(CountryData!$A$1,'Quality check'!$A135-1,'Quality check'!DJ$1-1)),"")</f>
        <v>4</v>
      </c>
      <c r="DK135" s="203">
        <f ca="1">IF(AND(ISNUMBER($A135),ISNUMBER(DK$1)),IF(OFFSET(CountryData!$A$1,'Quality check'!$A135-1,'Quality check'!DK$1-1)=0,"",OFFSET(CountryData!$A$1,'Quality check'!$A135-1,'Quality check'!DK$1-1)),"")</f>
        <v>2000</v>
      </c>
      <c r="DL135" s="203" t="str">
        <f ca="1">IF(AND(ISNUMBER($A135),ISNUMBER(DL$1)),IF(OFFSET(CountryData!$A$1,'Quality check'!$A135-1,'Quality check'!DL$1-1)=0,"",OFFSET(CountryData!$A$1,'Quality check'!$A135-1,'Quality check'!DL$1-1)),"")</f>
        <v xml:space="preserve"> </v>
      </c>
      <c r="DM135" s="203" t="str">
        <f ca="1">IF(AND(ISNUMBER($A135),ISNUMBER(DM$1)),IF(OFFSET(CountryData!$A$1,'Quality check'!$A135-1,'Quality check'!DM$1-1)=0,"",OFFSET(CountryData!$A$1,'Quality check'!$A135-1,'Quality check'!DM$1-1)),"")</f>
        <v xml:space="preserve"> </v>
      </c>
      <c r="DN135" s="203" t="str">
        <f ca="1">IF(AND(ISNUMBER($A135),ISNUMBER(DN$1)),IF(OFFSET(CountryData!$A$1,'Quality check'!$A135-1,'Quality check'!DN$1-1)=0,"",OFFSET(CountryData!$A$1,'Quality check'!$A135-1,'Quality check'!DN$1-1)),"")</f>
        <v/>
      </c>
      <c r="DO135" t="str">
        <f ca="1">IF(AND(ISNUMBER($A135),ISNUMBER(DO$1)),IF(OFFSET(CountryData!$A$1,'Quality check'!$A135-1,'Quality check'!DO$1-1)=0,"",OFFSET(CountryData!$A$1,'Quality check'!$A135-1,'Quality check'!DO$1-1)),"")</f>
        <v/>
      </c>
      <c r="DP135" t="str">
        <f ca="1">IF(AND(ISNUMBER($A135),ISNUMBER(DP$1)),IF(OFFSET(CountryData!$A$1,'Quality check'!$A135-1,'Quality check'!DP$1-1)=0,"",OFFSET(CountryData!$A$1,'Quality check'!$A135-1,'Quality check'!DP$1-1)),"")</f>
        <v/>
      </c>
      <c r="EF135">
        <f t="shared" si="14"/>
        <v>23</v>
      </c>
      <c r="EG135" t="str">
        <f t="shared" si="15"/>
        <v/>
      </c>
      <c r="EH135" t="str">
        <f t="shared" si="11"/>
        <v/>
      </c>
    </row>
    <row r="136" spans="1:138" x14ac:dyDescent="0.25">
      <c r="A136" s="114">
        <f>IF(ISNUMBER(MATCH(C136,CountryData!$EM:$EM,0)),MATCH(C136,CountryData!$EM:$EM,0),"")</f>
        <v>114</v>
      </c>
      <c r="B136" t="s">
        <v>505</v>
      </c>
      <c r="C136" t="s">
        <v>819</v>
      </c>
      <c r="D136" t="str">
        <f t="shared" si="12"/>
        <v>Zimbabwe</v>
      </c>
      <c r="E136">
        <f t="shared" si="13"/>
        <v>2013</v>
      </c>
      <c r="F136" s="203" t="str">
        <f ca="1">IF(AND(ISNUMBER($A136),ISNUMBER(F$1)),IF(OFFSET(CountryData!$A$1,'Quality check'!$A136-1,'Quality check'!F$1-1)=0,"",OFFSET(CountryData!$A$1,'Quality check'!$A136-1,'Quality check'!F$1-1)),"")</f>
        <v/>
      </c>
      <c r="G136" s="203" t="str">
        <f ca="1">IF(AND(ISNUMBER($A136),ISNUMBER(G$1)),IF(OFFSET(CountryData!$A$1,'Quality check'!$A136-1,'Quality check'!G$1-1)=0,"",OFFSET(CountryData!$A$1,'Quality check'!$A136-1,'Quality check'!G$1-1)),"")</f>
        <v/>
      </c>
      <c r="H136" s="202" t="str">
        <f ca="1">IF(AND(ISNUMBER($A136),ISNUMBER(H$1)),IF(OFFSET(CountryData!$A$1,'Quality check'!$A136-1,'Quality check'!H$1-1)=0,"",OFFSET(CountryData!$A$1,'Quality check'!$A136-1,'Quality check'!H$1-1)),"")</f>
        <v/>
      </c>
      <c r="I136" s="202" t="str">
        <f ca="1">IF(AND(ISNUMBER($A136),ISNUMBER(I$1)),IF(OFFSET(CountryData!$A$1,'Quality check'!$A136-1,'Quality check'!I$1-1)=0,"",OFFSET(CountryData!$A$1,'Quality check'!$A136-1,'Quality check'!I$1-1)),"")</f>
        <v/>
      </c>
      <c r="J136" s="203" t="str">
        <f ca="1">IF(AND(ISNUMBER($A136),ISNUMBER(J$1)),IF(OFFSET(CountryData!$A$1,'Quality check'!$A136-1,'Quality check'!J$1-1)=0,"",OFFSET(CountryData!$A$1,'Quality check'!$A136-1,'Quality check'!J$1-1)),"")</f>
        <v/>
      </c>
      <c r="K136" s="203" t="str">
        <f ca="1">IF(AND(ISNUMBER($A136),ISNUMBER(K$1)),IF(OFFSET(CountryData!$A$1,'Quality check'!$A136-1,'Quality check'!K$1-1)=0,"",OFFSET(CountryData!$A$1,'Quality check'!$A136-1,'Quality check'!K$1-1)),"")</f>
        <v/>
      </c>
      <c r="L136" s="203" t="str">
        <f ca="1">IF(AND(ISNUMBER($A136),ISNUMBER(L$1)),IF(OFFSET(CountryData!$A$1,'Quality check'!$A136-1,'Quality check'!L$1-1)=0,"",OFFSET(CountryData!$A$1,'Quality check'!$A136-1,'Quality check'!L$1-1)),"")</f>
        <v/>
      </c>
      <c r="M136" s="203" t="str">
        <f ca="1">IF(AND(ISNUMBER($A136),ISNUMBER(M$1)),IF(OFFSET(CountryData!$A$1,'Quality check'!$A136-1,'Quality check'!M$1-1)=0,"",OFFSET(CountryData!$A$1,'Quality check'!$A136-1,'Quality check'!M$1-1)),"")</f>
        <v/>
      </c>
      <c r="N136" s="203" t="str">
        <f ca="1">IF(AND(ISNUMBER($A136),ISNUMBER(N$1)),IF(OFFSET(CountryData!$A$1,'Quality check'!$A136-1,'Quality check'!N$1-1)=0,"",OFFSET(CountryData!$A$1,'Quality check'!$A136-1,'Quality check'!N$1-1)),"")</f>
        <v/>
      </c>
      <c r="O136" s="203" t="str">
        <f ca="1">IF(AND(ISNUMBER($A136),ISNUMBER(O$1)),IF(OFFSET(CountryData!$A$1,'Quality check'!$A136-1,'Quality check'!O$1-1)=0,"",OFFSET(CountryData!$A$1,'Quality check'!$A136-1,'Quality check'!O$1-1)),"")</f>
        <v/>
      </c>
      <c r="P136" s="203" t="str">
        <f ca="1">IF(AND(ISNUMBER($A136),ISNUMBER(P$1)),IF(OFFSET(CountryData!$A$1,'Quality check'!$A136-1,'Quality check'!P$1-1)=0,"",OFFSET(CountryData!$A$1,'Quality check'!$A136-1,'Quality check'!P$1-1)),"")</f>
        <v/>
      </c>
      <c r="Q136" s="203" t="str">
        <f ca="1">IF(AND(ISNUMBER($A136),ISNUMBER(Q$1)),IF(OFFSET(CountryData!$A$1,'Quality check'!$A136-1,'Quality check'!Q$1-1)=0,"",OFFSET(CountryData!$A$1,'Quality check'!$A136-1,'Quality check'!Q$1-1)),"")</f>
        <v/>
      </c>
      <c r="R136" s="203" t="str">
        <f ca="1">IF(AND(ISNUMBER($A136),ISNUMBER(R$1)),IF(OFFSET(CountryData!$A$1,'Quality check'!$A136-1,'Quality check'!R$1-1)=0,"",OFFSET(CountryData!$A$1,'Quality check'!$A136-1,'Quality check'!R$1-1)),"")</f>
        <v/>
      </c>
      <c r="S136" s="203" t="str">
        <f ca="1">IF(AND(ISNUMBER($A136),ISNUMBER(S$1)),IF(OFFSET(CountryData!$A$1,'Quality check'!$A136-1,'Quality check'!S$1-1)=0,"",OFFSET(CountryData!$A$1,'Quality check'!$A136-1,'Quality check'!S$1-1)),"")</f>
        <v/>
      </c>
      <c r="T136" s="202" t="str">
        <f ca="1">IF(AND(ISNUMBER($A136),ISNUMBER(T$1)),IF(OFFSET(CountryData!$A$1,'Quality check'!$A136-1,'Quality check'!T$1-1)=0,"",OFFSET(CountryData!$A$1,'Quality check'!$A136-1,'Quality check'!T$1-1)),"")</f>
        <v/>
      </c>
      <c r="U136" s="203" t="str">
        <f ca="1">IF(AND(ISNUMBER($A136),ISNUMBER(U$1)),IF(OFFSET(CountryData!$A$1,'Quality check'!$A136-1,'Quality check'!U$1-1)=0,"",OFFSET(CountryData!$A$1,'Quality check'!$A136-1,'Quality check'!U$1-1)),"")</f>
        <v/>
      </c>
      <c r="V136" s="203" t="str">
        <f ca="1">IF(AND(ISNUMBER($A136),ISNUMBER(V$1)),IF(OFFSET(CountryData!$A$1,'Quality check'!$A136-1,'Quality check'!V$1-1)=0,"",OFFSET(CountryData!$A$1,'Quality check'!$A136-1,'Quality check'!V$1-1)),"")</f>
        <v/>
      </c>
      <c r="W136" s="202" t="str">
        <f ca="1">IF(AND(ISNUMBER($A136),ISNUMBER(W$1)),IF(OFFSET(CountryData!$A$1,'Quality check'!$A136-1,'Quality check'!W$1-1)=0,"",OFFSET(CountryData!$A$1,'Quality check'!$A136-1,'Quality check'!W$1-1)),"")</f>
        <v/>
      </c>
      <c r="X136" s="202" t="str">
        <f ca="1">IF(AND(ISNUMBER($A136),ISNUMBER(X$1)),IF(OFFSET(CountryData!$A$1,'Quality check'!$A136-1,'Quality check'!X$1-1)=0,"",OFFSET(CountryData!$A$1,'Quality check'!$A136-1,'Quality check'!X$1-1)),"")</f>
        <v/>
      </c>
      <c r="Y136" s="202" t="str">
        <f ca="1">IF(AND(ISNUMBER($A136),ISNUMBER(Y$1)),IF(OFFSET(CountryData!$A$1,'Quality check'!$A136-1,'Quality check'!Y$1-1)=0,"",OFFSET(CountryData!$A$1,'Quality check'!$A136-1,'Quality check'!Y$1-1)),"")</f>
        <v/>
      </c>
      <c r="Z136" s="202" t="str">
        <f ca="1">IF(AND(ISNUMBER($A136),ISNUMBER(Z$1)),IF(OFFSET(CountryData!$A$1,'Quality check'!$A136-1,'Quality check'!Z$1-1)=0,"",OFFSET(CountryData!$A$1,'Quality check'!$A136-1,'Quality check'!Z$1-1)),"")</f>
        <v/>
      </c>
      <c r="AA136" s="203" t="str">
        <f ca="1">IF(AND(ISNUMBER($A136),ISNUMBER(AA$1)),IF(OFFSET(CountryData!$A$1,'Quality check'!$A136-1,'Quality check'!AA$1-1)=0,"",OFFSET(CountryData!$A$1,'Quality check'!$A136-1,'Quality check'!AA$1-1)),"")</f>
        <v/>
      </c>
      <c r="AB136" s="203" t="str">
        <f ca="1">IF(AND(ISNUMBER($A136),ISNUMBER(AB$1)),IF(OFFSET(CountryData!$A$1,'Quality check'!$A136-1,'Quality check'!AB$1-1)=0,"",OFFSET(CountryData!$A$1,'Quality check'!$A136-1,'Quality check'!AB$1-1)),"")</f>
        <v/>
      </c>
      <c r="AC136" s="203" t="str">
        <f ca="1">IF(AND(ISNUMBER($A136),ISNUMBER(AC$1)),IF(OFFSET(CountryData!$A$1,'Quality check'!$A136-1,'Quality check'!AC$1-1)=0,"",OFFSET(CountryData!$A$1,'Quality check'!$A136-1,'Quality check'!AC$1-1)),"")</f>
        <v/>
      </c>
      <c r="AD136" s="203" t="str">
        <f ca="1">IF(AND(ISNUMBER($A136),ISNUMBER(AD$1)),IF(OFFSET(CountryData!$A$1,'Quality check'!$A136-1,'Quality check'!AD$1-1)=0,"",OFFSET(CountryData!$A$1,'Quality check'!$A136-1,'Quality check'!AD$1-1)),"")</f>
        <v/>
      </c>
      <c r="AE136" s="202" t="str">
        <f ca="1">IF(AND(ISNUMBER($A136),ISNUMBER(AE$1)),IF(OFFSET(CountryData!$A$1,'Quality check'!$A136-1,'Quality check'!AE$1-1)=0,"",OFFSET(CountryData!$A$1,'Quality check'!$A136-1,'Quality check'!AE$1-1)),"")</f>
        <v/>
      </c>
      <c r="AF136" s="308" t="str">
        <f ca="1">IF(AND(ISNUMBER($A136),ISNUMBER(AF$1)),IF(OFFSET(CountryData!$A$1,'Quality check'!$A136-1,'Quality check'!AF$1-1)=0,"",OFFSET(CountryData!$A$1,'Quality check'!$A136-1,'Quality check'!AF$1-1)),"")</f>
        <v/>
      </c>
      <c r="AG136" s="203" t="str">
        <f ca="1">IF(AND(ISNUMBER($A136),ISNUMBER(AG$1)),IF(OFFSET(CountryData!$A$1,'Quality check'!$A136-1,'Quality check'!AG$1-1)=0,"",OFFSET(CountryData!$A$1,'Quality check'!$A136-1,'Quality check'!AG$1-1)),"")</f>
        <v/>
      </c>
      <c r="AH136" s="203" t="str">
        <f ca="1">IF(AND(ISNUMBER($A136),ISNUMBER(AH$1)),IF(OFFSET(CountryData!$A$1,'Quality check'!$A136-1,'Quality check'!AH$1-1)=0,"",OFFSET(CountryData!$A$1,'Quality check'!$A136-1,'Quality check'!AH$1-1)),"")</f>
        <v/>
      </c>
      <c r="AI136" s="203" t="str">
        <f ca="1">IF(AND(ISNUMBER($A136),ISNUMBER(AI$1)),IF(OFFSET(CountryData!$A$1,'Quality check'!$A136-1,'Quality check'!AI$1-1)=0,"",OFFSET(CountryData!$A$1,'Quality check'!$A136-1,'Quality check'!AI$1-1)),"")</f>
        <v/>
      </c>
      <c r="AJ136" s="202" t="str">
        <f ca="1">IF(AND(ISNUMBER($A136),ISNUMBER(AJ$1)),IF(OFFSET(CountryData!$A$1,'Quality check'!$A136-1,'Quality check'!AJ$1-1)=0,"",OFFSET(CountryData!$A$1,'Quality check'!$A136-1,'Quality check'!AJ$1-1)),"")</f>
        <v/>
      </c>
      <c r="AK136" s="202" t="str">
        <f ca="1">IF(AND(ISNUMBER($A136),ISNUMBER(AK$1)),IF(OFFSET(CountryData!$A$1,'Quality check'!$A136-1,'Quality check'!AK$1-1)=0,"",OFFSET(CountryData!$A$1,'Quality check'!$A136-1,'Quality check'!AK$1-1)),"")</f>
        <v/>
      </c>
      <c r="AL136" s="202" t="str">
        <f ca="1">IF(AND(ISNUMBER($A136),ISNUMBER(AL$1)),IF(OFFSET(CountryData!$A$1,'Quality check'!$A136-1,'Quality check'!AL$1-1)=0,"",OFFSET(CountryData!$A$1,'Quality check'!$A136-1,'Quality check'!AL$1-1)),"")</f>
        <v/>
      </c>
      <c r="AM136" s="202" t="str">
        <f ca="1">IF(AND(ISNUMBER($A136),ISNUMBER(AM$1)),IF(OFFSET(CountryData!$A$1,'Quality check'!$A136-1,'Quality check'!AM$1-1)=0,"",OFFSET(CountryData!$A$1,'Quality check'!$A136-1,'Quality check'!AM$1-1)),"")</f>
        <v/>
      </c>
      <c r="AN136" s="202" t="str">
        <f ca="1">IF(AND(ISNUMBER($A136),ISNUMBER(AN$1)),IF(OFFSET(CountryData!$A$1,'Quality check'!$A136-1,'Quality check'!AN$1-1)=0,"",OFFSET(CountryData!$A$1,'Quality check'!$A136-1,'Quality check'!AN$1-1)),"")</f>
        <v/>
      </c>
      <c r="AO136" s="203" t="str">
        <f ca="1">IF(AND(ISNUMBER($A136),ISNUMBER(AO$1)),IF(OFFSET(CountryData!$A$1,'Quality check'!$A136-1,'Quality check'!AO$1-1)=0,"",OFFSET(CountryData!$A$1,'Quality check'!$A136-1,'Quality check'!AO$1-1)),"")</f>
        <v/>
      </c>
      <c r="AP136" s="203" t="str">
        <f ca="1">IF(AND(ISNUMBER($A136),ISNUMBER(AP$1)),IF(OFFSET(CountryData!$A$1,'Quality check'!$A136-1,'Quality check'!AP$1-1)=0,"",OFFSET(CountryData!$A$1,'Quality check'!$A136-1,'Quality check'!AP$1-1)),"")</f>
        <v/>
      </c>
      <c r="AQ136" s="202" t="str">
        <f ca="1">IF(AND(ISNUMBER($A136),ISNUMBER(AQ$1)),IF(OFFSET(CountryData!$A$1,'Quality check'!$A136-1,'Quality check'!AQ$1-1)=0,"",OFFSET(CountryData!$A$1,'Quality check'!$A136-1,'Quality check'!AQ$1-1)),"")</f>
        <v/>
      </c>
      <c r="AR136" s="202" t="str">
        <f ca="1">IF(AND(ISNUMBER($A136),ISNUMBER(AR$1)),IF(OFFSET(CountryData!$A$1,'Quality check'!$A136-1,'Quality check'!AR$1-1)=0,"",OFFSET(CountryData!$A$1,'Quality check'!$A136-1,'Quality check'!AR$1-1)),"")</f>
        <v/>
      </c>
      <c r="AS136" s="202" t="str">
        <f ca="1">IF(AND(ISNUMBER($A136),ISNUMBER(AS$1)),IF(OFFSET(CountryData!$A$1,'Quality check'!$A136-1,'Quality check'!AS$1-1)=0,"",OFFSET(CountryData!$A$1,'Quality check'!$A136-1,'Quality check'!AS$1-1)),"")</f>
        <v/>
      </c>
      <c r="AT136" s="202" t="str">
        <f ca="1">IF(AND(ISNUMBER($A136),ISNUMBER(AT$1)),IF(OFFSET(CountryData!$A$1,'Quality check'!$A136-1,'Quality check'!AT$1-1)=0,"",OFFSET(CountryData!$A$1,'Quality check'!$A136-1,'Quality check'!AT$1-1)),"")</f>
        <v/>
      </c>
      <c r="AU136" s="202" t="str">
        <f ca="1">IF(AND(ISNUMBER($A136),ISNUMBER(AU$1)),IF(OFFSET(CountryData!$A$1,'Quality check'!$A136-1,'Quality check'!AU$1-1)=0,"",OFFSET(CountryData!$A$1,'Quality check'!$A136-1,'Quality check'!AU$1-1)),"")</f>
        <v/>
      </c>
      <c r="AV136" s="202" t="str">
        <f ca="1">IF(AND(ISNUMBER($A136),ISNUMBER(AV$1)),IF(OFFSET(CountryData!$A$1,'Quality check'!$A136-1,'Quality check'!AV$1-1)=0,"",OFFSET(CountryData!$A$1,'Quality check'!$A136-1,'Quality check'!AV$1-1)),"")</f>
        <v/>
      </c>
      <c r="AW136" s="203" t="str">
        <f ca="1">IF(AND(ISNUMBER($A136),ISNUMBER(AW$1)),IF(OFFSET(CountryData!$A$1,'Quality check'!$A136-1,'Quality check'!AW$1-1)=0,"",OFFSET(CountryData!$A$1,'Quality check'!$A136-1,'Quality check'!AW$1-1)),"")</f>
        <v/>
      </c>
      <c r="AX136" s="203" t="str">
        <f ca="1">IF(AND(ISNUMBER($A136),ISNUMBER(AX$1)),IF(OFFSET(CountryData!$A$1,'Quality check'!$A136-1,'Quality check'!AX$1-1)=0,"",OFFSET(CountryData!$A$1,'Quality check'!$A136-1,'Quality check'!AX$1-1)),"")</f>
        <v/>
      </c>
      <c r="AY136" s="202" t="str">
        <f ca="1">IF(AND(ISNUMBER($A136),ISNUMBER(AY$1)),IF(OFFSET(CountryData!$A$1,'Quality check'!$A136-1,'Quality check'!AY$1-1)=0,"",OFFSET(CountryData!$A$1,'Quality check'!$A136-1,'Quality check'!AY$1-1)),"")</f>
        <v/>
      </c>
      <c r="AZ136" s="202" t="str">
        <f ca="1">IF(AND(ISNUMBER($A136),ISNUMBER(AZ$1)),IF(OFFSET(CountryData!$A$1,'Quality check'!$A136-1,'Quality check'!AZ$1-1)=0,"",OFFSET(CountryData!$A$1,'Quality check'!$A136-1,'Quality check'!AZ$1-1)),"")</f>
        <v/>
      </c>
      <c r="BA136" s="202" t="str">
        <f ca="1">IF(AND(ISNUMBER($A136),ISNUMBER(BA$1)),IF(OFFSET(CountryData!$A$1,'Quality check'!$A136-1,'Quality check'!BA$1-1)=0,"",OFFSET(CountryData!$A$1,'Quality check'!$A136-1,'Quality check'!BA$1-1)),"")</f>
        <v/>
      </c>
      <c r="BB136" s="202" t="str">
        <f ca="1">IF(AND(ISNUMBER($A136),ISNUMBER(BB$1)),IF(OFFSET(CountryData!$A$1,'Quality check'!$A136-1,'Quality check'!BB$1-1)=0,"",OFFSET(CountryData!$A$1,'Quality check'!$A136-1,'Quality check'!BB$1-1)),"")</f>
        <v/>
      </c>
      <c r="BC136" s="202" t="str">
        <f ca="1">IF(AND(ISNUMBER($A136),ISNUMBER(BC$1)),IF(OFFSET(CountryData!$A$1,'Quality check'!$A136-1,'Quality check'!BC$1-1)=0,"",OFFSET(CountryData!$A$1,'Quality check'!$A136-1,'Quality check'!BC$1-1)),"")</f>
        <v/>
      </c>
      <c r="BD136" s="313" t="str">
        <f ca="1">IF(AND(ISNUMBER($A136),ISNUMBER(BD$1)),IF(OFFSET(CountryData!$A$1,'Quality check'!$A136-1,'Quality check'!BD$1-1)=0,"",OFFSET(CountryData!$A$1,'Quality check'!$A136-1,'Quality check'!BD$1-1)),"")</f>
        <v/>
      </c>
      <c r="BE136" s="313" t="str">
        <f ca="1">IF(AND(ISNUMBER($A136),ISNUMBER(BE$1)),IF(OFFSET(CountryData!$A$1,'Quality check'!$A136-1,'Quality check'!BE$1-1)=0,"",OFFSET(CountryData!$A$1,'Quality check'!$A136-1,'Quality check'!BE$1-1)),"")</f>
        <v/>
      </c>
      <c r="BF136" s="313" t="str">
        <f ca="1">IF(AND(ISNUMBER($A136),ISNUMBER(BF$1)),IF(OFFSET(CountryData!$A$1,'Quality check'!$A136-1,'Quality check'!BF$1-1)=0,"",OFFSET(CountryData!$A$1,'Quality check'!$A136-1,'Quality check'!BF$1-1)),"")</f>
        <v/>
      </c>
      <c r="BG136" s="203" t="str">
        <f ca="1">IF(AND(ISNUMBER($A136),ISNUMBER(BG$1)),IF(OFFSET(CountryData!$A$1,'Quality check'!$A136-1,'Quality check'!BG$1-1)=0,"",OFFSET(CountryData!$A$1,'Quality check'!$A136-1,'Quality check'!BG$1-1)),"")</f>
        <v/>
      </c>
      <c r="BH136" s="202" t="str">
        <f ca="1">IF(AND(ISNUMBER($A136),ISNUMBER(BH$1)),IF(OFFSET(CountryData!$A$1,'Quality check'!$A136-1,'Quality check'!BH$1-1)=0,"",OFFSET(CountryData!$A$1,'Quality check'!$A136-1,'Quality check'!BH$1-1)),"")</f>
        <v/>
      </c>
      <c r="BI136" s="203" t="str">
        <f ca="1">IF(AND(ISNUMBER($A136),ISNUMBER(BI$1)),IF(OFFSET(CountryData!$A$1,'Quality check'!$A136-1,'Quality check'!BI$1-1)=0,"",OFFSET(CountryData!$A$1,'Quality check'!$A136-1,'Quality check'!BI$1-1)),"")</f>
        <v/>
      </c>
      <c r="BJ136" s="202" t="str">
        <f ca="1">IF(AND(ISNUMBER($A136),ISNUMBER(BJ$1)),IF(OFFSET(CountryData!$A$1,'Quality check'!$A136-1,'Quality check'!BJ$1-1)=0,"",OFFSET(CountryData!$A$1,'Quality check'!$A136-1,'Quality check'!BJ$1-1)),"")</f>
        <v/>
      </c>
      <c r="BK136" s="202" t="str">
        <f ca="1">IF(AND(ISNUMBER($A136),ISNUMBER(BK$1)),IF(OFFSET(CountryData!$A$1,'Quality check'!$A136-1,'Quality check'!BK$1-1)=0,"",OFFSET(CountryData!$A$1,'Quality check'!$A136-1,'Quality check'!BK$1-1)),"")</f>
        <v/>
      </c>
      <c r="BL136" s="308" t="str">
        <f ca="1">IF(AND(ISNUMBER($A136),ISNUMBER(BL$1)),IF(OFFSET(CountryData!$A$1,'Quality check'!$A136-1,'Quality check'!BL$1-1)=0,"",OFFSET(CountryData!$A$1,'Quality check'!$A136-1,'Quality check'!BL$1-1)),"")</f>
        <v/>
      </c>
      <c r="BM136" s="308" t="str">
        <f ca="1">IF(AND(ISNUMBER($A136),ISNUMBER(BM$1)),IF(OFFSET(CountryData!$A$1,'Quality check'!$A136-1,'Quality check'!BM$1-1)=0,"",OFFSET(CountryData!$A$1,'Quality check'!$A136-1,'Quality check'!BM$1-1)),"")</f>
        <v/>
      </c>
      <c r="BN136" s="308" t="str">
        <f ca="1">IF(AND(ISNUMBER($A136),ISNUMBER(BN$1)),IF(OFFSET(CountryData!$A$1,'Quality check'!$A136-1,'Quality check'!BN$1-1)=0,"",OFFSET(CountryData!$A$1,'Quality check'!$A136-1,'Quality check'!BN$1-1)),"")</f>
        <v/>
      </c>
      <c r="BO136" s="308" t="str">
        <f ca="1">IF(AND(ISNUMBER($A136),ISNUMBER(BO$1)),IF(OFFSET(CountryData!$A$1,'Quality check'!$A136-1,'Quality check'!BO$1-1)=0,"",OFFSET(CountryData!$A$1,'Quality check'!$A136-1,'Quality check'!BO$1-1)),"")</f>
        <v/>
      </c>
      <c r="BP136" s="308" t="str">
        <f ca="1">IF(AND(ISNUMBER($A136),ISNUMBER(BP$1)),IF(OFFSET(CountryData!$A$1,'Quality check'!$A136-1,'Quality check'!BP$1-1)=0,"",OFFSET(CountryData!$A$1,'Quality check'!$A136-1,'Quality check'!BP$1-1)),"")</f>
        <v/>
      </c>
      <c r="BQ136" s="308" t="str">
        <f ca="1">IF(AND(ISNUMBER($A136),ISNUMBER(BQ$1)),IF(OFFSET(CountryData!$A$1,'Quality check'!$A136-1,'Quality check'!BQ$1-1)=0,"",OFFSET(CountryData!$A$1,'Quality check'!$A136-1,'Quality check'!BQ$1-1)),"")</f>
        <v/>
      </c>
      <c r="BR136" s="308" t="str">
        <f ca="1">IF(AND(ISNUMBER($A136),ISNUMBER(BR$1)),IF(OFFSET(CountryData!$A$1,'Quality check'!$A136-1,'Quality check'!BR$1-1)=0,"",OFFSET(CountryData!$A$1,'Quality check'!$A136-1,'Quality check'!BR$1-1)),"")</f>
        <v/>
      </c>
      <c r="BS136" s="308" t="str">
        <f ca="1">IF(AND(ISNUMBER($A136),ISNUMBER(BS$1)),IF(OFFSET(CountryData!$A$1,'Quality check'!$A136-1,'Quality check'!BS$1-1)=0,"",OFFSET(CountryData!$A$1,'Quality check'!$A136-1,'Quality check'!BS$1-1)),"")</f>
        <v/>
      </c>
      <c r="BT136" s="308" t="str">
        <f ca="1">IF(AND(ISNUMBER($A136),ISNUMBER(BT$1)),IF(OFFSET(CountryData!$A$1,'Quality check'!$A136-1,'Quality check'!BT$1-1)=0,"",OFFSET(CountryData!$A$1,'Quality check'!$A136-1,'Quality check'!BT$1-1)),"")</f>
        <v/>
      </c>
      <c r="BU136" s="308" t="str">
        <f ca="1">IF(AND(ISNUMBER($A136),ISNUMBER(BU$1)),IF(OFFSET(CountryData!$A$1,'Quality check'!$A136-1,'Quality check'!BU$1-1)=0,"",OFFSET(CountryData!$A$1,'Quality check'!$A136-1,'Quality check'!BU$1-1)),"")</f>
        <v/>
      </c>
      <c r="BV136" s="308" t="str">
        <f ca="1">IF(AND(ISNUMBER($A136),ISNUMBER(BV$1)),IF(OFFSET(CountryData!$A$1,'Quality check'!$A136-1,'Quality check'!BV$1-1)=0,"",OFFSET(CountryData!$A$1,'Quality check'!$A136-1,'Quality check'!BV$1-1)),"")</f>
        <v/>
      </c>
      <c r="BW136" s="308" t="str">
        <f ca="1">IF(AND(ISNUMBER($A136),ISNUMBER(BW$1)),IF(OFFSET(CountryData!$A$1,'Quality check'!$A136-1,'Quality check'!BW$1-1)=0,"",OFFSET(CountryData!$A$1,'Quality check'!$A136-1,'Quality check'!BW$1-1)),"")</f>
        <v/>
      </c>
      <c r="BX136" s="202" t="str">
        <f ca="1">IF(AND(ISNUMBER($A136),ISNUMBER(BX$1)),IF(OFFSET(CountryData!$A$1,'Quality check'!$A136-1,'Quality check'!BX$1-1)=0,"",OFFSET(CountryData!$A$1,'Quality check'!$A136-1,'Quality check'!BX$1-1)),"")</f>
        <v/>
      </c>
      <c r="BY136" s="308" t="str">
        <f ca="1">IF(AND(ISNUMBER($A136),ISNUMBER(BY$1)),IF(OFFSET(CountryData!$A$1,'Quality check'!$A136-1,'Quality check'!BY$1-1)=0,"",OFFSET(CountryData!$A$1,'Quality check'!$A136-1,'Quality check'!BY$1-1)),"")</f>
        <v/>
      </c>
      <c r="BZ136" s="308" t="str">
        <f ca="1">IF(AND(ISNUMBER($A136),ISNUMBER(BZ$1)),IF(OFFSET(CountryData!$A$1,'Quality check'!$A136-1,'Quality check'!BZ$1-1)=0,"",OFFSET(CountryData!$A$1,'Quality check'!$A136-1,'Quality check'!BZ$1-1)),"")</f>
        <v/>
      </c>
      <c r="CA136" s="308" t="str">
        <f ca="1">IF(AND(ISNUMBER($A136),ISNUMBER(CA$1)),IF(OFFSET(CountryData!$A$1,'Quality check'!$A136-1,'Quality check'!CA$1-1)=0,"",OFFSET(CountryData!$A$1,'Quality check'!$A136-1,'Quality check'!CA$1-1)),"")</f>
        <v/>
      </c>
      <c r="CB136" s="308" t="str">
        <f ca="1">IF(AND(ISNUMBER($A136),ISNUMBER(CB$1)),IF(OFFSET(CountryData!$A$1,'Quality check'!$A136-1,'Quality check'!CB$1-1)=0,"",OFFSET(CountryData!$A$1,'Quality check'!$A136-1,'Quality check'!CB$1-1)),"")</f>
        <v/>
      </c>
      <c r="CC136" s="308" t="str">
        <f ca="1">IF(AND(ISNUMBER($A136),ISNUMBER(CC$1)),IF(OFFSET(CountryData!$A$1,'Quality check'!$A136-1,'Quality check'!CC$1-1)=0,"",OFFSET(CountryData!$A$1,'Quality check'!$A136-1,'Quality check'!CC$1-1)),"")</f>
        <v/>
      </c>
      <c r="CD136" s="308" t="str">
        <f ca="1">IF(AND(ISNUMBER($A136),ISNUMBER(CD$1)),IF(OFFSET(CountryData!$A$1,'Quality check'!$A136-1,'Quality check'!CD$1-1)=0,"",OFFSET(CountryData!$A$1,'Quality check'!$A136-1,'Quality check'!CD$1-1)),"")</f>
        <v/>
      </c>
      <c r="CE136" s="308" t="str">
        <f ca="1">IF(AND(ISNUMBER($A136),ISNUMBER(CE$1)),IF(OFFSET(CountryData!$A$1,'Quality check'!$A136-1,'Quality check'!CE$1-1)=0,"",OFFSET(CountryData!$A$1,'Quality check'!$A136-1,'Quality check'!CE$1-1)),"")</f>
        <v/>
      </c>
      <c r="CF136" s="308" t="str">
        <f ca="1">IF(AND(ISNUMBER($A136),ISNUMBER(CF$1)),IF(OFFSET(CountryData!$A$1,'Quality check'!$A136-1,'Quality check'!CF$1-1)=0,"",OFFSET(CountryData!$A$1,'Quality check'!$A136-1,'Quality check'!CF$1-1)),"")</f>
        <v/>
      </c>
      <c r="CG136" s="308" t="str">
        <f ca="1">IF(AND(ISNUMBER($A136),ISNUMBER(CG$1)),IF(OFFSET(CountryData!$A$1,'Quality check'!$A136-1,'Quality check'!CG$1-1)=0,"",OFFSET(CountryData!$A$1,'Quality check'!$A136-1,'Quality check'!CG$1-1)),"")</f>
        <v/>
      </c>
      <c r="CH136" s="308" t="str">
        <f ca="1">IF(AND(ISNUMBER($A136),ISNUMBER(CH$1)),IF(OFFSET(CountryData!$A$1,'Quality check'!$A136-1,'Quality check'!CH$1-1)=0,"",OFFSET(CountryData!$A$1,'Quality check'!$A136-1,'Quality check'!CH$1-1)),"")</f>
        <v/>
      </c>
      <c r="CI136" s="308" t="str">
        <f ca="1">IF(AND(ISNUMBER($A136),ISNUMBER(CI$1)),IF(OFFSET(CountryData!$A$1,'Quality check'!$A136-1,'Quality check'!CI$1-1)=0,"",OFFSET(CountryData!$A$1,'Quality check'!$A136-1,'Quality check'!CI$1-1)),"")</f>
        <v/>
      </c>
      <c r="CJ136" s="308" t="str">
        <f ca="1">IF(AND(ISNUMBER($A136),ISNUMBER(CJ$1)),IF(OFFSET(CountryData!$A$1,'Quality check'!$A136-1,'Quality check'!CJ$1-1)=0,"",OFFSET(CountryData!$A$1,'Quality check'!$A136-1,'Quality check'!CJ$1-1)),"")</f>
        <v/>
      </c>
      <c r="CK136" s="202" t="str">
        <f ca="1">IF(AND(ISNUMBER($A136),ISNUMBER(CK$1)),IF(OFFSET(CountryData!$A$1,'Quality check'!$A136-1,'Quality check'!CK$1-1)=0,"",OFFSET(CountryData!$A$1,'Quality check'!$A136-1,'Quality check'!CK$1-1)),"")</f>
        <v/>
      </c>
      <c r="CL136" s="308" t="str">
        <f ca="1">IF(AND(ISNUMBER($A136),ISNUMBER(CL$1)),IF(OFFSET(CountryData!$A$1,'Quality check'!$A136-1,'Quality check'!CL$1-1)=0,"",OFFSET(CountryData!$A$1,'Quality check'!$A136-1,'Quality check'!CL$1-1)),"")</f>
        <v/>
      </c>
      <c r="CM136" s="308" t="str">
        <f ca="1">IF(AND(ISNUMBER($A136),ISNUMBER(CM$1)),IF(OFFSET(CountryData!$A$1,'Quality check'!$A136-1,'Quality check'!CM$1-1)=0,"",OFFSET(CountryData!$A$1,'Quality check'!$A136-1,'Quality check'!CM$1-1)),"")</f>
        <v/>
      </c>
      <c r="CN136" s="308" t="str">
        <f ca="1">IF(AND(ISNUMBER($A136),ISNUMBER(CN$1)),IF(OFFSET(CountryData!$A$1,'Quality check'!$A136-1,'Quality check'!CN$1-1)=0,"",OFFSET(CountryData!$A$1,'Quality check'!$A136-1,'Quality check'!CN$1-1)),"")</f>
        <v/>
      </c>
      <c r="CO136" s="308" t="str">
        <f ca="1">IF(AND(ISNUMBER($A136),ISNUMBER(CO$1)),IF(OFFSET(CountryData!$A$1,'Quality check'!$A136-1,'Quality check'!CO$1-1)=0,"",OFFSET(CountryData!$A$1,'Quality check'!$A136-1,'Quality check'!CO$1-1)),"")</f>
        <v/>
      </c>
      <c r="CP136" s="308" t="str">
        <f ca="1">IF(AND(ISNUMBER($A136),ISNUMBER(CP$1)),IF(OFFSET(CountryData!$A$1,'Quality check'!$A136-1,'Quality check'!CP$1-1)=0,"",OFFSET(CountryData!$A$1,'Quality check'!$A136-1,'Quality check'!CP$1-1)),"")</f>
        <v/>
      </c>
      <c r="CQ136" s="308" t="str">
        <f ca="1">IF(AND(ISNUMBER($A136),ISNUMBER(CQ$1)),IF(OFFSET(CountryData!$A$1,'Quality check'!$A136-1,'Quality check'!CQ$1-1)=0,"",OFFSET(CountryData!$A$1,'Quality check'!$A136-1,'Quality check'!CQ$1-1)),"")</f>
        <v/>
      </c>
      <c r="CR136" s="203" t="str">
        <f ca="1">IF(AND(ISNUMBER($A136),ISNUMBER(CR$1)),IF(OFFSET(CountryData!$A$1,'Quality check'!$A136-1,'Quality check'!CR$1-1)=0,"",OFFSET(CountryData!$A$1,'Quality check'!$A136-1,'Quality check'!CR$1-1)),"")</f>
        <v/>
      </c>
      <c r="CS136" s="203" t="str">
        <f ca="1">IF(AND(ISNUMBER($A136),ISNUMBER(CS$1)),IF(OFFSET(CountryData!$A$1,'Quality check'!$A136-1,'Quality check'!CS$1-1)=0,"",OFFSET(CountryData!$A$1,'Quality check'!$A136-1,'Quality check'!CS$1-1)),"")</f>
        <v/>
      </c>
      <c r="CT136" s="203" t="str">
        <f ca="1">IF(AND(ISNUMBER($A136),ISNUMBER(CT$1)),IF(OFFSET(CountryData!$A$1,'Quality check'!$A136-1,'Quality check'!CT$1-1)=0,"",OFFSET(CountryData!$A$1,'Quality check'!$A136-1,'Quality check'!CT$1-1)),"")</f>
        <v/>
      </c>
      <c r="CU136" s="203" t="str">
        <f ca="1">IF(AND(ISNUMBER($A136),ISNUMBER(CU$1)),IF(OFFSET(CountryData!$A$1,'Quality check'!$A136-1,'Quality check'!CU$1-1)=0,"",OFFSET(CountryData!$A$1,'Quality check'!$A136-1,'Quality check'!CU$1-1)),"")</f>
        <v/>
      </c>
      <c r="CV136" s="203" t="str">
        <f ca="1">IF(AND(ISNUMBER($A136),ISNUMBER(CV$1)),IF(OFFSET(CountryData!$A$1,'Quality check'!$A136-1,'Quality check'!CV$1-1)=0,"",OFFSET(CountryData!$A$1,'Quality check'!$A136-1,'Quality check'!CV$1-1)),"")</f>
        <v/>
      </c>
      <c r="CW136" s="203" t="str">
        <f ca="1">IF(AND(ISNUMBER($A136),ISNUMBER(CW$1)),IF(OFFSET(CountryData!$A$1,'Quality check'!$A136-1,'Quality check'!CW$1-1)=0,"",OFFSET(CountryData!$A$1,'Quality check'!$A136-1,'Quality check'!CW$1-1)),"")</f>
        <v/>
      </c>
      <c r="CX136" s="203" t="str">
        <f ca="1">IF(AND(ISNUMBER($A136),ISNUMBER(CX$1)),IF(OFFSET(CountryData!$A$1,'Quality check'!$A136-1,'Quality check'!CX$1-1)=0,"",OFFSET(CountryData!$A$1,'Quality check'!$A136-1,'Quality check'!CX$1-1)),"")</f>
        <v/>
      </c>
      <c r="CY136" s="203" t="str">
        <f ca="1">IF(AND(ISNUMBER($A136),ISNUMBER(CY$1)),IF(OFFSET(CountryData!$A$1,'Quality check'!$A136-1,'Quality check'!CY$1-1)=0,"",OFFSET(CountryData!$A$1,'Quality check'!$A136-1,'Quality check'!CY$1-1)),"")</f>
        <v/>
      </c>
      <c r="CZ136" s="308" t="str">
        <f ca="1">IF(AND(ISNUMBER($A136),ISNUMBER(CZ$1)),IF(OFFSET(CountryData!$A$1,'Quality check'!$A136-1,'Quality check'!CZ$1-1)=0,"",OFFSET(CountryData!$A$1,'Quality check'!$A136-1,'Quality check'!CZ$1-1)),"")</f>
        <v/>
      </c>
      <c r="DA136" s="308" t="str">
        <f ca="1">IF(AND(ISNUMBER($A136),ISNUMBER(DA$1)),IF(OFFSET(CountryData!$A$1,'Quality check'!$A136-1,'Quality check'!DA$1-1)=0,"",OFFSET(CountryData!$A$1,'Quality check'!$A136-1,'Quality check'!DA$1-1)),"")</f>
        <v/>
      </c>
      <c r="DB136" s="202" t="str">
        <f ca="1">IF(AND(ISNUMBER($A136),ISNUMBER(DB$1)),IF(OFFSET(CountryData!$A$1,'Quality check'!$A136-1,'Quality check'!DB$1-1)=0,"",OFFSET(CountryData!$A$1,'Quality check'!$A136-1,'Quality check'!DB$1-1)),"")</f>
        <v/>
      </c>
      <c r="DC136" s="308" t="str">
        <f ca="1">IF(AND(ISNUMBER($A136),ISNUMBER(DC$1)),IF(OFFSET(CountryData!$A$1,'Quality check'!$A136-1,'Quality check'!DC$1-1)=0,"",OFFSET(CountryData!$A$1,'Quality check'!$A136-1,'Quality check'!DC$1-1)),"")</f>
        <v/>
      </c>
      <c r="DD136" s="308" t="str">
        <f ca="1">IF(AND(ISNUMBER($A136),ISNUMBER(DD$1)),IF(OFFSET(CountryData!$A$1,'Quality check'!$A136-1,'Quality check'!DD$1-1)=0,"",OFFSET(CountryData!$A$1,'Quality check'!$A136-1,'Quality check'!DD$1-1)),"")</f>
        <v/>
      </c>
      <c r="DE136" s="202" t="str">
        <f ca="1">IF(AND(ISNUMBER($A136),ISNUMBER(DE$1)),IF(OFFSET(CountryData!$A$1,'Quality check'!$A136-1,'Quality check'!DE$1-1)=0,"",OFFSET(CountryData!$A$1,'Quality check'!$A136-1,'Quality check'!DE$1-1)),"")</f>
        <v/>
      </c>
      <c r="DF136" s="203" t="str">
        <f ca="1">IF(AND(ISNUMBER($A136),ISNUMBER(DF$1)),IF(OFFSET(CountryData!$A$1,'Quality check'!$A136-1,'Quality check'!DF$1-1)=0,"",OFFSET(CountryData!$A$1,'Quality check'!$A136-1,'Quality check'!DF$1-1)),"")</f>
        <v/>
      </c>
      <c r="DG136" s="308" t="str">
        <f ca="1">IF(AND(ISNUMBER($A136),ISNUMBER(DG$1)),IF(OFFSET(CountryData!$A$1,'Quality check'!$A136-1,'Quality check'!DG$1-1)=0,"",OFFSET(CountryData!$A$1,'Quality check'!$A136-1,'Quality check'!DG$1-1)),"")</f>
        <v/>
      </c>
      <c r="DH136" s="203" t="str">
        <f ca="1">IF(AND(ISNUMBER($A136),ISNUMBER(DH$1)),IF(OFFSET(CountryData!$A$1,'Quality check'!$A136-1,'Quality check'!DH$1-1)=0,"",OFFSET(CountryData!$A$1,'Quality check'!$A136-1,'Quality check'!DH$1-1)),"")</f>
        <v/>
      </c>
      <c r="DI136" s="308" t="str">
        <f ca="1">IF(AND(ISNUMBER($A136),ISNUMBER(DI$1)),IF(OFFSET(CountryData!$A$1,'Quality check'!$A136-1,'Quality check'!DI$1-1)=0,"",OFFSET(CountryData!$A$1,'Quality check'!$A136-1,'Quality check'!DI$1-1)),"")</f>
        <v/>
      </c>
      <c r="DJ136" s="308" t="str">
        <f ca="1">IF(AND(ISNUMBER($A136),ISNUMBER(DJ$1)),IF(OFFSET(CountryData!$A$1,'Quality check'!$A136-1,'Quality check'!DJ$1-1)=0,"",OFFSET(CountryData!$A$1,'Quality check'!$A136-1,'Quality check'!DJ$1-1)),"")</f>
        <v/>
      </c>
      <c r="DK136" s="203" t="str">
        <f ca="1">IF(AND(ISNUMBER($A136),ISNUMBER(DK$1)),IF(OFFSET(CountryData!$A$1,'Quality check'!$A136-1,'Quality check'!DK$1-1)=0,"",OFFSET(CountryData!$A$1,'Quality check'!$A136-1,'Quality check'!DK$1-1)),"")</f>
        <v/>
      </c>
      <c r="DL136" s="203" t="str">
        <f ca="1">IF(AND(ISNUMBER($A136),ISNUMBER(DL$1)),IF(OFFSET(CountryData!$A$1,'Quality check'!$A136-1,'Quality check'!DL$1-1)=0,"",OFFSET(CountryData!$A$1,'Quality check'!$A136-1,'Quality check'!DL$1-1)),"")</f>
        <v/>
      </c>
      <c r="DM136" s="203" t="str">
        <f ca="1">IF(AND(ISNUMBER($A136),ISNUMBER(DM$1)),IF(OFFSET(CountryData!$A$1,'Quality check'!$A136-1,'Quality check'!DM$1-1)=0,"",OFFSET(CountryData!$A$1,'Quality check'!$A136-1,'Quality check'!DM$1-1)),"")</f>
        <v/>
      </c>
      <c r="DN136" s="203" t="str">
        <f ca="1">IF(AND(ISNUMBER($A136),ISNUMBER(DN$1)),IF(OFFSET(CountryData!$A$1,'Quality check'!$A136-1,'Quality check'!DN$1-1)=0,"",OFFSET(CountryData!$A$1,'Quality check'!$A136-1,'Quality check'!DN$1-1)),"")</f>
        <v/>
      </c>
      <c r="DO136" t="str">
        <f ca="1">IF(AND(ISNUMBER($A136),ISNUMBER(DO$1)),IF(OFFSET(CountryData!$A$1,'Quality check'!$A136-1,'Quality check'!DO$1-1)=0,"",OFFSET(CountryData!$A$1,'Quality check'!$A136-1,'Quality check'!DO$1-1)),"")</f>
        <v/>
      </c>
      <c r="DP136" t="str">
        <f ca="1">IF(AND(ISNUMBER($A136),ISNUMBER(DP$1)),IF(OFFSET(CountryData!$A$1,'Quality check'!$A136-1,'Quality check'!DP$1-1)=0,"",OFFSET(CountryData!$A$1,'Quality check'!$A136-1,'Quality check'!DP$1-1)),"")</f>
        <v/>
      </c>
      <c r="EF136">
        <f t="shared" si="14"/>
        <v>23</v>
      </c>
      <c r="EG136" t="str">
        <f t="shared" si="15"/>
        <v/>
      </c>
      <c r="EH136" t="str">
        <f t="shared" si="11"/>
        <v/>
      </c>
    </row>
    <row r="137" spans="1:138" x14ac:dyDescent="0.25">
      <c r="A137" s="114" t="str">
        <f>IF(ISNUMBER(MATCH(C137,CountryData!$EM:$EM,0)),MATCH(C137,CountryData!$EM:$EM,0),"")</f>
        <v/>
      </c>
      <c r="F137" s="203" t="str">
        <f ca="1">IF(AND(ISNUMBER($A137),ISNUMBER(F$1)),IF(OFFSET(CountryData!$A$1,'Quality check'!$A137-1,'Quality check'!F$1-1)=0,"",OFFSET(CountryData!$A$1,'Quality check'!$A137-1,'Quality check'!F$1-1)),"")</f>
        <v/>
      </c>
      <c r="G137" s="203" t="str">
        <f ca="1">IF(AND(ISNUMBER($A137),ISNUMBER(G$1)),IF(OFFSET(CountryData!$A$1,'Quality check'!$A137-1,'Quality check'!G$1-1)=0,"",OFFSET(CountryData!$A$1,'Quality check'!$A137-1,'Quality check'!G$1-1)),"")</f>
        <v/>
      </c>
      <c r="H137" s="202" t="str">
        <f ca="1">IF(AND(ISNUMBER($A137),ISNUMBER(H$1)),IF(OFFSET(CountryData!$A$1,'Quality check'!$A137-1,'Quality check'!H$1-1)=0,"",OFFSET(CountryData!$A$1,'Quality check'!$A137-1,'Quality check'!H$1-1)),"")</f>
        <v/>
      </c>
      <c r="I137" s="202" t="str">
        <f ca="1">IF(AND(ISNUMBER($A137),ISNUMBER(I$1)),IF(OFFSET(CountryData!$A$1,'Quality check'!$A137-1,'Quality check'!I$1-1)=0,"",OFFSET(CountryData!$A$1,'Quality check'!$A137-1,'Quality check'!I$1-1)),"")</f>
        <v/>
      </c>
      <c r="J137" s="203" t="str">
        <f ca="1">IF(AND(ISNUMBER($A137),ISNUMBER(J$1)),IF(OFFSET(CountryData!$A$1,'Quality check'!$A137-1,'Quality check'!J$1-1)=0,"",OFFSET(CountryData!$A$1,'Quality check'!$A137-1,'Quality check'!J$1-1)),"")</f>
        <v/>
      </c>
      <c r="K137" s="203" t="str">
        <f ca="1">IF(AND(ISNUMBER($A137),ISNUMBER(K$1)),IF(OFFSET(CountryData!$A$1,'Quality check'!$A137-1,'Quality check'!K$1-1)=0,"",OFFSET(CountryData!$A$1,'Quality check'!$A137-1,'Quality check'!K$1-1)),"")</f>
        <v/>
      </c>
      <c r="L137" s="203" t="str">
        <f ca="1">IF(AND(ISNUMBER($A137),ISNUMBER(L$1)),IF(OFFSET(CountryData!$A$1,'Quality check'!$A137-1,'Quality check'!L$1-1)=0,"",OFFSET(CountryData!$A$1,'Quality check'!$A137-1,'Quality check'!L$1-1)),"")</f>
        <v/>
      </c>
      <c r="M137" s="203" t="str">
        <f ca="1">IF(AND(ISNUMBER($A137),ISNUMBER(M$1)),IF(OFFSET(CountryData!$A$1,'Quality check'!$A137-1,'Quality check'!M$1-1)=0,"",OFFSET(CountryData!$A$1,'Quality check'!$A137-1,'Quality check'!M$1-1)),"")</f>
        <v/>
      </c>
      <c r="N137" s="203" t="str">
        <f ca="1">IF(AND(ISNUMBER($A137),ISNUMBER(N$1)),IF(OFFSET(CountryData!$A$1,'Quality check'!$A137-1,'Quality check'!N$1-1)=0,"",OFFSET(CountryData!$A$1,'Quality check'!$A137-1,'Quality check'!N$1-1)),"")</f>
        <v/>
      </c>
      <c r="O137" s="203" t="str">
        <f ca="1">IF(AND(ISNUMBER($A137),ISNUMBER(O$1)),IF(OFFSET(CountryData!$A$1,'Quality check'!$A137-1,'Quality check'!O$1-1)=0,"",OFFSET(CountryData!$A$1,'Quality check'!$A137-1,'Quality check'!O$1-1)),"")</f>
        <v/>
      </c>
      <c r="P137" s="203" t="str">
        <f ca="1">IF(AND(ISNUMBER($A137),ISNUMBER(P$1)),IF(OFFSET(CountryData!$A$1,'Quality check'!$A137-1,'Quality check'!P$1-1)=0,"",OFFSET(CountryData!$A$1,'Quality check'!$A137-1,'Quality check'!P$1-1)),"")</f>
        <v/>
      </c>
      <c r="Q137" s="203" t="str">
        <f ca="1">IF(AND(ISNUMBER($A137),ISNUMBER(Q$1)),IF(OFFSET(CountryData!$A$1,'Quality check'!$A137-1,'Quality check'!Q$1-1)=0,"",OFFSET(CountryData!$A$1,'Quality check'!$A137-1,'Quality check'!Q$1-1)),"")</f>
        <v/>
      </c>
      <c r="R137" s="203" t="str">
        <f ca="1">IF(AND(ISNUMBER($A137),ISNUMBER(R$1)),IF(OFFSET(CountryData!$A$1,'Quality check'!$A137-1,'Quality check'!R$1-1)=0,"",OFFSET(CountryData!$A$1,'Quality check'!$A137-1,'Quality check'!R$1-1)),"")</f>
        <v/>
      </c>
      <c r="S137" s="203" t="str">
        <f ca="1">IF(AND(ISNUMBER($A137),ISNUMBER(S$1)),IF(OFFSET(CountryData!$A$1,'Quality check'!$A137-1,'Quality check'!S$1-1)=0,"",OFFSET(CountryData!$A$1,'Quality check'!$A137-1,'Quality check'!S$1-1)),"")</f>
        <v/>
      </c>
      <c r="T137" s="202" t="str">
        <f ca="1">IF(AND(ISNUMBER($A137),ISNUMBER(T$1)),IF(OFFSET(CountryData!$A$1,'Quality check'!$A137-1,'Quality check'!T$1-1)=0,"",OFFSET(CountryData!$A$1,'Quality check'!$A137-1,'Quality check'!T$1-1)),"")</f>
        <v/>
      </c>
      <c r="U137" s="203" t="str">
        <f ca="1">IF(AND(ISNUMBER($A137),ISNUMBER(U$1)),IF(OFFSET(CountryData!$A$1,'Quality check'!$A137-1,'Quality check'!U$1-1)=0,"",OFFSET(CountryData!$A$1,'Quality check'!$A137-1,'Quality check'!U$1-1)),"")</f>
        <v/>
      </c>
      <c r="V137" s="203" t="str">
        <f ca="1">IF(AND(ISNUMBER($A137),ISNUMBER(V$1)),IF(OFFSET(CountryData!$A$1,'Quality check'!$A137-1,'Quality check'!V$1-1)=0,"",OFFSET(CountryData!$A$1,'Quality check'!$A137-1,'Quality check'!V$1-1)),"")</f>
        <v/>
      </c>
      <c r="W137" s="202" t="str">
        <f ca="1">IF(AND(ISNUMBER($A137),ISNUMBER(W$1)),IF(OFFSET(CountryData!$A$1,'Quality check'!$A137-1,'Quality check'!W$1-1)=0,"",OFFSET(CountryData!$A$1,'Quality check'!$A137-1,'Quality check'!W$1-1)),"")</f>
        <v/>
      </c>
      <c r="X137" s="202" t="str">
        <f ca="1">IF(AND(ISNUMBER($A137),ISNUMBER(X$1)),IF(OFFSET(CountryData!$A$1,'Quality check'!$A137-1,'Quality check'!X$1-1)=0,"",OFFSET(CountryData!$A$1,'Quality check'!$A137-1,'Quality check'!X$1-1)),"")</f>
        <v/>
      </c>
      <c r="Y137" s="202" t="str">
        <f ca="1">IF(AND(ISNUMBER($A137),ISNUMBER(Y$1)),IF(OFFSET(CountryData!$A$1,'Quality check'!$A137-1,'Quality check'!Y$1-1)=0,"",OFFSET(CountryData!$A$1,'Quality check'!$A137-1,'Quality check'!Y$1-1)),"")</f>
        <v/>
      </c>
      <c r="Z137" s="202" t="str">
        <f ca="1">IF(AND(ISNUMBER($A137),ISNUMBER(Z$1)),IF(OFFSET(CountryData!$A$1,'Quality check'!$A137-1,'Quality check'!Z$1-1)=0,"",OFFSET(CountryData!$A$1,'Quality check'!$A137-1,'Quality check'!Z$1-1)),"")</f>
        <v/>
      </c>
      <c r="AA137" s="203" t="str">
        <f ca="1">IF(AND(ISNUMBER($A137),ISNUMBER(AA$1)),IF(OFFSET(CountryData!$A$1,'Quality check'!$A137-1,'Quality check'!AA$1-1)=0,"",OFFSET(CountryData!$A$1,'Quality check'!$A137-1,'Quality check'!AA$1-1)),"")</f>
        <v/>
      </c>
      <c r="AB137" s="203" t="str">
        <f ca="1">IF(AND(ISNUMBER($A137),ISNUMBER(AB$1)),IF(OFFSET(CountryData!$A$1,'Quality check'!$A137-1,'Quality check'!AB$1-1)=0,"",OFFSET(CountryData!$A$1,'Quality check'!$A137-1,'Quality check'!AB$1-1)),"")</f>
        <v/>
      </c>
      <c r="AC137" s="203" t="str">
        <f ca="1">IF(AND(ISNUMBER($A137),ISNUMBER(AC$1)),IF(OFFSET(CountryData!$A$1,'Quality check'!$A137-1,'Quality check'!AC$1-1)=0,"",OFFSET(CountryData!$A$1,'Quality check'!$A137-1,'Quality check'!AC$1-1)),"")</f>
        <v/>
      </c>
      <c r="AD137" s="203" t="str">
        <f ca="1">IF(AND(ISNUMBER($A137),ISNUMBER(AD$1)),IF(OFFSET(CountryData!$A$1,'Quality check'!$A137-1,'Quality check'!AD$1-1)=0,"",OFFSET(CountryData!$A$1,'Quality check'!$A137-1,'Quality check'!AD$1-1)),"")</f>
        <v/>
      </c>
      <c r="AE137" s="202" t="str">
        <f ca="1">IF(AND(ISNUMBER($A137),ISNUMBER(AE$1)),IF(OFFSET(CountryData!$A$1,'Quality check'!$A137-1,'Quality check'!AE$1-1)=0,"",OFFSET(CountryData!$A$1,'Quality check'!$A137-1,'Quality check'!AE$1-1)),"")</f>
        <v/>
      </c>
      <c r="AF137" s="308" t="str">
        <f ca="1">IF(AND(ISNUMBER($A137),ISNUMBER(AF$1)),IF(OFFSET(CountryData!$A$1,'Quality check'!$A137-1,'Quality check'!AF$1-1)=0,"",OFFSET(CountryData!$A$1,'Quality check'!$A137-1,'Quality check'!AF$1-1)),"")</f>
        <v/>
      </c>
      <c r="AG137" s="203" t="str">
        <f ca="1">IF(AND(ISNUMBER($A137),ISNUMBER(AG$1)),IF(OFFSET(CountryData!$A$1,'Quality check'!$A137-1,'Quality check'!AG$1-1)=0,"",OFFSET(CountryData!$A$1,'Quality check'!$A137-1,'Quality check'!AG$1-1)),"")</f>
        <v/>
      </c>
      <c r="AH137" s="203" t="str">
        <f ca="1">IF(AND(ISNUMBER($A137),ISNUMBER(AH$1)),IF(OFFSET(CountryData!$A$1,'Quality check'!$A137-1,'Quality check'!AH$1-1)=0,"",OFFSET(CountryData!$A$1,'Quality check'!$A137-1,'Quality check'!AH$1-1)),"")</f>
        <v/>
      </c>
      <c r="AI137" s="203" t="str">
        <f ca="1">IF(AND(ISNUMBER($A137),ISNUMBER(AI$1)),IF(OFFSET(CountryData!$A$1,'Quality check'!$A137-1,'Quality check'!AI$1-1)=0,"",OFFSET(CountryData!$A$1,'Quality check'!$A137-1,'Quality check'!AI$1-1)),"")</f>
        <v/>
      </c>
      <c r="AJ137" s="202" t="str">
        <f ca="1">IF(AND(ISNUMBER($A137),ISNUMBER(AJ$1)),IF(OFFSET(CountryData!$A$1,'Quality check'!$A137-1,'Quality check'!AJ$1-1)=0,"",OFFSET(CountryData!$A$1,'Quality check'!$A137-1,'Quality check'!AJ$1-1)),"")</f>
        <v/>
      </c>
      <c r="AK137" s="202" t="str">
        <f ca="1">IF(AND(ISNUMBER($A137),ISNUMBER(AK$1)),IF(OFFSET(CountryData!$A$1,'Quality check'!$A137-1,'Quality check'!AK$1-1)=0,"",OFFSET(CountryData!$A$1,'Quality check'!$A137-1,'Quality check'!AK$1-1)),"")</f>
        <v/>
      </c>
      <c r="AL137" s="202" t="str">
        <f ca="1">IF(AND(ISNUMBER($A137),ISNUMBER(AL$1)),IF(OFFSET(CountryData!$A$1,'Quality check'!$A137-1,'Quality check'!AL$1-1)=0,"",OFFSET(CountryData!$A$1,'Quality check'!$A137-1,'Quality check'!AL$1-1)),"")</f>
        <v/>
      </c>
      <c r="AM137" s="202" t="str">
        <f ca="1">IF(AND(ISNUMBER($A137),ISNUMBER(AM$1)),IF(OFFSET(CountryData!$A$1,'Quality check'!$A137-1,'Quality check'!AM$1-1)=0,"",OFFSET(CountryData!$A$1,'Quality check'!$A137-1,'Quality check'!AM$1-1)),"")</f>
        <v/>
      </c>
      <c r="AN137" s="202" t="str">
        <f ca="1">IF(AND(ISNUMBER($A137),ISNUMBER(AN$1)),IF(OFFSET(CountryData!$A$1,'Quality check'!$A137-1,'Quality check'!AN$1-1)=0,"",OFFSET(CountryData!$A$1,'Quality check'!$A137-1,'Quality check'!AN$1-1)),"")</f>
        <v/>
      </c>
      <c r="AO137" s="203" t="str">
        <f ca="1">IF(AND(ISNUMBER($A137),ISNUMBER(AO$1)),IF(OFFSET(CountryData!$A$1,'Quality check'!$A137-1,'Quality check'!AO$1-1)=0,"",OFFSET(CountryData!$A$1,'Quality check'!$A137-1,'Quality check'!AO$1-1)),"")</f>
        <v/>
      </c>
      <c r="AP137" s="203" t="str">
        <f ca="1">IF(AND(ISNUMBER($A137),ISNUMBER(AP$1)),IF(OFFSET(CountryData!$A$1,'Quality check'!$A137-1,'Quality check'!AP$1-1)=0,"",OFFSET(CountryData!$A$1,'Quality check'!$A137-1,'Quality check'!AP$1-1)),"")</f>
        <v/>
      </c>
      <c r="AQ137" s="202" t="str">
        <f ca="1">IF(AND(ISNUMBER($A137),ISNUMBER(AQ$1)),IF(OFFSET(CountryData!$A$1,'Quality check'!$A137-1,'Quality check'!AQ$1-1)=0,"",OFFSET(CountryData!$A$1,'Quality check'!$A137-1,'Quality check'!AQ$1-1)),"")</f>
        <v/>
      </c>
      <c r="AR137" s="202" t="str">
        <f ca="1">IF(AND(ISNUMBER($A137),ISNUMBER(AR$1)),IF(OFFSET(CountryData!$A$1,'Quality check'!$A137-1,'Quality check'!AR$1-1)=0,"",OFFSET(CountryData!$A$1,'Quality check'!$A137-1,'Quality check'!AR$1-1)),"")</f>
        <v/>
      </c>
      <c r="AS137" s="202" t="str">
        <f ca="1">IF(AND(ISNUMBER($A137),ISNUMBER(AS$1)),IF(OFFSET(CountryData!$A$1,'Quality check'!$A137-1,'Quality check'!AS$1-1)=0,"",OFFSET(CountryData!$A$1,'Quality check'!$A137-1,'Quality check'!AS$1-1)),"")</f>
        <v/>
      </c>
      <c r="AT137" s="202" t="str">
        <f ca="1">IF(AND(ISNUMBER($A137),ISNUMBER(AT$1)),IF(OFFSET(CountryData!$A$1,'Quality check'!$A137-1,'Quality check'!AT$1-1)=0,"",OFFSET(CountryData!$A$1,'Quality check'!$A137-1,'Quality check'!AT$1-1)),"")</f>
        <v/>
      </c>
      <c r="AU137" s="202" t="str">
        <f ca="1">IF(AND(ISNUMBER($A137),ISNUMBER(AU$1)),IF(OFFSET(CountryData!$A$1,'Quality check'!$A137-1,'Quality check'!AU$1-1)=0,"",OFFSET(CountryData!$A$1,'Quality check'!$A137-1,'Quality check'!AU$1-1)),"")</f>
        <v/>
      </c>
      <c r="AV137" s="202" t="str">
        <f ca="1">IF(AND(ISNUMBER($A137),ISNUMBER(AV$1)),IF(OFFSET(CountryData!$A$1,'Quality check'!$A137-1,'Quality check'!AV$1-1)=0,"",OFFSET(CountryData!$A$1,'Quality check'!$A137-1,'Quality check'!AV$1-1)),"")</f>
        <v/>
      </c>
      <c r="AW137" s="203" t="str">
        <f ca="1">IF(AND(ISNUMBER($A137),ISNUMBER(AW$1)),IF(OFFSET(CountryData!$A$1,'Quality check'!$A137-1,'Quality check'!AW$1-1)=0,"",OFFSET(CountryData!$A$1,'Quality check'!$A137-1,'Quality check'!AW$1-1)),"")</f>
        <v/>
      </c>
      <c r="AX137" s="203" t="str">
        <f ca="1">IF(AND(ISNUMBER($A137),ISNUMBER(AX$1)),IF(OFFSET(CountryData!$A$1,'Quality check'!$A137-1,'Quality check'!AX$1-1)=0,"",OFFSET(CountryData!$A$1,'Quality check'!$A137-1,'Quality check'!AX$1-1)),"")</f>
        <v/>
      </c>
      <c r="AY137" s="202" t="str">
        <f ca="1">IF(AND(ISNUMBER($A137),ISNUMBER(AY$1)),IF(OFFSET(CountryData!$A$1,'Quality check'!$A137-1,'Quality check'!AY$1-1)=0,"",OFFSET(CountryData!$A$1,'Quality check'!$A137-1,'Quality check'!AY$1-1)),"")</f>
        <v/>
      </c>
      <c r="AZ137" s="202" t="str">
        <f ca="1">IF(AND(ISNUMBER($A137),ISNUMBER(AZ$1)),IF(OFFSET(CountryData!$A$1,'Quality check'!$A137-1,'Quality check'!AZ$1-1)=0,"",OFFSET(CountryData!$A$1,'Quality check'!$A137-1,'Quality check'!AZ$1-1)),"")</f>
        <v/>
      </c>
      <c r="BA137" s="202" t="str">
        <f ca="1">IF(AND(ISNUMBER($A137),ISNUMBER(BA$1)),IF(OFFSET(CountryData!$A$1,'Quality check'!$A137-1,'Quality check'!BA$1-1)=0,"",OFFSET(CountryData!$A$1,'Quality check'!$A137-1,'Quality check'!BA$1-1)),"")</f>
        <v/>
      </c>
      <c r="BB137" s="202" t="str">
        <f ca="1">IF(AND(ISNUMBER($A137),ISNUMBER(BB$1)),IF(OFFSET(CountryData!$A$1,'Quality check'!$A137-1,'Quality check'!BB$1-1)=0,"",OFFSET(CountryData!$A$1,'Quality check'!$A137-1,'Quality check'!BB$1-1)),"")</f>
        <v/>
      </c>
      <c r="BC137" s="202" t="str">
        <f ca="1">IF(AND(ISNUMBER($A137),ISNUMBER(BC$1)),IF(OFFSET(CountryData!$A$1,'Quality check'!$A137-1,'Quality check'!BC$1-1)=0,"",OFFSET(CountryData!$A$1,'Quality check'!$A137-1,'Quality check'!BC$1-1)),"")</f>
        <v/>
      </c>
      <c r="BD137" s="313" t="str">
        <f ca="1">IF(AND(ISNUMBER($A137),ISNUMBER(BD$1)),IF(OFFSET(CountryData!$A$1,'Quality check'!$A137-1,'Quality check'!BD$1-1)=0,"",OFFSET(CountryData!$A$1,'Quality check'!$A137-1,'Quality check'!BD$1-1)),"")</f>
        <v/>
      </c>
      <c r="BE137" s="313" t="str">
        <f ca="1">IF(AND(ISNUMBER($A137),ISNUMBER(BE$1)),IF(OFFSET(CountryData!$A$1,'Quality check'!$A137-1,'Quality check'!BE$1-1)=0,"",OFFSET(CountryData!$A$1,'Quality check'!$A137-1,'Quality check'!BE$1-1)),"")</f>
        <v/>
      </c>
      <c r="BF137" s="313" t="str">
        <f ca="1">IF(AND(ISNUMBER($A137),ISNUMBER(BF$1)),IF(OFFSET(CountryData!$A$1,'Quality check'!$A137-1,'Quality check'!BF$1-1)=0,"",OFFSET(CountryData!$A$1,'Quality check'!$A137-1,'Quality check'!BF$1-1)),"")</f>
        <v/>
      </c>
      <c r="BG137" s="203" t="str">
        <f ca="1">IF(AND(ISNUMBER($A137),ISNUMBER(BG$1)),IF(OFFSET(CountryData!$A$1,'Quality check'!$A137-1,'Quality check'!BG$1-1)=0,"",OFFSET(CountryData!$A$1,'Quality check'!$A137-1,'Quality check'!BG$1-1)),"")</f>
        <v/>
      </c>
      <c r="BH137" s="202" t="str">
        <f ca="1">IF(AND(ISNUMBER($A137),ISNUMBER(BH$1)),IF(OFFSET(CountryData!$A$1,'Quality check'!$A137-1,'Quality check'!BH$1-1)=0,"",OFFSET(CountryData!$A$1,'Quality check'!$A137-1,'Quality check'!BH$1-1)),"")</f>
        <v/>
      </c>
      <c r="BI137" s="203" t="str">
        <f ca="1">IF(AND(ISNUMBER($A137),ISNUMBER(BI$1)),IF(OFFSET(CountryData!$A$1,'Quality check'!$A137-1,'Quality check'!BI$1-1)=0,"",OFFSET(CountryData!$A$1,'Quality check'!$A137-1,'Quality check'!BI$1-1)),"")</f>
        <v/>
      </c>
      <c r="BJ137" s="202" t="str">
        <f ca="1">IF(AND(ISNUMBER($A137),ISNUMBER(BJ$1)),IF(OFFSET(CountryData!$A$1,'Quality check'!$A137-1,'Quality check'!BJ$1-1)=0,"",OFFSET(CountryData!$A$1,'Quality check'!$A137-1,'Quality check'!BJ$1-1)),"")</f>
        <v/>
      </c>
      <c r="BK137" s="202" t="str">
        <f ca="1">IF(AND(ISNUMBER($A137),ISNUMBER(BK$1)),IF(OFFSET(CountryData!$A$1,'Quality check'!$A137-1,'Quality check'!BK$1-1)=0,"",OFFSET(CountryData!$A$1,'Quality check'!$A137-1,'Quality check'!BK$1-1)),"")</f>
        <v/>
      </c>
      <c r="BL137" s="308" t="str">
        <f ca="1">IF(AND(ISNUMBER($A137),ISNUMBER(BL$1)),IF(OFFSET(CountryData!$A$1,'Quality check'!$A137-1,'Quality check'!BL$1-1)=0,"",OFFSET(CountryData!$A$1,'Quality check'!$A137-1,'Quality check'!BL$1-1)),"")</f>
        <v/>
      </c>
      <c r="BM137" s="308" t="str">
        <f ca="1">IF(AND(ISNUMBER($A137),ISNUMBER(BM$1)),IF(OFFSET(CountryData!$A$1,'Quality check'!$A137-1,'Quality check'!BM$1-1)=0,"",OFFSET(CountryData!$A$1,'Quality check'!$A137-1,'Quality check'!BM$1-1)),"")</f>
        <v/>
      </c>
      <c r="BN137" s="308" t="str">
        <f ca="1">IF(AND(ISNUMBER($A137),ISNUMBER(BN$1)),IF(OFFSET(CountryData!$A$1,'Quality check'!$A137-1,'Quality check'!BN$1-1)=0,"",OFFSET(CountryData!$A$1,'Quality check'!$A137-1,'Quality check'!BN$1-1)),"")</f>
        <v/>
      </c>
      <c r="BO137" s="308" t="str">
        <f ca="1">IF(AND(ISNUMBER($A137),ISNUMBER(BO$1)),IF(OFFSET(CountryData!$A$1,'Quality check'!$A137-1,'Quality check'!BO$1-1)=0,"",OFFSET(CountryData!$A$1,'Quality check'!$A137-1,'Quality check'!BO$1-1)),"")</f>
        <v/>
      </c>
      <c r="BP137" s="308" t="str">
        <f ca="1">IF(AND(ISNUMBER($A137),ISNUMBER(BP$1)),IF(OFFSET(CountryData!$A$1,'Quality check'!$A137-1,'Quality check'!BP$1-1)=0,"",OFFSET(CountryData!$A$1,'Quality check'!$A137-1,'Quality check'!BP$1-1)),"")</f>
        <v/>
      </c>
      <c r="BQ137" s="308" t="str">
        <f ca="1">IF(AND(ISNUMBER($A137),ISNUMBER(BQ$1)),IF(OFFSET(CountryData!$A$1,'Quality check'!$A137-1,'Quality check'!BQ$1-1)=0,"",OFFSET(CountryData!$A$1,'Quality check'!$A137-1,'Quality check'!BQ$1-1)),"")</f>
        <v/>
      </c>
      <c r="BR137" s="308" t="str">
        <f ca="1">IF(AND(ISNUMBER($A137),ISNUMBER(BR$1)),IF(OFFSET(CountryData!$A$1,'Quality check'!$A137-1,'Quality check'!BR$1-1)=0,"",OFFSET(CountryData!$A$1,'Quality check'!$A137-1,'Quality check'!BR$1-1)),"")</f>
        <v/>
      </c>
      <c r="BS137" s="308" t="str">
        <f ca="1">IF(AND(ISNUMBER($A137),ISNUMBER(BS$1)),IF(OFFSET(CountryData!$A$1,'Quality check'!$A137-1,'Quality check'!BS$1-1)=0,"",OFFSET(CountryData!$A$1,'Quality check'!$A137-1,'Quality check'!BS$1-1)),"")</f>
        <v/>
      </c>
      <c r="BT137" s="308" t="str">
        <f ca="1">IF(AND(ISNUMBER($A137),ISNUMBER(BT$1)),IF(OFFSET(CountryData!$A$1,'Quality check'!$A137-1,'Quality check'!BT$1-1)=0,"",OFFSET(CountryData!$A$1,'Quality check'!$A137-1,'Quality check'!BT$1-1)),"")</f>
        <v/>
      </c>
      <c r="BU137" s="308" t="str">
        <f ca="1">IF(AND(ISNUMBER($A137),ISNUMBER(BU$1)),IF(OFFSET(CountryData!$A$1,'Quality check'!$A137-1,'Quality check'!BU$1-1)=0,"",OFFSET(CountryData!$A$1,'Quality check'!$A137-1,'Quality check'!BU$1-1)),"")</f>
        <v/>
      </c>
      <c r="BV137" s="308" t="str">
        <f ca="1">IF(AND(ISNUMBER($A137),ISNUMBER(BV$1)),IF(OFFSET(CountryData!$A$1,'Quality check'!$A137-1,'Quality check'!BV$1-1)=0,"",OFFSET(CountryData!$A$1,'Quality check'!$A137-1,'Quality check'!BV$1-1)),"")</f>
        <v/>
      </c>
      <c r="BW137" s="308" t="str">
        <f ca="1">IF(AND(ISNUMBER($A137),ISNUMBER(BW$1)),IF(OFFSET(CountryData!$A$1,'Quality check'!$A137-1,'Quality check'!BW$1-1)=0,"",OFFSET(CountryData!$A$1,'Quality check'!$A137-1,'Quality check'!BW$1-1)),"")</f>
        <v/>
      </c>
      <c r="BX137" s="202" t="str">
        <f ca="1">IF(AND(ISNUMBER($A137),ISNUMBER(BX$1)),IF(OFFSET(CountryData!$A$1,'Quality check'!$A137-1,'Quality check'!BX$1-1)=0,"",OFFSET(CountryData!$A$1,'Quality check'!$A137-1,'Quality check'!BX$1-1)),"")</f>
        <v/>
      </c>
      <c r="BY137" s="308" t="str">
        <f ca="1">IF(AND(ISNUMBER($A137),ISNUMBER(BY$1)),IF(OFFSET(CountryData!$A$1,'Quality check'!$A137-1,'Quality check'!BY$1-1)=0,"",OFFSET(CountryData!$A$1,'Quality check'!$A137-1,'Quality check'!BY$1-1)),"")</f>
        <v/>
      </c>
      <c r="BZ137" s="308" t="str">
        <f ca="1">IF(AND(ISNUMBER($A137),ISNUMBER(BZ$1)),IF(OFFSET(CountryData!$A$1,'Quality check'!$A137-1,'Quality check'!BZ$1-1)=0,"",OFFSET(CountryData!$A$1,'Quality check'!$A137-1,'Quality check'!BZ$1-1)),"")</f>
        <v/>
      </c>
      <c r="CA137" s="308" t="str">
        <f ca="1">IF(AND(ISNUMBER($A137),ISNUMBER(CA$1)),IF(OFFSET(CountryData!$A$1,'Quality check'!$A137-1,'Quality check'!CA$1-1)=0,"",OFFSET(CountryData!$A$1,'Quality check'!$A137-1,'Quality check'!CA$1-1)),"")</f>
        <v/>
      </c>
      <c r="CB137" s="308" t="str">
        <f ca="1">IF(AND(ISNUMBER($A137),ISNUMBER(CB$1)),IF(OFFSET(CountryData!$A$1,'Quality check'!$A137-1,'Quality check'!CB$1-1)=0,"",OFFSET(CountryData!$A$1,'Quality check'!$A137-1,'Quality check'!CB$1-1)),"")</f>
        <v/>
      </c>
      <c r="CC137" s="308" t="str">
        <f ca="1">IF(AND(ISNUMBER($A137),ISNUMBER(CC$1)),IF(OFFSET(CountryData!$A$1,'Quality check'!$A137-1,'Quality check'!CC$1-1)=0,"",OFFSET(CountryData!$A$1,'Quality check'!$A137-1,'Quality check'!CC$1-1)),"")</f>
        <v/>
      </c>
      <c r="CD137" s="308" t="str">
        <f ca="1">IF(AND(ISNUMBER($A137),ISNUMBER(CD$1)),IF(OFFSET(CountryData!$A$1,'Quality check'!$A137-1,'Quality check'!CD$1-1)=0,"",OFFSET(CountryData!$A$1,'Quality check'!$A137-1,'Quality check'!CD$1-1)),"")</f>
        <v/>
      </c>
      <c r="CE137" s="308" t="str">
        <f ca="1">IF(AND(ISNUMBER($A137),ISNUMBER(CE$1)),IF(OFFSET(CountryData!$A$1,'Quality check'!$A137-1,'Quality check'!CE$1-1)=0,"",OFFSET(CountryData!$A$1,'Quality check'!$A137-1,'Quality check'!CE$1-1)),"")</f>
        <v/>
      </c>
      <c r="CF137" s="308" t="str">
        <f ca="1">IF(AND(ISNUMBER($A137),ISNUMBER(CF$1)),IF(OFFSET(CountryData!$A$1,'Quality check'!$A137-1,'Quality check'!CF$1-1)=0,"",OFFSET(CountryData!$A$1,'Quality check'!$A137-1,'Quality check'!CF$1-1)),"")</f>
        <v/>
      </c>
      <c r="CG137" s="308" t="str">
        <f ca="1">IF(AND(ISNUMBER($A137),ISNUMBER(CG$1)),IF(OFFSET(CountryData!$A$1,'Quality check'!$A137-1,'Quality check'!CG$1-1)=0,"",OFFSET(CountryData!$A$1,'Quality check'!$A137-1,'Quality check'!CG$1-1)),"")</f>
        <v/>
      </c>
      <c r="CH137" s="308" t="str">
        <f ca="1">IF(AND(ISNUMBER($A137),ISNUMBER(CH$1)),IF(OFFSET(CountryData!$A$1,'Quality check'!$A137-1,'Quality check'!CH$1-1)=0,"",OFFSET(CountryData!$A$1,'Quality check'!$A137-1,'Quality check'!CH$1-1)),"")</f>
        <v/>
      </c>
      <c r="CI137" s="308" t="str">
        <f ca="1">IF(AND(ISNUMBER($A137),ISNUMBER(CI$1)),IF(OFFSET(CountryData!$A$1,'Quality check'!$A137-1,'Quality check'!CI$1-1)=0,"",OFFSET(CountryData!$A$1,'Quality check'!$A137-1,'Quality check'!CI$1-1)),"")</f>
        <v/>
      </c>
      <c r="CJ137" s="308" t="str">
        <f ca="1">IF(AND(ISNUMBER($A137),ISNUMBER(CJ$1)),IF(OFFSET(CountryData!$A$1,'Quality check'!$A137-1,'Quality check'!CJ$1-1)=0,"",OFFSET(CountryData!$A$1,'Quality check'!$A137-1,'Quality check'!CJ$1-1)),"")</f>
        <v/>
      </c>
      <c r="CK137" s="202" t="str">
        <f ca="1">IF(AND(ISNUMBER($A137),ISNUMBER(CK$1)),IF(OFFSET(CountryData!$A$1,'Quality check'!$A137-1,'Quality check'!CK$1-1)=0,"",OFFSET(CountryData!$A$1,'Quality check'!$A137-1,'Quality check'!CK$1-1)),"")</f>
        <v/>
      </c>
      <c r="CL137" s="308" t="str">
        <f ca="1">IF(AND(ISNUMBER($A137),ISNUMBER(CL$1)),IF(OFFSET(CountryData!$A$1,'Quality check'!$A137-1,'Quality check'!CL$1-1)=0,"",OFFSET(CountryData!$A$1,'Quality check'!$A137-1,'Quality check'!CL$1-1)),"")</f>
        <v/>
      </c>
      <c r="CM137" s="308" t="str">
        <f ca="1">IF(AND(ISNUMBER($A137),ISNUMBER(CM$1)),IF(OFFSET(CountryData!$A$1,'Quality check'!$A137-1,'Quality check'!CM$1-1)=0,"",OFFSET(CountryData!$A$1,'Quality check'!$A137-1,'Quality check'!CM$1-1)),"")</f>
        <v/>
      </c>
      <c r="CN137" s="308" t="str">
        <f ca="1">IF(AND(ISNUMBER($A137),ISNUMBER(CN$1)),IF(OFFSET(CountryData!$A$1,'Quality check'!$A137-1,'Quality check'!CN$1-1)=0,"",OFFSET(CountryData!$A$1,'Quality check'!$A137-1,'Quality check'!CN$1-1)),"")</f>
        <v/>
      </c>
      <c r="CO137" s="308" t="str">
        <f ca="1">IF(AND(ISNUMBER($A137),ISNUMBER(CO$1)),IF(OFFSET(CountryData!$A$1,'Quality check'!$A137-1,'Quality check'!CO$1-1)=0,"",OFFSET(CountryData!$A$1,'Quality check'!$A137-1,'Quality check'!CO$1-1)),"")</f>
        <v/>
      </c>
      <c r="CP137" s="308" t="str">
        <f ca="1">IF(AND(ISNUMBER($A137),ISNUMBER(CP$1)),IF(OFFSET(CountryData!$A$1,'Quality check'!$A137-1,'Quality check'!CP$1-1)=0,"",OFFSET(CountryData!$A$1,'Quality check'!$A137-1,'Quality check'!CP$1-1)),"")</f>
        <v/>
      </c>
      <c r="CQ137" s="308" t="str">
        <f ca="1">IF(AND(ISNUMBER($A137),ISNUMBER(CQ$1)),IF(OFFSET(CountryData!$A$1,'Quality check'!$A137-1,'Quality check'!CQ$1-1)=0,"",OFFSET(CountryData!$A$1,'Quality check'!$A137-1,'Quality check'!CQ$1-1)),"")</f>
        <v/>
      </c>
      <c r="CR137" s="203" t="str">
        <f ca="1">IF(AND(ISNUMBER($A137),ISNUMBER(CR$1)),IF(OFFSET(CountryData!$A$1,'Quality check'!$A137-1,'Quality check'!CR$1-1)=0,"",OFFSET(CountryData!$A$1,'Quality check'!$A137-1,'Quality check'!CR$1-1)),"")</f>
        <v/>
      </c>
      <c r="CS137" s="203" t="str">
        <f ca="1">IF(AND(ISNUMBER($A137),ISNUMBER(CS$1)),IF(OFFSET(CountryData!$A$1,'Quality check'!$A137-1,'Quality check'!CS$1-1)=0,"",OFFSET(CountryData!$A$1,'Quality check'!$A137-1,'Quality check'!CS$1-1)),"")</f>
        <v/>
      </c>
      <c r="CT137" s="203" t="str">
        <f ca="1">IF(AND(ISNUMBER($A137),ISNUMBER(CT$1)),IF(OFFSET(CountryData!$A$1,'Quality check'!$A137-1,'Quality check'!CT$1-1)=0,"",OFFSET(CountryData!$A$1,'Quality check'!$A137-1,'Quality check'!CT$1-1)),"")</f>
        <v/>
      </c>
      <c r="CU137" s="203" t="str">
        <f ca="1">IF(AND(ISNUMBER($A137),ISNUMBER(CU$1)),IF(OFFSET(CountryData!$A$1,'Quality check'!$A137-1,'Quality check'!CU$1-1)=0,"",OFFSET(CountryData!$A$1,'Quality check'!$A137-1,'Quality check'!CU$1-1)),"")</f>
        <v/>
      </c>
      <c r="CV137" s="203" t="str">
        <f ca="1">IF(AND(ISNUMBER($A137),ISNUMBER(CV$1)),IF(OFFSET(CountryData!$A$1,'Quality check'!$A137-1,'Quality check'!CV$1-1)=0,"",OFFSET(CountryData!$A$1,'Quality check'!$A137-1,'Quality check'!CV$1-1)),"")</f>
        <v/>
      </c>
      <c r="CW137" s="203" t="str">
        <f ca="1">IF(AND(ISNUMBER($A137),ISNUMBER(CW$1)),IF(OFFSET(CountryData!$A$1,'Quality check'!$A137-1,'Quality check'!CW$1-1)=0,"",OFFSET(CountryData!$A$1,'Quality check'!$A137-1,'Quality check'!CW$1-1)),"")</f>
        <v/>
      </c>
      <c r="CX137" s="203" t="str">
        <f ca="1">IF(AND(ISNUMBER($A137),ISNUMBER(CX$1)),IF(OFFSET(CountryData!$A$1,'Quality check'!$A137-1,'Quality check'!CX$1-1)=0,"",OFFSET(CountryData!$A$1,'Quality check'!$A137-1,'Quality check'!CX$1-1)),"")</f>
        <v/>
      </c>
      <c r="CY137" s="203" t="str">
        <f ca="1">IF(AND(ISNUMBER($A137),ISNUMBER(CY$1)),IF(OFFSET(CountryData!$A$1,'Quality check'!$A137-1,'Quality check'!CY$1-1)=0,"",OFFSET(CountryData!$A$1,'Quality check'!$A137-1,'Quality check'!CY$1-1)),"")</f>
        <v/>
      </c>
      <c r="CZ137" s="308" t="str">
        <f ca="1">IF(AND(ISNUMBER($A137),ISNUMBER(CZ$1)),IF(OFFSET(CountryData!$A$1,'Quality check'!$A137-1,'Quality check'!CZ$1-1)=0,"",OFFSET(CountryData!$A$1,'Quality check'!$A137-1,'Quality check'!CZ$1-1)),"")</f>
        <v/>
      </c>
      <c r="DA137" s="308" t="str">
        <f ca="1">IF(AND(ISNUMBER($A137),ISNUMBER(DA$1)),IF(OFFSET(CountryData!$A$1,'Quality check'!$A137-1,'Quality check'!DA$1-1)=0,"",OFFSET(CountryData!$A$1,'Quality check'!$A137-1,'Quality check'!DA$1-1)),"")</f>
        <v/>
      </c>
      <c r="DB137" s="202" t="str">
        <f ca="1">IF(AND(ISNUMBER($A137),ISNUMBER(DB$1)),IF(OFFSET(CountryData!$A$1,'Quality check'!$A137-1,'Quality check'!DB$1-1)=0,"",OFFSET(CountryData!$A$1,'Quality check'!$A137-1,'Quality check'!DB$1-1)),"")</f>
        <v/>
      </c>
      <c r="DC137" s="308" t="str">
        <f ca="1">IF(AND(ISNUMBER($A137),ISNUMBER(DC$1)),IF(OFFSET(CountryData!$A$1,'Quality check'!$A137-1,'Quality check'!DC$1-1)=0,"",OFFSET(CountryData!$A$1,'Quality check'!$A137-1,'Quality check'!DC$1-1)),"")</f>
        <v/>
      </c>
      <c r="DD137" s="308" t="str">
        <f ca="1">IF(AND(ISNUMBER($A137),ISNUMBER(DD$1)),IF(OFFSET(CountryData!$A$1,'Quality check'!$A137-1,'Quality check'!DD$1-1)=0,"",OFFSET(CountryData!$A$1,'Quality check'!$A137-1,'Quality check'!DD$1-1)),"")</f>
        <v/>
      </c>
      <c r="DE137" s="202" t="str">
        <f ca="1">IF(AND(ISNUMBER($A137),ISNUMBER(DE$1)),IF(OFFSET(CountryData!$A$1,'Quality check'!$A137-1,'Quality check'!DE$1-1)=0,"",OFFSET(CountryData!$A$1,'Quality check'!$A137-1,'Quality check'!DE$1-1)),"")</f>
        <v/>
      </c>
      <c r="DF137" s="203" t="str">
        <f ca="1">IF(AND(ISNUMBER($A137),ISNUMBER(DF$1)),IF(OFFSET(CountryData!$A$1,'Quality check'!$A137-1,'Quality check'!DF$1-1)=0,"",OFFSET(CountryData!$A$1,'Quality check'!$A137-1,'Quality check'!DF$1-1)),"")</f>
        <v/>
      </c>
      <c r="DG137" s="308" t="str">
        <f ca="1">IF(AND(ISNUMBER($A137),ISNUMBER(DG$1)),IF(OFFSET(CountryData!$A$1,'Quality check'!$A137-1,'Quality check'!DG$1-1)=0,"",OFFSET(CountryData!$A$1,'Quality check'!$A137-1,'Quality check'!DG$1-1)),"")</f>
        <v/>
      </c>
      <c r="DH137" s="203" t="str">
        <f ca="1">IF(AND(ISNUMBER($A137),ISNUMBER(DH$1)),IF(OFFSET(CountryData!$A$1,'Quality check'!$A137-1,'Quality check'!DH$1-1)=0,"",OFFSET(CountryData!$A$1,'Quality check'!$A137-1,'Quality check'!DH$1-1)),"")</f>
        <v/>
      </c>
      <c r="DI137" s="308" t="str">
        <f ca="1">IF(AND(ISNUMBER($A137),ISNUMBER(DI$1)),IF(OFFSET(CountryData!$A$1,'Quality check'!$A137-1,'Quality check'!DI$1-1)=0,"",OFFSET(CountryData!$A$1,'Quality check'!$A137-1,'Quality check'!DI$1-1)),"")</f>
        <v/>
      </c>
      <c r="DJ137" s="308" t="str">
        <f ca="1">IF(AND(ISNUMBER($A137),ISNUMBER(DJ$1)),IF(OFFSET(CountryData!$A$1,'Quality check'!$A137-1,'Quality check'!DJ$1-1)=0,"",OFFSET(CountryData!$A$1,'Quality check'!$A137-1,'Quality check'!DJ$1-1)),"")</f>
        <v/>
      </c>
      <c r="DK137" s="203" t="str">
        <f ca="1">IF(AND(ISNUMBER($A137),ISNUMBER(DK$1)),IF(OFFSET(CountryData!$A$1,'Quality check'!$A137-1,'Quality check'!DK$1-1)=0,"",OFFSET(CountryData!$A$1,'Quality check'!$A137-1,'Quality check'!DK$1-1)),"")</f>
        <v/>
      </c>
      <c r="DL137" s="203" t="str">
        <f ca="1">IF(AND(ISNUMBER($A137),ISNUMBER(DL$1)),IF(OFFSET(CountryData!$A$1,'Quality check'!$A137-1,'Quality check'!DL$1-1)=0,"",OFFSET(CountryData!$A$1,'Quality check'!$A137-1,'Quality check'!DL$1-1)),"")</f>
        <v/>
      </c>
      <c r="DM137" s="203" t="str">
        <f ca="1">IF(AND(ISNUMBER($A137),ISNUMBER(DM$1)),IF(OFFSET(CountryData!$A$1,'Quality check'!$A137-1,'Quality check'!DM$1-1)=0,"",OFFSET(CountryData!$A$1,'Quality check'!$A137-1,'Quality check'!DM$1-1)),"")</f>
        <v/>
      </c>
      <c r="DN137" s="203" t="str">
        <f ca="1">IF(AND(ISNUMBER($A137),ISNUMBER(DN$1)),IF(OFFSET(CountryData!$A$1,'Quality check'!$A137-1,'Quality check'!DN$1-1)=0,"",OFFSET(CountryData!$A$1,'Quality check'!$A137-1,'Quality check'!DN$1-1)),"")</f>
        <v/>
      </c>
      <c r="DO137" t="str">
        <f ca="1">IF(AND(ISNUMBER($A137),ISNUMBER(DO$1)),IF(OFFSET(CountryData!$A$1,'Quality check'!$A137-1,'Quality check'!DO$1-1)=0,"",OFFSET(CountryData!$A$1,'Quality check'!$A137-1,'Quality check'!DO$1-1)),"")</f>
        <v/>
      </c>
      <c r="DP137" t="str">
        <f ca="1">IF(AND(ISNUMBER($A137),ISNUMBER(DP$1)),IF(OFFSET(CountryData!$A$1,'Quality check'!$A137-1,'Quality check'!DP$1-1)=0,"",OFFSET(CountryData!$A$1,'Quality check'!$A137-1,'Quality check'!DP$1-1)),"")</f>
        <v/>
      </c>
      <c r="EF137" t="str">
        <f t="shared" si="14"/>
        <v/>
      </c>
      <c r="EG137" t="str">
        <f t="shared" si="15"/>
        <v/>
      </c>
      <c r="EH137" t="str">
        <f t="shared" si="11"/>
        <v/>
      </c>
    </row>
    <row r="138" spans="1:138" x14ac:dyDescent="0.25">
      <c r="A138" s="114" t="str">
        <f>IF(ISNUMBER(MATCH(C138,CountryData!$EM:$EM,0)),MATCH(C138,CountryData!$EM:$EM,0),"")</f>
        <v/>
      </c>
      <c r="F138" s="203" t="str">
        <f ca="1">IF(AND(ISNUMBER($A138),ISNUMBER(F$1)),IF(OFFSET(CountryData!$A$1,'Quality check'!$A138-1,'Quality check'!F$1-1)=0,"",OFFSET(CountryData!$A$1,'Quality check'!$A138-1,'Quality check'!F$1-1)),"")</f>
        <v/>
      </c>
      <c r="G138" s="203" t="str">
        <f ca="1">IF(AND(ISNUMBER($A138),ISNUMBER(G$1)),IF(OFFSET(CountryData!$A$1,'Quality check'!$A138-1,'Quality check'!G$1-1)=0,"",OFFSET(CountryData!$A$1,'Quality check'!$A138-1,'Quality check'!G$1-1)),"")</f>
        <v/>
      </c>
      <c r="H138" s="202" t="str">
        <f ca="1">IF(AND(ISNUMBER($A138),ISNUMBER(H$1)),IF(OFFSET(CountryData!$A$1,'Quality check'!$A138-1,'Quality check'!H$1-1)=0,"",OFFSET(CountryData!$A$1,'Quality check'!$A138-1,'Quality check'!H$1-1)),"")</f>
        <v/>
      </c>
      <c r="I138" s="202" t="str">
        <f ca="1">IF(AND(ISNUMBER($A138),ISNUMBER(I$1)),IF(OFFSET(CountryData!$A$1,'Quality check'!$A138-1,'Quality check'!I$1-1)=0,"",OFFSET(CountryData!$A$1,'Quality check'!$A138-1,'Quality check'!I$1-1)),"")</f>
        <v/>
      </c>
      <c r="J138" s="203" t="str">
        <f ca="1">IF(AND(ISNUMBER($A138),ISNUMBER(J$1)),IF(OFFSET(CountryData!$A$1,'Quality check'!$A138-1,'Quality check'!J$1-1)=0,"",OFFSET(CountryData!$A$1,'Quality check'!$A138-1,'Quality check'!J$1-1)),"")</f>
        <v/>
      </c>
      <c r="K138" s="203" t="str">
        <f ca="1">IF(AND(ISNUMBER($A138),ISNUMBER(K$1)),IF(OFFSET(CountryData!$A$1,'Quality check'!$A138-1,'Quality check'!K$1-1)=0,"",OFFSET(CountryData!$A$1,'Quality check'!$A138-1,'Quality check'!K$1-1)),"")</f>
        <v/>
      </c>
      <c r="L138" s="203" t="str">
        <f ca="1">IF(AND(ISNUMBER($A138),ISNUMBER(L$1)),IF(OFFSET(CountryData!$A$1,'Quality check'!$A138-1,'Quality check'!L$1-1)=0,"",OFFSET(CountryData!$A$1,'Quality check'!$A138-1,'Quality check'!L$1-1)),"")</f>
        <v/>
      </c>
      <c r="M138" s="203" t="str">
        <f ca="1">IF(AND(ISNUMBER($A138),ISNUMBER(M$1)),IF(OFFSET(CountryData!$A$1,'Quality check'!$A138-1,'Quality check'!M$1-1)=0,"",OFFSET(CountryData!$A$1,'Quality check'!$A138-1,'Quality check'!M$1-1)),"")</f>
        <v/>
      </c>
      <c r="N138" s="203" t="str">
        <f ca="1">IF(AND(ISNUMBER($A138),ISNUMBER(N$1)),IF(OFFSET(CountryData!$A$1,'Quality check'!$A138-1,'Quality check'!N$1-1)=0,"",OFFSET(CountryData!$A$1,'Quality check'!$A138-1,'Quality check'!N$1-1)),"")</f>
        <v/>
      </c>
      <c r="O138" s="203" t="str">
        <f ca="1">IF(AND(ISNUMBER($A138),ISNUMBER(O$1)),IF(OFFSET(CountryData!$A$1,'Quality check'!$A138-1,'Quality check'!O$1-1)=0,"",OFFSET(CountryData!$A$1,'Quality check'!$A138-1,'Quality check'!O$1-1)),"")</f>
        <v/>
      </c>
      <c r="P138" s="203" t="str">
        <f ca="1">IF(AND(ISNUMBER($A138),ISNUMBER(P$1)),IF(OFFSET(CountryData!$A$1,'Quality check'!$A138-1,'Quality check'!P$1-1)=0,"",OFFSET(CountryData!$A$1,'Quality check'!$A138-1,'Quality check'!P$1-1)),"")</f>
        <v/>
      </c>
      <c r="Q138" s="203" t="str">
        <f ca="1">IF(AND(ISNUMBER($A138),ISNUMBER(Q$1)),IF(OFFSET(CountryData!$A$1,'Quality check'!$A138-1,'Quality check'!Q$1-1)=0,"",OFFSET(CountryData!$A$1,'Quality check'!$A138-1,'Quality check'!Q$1-1)),"")</f>
        <v/>
      </c>
      <c r="R138" s="203" t="str">
        <f ca="1">IF(AND(ISNUMBER($A138),ISNUMBER(R$1)),IF(OFFSET(CountryData!$A$1,'Quality check'!$A138-1,'Quality check'!R$1-1)=0,"",OFFSET(CountryData!$A$1,'Quality check'!$A138-1,'Quality check'!R$1-1)),"")</f>
        <v/>
      </c>
      <c r="S138" s="203" t="str">
        <f ca="1">IF(AND(ISNUMBER($A138),ISNUMBER(S$1)),IF(OFFSET(CountryData!$A$1,'Quality check'!$A138-1,'Quality check'!S$1-1)=0,"",OFFSET(CountryData!$A$1,'Quality check'!$A138-1,'Quality check'!S$1-1)),"")</f>
        <v/>
      </c>
      <c r="T138" s="202" t="str">
        <f ca="1">IF(AND(ISNUMBER($A138),ISNUMBER(T$1)),IF(OFFSET(CountryData!$A$1,'Quality check'!$A138-1,'Quality check'!T$1-1)=0,"",OFFSET(CountryData!$A$1,'Quality check'!$A138-1,'Quality check'!T$1-1)),"")</f>
        <v/>
      </c>
      <c r="U138" s="203" t="str">
        <f ca="1">IF(AND(ISNUMBER($A138),ISNUMBER(U$1)),IF(OFFSET(CountryData!$A$1,'Quality check'!$A138-1,'Quality check'!U$1-1)=0,"",OFFSET(CountryData!$A$1,'Quality check'!$A138-1,'Quality check'!U$1-1)),"")</f>
        <v/>
      </c>
      <c r="V138" s="203" t="str">
        <f ca="1">IF(AND(ISNUMBER($A138),ISNUMBER(V$1)),IF(OFFSET(CountryData!$A$1,'Quality check'!$A138-1,'Quality check'!V$1-1)=0,"",OFFSET(CountryData!$A$1,'Quality check'!$A138-1,'Quality check'!V$1-1)),"")</f>
        <v/>
      </c>
      <c r="W138" s="202" t="str">
        <f ca="1">IF(AND(ISNUMBER($A138),ISNUMBER(W$1)),IF(OFFSET(CountryData!$A$1,'Quality check'!$A138-1,'Quality check'!W$1-1)=0,"",OFFSET(CountryData!$A$1,'Quality check'!$A138-1,'Quality check'!W$1-1)),"")</f>
        <v/>
      </c>
      <c r="X138" s="202" t="str">
        <f ca="1">IF(AND(ISNUMBER($A138),ISNUMBER(X$1)),IF(OFFSET(CountryData!$A$1,'Quality check'!$A138-1,'Quality check'!X$1-1)=0,"",OFFSET(CountryData!$A$1,'Quality check'!$A138-1,'Quality check'!X$1-1)),"")</f>
        <v/>
      </c>
      <c r="Y138" s="202" t="str">
        <f ca="1">IF(AND(ISNUMBER($A138),ISNUMBER(Y$1)),IF(OFFSET(CountryData!$A$1,'Quality check'!$A138-1,'Quality check'!Y$1-1)=0,"",OFFSET(CountryData!$A$1,'Quality check'!$A138-1,'Quality check'!Y$1-1)),"")</f>
        <v/>
      </c>
      <c r="Z138" s="202" t="str">
        <f ca="1">IF(AND(ISNUMBER($A138),ISNUMBER(Z$1)),IF(OFFSET(CountryData!$A$1,'Quality check'!$A138-1,'Quality check'!Z$1-1)=0,"",OFFSET(CountryData!$A$1,'Quality check'!$A138-1,'Quality check'!Z$1-1)),"")</f>
        <v/>
      </c>
      <c r="AA138" s="203" t="str">
        <f ca="1">IF(AND(ISNUMBER($A138),ISNUMBER(AA$1)),IF(OFFSET(CountryData!$A$1,'Quality check'!$A138-1,'Quality check'!AA$1-1)=0,"",OFFSET(CountryData!$A$1,'Quality check'!$A138-1,'Quality check'!AA$1-1)),"")</f>
        <v/>
      </c>
      <c r="AB138" s="203" t="str">
        <f ca="1">IF(AND(ISNUMBER($A138),ISNUMBER(AB$1)),IF(OFFSET(CountryData!$A$1,'Quality check'!$A138-1,'Quality check'!AB$1-1)=0,"",OFFSET(CountryData!$A$1,'Quality check'!$A138-1,'Quality check'!AB$1-1)),"")</f>
        <v/>
      </c>
      <c r="AC138" s="203" t="str">
        <f ca="1">IF(AND(ISNUMBER($A138),ISNUMBER(AC$1)),IF(OFFSET(CountryData!$A$1,'Quality check'!$A138-1,'Quality check'!AC$1-1)=0,"",OFFSET(CountryData!$A$1,'Quality check'!$A138-1,'Quality check'!AC$1-1)),"")</f>
        <v/>
      </c>
      <c r="AD138" s="203" t="str">
        <f ca="1">IF(AND(ISNUMBER($A138),ISNUMBER(AD$1)),IF(OFFSET(CountryData!$A$1,'Quality check'!$A138-1,'Quality check'!AD$1-1)=0,"",OFFSET(CountryData!$A$1,'Quality check'!$A138-1,'Quality check'!AD$1-1)),"")</f>
        <v/>
      </c>
      <c r="AE138" s="202" t="str">
        <f ca="1">IF(AND(ISNUMBER($A138),ISNUMBER(AE$1)),IF(OFFSET(CountryData!$A$1,'Quality check'!$A138-1,'Quality check'!AE$1-1)=0,"",OFFSET(CountryData!$A$1,'Quality check'!$A138-1,'Quality check'!AE$1-1)),"")</f>
        <v/>
      </c>
      <c r="AF138" s="308" t="str">
        <f ca="1">IF(AND(ISNUMBER($A138),ISNUMBER(AF$1)),IF(OFFSET(CountryData!$A$1,'Quality check'!$A138-1,'Quality check'!AF$1-1)=0,"",OFFSET(CountryData!$A$1,'Quality check'!$A138-1,'Quality check'!AF$1-1)),"")</f>
        <v/>
      </c>
      <c r="AG138" s="203" t="str">
        <f ca="1">IF(AND(ISNUMBER($A138),ISNUMBER(AG$1)),IF(OFFSET(CountryData!$A$1,'Quality check'!$A138-1,'Quality check'!AG$1-1)=0,"",OFFSET(CountryData!$A$1,'Quality check'!$A138-1,'Quality check'!AG$1-1)),"")</f>
        <v/>
      </c>
      <c r="AH138" s="203" t="str">
        <f ca="1">IF(AND(ISNUMBER($A138),ISNUMBER(AH$1)),IF(OFFSET(CountryData!$A$1,'Quality check'!$A138-1,'Quality check'!AH$1-1)=0,"",OFFSET(CountryData!$A$1,'Quality check'!$A138-1,'Quality check'!AH$1-1)),"")</f>
        <v/>
      </c>
      <c r="AI138" s="203" t="str">
        <f ca="1">IF(AND(ISNUMBER($A138),ISNUMBER(AI$1)),IF(OFFSET(CountryData!$A$1,'Quality check'!$A138-1,'Quality check'!AI$1-1)=0,"",OFFSET(CountryData!$A$1,'Quality check'!$A138-1,'Quality check'!AI$1-1)),"")</f>
        <v/>
      </c>
      <c r="AJ138" s="202" t="str">
        <f ca="1">IF(AND(ISNUMBER($A138),ISNUMBER(AJ$1)),IF(OFFSET(CountryData!$A$1,'Quality check'!$A138-1,'Quality check'!AJ$1-1)=0,"",OFFSET(CountryData!$A$1,'Quality check'!$A138-1,'Quality check'!AJ$1-1)),"")</f>
        <v/>
      </c>
      <c r="AK138" s="202" t="str">
        <f ca="1">IF(AND(ISNUMBER($A138),ISNUMBER(AK$1)),IF(OFFSET(CountryData!$A$1,'Quality check'!$A138-1,'Quality check'!AK$1-1)=0,"",OFFSET(CountryData!$A$1,'Quality check'!$A138-1,'Quality check'!AK$1-1)),"")</f>
        <v/>
      </c>
      <c r="AL138" s="202" t="str">
        <f ca="1">IF(AND(ISNUMBER($A138),ISNUMBER(AL$1)),IF(OFFSET(CountryData!$A$1,'Quality check'!$A138-1,'Quality check'!AL$1-1)=0,"",OFFSET(CountryData!$A$1,'Quality check'!$A138-1,'Quality check'!AL$1-1)),"")</f>
        <v/>
      </c>
      <c r="AM138" s="202" t="str">
        <f ca="1">IF(AND(ISNUMBER($A138),ISNUMBER(AM$1)),IF(OFFSET(CountryData!$A$1,'Quality check'!$A138-1,'Quality check'!AM$1-1)=0,"",OFFSET(CountryData!$A$1,'Quality check'!$A138-1,'Quality check'!AM$1-1)),"")</f>
        <v/>
      </c>
      <c r="AN138" s="202" t="str">
        <f ca="1">IF(AND(ISNUMBER($A138),ISNUMBER(AN$1)),IF(OFFSET(CountryData!$A$1,'Quality check'!$A138-1,'Quality check'!AN$1-1)=0,"",OFFSET(CountryData!$A$1,'Quality check'!$A138-1,'Quality check'!AN$1-1)),"")</f>
        <v/>
      </c>
      <c r="AO138" s="203" t="str">
        <f ca="1">IF(AND(ISNUMBER($A138),ISNUMBER(AO$1)),IF(OFFSET(CountryData!$A$1,'Quality check'!$A138-1,'Quality check'!AO$1-1)=0,"",OFFSET(CountryData!$A$1,'Quality check'!$A138-1,'Quality check'!AO$1-1)),"")</f>
        <v/>
      </c>
      <c r="AP138" s="203" t="str">
        <f ca="1">IF(AND(ISNUMBER($A138),ISNUMBER(AP$1)),IF(OFFSET(CountryData!$A$1,'Quality check'!$A138-1,'Quality check'!AP$1-1)=0,"",OFFSET(CountryData!$A$1,'Quality check'!$A138-1,'Quality check'!AP$1-1)),"")</f>
        <v/>
      </c>
      <c r="AQ138" s="202" t="str">
        <f ca="1">IF(AND(ISNUMBER($A138),ISNUMBER(AQ$1)),IF(OFFSET(CountryData!$A$1,'Quality check'!$A138-1,'Quality check'!AQ$1-1)=0,"",OFFSET(CountryData!$A$1,'Quality check'!$A138-1,'Quality check'!AQ$1-1)),"")</f>
        <v/>
      </c>
      <c r="AR138" s="202" t="str">
        <f ca="1">IF(AND(ISNUMBER($A138),ISNUMBER(AR$1)),IF(OFFSET(CountryData!$A$1,'Quality check'!$A138-1,'Quality check'!AR$1-1)=0,"",OFFSET(CountryData!$A$1,'Quality check'!$A138-1,'Quality check'!AR$1-1)),"")</f>
        <v/>
      </c>
      <c r="AS138" s="202" t="str">
        <f ca="1">IF(AND(ISNUMBER($A138),ISNUMBER(AS$1)),IF(OFFSET(CountryData!$A$1,'Quality check'!$A138-1,'Quality check'!AS$1-1)=0,"",OFFSET(CountryData!$A$1,'Quality check'!$A138-1,'Quality check'!AS$1-1)),"")</f>
        <v/>
      </c>
      <c r="AT138" s="202" t="str">
        <f ca="1">IF(AND(ISNUMBER($A138),ISNUMBER(AT$1)),IF(OFFSET(CountryData!$A$1,'Quality check'!$A138-1,'Quality check'!AT$1-1)=0,"",OFFSET(CountryData!$A$1,'Quality check'!$A138-1,'Quality check'!AT$1-1)),"")</f>
        <v/>
      </c>
      <c r="AU138" s="202" t="str">
        <f ca="1">IF(AND(ISNUMBER($A138),ISNUMBER(AU$1)),IF(OFFSET(CountryData!$A$1,'Quality check'!$A138-1,'Quality check'!AU$1-1)=0,"",OFFSET(CountryData!$A$1,'Quality check'!$A138-1,'Quality check'!AU$1-1)),"")</f>
        <v/>
      </c>
      <c r="AV138" s="202" t="str">
        <f ca="1">IF(AND(ISNUMBER($A138),ISNUMBER(AV$1)),IF(OFFSET(CountryData!$A$1,'Quality check'!$A138-1,'Quality check'!AV$1-1)=0,"",OFFSET(CountryData!$A$1,'Quality check'!$A138-1,'Quality check'!AV$1-1)),"")</f>
        <v/>
      </c>
      <c r="AW138" s="203" t="str">
        <f ca="1">IF(AND(ISNUMBER($A138),ISNUMBER(AW$1)),IF(OFFSET(CountryData!$A$1,'Quality check'!$A138-1,'Quality check'!AW$1-1)=0,"",OFFSET(CountryData!$A$1,'Quality check'!$A138-1,'Quality check'!AW$1-1)),"")</f>
        <v/>
      </c>
      <c r="AX138" s="203" t="str">
        <f ca="1">IF(AND(ISNUMBER($A138),ISNUMBER(AX$1)),IF(OFFSET(CountryData!$A$1,'Quality check'!$A138-1,'Quality check'!AX$1-1)=0,"",OFFSET(CountryData!$A$1,'Quality check'!$A138-1,'Quality check'!AX$1-1)),"")</f>
        <v/>
      </c>
      <c r="AY138" s="202" t="str">
        <f ca="1">IF(AND(ISNUMBER($A138),ISNUMBER(AY$1)),IF(OFFSET(CountryData!$A$1,'Quality check'!$A138-1,'Quality check'!AY$1-1)=0,"",OFFSET(CountryData!$A$1,'Quality check'!$A138-1,'Quality check'!AY$1-1)),"")</f>
        <v/>
      </c>
      <c r="AZ138" s="202" t="str">
        <f ca="1">IF(AND(ISNUMBER($A138),ISNUMBER(AZ$1)),IF(OFFSET(CountryData!$A$1,'Quality check'!$A138-1,'Quality check'!AZ$1-1)=0,"",OFFSET(CountryData!$A$1,'Quality check'!$A138-1,'Quality check'!AZ$1-1)),"")</f>
        <v/>
      </c>
      <c r="BA138" s="202" t="str">
        <f ca="1">IF(AND(ISNUMBER($A138),ISNUMBER(BA$1)),IF(OFFSET(CountryData!$A$1,'Quality check'!$A138-1,'Quality check'!BA$1-1)=0,"",OFFSET(CountryData!$A$1,'Quality check'!$A138-1,'Quality check'!BA$1-1)),"")</f>
        <v/>
      </c>
      <c r="BB138" s="202" t="str">
        <f ca="1">IF(AND(ISNUMBER($A138),ISNUMBER(BB$1)),IF(OFFSET(CountryData!$A$1,'Quality check'!$A138-1,'Quality check'!BB$1-1)=0,"",OFFSET(CountryData!$A$1,'Quality check'!$A138-1,'Quality check'!BB$1-1)),"")</f>
        <v/>
      </c>
      <c r="BC138" s="202" t="str">
        <f ca="1">IF(AND(ISNUMBER($A138),ISNUMBER(BC$1)),IF(OFFSET(CountryData!$A$1,'Quality check'!$A138-1,'Quality check'!BC$1-1)=0,"",OFFSET(CountryData!$A$1,'Quality check'!$A138-1,'Quality check'!BC$1-1)),"")</f>
        <v/>
      </c>
      <c r="BD138" s="313" t="str">
        <f ca="1">IF(AND(ISNUMBER($A138),ISNUMBER(BD$1)),IF(OFFSET(CountryData!$A$1,'Quality check'!$A138-1,'Quality check'!BD$1-1)=0,"",OFFSET(CountryData!$A$1,'Quality check'!$A138-1,'Quality check'!BD$1-1)),"")</f>
        <v/>
      </c>
      <c r="BE138" s="313" t="str">
        <f ca="1">IF(AND(ISNUMBER($A138),ISNUMBER(BE$1)),IF(OFFSET(CountryData!$A$1,'Quality check'!$A138-1,'Quality check'!BE$1-1)=0,"",OFFSET(CountryData!$A$1,'Quality check'!$A138-1,'Quality check'!BE$1-1)),"")</f>
        <v/>
      </c>
      <c r="BF138" s="313" t="str">
        <f ca="1">IF(AND(ISNUMBER($A138),ISNUMBER(BF$1)),IF(OFFSET(CountryData!$A$1,'Quality check'!$A138-1,'Quality check'!BF$1-1)=0,"",OFFSET(CountryData!$A$1,'Quality check'!$A138-1,'Quality check'!BF$1-1)),"")</f>
        <v/>
      </c>
      <c r="BG138" s="203" t="str">
        <f ca="1">IF(AND(ISNUMBER($A138),ISNUMBER(BG$1)),IF(OFFSET(CountryData!$A$1,'Quality check'!$A138-1,'Quality check'!BG$1-1)=0,"",OFFSET(CountryData!$A$1,'Quality check'!$A138-1,'Quality check'!BG$1-1)),"")</f>
        <v/>
      </c>
      <c r="BH138" s="202" t="str">
        <f ca="1">IF(AND(ISNUMBER($A138),ISNUMBER(BH$1)),IF(OFFSET(CountryData!$A$1,'Quality check'!$A138-1,'Quality check'!BH$1-1)=0,"",OFFSET(CountryData!$A$1,'Quality check'!$A138-1,'Quality check'!BH$1-1)),"")</f>
        <v/>
      </c>
      <c r="BI138" s="203" t="str">
        <f ca="1">IF(AND(ISNUMBER($A138),ISNUMBER(BI$1)),IF(OFFSET(CountryData!$A$1,'Quality check'!$A138-1,'Quality check'!BI$1-1)=0,"",OFFSET(CountryData!$A$1,'Quality check'!$A138-1,'Quality check'!BI$1-1)),"")</f>
        <v/>
      </c>
      <c r="BJ138" s="202" t="str">
        <f ca="1">IF(AND(ISNUMBER($A138),ISNUMBER(BJ$1)),IF(OFFSET(CountryData!$A$1,'Quality check'!$A138-1,'Quality check'!BJ$1-1)=0,"",OFFSET(CountryData!$A$1,'Quality check'!$A138-1,'Quality check'!BJ$1-1)),"")</f>
        <v/>
      </c>
      <c r="BK138" s="202" t="str">
        <f ca="1">IF(AND(ISNUMBER($A138),ISNUMBER(BK$1)),IF(OFFSET(CountryData!$A$1,'Quality check'!$A138-1,'Quality check'!BK$1-1)=0,"",OFFSET(CountryData!$A$1,'Quality check'!$A138-1,'Quality check'!BK$1-1)),"")</f>
        <v/>
      </c>
      <c r="BL138" s="308" t="str">
        <f ca="1">IF(AND(ISNUMBER($A138),ISNUMBER(BL$1)),IF(OFFSET(CountryData!$A$1,'Quality check'!$A138-1,'Quality check'!BL$1-1)=0,"",OFFSET(CountryData!$A$1,'Quality check'!$A138-1,'Quality check'!BL$1-1)),"")</f>
        <v/>
      </c>
      <c r="BM138" s="308" t="str">
        <f ca="1">IF(AND(ISNUMBER($A138),ISNUMBER(BM$1)),IF(OFFSET(CountryData!$A$1,'Quality check'!$A138-1,'Quality check'!BM$1-1)=0,"",OFFSET(CountryData!$A$1,'Quality check'!$A138-1,'Quality check'!BM$1-1)),"")</f>
        <v/>
      </c>
      <c r="BN138" s="308" t="str">
        <f ca="1">IF(AND(ISNUMBER($A138),ISNUMBER(BN$1)),IF(OFFSET(CountryData!$A$1,'Quality check'!$A138-1,'Quality check'!BN$1-1)=0,"",OFFSET(CountryData!$A$1,'Quality check'!$A138-1,'Quality check'!BN$1-1)),"")</f>
        <v/>
      </c>
      <c r="BO138" s="308" t="str">
        <f ca="1">IF(AND(ISNUMBER($A138),ISNUMBER(BO$1)),IF(OFFSET(CountryData!$A$1,'Quality check'!$A138-1,'Quality check'!BO$1-1)=0,"",OFFSET(CountryData!$A$1,'Quality check'!$A138-1,'Quality check'!BO$1-1)),"")</f>
        <v/>
      </c>
      <c r="BP138" s="308" t="str">
        <f ca="1">IF(AND(ISNUMBER($A138),ISNUMBER(BP$1)),IF(OFFSET(CountryData!$A$1,'Quality check'!$A138-1,'Quality check'!BP$1-1)=0,"",OFFSET(CountryData!$A$1,'Quality check'!$A138-1,'Quality check'!BP$1-1)),"")</f>
        <v/>
      </c>
      <c r="BQ138" s="308" t="str">
        <f ca="1">IF(AND(ISNUMBER($A138),ISNUMBER(BQ$1)),IF(OFFSET(CountryData!$A$1,'Quality check'!$A138-1,'Quality check'!BQ$1-1)=0,"",OFFSET(CountryData!$A$1,'Quality check'!$A138-1,'Quality check'!BQ$1-1)),"")</f>
        <v/>
      </c>
      <c r="BR138" s="308" t="str">
        <f ca="1">IF(AND(ISNUMBER($A138),ISNUMBER(BR$1)),IF(OFFSET(CountryData!$A$1,'Quality check'!$A138-1,'Quality check'!BR$1-1)=0,"",OFFSET(CountryData!$A$1,'Quality check'!$A138-1,'Quality check'!BR$1-1)),"")</f>
        <v/>
      </c>
      <c r="BS138" s="308" t="str">
        <f ca="1">IF(AND(ISNUMBER($A138),ISNUMBER(BS$1)),IF(OFFSET(CountryData!$A$1,'Quality check'!$A138-1,'Quality check'!BS$1-1)=0,"",OFFSET(CountryData!$A$1,'Quality check'!$A138-1,'Quality check'!BS$1-1)),"")</f>
        <v/>
      </c>
      <c r="BT138" s="308" t="str">
        <f ca="1">IF(AND(ISNUMBER($A138),ISNUMBER(BT$1)),IF(OFFSET(CountryData!$A$1,'Quality check'!$A138-1,'Quality check'!BT$1-1)=0,"",OFFSET(CountryData!$A$1,'Quality check'!$A138-1,'Quality check'!BT$1-1)),"")</f>
        <v/>
      </c>
      <c r="BU138" s="308" t="str">
        <f ca="1">IF(AND(ISNUMBER($A138),ISNUMBER(BU$1)),IF(OFFSET(CountryData!$A$1,'Quality check'!$A138-1,'Quality check'!BU$1-1)=0,"",OFFSET(CountryData!$A$1,'Quality check'!$A138-1,'Quality check'!BU$1-1)),"")</f>
        <v/>
      </c>
      <c r="BV138" s="308" t="str">
        <f ca="1">IF(AND(ISNUMBER($A138),ISNUMBER(BV$1)),IF(OFFSET(CountryData!$A$1,'Quality check'!$A138-1,'Quality check'!BV$1-1)=0,"",OFFSET(CountryData!$A$1,'Quality check'!$A138-1,'Quality check'!BV$1-1)),"")</f>
        <v/>
      </c>
      <c r="BW138" s="308" t="str">
        <f ca="1">IF(AND(ISNUMBER($A138),ISNUMBER(BW$1)),IF(OFFSET(CountryData!$A$1,'Quality check'!$A138-1,'Quality check'!BW$1-1)=0,"",OFFSET(CountryData!$A$1,'Quality check'!$A138-1,'Quality check'!BW$1-1)),"")</f>
        <v/>
      </c>
      <c r="BX138" s="202" t="str">
        <f ca="1">IF(AND(ISNUMBER($A138),ISNUMBER(BX$1)),IF(OFFSET(CountryData!$A$1,'Quality check'!$A138-1,'Quality check'!BX$1-1)=0,"",OFFSET(CountryData!$A$1,'Quality check'!$A138-1,'Quality check'!BX$1-1)),"")</f>
        <v/>
      </c>
      <c r="BY138" s="308" t="str">
        <f ca="1">IF(AND(ISNUMBER($A138),ISNUMBER(BY$1)),IF(OFFSET(CountryData!$A$1,'Quality check'!$A138-1,'Quality check'!BY$1-1)=0,"",OFFSET(CountryData!$A$1,'Quality check'!$A138-1,'Quality check'!BY$1-1)),"")</f>
        <v/>
      </c>
      <c r="BZ138" s="308" t="str">
        <f ca="1">IF(AND(ISNUMBER($A138),ISNUMBER(BZ$1)),IF(OFFSET(CountryData!$A$1,'Quality check'!$A138-1,'Quality check'!BZ$1-1)=0,"",OFFSET(CountryData!$A$1,'Quality check'!$A138-1,'Quality check'!BZ$1-1)),"")</f>
        <v/>
      </c>
      <c r="CA138" s="308" t="str">
        <f ca="1">IF(AND(ISNUMBER($A138),ISNUMBER(CA$1)),IF(OFFSET(CountryData!$A$1,'Quality check'!$A138-1,'Quality check'!CA$1-1)=0,"",OFFSET(CountryData!$A$1,'Quality check'!$A138-1,'Quality check'!CA$1-1)),"")</f>
        <v/>
      </c>
      <c r="CB138" s="308" t="str">
        <f ca="1">IF(AND(ISNUMBER($A138),ISNUMBER(CB$1)),IF(OFFSET(CountryData!$A$1,'Quality check'!$A138-1,'Quality check'!CB$1-1)=0,"",OFFSET(CountryData!$A$1,'Quality check'!$A138-1,'Quality check'!CB$1-1)),"")</f>
        <v/>
      </c>
      <c r="CC138" s="308" t="str">
        <f ca="1">IF(AND(ISNUMBER($A138),ISNUMBER(CC$1)),IF(OFFSET(CountryData!$A$1,'Quality check'!$A138-1,'Quality check'!CC$1-1)=0,"",OFFSET(CountryData!$A$1,'Quality check'!$A138-1,'Quality check'!CC$1-1)),"")</f>
        <v/>
      </c>
      <c r="CD138" s="308" t="str">
        <f ca="1">IF(AND(ISNUMBER($A138),ISNUMBER(CD$1)),IF(OFFSET(CountryData!$A$1,'Quality check'!$A138-1,'Quality check'!CD$1-1)=0,"",OFFSET(CountryData!$A$1,'Quality check'!$A138-1,'Quality check'!CD$1-1)),"")</f>
        <v/>
      </c>
      <c r="CE138" s="308" t="str">
        <f ca="1">IF(AND(ISNUMBER($A138),ISNUMBER(CE$1)),IF(OFFSET(CountryData!$A$1,'Quality check'!$A138-1,'Quality check'!CE$1-1)=0,"",OFFSET(CountryData!$A$1,'Quality check'!$A138-1,'Quality check'!CE$1-1)),"")</f>
        <v/>
      </c>
      <c r="CF138" s="308" t="str">
        <f ca="1">IF(AND(ISNUMBER($A138),ISNUMBER(CF$1)),IF(OFFSET(CountryData!$A$1,'Quality check'!$A138-1,'Quality check'!CF$1-1)=0,"",OFFSET(CountryData!$A$1,'Quality check'!$A138-1,'Quality check'!CF$1-1)),"")</f>
        <v/>
      </c>
      <c r="CG138" s="308" t="str">
        <f ca="1">IF(AND(ISNUMBER($A138),ISNUMBER(CG$1)),IF(OFFSET(CountryData!$A$1,'Quality check'!$A138-1,'Quality check'!CG$1-1)=0,"",OFFSET(CountryData!$A$1,'Quality check'!$A138-1,'Quality check'!CG$1-1)),"")</f>
        <v/>
      </c>
      <c r="CH138" s="308" t="str">
        <f ca="1">IF(AND(ISNUMBER($A138),ISNUMBER(CH$1)),IF(OFFSET(CountryData!$A$1,'Quality check'!$A138-1,'Quality check'!CH$1-1)=0,"",OFFSET(CountryData!$A$1,'Quality check'!$A138-1,'Quality check'!CH$1-1)),"")</f>
        <v/>
      </c>
      <c r="CI138" s="308" t="str">
        <f ca="1">IF(AND(ISNUMBER($A138),ISNUMBER(CI$1)),IF(OFFSET(CountryData!$A$1,'Quality check'!$A138-1,'Quality check'!CI$1-1)=0,"",OFFSET(CountryData!$A$1,'Quality check'!$A138-1,'Quality check'!CI$1-1)),"")</f>
        <v/>
      </c>
      <c r="CJ138" s="308" t="str">
        <f ca="1">IF(AND(ISNUMBER($A138),ISNUMBER(CJ$1)),IF(OFFSET(CountryData!$A$1,'Quality check'!$A138-1,'Quality check'!CJ$1-1)=0,"",OFFSET(CountryData!$A$1,'Quality check'!$A138-1,'Quality check'!CJ$1-1)),"")</f>
        <v/>
      </c>
      <c r="CK138" s="202" t="str">
        <f ca="1">IF(AND(ISNUMBER($A138),ISNUMBER(CK$1)),IF(OFFSET(CountryData!$A$1,'Quality check'!$A138-1,'Quality check'!CK$1-1)=0,"",OFFSET(CountryData!$A$1,'Quality check'!$A138-1,'Quality check'!CK$1-1)),"")</f>
        <v/>
      </c>
      <c r="CL138" s="308" t="str">
        <f ca="1">IF(AND(ISNUMBER($A138),ISNUMBER(CL$1)),IF(OFFSET(CountryData!$A$1,'Quality check'!$A138-1,'Quality check'!CL$1-1)=0,"",OFFSET(CountryData!$A$1,'Quality check'!$A138-1,'Quality check'!CL$1-1)),"")</f>
        <v/>
      </c>
      <c r="CM138" s="308" t="str">
        <f ca="1">IF(AND(ISNUMBER($A138),ISNUMBER(CM$1)),IF(OFFSET(CountryData!$A$1,'Quality check'!$A138-1,'Quality check'!CM$1-1)=0,"",OFFSET(CountryData!$A$1,'Quality check'!$A138-1,'Quality check'!CM$1-1)),"")</f>
        <v/>
      </c>
      <c r="CN138" s="308" t="str">
        <f ca="1">IF(AND(ISNUMBER($A138),ISNUMBER(CN$1)),IF(OFFSET(CountryData!$A$1,'Quality check'!$A138-1,'Quality check'!CN$1-1)=0,"",OFFSET(CountryData!$A$1,'Quality check'!$A138-1,'Quality check'!CN$1-1)),"")</f>
        <v/>
      </c>
      <c r="CO138" s="308" t="str">
        <f ca="1">IF(AND(ISNUMBER($A138),ISNUMBER(CO$1)),IF(OFFSET(CountryData!$A$1,'Quality check'!$A138-1,'Quality check'!CO$1-1)=0,"",OFFSET(CountryData!$A$1,'Quality check'!$A138-1,'Quality check'!CO$1-1)),"")</f>
        <v/>
      </c>
      <c r="CP138" s="308" t="str">
        <f ca="1">IF(AND(ISNUMBER($A138),ISNUMBER(CP$1)),IF(OFFSET(CountryData!$A$1,'Quality check'!$A138-1,'Quality check'!CP$1-1)=0,"",OFFSET(CountryData!$A$1,'Quality check'!$A138-1,'Quality check'!CP$1-1)),"")</f>
        <v/>
      </c>
      <c r="CQ138" s="308" t="str">
        <f ca="1">IF(AND(ISNUMBER($A138),ISNUMBER(CQ$1)),IF(OFFSET(CountryData!$A$1,'Quality check'!$A138-1,'Quality check'!CQ$1-1)=0,"",OFFSET(CountryData!$A$1,'Quality check'!$A138-1,'Quality check'!CQ$1-1)),"")</f>
        <v/>
      </c>
      <c r="CR138" s="203" t="str">
        <f ca="1">IF(AND(ISNUMBER($A138),ISNUMBER(CR$1)),IF(OFFSET(CountryData!$A$1,'Quality check'!$A138-1,'Quality check'!CR$1-1)=0,"",OFFSET(CountryData!$A$1,'Quality check'!$A138-1,'Quality check'!CR$1-1)),"")</f>
        <v/>
      </c>
      <c r="CS138" s="203" t="str">
        <f ca="1">IF(AND(ISNUMBER($A138),ISNUMBER(CS$1)),IF(OFFSET(CountryData!$A$1,'Quality check'!$A138-1,'Quality check'!CS$1-1)=0,"",OFFSET(CountryData!$A$1,'Quality check'!$A138-1,'Quality check'!CS$1-1)),"")</f>
        <v/>
      </c>
      <c r="CT138" s="203" t="str">
        <f ca="1">IF(AND(ISNUMBER($A138),ISNUMBER(CT$1)),IF(OFFSET(CountryData!$A$1,'Quality check'!$A138-1,'Quality check'!CT$1-1)=0,"",OFFSET(CountryData!$A$1,'Quality check'!$A138-1,'Quality check'!CT$1-1)),"")</f>
        <v/>
      </c>
      <c r="CU138" s="203" t="str">
        <f ca="1">IF(AND(ISNUMBER($A138),ISNUMBER(CU$1)),IF(OFFSET(CountryData!$A$1,'Quality check'!$A138-1,'Quality check'!CU$1-1)=0,"",OFFSET(CountryData!$A$1,'Quality check'!$A138-1,'Quality check'!CU$1-1)),"")</f>
        <v/>
      </c>
      <c r="CV138" s="203" t="str">
        <f ca="1">IF(AND(ISNUMBER($A138),ISNUMBER(CV$1)),IF(OFFSET(CountryData!$A$1,'Quality check'!$A138-1,'Quality check'!CV$1-1)=0,"",OFFSET(CountryData!$A$1,'Quality check'!$A138-1,'Quality check'!CV$1-1)),"")</f>
        <v/>
      </c>
      <c r="CW138" s="203" t="str">
        <f ca="1">IF(AND(ISNUMBER($A138),ISNUMBER(CW$1)),IF(OFFSET(CountryData!$A$1,'Quality check'!$A138-1,'Quality check'!CW$1-1)=0,"",OFFSET(CountryData!$A$1,'Quality check'!$A138-1,'Quality check'!CW$1-1)),"")</f>
        <v/>
      </c>
      <c r="CX138" s="203" t="str">
        <f ca="1">IF(AND(ISNUMBER($A138),ISNUMBER(CX$1)),IF(OFFSET(CountryData!$A$1,'Quality check'!$A138-1,'Quality check'!CX$1-1)=0,"",OFFSET(CountryData!$A$1,'Quality check'!$A138-1,'Quality check'!CX$1-1)),"")</f>
        <v/>
      </c>
      <c r="CY138" s="203" t="str">
        <f ca="1">IF(AND(ISNUMBER($A138),ISNUMBER(CY$1)),IF(OFFSET(CountryData!$A$1,'Quality check'!$A138-1,'Quality check'!CY$1-1)=0,"",OFFSET(CountryData!$A$1,'Quality check'!$A138-1,'Quality check'!CY$1-1)),"")</f>
        <v/>
      </c>
      <c r="CZ138" s="308" t="str">
        <f ca="1">IF(AND(ISNUMBER($A138),ISNUMBER(CZ$1)),IF(OFFSET(CountryData!$A$1,'Quality check'!$A138-1,'Quality check'!CZ$1-1)=0,"",OFFSET(CountryData!$A$1,'Quality check'!$A138-1,'Quality check'!CZ$1-1)),"")</f>
        <v/>
      </c>
      <c r="DA138" s="308" t="str">
        <f ca="1">IF(AND(ISNUMBER($A138),ISNUMBER(DA$1)),IF(OFFSET(CountryData!$A$1,'Quality check'!$A138-1,'Quality check'!DA$1-1)=0,"",OFFSET(CountryData!$A$1,'Quality check'!$A138-1,'Quality check'!DA$1-1)),"")</f>
        <v/>
      </c>
      <c r="DB138" s="202" t="str">
        <f ca="1">IF(AND(ISNUMBER($A138),ISNUMBER(DB$1)),IF(OFFSET(CountryData!$A$1,'Quality check'!$A138-1,'Quality check'!DB$1-1)=0,"",OFFSET(CountryData!$A$1,'Quality check'!$A138-1,'Quality check'!DB$1-1)),"")</f>
        <v/>
      </c>
      <c r="DC138" s="308" t="str">
        <f ca="1">IF(AND(ISNUMBER($A138),ISNUMBER(DC$1)),IF(OFFSET(CountryData!$A$1,'Quality check'!$A138-1,'Quality check'!DC$1-1)=0,"",OFFSET(CountryData!$A$1,'Quality check'!$A138-1,'Quality check'!DC$1-1)),"")</f>
        <v/>
      </c>
      <c r="DD138" s="308" t="str">
        <f ca="1">IF(AND(ISNUMBER($A138),ISNUMBER(DD$1)),IF(OFFSET(CountryData!$A$1,'Quality check'!$A138-1,'Quality check'!DD$1-1)=0,"",OFFSET(CountryData!$A$1,'Quality check'!$A138-1,'Quality check'!DD$1-1)),"")</f>
        <v/>
      </c>
      <c r="DE138" s="202" t="str">
        <f ca="1">IF(AND(ISNUMBER($A138),ISNUMBER(DE$1)),IF(OFFSET(CountryData!$A$1,'Quality check'!$A138-1,'Quality check'!DE$1-1)=0,"",OFFSET(CountryData!$A$1,'Quality check'!$A138-1,'Quality check'!DE$1-1)),"")</f>
        <v/>
      </c>
      <c r="DF138" s="203" t="str">
        <f ca="1">IF(AND(ISNUMBER($A138),ISNUMBER(DF$1)),IF(OFFSET(CountryData!$A$1,'Quality check'!$A138-1,'Quality check'!DF$1-1)=0,"",OFFSET(CountryData!$A$1,'Quality check'!$A138-1,'Quality check'!DF$1-1)),"")</f>
        <v/>
      </c>
      <c r="DG138" s="308" t="str">
        <f ca="1">IF(AND(ISNUMBER($A138),ISNUMBER(DG$1)),IF(OFFSET(CountryData!$A$1,'Quality check'!$A138-1,'Quality check'!DG$1-1)=0,"",OFFSET(CountryData!$A$1,'Quality check'!$A138-1,'Quality check'!DG$1-1)),"")</f>
        <v/>
      </c>
      <c r="DH138" s="203" t="str">
        <f ca="1">IF(AND(ISNUMBER($A138),ISNUMBER(DH$1)),IF(OFFSET(CountryData!$A$1,'Quality check'!$A138-1,'Quality check'!DH$1-1)=0,"",OFFSET(CountryData!$A$1,'Quality check'!$A138-1,'Quality check'!DH$1-1)),"")</f>
        <v/>
      </c>
      <c r="DI138" s="308" t="str">
        <f ca="1">IF(AND(ISNUMBER($A138),ISNUMBER(DI$1)),IF(OFFSET(CountryData!$A$1,'Quality check'!$A138-1,'Quality check'!DI$1-1)=0,"",OFFSET(CountryData!$A$1,'Quality check'!$A138-1,'Quality check'!DI$1-1)),"")</f>
        <v/>
      </c>
      <c r="DJ138" s="308" t="str">
        <f ca="1">IF(AND(ISNUMBER($A138),ISNUMBER(DJ$1)),IF(OFFSET(CountryData!$A$1,'Quality check'!$A138-1,'Quality check'!DJ$1-1)=0,"",OFFSET(CountryData!$A$1,'Quality check'!$A138-1,'Quality check'!DJ$1-1)),"")</f>
        <v/>
      </c>
      <c r="DK138" s="203" t="str">
        <f ca="1">IF(AND(ISNUMBER($A138),ISNUMBER(DK$1)),IF(OFFSET(CountryData!$A$1,'Quality check'!$A138-1,'Quality check'!DK$1-1)=0,"",OFFSET(CountryData!$A$1,'Quality check'!$A138-1,'Quality check'!DK$1-1)),"")</f>
        <v/>
      </c>
      <c r="DL138" s="203" t="str">
        <f ca="1">IF(AND(ISNUMBER($A138),ISNUMBER(DL$1)),IF(OFFSET(CountryData!$A$1,'Quality check'!$A138-1,'Quality check'!DL$1-1)=0,"",OFFSET(CountryData!$A$1,'Quality check'!$A138-1,'Quality check'!DL$1-1)),"")</f>
        <v/>
      </c>
      <c r="DM138" s="203" t="str">
        <f ca="1">IF(AND(ISNUMBER($A138),ISNUMBER(DM$1)),IF(OFFSET(CountryData!$A$1,'Quality check'!$A138-1,'Quality check'!DM$1-1)=0,"",OFFSET(CountryData!$A$1,'Quality check'!$A138-1,'Quality check'!DM$1-1)),"")</f>
        <v/>
      </c>
      <c r="DN138" s="203" t="str">
        <f ca="1">IF(AND(ISNUMBER($A138),ISNUMBER(DN$1)),IF(OFFSET(CountryData!$A$1,'Quality check'!$A138-1,'Quality check'!DN$1-1)=0,"",OFFSET(CountryData!$A$1,'Quality check'!$A138-1,'Quality check'!DN$1-1)),"")</f>
        <v/>
      </c>
      <c r="DO138" t="str">
        <f ca="1">IF(AND(ISNUMBER($A138),ISNUMBER(DO$1)),IF(OFFSET(CountryData!$A$1,'Quality check'!$A138-1,'Quality check'!DO$1-1)=0,"",OFFSET(CountryData!$A$1,'Quality check'!$A138-1,'Quality check'!DO$1-1)),"")</f>
        <v/>
      </c>
      <c r="DP138" t="str">
        <f ca="1">IF(AND(ISNUMBER($A138),ISNUMBER(DP$1)),IF(OFFSET(CountryData!$A$1,'Quality check'!$A138-1,'Quality check'!DP$1-1)=0,"",OFFSET(CountryData!$A$1,'Quality check'!$A138-1,'Quality check'!DP$1-1)),"")</f>
        <v/>
      </c>
      <c r="EF138" t="str">
        <f t="shared" si="14"/>
        <v/>
      </c>
      <c r="EG138" t="str">
        <f t="shared" si="15"/>
        <v/>
      </c>
      <c r="EH138" t="str">
        <f t="shared" si="11"/>
        <v/>
      </c>
    </row>
    <row r="139" spans="1:138" x14ac:dyDescent="0.25">
      <c r="A139" s="114" t="str">
        <f>IF(ISNUMBER(MATCH(C139,CountryData!$EM:$EM,0)),MATCH(C139,CountryData!$EM:$EM,0),"")</f>
        <v/>
      </c>
      <c r="F139" s="203" t="str">
        <f ca="1">IF(AND(ISNUMBER($A139),ISNUMBER(F$1)),IF(OFFSET(CountryData!$A$1,'Quality check'!$A139-1,'Quality check'!F$1-1)=0,"",OFFSET(CountryData!$A$1,'Quality check'!$A139-1,'Quality check'!F$1-1)),"")</f>
        <v/>
      </c>
      <c r="G139" s="203" t="str">
        <f ca="1">IF(AND(ISNUMBER($A139),ISNUMBER(G$1)),IF(OFFSET(CountryData!$A$1,'Quality check'!$A139-1,'Quality check'!G$1-1)=0,"",OFFSET(CountryData!$A$1,'Quality check'!$A139-1,'Quality check'!G$1-1)),"")</f>
        <v/>
      </c>
      <c r="H139" s="202" t="str">
        <f ca="1">IF(AND(ISNUMBER($A139),ISNUMBER(H$1)),IF(OFFSET(CountryData!$A$1,'Quality check'!$A139-1,'Quality check'!H$1-1)=0,"",OFFSET(CountryData!$A$1,'Quality check'!$A139-1,'Quality check'!H$1-1)),"")</f>
        <v/>
      </c>
      <c r="I139" s="202" t="str">
        <f ca="1">IF(AND(ISNUMBER($A139),ISNUMBER(I$1)),IF(OFFSET(CountryData!$A$1,'Quality check'!$A139-1,'Quality check'!I$1-1)=0,"",OFFSET(CountryData!$A$1,'Quality check'!$A139-1,'Quality check'!I$1-1)),"")</f>
        <v/>
      </c>
      <c r="J139" s="203" t="str">
        <f ca="1">IF(AND(ISNUMBER($A139),ISNUMBER(J$1)),IF(OFFSET(CountryData!$A$1,'Quality check'!$A139-1,'Quality check'!J$1-1)=0,"",OFFSET(CountryData!$A$1,'Quality check'!$A139-1,'Quality check'!J$1-1)),"")</f>
        <v/>
      </c>
      <c r="K139" s="203" t="str">
        <f ca="1">IF(AND(ISNUMBER($A139),ISNUMBER(K$1)),IF(OFFSET(CountryData!$A$1,'Quality check'!$A139-1,'Quality check'!K$1-1)=0,"",OFFSET(CountryData!$A$1,'Quality check'!$A139-1,'Quality check'!K$1-1)),"")</f>
        <v/>
      </c>
      <c r="L139" s="203" t="str">
        <f ca="1">IF(AND(ISNUMBER($A139),ISNUMBER(L$1)),IF(OFFSET(CountryData!$A$1,'Quality check'!$A139-1,'Quality check'!L$1-1)=0,"",OFFSET(CountryData!$A$1,'Quality check'!$A139-1,'Quality check'!L$1-1)),"")</f>
        <v/>
      </c>
      <c r="M139" s="203" t="str">
        <f ca="1">IF(AND(ISNUMBER($A139),ISNUMBER(M$1)),IF(OFFSET(CountryData!$A$1,'Quality check'!$A139-1,'Quality check'!M$1-1)=0,"",OFFSET(CountryData!$A$1,'Quality check'!$A139-1,'Quality check'!M$1-1)),"")</f>
        <v/>
      </c>
      <c r="N139" s="203" t="str">
        <f ca="1">IF(AND(ISNUMBER($A139),ISNUMBER(N$1)),IF(OFFSET(CountryData!$A$1,'Quality check'!$A139-1,'Quality check'!N$1-1)=0,"",OFFSET(CountryData!$A$1,'Quality check'!$A139-1,'Quality check'!N$1-1)),"")</f>
        <v/>
      </c>
      <c r="O139" s="203" t="str">
        <f ca="1">IF(AND(ISNUMBER($A139),ISNUMBER(O$1)),IF(OFFSET(CountryData!$A$1,'Quality check'!$A139-1,'Quality check'!O$1-1)=0,"",OFFSET(CountryData!$A$1,'Quality check'!$A139-1,'Quality check'!O$1-1)),"")</f>
        <v/>
      </c>
      <c r="P139" s="203" t="str">
        <f ca="1">IF(AND(ISNUMBER($A139),ISNUMBER(P$1)),IF(OFFSET(CountryData!$A$1,'Quality check'!$A139-1,'Quality check'!P$1-1)=0,"",OFFSET(CountryData!$A$1,'Quality check'!$A139-1,'Quality check'!P$1-1)),"")</f>
        <v/>
      </c>
      <c r="Q139" s="203" t="str">
        <f ca="1">IF(AND(ISNUMBER($A139),ISNUMBER(Q$1)),IF(OFFSET(CountryData!$A$1,'Quality check'!$A139-1,'Quality check'!Q$1-1)=0,"",OFFSET(CountryData!$A$1,'Quality check'!$A139-1,'Quality check'!Q$1-1)),"")</f>
        <v/>
      </c>
      <c r="R139" s="203" t="str">
        <f ca="1">IF(AND(ISNUMBER($A139),ISNUMBER(R$1)),IF(OFFSET(CountryData!$A$1,'Quality check'!$A139-1,'Quality check'!R$1-1)=0,"",OFFSET(CountryData!$A$1,'Quality check'!$A139-1,'Quality check'!R$1-1)),"")</f>
        <v/>
      </c>
      <c r="S139" s="203" t="str">
        <f ca="1">IF(AND(ISNUMBER($A139),ISNUMBER(S$1)),IF(OFFSET(CountryData!$A$1,'Quality check'!$A139-1,'Quality check'!S$1-1)=0,"",OFFSET(CountryData!$A$1,'Quality check'!$A139-1,'Quality check'!S$1-1)),"")</f>
        <v/>
      </c>
      <c r="T139" s="202" t="str">
        <f ca="1">IF(AND(ISNUMBER($A139),ISNUMBER(T$1)),IF(OFFSET(CountryData!$A$1,'Quality check'!$A139-1,'Quality check'!T$1-1)=0,"",OFFSET(CountryData!$A$1,'Quality check'!$A139-1,'Quality check'!T$1-1)),"")</f>
        <v/>
      </c>
      <c r="U139" s="203" t="str">
        <f ca="1">IF(AND(ISNUMBER($A139),ISNUMBER(U$1)),IF(OFFSET(CountryData!$A$1,'Quality check'!$A139-1,'Quality check'!U$1-1)=0,"",OFFSET(CountryData!$A$1,'Quality check'!$A139-1,'Quality check'!U$1-1)),"")</f>
        <v/>
      </c>
      <c r="V139" s="203" t="str">
        <f ca="1">IF(AND(ISNUMBER($A139),ISNUMBER(V$1)),IF(OFFSET(CountryData!$A$1,'Quality check'!$A139-1,'Quality check'!V$1-1)=0,"",OFFSET(CountryData!$A$1,'Quality check'!$A139-1,'Quality check'!V$1-1)),"")</f>
        <v/>
      </c>
      <c r="W139" s="202" t="str">
        <f ca="1">IF(AND(ISNUMBER($A139),ISNUMBER(W$1)),IF(OFFSET(CountryData!$A$1,'Quality check'!$A139-1,'Quality check'!W$1-1)=0,"",OFFSET(CountryData!$A$1,'Quality check'!$A139-1,'Quality check'!W$1-1)),"")</f>
        <v/>
      </c>
      <c r="X139" s="202" t="str">
        <f ca="1">IF(AND(ISNUMBER($A139),ISNUMBER(X$1)),IF(OFFSET(CountryData!$A$1,'Quality check'!$A139-1,'Quality check'!X$1-1)=0,"",OFFSET(CountryData!$A$1,'Quality check'!$A139-1,'Quality check'!X$1-1)),"")</f>
        <v/>
      </c>
      <c r="Y139" s="202" t="str">
        <f ca="1">IF(AND(ISNUMBER($A139),ISNUMBER(Y$1)),IF(OFFSET(CountryData!$A$1,'Quality check'!$A139-1,'Quality check'!Y$1-1)=0,"",OFFSET(CountryData!$A$1,'Quality check'!$A139-1,'Quality check'!Y$1-1)),"")</f>
        <v/>
      </c>
      <c r="Z139" s="202" t="str">
        <f ca="1">IF(AND(ISNUMBER($A139),ISNUMBER(Z$1)),IF(OFFSET(CountryData!$A$1,'Quality check'!$A139-1,'Quality check'!Z$1-1)=0,"",OFFSET(CountryData!$A$1,'Quality check'!$A139-1,'Quality check'!Z$1-1)),"")</f>
        <v/>
      </c>
      <c r="AA139" s="203" t="str">
        <f ca="1">IF(AND(ISNUMBER($A139),ISNUMBER(AA$1)),IF(OFFSET(CountryData!$A$1,'Quality check'!$A139-1,'Quality check'!AA$1-1)=0,"",OFFSET(CountryData!$A$1,'Quality check'!$A139-1,'Quality check'!AA$1-1)),"")</f>
        <v/>
      </c>
      <c r="AB139" s="203" t="str">
        <f ca="1">IF(AND(ISNUMBER($A139),ISNUMBER(AB$1)),IF(OFFSET(CountryData!$A$1,'Quality check'!$A139-1,'Quality check'!AB$1-1)=0,"",OFFSET(CountryData!$A$1,'Quality check'!$A139-1,'Quality check'!AB$1-1)),"")</f>
        <v/>
      </c>
      <c r="AC139" s="203" t="str">
        <f ca="1">IF(AND(ISNUMBER($A139),ISNUMBER(AC$1)),IF(OFFSET(CountryData!$A$1,'Quality check'!$A139-1,'Quality check'!AC$1-1)=0,"",OFFSET(CountryData!$A$1,'Quality check'!$A139-1,'Quality check'!AC$1-1)),"")</f>
        <v/>
      </c>
      <c r="AD139" s="203" t="str">
        <f ca="1">IF(AND(ISNUMBER($A139),ISNUMBER(AD$1)),IF(OFFSET(CountryData!$A$1,'Quality check'!$A139-1,'Quality check'!AD$1-1)=0,"",OFFSET(CountryData!$A$1,'Quality check'!$A139-1,'Quality check'!AD$1-1)),"")</f>
        <v/>
      </c>
      <c r="AE139" s="202" t="str">
        <f ca="1">IF(AND(ISNUMBER($A139),ISNUMBER(AE$1)),IF(OFFSET(CountryData!$A$1,'Quality check'!$A139-1,'Quality check'!AE$1-1)=0,"",OFFSET(CountryData!$A$1,'Quality check'!$A139-1,'Quality check'!AE$1-1)),"")</f>
        <v/>
      </c>
      <c r="AF139" s="308" t="str">
        <f ca="1">IF(AND(ISNUMBER($A139),ISNUMBER(AF$1)),IF(OFFSET(CountryData!$A$1,'Quality check'!$A139-1,'Quality check'!AF$1-1)=0,"",OFFSET(CountryData!$A$1,'Quality check'!$A139-1,'Quality check'!AF$1-1)),"")</f>
        <v/>
      </c>
      <c r="AG139" s="203" t="str">
        <f ca="1">IF(AND(ISNUMBER($A139),ISNUMBER(AG$1)),IF(OFFSET(CountryData!$A$1,'Quality check'!$A139-1,'Quality check'!AG$1-1)=0,"",OFFSET(CountryData!$A$1,'Quality check'!$A139-1,'Quality check'!AG$1-1)),"")</f>
        <v/>
      </c>
      <c r="AH139" s="203" t="str">
        <f ca="1">IF(AND(ISNUMBER($A139),ISNUMBER(AH$1)),IF(OFFSET(CountryData!$A$1,'Quality check'!$A139-1,'Quality check'!AH$1-1)=0,"",OFFSET(CountryData!$A$1,'Quality check'!$A139-1,'Quality check'!AH$1-1)),"")</f>
        <v/>
      </c>
      <c r="AI139" s="203" t="str">
        <f ca="1">IF(AND(ISNUMBER($A139),ISNUMBER(AI$1)),IF(OFFSET(CountryData!$A$1,'Quality check'!$A139-1,'Quality check'!AI$1-1)=0,"",OFFSET(CountryData!$A$1,'Quality check'!$A139-1,'Quality check'!AI$1-1)),"")</f>
        <v/>
      </c>
      <c r="AJ139" s="202" t="str">
        <f ca="1">IF(AND(ISNUMBER($A139),ISNUMBER(AJ$1)),IF(OFFSET(CountryData!$A$1,'Quality check'!$A139-1,'Quality check'!AJ$1-1)=0,"",OFFSET(CountryData!$A$1,'Quality check'!$A139-1,'Quality check'!AJ$1-1)),"")</f>
        <v/>
      </c>
      <c r="AK139" s="202" t="str">
        <f ca="1">IF(AND(ISNUMBER($A139),ISNUMBER(AK$1)),IF(OFFSET(CountryData!$A$1,'Quality check'!$A139-1,'Quality check'!AK$1-1)=0,"",OFFSET(CountryData!$A$1,'Quality check'!$A139-1,'Quality check'!AK$1-1)),"")</f>
        <v/>
      </c>
      <c r="AL139" s="202" t="str">
        <f ca="1">IF(AND(ISNUMBER($A139),ISNUMBER(AL$1)),IF(OFFSET(CountryData!$A$1,'Quality check'!$A139-1,'Quality check'!AL$1-1)=0,"",OFFSET(CountryData!$A$1,'Quality check'!$A139-1,'Quality check'!AL$1-1)),"")</f>
        <v/>
      </c>
      <c r="AM139" s="202" t="str">
        <f ca="1">IF(AND(ISNUMBER($A139),ISNUMBER(AM$1)),IF(OFFSET(CountryData!$A$1,'Quality check'!$A139-1,'Quality check'!AM$1-1)=0,"",OFFSET(CountryData!$A$1,'Quality check'!$A139-1,'Quality check'!AM$1-1)),"")</f>
        <v/>
      </c>
      <c r="AN139" s="202" t="str">
        <f ca="1">IF(AND(ISNUMBER($A139),ISNUMBER(AN$1)),IF(OFFSET(CountryData!$A$1,'Quality check'!$A139-1,'Quality check'!AN$1-1)=0,"",OFFSET(CountryData!$A$1,'Quality check'!$A139-1,'Quality check'!AN$1-1)),"")</f>
        <v/>
      </c>
      <c r="AO139" s="203" t="str">
        <f ca="1">IF(AND(ISNUMBER($A139),ISNUMBER(AO$1)),IF(OFFSET(CountryData!$A$1,'Quality check'!$A139-1,'Quality check'!AO$1-1)=0,"",OFFSET(CountryData!$A$1,'Quality check'!$A139-1,'Quality check'!AO$1-1)),"")</f>
        <v/>
      </c>
      <c r="AP139" s="203" t="str">
        <f ca="1">IF(AND(ISNUMBER($A139),ISNUMBER(AP$1)),IF(OFFSET(CountryData!$A$1,'Quality check'!$A139-1,'Quality check'!AP$1-1)=0,"",OFFSET(CountryData!$A$1,'Quality check'!$A139-1,'Quality check'!AP$1-1)),"")</f>
        <v/>
      </c>
      <c r="AQ139" s="202" t="str">
        <f ca="1">IF(AND(ISNUMBER($A139),ISNUMBER(AQ$1)),IF(OFFSET(CountryData!$A$1,'Quality check'!$A139-1,'Quality check'!AQ$1-1)=0,"",OFFSET(CountryData!$A$1,'Quality check'!$A139-1,'Quality check'!AQ$1-1)),"")</f>
        <v/>
      </c>
      <c r="AR139" s="202" t="str">
        <f ca="1">IF(AND(ISNUMBER($A139),ISNUMBER(AR$1)),IF(OFFSET(CountryData!$A$1,'Quality check'!$A139-1,'Quality check'!AR$1-1)=0,"",OFFSET(CountryData!$A$1,'Quality check'!$A139-1,'Quality check'!AR$1-1)),"")</f>
        <v/>
      </c>
      <c r="AS139" s="202" t="str">
        <f ca="1">IF(AND(ISNUMBER($A139),ISNUMBER(AS$1)),IF(OFFSET(CountryData!$A$1,'Quality check'!$A139-1,'Quality check'!AS$1-1)=0,"",OFFSET(CountryData!$A$1,'Quality check'!$A139-1,'Quality check'!AS$1-1)),"")</f>
        <v/>
      </c>
      <c r="AT139" s="202" t="str">
        <f ca="1">IF(AND(ISNUMBER($A139),ISNUMBER(AT$1)),IF(OFFSET(CountryData!$A$1,'Quality check'!$A139-1,'Quality check'!AT$1-1)=0,"",OFFSET(CountryData!$A$1,'Quality check'!$A139-1,'Quality check'!AT$1-1)),"")</f>
        <v/>
      </c>
      <c r="AU139" s="202" t="str">
        <f ca="1">IF(AND(ISNUMBER($A139),ISNUMBER(AU$1)),IF(OFFSET(CountryData!$A$1,'Quality check'!$A139-1,'Quality check'!AU$1-1)=0,"",OFFSET(CountryData!$A$1,'Quality check'!$A139-1,'Quality check'!AU$1-1)),"")</f>
        <v/>
      </c>
      <c r="AV139" s="202" t="str">
        <f ca="1">IF(AND(ISNUMBER($A139),ISNUMBER(AV$1)),IF(OFFSET(CountryData!$A$1,'Quality check'!$A139-1,'Quality check'!AV$1-1)=0,"",OFFSET(CountryData!$A$1,'Quality check'!$A139-1,'Quality check'!AV$1-1)),"")</f>
        <v/>
      </c>
      <c r="AW139" s="203" t="str">
        <f ca="1">IF(AND(ISNUMBER($A139),ISNUMBER(AW$1)),IF(OFFSET(CountryData!$A$1,'Quality check'!$A139-1,'Quality check'!AW$1-1)=0,"",OFFSET(CountryData!$A$1,'Quality check'!$A139-1,'Quality check'!AW$1-1)),"")</f>
        <v/>
      </c>
      <c r="AX139" s="203" t="str">
        <f ca="1">IF(AND(ISNUMBER($A139),ISNUMBER(AX$1)),IF(OFFSET(CountryData!$A$1,'Quality check'!$A139-1,'Quality check'!AX$1-1)=0,"",OFFSET(CountryData!$A$1,'Quality check'!$A139-1,'Quality check'!AX$1-1)),"")</f>
        <v/>
      </c>
      <c r="AY139" s="202" t="str">
        <f ca="1">IF(AND(ISNUMBER($A139),ISNUMBER(AY$1)),IF(OFFSET(CountryData!$A$1,'Quality check'!$A139-1,'Quality check'!AY$1-1)=0,"",OFFSET(CountryData!$A$1,'Quality check'!$A139-1,'Quality check'!AY$1-1)),"")</f>
        <v/>
      </c>
      <c r="AZ139" s="202" t="str">
        <f ca="1">IF(AND(ISNUMBER($A139),ISNUMBER(AZ$1)),IF(OFFSET(CountryData!$A$1,'Quality check'!$A139-1,'Quality check'!AZ$1-1)=0,"",OFFSET(CountryData!$A$1,'Quality check'!$A139-1,'Quality check'!AZ$1-1)),"")</f>
        <v/>
      </c>
      <c r="BA139" s="202" t="str">
        <f ca="1">IF(AND(ISNUMBER($A139),ISNUMBER(BA$1)),IF(OFFSET(CountryData!$A$1,'Quality check'!$A139-1,'Quality check'!BA$1-1)=0,"",OFFSET(CountryData!$A$1,'Quality check'!$A139-1,'Quality check'!BA$1-1)),"")</f>
        <v/>
      </c>
      <c r="BB139" s="202" t="str">
        <f ca="1">IF(AND(ISNUMBER($A139),ISNUMBER(BB$1)),IF(OFFSET(CountryData!$A$1,'Quality check'!$A139-1,'Quality check'!BB$1-1)=0,"",OFFSET(CountryData!$A$1,'Quality check'!$A139-1,'Quality check'!BB$1-1)),"")</f>
        <v/>
      </c>
      <c r="BC139" s="202" t="str">
        <f ca="1">IF(AND(ISNUMBER($A139),ISNUMBER(BC$1)),IF(OFFSET(CountryData!$A$1,'Quality check'!$A139-1,'Quality check'!BC$1-1)=0,"",OFFSET(CountryData!$A$1,'Quality check'!$A139-1,'Quality check'!BC$1-1)),"")</f>
        <v/>
      </c>
      <c r="BD139" s="313" t="str">
        <f ca="1">IF(AND(ISNUMBER($A139),ISNUMBER(BD$1)),IF(OFFSET(CountryData!$A$1,'Quality check'!$A139-1,'Quality check'!BD$1-1)=0,"",OFFSET(CountryData!$A$1,'Quality check'!$A139-1,'Quality check'!BD$1-1)),"")</f>
        <v/>
      </c>
      <c r="BE139" s="313" t="str">
        <f ca="1">IF(AND(ISNUMBER($A139),ISNUMBER(BE$1)),IF(OFFSET(CountryData!$A$1,'Quality check'!$A139-1,'Quality check'!BE$1-1)=0,"",OFFSET(CountryData!$A$1,'Quality check'!$A139-1,'Quality check'!BE$1-1)),"")</f>
        <v/>
      </c>
      <c r="BF139" s="313" t="str">
        <f ca="1">IF(AND(ISNUMBER($A139),ISNUMBER(BF$1)),IF(OFFSET(CountryData!$A$1,'Quality check'!$A139-1,'Quality check'!BF$1-1)=0,"",OFFSET(CountryData!$A$1,'Quality check'!$A139-1,'Quality check'!BF$1-1)),"")</f>
        <v/>
      </c>
      <c r="BG139" s="203" t="str">
        <f ca="1">IF(AND(ISNUMBER($A139),ISNUMBER(BG$1)),IF(OFFSET(CountryData!$A$1,'Quality check'!$A139-1,'Quality check'!BG$1-1)=0,"",OFFSET(CountryData!$A$1,'Quality check'!$A139-1,'Quality check'!BG$1-1)),"")</f>
        <v/>
      </c>
      <c r="BH139" s="202" t="str">
        <f ca="1">IF(AND(ISNUMBER($A139),ISNUMBER(BH$1)),IF(OFFSET(CountryData!$A$1,'Quality check'!$A139-1,'Quality check'!BH$1-1)=0,"",OFFSET(CountryData!$A$1,'Quality check'!$A139-1,'Quality check'!BH$1-1)),"")</f>
        <v/>
      </c>
      <c r="BI139" s="203" t="str">
        <f ca="1">IF(AND(ISNUMBER($A139),ISNUMBER(BI$1)),IF(OFFSET(CountryData!$A$1,'Quality check'!$A139-1,'Quality check'!BI$1-1)=0,"",OFFSET(CountryData!$A$1,'Quality check'!$A139-1,'Quality check'!BI$1-1)),"")</f>
        <v/>
      </c>
      <c r="BJ139" s="202" t="str">
        <f ca="1">IF(AND(ISNUMBER($A139),ISNUMBER(BJ$1)),IF(OFFSET(CountryData!$A$1,'Quality check'!$A139-1,'Quality check'!BJ$1-1)=0,"",OFFSET(CountryData!$A$1,'Quality check'!$A139-1,'Quality check'!BJ$1-1)),"")</f>
        <v/>
      </c>
      <c r="BK139" s="202" t="str">
        <f ca="1">IF(AND(ISNUMBER($A139),ISNUMBER(BK$1)),IF(OFFSET(CountryData!$A$1,'Quality check'!$A139-1,'Quality check'!BK$1-1)=0,"",OFFSET(CountryData!$A$1,'Quality check'!$A139-1,'Quality check'!BK$1-1)),"")</f>
        <v/>
      </c>
      <c r="BL139" s="308" t="str">
        <f ca="1">IF(AND(ISNUMBER($A139),ISNUMBER(BL$1)),IF(OFFSET(CountryData!$A$1,'Quality check'!$A139-1,'Quality check'!BL$1-1)=0,"",OFFSET(CountryData!$A$1,'Quality check'!$A139-1,'Quality check'!BL$1-1)),"")</f>
        <v/>
      </c>
      <c r="BM139" s="308" t="str">
        <f ca="1">IF(AND(ISNUMBER($A139),ISNUMBER(BM$1)),IF(OFFSET(CountryData!$A$1,'Quality check'!$A139-1,'Quality check'!BM$1-1)=0,"",OFFSET(CountryData!$A$1,'Quality check'!$A139-1,'Quality check'!BM$1-1)),"")</f>
        <v/>
      </c>
      <c r="BN139" s="308" t="str">
        <f ca="1">IF(AND(ISNUMBER($A139),ISNUMBER(BN$1)),IF(OFFSET(CountryData!$A$1,'Quality check'!$A139-1,'Quality check'!BN$1-1)=0,"",OFFSET(CountryData!$A$1,'Quality check'!$A139-1,'Quality check'!BN$1-1)),"")</f>
        <v/>
      </c>
      <c r="BO139" s="308" t="str">
        <f ca="1">IF(AND(ISNUMBER($A139),ISNUMBER(BO$1)),IF(OFFSET(CountryData!$A$1,'Quality check'!$A139-1,'Quality check'!BO$1-1)=0,"",OFFSET(CountryData!$A$1,'Quality check'!$A139-1,'Quality check'!BO$1-1)),"")</f>
        <v/>
      </c>
      <c r="BP139" s="308" t="str">
        <f ca="1">IF(AND(ISNUMBER($A139),ISNUMBER(BP$1)),IF(OFFSET(CountryData!$A$1,'Quality check'!$A139-1,'Quality check'!BP$1-1)=0,"",OFFSET(CountryData!$A$1,'Quality check'!$A139-1,'Quality check'!BP$1-1)),"")</f>
        <v/>
      </c>
      <c r="BQ139" s="308" t="str">
        <f ca="1">IF(AND(ISNUMBER($A139),ISNUMBER(BQ$1)),IF(OFFSET(CountryData!$A$1,'Quality check'!$A139-1,'Quality check'!BQ$1-1)=0,"",OFFSET(CountryData!$A$1,'Quality check'!$A139-1,'Quality check'!BQ$1-1)),"")</f>
        <v/>
      </c>
      <c r="BR139" s="308" t="str">
        <f ca="1">IF(AND(ISNUMBER($A139),ISNUMBER(BR$1)),IF(OFFSET(CountryData!$A$1,'Quality check'!$A139-1,'Quality check'!BR$1-1)=0,"",OFFSET(CountryData!$A$1,'Quality check'!$A139-1,'Quality check'!BR$1-1)),"")</f>
        <v/>
      </c>
      <c r="BS139" s="308" t="str">
        <f ca="1">IF(AND(ISNUMBER($A139),ISNUMBER(BS$1)),IF(OFFSET(CountryData!$A$1,'Quality check'!$A139-1,'Quality check'!BS$1-1)=0,"",OFFSET(CountryData!$A$1,'Quality check'!$A139-1,'Quality check'!BS$1-1)),"")</f>
        <v/>
      </c>
      <c r="BT139" s="308" t="str">
        <f ca="1">IF(AND(ISNUMBER($A139),ISNUMBER(BT$1)),IF(OFFSET(CountryData!$A$1,'Quality check'!$A139-1,'Quality check'!BT$1-1)=0,"",OFFSET(CountryData!$A$1,'Quality check'!$A139-1,'Quality check'!BT$1-1)),"")</f>
        <v/>
      </c>
      <c r="BU139" s="308" t="str">
        <f ca="1">IF(AND(ISNUMBER($A139),ISNUMBER(BU$1)),IF(OFFSET(CountryData!$A$1,'Quality check'!$A139-1,'Quality check'!BU$1-1)=0,"",OFFSET(CountryData!$A$1,'Quality check'!$A139-1,'Quality check'!BU$1-1)),"")</f>
        <v/>
      </c>
      <c r="BV139" s="308" t="str">
        <f ca="1">IF(AND(ISNUMBER($A139),ISNUMBER(BV$1)),IF(OFFSET(CountryData!$A$1,'Quality check'!$A139-1,'Quality check'!BV$1-1)=0,"",OFFSET(CountryData!$A$1,'Quality check'!$A139-1,'Quality check'!BV$1-1)),"")</f>
        <v/>
      </c>
      <c r="BW139" s="308" t="str">
        <f ca="1">IF(AND(ISNUMBER($A139),ISNUMBER(BW$1)),IF(OFFSET(CountryData!$A$1,'Quality check'!$A139-1,'Quality check'!BW$1-1)=0,"",OFFSET(CountryData!$A$1,'Quality check'!$A139-1,'Quality check'!BW$1-1)),"")</f>
        <v/>
      </c>
      <c r="BX139" s="202" t="str">
        <f ca="1">IF(AND(ISNUMBER($A139),ISNUMBER(BX$1)),IF(OFFSET(CountryData!$A$1,'Quality check'!$A139-1,'Quality check'!BX$1-1)=0,"",OFFSET(CountryData!$A$1,'Quality check'!$A139-1,'Quality check'!BX$1-1)),"")</f>
        <v/>
      </c>
      <c r="BY139" s="308" t="str">
        <f ca="1">IF(AND(ISNUMBER($A139),ISNUMBER(BY$1)),IF(OFFSET(CountryData!$A$1,'Quality check'!$A139-1,'Quality check'!BY$1-1)=0,"",OFFSET(CountryData!$A$1,'Quality check'!$A139-1,'Quality check'!BY$1-1)),"")</f>
        <v/>
      </c>
      <c r="BZ139" s="308" t="str">
        <f ca="1">IF(AND(ISNUMBER($A139),ISNUMBER(BZ$1)),IF(OFFSET(CountryData!$A$1,'Quality check'!$A139-1,'Quality check'!BZ$1-1)=0,"",OFFSET(CountryData!$A$1,'Quality check'!$A139-1,'Quality check'!BZ$1-1)),"")</f>
        <v/>
      </c>
      <c r="CA139" s="308" t="str">
        <f ca="1">IF(AND(ISNUMBER($A139),ISNUMBER(CA$1)),IF(OFFSET(CountryData!$A$1,'Quality check'!$A139-1,'Quality check'!CA$1-1)=0,"",OFFSET(CountryData!$A$1,'Quality check'!$A139-1,'Quality check'!CA$1-1)),"")</f>
        <v/>
      </c>
      <c r="CB139" s="308" t="str">
        <f ca="1">IF(AND(ISNUMBER($A139),ISNUMBER(CB$1)),IF(OFFSET(CountryData!$A$1,'Quality check'!$A139-1,'Quality check'!CB$1-1)=0,"",OFFSET(CountryData!$A$1,'Quality check'!$A139-1,'Quality check'!CB$1-1)),"")</f>
        <v/>
      </c>
      <c r="CC139" s="308" t="str">
        <f ca="1">IF(AND(ISNUMBER($A139),ISNUMBER(CC$1)),IF(OFFSET(CountryData!$A$1,'Quality check'!$A139-1,'Quality check'!CC$1-1)=0,"",OFFSET(CountryData!$A$1,'Quality check'!$A139-1,'Quality check'!CC$1-1)),"")</f>
        <v/>
      </c>
      <c r="CD139" s="308" t="str">
        <f ca="1">IF(AND(ISNUMBER($A139),ISNUMBER(CD$1)),IF(OFFSET(CountryData!$A$1,'Quality check'!$A139-1,'Quality check'!CD$1-1)=0,"",OFFSET(CountryData!$A$1,'Quality check'!$A139-1,'Quality check'!CD$1-1)),"")</f>
        <v/>
      </c>
      <c r="CE139" s="308" t="str">
        <f ca="1">IF(AND(ISNUMBER($A139),ISNUMBER(CE$1)),IF(OFFSET(CountryData!$A$1,'Quality check'!$A139-1,'Quality check'!CE$1-1)=0,"",OFFSET(CountryData!$A$1,'Quality check'!$A139-1,'Quality check'!CE$1-1)),"")</f>
        <v/>
      </c>
      <c r="CF139" s="308" t="str">
        <f ca="1">IF(AND(ISNUMBER($A139),ISNUMBER(CF$1)),IF(OFFSET(CountryData!$A$1,'Quality check'!$A139-1,'Quality check'!CF$1-1)=0,"",OFFSET(CountryData!$A$1,'Quality check'!$A139-1,'Quality check'!CF$1-1)),"")</f>
        <v/>
      </c>
      <c r="CG139" s="308" t="str">
        <f ca="1">IF(AND(ISNUMBER($A139),ISNUMBER(CG$1)),IF(OFFSET(CountryData!$A$1,'Quality check'!$A139-1,'Quality check'!CG$1-1)=0,"",OFFSET(CountryData!$A$1,'Quality check'!$A139-1,'Quality check'!CG$1-1)),"")</f>
        <v/>
      </c>
      <c r="CH139" s="308" t="str">
        <f ca="1">IF(AND(ISNUMBER($A139),ISNUMBER(CH$1)),IF(OFFSET(CountryData!$A$1,'Quality check'!$A139-1,'Quality check'!CH$1-1)=0,"",OFFSET(CountryData!$A$1,'Quality check'!$A139-1,'Quality check'!CH$1-1)),"")</f>
        <v/>
      </c>
      <c r="CI139" s="308" t="str">
        <f ca="1">IF(AND(ISNUMBER($A139),ISNUMBER(CI$1)),IF(OFFSET(CountryData!$A$1,'Quality check'!$A139-1,'Quality check'!CI$1-1)=0,"",OFFSET(CountryData!$A$1,'Quality check'!$A139-1,'Quality check'!CI$1-1)),"")</f>
        <v/>
      </c>
      <c r="CJ139" s="308" t="str">
        <f ca="1">IF(AND(ISNUMBER($A139),ISNUMBER(CJ$1)),IF(OFFSET(CountryData!$A$1,'Quality check'!$A139-1,'Quality check'!CJ$1-1)=0,"",OFFSET(CountryData!$A$1,'Quality check'!$A139-1,'Quality check'!CJ$1-1)),"")</f>
        <v/>
      </c>
      <c r="CK139" s="202" t="str">
        <f ca="1">IF(AND(ISNUMBER($A139),ISNUMBER(CK$1)),IF(OFFSET(CountryData!$A$1,'Quality check'!$A139-1,'Quality check'!CK$1-1)=0,"",OFFSET(CountryData!$A$1,'Quality check'!$A139-1,'Quality check'!CK$1-1)),"")</f>
        <v/>
      </c>
      <c r="CL139" s="308" t="str">
        <f ca="1">IF(AND(ISNUMBER($A139),ISNUMBER(CL$1)),IF(OFFSET(CountryData!$A$1,'Quality check'!$A139-1,'Quality check'!CL$1-1)=0,"",OFFSET(CountryData!$A$1,'Quality check'!$A139-1,'Quality check'!CL$1-1)),"")</f>
        <v/>
      </c>
      <c r="CM139" s="308" t="str">
        <f ca="1">IF(AND(ISNUMBER($A139),ISNUMBER(CM$1)),IF(OFFSET(CountryData!$A$1,'Quality check'!$A139-1,'Quality check'!CM$1-1)=0,"",OFFSET(CountryData!$A$1,'Quality check'!$A139-1,'Quality check'!CM$1-1)),"")</f>
        <v/>
      </c>
      <c r="CN139" s="308" t="str">
        <f ca="1">IF(AND(ISNUMBER($A139),ISNUMBER(CN$1)),IF(OFFSET(CountryData!$A$1,'Quality check'!$A139-1,'Quality check'!CN$1-1)=0,"",OFFSET(CountryData!$A$1,'Quality check'!$A139-1,'Quality check'!CN$1-1)),"")</f>
        <v/>
      </c>
      <c r="CO139" s="308" t="str">
        <f ca="1">IF(AND(ISNUMBER($A139),ISNUMBER(CO$1)),IF(OFFSET(CountryData!$A$1,'Quality check'!$A139-1,'Quality check'!CO$1-1)=0,"",OFFSET(CountryData!$A$1,'Quality check'!$A139-1,'Quality check'!CO$1-1)),"")</f>
        <v/>
      </c>
      <c r="CP139" s="308" t="str">
        <f ca="1">IF(AND(ISNUMBER($A139),ISNUMBER(CP$1)),IF(OFFSET(CountryData!$A$1,'Quality check'!$A139-1,'Quality check'!CP$1-1)=0,"",OFFSET(CountryData!$A$1,'Quality check'!$A139-1,'Quality check'!CP$1-1)),"")</f>
        <v/>
      </c>
      <c r="CQ139" s="308" t="str">
        <f ca="1">IF(AND(ISNUMBER($A139),ISNUMBER(CQ$1)),IF(OFFSET(CountryData!$A$1,'Quality check'!$A139-1,'Quality check'!CQ$1-1)=0,"",OFFSET(CountryData!$A$1,'Quality check'!$A139-1,'Quality check'!CQ$1-1)),"")</f>
        <v/>
      </c>
      <c r="CR139" s="203" t="str">
        <f ca="1">IF(AND(ISNUMBER($A139),ISNUMBER(CR$1)),IF(OFFSET(CountryData!$A$1,'Quality check'!$A139-1,'Quality check'!CR$1-1)=0,"",OFFSET(CountryData!$A$1,'Quality check'!$A139-1,'Quality check'!CR$1-1)),"")</f>
        <v/>
      </c>
      <c r="CS139" s="203" t="str">
        <f ca="1">IF(AND(ISNUMBER($A139),ISNUMBER(CS$1)),IF(OFFSET(CountryData!$A$1,'Quality check'!$A139-1,'Quality check'!CS$1-1)=0,"",OFFSET(CountryData!$A$1,'Quality check'!$A139-1,'Quality check'!CS$1-1)),"")</f>
        <v/>
      </c>
      <c r="CT139" s="203" t="str">
        <f ca="1">IF(AND(ISNUMBER($A139),ISNUMBER(CT$1)),IF(OFFSET(CountryData!$A$1,'Quality check'!$A139-1,'Quality check'!CT$1-1)=0,"",OFFSET(CountryData!$A$1,'Quality check'!$A139-1,'Quality check'!CT$1-1)),"")</f>
        <v/>
      </c>
      <c r="CU139" s="203" t="str">
        <f ca="1">IF(AND(ISNUMBER($A139),ISNUMBER(CU$1)),IF(OFFSET(CountryData!$A$1,'Quality check'!$A139-1,'Quality check'!CU$1-1)=0,"",OFFSET(CountryData!$A$1,'Quality check'!$A139-1,'Quality check'!CU$1-1)),"")</f>
        <v/>
      </c>
      <c r="CV139" s="203" t="str">
        <f ca="1">IF(AND(ISNUMBER($A139),ISNUMBER(CV$1)),IF(OFFSET(CountryData!$A$1,'Quality check'!$A139-1,'Quality check'!CV$1-1)=0,"",OFFSET(CountryData!$A$1,'Quality check'!$A139-1,'Quality check'!CV$1-1)),"")</f>
        <v/>
      </c>
      <c r="CW139" s="203" t="str">
        <f ca="1">IF(AND(ISNUMBER($A139),ISNUMBER(CW$1)),IF(OFFSET(CountryData!$A$1,'Quality check'!$A139-1,'Quality check'!CW$1-1)=0,"",OFFSET(CountryData!$A$1,'Quality check'!$A139-1,'Quality check'!CW$1-1)),"")</f>
        <v/>
      </c>
      <c r="CX139" s="203" t="str">
        <f ca="1">IF(AND(ISNUMBER($A139),ISNUMBER(CX$1)),IF(OFFSET(CountryData!$A$1,'Quality check'!$A139-1,'Quality check'!CX$1-1)=0,"",OFFSET(CountryData!$A$1,'Quality check'!$A139-1,'Quality check'!CX$1-1)),"")</f>
        <v/>
      </c>
      <c r="CY139" s="203" t="str">
        <f ca="1">IF(AND(ISNUMBER($A139),ISNUMBER(CY$1)),IF(OFFSET(CountryData!$A$1,'Quality check'!$A139-1,'Quality check'!CY$1-1)=0,"",OFFSET(CountryData!$A$1,'Quality check'!$A139-1,'Quality check'!CY$1-1)),"")</f>
        <v/>
      </c>
      <c r="CZ139" s="308" t="str">
        <f ca="1">IF(AND(ISNUMBER($A139),ISNUMBER(CZ$1)),IF(OFFSET(CountryData!$A$1,'Quality check'!$A139-1,'Quality check'!CZ$1-1)=0,"",OFFSET(CountryData!$A$1,'Quality check'!$A139-1,'Quality check'!CZ$1-1)),"")</f>
        <v/>
      </c>
      <c r="DA139" s="308" t="str">
        <f ca="1">IF(AND(ISNUMBER($A139),ISNUMBER(DA$1)),IF(OFFSET(CountryData!$A$1,'Quality check'!$A139-1,'Quality check'!DA$1-1)=0,"",OFFSET(CountryData!$A$1,'Quality check'!$A139-1,'Quality check'!DA$1-1)),"")</f>
        <v/>
      </c>
      <c r="DB139" s="202" t="str">
        <f ca="1">IF(AND(ISNUMBER($A139),ISNUMBER(DB$1)),IF(OFFSET(CountryData!$A$1,'Quality check'!$A139-1,'Quality check'!DB$1-1)=0,"",OFFSET(CountryData!$A$1,'Quality check'!$A139-1,'Quality check'!DB$1-1)),"")</f>
        <v/>
      </c>
      <c r="DC139" s="308" t="str">
        <f ca="1">IF(AND(ISNUMBER($A139),ISNUMBER(DC$1)),IF(OFFSET(CountryData!$A$1,'Quality check'!$A139-1,'Quality check'!DC$1-1)=0,"",OFFSET(CountryData!$A$1,'Quality check'!$A139-1,'Quality check'!DC$1-1)),"")</f>
        <v/>
      </c>
      <c r="DD139" s="308" t="str">
        <f ca="1">IF(AND(ISNUMBER($A139),ISNUMBER(DD$1)),IF(OFFSET(CountryData!$A$1,'Quality check'!$A139-1,'Quality check'!DD$1-1)=0,"",OFFSET(CountryData!$A$1,'Quality check'!$A139-1,'Quality check'!DD$1-1)),"")</f>
        <v/>
      </c>
      <c r="DE139" s="202" t="str">
        <f ca="1">IF(AND(ISNUMBER($A139),ISNUMBER(DE$1)),IF(OFFSET(CountryData!$A$1,'Quality check'!$A139-1,'Quality check'!DE$1-1)=0,"",OFFSET(CountryData!$A$1,'Quality check'!$A139-1,'Quality check'!DE$1-1)),"")</f>
        <v/>
      </c>
      <c r="DF139" s="203" t="str">
        <f ca="1">IF(AND(ISNUMBER($A139),ISNUMBER(DF$1)),IF(OFFSET(CountryData!$A$1,'Quality check'!$A139-1,'Quality check'!DF$1-1)=0,"",OFFSET(CountryData!$A$1,'Quality check'!$A139-1,'Quality check'!DF$1-1)),"")</f>
        <v/>
      </c>
      <c r="DG139" s="308" t="str">
        <f ca="1">IF(AND(ISNUMBER($A139),ISNUMBER(DG$1)),IF(OFFSET(CountryData!$A$1,'Quality check'!$A139-1,'Quality check'!DG$1-1)=0,"",OFFSET(CountryData!$A$1,'Quality check'!$A139-1,'Quality check'!DG$1-1)),"")</f>
        <v/>
      </c>
      <c r="DH139" s="203" t="str">
        <f ca="1">IF(AND(ISNUMBER($A139),ISNUMBER(DH$1)),IF(OFFSET(CountryData!$A$1,'Quality check'!$A139-1,'Quality check'!DH$1-1)=0,"",OFFSET(CountryData!$A$1,'Quality check'!$A139-1,'Quality check'!DH$1-1)),"")</f>
        <v/>
      </c>
      <c r="DI139" s="308" t="str">
        <f ca="1">IF(AND(ISNUMBER($A139),ISNUMBER(DI$1)),IF(OFFSET(CountryData!$A$1,'Quality check'!$A139-1,'Quality check'!DI$1-1)=0,"",OFFSET(CountryData!$A$1,'Quality check'!$A139-1,'Quality check'!DI$1-1)),"")</f>
        <v/>
      </c>
      <c r="DJ139" s="308" t="str">
        <f ca="1">IF(AND(ISNUMBER($A139),ISNUMBER(DJ$1)),IF(OFFSET(CountryData!$A$1,'Quality check'!$A139-1,'Quality check'!DJ$1-1)=0,"",OFFSET(CountryData!$A$1,'Quality check'!$A139-1,'Quality check'!DJ$1-1)),"")</f>
        <v/>
      </c>
      <c r="DK139" s="203" t="str">
        <f ca="1">IF(AND(ISNUMBER($A139),ISNUMBER(DK$1)),IF(OFFSET(CountryData!$A$1,'Quality check'!$A139-1,'Quality check'!DK$1-1)=0,"",OFFSET(CountryData!$A$1,'Quality check'!$A139-1,'Quality check'!DK$1-1)),"")</f>
        <v/>
      </c>
      <c r="DL139" s="203" t="str">
        <f ca="1">IF(AND(ISNUMBER($A139),ISNUMBER(DL$1)),IF(OFFSET(CountryData!$A$1,'Quality check'!$A139-1,'Quality check'!DL$1-1)=0,"",OFFSET(CountryData!$A$1,'Quality check'!$A139-1,'Quality check'!DL$1-1)),"")</f>
        <v/>
      </c>
      <c r="DM139" s="203" t="str">
        <f ca="1">IF(AND(ISNUMBER($A139),ISNUMBER(DM$1)),IF(OFFSET(CountryData!$A$1,'Quality check'!$A139-1,'Quality check'!DM$1-1)=0,"",OFFSET(CountryData!$A$1,'Quality check'!$A139-1,'Quality check'!DM$1-1)),"")</f>
        <v/>
      </c>
      <c r="DN139" s="203" t="str">
        <f ca="1">IF(AND(ISNUMBER($A139),ISNUMBER(DN$1)),IF(OFFSET(CountryData!$A$1,'Quality check'!$A139-1,'Quality check'!DN$1-1)=0,"",OFFSET(CountryData!$A$1,'Quality check'!$A139-1,'Quality check'!DN$1-1)),"")</f>
        <v/>
      </c>
      <c r="DO139" t="str">
        <f ca="1">IF(AND(ISNUMBER($A139),ISNUMBER(DO$1)),IF(OFFSET(CountryData!$A$1,'Quality check'!$A139-1,'Quality check'!DO$1-1)=0,"",OFFSET(CountryData!$A$1,'Quality check'!$A139-1,'Quality check'!DO$1-1)),"")</f>
        <v/>
      </c>
      <c r="DP139" t="str">
        <f ca="1">IF(AND(ISNUMBER($A139),ISNUMBER(DP$1)),IF(OFFSET(CountryData!$A$1,'Quality check'!$A139-1,'Quality check'!DP$1-1)=0,"",OFFSET(CountryData!$A$1,'Quality check'!$A139-1,'Quality check'!DP$1-1)),"")</f>
        <v/>
      </c>
      <c r="EF139" t="str">
        <f t="shared" si="14"/>
        <v/>
      </c>
      <c r="EG139" t="str">
        <f t="shared" si="15"/>
        <v/>
      </c>
      <c r="EH139" t="str">
        <f t="shared" si="11"/>
        <v/>
      </c>
    </row>
    <row r="140" spans="1:138" x14ac:dyDescent="0.25">
      <c r="A140" s="114" t="str">
        <f>IF(ISNUMBER(MATCH(C140,CountryData!$EM:$EM,0)),MATCH(C140,CountryData!$EM:$EM,0),"")</f>
        <v/>
      </c>
      <c r="F140" s="203" t="str">
        <f ca="1">IF(AND(ISNUMBER($A140),ISNUMBER(F$1)),IF(OFFSET(CountryData!$A$1,'Quality check'!$A140-1,'Quality check'!F$1-1)=0,"",OFFSET(CountryData!$A$1,'Quality check'!$A140-1,'Quality check'!F$1-1)),"")</f>
        <v/>
      </c>
      <c r="G140" s="203" t="str">
        <f ca="1">IF(AND(ISNUMBER($A140),ISNUMBER(G$1)),IF(OFFSET(CountryData!$A$1,'Quality check'!$A140-1,'Quality check'!G$1-1)=0,"",OFFSET(CountryData!$A$1,'Quality check'!$A140-1,'Quality check'!G$1-1)),"")</f>
        <v/>
      </c>
      <c r="H140" s="202" t="str">
        <f ca="1">IF(AND(ISNUMBER($A140),ISNUMBER(H$1)),IF(OFFSET(CountryData!$A$1,'Quality check'!$A140-1,'Quality check'!H$1-1)=0,"",OFFSET(CountryData!$A$1,'Quality check'!$A140-1,'Quality check'!H$1-1)),"")</f>
        <v/>
      </c>
      <c r="I140" s="202" t="str">
        <f ca="1">IF(AND(ISNUMBER($A140),ISNUMBER(I$1)),IF(OFFSET(CountryData!$A$1,'Quality check'!$A140-1,'Quality check'!I$1-1)=0,"",OFFSET(CountryData!$A$1,'Quality check'!$A140-1,'Quality check'!I$1-1)),"")</f>
        <v/>
      </c>
      <c r="J140" s="203" t="str">
        <f ca="1">IF(AND(ISNUMBER($A140),ISNUMBER(J$1)),IF(OFFSET(CountryData!$A$1,'Quality check'!$A140-1,'Quality check'!J$1-1)=0,"",OFFSET(CountryData!$A$1,'Quality check'!$A140-1,'Quality check'!J$1-1)),"")</f>
        <v/>
      </c>
      <c r="K140" s="203" t="str">
        <f ca="1">IF(AND(ISNUMBER($A140),ISNUMBER(K$1)),IF(OFFSET(CountryData!$A$1,'Quality check'!$A140-1,'Quality check'!K$1-1)=0,"",OFFSET(CountryData!$A$1,'Quality check'!$A140-1,'Quality check'!K$1-1)),"")</f>
        <v/>
      </c>
      <c r="L140" s="203" t="str">
        <f ca="1">IF(AND(ISNUMBER($A140),ISNUMBER(L$1)),IF(OFFSET(CountryData!$A$1,'Quality check'!$A140-1,'Quality check'!L$1-1)=0,"",OFFSET(CountryData!$A$1,'Quality check'!$A140-1,'Quality check'!L$1-1)),"")</f>
        <v/>
      </c>
      <c r="M140" s="203" t="str">
        <f ca="1">IF(AND(ISNUMBER($A140),ISNUMBER(M$1)),IF(OFFSET(CountryData!$A$1,'Quality check'!$A140-1,'Quality check'!M$1-1)=0,"",OFFSET(CountryData!$A$1,'Quality check'!$A140-1,'Quality check'!M$1-1)),"")</f>
        <v/>
      </c>
      <c r="N140" s="203" t="str">
        <f ca="1">IF(AND(ISNUMBER($A140),ISNUMBER(N$1)),IF(OFFSET(CountryData!$A$1,'Quality check'!$A140-1,'Quality check'!N$1-1)=0,"",OFFSET(CountryData!$A$1,'Quality check'!$A140-1,'Quality check'!N$1-1)),"")</f>
        <v/>
      </c>
      <c r="O140" s="203" t="str">
        <f ca="1">IF(AND(ISNUMBER($A140),ISNUMBER(O$1)),IF(OFFSET(CountryData!$A$1,'Quality check'!$A140-1,'Quality check'!O$1-1)=0,"",OFFSET(CountryData!$A$1,'Quality check'!$A140-1,'Quality check'!O$1-1)),"")</f>
        <v/>
      </c>
      <c r="P140" s="203" t="str">
        <f ca="1">IF(AND(ISNUMBER($A140),ISNUMBER(P$1)),IF(OFFSET(CountryData!$A$1,'Quality check'!$A140-1,'Quality check'!P$1-1)=0,"",OFFSET(CountryData!$A$1,'Quality check'!$A140-1,'Quality check'!P$1-1)),"")</f>
        <v/>
      </c>
      <c r="Q140" s="203" t="str">
        <f ca="1">IF(AND(ISNUMBER($A140),ISNUMBER(Q$1)),IF(OFFSET(CountryData!$A$1,'Quality check'!$A140-1,'Quality check'!Q$1-1)=0,"",OFFSET(CountryData!$A$1,'Quality check'!$A140-1,'Quality check'!Q$1-1)),"")</f>
        <v/>
      </c>
      <c r="R140" s="203" t="str">
        <f ca="1">IF(AND(ISNUMBER($A140),ISNUMBER(R$1)),IF(OFFSET(CountryData!$A$1,'Quality check'!$A140-1,'Quality check'!R$1-1)=0,"",OFFSET(CountryData!$A$1,'Quality check'!$A140-1,'Quality check'!R$1-1)),"")</f>
        <v/>
      </c>
      <c r="S140" s="203" t="str">
        <f ca="1">IF(AND(ISNUMBER($A140),ISNUMBER(S$1)),IF(OFFSET(CountryData!$A$1,'Quality check'!$A140-1,'Quality check'!S$1-1)=0,"",OFFSET(CountryData!$A$1,'Quality check'!$A140-1,'Quality check'!S$1-1)),"")</f>
        <v/>
      </c>
      <c r="T140" s="202" t="str">
        <f ca="1">IF(AND(ISNUMBER($A140),ISNUMBER(T$1)),IF(OFFSET(CountryData!$A$1,'Quality check'!$A140-1,'Quality check'!T$1-1)=0,"",OFFSET(CountryData!$A$1,'Quality check'!$A140-1,'Quality check'!T$1-1)),"")</f>
        <v/>
      </c>
      <c r="U140" s="203" t="str">
        <f ca="1">IF(AND(ISNUMBER($A140),ISNUMBER(U$1)),IF(OFFSET(CountryData!$A$1,'Quality check'!$A140-1,'Quality check'!U$1-1)=0,"",OFFSET(CountryData!$A$1,'Quality check'!$A140-1,'Quality check'!U$1-1)),"")</f>
        <v/>
      </c>
      <c r="V140" s="203" t="str">
        <f ca="1">IF(AND(ISNUMBER($A140),ISNUMBER(V$1)),IF(OFFSET(CountryData!$A$1,'Quality check'!$A140-1,'Quality check'!V$1-1)=0,"",OFFSET(CountryData!$A$1,'Quality check'!$A140-1,'Quality check'!V$1-1)),"")</f>
        <v/>
      </c>
      <c r="W140" s="202" t="str">
        <f ca="1">IF(AND(ISNUMBER($A140),ISNUMBER(W$1)),IF(OFFSET(CountryData!$A$1,'Quality check'!$A140-1,'Quality check'!W$1-1)=0,"",OFFSET(CountryData!$A$1,'Quality check'!$A140-1,'Quality check'!W$1-1)),"")</f>
        <v/>
      </c>
      <c r="X140" s="202" t="str">
        <f ca="1">IF(AND(ISNUMBER($A140),ISNUMBER(X$1)),IF(OFFSET(CountryData!$A$1,'Quality check'!$A140-1,'Quality check'!X$1-1)=0,"",OFFSET(CountryData!$A$1,'Quality check'!$A140-1,'Quality check'!X$1-1)),"")</f>
        <v/>
      </c>
      <c r="Y140" s="202" t="str">
        <f ca="1">IF(AND(ISNUMBER($A140),ISNUMBER(Y$1)),IF(OFFSET(CountryData!$A$1,'Quality check'!$A140-1,'Quality check'!Y$1-1)=0,"",OFFSET(CountryData!$A$1,'Quality check'!$A140-1,'Quality check'!Y$1-1)),"")</f>
        <v/>
      </c>
      <c r="Z140" s="202" t="str">
        <f ca="1">IF(AND(ISNUMBER($A140),ISNUMBER(Z$1)),IF(OFFSET(CountryData!$A$1,'Quality check'!$A140-1,'Quality check'!Z$1-1)=0,"",OFFSET(CountryData!$A$1,'Quality check'!$A140-1,'Quality check'!Z$1-1)),"")</f>
        <v/>
      </c>
      <c r="AA140" s="203" t="str">
        <f ca="1">IF(AND(ISNUMBER($A140),ISNUMBER(AA$1)),IF(OFFSET(CountryData!$A$1,'Quality check'!$A140-1,'Quality check'!AA$1-1)=0,"",OFFSET(CountryData!$A$1,'Quality check'!$A140-1,'Quality check'!AA$1-1)),"")</f>
        <v/>
      </c>
      <c r="AB140" s="203" t="str">
        <f ca="1">IF(AND(ISNUMBER($A140),ISNUMBER(AB$1)),IF(OFFSET(CountryData!$A$1,'Quality check'!$A140-1,'Quality check'!AB$1-1)=0,"",OFFSET(CountryData!$A$1,'Quality check'!$A140-1,'Quality check'!AB$1-1)),"")</f>
        <v/>
      </c>
      <c r="AC140" s="203" t="str">
        <f ca="1">IF(AND(ISNUMBER($A140),ISNUMBER(AC$1)),IF(OFFSET(CountryData!$A$1,'Quality check'!$A140-1,'Quality check'!AC$1-1)=0,"",OFFSET(CountryData!$A$1,'Quality check'!$A140-1,'Quality check'!AC$1-1)),"")</f>
        <v/>
      </c>
      <c r="AD140" s="203" t="str">
        <f ca="1">IF(AND(ISNUMBER($A140),ISNUMBER(AD$1)),IF(OFFSET(CountryData!$A$1,'Quality check'!$A140-1,'Quality check'!AD$1-1)=0,"",OFFSET(CountryData!$A$1,'Quality check'!$A140-1,'Quality check'!AD$1-1)),"")</f>
        <v/>
      </c>
      <c r="AE140" s="202" t="str">
        <f ca="1">IF(AND(ISNUMBER($A140),ISNUMBER(AE$1)),IF(OFFSET(CountryData!$A$1,'Quality check'!$A140-1,'Quality check'!AE$1-1)=0,"",OFFSET(CountryData!$A$1,'Quality check'!$A140-1,'Quality check'!AE$1-1)),"")</f>
        <v/>
      </c>
      <c r="AF140" s="308" t="str">
        <f ca="1">IF(AND(ISNUMBER($A140),ISNUMBER(AF$1)),IF(OFFSET(CountryData!$A$1,'Quality check'!$A140-1,'Quality check'!AF$1-1)=0,"",OFFSET(CountryData!$A$1,'Quality check'!$A140-1,'Quality check'!AF$1-1)),"")</f>
        <v/>
      </c>
      <c r="AG140" s="203" t="str">
        <f ca="1">IF(AND(ISNUMBER($A140),ISNUMBER(AG$1)),IF(OFFSET(CountryData!$A$1,'Quality check'!$A140-1,'Quality check'!AG$1-1)=0,"",OFFSET(CountryData!$A$1,'Quality check'!$A140-1,'Quality check'!AG$1-1)),"")</f>
        <v/>
      </c>
      <c r="AH140" s="203" t="str">
        <f ca="1">IF(AND(ISNUMBER($A140),ISNUMBER(AH$1)),IF(OFFSET(CountryData!$A$1,'Quality check'!$A140-1,'Quality check'!AH$1-1)=0,"",OFFSET(CountryData!$A$1,'Quality check'!$A140-1,'Quality check'!AH$1-1)),"")</f>
        <v/>
      </c>
      <c r="AI140" s="203" t="str">
        <f ca="1">IF(AND(ISNUMBER($A140),ISNUMBER(AI$1)),IF(OFFSET(CountryData!$A$1,'Quality check'!$A140-1,'Quality check'!AI$1-1)=0,"",OFFSET(CountryData!$A$1,'Quality check'!$A140-1,'Quality check'!AI$1-1)),"")</f>
        <v/>
      </c>
      <c r="AJ140" s="202" t="str">
        <f ca="1">IF(AND(ISNUMBER($A140),ISNUMBER(AJ$1)),IF(OFFSET(CountryData!$A$1,'Quality check'!$A140-1,'Quality check'!AJ$1-1)=0,"",OFFSET(CountryData!$A$1,'Quality check'!$A140-1,'Quality check'!AJ$1-1)),"")</f>
        <v/>
      </c>
      <c r="AK140" s="202" t="str">
        <f ca="1">IF(AND(ISNUMBER($A140),ISNUMBER(AK$1)),IF(OFFSET(CountryData!$A$1,'Quality check'!$A140-1,'Quality check'!AK$1-1)=0,"",OFFSET(CountryData!$A$1,'Quality check'!$A140-1,'Quality check'!AK$1-1)),"")</f>
        <v/>
      </c>
      <c r="AL140" s="202" t="str">
        <f ca="1">IF(AND(ISNUMBER($A140),ISNUMBER(AL$1)),IF(OFFSET(CountryData!$A$1,'Quality check'!$A140-1,'Quality check'!AL$1-1)=0,"",OFFSET(CountryData!$A$1,'Quality check'!$A140-1,'Quality check'!AL$1-1)),"")</f>
        <v/>
      </c>
      <c r="AM140" s="202" t="str">
        <f ca="1">IF(AND(ISNUMBER($A140),ISNUMBER(AM$1)),IF(OFFSET(CountryData!$A$1,'Quality check'!$A140-1,'Quality check'!AM$1-1)=0,"",OFFSET(CountryData!$A$1,'Quality check'!$A140-1,'Quality check'!AM$1-1)),"")</f>
        <v/>
      </c>
      <c r="AN140" s="202" t="str">
        <f ca="1">IF(AND(ISNUMBER($A140),ISNUMBER(AN$1)),IF(OFFSET(CountryData!$A$1,'Quality check'!$A140-1,'Quality check'!AN$1-1)=0,"",OFFSET(CountryData!$A$1,'Quality check'!$A140-1,'Quality check'!AN$1-1)),"")</f>
        <v/>
      </c>
      <c r="AO140" s="203" t="str">
        <f ca="1">IF(AND(ISNUMBER($A140),ISNUMBER(AO$1)),IF(OFFSET(CountryData!$A$1,'Quality check'!$A140-1,'Quality check'!AO$1-1)=0,"",OFFSET(CountryData!$A$1,'Quality check'!$A140-1,'Quality check'!AO$1-1)),"")</f>
        <v/>
      </c>
      <c r="AP140" s="203" t="str">
        <f ca="1">IF(AND(ISNUMBER($A140),ISNUMBER(AP$1)),IF(OFFSET(CountryData!$A$1,'Quality check'!$A140-1,'Quality check'!AP$1-1)=0,"",OFFSET(CountryData!$A$1,'Quality check'!$A140-1,'Quality check'!AP$1-1)),"")</f>
        <v/>
      </c>
      <c r="AQ140" s="202" t="str">
        <f ca="1">IF(AND(ISNUMBER($A140),ISNUMBER(AQ$1)),IF(OFFSET(CountryData!$A$1,'Quality check'!$A140-1,'Quality check'!AQ$1-1)=0,"",OFFSET(CountryData!$A$1,'Quality check'!$A140-1,'Quality check'!AQ$1-1)),"")</f>
        <v/>
      </c>
      <c r="AR140" s="202" t="str">
        <f ca="1">IF(AND(ISNUMBER($A140),ISNUMBER(AR$1)),IF(OFFSET(CountryData!$A$1,'Quality check'!$A140-1,'Quality check'!AR$1-1)=0,"",OFFSET(CountryData!$A$1,'Quality check'!$A140-1,'Quality check'!AR$1-1)),"")</f>
        <v/>
      </c>
      <c r="AS140" s="202" t="str">
        <f ca="1">IF(AND(ISNUMBER($A140),ISNUMBER(AS$1)),IF(OFFSET(CountryData!$A$1,'Quality check'!$A140-1,'Quality check'!AS$1-1)=0,"",OFFSET(CountryData!$A$1,'Quality check'!$A140-1,'Quality check'!AS$1-1)),"")</f>
        <v/>
      </c>
      <c r="AT140" s="202" t="str">
        <f ca="1">IF(AND(ISNUMBER($A140),ISNUMBER(AT$1)),IF(OFFSET(CountryData!$A$1,'Quality check'!$A140-1,'Quality check'!AT$1-1)=0,"",OFFSET(CountryData!$A$1,'Quality check'!$A140-1,'Quality check'!AT$1-1)),"")</f>
        <v/>
      </c>
      <c r="AU140" s="202" t="str">
        <f ca="1">IF(AND(ISNUMBER($A140),ISNUMBER(AU$1)),IF(OFFSET(CountryData!$A$1,'Quality check'!$A140-1,'Quality check'!AU$1-1)=0,"",OFFSET(CountryData!$A$1,'Quality check'!$A140-1,'Quality check'!AU$1-1)),"")</f>
        <v/>
      </c>
      <c r="AV140" s="202" t="str">
        <f ca="1">IF(AND(ISNUMBER($A140),ISNUMBER(AV$1)),IF(OFFSET(CountryData!$A$1,'Quality check'!$A140-1,'Quality check'!AV$1-1)=0,"",OFFSET(CountryData!$A$1,'Quality check'!$A140-1,'Quality check'!AV$1-1)),"")</f>
        <v/>
      </c>
      <c r="AW140" s="203" t="str">
        <f ca="1">IF(AND(ISNUMBER($A140),ISNUMBER(AW$1)),IF(OFFSET(CountryData!$A$1,'Quality check'!$A140-1,'Quality check'!AW$1-1)=0,"",OFFSET(CountryData!$A$1,'Quality check'!$A140-1,'Quality check'!AW$1-1)),"")</f>
        <v/>
      </c>
      <c r="AX140" s="203" t="str">
        <f ca="1">IF(AND(ISNUMBER($A140),ISNUMBER(AX$1)),IF(OFFSET(CountryData!$A$1,'Quality check'!$A140-1,'Quality check'!AX$1-1)=0,"",OFFSET(CountryData!$A$1,'Quality check'!$A140-1,'Quality check'!AX$1-1)),"")</f>
        <v/>
      </c>
      <c r="AY140" s="202" t="str">
        <f ca="1">IF(AND(ISNUMBER($A140),ISNUMBER(AY$1)),IF(OFFSET(CountryData!$A$1,'Quality check'!$A140-1,'Quality check'!AY$1-1)=0,"",OFFSET(CountryData!$A$1,'Quality check'!$A140-1,'Quality check'!AY$1-1)),"")</f>
        <v/>
      </c>
      <c r="AZ140" s="202" t="str">
        <f ca="1">IF(AND(ISNUMBER($A140),ISNUMBER(AZ$1)),IF(OFFSET(CountryData!$A$1,'Quality check'!$A140-1,'Quality check'!AZ$1-1)=0,"",OFFSET(CountryData!$A$1,'Quality check'!$A140-1,'Quality check'!AZ$1-1)),"")</f>
        <v/>
      </c>
      <c r="BA140" s="202" t="str">
        <f ca="1">IF(AND(ISNUMBER($A140),ISNUMBER(BA$1)),IF(OFFSET(CountryData!$A$1,'Quality check'!$A140-1,'Quality check'!BA$1-1)=0,"",OFFSET(CountryData!$A$1,'Quality check'!$A140-1,'Quality check'!BA$1-1)),"")</f>
        <v/>
      </c>
      <c r="BB140" s="202" t="str">
        <f ca="1">IF(AND(ISNUMBER($A140),ISNUMBER(BB$1)),IF(OFFSET(CountryData!$A$1,'Quality check'!$A140-1,'Quality check'!BB$1-1)=0,"",OFFSET(CountryData!$A$1,'Quality check'!$A140-1,'Quality check'!BB$1-1)),"")</f>
        <v/>
      </c>
      <c r="BC140" s="202" t="str">
        <f ca="1">IF(AND(ISNUMBER($A140),ISNUMBER(BC$1)),IF(OFFSET(CountryData!$A$1,'Quality check'!$A140-1,'Quality check'!BC$1-1)=0,"",OFFSET(CountryData!$A$1,'Quality check'!$A140-1,'Quality check'!BC$1-1)),"")</f>
        <v/>
      </c>
      <c r="BD140" s="313" t="str">
        <f ca="1">IF(AND(ISNUMBER($A140),ISNUMBER(BD$1)),IF(OFFSET(CountryData!$A$1,'Quality check'!$A140-1,'Quality check'!BD$1-1)=0,"",OFFSET(CountryData!$A$1,'Quality check'!$A140-1,'Quality check'!BD$1-1)),"")</f>
        <v/>
      </c>
      <c r="BE140" s="313" t="str">
        <f ca="1">IF(AND(ISNUMBER($A140),ISNUMBER(BE$1)),IF(OFFSET(CountryData!$A$1,'Quality check'!$A140-1,'Quality check'!BE$1-1)=0,"",OFFSET(CountryData!$A$1,'Quality check'!$A140-1,'Quality check'!BE$1-1)),"")</f>
        <v/>
      </c>
      <c r="BF140" s="313" t="str">
        <f ca="1">IF(AND(ISNUMBER($A140),ISNUMBER(BF$1)),IF(OFFSET(CountryData!$A$1,'Quality check'!$A140-1,'Quality check'!BF$1-1)=0,"",OFFSET(CountryData!$A$1,'Quality check'!$A140-1,'Quality check'!BF$1-1)),"")</f>
        <v/>
      </c>
      <c r="BG140" s="203" t="str">
        <f ca="1">IF(AND(ISNUMBER($A140),ISNUMBER(BG$1)),IF(OFFSET(CountryData!$A$1,'Quality check'!$A140-1,'Quality check'!BG$1-1)=0,"",OFFSET(CountryData!$A$1,'Quality check'!$A140-1,'Quality check'!BG$1-1)),"")</f>
        <v/>
      </c>
      <c r="BH140" s="202" t="str">
        <f ca="1">IF(AND(ISNUMBER($A140),ISNUMBER(BH$1)),IF(OFFSET(CountryData!$A$1,'Quality check'!$A140-1,'Quality check'!BH$1-1)=0,"",OFFSET(CountryData!$A$1,'Quality check'!$A140-1,'Quality check'!BH$1-1)),"")</f>
        <v/>
      </c>
      <c r="BI140" s="203" t="str">
        <f ca="1">IF(AND(ISNUMBER($A140),ISNUMBER(BI$1)),IF(OFFSET(CountryData!$A$1,'Quality check'!$A140-1,'Quality check'!BI$1-1)=0,"",OFFSET(CountryData!$A$1,'Quality check'!$A140-1,'Quality check'!BI$1-1)),"")</f>
        <v/>
      </c>
      <c r="BJ140" s="202" t="str">
        <f ca="1">IF(AND(ISNUMBER($A140),ISNUMBER(BJ$1)),IF(OFFSET(CountryData!$A$1,'Quality check'!$A140-1,'Quality check'!BJ$1-1)=0,"",OFFSET(CountryData!$A$1,'Quality check'!$A140-1,'Quality check'!BJ$1-1)),"")</f>
        <v/>
      </c>
      <c r="BK140" s="202" t="str">
        <f ca="1">IF(AND(ISNUMBER($A140),ISNUMBER(BK$1)),IF(OFFSET(CountryData!$A$1,'Quality check'!$A140-1,'Quality check'!BK$1-1)=0,"",OFFSET(CountryData!$A$1,'Quality check'!$A140-1,'Quality check'!BK$1-1)),"")</f>
        <v/>
      </c>
      <c r="BL140" s="308" t="str">
        <f ca="1">IF(AND(ISNUMBER($A140),ISNUMBER(BL$1)),IF(OFFSET(CountryData!$A$1,'Quality check'!$A140-1,'Quality check'!BL$1-1)=0,"",OFFSET(CountryData!$A$1,'Quality check'!$A140-1,'Quality check'!BL$1-1)),"")</f>
        <v/>
      </c>
      <c r="BM140" s="308" t="str">
        <f ca="1">IF(AND(ISNUMBER($A140),ISNUMBER(BM$1)),IF(OFFSET(CountryData!$A$1,'Quality check'!$A140-1,'Quality check'!BM$1-1)=0,"",OFFSET(CountryData!$A$1,'Quality check'!$A140-1,'Quality check'!BM$1-1)),"")</f>
        <v/>
      </c>
      <c r="BN140" s="308" t="str">
        <f ca="1">IF(AND(ISNUMBER($A140),ISNUMBER(BN$1)),IF(OFFSET(CountryData!$A$1,'Quality check'!$A140-1,'Quality check'!BN$1-1)=0,"",OFFSET(CountryData!$A$1,'Quality check'!$A140-1,'Quality check'!BN$1-1)),"")</f>
        <v/>
      </c>
      <c r="BO140" s="308" t="str">
        <f ca="1">IF(AND(ISNUMBER($A140),ISNUMBER(BO$1)),IF(OFFSET(CountryData!$A$1,'Quality check'!$A140-1,'Quality check'!BO$1-1)=0,"",OFFSET(CountryData!$A$1,'Quality check'!$A140-1,'Quality check'!BO$1-1)),"")</f>
        <v/>
      </c>
      <c r="BP140" s="308" t="str">
        <f ca="1">IF(AND(ISNUMBER($A140),ISNUMBER(BP$1)),IF(OFFSET(CountryData!$A$1,'Quality check'!$A140-1,'Quality check'!BP$1-1)=0,"",OFFSET(CountryData!$A$1,'Quality check'!$A140-1,'Quality check'!BP$1-1)),"")</f>
        <v/>
      </c>
      <c r="BQ140" s="308" t="str">
        <f ca="1">IF(AND(ISNUMBER($A140),ISNUMBER(BQ$1)),IF(OFFSET(CountryData!$A$1,'Quality check'!$A140-1,'Quality check'!BQ$1-1)=0,"",OFFSET(CountryData!$A$1,'Quality check'!$A140-1,'Quality check'!BQ$1-1)),"")</f>
        <v/>
      </c>
      <c r="BR140" s="308" t="str">
        <f ca="1">IF(AND(ISNUMBER($A140),ISNUMBER(BR$1)),IF(OFFSET(CountryData!$A$1,'Quality check'!$A140-1,'Quality check'!BR$1-1)=0,"",OFFSET(CountryData!$A$1,'Quality check'!$A140-1,'Quality check'!BR$1-1)),"")</f>
        <v/>
      </c>
      <c r="BS140" s="308" t="str">
        <f ca="1">IF(AND(ISNUMBER($A140),ISNUMBER(BS$1)),IF(OFFSET(CountryData!$A$1,'Quality check'!$A140-1,'Quality check'!BS$1-1)=0,"",OFFSET(CountryData!$A$1,'Quality check'!$A140-1,'Quality check'!BS$1-1)),"")</f>
        <v/>
      </c>
      <c r="BT140" s="308" t="str">
        <f ca="1">IF(AND(ISNUMBER($A140),ISNUMBER(BT$1)),IF(OFFSET(CountryData!$A$1,'Quality check'!$A140-1,'Quality check'!BT$1-1)=0,"",OFFSET(CountryData!$A$1,'Quality check'!$A140-1,'Quality check'!BT$1-1)),"")</f>
        <v/>
      </c>
      <c r="BU140" s="308" t="str">
        <f ca="1">IF(AND(ISNUMBER($A140),ISNUMBER(BU$1)),IF(OFFSET(CountryData!$A$1,'Quality check'!$A140-1,'Quality check'!BU$1-1)=0,"",OFFSET(CountryData!$A$1,'Quality check'!$A140-1,'Quality check'!BU$1-1)),"")</f>
        <v/>
      </c>
      <c r="BV140" s="308" t="str">
        <f ca="1">IF(AND(ISNUMBER($A140),ISNUMBER(BV$1)),IF(OFFSET(CountryData!$A$1,'Quality check'!$A140-1,'Quality check'!BV$1-1)=0,"",OFFSET(CountryData!$A$1,'Quality check'!$A140-1,'Quality check'!BV$1-1)),"")</f>
        <v/>
      </c>
      <c r="BW140" s="308" t="str">
        <f ca="1">IF(AND(ISNUMBER($A140),ISNUMBER(BW$1)),IF(OFFSET(CountryData!$A$1,'Quality check'!$A140-1,'Quality check'!BW$1-1)=0,"",OFFSET(CountryData!$A$1,'Quality check'!$A140-1,'Quality check'!BW$1-1)),"")</f>
        <v/>
      </c>
      <c r="BX140" s="202" t="str">
        <f ca="1">IF(AND(ISNUMBER($A140),ISNUMBER(BX$1)),IF(OFFSET(CountryData!$A$1,'Quality check'!$A140-1,'Quality check'!BX$1-1)=0,"",OFFSET(CountryData!$A$1,'Quality check'!$A140-1,'Quality check'!BX$1-1)),"")</f>
        <v/>
      </c>
      <c r="BY140" s="308" t="str">
        <f ca="1">IF(AND(ISNUMBER($A140),ISNUMBER(BY$1)),IF(OFFSET(CountryData!$A$1,'Quality check'!$A140-1,'Quality check'!BY$1-1)=0,"",OFFSET(CountryData!$A$1,'Quality check'!$A140-1,'Quality check'!BY$1-1)),"")</f>
        <v/>
      </c>
      <c r="BZ140" s="308" t="str">
        <f ca="1">IF(AND(ISNUMBER($A140),ISNUMBER(BZ$1)),IF(OFFSET(CountryData!$A$1,'Quality check'!$A140-1,'Quality check'!BZ$1-1)=0,"",OFFSET(CountryData!$A$1,'Quality check'!$A140-1,'Quality check'!BZ$1-1)),"")</f>
        <v/>
      </c>
      <c r="CA140" s="308" t="str">
        <f ca="1">IF(AND(ISNUMBER($A140),ISNUMBER(CA$1)),IF(OFFSET(CountryData!$A$1,'Quality check'!$A140-1,'Quality check'!CA$1-1)=0,"",OFFSET(CountryData!$A$1,'Quality check'!$A140-1,'Quality check'!CA$1-1)),"")</f>
        <v/>
      </c>
      <c r="CB140" s="308" t="str">
        <f ca="1">IF(AND(ISNUMBER($A140),ISNUMBER(CB$1)),IF(OFFSET(CountryData!$A$1,'Quality check'!$A140-1,'Quality check'!CB$1-1)=0,"",OFFSET(CountryData!$A$1,'Quality check'!$A140-1,'Quality check'!CB$1-1)),"")</f>
        <v/>
      </c>
      <c r="CC140" s="308" t="str">
        <f ca="1">IF(AND(ISNUMBER($A140),ISNUMBER(CC$1)),IF(OFFSET(CountryData!$A$1,'Quality check'!$A140-1,'Quality check'!CC$1-1)=0,"",OFFSET(CountryData!$A$1,'Quality check'!$A140-1,'Quality check'!CC$1-1)),"")</f>
        <v/>
      </c>
      <c r="CD140" s="308" t="str">
        <f ca="1">IF(AND(ISNUMBER($A140),ISNUMBER(CD$1)),IF(OFFSET(CountryData!$A$1,'Quality check'!$A140-1,'Quality check'!CD$1-1)=0,"",OFFSET(CountryData!$A$1,'Quality check'!$A140-1,'Quality check'!CD$1-1)),"")</f>
        <v/>
      </c>
      <c r="CE140" s="308" t="str">
        <f ca="1">IF(AND(ISNUMBER($A140),ISNUMBER(CE$1)),IF(OFFSET(CountryData!$A$1,'Quality check'!$A140-1,'Quality check'!CE$1-1)=0,"",OFFSET(CountryData!$A$1,'Quality check'!$A140-1,'Quality check'!CE$1-1)),"")</f>
        <v/>
      </c>
      <c r="CF140" s="308" t="str">
        <f ca="1">IF(AND(ISNUMBER($A140),ISNUMBER(CF$1)),IF(OFFSET(CountryData!$A$1,'Quality check'!$A140-1,'Quality check'!CF$1-1)=0,"",OFFSET(CountryData!$A$1,'Quality check'!$A140-1,'Quality check'!CF$1-1)),"")</f>
        <v/>
      </c>
      <c r="CG140" s="308" t="str">
        <f ca="1">IF(AND(ISNUMBER($A140),ISNUMBER(CG$1)),IF(OFFSET(CountryData!$A$1,'Quality check'!$A140-1,'Quality check'!CG$1-1)=0,"",OFFSET(CountryData!$A$1,'Quality check'!$A140-1,'Quality check'!CG$1-1)),"")</f>
        <v/>
      </c>
      <c r="CH140" s="308" t="str">
        <f ca="1">IF(AND(ISNUMBER($A140),ISNUMBER(CH$1)),IF(OFFSET(CountryData!$A$1,'Quality check'!$A140-1,'Quality check'!CH$1-1)=0,"",OFFSET(CountryData!$A$1,'Quality check'!$A140-1,'Quality check'!CH$1-1)),"")</f>
        <v/>
      </c>
      <c r="CI140" s="308" t="str">
        <f ca="1">IF(AND(ISNUMBER($A140),ISNUMBER(CI$1)),IF(OFFSET(CountryData!$A$1,'Quality check'!$A140-1,'Quality check'!CI$1-1)=0,"",OFFSET(CountryData!$A$1,'Quality check'!$A140-1,'Quality check'!CI$1-1)),"")</f>
        <v/>
      </c>
      <c r="CJ140" s="308" t="str">
        <f ca="1">IF(AND(ISNUMBER($A140),ISNUMBER(CJ$1)),IF(OFFSET(CountryData!$A$1,'Quality check'!$A140-1,'Quality check'!CJ$1-1)=0,"",OFFSET(CountryData!$A$1,'Quality check'!$A140-1,'Quality check'!CJ$1-1)),"")</f>
        <v/>
      </c>
      <c r="CK140" s="202" t="str">
        <f ca="1">IF(AND(ISNUMBER($A140),ISNUMBER(CK$1)),IF(OFFSET(CountryData!$A$1,'Quality check'!$A140-1,'Quality check'!CK$1-1)=0,"",OFFSET(CountryData!$A$1,'Quality check'!$A140-1,'Quality check'!CK$1-1)),"")</f>
        <v/>
      </c>
      <c r="CL140" s="308" t="str">
        <f ca="1">IF(AND(ISNUMBER($A140),ISNUMBER(CL$1)),IF(OFFSET(CountryData!$A$1,'Quality check'!$A140-1,'Quality check'!CL$1-1)=0,"",OFFSET(CountryData!$A$1,'Quality check'!$A140-1,'Quality check'!CL$1-1)),"")</f>
        <v/>
      </c>
      <c r="CM140" s="308" t="str">
        <f ca="1">IF(AND(ISNUMBER($A140),ISNUMBER(CM$1)),IF(OFFSET(CountryData!$A$1,'Quality check'!$A140-1,'Quality check'!CM$1-1)=0,"",OFFSET(CountryData!$A$1,'Quality check'!$A140-1,'Quality check'!CM$1-1)),"")</f>
        <v/>
      </c>
      <c r="CN140" s="308" t="str">
        <f ca="1">IF(AND(ISNUMBER($A140),ISNUMBER(CN$1)),IF(OFFSET(CountryData!$A$1,'Quality check'!$A140-1,'Quality check'!CN$1-1)=0,"",OFFSET(CountryData!$A$1,'Quality check'!$A140-1,'Quality check'!CN$1-1)),"")</f>
        <v/>
      </c>
      <c r="CO140" s="308" t="str">
        <f ca="1">IF(AND(ISNUMBER($A140),ISNUMBER(CO$1)),IF(OFFSET(CountryData!$A$1,'Quality check'!$A140-1,'Quality check'!CO$1-1)=0,"",OFFSET(CountryData!$A$1,'Quality check'!$A140-1,'Quality check'!CO$1-1)),"")</f>
        <v/>
      </c>
      <c r="CP140" s="308" t="str">
        <f ca="1">IF(AND(ISNUMBER($A140),ISNUMBER(CP$1)),IF(OFFSET(CountryData!$A$1,'Quality check'!$A140-1,'Quality check'!CP$1-1)=0,"",OFFSET(CountryData!$A$1,'Quality check'!$A140-1,'Quality check'!CP$1-1)),"")</f>
        <v/>
      </c>
      <c r="CQ140" s="308" t="str">
        <f ca="1">IF(AND(ISNUMBER($A140),ISNUMBER(CQ$1)),IF(OFFSET(CountryData!$A$1,'Quality check'!$A140-1,'Quality check'!CQ$1-1)=0,"",OFFSET(CountryData!$A$1,'Quality check'!$A140-1,'Quality check'!CQ$1-1)),"")</f>
        <v/>
      </c>
      <c r="CR140" s="203" t="str">
        <f ca="1">IF(AND(ISNUMBER($A140),ISNUMBER(CR$1)),IF(OFFSET(CountryData!$A$1,'Quality check'!$A140-1,'Quality check'!CR$1-1)=0,"",OFFSET(CountryData!$A$1,'Quality check'!$A140-1,'Quality check'!CR$1-1)),"")</f>
        <v/>
      </c>
      <c r="CS140" s="203" t="str">
        <f ca="1">IF(AND(ISNUMBER($A140),ISNUMBER(CS$1)),IF(OFFSET(CountryData!$A$1,'Quality check'!$A140-1,'Quality check'!CS$1-1)=0,"",OFFSET(CountryData!$A$1,'Quality check'!$A140-1,'Quality check'!CS$1-1)),"")</f>
        <v/>
      </c>
      <c r="CT140" s="203" t="str">
        <f ca="1">IF(AND(ISNUMBER($A140),ISNUMBER(CT$1)),IF(OFFSET(CountryData!$A$1,'Quality check'!$A140-1,'Quality check'!CT$1-1)=0,"",OFFSET(CountryData!$A$1,'Quality check'!$A140-1,'Quality check'!CT$1-1)),"")</f>
        <v/>
      </c>
      <c r="CU140" s="203" t="str">
        <f ca="1">IF(AND(ISNUMBER($A140),ISNUMBER(CU$1)),IF(OFFSET(CountryData!$A$1,'Quality check'!$A140-1,'Quality check'!CU$1-1)=0,"",OFFSET(CountryData!$A$1,'Quality check'!$A140-1,'Quality check'!CU$1-1)),"")</f>
        <v/>
      </c>
      <c r="CV140" s="203" t="str">
        <f ca="1">IF(AND(ISNUMBER($A140),ISNUMBER(CV$1)),IF(OFFSET(CountryData!$A$1,'Quality check'!$A140-1,'Quality check'!CV$1-1)=0,"",OFFSET(CountryData!$A$1,'Quality check'!$A140-1,'Quality check'!CV$1-1)),"")</f>
        <v/>
      </c>
      <c r="CW140" s="203" t="str">
        <f ca="1">IF(AND(ISNUMBER($A140),ISNUMBER(CW$1)),IF(OFFSET(CountryData!$A$1,'Quality check'!$A140-1,'Quality check'!CW$1-1)=0,"",OFFSET(CountryData!$A$1,'Quality check'!$A140-1,'Quality check'!CW$1-1)),"")</f>
        <v/>
      </c>
      <c r="CX140" s="203" t="str">
        <f ca="1">IF(AND(ISNUMBER($A140),ISNUMBER(CX$1)),IF(OFFSET(CountryData!$A$1,'Quality check'!$A140-1,'Quality check'!CX$1-1)=0,"",OFFSET(CountryData!$A$1,'Quality check'!$A140-1,'Quality check'!CX$1-1)),"")</f>
        <v/>
      </c>
      <c r="CY140" s="203" t="str">
        <f ca="1">IF(AND(ISNUMBER($A140),ISNUMBER(CY$1)),IF(OFFSET(CountryData!$A$1,'Quality check'!$A140-1,'Quality check'!CY$1-1)=0,"",OFFSET(CountryData!$A$1,'Quality check'!$A140-1,'Quality check'!CY$1-1)),"")</f>
        <v/>
      </c>
      <c r="CZ140" s="308" t="str">
        <f ca="1">IF(AND(ISNUMBER($A140),ISNUMBER(CZ$1)),IF(OFFSET(CountryData!$A$1,'Quality check'!$A140-1,'Quality check'!CZ$1-1)=0,"",OFFSET(CountryData!$A$1,'Quality check'!$A140-1,'Quality check'!CZ$1-1)),"")</f>
        <v/>
      </c>
      <c r="DA140" s="308" t="str">
        <f ca="1">IF(AND(ISNUMBER($A140),ISNUMBER(DA$1)),IF(OFFSET(CountryData!$A$1,'Quality check'!$A140-1,'Quality check'!DA$1-1)=0,"",OFFSET(CountryData!$A$1,'Quality check'!$A140-1,'Quality check'!DA$1-1)),"")</f>
        <v/>
      </c>
      <c r="DB140" s="202" t="str">
        <f ca="1">IF(AND(ISNUMBER($A140),ISNUMBER(DB$1)),IF(OFFSET(CountryData!$A$1,'Quality check'!$A140-1,'Quality check'!DB$1-1)=0,"",OFFSET(CountryData!$A$1,'Quality check'!$A140-1,'Quality check'!DB$1-1)),"")</f>
        <v/>
      </c>
      <c r="DC140" s="308" t="str">
        <f ca="1">IF(AND(ISNUMBER($A140),ISNUMBER(DC$1)),IF(OFFSET(CountryData!$A$1,'Quality check'!$A140-1,'Quality check'!DC$1-1)=0,"",OFFSET(CountryData!$A$1,'Quality check'!$A140-1,'Quality check'!DC$1-1)),"")</f>
        <v/>
      </c>
      <c r="DD140" s="308" t="str">
        <f ca="1">IF(AND(ISNUMBER($A140),ISNUMBER(DD$1)),IF(OFFSET(CountryData!$A$1,'Quality check'!$A140-1,'Quality check'!DD$1-1)=0,"",OFFSET(CountryData!$A$1,'Quality check'!$A140-1,'Quality check'!DD$1-1)),"")</f>
        <v/>
      </c>
      <c r="DE140" s="202" t="str">
        <f ca="1">IF(AND(ISNUMBER($A140),ISNUMBER(DE$1)),IF(OFFSET(CountryData!$A$1,'Quality check'!$A140-1,'Quality check'!DE$1-1)=0,"",OFFSET(CountryData!$A$1,'Quality check'!$A140-1,'Quality check'!DE$1-1)),"")</f>
        <v/>
      </c>
      <c r="DF140" s="203" t="str">
        <f ca="1">IF(AND(ISNUMBER($A140),ISNUMBER(DF$1)),IF(OFFSET(CountryData!$A$1,'Quality check'!$A140-1,'Quality check'!DF$1-1)=0,"",OFFSET(CountryData!$A$1,'Quality check'!$A140-1,'Quality check'!DF$1-1)),"")</f>
        <v/>
      </c>
      <c r="DG140" s="308" t="str">
        <f ca="1">IF(AND(ISNUMBER($A140),ISNUMBER(DG$1)),IF(OFFSET(CountryData!$A$1,'Quality check'!$A140-1,'Quality check'!DG$1-1)=0,"",OFFSET(CountryData!$A$1,'Quality check'!$A140-1,'Quality check'!DG$1-1)),"")</f>
        <v/>
      </c>
      <c r="DH140" s="203" t="str">
        <f ca="1">IF(AND(ISNUMBER($A140),ISNUMBER(DH$1)),IF(OFFSET(CountryData!$A$1,'Quality check'!$A140-1,'Quality check'!DH$1-1)=0,"",OFFSET(CountryData!$A$1,'Quality check'!$A140-1,'Quality check'!DH$1-1)),"")</f>
        <v/>
      </c>
      <c r="DI140" s="308" t="str">
        <f ca="1">IF(AND(ISNUMBER($A140),ISNUMBER(DI$1)),IF(OFFSET(CountryData!$A$1,'Quality check'!$A140-1,'Quality check'!DI$1-1)=0,"",OFFSET(CountryData!$A$1,'Quality check'!$A140-1,'Quality check'!DI$1-1)),"")</f>
        <v/>
      </c>
      <c r="DJ140" s="308" t="str">
        <f ca="1">IF(AND(ISNUMBER($A140),ISNUMBER(DJ$1)),IF(OFFSET(CountryData!$A$1,'Quality check'!$A140-1,'Quality check'!DJ$1-1)=0,"",OFFSET(CountryData!$A$1,'Quality check'!$A140-1,'Quality check'!DJ$1-1)),"")</f>
        <v/>
      </c>
      <c r="DK140" s="203" t="str">
        <f ca="1">IF(AND(ISNUMBER($A140),ISNUMBER(DK$1)),IF(OFFSET(CountryData!$A$1,'Quality check'!$A140-1,'Quality check'!DK$1-1)=0,"",OFFSET(CountryData!$A$1,'Quality check'!$A140-1,'Quality check'!DK$1-1)),"")</f>
        <v/>
      </c>
      <c r="DL140" s="203" t="str">
        <f ca="1">IF(AND(ISNUMBER($A140),ISNUMBER(DL$1)),IF(OFFSET(CountryData!$A$1,'Quality check'!$A140-1,'Quality check'!DL$1-1)=0,"",OFFSET(CountryData!$A$1,'Quality check'!$A140-1,'Quality check'!DL$1-1)),"")</f>
        <v/>
      </c>
      <c r="DM140" s="203" t="str">
        <f ca="1">IF(AND(ISNUMBER($A140),ISNUMBER(DM$1)),IF(OFFSET(CountryData!$A$1,'Quality check'!$A140-1,'Quality check'!DM$1-1)=0,"",OFFSET(CountryData!$A$1,'Quality check'!$A140-1,'Quality check'!DM$1-1)),"")</f>
        <v/>
      </c>
      <c r="DN140" s="203" t="str">
        <f ca="1">IF(AND(ISNUMBER($A140),ISNUMBER(DN$1)),IF(OFFSET(CountryData!$A$1,'Quality check'!$A140-1,'Quality check'!DN$1-1)=0,"",OFFSET(CountryData!$A$1,'Quality check'!$A140-1,'Quality check'!DN$1-1)),"")</f>
        <v/>
      </c>
      <c r="DO140" t="str">
        <f ca="1">IF(AND(ISNUMBER($A140),ISNUMBER(DO$1)),IF(OFFSET(CountryData!$A$1,'Quality check'!$A140-1,'Quality check'!DO$1-1)=0,"",OFFSET(CountryData!$A$1,'Quality check'!$A140-1,'Quality check'!DO$1-1)),"")</f>
        <v/>
      </c>
      <c r="DP140" t="str">
        <f ca="1">IF(AND(ISNUMBER($A140),ISNUMBER(DP$1)),IF(OFFSET(CountryData!$A$1,'Quality check'!$A140-1,'Quality check'!DP$1-1)=0,"",OFFSET(CountryData!$A$1,'Quality check'!$A140-1,'Quality check'!DP$1-1)),"")</f>
        <v/>
      </c>
      <c r="EF140" t="str">
        <f t="shared" si="14"/>
        <v/>
      </c>
      <c r="EG140" t="str">
        <f t="shared" si="15"/>
        <v/>
      </c>
      <c r="EH140" t="str">
        <f t="shared" si="11"/>
        <v/>
      </c>
    </row>
    <row r="141" spans="1:138" x14ac:dyDescent="0.25">
      <c r="A141" s="114" t="str">
        <f>IF(ISNUMBER(MATCH(C141,CountryData!$EM:$EM,0)),MATCH(C141,CountryData!$EM:$EM,0),"")</f>
        <v/>
      </c>
      <c r="F141" s="203" t="str">
        <f ca="1">IF(AND(ISNUMBER($A141),ISNUMBER(F$1)),IF(OFFSET(CountryData!$A$1,'Quality check'!$A141-1,'Quality check'!F$1-1)=0,"",OFFSET(CountryData!$A$1,'Quality check'!$A141-1,'Quality check'!F$1-1)),"")</f>
        <v/>
      </c>
      <c r="G141" s="203" t="str">
        <f ca="1">IF(AND(ISNUMBER($A141),ISNUMBER(G$1)),IF(OFFSET(CountryData!$A$1,'Quality check'!$A141-1,'Quality check'!G$1-1)=0,"",OFFSET(CountryData!$A$1,'Quality check'!$A141-1,'Quality check'!G$1-1)),"")</f>
        <v/>
      </c>
      <c r="H141" s="202" t="str">
        <f ca="1">IF(AND(ISNUMBER($A141),ISNUMBER(H$1)),IF(OFFSET(CountryData!$A$1,'Quality check'!$A141-1,'Quality check'!H$1-1)=0,"",OFFSET(CountryData!$A$1,'Quality check'!$A141-1,'Quality check'!H$1-1)),"")</f>
        <v/>
      </c>
      <c r="I141" s="202" t="str">
        <f ca="1">IF(AND(ISNUMBER($A141),ISNUMBER(I$1)),IF(OFFSET(CountryData!$A$1,'Quality check'!$A141-1,'Quality check'!I$1-1)=0,"",OFFSET(CountryData!$A$1,'Quality check'!$A141-1,'Quality check'!I$1-1)),"")</f>
        <v/>
      </c>
      <c r="J141" s="203" t="str">
        <f ca="1">IF(AND(ISNUMBER($A141),ISNUMBER(J$1)),IF(OFFSET(CountryData!$A$1,'Quality check'!$A141-1,'Quality check'!J$1-1)=0,"",OFFSET(CountryData!$A$1,'Quality check'!$A141-1,'Quality check'!J$1-1)),"")</f>
        <v/>
      </c>
      <c r="K141" s="203" t="str">
        <f ca="1">IF(AND(ISNUMBER($A141),ISNUMBER(K$1)),IF(OFFSET(CountryData!$A$1,'Quality check'!$A141-1,'Quality check'!K$1-1)=0,"",OFFSET(CountryData!$A$1,'Quality check'!$A141-1,'Quality check'!K$1-1)),"")</f>
        <v/>
      </c>
      <c r="L141" s="203" t="str">
        <f ca="1">IF(AND(ISNUMBER($A141),ISNUMBER(L$1)),IF(OFFSET(CountryData!$A$1,'Quality check'!$A141-1,'Quality check'!L$1-1)=0,"",OFFSET(CountryData!$A$1,'Quality check'!$A141-1,'Quality check'!L$1-1)),"")</f>
        <v/>
      </c>
      <c r="M141" s="203" t="str">
        <f ca="1">IF(AND(ISNUMBER($A141),ISNUMBER(M$1)),IF(OFFSET(CountryData!$A$1,'Quality check'!$A141-1,'Quality check'!M$1-1)=0,"",OFFSET(CountryData!$A$1,'Quality check'!$A141-1,'Quality check'!M$1-1)),"")</f>
        <v/>
      </c>
      <c r="N141" s="203" t="str">
        <f ca="1">IF(AND(ISNUMBER($A141),ISNUMBER(N$1)),IF(OFFSET(CountryData!$A$1,'Quality check'!$A141-1,'Quality check'!N$1-1)=0,"",OFFSET(CountryData!$A$1,'Quality check'!$A141-1,'Quality check'!N$1-1)),"")</f>
        <v/>
      </c>
      <c r="O141" s="203" t="str">
        <f ca="1">IF(AND(ISNUMBER($A141),ISNUMBER(O$1)),IF(OFFSET(CountryData!$A$1,'Quality check'!$A141-1,'Quality check'!O$1-1)=0,"",OFFSET(CountryData!$A$1,'Quality check'!$A141-1,'Quality check'!O$1-1)),"")</f>
        <v/>
      </c>
      <c r="P141" s="203" t="str">
        <f ca="1">IF(AND(ISNUMBER($A141),ISNUMBER(P$1)),IF(OFFSET(CountryData!$A$1,'Quality check'!$A141-1,'Quality check'!P$1-1)=0,"",OFFSET(CountryData!$A$1,'Quality check'!$A141-1,'Quality check'!P$1-1)),"")</f>
        <v/>
      </c>
      <c r="Q141" s="203" t="str">
        <f ca="1">IF(AND(ISNUMBER($A141),ISNUMBER(Q$1)),IF(OFFSET(CountryData!$A$1,'Quality check'!$A141-1,'Quality check'!Q$1-1)=0,"",OFFSET(CountryData!$A$1,'Quality check'!$A141-1,'Quality check'!Q$1-1)),"")</f>
        <v/>
      </c>
      <c r="R141" s="203" t="str">
        <f ca="1">IF(AND(ISNUMBER($A141),ISNUMBER(R$1)),IF(OFFSET(CountryData!$A$1,'Quality check'!$A141-1,'Quality check'!R$1-1)=0,"",OFFSET(CountryData!$A$1,'Quality check'!$A141-1,'Quality check'!R$1-1)),"")</f>
        <v/>
      </c>
      <c r="S141" s="203" t="str">
        <f ca="1">IF(AND(ISNUMBER($A141),ISNUMBER(S$1)),IF(OFFSET(CountryData!$A$1,'Quality check'!$A141-1,'Quality check'!S$1-1)=0,"",OFFSET(CountryData!$A$1,'Quality check'!$A141-1,'Quality check'!S$1-1)),"")</f>
        <v/>
      </c>
      <c r="T141" s="202" t="str">
        <f ca="1">IF(AND(ISNUMBER($A141),ISNUMBER(T$1)),IF(OFFSET(CountryData!$A$1,'Quality check'!$A141-1,'Quality check'!T$1-1)=0,"",OFFSET(CountryData!$A$1,'Quality check'!$A141-1,'Quality check'!T$1-1)),"")</f>
        <v/>
      </c>
      <c r="U141" s="203" t="str">
        <f ca="1">IF(AND(ISNUMBER($A141),ISNUMBER(U$1)),IF(OFFSET(CountryData!$A$1,'Quality check'!$A141-1,'Quality check'!U$1-1)=0,"",OFFSET(CountryData!$A$1,'Quality check'!$A141-1,'Quality check'!U$1-1)),"")</f>
        <v/>
      </c>
      <c r="V141" s="203" t="str">
        <f ca="1">IF(AND(ISNUMBER($A141),ISNUMBER(V$1)),IF(OFFSET(CountryData!$A$1,'Quality check'!$A141-1,'Quality check'!V$1-1)=0,"",OFFSET(CountryData!$A$1,'Quality check'!$A141-1,'Quality check'!V$1-1)),"")</f>
        <v/>
      </c>
      <c r="W141" s="202" t="str">
        <f ca="1">IF(AND(ISNUMBER($A141),ISNUMBER(W$1)),IF(OFFSET(CountryData!$A$1,'Quality check'!$A141-1,'Quality check'!W$1-1)=0,"",OFFSET(CountryData!$A$1,'Quality check'!$A141-1,'Quality check'!W$1-1)),"")</f>
        <v/>
      </c>
      <c r="X141" s="202" t="str">
        <f ca="1">IF(AND(ISNUMBER($A141),ISNUMBER(X$1)),IF(OFFSET(CountryData!$A$1,'Quality check'!$A141-1,'Quality check'!X$1-1)=0,"",OFFSET(CountryData!$A$1,'Quality check'!$A141-1,'Quality check'!X$1-1)),"")</f>
        <v/>
      </c>
      <c r="Y141" s="202" t="str">
        <f ca="1">IF(AND(ISNUMBER($A141),ISNUMBER(Y$1)),IF(OFFSET(CountryData!$A$1,'Quality check'!$A141-1,'Quality check'!Y$1-1)=0,"",OFFSET(CountryData!$A$1,'Quality check'!$A141-1,'Quality check'!Y$1-1)),"")</f>
        <v/>
      </c>
      <c r="Z141" s="202" t="str">
        <f ca="1">IF(AND(ISNUMBER($A141),ISNUMBER(Z$1)),IF(OFFSET(CountryData!$A$1,'Quality check'!$A141-1,'Quality check'!Z$1-1)=0,"",OFFSET(CountryData!$A$1,'Quality check'!$A141-1,'Quality check'!Z$1-1)),"")</f>
        <v/>
      </c>
      <c r="AA141" s="203" t="str">
        <f ca="1">IF(AND(ISNUMBER($A141),ISNUMBER(AA$1)),IF(OFFSET(CountryData!$A$1,'Quality check'!$A141-1,'Quality check'!AA$1-1)=0,"",OFFSET(CountryData!$A$1,'Quality check'!$A141-1,'Quality check'!AA$1-1)),"")</f>
        <v/>
      </c>
      <c r="AB141" s="203" t="str">
        <f ca="1">IF(AND(ISNUMBER($A141),ISNUMBER(AB$1)),IF(OFFSET(CountryData!$A$1,'Quality check'!$A141-1,'Quality check'!AB$1-1)=0,"",OFFSET(CountryData!$A$1,'Quality check'!$A141-1,'Quality check'!AB$1-1)),"")</f>
        <v/>
      </c>
      <c r="AC141" s="203" t="str">
        <f ca="1">IF(AND(ISNUMBER($A141),ISNUMBER(AC$1)),IF(OFFSET(CountryData!$A$1,'Quality check'!$A141-1,'Quality check'!AC$1-1)=0,"",OFFSET(CountryData!$A$1,'Quality check'!$A141-1,'Quality check'!AC$1-1)),"")</f>
        <v/>
      </c>
      <c r="AD141" s="203" t="str">
        <f ca="1">IF(AND(ISNUMBER($A141),ISNUMBER(AD$1)),IF(OFFSET(CountryData!$A$1,'Quality check'!$A141-1,'Quality check'!AD$1-1)=0,"",OFFSET(CountryData!$A$1,'Quality check'!$A141-1,'Quality check'!AD$1-1)),"")</f>
        <v/>
      </c>
      <c r="AE141" s="202" t="str">
        <f ca="1">IF(AND(ISNUMBER($A141),ISNUMBER(AE$1)),IF(OFFSET(CountryData!$A$1,'Quality check'!$A141-1,'Quality check'!AE$1-1)=0,"",OFFSET(CountryData!$A$1,'Quality check'!$A141-1,'Quality check'!AE$1-1)),"")</f>
        <v/>
      </c>
      <c r="AF141" s="308" t="str">
        <f ca="1">IF(AND(ISNUMBER($A141),ISNUMBER(AF$1)),IF(OFFSET(CountryData!$A$1,'Quality check'!$A141-1,'Quality check'!AF$1-1)=0,"",OFFSET(CountryData!$A$1,'Quality check'!$A141-1,'Quality check'!AF$1-1)),"")</f>
        <v/>
      </c>
      <c r="AG141" s="203" t="str">
        <f ca="1">IF(AND(ISNUMBER($A141),ISNUMBER(AG$1)),IF(OFFSET(CountryData!$A$1,'Quality check'!$A141-1,'Quality check'!AG$1-1)=0,"",OFFSET(CountryData!$A$1,'Quality check'!$A141-1,'Quality check'!AG$1-1)),"")</f>
        <v/>
      </c>
      <c r="AH141" s="203" t="str">
        <f ca="1">IF(AND(ISNUMBER($A141),ISNUMBER(AH$1)),IF(OFFSET(CountryData!$A$1,'Quality check'!$A141-1,'Quality check'!AH$1-1)=0,"",OFFSET(CountryData!$A$1,'Quality check'!$A141-1,'Quality check'!AH$1-1)),"")</f>
        <v/>
      </c>
      <c r="AI141" s="203" t="str">
        <f ca="1">IF(AND(ISNUMBER($A141),ISNUMBER(AI$1)),IF(OFFSET(CountryData!$A$1,'Quality check'!$A141-1,'Quality check'!AI$1-1)=0,"",OFFSET(CountryData!$A$1,'Quality check'!$A141-1,'Quality check'!AI$1-1)),"")</f>
        <v/>
      </c>
      <c r="AJ141" s="202" t="str">
        <f ca="1">IF(AND(ISNUMBER($A141),ISNUMBER(AJ$1)),IF(OFFSET(CountryData!$A$1,'Quality check'!$A141-1,'Quality check'!AJ$1-1)=0,"",OFFSET(CountryData!$A$1,'Quality check'!$A141-1,'Quality check'!AJ$1-1)),"")</f>
        <v/>
      </c>
      <c r="AK141" s="202" t="str">
        <f ca="1">IF(AND(ISNUMBER($A141),ISNUMBER(AK$1)),IF(OFFSET(CountryData!$A$1,'Quality check'!$A141-1,'Quality check'!AK$1-1)=0,"",OFFSET(CountryData!$A$1,'Quality check'!$A141-1,'Quality check'!AK$1-1)),"")</f>
        <v/>
      </c>
      <c r="AL141" s="202" t="str">
        <f ca="1">IF(AND(ISNUMBER($A141),ISNUMBER(AL$1)),IF(OFFSET(CountryData!$A$1,'Quality check'!$A141-1,'Quality check'!AL$1-1)=0,"",OFFSET(CountryData!$A$1,'Quality check'!$A141-1,'Quality check'!AL$1-1)),"")</f>
        <v/>
      </c>
      <c r="AM141" s="202" t="str">
        <f ca="1">IF(AND(ISNUMBER($A141),ISNUMBER(AM$1)),IF(OFFSET(CountryData!$A$1,'Quality check'!$A141-1,'Quality check'!AM$1-1)=0,"",OFFSET(CountryData!$A$1,'Quality check'!$A141-1,'Quality check'!AM$1-1)),"")</f>
        <v/>
      </c>
      <c r="AN141" s="202" t="str">
        <f ca="1">IF(AND(ISNUMBER($A141),ISNUMBER(AN$1)),IF(OFFSET(CountryData!$A$1,'Quality check'!$A141-1,'Quality check'!AN$1-1)=0,"",OFFSET(CountryData!$A$1,'Quality check'!$A141-1,'Quality check'!AN$1-1)),"")</f>
        <v/>
      </c>
      <c r="AO141" s="203" t="str">
        <f ca="1">IF(AND(ISNUMBER($A141),ISNUMBER(AO$1)),IF(OFFSET(CountryData!$A$1,'Quality check'!$A141-1,'Quality check'!AO$1-1)=0,"",OFFSET(CountryData!$A$1,'Quality check'!$A141-1,'Quality check'!AO$1-1)),"")</f>
        <v/>
      </c>
      <c r="AP141" s="203" t="str">
        <f ca="1">IF(AND(ISNUMBER($A141),ISNUMBER(AP$1)),IF(OFFSET(CountryData!$A$1,'Quality check'!$A141-1,'Quality check'!AP$1-1)=0,"",OFFSET(CountryData!$A$1,'Quality check'!$A141-1,'Quality check'!AP$1-1)),"")</f>
        <v/>
      </c>
      <c r="AQ141" s="202" t="str">
        <f ca="1">IF(AND(ISNUMBER($A141),ISNUMBER(AQ$1)),IF(OFFSET(CountryData!$A$1,'Quality check'!$A141-1,'Quality check'!AQ$1-1)=0,"",OFFSET(CountryData!$A$1,'Quality check'!$A141-1,'Quality check'!AQ$1-1)),"")</f>
        <v/>
      </c>
      <c r="AR141" s="202" t="str">
        <f ca="1">IF(AND(ISNUMBER($A141),ISNUMBER(AR$1)),IF(OFFSET(CountryData!$A$1,'Quality check'!$A141-1,'Quality check'!AR$1-1)=0,"",OFFSET(CountryData!$A$1,'Quality check'!$A141-1,'Quality check'!AR$1-1)),"")</f>
        <v/>
      </c>
      <c r="AS141" s="202" t="str">
        <f ca="1">IF(AND(ISNUMBER($A141),ISNUMBER(AS$1)),IF(OFFSET(CountryData!$A$1,'Quality check'!$A141-1,'Quality check'!AS$1-1)=0,"",OFFSET(CountryData!$A$1,'Quality check'!$A141-1,'Quality check'!AS$1-1)),"")</f>
        <v/>
      </c>
      <c r="AT141" s="202" t="str">
        <f ca="1">IF(AND(ISNUMBER($A141),ISNUMBER(AT$1)),IF(OFFSET(CountryData!$A$1,'Quality check'!$A141-1,'Quality check'!AT$1-1)=0,"",OFFSET(CountryData!$A$1,'Quality check'!$A141-1,'Quality check'!AT$1-1)),"")</f>
        <v/>
      </c>
      <c r="AU141" s="202" t="str">
        <f ca="1">IF(AND(ISNUMBER($A141),ISNUMBER(AU$1)),IF(OFFSET(CountryData!$A$1,'Quality check'!$A141-1,'Quality check'!AU$1-1)=0,"",OFFSET(CountryData!$A$1,'Quality check'!$A141-1,'Quality check'!AU$1-1)),"")</f>
        <v/>
      </c>
      <c r="AV141" s="202" t="str">
        <f ca="1">IF(AND(ISNUMBER($A141),ISNUMBER(AV$1)),IF(OFFSET(CountryData!$A$1,'Quality check'!$A141-1,'Quality check'!AV$1-1)=0,"",OFFSET(CountryData!$A$1,'Quality check'!$A141-1,'Quality check'!AV$1-1)),"")</f>
        <v/>
      </c>
      <c r="AW141" s="203" t="str">
        <f ca="1">IF(AND(ISNUMBER($A141),ISNUMBER(AW$1)),IF(OFFSET(CountryData!$A$1,'Quality check'!$A141-1,'Quality check'!AW$1-1)=0,"",OFFSET(CountryData!$A$1,'Quality check'!$A141-1,'Quality check'!AW$1-1)),"")</f>
        <v/>
      </c>
      <c r="AX141" s="203" t="str">
        <f ca="1">IF(AND(ISNUMBER($A141),ISNUMBER(AX$1)),IF(OFFSET(CountryData!$A$1,'Quality check'!$A141-1,'Quality check'!AX$1-1)=0,"",OFFSET(CountryData!$A$1,'Quality check'!$A141-1,'Quality check'!AX$1-1)),"")</f>
        <v/>
      </c>
      <c r="AY141" s="202" t="str">
        <f ca="1">IF(AND(ISNUMBER($A141),ISNUMBER(AY$1)),IF(OFFSET(CountryData!$A$1,'Quality check'!$A141-1,'Quality check'!AY$1-1)=0,"",OFFSET(CountryData!$A$1,'Quality check'!$A141-1,'Quality check'!AY$1-1)),"")</f>
        <v/>
      </c>
      <c r="AZ141" s="202" t="str">
        <f ca="1">IF(AND(ISNUMBER($A141),ISNUMBER(AZ$1)),IF(OFFSET(CountryData!$A$1,'Quality check'!$A141-1,'Quality check'!AZ$1-1)=0,"",OFFSET(CountryData!$A$1,'Quality check'!$A141-1,'Quality check'!AZ$1-1)),"")</f>
        <v/>
      </c>
      <c r="BA141" s="202" t="str">
        <f ca="1">IF(AND(ISNUMBER($A141),ISNUMBER(BA$1)),IF(OFFSET(CountryData!$A$1,'Quality check'!$A141-1,'Quality check'!BA$1-1)=0,"",OFFSET(CountryData!$A$1,'Quality check'!$A141-1,'Quality check'!BA$1-1)),"")</f>
        <v/>
      </c>
      <c r="BB141" s="202" t="str">
        <f ca="1">IF(AND(ISNUMBER($A141),ISNUMBER(BB$1)),IF(OFFSET(CountryData!$A$1,'Quality check'!$A141-1,'Quality check'!BB$1-1)=0,"",OFFSET(CountryData!$A$1,'Quality check'!$A141-1,'Quality check'!BB$1-1)),"")</f>
        <v/>
      </c>
      <c r="BC141" s="202" t="str">
        <f ca="1">IF(AND(ISNUMBER($A141),ISNUMBER(BC$1)),IF(OFFSET(CountryData!$A$1,'Quality check'!$A141-1,'Quality check'!BC$1-1)=0,"",OFFSET(CountryData!$A$1,'Quality check'!$A141-1,'Quality check'!BC$1-1)),"")</f>
        <v/>
      </c>
      <c r="BD141" s="313" t="str">
        <f ca="1">IF(AND(ISNUMBER($A141),ISNUMBER(BD$1)),IF(OFFSET(CountryData!$A$1,'Quality check'!$A141-1,'Quality check'!BD$1-1)=0,"",OFFSET(CountryData!$A$1,'Quality check'!$A141-1,'Quality check'!BD$1-1)),"")</f>
        <v/>
      </c>
      <c r="BE141" s="313" t="str">
        <f ca="1">IF(AND(ISNUMBER($A141),ISNUMBER(BE$1)),IF(OFFSET(CountryData!$A$1,'Quality check'!$A141-1,'Quality check'!BE$1-1)=0,"",OFFSET(CountryData!$A$1,'Quality check'!$A141-1,'Quality check'!BE$1-1)),"")</f>
        <v/>
      </c>
      <c r="BF141" s="313" t="str">
        <f ca="1">IF(AND(ISNUMBER($A141),ISNUMBER(BF$1)),IF(OFFSET(CountryData!$A$1,'Quality check'!$A141-1,'Quality check'!BF$1-1)=0,"",OFFSET(CountryData!$A$1,'Quality check'!$A141-1,'Quality check'!BF$1-1)),"")</f>
        <v/>
      </c>
      <c r="BG141" s="203" t="str">
        <f ca="1">IF(AND(ISNUMBER($A141),ISNUMBER(BG$1)),IF(OFFSET(CountryData!$A$1,'Quality check'!$A141-1,'Quality check'!BG$1-1)=0,"",OFFSET(CountryData!$A$1,'Quality check'!$A141-1,'Quality check'!BG$1-1)),"")</f>
        <v/>
      </c>
      <c r="BH141" s="202" t="str">
        <f ca="1">IF(AND(ISNUMBER($A141),ISNUMBER(BH$1)),IF(OFFSET(CountryData!$A$1,'Quality check'!$A141-1,'Quality check'!BH$1-1)=0,"",OFFSET(CountryData!$A$1,'Quality check'!$A141-1,'Quality check'!BH$1-1)),"")</f>
        <v/>
      </c>
      <c r="BI141" s="203" t="str">
        <f ca="1">IF(AND(ISNUMBER($A141),ISNUMBER(BI$1)),IF(OFFSET(CountryData!$A$1,'Quality check'!$A141-1,'Quality check'!BI$1-1)=0,"",OFFSET(CountryData!$A$1,'Quality check'!$A141-1,'Quality check'!BI$1-1)),"")</f>
        <v/>
      </c>
      <c r="BJ141" s="202" t="str">
        <f ca="1">IF(AND(ISNUMBER($A141),ISNUMBER(BJ$1)),IF(OFFSET(CountryData!$A$1,'Quality check'!$A141-1,'Quality check'!BJ$1-1)=0,"",OFFSET(CountryData!$A$1,'Quality check'!$A141-1,'Quality check'!BJ$1-1)),"")</f>
        <v/>
      </c>
      <c r="BK141" s="202" t="str">
        <f ca="1">IF(AND(ISNUMBER($A141),ISNUMBER(BK$1)),IF(OFFSET(CountryData!$A$1,'Quality check'!$A141-1,'Quality check'!BK$1-1)=0,"",OFFSET(CountryData!$A$1,'Quality check'!$A141-1,'Quality check'!BK$1-1)),"")</f>
        <v/>
      </c>
      <c r="BL141" s="308" t="str">
        <f ca="1">IF(AND(ISNUMBER($A141),ISNUMBER(BL$1)),IF(OFFSET(CountryData!$A$1,'Quality check'!$A141-1,'Quality check'!BL$1-1)=0,"",OFFSET(CountryData!$A$1,'Quality check'!$A141-1,'Quality check'!BL$1-1)),"")</f>
        <v/>
      </c>
      <c r="BM141" s="308" t="str">
        <f ca="1">IF(AND(ISNUMBER($A141),ISNUMBER(BM$1)),IF(OFFSET(CountryData!$A$1,'Quality check'!$A141-1,'Quality check'!BM$1-1)=0,"",OFFSET(CountryData!$A$1,'Quality check'!$A141-1,'Quality check'!BM$1-1)),"")</f>
        <v/>
      </c>
      <c r="BN141" s="308" t="str">
        <f ca="1">IF(AND(ISNUMBER($A141),ISNUMBER(BN$1)),IF(OFFSET(CountryData!$A$1,'Quality check'!$A141-1,'Quality check'!BN$1-1)=0,"",OFFSET(CountryData!$A$1,'Quality check'!$A141-1,'Quality check'!BN$1-1)),"")</f>
        <v/>
      </c>
      <c r="BO141" s="308" t="str">
        <f ca="1">IF(AND(ISNUMBER($A141),ISNUMBER(BO$1)),IF(OFFSET(CountryData!$A$1,'Quality check'!$A141-1,'Quality check'!BO$1-1)=0,"",OFFSET(CountryData!$A$1,'Quality check'!$A141-1,'Quality check'!BO$1-1)),"")</f>
        <v/>
      </c>
      <c r="BP141" s="308" t="str">
        <f ca="1">IF(AND(ISNUMBER($A141),ISNUMBER(BP$1)),IF(OFFSET(CountryData!$A$1,'Quality check'!$A141-1,'Quality check'!BP$1-1)=0,"",OFFSET(CountryData!$A$1,'Quality check'!$A141-1,'Quality check'!BP$1-1)),"")</f>
        <v/>
      </c>
      <c r="BQ141" s="308" t="str">
        <f ca="1">IF(AND(ISNUMBER($A141),ISNUMBER(BQ$1)),IF(OFFSET(CountryData!$A$1,'Quality check'!$A141-1,'Quality check'!BQ$1-1)=0,"",OFFSET(CountryData!$A$1,'Quality check'!$A141-1,'Quality check'!BQ$1-1)),"")</f>
        <v/>
      </c>
      <c r="BR141" s="308" t="str">
        <f ca="1">IF(AND(ISNUMBER($A141),ISNUMBER(BR$1)),IF(OFFSET(CountryData!$A$1,'Quality check'!$A141-1,'Quality check'!BR$1-1)=0,"",OFFSET(CountryData!$A$1,'Quality check'!$A141-1,'Quality check'!BR$1-1)),"")</f>
        <v/>
      </c>
      <c r="BS141" s="308" t="str">
        <f ca="1">IF(AND(ISNUMBER($A141),ISNUMBER(BS$1)),IF(OFFSET(CountryData!$A$1,'Quality check'!$A141-1,'Quality check'!BS$1-1)=0,"",OFFSET(CountryData!$A$1,'Quality check'!$A141-1,'Quality check'!BS$1-1)),"")</f>
        <v/>
      </c>
      <c r="BT141" s="308" t="str">
        <f ca="1">IF(AND(ISNUMBER($A141),ISNUMBER(BT$1)),IF(OFFSET(CountryData!$A$1,'Quality check'!$A141-1,'Quality check'!BT$1-1)=0,"",OFFSET(CountryData!$A$1,'Quality check'!$A141-1,'Quality check'!BT$1-1)),"")</f>
        <v/>
      </c>
      <c r="BU141" s="308" t="str">
        <f ca="1">IF(AND(ISNUMBER($A141),ISNUMBER(BU$1)),IF(OFFSET(CountryData!$A$1,'Quality check'!$A141-1,'Quality check'!BU$1-1)=0,"",OFFSET(CountryData!$A$1,'Quality check'!$A141-1,'Quality check'!BU$1-1)),"")</f>
        <v/>
      </c>
      <c r="BV141" s="308" t="str">
        <f ca="1">IF(AND(ISNUMBER($A141),ISNUMBER(BV$1)),IF(OFFSET(CountryData!$A$1,'Quality check'!$A141-1,'Quality check'!BV$1-1)=0,"",OFFSET(CountryData!$A$1,'Quality check'!$A141-1,'Quality check'!BV$1-1)),"")</f>
        <v/>
      </c>
      <c r="BW141" s="308" t="str">
        <f ca="1">IF(AND(ISNUMBER($A141),ISNUMBER(BW$1)),IF(OFFSET(CountryData!$A$1,'Quality check'!$A141-1,'Quality check'!BW$1-1)=0,"",OFFSET(CountryData!$A$1,'Quality check'!$A141-1,'Quality check'!BW$1-1)),"")</f>
        <v/>
      </c>
      <c r="BX141" s="202" t="str">
        <f ca="1">IF(AND(ISNUMBER($A141),ISNUMBER(BX$1)),IF(OFFSET(CountryData!$A$1,'Quality check'!$A141-1,'Quality check'!BX$1-1)=0,"",OFFSET(CountryData!$A$1,'Quality check'!$A141-1,'Quality check'!BX$1-1)),"")</f>
        <v/>
      </c>
      <c r="BY141" s="308" t="str">
        <f ca="1">IF(AND(ISNUMBER($A141),ISNUMBER(BY$1)),IF(OFFSET(CountryData!$A$1,'Quality check'!$A141-1,'Quality check'!BY$1-1)=0,"",OFFSET(CountryData!$A$1,'Quality check'!$A141-1,'Quality check'!BY$1-1)),"")</f>
        <v/>
      </c>
      <c r="BZ141" s="308" t="str">
        <f ca="1">IF(AND(ISNUMBER($A141),ISNUMBER(BZ$1)),IF(OFFSET(CountryData!$A$1,'Quality check'!$A141-1,'Quality check'!BZ$1-1)=0,"",OFFSET(CountryData!$A$1,'Quality check'!$A141-1,'Quality check'!BZ$1-1)),"")</f>
        <v/>
      </c>
      <c r="CA141" s="308" t="str">
        <f ca="1">IF(AND(ISNUMBER($A141),ISNUMBER(CA$1)),IF(OFFSET(CountryData!$A$1,'Quality check'!$A141-1,'Quality check'!CA$1-1)=0,"",OFFSET(CountryData!$A$1,'Quality check'!$A141-1,'Quality check'!CA$1-1)),"")</f>
        <v/>
      </c>
      <c r="CB141" s="308" t="str">
        <f ca="1">IF(AND(ISNUMBER($A141),ISNUMBER(CB$1)),IF(OFFSET(CountryData!$A$1,'Quality check'!$A141-1,'Quality check'!CB$1-1)=0,"",OFFSET(CountryData!$A$1,'Quality check'!$A141-1,'Quality check'!CB$1-1)),"")</f>
        <v/>
      </c>
      <c r="CC141" s="308" t="str">
        <f ca="1">IF(AND(ISNUMBER($A141),ISNUMBER(CC$1)),IF(OFFSET(CountryData!$A$1,'Quality check'!$A141-1,'Quality check'!CC$1-1)=0,"",OFFSET(CountryData!$A$1,'Quality check'!$A141-1,'Quality check'!CC$1-1)),"")</f>
        <v/>
      </c>
      <c r="CD141" s="308" t="str">
        <f ca="1">IF(AND(ISNUMBER($A141),ISNUMBER(CD$1)),IF(OFFSET(CountryData!$A$1,'Quality check'!$A141-1,'Quality check'!CD$1-1)=0,"",OFFSET(CountryData!$A$1,'Quality check'!$A141-1,'Quality check'!CD$1-1)),"")</f>
        <v/>
      </c>
      <c r="CE141" s="308" t="str">
        <f ca="1">IF(AND(ISNUMBER($A141),ISNUMBER(CE$1)),IF(OFFSET(CountryData!$A$1,'Quality check'!$A141-1,'Quality check'!CE$1-1)=0,"",OFFSET(CountryData!$A$1,'Quality check'!$A141-1,'Quality check'!CE$1-1)),"")</f>
        <v/>
      </c>
      <c r="CF141" s="308" t="str">
        <f ca="1">IF(AND(ISNUMBER($A141),ISNUMBER(CF$1)),IF(OFFSET(CountryData!$A$1,'Quality check'!$A141-1,'Quality check'!CF$1-1)=0,"",OFFSET(CountryData!$A$1,'Quality check'!$A141-1,'Quality check'!CF$1-1)),"")</f>
        <v/>
      </c>
      <c r="CG141" s="308" t="str">
        <f ca="1">IF(AND(ISNUMBER($A141),ISNUMBER(CG$1)),IF(OFFSET(CountryData!$A$1,'Quality check'!$A141-1,'Quality check'!CG$1-1)=0,"",OFFSET(CountryData!$A$1,'Quality check'!$A141-1,'Quality check'!CG$1-1)),"")</f>
        <v/>
      </c>
      <c r="CH141" s="308" t="str">
        <f ca="1">IF(AND(ISNUMBER($A141),ISNUMBER(CH$1)),IF(OFFSET(CountryData!$A$1,'Quality check'!$A141-1,'Quality check'!CH$1-1)=0,"",OFFSET(CountryData!$A$1,'Quality check'!$A141-1,'Quality check'!CH$1-1)),"")</f>
        <v/>
      </c>
      <c r="CI141" s="308" t="str">
        <f ca="1">IF(AND(ISNUMBER($A141),ISNUMBER(CI$1)),IF(OFFSET(CountryData!$A$1,'Quality check'!$A141-1,'Quality check'!CI$1-1)=0,"",OFFSET(CountryData!$A$1,'Quality check'!$A141-1,'Quality check'!CI$1-1)),"")</f>
        <v/>
      </c>
      <c r="CJ141" s="308" t="str">
        <f ca="1">IF(AND(ISNUMBER($A141),ISNUMBER(CJ$1)),IF(OFFSET(CountryData!$A$1,'Quality check'!$A141-1,'Quality check'!CJ$1-1)=0,"",OFFSET(CountryData!$A$1,'Quality check'!$A141-1,'Quality check'!CJ$1-1)),"")</f>
        <v/>
      </c>
      <c r="CK141" s="202" t="str">
        <f ca="1">IF(AND(ISNUMBER($A141),ISNUMBER(CK$1)),IF(OFFSET(CountryData!$A$1,'Quality check'!$A141-1,'Quality check'!CK$1-1)=0,"",OFFSET(CountryData!$A$1,'Quality check'!$A141-1,'Quality check'!CK$1-1)),"")</f>
        <v/>
      </c>
      <c r="CL141" s="308" t="str">
        <f ca="1">IF(AND(ISNUMBER($A141),ISNUMBER(CL$1)),IF(OFFSET(CountryData!$A$1,'Quality check'!$A141-1,'Quality check'!CL$1-1)=0,"",OFFSET(CountryData!$A$1,'Quality check'!$A141-1,'Quality check'!CL$1-1)),"")</f>
        <v/>
      </c>
      <c r="CM141" s="308" t="str">
        <f ca="1">IF(AND(ISNUMBER($A141),ISNUMBER(CM$1)),IF(OFFSET(CountryData!$A$1,'Quality check'!$A141-1,'Quality check'!CM$1-1)=0,"",OFFSET(CountryData!$A$1,'Quality check'!$A141-1,'Quality check'!CM$1-1)),"")</f>
        <v/>
      </c>
      <c r="CN141" s="308" t="str">
        <f ca="1">IF(AND(ISNUMBER($A141),ISNUMBER(CN$1)),IF(OFFSET(CountryData!$A$1,'Quality check'!$A141-1,'Quality check'!CN$1-1)=0,"",OFFSET(CountryData!$A$1,'Quality check'!$A141-1,'Quality check'!CN$1-1)),"")</f>
        <v/>
      </c>
      <c r="CO141" s="308" t="str">
        <f ca="1">IF(AND(ISNUMBER($A141),ISNUMBER(CO$1)),IF(OFFSET(CountryData!$A$1,'Quality check'!$A141-1,'Quality check'!CO$1-1)=0,"",OFFSET(CountryData!$A$1,'Quality check'!$A141-1,'Quality check'!CO$1-1)),"")</f>
        <v/>
      </c>
      <c r="CP141" s="308" t="str">
        <f ca="1">IF(AND(ISNUMBER($A141),ISNUMBER(CP$1)),IF(OFFSET(CountryData!$A$1,'Quality check'!$A141-1,'Quality check'!CP$1-1)=0,"",OFFSET(CountryData!$A$1,'Quality check'!$A141-1,'Quality check'!CP$1-1)),"")</f>
        <v/>
      </c>
      <c r="CQ141" s="308" t="str">
        <f ca="1">IF(AND(ISNUMBER($A141),ISNUMBER(CQ$1)),IF(OFFSET(CountryData!$A$1,'Quality check'!$A141-1,'Quality check'!CQ$1-1)=0,"",OFFSET(CountryData!$A$1,'Quality check'!$A141-1,'Quality check'!CQ$1-1)),"")</f>
        <v/>
      </c>
      <c r="CR141" s="203" t="str">
        <f ca="1">IF(AND(ISNUMBER($A141),ISNUMBER(CR$1)),IF(OFFSET(CountryData!$A$1,'Quality check'!$A141-1,'Quality check'!CR$1-1)=0,"",OFFSET(CountryData!$A$1,'Quality check'!$A141-1,'Quality check'!CR$1-1)),"")</f>
        <v/>
      </c>
      <c r="CS141" s="203" t="str">
        <f ca="1">IF(AND(ISNUMBER($A141),ISNUMBER(CS$1)),IF(OFFSET(CountryData!$A$1,'Quality check'!$A141-1,'Quality check'!CS$1-1)=0,"",OFFSET(CountryData!$A$1,'Quality check'!$A141-1,'Quality check'!CS$1-1)),"")</f>
        <v/>
      </c>
      <c r="CT141" s="203" t="str">
        <f ca="1">IF(AND(ISNUMBER($A141),ISNUMBER(CT$1)),IF(OFFSET(CountryData!$A$1,'Quality check'!$A141-1,'Quality check'!CT$1-1)=0,"",OFFSET(CountryData!$A$1,'Quality check'!$A141-1,'Quality check'!CT$1-1)),"")</f>
        <v/>
      </c>
      <c r="CU141" s="203" t="str">
        <f ca="1">IF(AND(ISNUMBER($A141),ISNUMBER(CU$1)),IF(OFFSET(CountryData!$A$1,'Quality check'!$A141-1,'Quality check'!CU$1-1)=0,"",OFFSET(CountryData!$A$1,'Quality check'!$A141-1,'Quality check'!CU$1-1)),"")</f>
        <v/>
      </c>
      <c r="CV141" s="203" t="str">
        <f ca="1">IF(AND(ISNUMBER($A141),ISNUMBER(CV$1)),IF(OFFSET(CountryData!$A$1,'Quality check'!$A141-1,'Quality check'!CV$1-1)=0,"",OFFSET(CountryData!$A$1,'Quality check'!$A141-1,'Quality check'!CV$1-1)),"")</f>
        <v/>
      </c>
      <c r="CW141" s="203" t="str">
        <f ca="1">IF(AND(ISNUMBER($A141),ISNUMBER(CW$1)),IF(OFFSET(CountryData!$A$1,'Quality check'!$A141-1,'Quality check'!CW$1-1)=0,"",OFFSET(CountryData!$A$1,'Quality check'!$A141-1,'Quality check'!CW$1-1)),"")</f>
        <v/>
      </c>
      <c r="CX141" s="203" t="str">
        <f ca="1">IF(AND(ISNUMBER($A141),ISNUMBER(CX$1)),IF(OFFSET(CountryData!$A$1,'Quality check'!$A141-1,'Quality check'!CX$1-1)=0,"",OFFSET(CountryData!$A$1,'Quality check'!$A141-1,'Quality check'!CX$1-1)),"")</f>
        <v/>
      </c>
      <c r="CY141" s="203" t="str">
        <f ca="1">IF(AND(ISNUMBER($A141),ISNUMBER(CY$1)),IF(OFFSET(CountryData!$A$1,'Quality check'!$A141-1,'Quality check'!CY$1-1)=0,"",OFFSET(CountryData!$A$1,'Quality check'!$A141-1,'Quality check'!CY$1-1)),"")</f>
        <v/>
      </c>
      <c r="CZ141" s="308" t="str">
        <f ca="1">IF(AND(ISNUMBER($A141),ISNUMBER(CZ$1)),IF(OFFSET(CountryData!$A$1,'Quality check'!$A141-1,'Quality check'!CZ$1-1)=0,"",OFFSET(CountryData!$A$1,'Quality check'!$A141-1,'Quality check'!CZ$1-1)),"")</f>
        <v/>
      </c>
      <c r="DA141" s="308" t="str">
        <f ca="1">IF(AND(ISNUMBER($A141),ISNUMBER(DA$1)),IF(OFFSET(CountryData!$A$1,'Quality check'!$A141-1,'Quality check'!DA$1-1)=0,"",OFFSET(CountryData!$A$1,'Quality check'!$A141-1,'Quality check'!DA$1-1)),"")</f>
        <v/>
      </c>
      <c r="DB141" s="202" t="str">
        <f ca="1">IF(AND(ISNUMBER($A141),ISNUMBER(DB$1)),IF(OFFSET(CountryData!$A$1,'Quality check'!$A141-1,'Quality check'!DB$1-1)=0,"",OFFSET(CountryData!$A$1,'Quality check'!$A141-1,'Quality check'!DB$1-1)),"")</f>
        <v/>
      </c>
      <c r="DC141" s="308" t="str">
        <f ca="1">IF(AND(ISNUMBER($A141),ISNUMBER(DC$1)),IF(OFFSET(CountryData!$A$1,'Quality check'!$A141-1,'Quality check'!DC$1-1)=0,"",OFFSET(CountryData!$A$1,'Quality check'!$A141-1,'Quality check'!DC$1-1)),"")</f>
        <v/>
      </c>
      <c r="DD141" s="308" t="str">
        <f ca="1">IF(AND(ISNUMBER($A141),ISNUMBER(DD$1)),IF(OFFSET(CountryData!$A$1,'Quality check'!$A141-1,'Quality check'!DD$1-1)=0,"",OFFSET(CountryData!$A$1,'Quality check'!$A141-1,'Quality check'!DD$1-1)),"")</f>
        <v/>
      </c>
      <c r="DE141" s="202" t="str">
        <f ca="1">IF(AND(ISNUMBER($A141),ISNUMBER(DE$1)),IF(OFFSET(CountryData!$A$1,'Quality check'!$A141-1,'Quality check'!DE$1-1)=0,"",OFFSET(CountryData!$A$1,'Quality check'!$A141-1,'Quality check'!DE$1-1)),"")</f>
        <v/>
      </c>
      <c r="DF141" s="203" t="str">
        <f ca="1">IF(AND(ISNUMBER($A141),ISNUMBER(DF$1)),IF(OFFSET(CountryData!$A$1,'Quality check'!$A141-1,'Quality check'!DF$1-1)=0,"",OFFSET(CountryData!$A$1,'Quality check'!$A141-1,'Quality check'!DF$1-1)),"")</f>
        <v/>
      </c>
      <c r="DG141" s="308" t="str">
        <f ca="1">IF(AND(ISNUMBER($A141),ISNUMBER(DG$1)),IF(OFFSET(CountryData!$A$1,'Quality check'!$A141-1,'Quality check'!DG$1-1)=0,"",OFFSET(CountryData!$A$1,'Quality check'!$A141-1,'Quality check'!DG$1-1)),"")</f>
        <v/>
      </c>
      <c r="DH141" s="203" t="str">
        <f ca="1">IF(AND(ISNUMBER($A141),ISNUMBER(DH$1)),IF(OFFSET(CountryData!$A$1,'Quality check'!$A141-1,'Quality check'!DH$1-1)=0,"",OFFSET(CountryData!$A$1,'Quality check'!$A141-1,'Quality check'!DH$1-1)),"")</f>
        <v/>
      </c>
      <c r="DI141" s="308" t="str">
        <f ca="1">IF(AND(ISNUMBER($A141),ISNUMBER(DI$1)),IF(OFFSET(CountryData!$A$1,'Quality check'!$A141-1,'Quality check'!DI$1-1)=0,"",OFFSET(CountryData!$A$1,'Quality check'!$A141-1,'Quality check'!DI$1-1)),"")</f>
        <v/>
      </c>
      <c r="DJ141" s="308" t="str">
        <f ca="1">IF(AND(ISNUMBER($A141),ISNUMBER(DJ$1)),IF(OFFSET(CountryData!$A$1,'Quality check'!$A141-1,'Quality check'!DJ$1-1)=0,"",OFFSET(CountryData!$A$1,'Quality check'!$A141-1,'Quality check'!DJ$1-1)),"")</f>
        <v/>
      </c>
      <c r="DK141" s="203" t="str">
        <f ca="1">IF(AND(ISNUMBER($A141),ISNUMBER(DK$1)),IF(OFFSET(CountryData!$A$1,'Quality check'!$A141-1,'Quality check'!DK$1-1)=0,"",OFFSET(CountryData!$A$1,'Quality check'!$A141-1,'Quality check'!DK$1-1)),"")</f>
        <v/>
      </c>
      <c r="DL141" s="203" t="str">
        <f ca="1">IF(AND(ISNUMBER($A141),ISNUMBER(DL$1)),IF(OFFSET(CountryData!$A$1,'Quality check'!$A141-1,'Quality check'!DL$1-1)=0,"",OFFSET(CountryData!$A$1,'Quality check'!$A141-1,'Quality check'!DL$1-1)),"")</f>
        <v/>
      </c>
      <c r="DM141" s="203" t="str">
        <f ca="1">IF(AND(ISNUMBER($A141),ISNUMBER(DM$1)),IF(OFFSET(CountryData!$A$1,'Quality check'!$A141-1,'Quality check'!DM$1-1)=0,"",OFFSET(CountryData!$A$1,'Quality check'!$A141-1,'Quality check'!DM$1-1)),"")</f>
        <v/>
      </c>
      <c r="DN141" s="203" t="str">
        <f ca="1">IF(AND(ISNUMBER($A141),ISNUMBER(DN$1)),IF(OFFSET(CountryData!$A$1,'Quality check'!$A141-1,'Quality check'!DN$1-1)=0,"",OFFSET(CountryData!$A$1,'Quality check'!$A141-1,'Quality check'!DN$1-1)),"")</f>
        <v/>
      </c>
      <c r="DO141" t="str">
        <f ca="1">IF(AND(ISNUMBER($A141),ISNUMBER(DO$1)),IF(OFFSET(CountryData!$A$1,'Quality check'!$A141-1,'Quality check'!DO$1-1)=0,"",OFFSET(CountryData!$A$1,'Quality check'!$A141-1,'Quality check'!DO$1-1)),"")</f>
        <v/>
      </c>
      <c r="DP141" t="str">
        <f ca="1">IF(AND(ISNUMBER($A141),ISNUMBER(DP$1)),IF(OFFSET(CountryData!$A$1,'Quality check'!$A141-1,'Quality check'!DP$1-1)=0,"",OFFSET(CountryData!$A$1,'Quality check'!$A141-1,'Quality check'!DP$1-1)),"")</f>
        <v/>
      </c>
      <c r="EF141" t="str">
        <f t="shared" si="14"/>
        <v/>
      </c>
      <c r="EG141" t="str">
        <f t="shared" si="15"/>
        <v/>
      </c>
      <c r="EH141" t="str">
        <f t="shared" si="11"/>
        <v/>
      </c>
    </row>
    <row r="142" spans="1:138" x14ac:dyDescent="0.25">
      <c r="A142" s="114" t="str">
        <f>IF(ISNUMBER(MATCH(C142,CountryData!$EM:$EM,0)),MATCH(C142,CountryData!$EM:$EM,0),"")</f>
        <v/>
      </c>
      <c r="F142" s="203" t="str">
        <f ca="1">IF(AND(ISNUMBER($A142),ISNUMBER(F$1)),IF(OFFSET(CountryData!$A$1,'Quality check'!$A142-1,'Quality check'!F$1-1)=0,"",OFFSET(CountryData!$A$1,'Quality check'!$A142-1,'Quality check'!F$1-1)),"")</f>
        <v/>
      </c>
      <c r="G142" s="203" t="str">
        <f ca="1">IF(AND(ISNUMBER($A142),ISNUMBER(G$1)),IF(OFFSET(CountryData!$A$1,'Quality check'!$A142-1,'Quality check'!G$1-1)=0,"",OFFSET(CountryData!$A$1,'Quality check'!$A142-1,'Quality check'!G$1-1)),"")</f>
        <v/>
      </c>
      <c r="H142" s="202" t="str">
        <f ca="1">IF(AND(ISNUMBER($A142),ISNUMBER(H$1)),IF(OFFSET(CountryData!$A$1,'Quality check'!$A142-1,'Quality check'!H$1-1)=0,"",OFFSET(CountryData!$A$1,'Quality check'!$A142-1,'Quality check'!H$1-1)),"")</f>
        <v/>
      </c>
      <c r="I142" s="202" t="str">
        <f ca="1">IF(AND(ISNUMBER($A142),ISNUMBER(I$1)),IF(OFFSET(CountryData!$A$1,'Quality check'!$A142-1,'Quality check'!I$1-1)=0,"",OFFSET(CountryData!$A$1,'Quality check'!$A142-1,'Quality check'!I$1-1)),"")</f>
        <v/>
      </c>
      <c r="J142" s="203" t="str">
        <f ca="1">IF(AND(ISNUMBER($A142),ISNUMBER(J$1)),IF(OFFSET(CountryData!$A$1,'Quality check'!$A142-1,'Quality check'!J$1-1)=0,"",OFFSET(CountryData!$A$1,'Quality check'!$A142-1,'Quality check'!J$1-1)),"")</f>
        <v/>
      </c>
      <c r="K142" s="203" t="str">
        <f ca="1">IF(AND(ISNUMBER($A142),ISNUMBER(K$1)),IF(OFFSET(CountryData!$A$1,'Quality check'!$A142-1,'Quality check'!K$1-1)=0,"",OFFSET(CountryData!$A$1,'Quality check'!$A142-1,'Quality check'!K$1-1)),"")</f>
        <v/>
      </c>
      <c r="L142" s="203" t="str">
        <f ca="1">IF(AND(ISNUMBER($A142),ISNUMBER(L$1)),IF(OFFSET(CountryData!$A$1,'Quality check'!$A142-1,'Quality check'!L$1-1)=0,"",OFFSET(CountryData!$A$1,'Quality check'!$A142-1,'Quality check'!L$1-1)),"")</f>
        <v/>
      </c>
      <c r="M142" s="203" t="str">
        <f ca="1">IF(AND(ISNUMBER($A142),ISNUMBER(M$1)),IF(OFFSET(CountryData!$A$1,'Quality check'!$A142-1,'Quality check'!M$1-1)=0,"",OFFSET(CountryData!$A$1,'Quality check'!$A142-1,'Quality check'!M$1-1)),"")</f>
        <v/>
      </c>
      <c r="N142" s="203" t="str">
        <f ca="1">IF(AND(ISNUMBER($A142),ISNUMBER(N$1)),IF(OFFSET(CountryData!$A$1,'Quality check'!$A142-1,'Quality check'!N$1-1)=0,"",OFFSET(CountryData!$A$1,'Quality check'!$A142-1,'Quality check'!N$1-1)),"")</f>
        <v/>
      </c>
      <c r="O142" s="203" t="str">
        <f ca="1">IF(AND(ISNUMBER($A142),ISNUMBER(O$1)),IF(OFFSET(CountryData!$A$1,'Quality check'!$A142-1,'Quality check'!O$1-1)=0,"",OFFSET(CountryData!$A$1,'Quality check'!$A142-1,'Quality check'!O$1-1)),"")</f>
        <v/>
      </c>
      <c r="P142" s="203" t="str">
        <f ca="1">IF(AND(ISNUMBER($A142),ISNUMBER(P$1)),IF(OFFSET(CountryData!$A$1,'Quality check'!$A142-1,'Quality check'!P$1-1)=0,"",OFFSET(CountryData!$A$1,'Quality check'!$A142-1,'Quality check'!P$1-1)),"")</f>
        <v/>
      </c>
      <c r="Q142" s="203" t="str">
        <f ca="1">IF(AND(ISNUMBER($A142),ISNUMBER(Q$1)),IF(OFFSET(CountryData!$A$1,'Quality check'!$A142-1,'Quality check'!Q$1-1)=0,"",OFFSET(CountryData!$A$1,'Quality check'!$A142-1,'Quality check'!Q$1-1)),"")</f>
        <v/>
      </c>
      <c r="R142" s="203" t="str">
        <f ca="1">IF(AND(ISNUMBER($A142),ISNUMBER(R$1)),IF(OFFSET(CountryData!$A$1,'Quality check'!$A142-1,'Quality check'!R$1-1)=0,"",OFFSET(CountryData!$A$1,'Quality check'!$A142-1,'Quality check'!R$1-1)),"")</f>
        <v/>
      </c>
      <c r="S142" s="203" t="str">
        <f ca="1">IF(AND(ISNUMBER($A142),ISNUMBER(S$1)),IF(OFFSET(CountryData!$A$1,'Quality check'!$A142-1,'Quality check'!S$1-1)=0,"",OFFSET(CountryData!$A$1,'Quality check'!$A142-1,'Quality check'!S$1-1)),"")</f>
        <v/>
      </c>
      <c r="T142" s="202" t="str">
        <f ca="1">IF(AND(ISNUMBER($A142),ISNUMBER(T$1)),IF(OFFSET(CountryData!$A$1,'Quality check'!$A142-1,'Quality check'!T$1-1)=0,"",OFFSET(CountryData!$A$1,'Quality check'!$A142-1,'Quality check'!T$1-1)),"")</f>
        <v/>
      </c>
      <c r="U142" s="203" t="str">
        <f ca="1">IF(AND(ISNUMBER($A142),ISNUMBER(U$1)),IF(OFFSET(CountryData!$A$1,'Quality check'!$A142-1,'Quality check'!U$1-1)=0,"",OFFSET(CountryData!$A$1,'Quality check'!$A142-1,'Quality check'!U$1-1)),"")</f>
        <v/>
      </c>
      <c r="V142" s="203" t="str">
        <f ca="1">IF(AND(ISNUMBER($A142),ISNUMBER(V$1)),IF(OFFSET(CountryData!$A$1,'Quality check'!$A142-1,'Quality check'!V$1-1)=0,"",OFFSET(CountryData!$A$1,'Quality check'!$A142-1,'Quality check'!V$1-1)),"")</f>
        <v/>
      </c>
      <c r="W142" s="202" t="str">
        <f ca="1">IF(AND(ISNUMBER($A142),ISNUMBER(W$1)),IF(OFFSET(CountryData!$A$1,'Quality check'!$A142-1,'Quality check'!W$1-1)=0,"",OFFSET(CountryData!$A$1,'Quality check'!$A142-1,'Quality check'!W$1-1)),"")</f>
        <v/>
      </c>
      <c r="X142" s="202" t="str">
        <f ca="1">IF(AND(ISNUMBER($A142),ISNUMBER(X$1)),IF(OFFSET(CountryData!$A$1,'Quality check'!$A142-1,'Quality check'!X$1-1)=0,"",OFFSET(CountryData!$A$1,'Quality check'!$A142-1,'Quality check'!X$1-1)),"")</f>
        <v/>
      </c>
      <c r="Y142" s="202" t="str">
        <f ca="1">IF(AND(ISNUMBER($A142),ISNUMBER(Y$1)),IF(OFFSET(CountryData!$A$1,'Quality check'!$A142-1,'Quality check'!Y$1-1)=0,"",OFFSET(CountryData!$A$1,'Quality check'!$A142-1,'Quality check'!Y$1-1)),"")</f>
        <v/>
      </c>
      <c r="Z142" s="202" t="str">
        <f ca="1">IF(AND(ISNUMBER($A142),ISNUMBER(Z$1)),IF(OFFSET(CountryData!$A$1,'Quality check'!$A142-1,'Quality check'!Z$1-1)=0,"",OFFSET(CountryData!$A$1,'Quality check'!$A142-1,'Quality check'!Z$1-1)),"")</f>
        <v/>
      </c>
      <c r="AA142" s="203" t="str">
        <f ca="1">IF(AND(ISNUMBER($A142),ISNUMBER(AA$1)),IF(OFFSET(CountryData!$A$1,'Quality check'!$A142-1,'Quality check'!AA$1-1)=0,"",OFFSET(CountryData!$A$1,'Quality check'!$A142-1,'Quality check'!AA$1-1)),"")</f>
        <v/>
      </c>
      <c r="AB142" s="203" t="str">
        <f ca="1">IF(AND(ISNUMBER($A142),ISNUMBER(AB$1)),IF(OFFSET(CountryData!$A$1,'Quality check'!$A142-1,'Quality check'!AB$1-1)=0,"",OFFSET(CountryData!$A$1,'Quality check'!$A142-1,'Quality check'!AB$1-1)),"")</f>
        <v/>
      </c>
      <c r="AC142" s="203" t="str">
        <f ca="1">IF(AND(ISNUMBER($A142),ISNUMBER(AC$1)),IF(OFFSET(CountryData!$A$1,'Quality check'!$A142-1,'Quality check'!AC$1-1)=0,"",OFFSET(CountryData!$A$1,'Quality check'!$A142-1,'Quality check'!AC$1-1)),"")</f>
        <v/>
      </c>
      <c r="AD142" s="203" t="str">
        <f ca="1">IF(AND(ISNUMBER($A142),ISNUMBER(AD$1)),IF(OFFSET(CountryData!$A$1,'Quality check'!$A142-1,'Quality check'!AD$1-1)=0,"",OFFSET(CountryData!$A$1,'Quality check'!$A142-1,'Quality check'!AD$1-1)),"")</f>
        <v/>
      </c>
      <c r="AE142" s="202" t="str">
        <f ca="1">IF(AND(ISNUMBER($A142),ISNUMBER(AE$1)),IF(OFFSET(CountryData!$A$1,'Quality check'!$A142-1,'Quality check'!AE$1-1)=0,"",OFFSET(CountryData!$A$1,'Quality check'!$A142-1,'Quality check'!AE$1-1)),"")</f>
        <v/>
      </c>
      <c r="AF142" s="308" t="str">
        <f ca="1">IF(AND(ISNUMBER($A142),ISNUMBER(AF$1)),IF(OFFSET(CountryData!$A$1,'Quality check'!$A142-1,'Quality check'!AF$1-1)=0,"",OFFSET(CountryData!$A$1,'Quality check'!$A142-1,'Quality check'!AF$1-1)),"")</f>
        <v/>
      </c>
      <c r="AG142" s="203" t="str">
        <f ca="1">IF(AND(ISNUMBER($A142),ISNUMBER(AG$1)),IF(OFFSET(CountryData!$A$1,'Quality check'!$A142-1,'Quality check'!AG$1-1)=0,"",OFFSET(CountryData!$A$1,'Quality check'!$A142-1,'Quality check'!AG$1-1)),"")</f>
        <v/>
      </c>
      <c r="AH142" s="203" t="str">
        <f ca="1">IF(AND(ISNUMBER($A142),ISNUMBER(AH$1)),IF(OFFSET(CountryData!$A$1,'Quality check'!$A142-1,'Quality check'!AH$1-1)=0,"",OFFSET(CountryData!$A$1,'Quality check'!$A142-1,'Quality check'!AH$1-1)),"")</f>
        <v/>
      </c>
      <c r="AI142" s="203" t="str">
        <f ca="1">IF(AND(ISNUMBER($A142),ISNUMBER(AI$1)),IF(OFFSET(CountryData!$A$1,'Quality check'!$A142-1,'Quality check'!AI$1-1)=0,"",OFFSET(CountryData!$A$1,'Quality check'!$A142-1,'Quality check'!AI$1-1)),"")</f>
        <v/>
      </c>
      <c r="AJ142" s="202" t="str">
        <f ca="1">IF(AND(ISNUMBER($A142),ISNUMBER(AJ$1)),IF(OFFSET(CountryData!$A$1,'Quality check'!$A142-1,'Quality check'!AJ$1-1)=0,"",OFFSET(CountryData!$A$1,'Quality check'!$A142-1,'Quality check'!AJ$1-1)),"")</f>
        <v/>
      </c>
      <c r="AK142" s="202" t="str">
        <f ca="1">IF(AND(ISNUMBER($A142),ISNUMBER(AK$1)),IF(OFFSET(CountryData!$A$1,'Quality check'!$A142-1,'Quality check'!AK$1-1)=0,"",OFFSET(CountryData!$A$1,'Quality check'!$A142-1,'Quality check'!AK$1-1)),"")</f>
        <v/>
      </c>
      <c r="AL142" s="202" t="str">
        <f ca="1">IF(AND(ISNUMBER($A142),ISNUMBER(AL$1)),IF(OFFSET(CountryData!$A$1,'Quality check'!$A142-1,'Quality check'!AL$1-1)=0,"",OFFSET(CountryData!$A$1,'Quality check'!$A142-1,'Quality check'!AL$1-1)),"")</f>
        <v/>
      </c>
      <c r="AM142" s="202" t="str">
        <f ca="1">IF(AND(ISNUMBER($A142),ISNUMBER(AM$1)),IF(OFFSET(CountryData!$A$1,'Quality check'!$A142-1,'Quality check'!AM$1-1)=0,"",OFFSET(CountryData!$A$1,'Quality check'!$A142-1,'Quality check'!AM$1-1)),"")</f>
        <v/>
      </c>
      <c r="AN142" s="202" t="str">
        <f ca="1">IF(AND(ISNUMBER($A142),ISNUMBER(AN$1)),IF(OFFSET(CountryData!$A$1,'Quality check'!$A142-1,'Quality check'!AN$1-1)=0,"",OFFSET(CountryData!$A$1,'Quality check'!$A142-1,'Quality check'!AN$1-1)),"")</f>
        <v/>
      </c>
      <c r="AO142" s="203" t="str">
        <f ca="1">IF(AND(ISNUMBER($A142),ISNUMBER(AO$1)),IF(OFFSET(CountryData!$A$1,'Quality check'!$A142-1,'Quality check'!AO$1-1)=0,"",OFFSET(CountryData!$A$1,'Quality check'!$A142-1,'Quality check'!AO$1-1)),"")</f>
        <v/>
      </c>
      <c r="AP142" s="203" t="str">
        <f ca="1">IF(AND(ISNUMBER($A142),ISNUMBER(AP$1)),IF(OFFSET(CountryData!$A$1,'Quality check'!$A142-1,'Quality check'!AP$1-1)=0,"",OFFSET(CountryData!$A$1,'Quality check'!$A142-1,'Quality check'!AP$1-1)),"")</f>
        <v/>
      </c>
      <c r="AQ142" s="202" t="str">
        <f ca="1">IF(AND(ISNUMBER($A142),ISNUMBER(AQ$1)),IF(OFFSET(CountryData!$A$1,'Quality check'!$A142-1,'Quality check'!AQ$1-1)=0,"",OFFSET(CountryData!$A$1,'Quality check'!$A142-1,'Quality check'!AQ$1-1)),"")</f>
        <v/>
      </c>
      <c r="AR142" s="202" t="str">
        <f ca="1">IF(AND(ISNUMBER($A142),ISNUMBER(AR$1)),IF(OFFSET(CountryData!$A$1,'Quality check'!$A142-1,'Quality check'!AR$1-1)=0,"",OFFSET(CountryData!$A$1,'Quality check'!$A142-1,'Quality check'!AR$1-1)),"")</f>
        <v/>
      </c>
      <c r="AS142" s="202" t="str">
        <f ca="1">IF(AND(ISNUMBER($A142),ISNUMBER(AS$1)),IF(OFFSET(CountryData!$A$1,'Quality check'!$A142-1,'Quality check'!AS$1-1)=0,"",OFFSET(CountryData!$A$1,'Quality check'!$A142-1,'Quality check'!AS$1-1)),"")</f>
        <v/>
      </c>
      <c r="AT142" s="202" t="str">
        <f ca="1">IF(AND(ISNUMBER($A142),ISNUMBER(AT$1)),IF(OFFSET(CountryData!$A$1,'Quality check'!$A142-1,'Quality check'!AT$1-1)=0,"",OFFSET(CountryData!$A$1,'Quality check'!$A142-1,'Quality check'!AT$1-1)),"")</f>
        <v/>
      </c>
      <c r="AU142" s="202" t="str">
        <f ca="1">IF(AND(ISNUMBER($A142),ISNUMBER(AU$1)),IF(OFFSET(CountryData!$A$1,'Quality check'!$A142-1,'Quality check'!AU$1-1)=0,"",OFFSET(CountryData!$A$1,'Quality check'!$A142-1,'Quality check'!AU$1-1)),"")</f>
        <v/>
      </c>
      <c r="AV142" s="202" t="str">
        <f ca="1">IF(AND(ISNUMBER($A142),ISNUMBER(AV$1)),IF(OFFSET(CountryData!$A$1,'Quality check'!$A142-1,'Quality check'!AV$1-1)=0,"",OFFSET(CountryData!$A$1,'Quality check'!$A142-1,'Quality check'!AV$1-1)),"")</f>
        <v/>
      </c>
      <c r="AW142" s="203" t="str">
        <f ca="1">IF(AND(ISNUMBER($A142),ISNUMBER(AW$1)),IF(OFFSET(CountryData!$A$1,'Quality check'!$A142-1,'Quality check'!AW$1-1)=0,"",OFFSET(CountryData!$A$1,'Quality check'!$A142-1,'Quality check'!AW$1-1)),"")</f>
        <v/>
      </c>
      <c r="AX142" s="203" t="str">
        <f ca="1">IF(AND(ISNUMBER($A142),ISNUMBER(AX$1)),IF(OFFSET(CountryData!$A$1,'Quality check'!$A142-1,'Quality check'!AX$1-1)=0,"",OFFSET(CountryData!$A$1,'Quality check'!$A142-1,'Quality check'!AX$1-1)),"")</f>
        <v/>
      </c>
      <c r="AY142" s="202" t="str">
        <f ca="1">IF(AND(ISNUMBER($A142),ISNUMBER(AY$1)),IF(OFFSET(CountryData!$A$1,'Quality check'!$A142-1,'Quality check'!AY$1-1)=0,"",OFFSET(CountryData!$A$1,'Quality check'!$A142-1,'Quality check'!AY$1-1)),"")</f>
        <v/>
      </c>
      <c r="AZ142" s="202" t="str">
        <f ca="1">IF(AND(ISNUMBER($A142),ISNUMBER(AZ$1)),IF(OFFSET(CountryData!$A$1,'Quality check'!$A142-1,'Quality check'!AZ$1-1)=0,"",OFFSET(CountryData!$A$1,'Quality check'!$A142-1,'Quality check'!AZ$1-1)),"")</f>
        <v/>
      </c>
      <c r="BA142" s="202" t="str">
        <f ca="1">IF(AND(ISNUMBER($A142),ISNUMBER(BA$1)),IF(OFFSET(CountryData!$A$1,'Quality check'!$A142-1,'Quality check'!BA$1-1)=0,"",OFFSET(CountryData!$A$1,'Quality check'!$A142-1,'Quality check'!BA$1-1)),"")</f>
        <v/>
      </c>
      <c r="BB142" s="202" t="str">
        <f ca="1">IF(AND(ISNUMBER($A142),ISNUMBER(BB$1)),IF(OFFSET(CountryData!$A$1,'Quality check'!$A142-1,'Quality check'!BB$1-1)=0,"",OFFSET(CountryData!$A$1,'Quality check'!$A142-1,'Quality check'!BB$1-1)),"")</f>
        <v/>
      </c>
      <c r="BC142" s="202" t="str">
        <f ca="1">IF(AND(ISNUMBER($A142),ISNUMBER(BC$1)),IF(OFFSET(CountryData!$A$1,'Quality check'!$A142-1,'Quality check'!BC$1-1)=0,"",OFFSET(CountryData!$A$1,'Quality check'!$A142-1,'Quality check'!BC$1-1)),"")</f>
        <v/>
      </c>
      <c r="BD142" s="313" t="str">
        <f ca="1">IF(AND(ISNUMBER($A142),ISNUMBER(BD$1)),IF(OFFSET(CountryData!$A$1,'Quality check'!$A142-1,'Quality check'!BD$1-1)=0,"",OFFSET(CountryData!$A$1,'Quality check'!$A142-1,'Quality check'!BD$1-1)),"")</f>
        <v/>
      </c>
      <c r="BE142" s="313" t="str">
        <f ca="1">IF(AND(ISNUMBER($A142),ISNUMBER(BE$1)),IF(OFFSET(CountryData!$A$1,'Quality check'!$A142-1,'Quality check'!BE$1-1)=0,"",OFFSET(CountryData!$A$1,'Quality check'!$A142-1,'Quality check'!BE$1-1)),"")</f>
        <v/>
      </c>
      <c r="BF142" s="313" t="str">
        <f ca="1">IF(AND(ISNUMBER($A142),ISNUMBER(BF$1)),IF(OFFSET(CountryData!$A$1,'Quality check'!$A142-1,'Quality check'!BF$1-1)=0,"",OFFSET(CountryData!$A$1,'Quality check'!$A142-1,'Quality check'!BF$1-1)),"")</f>
        <v/>
      </c>
      <c r="BG142" s="203" t="str">
        <f ca="1">IF(AND(ISNUMBER($A142),ISNUMBER(BG$1)),IF(OFFSET(CountryData!$A$1,'Quality check'!$A142-1,'Quality check'!BG$1-1)=0,"",OFFSET(CountryData!$A$1,'Quality check'!$A142-1,'Quality check'!BG$1-1)),"")</f>
        <v/>
      </c>
      <c r="BH142" s="202" t="str">
        <f ca="1">IF(AND(ISNUMBER($A142),ISNUMBER(BH$1)),IF(OFFSET(CountryData!$A$1,'Quality check'!$A142-1,'Quality check'!BH$1-1)=0,"",OFFSET(CountryData!$A$1,'Quality check'!$A142-1,'Quality check'!BH$1-1)),"")</f>
        <v/>
      </c>
      <c r="BI142" s="203" t="str">
        <f ca="1">IF(AND(ISNUMBER($A142),ISNUMBER(BI$1)),IF(OFFSET(CountryData!$A$1,'Quality check'!$A142-1,'Quality check'!BI$1-1)=0,"",OFFSET(CountryData!$A$1,'Quality check'!$A142-1,'Quality check'!BI$1-1)),"")</f>
        <v/>
      </c>
      <c r="BJ142" s="202" t="str">
        <f ca="1">IF(AND(ISNUMBER($A142),ISNUMBER(BJ$1)),IF(OFFSET(CountryData!$A$1,'Quality check'!$A142-1,'Quality check'!BJ$1-1)=0,"",OFFSET(CountryData!$A$1,'Quality check'!$A142-1,'Quality check'!BJ$1-1)),"")</f>
        <v/>
      </c>
      <c r="BK142" s="202" t="str">
        <f ca="1">IF(AND(ISNUMBER($A142),ISNUMBER(BK$1)),IF(OFFSET(CountryData!$A$1,'Quality check'!$A142-1,'Quality check'!BK$1-1)=0,"",OFFSET(CountryData!$A$1,'Quality check'!$A142-1,'Quality check'!BK$1-1)),"")</f>
        <v/>
      </c>
      <c r="BL142" s="308" t="str">
        <f ca="1">IF(AND(ISNUMBER($A142),ISNUMBER(BL$1)),IF(OFFSET(CountryData!$A$1,'Quality check'!$A142-1,'Quality check'!BL$1-1)=0,"",OFFSET(CountryData!$A$1,'Quality check'!$A142-1,'Quality check'!BL$1-1)),"")</f>
        <v/>
      </c>
      <c r="BM142" s="308" t="str">
        <f ca="1">IF(AND(ISNUMBER($A142),ISNUMBER(BM$1)),IF(OFFSET(CountryData!$A$1,'Quality check'!$A142-1,'Quality check'!BM$1-1)=0,"",OFFSET(CountryData!$A$1,'Quality check'!$A142-1,'Quality check'!BM$1-1)),"")</f>
        <v/>
      </c>
      <c r="BN142" s="308" t="str">
        <f ca="1">IF(AND(ISNUMBER($A142),ISNUMBER(BN$1)),IF(OFFSET(CountryData!$A$1,'Quality check'!$A142-1,'Quality check'!BN$1-1)=0,"",OFFSET(CountryData!$A$1,'Quality check'!$A142-1,'Quality check'!BN$1-1)),"")</f>
        <v/>
      </c>
      <c r="BO142" s="308" t="str">
        <f ca="1">IF(AND(ISNUMBER($A142),ISNUMBER(BO$1)),IF(OFFSET(CountryData!$A$1,'Quality check'!$A142-1,'Quality check'!BO$1-1)=0,"",OFFSET(CountryData!$A$1,'Quality check'!$A142-1,'Quality check'!BO$1-1)),"")</f>
        <v/>
      </c>
      <c r="BP142" s="308" t="str">
        <f ca="1">IF(AND(ISNUMBER($A142),ISNUMBER(BP$1)),IF(OFFSET(CountryData!$A$1,'Quality check'!$A142-1,'Quality check'!BP$1-1)=0,"",OFFSET(CountryData!$A$1,'Quality check'!$A142-1,'Quality check'!BP$1-1)),"")</f>
        <v/>
      </c>
      <c r="BQ142" s="308" t="str">
        <f ca="1">IF(AND(ISNUMBER($A142),ISNUMBER(BQ$1)),IF(OFFSET(CountryData!$A$1,'Quality check'!$A142-1,'Quality check'!BQ$1-1)=0,"",OFFSET(CountryData!$A$1,'Quality check'!$A142-1,'Quality check'!BQ$1-1)),"")</f>
        <v/>
      </c>
      <c r="BR142" s="308" t="str">
        <f ca="1">IF(AND(ISNUMBER($A142),ISNUMBER(BR$1)),IF(OFFSET(CountryData!$A$1,'Quality check'!$A142-1,'Quality check'!BR$1-1)=0,"",OFFSET(CountryData!$A$1,'Quality check'!$A142-1,'Quality check'!BR$1-1)),"")</f>
        <v/>
      </c>
      <c r="BS142" s="308" t="str">
        <f ca="1">IF(AND(ISNUMBER($A142),ISNUMBER(BS$1)),IF(OFFSET(CountryData!$A$1,'Quality check'!$A142-1,'Quality check'!BS$1-1)=0,"",OFFSET(CountryData!$A$1,'Quality check'!$A142-1,'Quality check'!BS$1-1)),"")</f>
        <v/>
      </c>
      <c r="BT142" s="308" t="str">
        <f ca="1">IF(AND(ISNUMBER($A142),ISNUMBER(BT$1)),IF(OFFSET(CountryData!$A$1,'Quality check'!$A142-1,'Quality check'!BT$1-1)=0,"",OFFSET(CountryData!$A$1,'Quality check'!$A142-1,'Quality check'!BT$1-1)),"")</f>
        <v/>
      </c>
      <c r="BU142" s="308" t="str">
        <f ca="1">IF(AND(ISNUMBER($A142),ISNUMBER(BU$1)),IF(OFFSET(CountryData!$A$1,'Quality check'!$A142-1,'Quality check'!BU$1-1)=0,"",OFFSET(CountryData!$A$1,'Quality check'!$A142-1,'Quality check'!BU$1-1)),"")</f>
        <v/>
      </c>
      <c r="BV142" s="308" t="str">
        <f ca="1">IF(AND(ISNUMBER($A142),ISNUMBER(BV$1)),IF(OFFSET(CountryData!$A$1,'Quality check'!$A142-1,'Quality check'!BV$1-1)=0,"",OFFSET(CountryData!$A$1,'Quality check'!$A142-1,'Quality check'!BV$1-1)),"")</f>
        <v/>
      </c>
      <c r="BW142" s="308" t="str">
        <f ca="1">IF(AND(ISNUMBER($A142),ISNUMBER(BW$1)),IF(OFFSET(CountryData!$A$1,'Quality check'!$A142-1,'Quality check'!BW$1-1)=0,"",OFFSET(CountryData!$A$1,'Quality check'!$A142-1,'Quality check'!BW$1-1)),"")</f>
        <v/>
      </c>
      <c r="BX142" s="202" t="str">
        <f ca="1">IF(AND(ISNUMBER($A142),ISNUMBER(BX$1)),IF(OFFSET(CountryData!$A$1,'Quality check'!$A142-1,'Quality check'!BX$1-1)=0,"",OFFSET(CountryData!$A$1,'Quality check'!$A142-1,'Quality check'!BX$1-1)),"")</f>
        <v/>
      </c>
      <c r="BY142" s="308" t="str">
        <f ca="1">IF(AND(ISNUMBER($A142),ISNUMBER(BY$1)),IF(OFFSET(CountryData!$A$1,'Quality check'!$A142-1,'Quality check'!BY$1-1)=0,"",OFFSET(CountryData!$A$1,'Quality check'!$A142-1,'Quality check'!BY$1-1)),"")</f>
        <v/>
      </c>
      <c r="BZ142" s="308" t="str">
        <f ca="1">IF(AND(ISNUMBER($A142),ISNUMBER(BZ$1)),IF(OFFSET(CountryData!$A$1,'Quality check'!$A142-1,'Quality check'!BZ$1-1)=0,"",OFFSET(CountryData!$A$1,'Quality check'!$A142-1,'Quality check'!BZ$1-1)),"")</f>
        <v/>
      </c>
      <c r="CA142" s="308" t="str">
        <f ca="1">IF(AND(ISNUMBER($A142),ISNUMBER(CA$1)),IF(OFFSET(CountryData!$A$1,'Quality check'!$A142-1,'Quality check'!CA$1-1)=0,"",OFFSET(CountryData!$A$1,'Quality check'!$A142-1,'Quality check'!CA$1-1)),"")</f>
        <v/>
      </c>
      <c r="CB142" s="308" t="str">
        <f ca="1">IF(AND(ISNUMBER($A142),ISNUMBER(CB$1)),IF(OFFSET(CountryData!$A$1,'Quality check'!$A142-1,'Quality check'!CB$1-1)=0,"",OFFSET(CountryData!$A$1,'Quality check'!$A142-1,'Quality check'!CB$1-1)),"")</f>
        <v/>
      </c>
      <c r="CC142" s="308" t="str">
        <f ca="1">IF(AND(ISNUMBER($A142),ISNUMBER(CC$1)),IF(OFFSET(CountryData!$A$1,'Quality check'!$A142-1,'Quality check'!CC$1-1)=0,"",OFFSET(CountryData!$A$1,'Quality check'!$A142-1,'Quality check'!CC$1-1)),"")</f>
        <v/>
      </c>
      <c r="CD142" s="308" t="str">
        <f ca="1">IF(AND(ISNUMBER($A142),ISNUMBER(CD$1)),IF(OFFSET(CountryData!$A$1,'Quality check'!$A142-1,'Quality check'!CD$1-1)=0,"",OFFSET(CountryData!$A$1,'Quality check'!$A142-1,'Quality check'!CD$1-1)),"")</f>
        <v/>
      </c>
      <c r="CE142" s="308" t="str">
        <f ca="1">IF(AND(ISNUMBER($A142),ISNUMBER(CE$1)),IF(OFFSET(CountryData!$A$1,'Quality check'!$A142-1,'Quality check'!CE$1-1)=0,"",OFFSET(CountryData!$A$1,'Quality check'!$A142-1,'Quality check'!CE$1-1)),"")</f>
        <v/>
      </c>
      <c r="CF142" s="308" t="str">
        <f ca="1">IF(AND(ISNUMBER($A142),ISNUMBER(CF$1)),IF(OFFSET(CountryData!$A$1,'Quality check'!$A142-1,'Quality check'!CF$1-1)=0,"",OFFSET(CountryData!$A$1,'Quality check'!$A142-1,'Quality check'!CF$1-1)),"")</f>
        <v/>
      </c>
      <c r="CG142" s="308" t="str">
        <f ca="1">IF(AND(ISNUMBER($A142),ISNUMBER(CG$1)),IF(OFFSET(CountryData!$A$1,'Quality check'!$A142-1,'Quality check'!CG$1-1)=0,"",OFFSET(CountryData!$A$1,'Quality check'!$A142-1,'Quality check'!CG$1-1)),"")</f>
        <v/>
      </c>
      <c r="CH142" s="308" t="str">
        <f ca="1">IF(AND(ISNUMBER($A142),ISNUMBER(CH$1)),IF(OFFSET(CountryData!$A$1,'Quality check'!$A142-1,'Quality check'!CH$1-1)=0,"",OFFSET(CountryData!$A$1,'Quality check'!$A142-1,'Quality check'!CH$1-1)),"")</f>
        <v/>
      </c>
      <c r="CI142" s="308" t="str">
        <f ca="1">IF(AND(ISNUMBER($A142),ISNUMBER(CI$1)),IF(OFFSET(CountryData!$A$1,'Quality check'!$A142-1,'Quality check'!CI$1-1)=0,"",OFFSET(CountryData!$A$1,'Quality check'!$A142-1,'Quality check'!CI$1-1)),"")</f>
        <v/>
      </c>
      <c r="CJ142" s="308" t="str">
        <f ca="1">IF(AND(ISNUMBER($A142),ISNUMBER(CJ$1)),IF(OFFSET(CountryData!$A$1,'Quality check'!$A142-1,'Quality check'!CJ$1-1)=0,"",OFFSET(CountryData!$A$1,'Quality check'!$A142-1,'Quality check'!CJ$1-1)),"")</f>
        <v/>
      </c>
      <c r="CK142" s="202" t="str">
        <f ca="1">IF(AND(ISNUMBER($A142),ISNUMBER(CK$1)),IF(OFFSET(CountryData!$A$1,'Quality check'!$A142-1,'Quality check'!CK$1-1)=0,"",OFFSET(CountryData!$A$1,'Quality check'!$A142-1,'Quality check'!CK$1-1)),"")</f>
        <v/>
      </c>
      <c r="CL142" s="308" t="str">
        <f ca="1">IF(AND(ISNUMBER($A142),ISNUMBER(CL$1)),IF(OFFSET(CountryData!$A$1,'Quality check'!$A142-1,'Quality check'!CL$1-1)=0,"",OFFSET(CountryData!$A$1,'Quality check'!$A142-1,'Quality check'!CL$1-1)),"")</f>
        <v/>
      </c>
      <c r="CM142" s="308" t="str">
        <f ca="1">IF(AND(ISNUMBER($A142),ISNUMBER(CM$1)),IF(OFFSET(CountryData!$A$1,'Quality check'!$A142-1,'Quality check'!CM$1-1)=0,"",OFFSET(CountryData!$A$1,'Quality check'!$A142-1,'Quality check'!CM$1-1)),"")</f>
        <v/>
      </c>
      <c r="CN142" s="308" t="str">
        <f ca="1">IF(AND(ISNUMBER($A142),ISNUMBER(CN$1)),IF(OFFSET(CountryData!$A$1,'Quality check'!$A142-1,'Quality check'!CN$1-1)=0,"",OFFSET(CountryData!$A$1,'Quality check'!$A142-1,'Quality check'!CN$1-1)),"")</f>
        <v/>
      </c>
      <c r="CO142" s="308" t="str">
        <f ca="1">IF(AND(ISNUMBER($A142),ISNUMBER(CO$1)),IF(OFFSET(CountryData!$A$1,'Quality check'!$A142-1,'Quality check'!CO$1-1)=0,"",OFFSET(CountryData!$A$1,'Quality check'!$A142-1,'Quality check'!CO$1-1)),"")</f>
        <v/>
      </c>
      <c r="CP142" s="308" t="str">
        <f ca="1">IF(AND(ISNUMBER($A142),ISNUMBER(CP$1)),IF(OFFSET(CountryData!$A$1,'Quality check'!$A142-1,'Quality check'!CP$1-1)=0,"",OFFSET(CountryData!$A$1,'Quality check'!$A142-1,'Quality check'!CP$1-1)),"")</f>
        <v/>
      </c>
      <c r="CQ142" s="308" t="str">
        <f ca="1">IF(AND(ISNUMBER($A142),ISNUMBER(CQ$1)),IF(OFFSET(CountryData!$A$1,'Quality check'!$A142-1,'Quality check'!CQ$1-1)=0,"",OFFSET(CountryData!$A$1,'Quality check'!$A142-1,'Quality check'!CQ$1-1)),"")</f>
        <v/>
      </c>
      <c r="CR142" s="203" t="str">
        <f ca="1">IF(AND(ISNUMBER($A142),ISNUMBER(CR$1)),IF(OFFSET(CountryData!$A$1,'Quality check'!$A142-1,'Quality check'!CR$1-1)=0,"",OFFSET(CountryData!$A$1,'Quality check'!$A142-1,'Quality check'!CR$1-1)),"")</f>
        <v/>
      </c>
      <c r="CS142" s="203" t="str">
        <f ca="1">IF(AND(ISNUMBER($A142),ISNUMBER(CS$1)),IF(OFFSET(CountryData!$A$1,'Quality check'!$A142-1,'Quality check'!CS$1-1)=0,"",OFFSET(CountryData!$A$1,'Quality check'!$A142-1,'Quality check'!CS$1-1)),"")</f>
        <v/>
      </c>
      <c r="CT142" s="203" t="str">
        <f ca="1">IF(AND(ISNUMBER($A142),ISNUMBER(CT$1)),IF(OFFSET(CountryData!$A$1,'Quality check'!$A142-1,'Quality check'!CT$1-1)=0,"",OFFSET(CountryData!$A$1,'Quality check'!$A142-1,'Quality check'!CT$1-1)),"")</f>
        <v/>
      </c>
      <c r="CU142" s="203" t="str">
        <f ca="1">IF(AND(ISNUMBER($A142),ISNUMBER(CU$1)),IF(OFFSET(CountryData!$A$1,'Quality check'!$A142-1,'Quality check'!CU$1-1)=0,"",OFFSET(CountryData!$A$1,'Quality check'!$A142-1,'Quality check'!CU$1-1)),"")</f>
        <v/>
      </c>
      <c r="CV142" s="203" t="str">
        <f ca="1">IF(AND(ISNUMBER($A142),ISNUMBER(CV$1)),IF(OFFSET(CountryData!$A$1,'Quality check'!$A142-1,'Quality check'!CV$1-1)=0,"",OFFSET(CountryData!$A$1,'Quality check'!$A142-1,'Quality check'!CV$1-1)),"")</f>
        <v/>
      </c>
      <c r="CW142" s="203" t="str">
        <f ca="1">IF(AND(ISNUMBER($A142),ISNUMBER(CW$1)),IF(OFFSET(CountryData!$A$1,'Quality check'!$A142-1,'Quality check'!CW$1-1)=0,"",OFFSET(CountryData!$A$1,'Quality check'!$A142-1,'Quality check'!CW$1-1)),"")</f>
        <v/>
      </c>
      <c r="CX142" s="203" t="str">
        <f ca="1">IF(AND(ISNUMBER($A142),ISNUMBER(CX$1)),IF(OFFSET(CountryData!$A$1,'Quality check'!$A142-1,'Quality check'!CX$1-1)=0,"",OFFSET(CountryData!$A$1,'Quality check'!$A142-1,'Quality check'!CX$1-1)),"")</f>
        <v/>
      </c>
      <c r="CY142" s="203" t="str">
        <f ca="1">IF(AND(ISNUMBER($A142),ISNUMBER(CY$1)),IF(OFFSET(CountryData!$A$1,'Quality check'!$A142-1,'Quality check'!CY$1-1)=0,"",OFFSET(CountryData!$A$1,'Quality check'!$A142-1,'Quality check'!CY$1-1)),"")</f>
        <v/>
      </c>
      <c r="CZ142" s="308" t="str">
        <f ca="1">IF(AND(ISNUMBER($A142),ISNUMBER(CZ$1)),IF(OFFSET(CountryData!$A$1,'Quality check'!$A142-1,'Quality check'!CZ$1-1)=0,"",OFFSET(CountryData!$A$1,'Quality check'!$A142-1,'Quality check'!CZ$1-1)),"")</f>
        <v/>
      </c>
      <c r="DA142" s="308" t="str">
        <f ca="1">IF(AND(ISNUMBER($A142),ISNUMBER(DA$1)),IF(OFFSET(CountryData!$A$1,'Quality check'!$A142-1,'Quality check'!DA$1-1)=0,"",OFFSET(CountryData!$A$1,'Quality check'!$A142-1,'Quality check'!DA$1-1)),"")</f>
        <v/>
      </c>
      <c r="DB142" s="202" t="str">
        <f ca="1">IF(AND(ISNUMBER($A142),ISNUMBER(DB$1)),IF(OFFSET(CountryData!$A$1,'Quality check'!$A142-1,'Quality check'!DB$1-1)=0,"",OFFSET(CountryData!$A$1,'Quality check'!$A142-1,'Quality check'!DB$1-1)),"")</f>
        <v/>
      </c>
      <c r="DC142" s="308" t="str">
        <f ca="1">IF(AND(ISNUMBER($A142),ISNUMBER(DC$1)),IF(OFFSET(CountryData!$A$1,'Quality check'!$A142-1,'Quality check'!DC$1-1)=0,"",OFFSET(CountryData!$A$1,'Quality check'!$A142-1,'Quality check'!DC$1-1)),"")</f>
        <v/>
      </c>
      <c r="DD142" s="308" t="str">
        <f ca="1">IF(AND(ISNUMBER($A142),ISNUMBER(DD$1)),IF(OFFSET(CountryData!$A$1,'Quality check'!$A142-1,'Quality check'!DD$1-1)=0,"",OFFSET(CountryData!$A$1,'Quality check'!$A142-1,'Quality check'!DD$1-1)),"")</f>
        <v/>
      </c>
      <c r="DE142" s="202" t="str">
        <f ca="1">IF(AND(ISNUMBER($A142),ISNUMBER(DE$1)),IF(OFFSET(CountryData!$A$1,'Quality check'!$A142-1,'Quality check'!DE$1-1)=0,"",OFFSET(CountryData!$A$1,'Quality check'!$A142-1,'Quality check'!DE$1-1)),"")</f>
        <v/>
      </c>
      <c r="DF142" s="203" t="str">
        <f ca="1">IF(AND(ISNUMBER($A142),ISNUMBER(DF$1)),IF(OFFSET(CountryData!$A$1,'Quality check'!$A142-1,'Quality check'!DF$1-1)=0,"",OFFSET(CountryData!$A$1,'Quality check'!$A142-1,'Quality check'!DF$1-1)),"")</f>
        <v/>
      </c>
      <c r="DG142" s="308" t="str">
        <f ca="1">IF(AND(ISNUMBER($A142),ISNUMBER(DG$1)),IF(OFFSET(CountryData!$A$1,'Quality check'!$A142-1,'Quality check'!DG$1-1)=0,"",OFFSET(CountryData!$A$1,'Quality check'!$A142-1,'Quality check'!DG$1-1)),"")</f>
        <v/>
      </c>
      <c r="DH142" s="203" t="str">
        <f ca="1">IF(AND(ISNUMBER($A142),ISNUMBER(DH$1)),IF(OFFSET(CountryData!$A$1,'Quality check'!$A142-1,'Quality check'!DH$1-1)=0,"",OFFSET(CountryData!$A$1,'Quality check'!$A142-1,'Quality check'!DH$1-1)),"")</f>
        <v/>
      </c>
      <c r="DI142" s="308" t="str">
        <f ca="1">IF(AND(ISNUMBER($A142),ISNUMBER(DI$1)),IF(OFFSET(CountryData!$A$1,'Quality check'!$A142-1,'Quality check'!DI$1-1)=0,"",OFFSET(CountryData!$A$1,'Quality check'!$A142-1,'Quality check'!DI$1-1)),"")</f>
        <v/>
      </c>
      <c r="DJ142" s="308" t="str">
        <f ca="1">IF(AND(ISNUMBER($A142),ISNUMBER(DJ$1)),IF(OFFSET(CountryData!$A$1,'Quality check'!$A142-1,'Quality check'!DJ$1-1)=0,"",OFFSET(CountryData!$A$1,'Quality check'!$A142-1,'Quality check'!DJ$1-1)),"")</f>
        <v/>
      </c>
      <c r="DK142" s="203" t="str">
        <f ca="1">IF(AND(ISNUMBER($A142),ISNUMBER(DK$1)),IF(OFFSET(CountryData!$A$1,'Quality check'!$A142-1,'Quality check'!DK$1-1)=0,"",OFFSET(CountryData!$A$1,'Quality check'!$A142-1,'Quality check'!DK$1-1)),"")</f>
        <v/>
      </c>
      <c r="DL142" s="203" t="str">
        <f ca="1">IF(AND(ISNUMBER($A142),ISNUMBER(DL$1)),IF(OFFSET(CountryData!$A$1,'Quality check'!$A142-1,'Quality check'!DL$1-1)=0,"",OFFSET(CountryData!$A$1,'Quality check'!$A142-1,'Quality check'!DL$1-1)),"")</f>
        <v/>
      </c>
      <c r="DM142" s="203" t="str">
        <f ca="1">IF(AND(ISNUMBER($A142),ISNUMBER(DM$1)),IF(OFFSET(CountryData!$A$1,'Quality check'!$A142-1,'Quality check'!DM$1-1)=0,"",OFFSET(CountryData!$A$1,'Quality check'!$A142-1,'Quality check'!DM$1-1)),"")</f>
        <v/>
      </c>
      <c r="DN142" s="203" t="str">
        <f ca="1">IF(AND(ISNUMBER($A142),ISNUMBER(DN$1)),IF(OFFSET(CountryData!$A$1,'Quality check'!$A142-1,'Quality check'!DN$1-1)=0,"",OFFSET(CountryData!$A$1,'Quality check'!$A142-1,'Quality check'!DN$1-1)),"")</f>
        <v/>
      </c>
      <c r="DO142" t="str">
        <f ca="1">IF(AND(ISNUMBER($A142),ISNUMBER(DO$1)),IF(OFFSET(CountryData!$A$1,'Quality check'!$A142-1,'Quality check'!DO$1-1)=0,"",OFFSET(CountryData!$A$1,'Quality check'!$A142-1,'Quality check'!DO$1-1)),"")</f>
        <v/>
      </c>
      <c r="DP142" t="str">
        <f ca="1">IF(AND(ISNUMBER($A142),ISNUMBER(DP$1)),IF(OFFSET(CountryData!$A$1,'Quality check'!$A142-1,'Quality check'!DP$1-1)=0,"",OFFSET(CountryData!$A$1,'Quality check'!$A142-1,'Quality check'!DP$1-1)),"")</f>
        <v/>
      </c>
      <c r="EF142" t="str">
        <f t="shared" si="14"/>
        <v/>
      </c>
      <c r="EG142" t="str">
        <f t="shared" si="15"/>
        <v/>
      </c>
      <c r="EH142" t="str">
        <f t="shared" si="11"/>
        <v/>
      </c>
    </row>
    <row r="143" spans="1:138" x14ac:dyDescent="0.25">
      <c r="A143" s="114" t="str">
        <f>IF(ISNUMBER(MATCH(C143,CountryData!$EM:$EM,0)),MATCH(C143,CountryData!$EM:$EM,0),"")</f>
        <v/>
      </c>
      <c r="F143" s="203" t="str">
        <f ca="1">IF(AND(ISNUMBER($A143),ISNUMBER(F$1)),IF(OFFSET(CountryData!$A$1,'Quality check'!$A143-1,'Quality check'!F$1-1)=0,"",OFFSET(CountryData!$A$1,'Quality check'!$A143-1,'Quality check'!F$1-1)),"")</f>
        <v/>
      </c>
      <c r="G143" s="203" t="str">
        <f ca="1">IF(AND(ISNUMBER($A143),ISNUMBER(G$1)),IF(OFFSET(CountryData!$A$1,'Quality check'!$A143-1,'Quality check'!G$1-1)=0,"",OFFSET(CountryData!$A$1,'Quality check'!$A143-1,'Quality check'!G$1-1)),"")</f>
        <v/>
      </c>
      <c r="H143" s="202" t="str">
        <f ca="1">IF(AND(ISNUMBER($A143),ISNUMBER(H$1)),IF(OFFSET(CountryData!$A$1,'Quality check'!$A143-1,'Quality check'!H$1-1)=0,"",OFFSET(CountryData!$A$1,'Quality check'!$A143-1,'Quality check'!H$1-1)),"")</f>
        <v/>
      </c>
      <c r="I143" s="202" t="str">
        <f ca="1">IF(AND(ISNUMBER($A143),ISNUMBER(I$1)),IF(OFFSET(CountryData!$A$1,'Quality check'!$A143-1,'Quality check'!I$1-1)=0,"",OFFSET(CountryData!$A$1,'Quality check'!$A143-1,'Quality check'!I$1-1)),"")</f>
        <v/>
      </c>
      <c r="J143" s="203" t="str">
        <f ca="1">IF(AND(ISNUMBER($A143),ISNUMBER(J$1)),IF(OFFSET(CountryData!$A$1,'Quality check'!$A143-1,'Quality check'!J$1-1)=0,"",OFFSET(CountryData!$A$1,'Quality check'!$A143-1,'Quality check'!J$1-1)),"")</f>
        <v/>
      </c>
      <c r="K143" s="203" t="str">
        <f ca="1">IF(AND(ISNUMBER($A143),ISNUMBER(K$1)),IF(OFFSET(CountryData!$A$1,'Quality check'!$A143-1,'Quality check'!K$1-1)=0,"",OFFSET(CountryData!$A$1,'Quality check'!$A143-1,'Quality check'!K$1-1)),"")</f>
        <v/>
      </c>
      <c r="L143" s="203" t="str">
        <f ca="1">IF(AND(ISNUMBER($A143),ISNUMBER(L$1)),IF(OFFSET(CountryData!$A$1,'Quality check'!$A143-1,'Quality check'!L$1-1)=0,"",OFFSET(CountryData!$A$1,'Quality check'!$A143-1,'Quality check'!L$1-1)),"")</f>
        <v/>
      </c>
      <c r="M143" s="203" t="str">
        <f ca="1">IF(AND(ISNUMBER($A143),ISNUMBER(M$1)),IF(OFFSET(CountryData!$A$1,'Quality check'!$A143-1,'Quality check'!M$1-1)=0,"",OFFSET(CountryData!$A$1,'Quality check'!$A143-1,'Quality check'!M$1-1)),"")</f>
        <v/>
      </c>
      <c r="N143" s="203" t="str">
        <f ca="1">IF(AND(ISNUMBER($A143),ISNUMBER(N$1)),IF(OFFSET(CountryData!$A$1,'Quality check'!$A143-1,'Quality check'!N$1-1)=0,"",OFFSET(CountryData!$A$1,'Quality check'!$A143-1,'Quality check'!N$1-1)),"")</f>
        <v/>
      </c>
      <c r="O143" s="203" t="str">
        <f ca="1">IF(AND(ISNUMBER($A143),ISNUMBER(O$1)),IF(OFFSET(CountryData!$A$1,'Quality check'!$A143-1,'Quality check'!O$1-1)=0,"",OFFSET(CountryData!$A$1,'Quality check'!$A143-1,'Quality check'!O$1-1)),"")</f>
        <v/>
      </c>
      <c r="P143" s="203" t="str">
        <f ca="1">IF(AND(ISNUMBER($A143),ISNUMBER(P$1)),IF(OFFSET(CountryData!$A$1,'Quality check'!$A143-1,'Quality check'!P$1-1)=0,"",OFFSET(CountryData!$A$1,'Quality check'!$A143-1,'Quality check'!P$1-1)),"")</f>
        <v/>
      </c>
      <c r="Q143" s="203" t="str">
        <f ca="1">IF(AND(ISNUMBER($A143),ISNUMBER(Q$1)),IF(OFFSET(CountryData!$A$1,'Quality check'!$A143-1,'Quality check'!Q$1-1)=0,"",OFFSET(CountryData!$A$1,'Quality check'!$A143-1,'Quality check'!Q$1-1)),"")</f>
        <v/>
      </c>
      <c r="R143" s="203" t="str">
        <f ca="1">IF(AND(ISNUMBER($A143),ISNUMBER(R$1)),IF(OFFSET(CountryData!$A$1,'Quality check'!$A143-1,'Quality check'!R$1-1)=0,"",OFFSET(CountryData!$A$1,'Quality check'!$A143-1,'Quality check'!R$1-1)),"")</f>
        <v/>
      </c>
      <c r="S143" s="203" t="str">
        <f ca="1">IF(AND(ISNUMBER($A143),ISNUMBER(S$1)),IF(OFFSET(CountryData!$A$1,'Quality check'!$A143-1,'Quality check'!S$1-1)=0,"",OFFSET(CountryData!$A$1,'Quality check'!$A143-1,'Quality check'!S$1-1)),"")</f>
        <v/>
      </c>
      <c r="T143" s="202" t="str">
        <f ca="1">IF(AND(ISNUMBER($A143),ISNUMBER(T$1)),IF(OFFSET(CountryData!$A$1,'Quality check'!$A143-1,'Quality check'!T$1-1)=0,"",OFFSET(CountryData!$A$1,'Quality check'!$A143-1,'Quality check'!T$1-1)),"")</f>
        <v/>
      </c>
      <c r="U143" s="203" t="str">
        <f ca="1">IF(AND(ISNUMBER($A143),ISNUMBER(U$1)),IF(OFFSET(CountryData!$A$1,'Quality check'!$A143-1,'Quality check'!U$1-1)=0,"",OFFSET(CountryData!$A$1,'Quality check'!$A143-1,'Quality check'!U$1-1)),"")</f>
        <v/>
      </c>
      <c r="V143" s="203" t="str">
        <f ca="1">IF(AND(ISNUMBER($A143),ISNUMBER(V$1)),IF(OFFSET(CountryData!$A$1,'Quality check'!$A143-1,'Quality check'!V$1-1)=0,"",OFFSET(CountryData!$A$1,'Quality check'!$A143-1,'Quality check'!V$1-1)),"")</f>
        <v/>
      </c>
      <c r="W143" s="202" t="str">
        <f ca="1">IF(AND(ISNUMBER($A143),ISNUMBER(W$1)),IF(OFFSET(CountryData!$A$1,'Quality check'!$A143-1,'Quality check'!W$1-1)=0,"",OFFSET(CountryData!$A$1,'Quality check'!$A143-1,'Quality check'!W$1-1)),"")</f>
        <v/>
      </c>
      <c r="X143" s="202" t="str">
        <f ca="1">IF(AND(ISNUMBER($A143),ISNUMBER(X$1)),IF(OFFSET(CountryData!$A$1,'Quality check'!$A143-1,'Quality check'!X$1-1)=0,"",OFFSET(CountryData!$A$1,'Quality check'!$A143-1,'Quality check'!X$1-1)),"")</f>
        <v/>
      </c>
      <c r="Y143" s="202" t="str">
        <f ca="1">IF(AND(ISNUMBER($A143),ISNUMBER(Y$1)),IF(OFFSET(CountryData!$A$1,'Quality check'!$A143-1,'Quality check'!Y$1-1)=0,"",OFFSET(CountryData!$A$1,'Quality check'!$A143-1,'Quality check'!Y$1-1)),"")</f>
        <v/>
      </c>
      <c r="Z143" s="202" t="str">
        <f ca="1">IF(AND(ISNUMBER($A143),ISNUMBER(Z$1)),IF(OFFSET(CountryData!$A$1,'Quality check'!$A143-1,'Quality check'!Z$1-1)=0,"",OFFSET(CountryData!$A$1,'Quality check'!$A143-1,'Quality check'!Z$1-1)),"")</f>
        <v/>
      </c>
      <c r="AA143" s="203" t="str">
        <f ca="1">IF(AND(ISNUMBER($A143),ISNUMBER(AA$1)),IF(OFFSET(CountryData!$A$1,'Quality check'!$A143-1,'Quality check'!AA$1-1)=0,"",OFFSET(CountryData!$A$1,'Quality check'!$A143-1,'Quality check'!AA$1-1)),"")</f>
        <v/>
      </c>
      <c r="AB143" s="203" t="str">
        <f ca="1">IF(AND(ISNUMBER($A143),ISNUMBER(AB$1)),IF(OFFSET(CountryData!$A$1,'Quality check'!$A143-1,'Quality check'!AB$1-1)=0,"",OFFSET(CountryData!$A$1,'Quality check'!$A143-1,'Quality check'!AB$1-1)),"")</f>
        <v/>
      </c>
      <c r="AC143" s="203" t="str">
        <f ca="1">IF(AND(ISNUMBER($A143),ISNUMBER(AC$1)),IF(OFFSET(CountryData!$A$1,'Quality check'!$A143-1,'Quality check'!AC$1-1)=0,"",OFFSET(CountryData!$A$1,'Quality check'!$A143-1,'Quality check'!AC$1-1)),"")</f>
        <v/>
      </c>
      <c r="AD143" s="203" t="str">
        <f ca="1">IF(AND(ISNUMBER($A143),ISNUMBER(AD$1)),IF(OFFSET(CountryData!$A$1,'Quality check'!$A143-1,'Quality check'!AD$1-1)=0,"",OFFSET(CountryData!$A$1,'Quality check'!$A143-1,'Quality check'!AD$1-1)),"")</f>
        <v/>
      </c>
      <c r="AE143" s="202" t="str">
        <f ca="1">IF(AND(ISNUMBER($A143),ISNUMBER(AE$1)),IF(OFFSET(CountryData!$A$1,'Quality check'!$A143-1,'Quality check'!AE$1-1)=0,"",OFFSET(CountryData!$A$1,'Quality check'!$A143-1,'Quality check'!AE$1-1)),"")</f>
        <v/>
      </c>
      <c r="AF143" s="308" t="str">
        <f ca="1">IF(AND(ISNUMBER($A143),ISNUMBER(AF$1)),IF(OFFSET(CountryData!$A$1,'Quality check'!$A143-1,'Quality check'!AF$1-1)=0,"",OFFSET(CountryData!$A$1,'Quality check'!$A143-1,'Quality check'!AF$1-1)),"")</f>
        <v/>
      </c>
      <c r="AG143" s="203" t="str">
        <f ca="1">IF(AND(ISNUMBER($A143),ISNUMBER(AG$1)),IF(OFFSET(CountryData!$A$1,'Quality check'!$A143-1,'Quality check'!AG$1-1)=0,"",OFFSET(CountryData!$A$1,'Quality check'!$A143-1,'Quality check'!AG$1-1)),"")</f>
        <v/>
      </c>
      <c r="AH143" s="203" t="str">
        <f ca="1">IF(AND(ISNUMBER($A143),ISNUMBER(AH$1)),IF(OFFSET(CountryData!$A$1,'Quality check'!$A143-1,'Quality check'!AH$1-1)=0,"",OFFSET(CountryData!$A$1,'Quality check'!$A143-1,'Quality check'!AH$1-1)),"")</f>
        <v/>
      </c>
      <c r="AI143" s="203" t="str">
        <f ca="1">IF(AND(ISNUMBER($A143),ISNUMBER(AI$1)),IF(OFFSET(CountryData!$A$1,'Quality check'!$A143-1,'Quality check'!AI$1-1)=0,"",OFFSET(CountryData!$A$1,'Quality check'!$A143-1,'Quality check'!AI$1-1)),"")</f>
        <v/>
      </c>
      <c r="AJ143" s="202" t="str">
        <f ca="1">IF(AND(ISNUMBER($A143),ISNUMBER(AJ$1)),IF(OFFSET(CountryData!$A$1,'Quality check'!$A143-1,'Quality check'!AJ$1-1)=0,"",OFFSET(CountryData!$A$1,'Quality check'!$A143-1,'Quality check'!AJ$1-1)),"")</f>
        <v/>
      </c>
      <c r="AK143" s="202" t="str">
        <f ca="1">IF(AND(ISNUMBER($A143),ISNUMBER(AK$1)),IF(OFFSET(CountryData!$A$1,'Quality check'!$A143-1,'Quality check'!AK$1-1)=0,"",OFFSET(CountryData!$A$1,'Quality check'!$A143-1,'Quality check'!AK$1-1)),"")</f>
        <v/>
      </c>
      <c r="AL143" s="202" t="str">
        <f ca="1">IF(AND(ISNUMBER($A143),ISNUMBER(AL$1)),IF(OFFSET(CountryData!$A$1,'Quality check'!$A143-1,'Quality check'!AL$1-1)=0,"",OFFSET(CountryData!$A$1,'Quality check'!$A143-1,'Quality check'!AL$1-1)),"")</f>
        <v/>
      </c>
      <c r="AM143" s="202" t="str">
        <f ca="1">IF(AND(ISNUMBER($A143),ISNUMBER(AM$1)),IF(OFFSET(CountryData!$A$1,'Quality check'!$A143-1,'Quality check'!AM$1-1)=0,"",OFFSET(CountryData!$A$1,'Quality check'!$A143-1,'Quality check'!AM$1-1)),"")</f>
        <v/>
      </c>
      <c r="AN143" s="202" t="str">
        <f ca="1">IF(AND(ISNUMBER($A143),ISNUMBER(AN$1)),IF(OFFSET(CountryData!$A$1,'Quality check'!$A143-1,'Quality check'!AN$1-1)=0,"",OFFSET(CountryData!$A$1,'Quality check'!$A143-1,'Quality check'!AN$1-1)),"")</f>
        <v/>
      </c>
      <c r="AO143" s="203" t="str">
        <f ca="1">IF(AND(ISNUMBER($A143),ISNUMBER(AO$1)),IF(OFFSET(CountryData!$A$1,'Quality check'!$A143-1,'Quality check'!AO$1-1)=0,"",OFFSET(CountryData!$A$1,'Quality check'!$A143-1,'Quality check'!AO$1-1)),"")</f>
        <v/>
      </c>
      <c r="AP143" s="203" t="str">
        <f ca="1">IF(AND(ISNUMBER($A143),ISNUMBER(AP$1)),IF(OFFSET(CountryData!$A$1,'Quality check'!$A143-1,'Quality check'!AP$1-1)=0,"",OFFSET(CountryData!$A$1,'Quality check'!$A143-1,'Quality check'!AP$1-1)),"")</f>
        <v/>
      </c>
      <c r="AQ143" s="202" t="str">
        <f ca="1">IF(AND(ISNUMBER($A143),ISNUMBER(AQ$1)),IF(OFFSET(CountryData!$A$1,'Quality check'!$A143-1,'Quality check'!AQ$1-1)=0,"",OFFSET(CountryData!$A$1,'Quality check'!$A143-1,'Quality check'!AQ$1-1)),"")</f>
        <v/>
      </c>
      <c r="AR143" s="202" t="str">
        <f ca="1">IF(AND(ISNUMBER($A143),ISNUMBER(AR$1)),IF(OFFSET(CountryData!$A$1,'Quality check'!$A143-1,'Quality check'!AR$1-1)=0,"",OFFSET(CountryData!$A$1,'Quality check'!$A143-1,'Quality check'!AR$1-1)),"")</f>
        <v/>
      </c>
      <c r="AS143" s="202" t="str">
        <f ca="1">IF(AND(ISNUMBER($A143),ISNUMBER(AS$1)),IF(OFFSET(CountryData!$A$1,'Quality check'!$A143-1,'Quality check'!AS$1-1)=0,"",OFFSET(CountryData!$A$1,'Quality check'!$A143-1,'Quality check'!AS$1-1)),"")</f>
        <v/>
      </c>
      <c r="AT143" s="202" t="str">
        <f ca="1">IF(AND(ISNUMBER($A143),ISNUMBER(AT$1)),IF(OFFSET(CountryData!$A$1,'Quality check'!$A143-1,'Quality check'!AT$1-1)=0,"",OFFSET(CountryData!$A$1,'Quality check'!$A143-1,'Quality check'!AT$1-1)),"")</f>
        <v/>
      </c>
      <c r="AU143" s="202" t="str">
        <f ca="1">IF(AND(ISNUMBER($A143),ISNUMBER(AU$1)),IF(OFFSET(CountryData!$A$1,'Quality check'!$A143-1,'Quality check'!AU$1-1)=0,"",OFFSET(CountryData!$A$1,'Quality check'!$A143-1,'Quality check'!AU$1-1)),"")</f>
        <v/>
      </c>
      <c r="AV143" s="202" t="str">
        <f ca="1">IF(AND(ISNUMBER($A143),ISNUMBER(AV$1)),IF(OFFSET(CountryData!$A$1,'Quality check'!$A143-1,'Quality check'!AV$1-1)=0,"",OFFSET(CountryData!$A$1,'Quality check'!$A143-1,'Quality check'!AV$1-1)),"")</f>
        <v/>
      </c>
      <c r="AW143" s="203" t="str">
        <f ca="1">IF(AND(ISNUMBER($A143),ISNUMBER(AW$1)),IF(OFFSET(CountryData!$A$1,'Quality check'!$A143-1,'Quality check'!AW$1-1)=0,"",OFFSET(CountryData!$A$1,'Quality check'!$A143-1,'Quality check'!AW$1-1)),"")</f>
        <v/>
      </c>
      <c r="AX143" s="203" t="str">
        <f ca="1">IF(AND(ISNUMBER($A143),ISNUMBER(AX$1)),IF(OFFSET(CountryData!$A$1,'Quality check'!$A143-1,'Quality check'!AX$1-1)=0,"",OFFSET(CountryData!$A$1,'Quality check'!$A143-1,'Quality check'!AX$1-1)),"")</f>
        <v/>
      </c>
      <c r="AY143" s="202" t="str">
        <f ca="1">IF(AND(ISNUMBER($A143),ISNUMBER(AY$1)),IF(OFFSET(CountryData!$A$1,'Quality check'!$A143-1,'Quality check'!AY$1-1)=0,"",OFFSET(CountryData!$A$1,'Quality check'!$A143-1,'Quality check'!AY$1-1)),"")</f>
        <v/>
      </c>
      <c r="AZ143" s="202" t="str">
        <f ca="1">IF(AND(ISNUMBER($A143),ISNUMBER(AZ$1)),IF(OFFSET(CountryData!$A$1,'Quality check'!$A143-1,'Quality check'!AZ$1-1)=0,"",OFFSET(CountryData!$A$1,'Quality check'!$A143-1,'Quality check'!AZ$1-1)),"")</f>
        <v/>
      </c>
      <c r="BA143" s="202" t="str">
        <f ca="1">IF(AND(ISNUMBER($A143),ISNUMBER(BA$1)),IF(OFFSET(CountryData!$A$1,'Quality check'!$A143-1,'Quality check'!BA$1-1)=0,"",OFFSET(CountryData!$A$1,'Quality check'!$A143-1,'Quality check'!BA$1-1)),"")</f>
        <v/>
      </c>
      <c r="BB143" s="202" t="str">
        <f ca="1">IF(AND(ISNUMBER($A143),ISNUMBER(BB$1)),IF(OFFSET(CountryData!$A$1,'Quality check'!$A143-1,'Quality check'!BB$1-1)=0,"",OFFSET(CountryData!$A$1,'Quality check'!$A143-1,'Quality check'!BB$1-1)),"")</f>
        <v/>
      </c>
      <c r="BC143" s="202" t="str">
        <f ca="1">IF(AND(ISNUMBER($A143),ISNUMBER(BC$1)),IF(OFFSET(CountryData!$A$1,'Quality check'!$A143-1,'Quality check'!BC$1-1)=0,"",OFFSET(CountryData!$A$1,'Quality check'!$A143-1,'Quality check'!BC$1-1)),"")</f>
        <v/>
      </c>
      <c r="BD143" s="313" t="str">
        <f ca="1">IF(AND(ISNUMBER($A143),ISNUMBER(BD$1)),IF(OFFSET(CountryData!$A$1,'Quality check'!$A143-1,'Quality check'!BD$1-1)=0,"",OFFSET(CountryData!$A$1,'Quality check'!$A143-1,'Quality check'!BD$1-1)),"")</f>
        <v/>
      </c>
      <c r="BE143" s="313" t="str">
        <f ca="1">IF(AND(ISNUMBER($A143),ISNUMBER(BE$1)),IF(OFFSET(CountryData!$A$1,'Quality check'!$A143-1,'Quality check'!BE$1-1)=0,"",OFFSET(CountryData!$A$1,'Quality check'!$A143-1,'Quality check'!BE$1-1)),"")</f>
        <v/>
      </c>
      <c r="BF143" s="313" t="str">
        <f ca="1">IF(AND(ISNUMBER($A143),ISNUMBER(BF$1)),IF(OFFSET(CountryData!$A$1,'Quality check'!$A143-1,'Quality check'!BF$1-1)=0,"",OFFSET(CountryData!$A$1,'Quality check'!$A143-1,'Quality check'!BF$1-1)),"")</f>
        <v/>
      </c>
      <c r="BG143" s="203" t="str">
        <f ca="1">IF(AND(ISNUMBER($A143),ISNUMBER(BG$1)),IF(OFFSET(CountryData!$A$1,'Quality check'!$A143-1,'Quality check'!BG$1-1)=0,"",OFFSET(CountryData!$A$1,'Quality check'!$A143-1,'Quality check'!BG$1-1)),"")</f>
        <v/>
      </c>
      <c r="BH143" s="202" t="str">
        <f ca="1">IF(AND(ISNUMBER($A143),ISNUMBER(BH$1)),IF(OFFSET(CountryData!$A$1,'Quality check'!$A143-1,'Quality check'!BH$1-1)=0,"",OFFSET(CountryData!$A$1,'Quality check'!$A143-1,'Quality check'!BH$1-1)),"")</f>
        <v/>
      </c>
      <c r="BI143" s="203" t="str">
        <f ca="1">IF(AND(ISNUMBER($A143),ISNUMBER(BI$1)),IF(OFFSET(CountryData!$A$1,'Quality check'!$A143-1,'Quality check'!BI$1-1)=0,"",OFFSET(CountryData!$A$1,'Quality check'!$A143-1,'Quality check'!BI$1-1)),"")</f>
        <v/>
      </c>
      <c r="BJ143" s="202" t="str">
        <f ca="1">IF(AND(ISNUMBER($A143),ISNUMBER(BJ$1)),IF(OFFSET(CountryData!$A$1,'Quality check'!$A143-1,'Quality check'!BJ$1-1)=0,"",OFFSET(CountryData!$A$1,'Quality check'!$A143-1,'Quality check'!BJ$1-1)),"")</f>
        <v/>
      </c>
      <c r="BK143" s="202" t="str">
        <f ca="1">IF(AND(ISNUMBER($A143),ISNUMBER(BK$1)),IF(OFFSET(CountryData!$A$1,'Quality check'!$A143-1,'Quality check'!BK$1-1)=0,"",OFFSET(CountryData!$A$1,'Quality check'!$A143-1,'Quality check'!BK$1-1)),"")</f>
        <v/>
      </c>
      <c r="BL143" s="308" t="str">
        <f ca="1">IF(AND(ISNUMBER($A143),ISNUMBER(BL$1)),IF(OFFSET(CountryData!$A$1,'Quality check'!$A143-1,'Quality check'!BL$1-1)=0,"",OFFSET(CountryData!$A$1,'Quality check'!$A143-1,'Quality check'!BL$1-1)),"")</f>
        <v/>
      </c>
      <c r="BM143" s="308" t="str">
        <f ca="1">IF(AND(ISNUMBER($A143),ISNUMBER(BM$1)),IF(OFFSET(CountryData!$A$1,'Quality check'!$A143-1,'Quality check'!BM$1-1)=0,"",OFFSET(CountryData!$A$1,'Quality check'!$A143-1,'Quality check'!BM$1-1)),"")</f>
        <v/>
      </c>
      <c r="BN143" s="308" t="str">
        <f ca="1">IF(AND(ISNUMBER($A143),ISNUMBER(BN$1)),IF(OFFSET(CountryData!$A$1,'Quality check'!$A143-1,'Quality check'!BN$1-1)=0,"",OFFSET(CountryData!$A$1,'Quality check'!$A143-1,'Quality check'!BN$1-1)),"")</f>
        <v/>
      </c>
      <c r="BO143" s="308" t="str">
        <f ca="1">IF(AND(ISNUMBER($A143),ISNUMBER(BO$1)),IF(OFFSET(CountryData!$A$1,'Quality check'!$A143-1,'Quality check'!BO$1-1)=0,"",OFFSET(CountryData!$A$1,'Quality check'!$A143-1,'Quality check'!BO$1-1)),"")</f>
        <v/>
      </c>
      <c r="BP143" s="308" t="str">
        <f ca="1">IF(AND(ISNUMBER($A143),ISNUMBER(BP$1)),IF(OFFSET(CountryData!$A$1,'Quality check'!$A143-1,'Quality check'!BP$1-1)=0,"",OFFSET(CountryData!$A$1,'Quality check'!$A143-1,'Quality check'!BP$1-1)),"")</f>
        <v/>
      </c>
      <c r="BQ143" s="308" t="str">
        <f ca="1">IF(AND(ISNUMBER($A143),ISNUMBER(BQ$1)),IF(OFFSET(CountryData!$A$1,'Quality check'!$A143-1,'Quality check'!BQ$1-1)=0,"",OFFSET(CountryData!$A$1,'Quality check'!$A143-1,'Quality check'!BQ$1-1)),"")</f>
        <v/>
      </c>
      <c r="BR143" s="308" t="str">
        <f ca="1">IF(AND(ISNUMBER($A143),ISNUMBER(BR$1)),IF(OFFSET(CountryData!$A$1,'Quality check'!$A143-1,'Quality check'!BR$1-1)=0,"",OFFSET(CountryData!$A$1,'Quality check'!$A143-1,'Quality check'!BR$1-1)),"")</f>
        <v/>
      </c>
      <c r="BS143" s="308" t="str">
        <f ca="1">IF(AND(ISNUMBER($A143),ISNUMBER(BS$1)),IF(OFFSET(CountryData!$A$1,'Quality check'!$A143-1,'Quality check'!BS$1-1)=0,"",OFFSET(CountryData!$A$1,'Quality check'!$A143-1,'Quality check'!BS$1-1)),"")</f>
        <v/>
      </c>
      <c r="BT143" s="308" t="str">
        <f ca="1">IF(AND(ISNUMBER($A143),ISNUMBER(BT$1)),IF(OFFSET(CountryData!$A$1,'Quality check'!$A143-1,'Quality check'!BT$1-1)=0,"",OFFSET(CountryData!$A$1,'Quality check'!$A143-1,'Quality check'!BT$1-1)),"")</f>
        <v/>
      </c>
      <c r="BU143" s="308" t="str">
        <f ca="1">IF(AND(ISNUMBER($A143),ISNUMBER(BU$1)),IF(OFFSET(CountryData!$A$1,'Quality check'!$A143-1,'Quality check'!BU$1-1)=0,"",OFFSET(CountryData!$A$1,'Quality check'!$A143-1,'Quality check'!BU$1-1)),"")</f>
        <v/>
      </c>
      <c r="BV143" s="308" t="str">
        <f ca="1">IF(AND(ISNUMBER($A143),ISNUMBER(BV$1)),IF(OFFSET(CountryData!$A$1,'Quality check'!$A143-1,'Quality check'!BV$1-1)=0,"",OFFSET(CountryData!$A$1,'Quality check'!$A143-1,'Quality check'!BV$1-1)),"")</f>
        <v/>
      </c>
      <c r="BW143" s="308" t="str">
        <f ca="1">IF(AND(ISNUMBER($A143),ISNUMBER(BW$1)),IF(OFFSET(CountryData!$A$1,'Quality check'!$A143-1,'Quality check'!BW$1-1)=0,"",OFFSET(CountryData!$A$1,'Quality check'!$A143-1,'Quality check'!BW$1-1)),"")</f>
        <v/>
      </c>
      <c r="BX143" s="202" t="str">
        <f ca="1">IF(AND(ISNUMBER($A143),ISNUMBER(BX$1)),IF(OFFSET(CountryData!$A$1,'Quality check'!$A143-1,'Quality check'!BX$1-1)=0,"",OFFSET(CountryData!$A$1,'Quality check'!$A143-1,'Quality check'!BX$1-1)),"")</f>
        <v/>
      </c>
      <c r="BY143" s="308" t="str">
        <f ca="1">IF(AND(ISNUMBER($A143),ISNUMBER(BY$1)),IF(OFFSET(CountryData!$A$1,'Quality check'!$A143-1,'Quality check'!BY$1-1)=0,"",OFFSET(CountryData!$A$1,'Quality check'!$A143-1,'Quality check'!BY$1-1)),"")</f>
        <v/>
      </c>
      <c r="BZ143" s="308" t="str">
        <f ca="1">IF(AND(ISNUMBER($A143),ISNUMBER(BZ$1)),IF(OFFSET(CountryData!$A$1,'Quality check'!$A143-1,'Quality check'!BZ$1-1)=0,"",OFFSET(CountryData!$A$1,'Quality check'!$A143-1,'Quality check'!BZ$1-1)),"")</f>
        <v/>
      </c>
      <c r="CA143" s="308" t="str">
        <f ca="1">IF(AND(ISNUMBER($A143),ISNUMBER(CA$1)),IF(OFFSET(CountryData!$A$1,'Quality check'!$A143-1,'Quality check'!CA$1-1)=0,"",OFFSET(CountryData!$A$1,'Quality check'!$A143-1,'Quality check'!CA$1-1)),"")</f>
        <v/>
      </c>
      <c r="CB143" s="308" t="str">
        <f ca="1">IF(AND(ISNUMBER($A143),ISNUMBER(CB$1)),IF(OFFSET(CountryData!$A$1,'Quality check'!$A143-1,'Quality check'!CB$1-1)=0,"",OFFSET(CountryData!$A$1,'Quality check'!$A143-1,'Quality check'!CB$1-1)),"")</f>
        <v/>
      </c>
      <c r="CC143" s="308" t="str">
        <f ca="1">IF(AND(ISNUMBER($A143),ISNUMBER(CC$1)),IF(OFFSET(CountryData!$A$1,'Quality check'!$A143-1,'Quality check'!CC$1-1)=0,"",OFFSET(CountryData!$A$1,'Quality check'!$A143-1,'Quality check'!CC$1-1)),"")</f>
        <v/>
      </c>
      <c r="CD143" s="308" t="str">
        <f ca="1">IF(AND(ISNUMBER($A143),ISNUMBER(CD$1)),IF(OFFSET(CountryData!$A$1,'Quality check'!$A143-1,'Quality check'!CD$1-1)=0,"",OFFSET(CountryData!$A$1,'Quality check'!$A143-1,'Quality check'!CD$1-1)),"")</f>
        <v/>
      </c>
      <c r="CE143" s="308" t="str">
        <f ca="1">IF(AND(ISNUMBER($A143),ISNUMBER(CE$1)),IF(OFFSET(CountryData!$A$1,'Quality check'!$A143-1,'Quality check'!CE$1-1)=0,"",OFFSET(CountryData!$A$1,'Quality check'!$A143-1,'Quality check'!CE$1-1)),"")</f>
        <v/>
      </c>
      <c r="CF143" s="308" t="str">
        <f ca="1">IF(AND(ISNUMBER($A143),ISNUMBER(CF$1)),IF(OFFSET(CountryData!$A$1,'Quality check'!$A143-1,'Quality check'!CF$1-1)=0,"",OFFSET(CountryData!$A$1,'Quality check'!$A143-1,'Quality check'!CF$1-1)),"")</f>
        <v/>
      </c>
      <c r="CG143" s="308" t="str">
        <f ca="1">IF(AND(ISNUMBER($A143),ISNUMBER(CG$1)),IF(OFFSET(CountryData!$A$1,'Quality check'!$A143-1,'Quality check'!CG$1-1)=0,"",OFFSET(CountryData!$A$1,'Quality check'!$A143-1,'Quality check'!CG$1-1)),"")</f>
        <v/>
      </c>
      <c r="CH143" s="308" t="str">
        <f ca="1">IF(AND(ISNUMBER($A143),ISNUMBER(CH$1)),IF(OFFSET(CountryData!$A$1,'Quality check'!$A143-1,'Quality check'!CH$1-1)=0,"",OFFSET(CountryData!$A$1,'Quality check'!$A143-1,'Quality check'!CH$1-1)),"")</f>
        <v/>
      </c>
      <c r="CI143" s="308" t="str">
        <f ca="1">IF(AND(ISNUMBER($A143),ISNUMBER(CI$1)),IF(OFFSET(CountryData!$A$1,'Quality check'!$A143-1,'Quality check'!CI$1-1)=0,"",OFFSET(CountryData!$A$1,'Quality check'!$A143-1,'Quality check'!CI$1-1)),"")</f>
        <v/>
      </c>
      <c r="CJ143" s="308" t="str">
        <f ca="1">IF(AND(ISNUMBER($A143),ISNUMBER(CJ$1)),IF(OFFSET(CountryData!$A$1,'Quality check'!$A143-1,'Quality check'!CJ$1-1)=0,"",OFFSET(CountryData!$A$1,'Quality check'!$A143-1,'Quality check'!CJ$1-1)),"")</f>
        <v/>
      </c>
      <c r="CK143" s="202" t="str">
        <f ca="1">IF(AND(ISNUMBER($A143),ISNUMBER(CK$1)),IF(OFFSET(CountryData!$A$1,'Quality check'!$A143-1,'Quality check'!CK$1-1)=0,"",OFFSET(CountryData!$A$1,'Quality check'!$A143-1,'Quality check'!CK$1-1)),"")</f>
        <v/>
      </c>
      <c r="CL143" s="308" t="str">
        <f ca="1">IF(AND(ISNUMBER($A143),ISNUMBER(CL$1)),IF(OFFSET(CountryData!$A$1,'Quality check'!$A143-1,'Quality check'!CL$1-1)=0,"",OFFSET(CountryData!$A$1,'Quality check'!$A143-1,'Quality check'!CL$1-1)),"")</f>
        <v/>
      </c>
      <c r="CM143" s="308" t="str">
        <f ca="1">IF(AND(ISNUMBER($A143),ISNUMBER(CM$1)),IF(OFFSET(CountryData!$A$1,'Quality check'!$A143-1,'Quality check'!CM$1-1)=0,"",OFFSET(CountryData!$A$1,'Quality check'!$A143-1,'Quality check'!CM$1-1)),"")</f>
        <v/>
      </c>
      <c r="CN143" s="308" t="str">
        <f ca="1">IF(AND(ISNUMBER($A143),ISNUMBER(CN$1)),IF(OFFSET(CountryData!$A$1,'Quality check'!$A143-1,'Quality check'!CN$1-1)=0,"",OFFSET(CountryData!$A$1,'Quality check'!$A143-1,'Quality check'!CN$1-1)),"")</f>
        <v/>
      </c>
      <c r="CO143" s="308" t="str">
        <f ca="1">IF(AND(ISNUMBER($A143),ISNUMBER(CO$1)),IF(OFFSET(CountryData!$A$1,'Quality check'!$A143-1,'Quality check'!CO$1-1)=0,"",OFFSET(CountryData!$A$1,'Quality check'!$A143-1,'Quality check'!CO$1-1)),"")</f>
        <v/>
      </c>
      <c r="CP143" s="308" t="str">
        <f ca="1">IF(AND(ISNUMBER($A143),ISNUMBER(CP$1)),IF(OFFSET(CountryData!$A$1,'Quality check'!$A143-1,'Quality check'!CP$1-1)=0,"",OFFSET(CountryData!$A$1,'Quality check'!$A143-1,'Quality check'!CP$1-1)),"")</f>
        <v/>
      </c>
      <c r="CQ143" s="308" t="str">
        <f ca="1">IF(AND(ISNUMBER($A143),ISNUMBER(CQ$1)),IF(OFFSET(CountryData!$A$1,'Quality check'!$A143-1,'Quality check'!CQ$1-1)=0,"",OFFSET(CountryData!$A$1,'Quality check'!$A143-1,'Quality check'!CQ$1-1)),"")</f>
        <v/>
      </c>
      <c r="CR143" s="203" t="str">
        <f ca="1">IF(AND(ISNUMBER($A143),ISNUMBER(CR$1)),IF(OFFSET(CountryData!$A$1,'Quality check'!$A143-1,'Quality check'!CR$1-1)=0,"",OFFSET(CountryData!$A$1,'Quality check'!$A143-1,'Quality check'!CR$1-1)),"")</f>
        <v/>
      </c>
      <c r="CS143" s="203" t="str">
        <f ca="1">IF(AND(ISNUMBER($A143),ISNUMBER(CS$1)),IF(OFFSET(CountryData!$A$1,'Quality check'!$A143-1,'Quality check'!CS$1-1)=0,"",OFFSET(CountryData!$A$1,'Quality check'!$A143-1,'Quality check'!CS$1-1)),"")</f>
        <v/>
      </c>
      <c r="CT143" s="203" t="str">
        <f ca="1">IF(AND(ISNUMBER($A143),ISNUMBER(CT$1)),IF(OFFSET(CountryData!$A$1,'Quality check'!$A143-1,'Quality check'!CT$1-1)=0,"",OFFSET(CountryData!$A$1,'Quality check'!$A143-1,'Quality check'!CT$1-1)),"")</f>
        <v/>
      </c>
      <c r="CU143" s="203" t="str">
        <f ca="1">IF(AND(ISNUMBER($A143),ISNUMBER(CU$1)),IF(OFFSET(CountryData!$A$1,'Quality check'!$A143-1,'Quality check'!CU$1-1)=0,"",OFFSET(CountryData!$A$1,'Quality check'!$A143-1,'Quality check'!CU$1-1)),"")</f>
        <v/>
      </c>
      <c r="CV143" s="203" t="str">
        <f ca="1">IF(AND(ISNUMBER($A143),ISNUMBER(CV$1)),IF(OFFSET(CountryData!$A$1,'Quality check'!$A143-1,'Quality check'!CV$1-1)=0,"",OFFSET(CountryData!$A$1,'Quality check'!$A143-1,'Quality check'!CV$1-1)),"")</f>
        <v/>
      </c>
      <c r="CW143" s="203" t="str">
        <f ca="1">IF(AND(ISNUMBER($A143),ISNUMBER(CW$1)),IF(OFFSET(CountryData!$A$1,'Quality check'!$A143-1,'Quality check'!CW$1-1)=0,"",OFFSET(CountryData!$A$1,'Quality check'!$A143-1,'Quality check'!CW$1-1)),"")</f>
        <v/>
      </c>
      <c r="CX143" s="203" t="str">
        <f ca="1">IF(AND(ISNUMBER($A143),ISNUMBER(CX$1)),IF(OFFSET(CountryData!$A$1,'Quality check'!$A143-1,'Quality check'!CX$1-1)=0,"",OFFSET(CountryData!$A$1,'Quality check'!$A143-1,'Quality check'!CX$1-1)),"")</f>
        <v/>
      </c>
      <c r="CY143" s="203" t="str">
        <f ca="1">IF(AND(ISNUMBER($A143),ISNUMBER(CY$1)),IF(OFFSET(CountryData!$A$1,'Quality check'!$A143-1,'Quality check'!CY$1-1)=0,"",OFFSET(CountryData!$A$1,'Quality check'!$A143-1,'Quality check'!CY$1-1)),"")</f>
        <v/>
      </c>
      <c r="CZ143" s="308" t="str">
        <f ca="1">IF(AND(ISNUMBER($A143),ISNUMBER(CZ$1)),IF(OFFSET(CountryData!$A$1,'Quality check'!$A143-1,'Quality check'!CZ$1-1)=0,"",OFFSET(CountryData!$A$1,'Quality check'!$A143-1,'Quality check'!CZ$1-1)),"")</f>
        <v/>
      </c>
      <c r="DA143" s="308" t="str">
        <f ca="1">IF(AND(ISNUMBER($A143),ISNUMBER(DA$1)),IF(OFFSET(CountryData!$A$1,'Quality check'!$A143-1,'Quality check'!DA$1-1)=0,"",OFFSET(CountryData!$A$1,'Quality check'!$A143-1,'Quality check'!DA$1-1)),"")</f>
        <v/>
      </c>
      <c r="DB143" s="202" t="str">
        <f ca="1">IF(AND(ISNUMBER($A143),ISNUMBER(DB$1)),IF(OFFSET(CountryData!$A$1,'Quality check'!$A143-1,'Quality check'!DB$1-1)=0,"",OFFSET(CountryData!$A$1,'Quality check'!$A143-1,'Quality check'!DB$1-1)),"")</f>
        <v/>
      </c>
      <c r="DC143" s="308" t="str">
        <f ca="1">IF(AND(ISNUMBER($A143),ISNUMBER(DC$1)),IF(OFFSET(CountryData!$A$1,'Quality check'!$A143-1,'Quality check'!DC$1-1)=0,"",OFFSET(CountryData!$A$1,'Quality check'!$A143-1,'Quality check'!DC$1-1)),"")</f>
        <v/>
      </c>
      <c r="DD143" s="308" t="str">
        <f ca="1">IF(AND(ISNUMBER($A143),ISNUMBER(DD$1)),IF(OFFSET(CountryData!$A$1,'Quality check'!$A143-1,'Quality check'!DD$1-1)=0,"",OFFSET(CountryData!$A$1,'Quality check'!$A143-1,'Quality check'!DD$1-1)),"")</f>
        <v/>
      </c>
      <c r="DE143" s="202" t="str">
        <f ca="1">IF(AND(ISNUMBER($A143),ISNUMBER(DE$1)),IF(OFFSET(CountryData!$A$1,'Quality check'!$A143-1,'Quality check'!DE$1-1)=0,"",OFFSET(CountryData!$A$1,'Quality check'!$A143-1,'Quality check'!DE$1-1)),"")</f>
        <v/>
      </c>
      <c r="DF143" s="203" t="str">
        <f ca="1">IF(AND(ISNUMBER($A143),ISNUMBER(DF$1)),IF(OFFSET(CountryData!$A$1,'Quality check'!$A143-1,'Quality check'!DF$1-1)=0,"",OFFSET(CountryData!$A$1,'Quality check'!$A143-1,'Quality check'!DF$1-1)),"")</f>
        <v/>
      </c>
      <c r="DG143" s="308" t="str">
        <f ca="1">IF(AND(ISNUMBER($A143),ISNUMBER(DG$1)),IF(OFFSET(CountryData!$A$1,'Quality check'!$A143-1,'Quality check'!DG$1-1)=0,"",OFFSET(CountryData!$A$1,'Quality check'!$A143-1,'Quality check'!DG$1-1)),"")</f>
        <v/>
      </c>
      <c r="DH143" s="203" t="str">
        <f ca="1">IF(AND(ISNUMBER($A143),ISNUMBER(DH$1)),IF(OFFSET(CountryData!$A$1,'Quality check'!$A143-1,'Quality check'!DH$1-1)=0,"",OFFSET(CountryData!$A$1,'Quality check'!$A143-1,'Quality check'!DH$1-1)),"")</f>
        <v/>
      </c>
      <c r="DI143" s="308" t="str">
        <f ca="1">IF(AND(ISNUMBER($A143),ISNUMBER(DI$1)),IF(OFFSET(CountryData!$A$1,'Quality check'!$A143-1,'Quality check'!DI$1-1)=0,"",OFFSET(CountryData!$A$1,'Quality check'!$A143-1,'Quality check'!DI$1-1)),"")</f>
        <v/>
      </c>
      <c r="DJ143" s="308" t="str">
        <f ca="1">IF(AND(ISNUMBER($A143),ISNUMBER(DJ$1)),IF(OFFSET(CountryData!$A$1,'Quality check'!$A143-1,'Quality check'!DJ$1-1)=0,"",OFFSET(CountryData!$A$1,'Quality check'!$A143-1,'Quality check'!DJ$1-1)),"")</f>
        <v/>
      </c>
      <c r="DK143" s="203" t="str">
        <f ca="1">IF(AND(ISNUMBER($A143),ISNUMBER(DK$1)),IF(OFFSET(CountryData!$A$1,'Quality check'!$A143-1,'Quality check'!DK$1-1)=0,"",OFFSET(CountryData!$A$1,'Quality check'!$A143-1,'Quality check'!DK$1-1)),"")</f>
        <v/>
      </c>
      <c r="DL143" s="203" t="str">
        <f ca="1">IF(AND(ISNUMBER($A143),ISNUMBER(DL$1)),IF(OFFSET(CountryData!$A$1,'Quality check'!$A143-1,'Quality check'!DL$1-1)=0,"",OFFSET(CountryData!$A$1,'Quality check'!$A143-1,'Quality check'!DL$1-1)),"")</f>
        <v/>
      </c>
      <c r="DM143" s="203" t="str">
        <f ca="1">IF(AND(ISNUMBER($A143),ISNUMBER(DM$1)),IF(OFFSET(CountryData!$A$1,'Quality check'!$A143-1,'Quality check'!DM$1-1)=0,"",OFFSET(CountryData!$A$1,'Quality check'!$A143-1,'Quality check'!DM$1-1)),"")</f>
        <v/>
      </c>
      <c r="DN143" s="203" t="str">
        <f ca="1">IF(AND(ISNUMBER($A143),ISNUMBER(DN$1)),IF(OFFSET(CountryData!$A$1,'Quality check'!$A143-1,'Quality check'!DN$1-1)=0,"",OFFSET(CountryData!$A$1,'Quality check'!$A143-1,'Quality check'!DN$1-1)),"")</f>
        <v/>
      </c>
      <c r="DO143" t="str">
        <f ca="1">IF(AND(ISNUMBER($A143),ISNUMBER(DO$1)),IF(OFFSET(CountryData!$A$1,'Quality check'!$A143-1,'Quality check'!DO$1-1)=0,"",OFFSET(CountryData!$A$1,'Quality check'!$A143-1,'Quality check'!DO$1-1)),"")</f>
        <v/>
      </c>
      <c r="DP143" t="str">
        <f ca="1">IF(AND(ISNUMBER($A143),ISNUMBER(DP$1)),IF(OFFSET(CountryData!$A$1,'Quality check'!$A143-1,'Quality check'!DP$1-1)=0,"",OFFSET(CountryData!$A$1,'Quality check'!$A143-1,'Quality check'!DP$1-1)),"")</f>
        <v/>
      </c>
      <c r="EF143" t="str">
        <f t="shared" si="14"/>
        <v/>
      </c>
      <c r="EG143" t="str">
        <f t="shared" si="15"/>
        <v/>
      </c>
      <c r="EH143" t="str">
        <f t="shared" si="11"/>
        <v/>
      </c>
    </row>
    <row r="144" spans="1:138" x14ac:dyDescent="0.25">
      <c r="A144" s="114" t="str">
        <f>IF(ISNUMBER(MATCH(C144,CountryData!$EM:$EM,0)),MATCH(C144,CountryData!$EM:$EM,0),"")</f>
        <v/>
      </c>
      <c r="F144" s="203" t="str">
        <f ca="1">IF(AND(ISNUMBER($A144),ISNUMBER(F$1)),IF(OFFSET(CountryData!$A$1,'Quality check'!$A144-1,'Quality check'!F$1-1)=0,"",OFFSET(CountryData!$A$1,'Quality check'!$A144-1,'Quality check'!F$1-1)),"")</f>
        <v/>
      </c>
      <c r="G144" s="203" t="str">
        <f ca="1">IF(AND(ISNUMBER($A144),ISNUMBER(G$1)),IF(OFFSET(CountryData!$A$1,'Quality check'!$A144-1,'Quality check'!G$1-1)=0,"",OFFSET(CountryData!$A$1,'Quality check'!$A144-1,'Quality check'!G$1-1)),"")</f>
        <v/>
      </c>
      <c r="H144" s="202" t="str">
        <f ca="1">IF(AND(ISNUMBER($A144),ISNUMBER(H$1)),IF(OFFSET(CountryData!$A$1,'Quality check'!$A144-1,'Quality check'!H$1-1)=0,"",OFFSET(CountryData!$A$1,'Quality check'!$A144-1,'Quality check'!H$1-1)),"")</f>
        <v/>
      </c>
      <c r="I144" s="202" t="str">
        <f ca="1">IF(AND(ISNUMBER($A144),ISNUMBER(I$1)),IF(OFFSET(CountryData!$A$1,'Quality check'!$A144-1,'Quality check'!I$1-1)=0,"",OFFSET(CountryData!$A$1,'Quality check'!$A144-1,'Quality check'!I$1-1)),"")</f>
        <v/>
      </c>
      <c r="J144" s="203" t="str">
        <f ca="1">IF(AND(ISNUMBER($A144),ISNUMBER(J$1)),IF(OFFSET(CountryData!$A$1,'Quality check'!$A144-1,'Quality check'!J$1-1)=0,"",OFFSET(CountryData!$A$1,'Quality check'!$A144-1,'Quality check'!J$1-1)),"")</f>
        <v/>
      </c>
      <c r="K144" s="203" t="str">
        <f ca="1">IF(AND(ISNUMBER($A144),ISNUMBER(K$1)),IF(OFFSET(CountryData!$A$1,'Quality check'!$A144-1,'Quality check'!K$1-1)=0,"",OFFSET(CountryData!$A$1,'Quality check'!$A144-1,'Quality check'!K$1-1)),"")</f>
        <v/>
      </c>
      <c r="L144" s="203" t="str">
        <f ca="1">IF(AND(ISNUMBER($A144),ISNUMBER(L$1)),IF(OFFSET(CountryData!$A$1,'Quality check'!$A144-1,'Quality check'!L$1-1)=0,"",OFFSET(CountryData!$A$1,'Quality check'!$A144-1,'Quality check'!L$1-1)),"")</f>
        <v/>
      </c>
      <c r="M144" s="203" t="str">
        <f ca="1">IF(AND(ISNUMBER($A144),ISNUMBER(M$1)),IF(OFFSET(CountryData!$A$1,'Quality check'!$A144-1,'Quality check'!M$1-1)=0,"",OFFSET(CountryData!$A$1,'Quality check'!$A144-1,'Quality check'!M$1-1)),"")</f>
        <v/>
      </c>
      <c r="N144" s="203" t="str">
        <f ca="1">IF(AND(ISNUMBER($A144),ISNUMBER(N$1)),IF(OFFSET(CountryData!$A$1,'Quality check'!$A144-1,'Quality check'!N$1-1)=0,"",OFFSET(CountryData!$A$1,'Quality check'!$A144-1,'Quality check'!N$1-1)),"")</f>
        <v/>
      </c>
      <c r="O144" s="203" t="str">
        <f ca="1">IF(AND(ISNUMBER($A144),ISNUMBER(O$1)),IF(OFFSET(CountryData!$A$1,'Quality check'!$A144-1,'Quality check'!O$1-1)=0,"",OFFSET(CountryData!$A$1,'Quality check'!$A144-1,'Quality check'!O$1-1)),"")</f>
        <v/>
      </c>
      <c r="P144" s="203" t="str">
        <f ca="1">IF(AND(ISNUMBER($A144),ISNUMBER(P$1)),IF(OFFSET(CountryData!$A$1,'Quality check'!$A144-1,'Quality check'!P$1-1)=0,"",OFFSET(CountryData!$A$1,'Quality check'!$A144-1,'Quality check'!P$1-1)),"")</f>
        <v/>
      </c>
      <c r="Q144" s="203" t="str">
        <f ca="1">IF(AND(ISNUMBER($A144),ISNUMBER(Q$1)),IF(OFFSET(CountryData!$A$1,'Quality check'!$A144-1,'Quality check'!Q$1-1)=0,"",OFFSET(CountryData!$A$1,'Quality check'!$A144-1,'Quality check'!Q$1-1)),"")</f>
        <v/>
      </c>
      <c r="R144" s="203" t="str">
        <f ca="1">IF(AND(ISNUMBER($A144),ISNUMBER(R$1)),IF(OFFSET(CountryData!$A$1,'Quality check'!$A144-1,'Quality check'!R$1-1)=0,"",OFFSET(CountryData!$A$1,'Quality check'!$A144-1,'Quality check'!R$1-1)),"")</f>
        <v/>
      </c>
      <c r="S144" s="203" t="str">
        <f ca="1">IF(AND(ISNUMBER($A144),ISNUMBER(S$1)),IF(OFFSET(CountryData!$A$1,'Quality check'!$A144-1,'Quality check'!S$1-1)=0,"",OFFSET(CountryData!$A$1,'Quality check'!$A144-1,'Quality check'!S$1-1)),"")</f>
        <v/>
      </c>
      <c r="T144" s="202" t="str">
        <f ca="1">IF(AND(ISNUMBER($A144),ISNUMBER(T$1)),IF(OFFSET(CountryData!$A$1,'Quality check'!$A144-1,'Quality check'!T$1-1)=0,"",OFFSET(CountryData!$A$1,'Quality check'!$A144-1,'Quality check'!T$1-1)),"")</f>
        <v/>
      </c>
      <c r="U144" s="203" t="str">
        <f ca="1">IF(AND(ISNUMBER($A144),ISNUMBER(U$1)),IF(OFFSET(CountryData!$A$1,'Quality check'!$A144-1,'Quality check'!U$1-1)=0,"",OFFSET(CountryData!$A$1,'Quality check'!$A144-1,'Quality check'!U$1-1)),"")</f>
        <v/>
      </c>
      <c r="V144" s="203" t="str">
        <f ca="1">IF(AND(ISNUMBER($A144),ISNUMBER(V$1)),IF(OFFSET(CountryData!$A$1,'Quality check'!$A144-1,'Quality check'!V$1-1)=0,"",OFFSET(CountryData!$A$1,'Quality check'!$A144-1,'Quality check'!V$1-1)),"")</f>
        <v/>
      </c>
      <c r="W144" s="202" t="str">
        <f ca="1">IF(AND(ISNUMBER($A144),ISNUMBER(W$1)),IF(OFFSET(CountryData!$A$1,'Quality check'!$A144-1,'Quality check'!W$1-1)=0,"",OFFSET(CountryData!$A$1,'Quality check'!$A144-1,'Quality check'!W$1-1)),"")</f>
        <v/>
      </c>
      <c r="X144" s="202" t="str">
        <f ca="1">IF(AND(ISNUMBER($A144),ISNUMBER(X$1)),IF(OFFSET(CountryData!$A$1,'Quality check'!$A144-1,'Quality check'!X$1-1)=0,"",OFFSET(CountryData!$A$1,'Quality check'!$A144-1,'Quality check'!X$1-1)),"")</f>
        <v/>
      </c>
      <c r="Y144" s="202" t="str">
        <f ca="1">IF(AND(ISNUMBER($A144),ISNUMBER(Y$1)),IF(OFFSET(CountryData!$A$1,'Quality check'!$A144-1,'Quality check'!Y$1-1)=0,"",OFFSET(CountryData!$A$1,'Quality check'!$A144-1,'Quality check'!Y$1-1)),"")</f>
        <v/>
      </c>
      <c r="Z144" s="202" t="str">
        <f ca="1">IF(AND(ISNUMBER($A144),ISNUMBER(Z$1)),IF(OFFSET(CountryData!$A$1,'Quality check'!$A144-1,'Quality check'!Z$1-1)=0,"",OFFSET(CountryData!$A$1,'Quality check'!$A144-1,'Quality check'!Z$1-1)),"")</f>
        <v/>
      </c>
      <c r="AA144" s="203" t="str">
        <f ca="1">IF(AND(ISNUMBER($A144),ISNUMBER(AA$1)),IF(OFFSET(CountryData!$A$1,'Quality check'!$A144-1,'Quality check'!AA$1-1)=0,"",OFFSET(CountryData!$A$1,'Quality check'!$A144-1,'Quality check'!AA$1-1)),"")</f>
        <v/>
      </c>
      <c r="AB144" s="203" t="str">
        <f ca="1">IF(AND(ISNUMBER($A144),ISNUMBER(AB$1)),IF(OFFSET(CountryData!$A$1,'Quality check'!$A144-1,'Quality check'!AB$1-1)=0,"",OFFSET(CountryData!$A$1,'Quality check'!$A144-1,'Quality check'!AB$1-1)),"")</f>
        <v/>
      </c>
      <c r="AC144" s="203" t="str">
        <f ca="1">IF(AND(ISNUMBER($A144),ISNUMBER(AC$1)),IF(OFFSET(CountryData!$A$1,'Quality check'!$A144-1,'Quality check'!AC$1-1)=0,"",OFFSET(CountryData!$A$1,'Quality check'!$A144-1,'Quality check'!AC$1-1)),"")</f>
        <v/>
      </c>
      <c r="AD144" s="203" t="str">
        <f ca="1">IF(AND(ISNUMBER($A144),ISNUMBER(AD$1)),IF(OFFSET(CountryData!$A$1,'Quality check'!$A144-1,'Quality check'!AD$1-1)=0,"",OFFSET(CountryData!$A$1,'Quality check'!$A144-1,'Quality check'!AD$1-1)),"")</f>
        <v/>
      </c>
      <c r="AE144" s="202" t="str">
        <f ca="1">IF(AND(ISNUMBER($A144),ISNUMBER(AE$1)),IF(OFFSET(CountryData!$A$1,'Quality check'!$A144-1,'Quality check'!AE$1-1)=0,"",OFFSET(CountryData!$A$1,'Quality check'!$A144-1,'Quality check'!AE$1-1)),"")</f>
        <v/>
      </c>
      <c r="AF144" s="308" t="str">
        <f ca="1">IF(AND(ISNUMBER($A144),ISNUMBER(AF$1)),IF(OFFSET(CountryData!$A$1,'Quality check'!$A144-1,'Quality check'!AF$1-1)=0,"",OFFSET(CountryData!$A$1,'Quality check'!$A144-1,'Quality check'!AF$1-1)),"")</f>
        <v/>
      </c>
      <c r="AG144" s="203" t="str">
        <f ca="1">IF(AND(ISNUMBER($A144),ISNUMBER(AG$1)),IF(OFFSET(CountryData!$A$1,'Quality check'!$A144-1,'Quality check'!AG$1-1)=0,"",OFFSET(CountryData!$A$1,'Quality check'!$A144-1,'Quality check'!AG$1-1)),"")</f>
        <v/>
      </c>
      <c r="AH144" s="203" t="str">
        <f ca="1">IF(AND(ISNUMBER($A144),ISNUMBER(AH$1)),IF(OFFSET(CountryData!$A$1,'Quality check'!$A144-1,'Quality check'!AH$1-1)=0,"",OFFSET(CountryData!$A$1,'Quality check'!$A144-1,'Quality check'!AH$1-1)),"")</f>
        <v/>
      </c>
      <c r="AI144" s="203" t="str">
        <f ca="1">IF(AND(ISNUMBER($A144),ISNUMBER(AI$1)),IF(OFFSET(CountryData!$A$1,'Quality check'!$A144-1,'Quality check'!AI$1-1)=0,"",OFFSET(CountryData!$A$1,'Quality check'!$A144-1,'Quality check'!AI$1-1)),"")</f>
        <v/>
      </c>
      <c r="AJ144" s="202" t="str">
        <f ca="1">IF(AND(ISNUMBER($A144),ISNUMBER(AJ$1)),IF(OFFSET(CountryData!$A$1,'Quality check'!$A144-1,'Quality check'!AJ$1-1)=0,"",OFFSET(CountryData!$A$1,'Quality check'!$A144-1,'Quality check'!AJ$1-1)),"")</f>
        <v/>
      </c>
      <c r="AK144" s="202" t="str">
        <f ca="1">IF(AND(ISNUMBER($A144),ISNUMBER(AK$1)),IF(OFFSET(CountryData!$A$1,'Quality check'!$A144-1,'Quality check'!AK$1-1)=0,"",OFFSET(CountryData!$A$1,'Quality check'!$A144-1,'Quality check'!AK$1-1)),"")</f>
        <v/>
      </c>
      <c r="AL144" s="202" t="str">
        <f ca="1">IF(AND(ISNUMBER($A144),ISNUMBER(AL$1)),IF(OFFSET(CountryData!$A$1,'Quality check'!$A144-1,'Quality check'!AL$1-1)=0,"",OFFSET(CountryData!$A$1,'Quality check'!$A144-1,'Quality check'!AL$1-1)),"")</f>
        <v/>
      </c>
      <c r="AM144" s="202" t="str">
        <f ca="1">IF(AND(ISNUMBER($A144),ISNUMBER(AM$1)),IF(OFFSET(CountryData!$A$1,'Quality check'!$A144-1,'Quality check'!AM$1-1)=0,"",OFFSET(CountryData!$A$1,'Quality check'!$A144-1,'Quality check'!AM$1-1)),"")</f>
        <v/>
      </c>
      <c r="AN144" s="202" t="str">
        <f ca="1">IF(AND(ISNUMBER($A144),ISNUMBER(AN$1)),IF(OFFSET(CountryData!$A$1,'Quality check'!$A144-1,'Quality check'!AN$1-1)=0,"",OFFSET(CountryData!$A$1,'Quality check'!$A144-1,'Quality check'!AN$1-1)),"")</f>
        <v/>
      </c>
      <c r="AO144" s="203" t="str">
        <f ca="1">IF(AND(ISNUMBER($A144),ISNUMBER(AO$1)),IF(OFFSET(CountryData!$A$1,'Quality check'!$A144-1,'Quality check'!AO$1-1)=0,"",OFFSET(CountryData!$A$1,'Quality check'!$A144-1,'Quality check'!AO$1-1)),"")</f>
        <v/>
      </c>
      <c r="AP144" s="203" t="str">
        <f ca="1">IF(AND(ISNUMBER($A144),ISNUMBER(AP$1)),IF(OFFSET(CountryData!$A$1,'Quality check'!$A144-1,'Quality check'!AP$1-1)=0,"",OFFSET(CountryData!$A$1,'Quality check'!$A144-1,'Quality check'!AP$1-1)),"")</f>
        <v/>
      </c>
      <c r="AQ144" s="202" t="str">
        <f ca="1">IF(AND(ISNUMBER($A144),ISNUMBER(AQ$1)),IF(OFFSET(CountryData!$A$1,'Quality check'!$A144-1,'Quality check'!AQ$1-1)=0,"",OFFSET(CountryData!$A$1,'Quality check'!$A144-1,'Quality check'!AQ$1-1)),"")</f>
        <v/>
      </c>
      <c r="AR144" s="202" t="str">
        <f ca="1">IF(AND(ISNUMBER($A144),ISNUMBER(AR$1)),IF(OFFSET(CountryData!$A$1,'Quality check'!$A144-1,'Quality check'!AR$1-1)=0,"",OFFSET(CountryData!$A$1,'Quality check'!$A144-1,'Quality check'!AR$1-1)),"")</f>
        <v/>
      </c>
      <c r="AS144" s="202" t="str">
        <f ca="1">IF(AND(ISNUMBER($A144),ISNUMBER(AS$1)),IF(OFFSET(CountryData!$A$1,'Quality check'!$A144-1,'Quality check'!AS$1-1)=0,"",OFFSET(CountryData!$A$1,'Quality check'!$A144-1,'Quality check'!AS$1-1)),"")</f>
        <v/>
      </c>
      <c r="AT144" s="202" t="str">
        <f ca="1">IF(AND(ISNUMBER($A144),ISNUMBER(AT$1)),IF(OFFSET(CountryData!$A$1,'Quality check'!$A144-1,'Quality check'!AT$1-1)=0,"",OFFSET(CountryData!$A$1,'Quality check'!$A144-1,'Quality check'!AT$1-1)),"")</f>
        <v/>
      </c>
      <c r="AU144" s="202" t="str">
        <f ca="1">IF(AND(ISNUMBER($A144),ISNUMBER(AU$1)),IF(OFFSET(CountryData!$A$1,'Quality check'!$A144-1,'Quality check'!AU$1-1)=0,"",OFFSET(CountryData!$A$1,'Quality check'!$A144-1,'Quality check'!AU$1-1)),"")</f>
        <v/>
      </c>
      <c r="AV144" s="202" t="str">
        <f ca="1">IF(AND(ISNUMBER($A144),ISNUMBER(AV$1)),IF(OFFSET(CountryData!$A$1,'Quality check'!$A144-1,'Quality check'!AV$1-1)=0,"",OFFSET(CountryData!$A$1,'Quality check'!$A144-1,'Quality check'!AV$1-1)),"")</f>
        <v/>
      </c>
      <c r="AW144" s="203" t="str">
        <f ca="1">IF(AND(ISNUMBER($A144),ISNUMBER(AW$1)),IF(OFFSET(CountryData!$A$1,'Quality check'!$A144-1,'Quality check'!AW$1-1)=0,"",OFFSET(CountryData!$A$1,'Quality check'!$A144-1,'Quality check'!AW$1-1)),"")</f>
        <v/>
      </c>
      <c r="AX144" s="203" t="str">
        <f ca="1">IF(AND(ISNUMBER($A144),ISNUMBER(AX$1)),IF(OFFSET(CountryData!$A$1,'Quality check'!$A144-1,'Quality check'!AX$1-1)=0,"",OFFSET(CountryData!$A$1,'Quality check'!$A144-1,'Quality check'!AX$1-1)),"")</f>
        <v/>
      </c>
      <c r="AY144" s="202" t="str">
        <f ca="1">IF(AND(ISNUMBER($A144),ISNUMBER(AY$1)),IF(OFFSET(CountryData!$A$1,'Quality check'!$A144-1,'Quality check'!AY$1-1)=0,"",OFFSET(CountryData!$A$1,'Quality check'!$A144-1,'Quality check'!AY$1-1)),"")</f>
        <v/>
      </c>
      <c r="AZ144" s="202" t="str">
        <f ca="1">IF(AND(ISNUMBER($A144),ISNUMBER(AZ$1)),IF(OFFSET(CountryData!$A$1,'Quality check'!$A144-1,'Quality check'!AZ$1-1)=0,"",OFFSET(CountryData!$A$1,'Quality check'!$A144-1,'Quality check'!AZ$1-1)),"")</f>
        <v/>
      </c>
      <c r="BA144" s="202" t="str">
        <f ca="1">IF(AND(ISNUMBER($A144),ISNUMBER(BA$1)),IF(OFFSET(CountryData!$A$1,'Quality check'!$A144-1,'Quality check'!BA$1-1)=0,"",OFFSET(CountryData!$A$1,'Quality check'!$A144-1,'Quality check'!BA$1-1)),"")</f>
        <v/>
      </c>
      <c r="BB144" s="202" t="str">
        <f ca="1">IF(AND(ISNUMBER($A144),ISNUMBER(BB$1)),IF(OFFSET(CountryData!$A$1,'Quality check'!$A144-1,'Quality check'!BB$1-1)=0,"",OFFSET(CountryData!$A$1,'Quality check'!$A144-1,'Quality check'!BB$1-1)),"")</f>
        <v/>
      </c>
      <c r="BC144" s="202" t="str">
        <f ca="1">IF(AND(ISNUMBER($A144),ISNUMBER(BC$1)),IF(OFFSET(CountryData!$A$1,'Quality check'!$A144-1,'Quality check'!BC$1-1)=0,"",OFFSET(CountryData!$A$1,'Quality check'!$A144-1,'Quality check'!BC$1-1)),"")</f>
        <v/>
      </c>
      <c r="BD144" s="313" t="str">
        <f ca="1">IF(AND(ISNUMBER($A144),ISNUMBER(BD$1)),IF(OFFSET(CountryData!$A$1,'Quality check'!$A144-1,'Quality check'!BD$1-1)=0,"",OFFSET(CountryData!$A$1,'Quality check'!$A144-1,'Quality check'!BD$1-1)),"")</f>
        <v/>
      </c>
      <c r="BE144" s="313" t="str">
        <f ca="1">IF(AND(ISNUMBER($A144),ISNUMBER(BE$1)),IF(OFFSET(CountryData!$A$1,'Quality check'!$A144-1,'Quality check'!BE$1-1)=0,"",OFFSET(CountryData!$A$1,'Quality check'!$A144-1,'Quality check'!BE$1-1)),"")</f>
        <v/>
      </c>
      <c r="BF144" s="313" t="str">
        <f ca="1">IF(AND(ISNUMBER($A144),ISNUMBER(BF$1)),IF(OFFSET(CountryData!$A$1,'Quality check'!$A144-1,'Quality check'!BF$1-1)=0,"",OFFSET(CountryData!$A$1,'Quality check'!$A144-1,'Quality check'!BF$1-1)),"")</f>
        <v/>
      </c>
      <c r="BG144" s="203" t="str">
        <f ca="1">IF(AND(ISNUMBER($A144),ISNUMBER(BG$1)),IF(OFFSET(CountryData!$A$1,'Quality check'!$A144-1,'Quality check'!BG$1-1)=0,"",OFFSET(CountryData!$A$1,'Quality check'!$A144-1,'Quality check'!BG$1-1)),"")</f>
        <v/>
      </c>
      <c r="BH144" s="202" t="str">
        <f ca="1">IF(AND(ISNUMBER($A144),ISNUMBER(BH$1)),IF(OFFSET(CountryData!$A$1,'Quality check'!$A144-1,'Quality check'!BH$1-1)=0,"",OFFSET(CountryData!$A$1,'Quality check'!$A144-1,'Quality check'!BH$1-1)),"")</f>
        <v/>
      </c>
      <c r="BI144" s="203" t="str">
        <f ca="1">IF(AND(ISNUMBER($A144),ISNUMBER(BI$1)),IF(OFFSET(CountryData!$A$1,'Quality check'!$A144-1,'Quality check'!BI$1-1)=0,"",OFFSET(CountryData!$A$1,'Quality check'!$A144-1,'Quality check'!BI$1-1)),"")</f>
        <v/>
      </c>
      <c r="BJ144" s="202" t="str">
        <f ca="1">IF(AND(ISNUMBER($A144),ISNUMBER(BJ$1)),IF(OFFSET(CountryData!$A$1,'Quality check'!$A144-1,'Quality check'!BJ$1-1)=0,"",OFFSET(CountryData!$A$1,'Quality check'!$A144-1,'Quality check'!BJ$1-1)),"")</f>
        <v/>
      </c>
      <c r="BK144" s="202" t="str">
        <f ca="1">IF(AND(ISNUMBER($A144),ISNUMBER(BK$1)),IF(OFFSET(CountryData!$A$1,'Quality check'!$A144-1,'Quality check'!BK$1-1)=0,"",OFFSET(CountryData!$A$1,'Quality check'!$A144-1,'Quality check'!BK$1-1)),"")</f>
        <v/>
      </c>
      <c r="BL144" s="308" t="str">
        <f ca="1">IF(AND(ISNUMBER($A144),ISNUMBER(BL$1)),IF(OFFSET(CountryData!$A$1,'Quality check'!$A144-1,'Quality check'!BL$1-1)=0,"",OFFSET(CountryData!$A$1,'Quality check'!$A144-1,'Quality check'!BL$1-1)),"")</f>
        <v/>
      </c>
      <c r="BM144" s="308" t="str">
        <f ca="1">IF(AND(ISNUMBER($A144),ISNUMBER(BM$1)),IF(OFFSET(CountryData!$A$1,'Quality check'!$A144-1,'Quality check'!BM$1-1)=0,"",OFFSET(CountryData!$A$1,'Quality check'!$A144-1,'Quality check'!BM$1-1)),"")</f>
        <v/>
      </c>
      <c r="BN144" s="308" t="str">
        <f ca="1">IF(AND(ISNUMBER($A144),ISNUMBER(BN$1)),IF(OFFSET(CountryData!$A$1,'Quality check'!$A144-1,'Quality check'!BN$1-1)=0,"",OFFSET(CountryData!$A$1,'Quality check'!$A144-1,'Quality check'!BN$1-1)),"")</f>
        <v/>
      </c>
      <c r="BO144" s="308" t="str">
        <f ca="1">IF(AND(ISNUMBER($A144),ISNUMBER(BO$1)),IF(OFFSET(CountryData!$A$1,'Quality check'!$A144-1,'Quality check'!BO$1-1)=0,"",OFFSET(CountryData!$A$1,'Quality check'!$A144-1,'Quality check'!BO$1-1)),"")</f>
        <v/>
      </c>
      <c r="BP144" s="308" t="str">
        <f ca="1">IF(AND(ISNUMBER($A144),ISNUMBER(BP$1)),IF(OFFSET(CountryData!$A$1,'Quality check'!$A144-1,'Quality check'!BP$1-1)=0,"",OFFSET(CountryData!$A$1,'Quality check'!$A144-1,'Quality check'!BP$1-1)),"")</f>
        <v/>
      </c>
      <c r="BQ144" s="308" t="str">
        <f ca="1">IF(AND(ISNUMBER($A144),ISNUMBER(BQ$1)),IF(OFFSET(CountryData!$A$1,'Quality check'!$A144-1,'Quality check'!BQ$1-1)=0,"",OFFSET(CountryData!$A$1,'Quality check'!$A144-1,'Quality check'!BQ$1-1)),"")</f>
        <v/>
      </c>
      <c r="BR144" s="308" t="str">
        <f ca="1">IF(AND(ISNUMBER($A144),ISNUMBER(BR$1)),IF(OFFSET(CountryData!$A$1,'Quality check'!$A144-1,'Quality check'!BR$1-1)=0,"",OFFSET(CountryData!$A$1,'Quality check'!$A144-1,'Quality check'!BR$1-1)),"")</f>
        <v/>
      </c>
      <c r="BS144" s="308" t="str">
        <f ca="1">IF(AND(ISNUMBER($A144),ISNUMBER(BS$1)),IF(OFFSET(CountryData!$A$1,'Quality check'!$A144-1,'Quality check'!BS$1-1)=0,"",OFFSET(CountryData!$A$1,'Quality check'!$A144-1,'Quality check'!BS$1-1)),"")</f>
        <v/>
      </c>
      <c r="BT144" s="308" t="str">
        <f ca="1">IF(AND(ISNUMBER($A144),ISNUMBER(BT$1)),IF(OFFSET(CountryData!$A$1,'Quality check'!$A144-1,'Quality check'!BT$1-1)=0,"",OFFSET(CountryData!$A$1,'Quality check'!$A144-1,'Quality check'!BT$1-1)),"")</f>
        <v/>
      </c>
      <c r="BU144" s="308" t="str">
        <f ca="1">IF(AND(ISNUMBER($A144),ISNUMBER(BU$1)),IF(OFFSET(CountryData!$A$1,'Quality check'!$A144-1,'Quality check'!BU$1-1)=0,"",OFFSET(CountryData!$A$1,'Quality check'!$A144-1,'Quality check'!BU$1-1)),"")</f>
        <v/>
      </c>
      <c r="BV144" s="308" t="str">
        <f ca="1">IF(AND(ISNUMBER($A144),ISNUMBER(BV$1)),IF(OFFSET(CountryData!$A$1,'Quality check'!$A144-1,'Quality check'!BV$1-1)=0,"",OFFSET(CountryData!$A$1,'Quality check'!$A144-1,'Quality check'!BV$1-1)),"")</f>
        <v/>
      </c>
      <c r="BW144" s="308" t="str">
        <f ca="1">IF(AND(ISNUMBER($A144),ISNUMBER(BW$1)),IF(OFFSET(CountryData!$A$1,'Quality check'!$A144-1,'Quality check'!BW$1-1)=0,"",OFFSET(CountryData!$A$1,'Quality check'!$A144-1,'Quality check'!BW$1-1)),"")</f>
        <v/>
      </c>
      <c r="BX144" s="202" t="str">
        <f ca="1">IF(AND(ISNUMBER($A144),ISNUMBER(BX$1)),IF(OFFSET(CountryData!$A$1,'Quality check'!$A144-1,'Quality check'!BX$1-1)=0,"",OFFSET(CountryData!$A$1,'Quality check'!$A144-1,'Quality check'!BX$1-1)),"")</f>
        <v/>
      </c>
      <c r="BY144" s="308" t="str">
        <f ca="1">IF(AND(ISNUMBER($A144),ISNUMBER(BY$1)),IF(OFFSET(CountryData!$A$1,'Quality check'!$A144-1,'Quality check'!BY$1-1)=0,"",OFFSET(CountryData!$A$1,'Quality check'!$A144-1,'Quality check'!BY$1-1)),"")</f>
        <v/>
      </c>
      <c r="BZ144" s="308" t="str">
        <f ca="1">IF(AND(ISNUMBER($A144),ISNUMBER(BZ$1)),IF(OFFSET(CountryData!$A$1,'Quality check'!$A144-1,'Quality check'!BZ$1-1)=0,"",OFFSET(CountryData!$A$1,'Quality check'!$A144-1,'Quality check'!BZ$1-1)),"")</f>
        <v/>
      </c>
      <c r="CA144" s="308" t="str">
        <f ca="1">IF(AND(ISNUMBER($A144),ISNUMBER(CA$1)),IF(OFFSET(CountryData!$A$1,'Quality check'!$A144-1,'Quality check'!CA$1-1)=0,"",OFFSET(CountryData!$A$1,'Quality check'!$A144-1,'Quality check'!CA$1-1)),"")</f>
        <v/>
      </c>
      <c r="CB144" s="308" t="str">
        <f ca="1">IF(AND(ISNUMBER($A144),ISNUMBER(CB$1)),IF(OFFSET(CountryData!$A$1,'Quality check'!$A144-1,'Quality check'!CB$1-1)=0,"",OFFSET(CountryData!$A$1,'Quality check'!$A144-1,'Quality check'!CB$1-1)),"")</f>
        <v/>
      </c>
      <c r="CC144" s="308" t="str">
        <f ca="1">IF(AND(ISNUMBER($A144),ISNUMBER(CC$1)),IF(OFFSET(CountryData!$A$1,'Quality check'!$A144-1,'Quality check'!CC$1-1)=0,"",OFFSET(CountryData!$A$1,'Quality check'!$A144-1,'Quality check'!CC$1-1)),"")</f>
        <v/>
      </c>
      <c r="CD144" s="308" t="str">
        <f ca="1">IF(AND(ISNUMBER($A144),ISNUMBER(CD$1)),IF(OFFSET(CountryData!$A$1,'Quality check'!$A144-1,'Quality check'!CD$1-1)=0,"",OFFSET(CountryData!$A$1,'Quality check'!$A144-1,'Quality check'!CD$1-1)),"")</f>
        <v/>
      </c>
      <c r="CE144" s="308" t="str">
        <f ca="1">IF(AND(ISNUMBER($A144),ISNUMBER(CE$1)),IF(OFFSET(CountryData!$A$1,'Quality check'!$A144-1,'Quality check'!CE$1-1)=0,"",OFFSET(CountryData!$A$1,'Quality check'!$A144-1,'Quality check'!CE$1-1)),"")</f>
        <v/>
      </c>
      <c r="CF144" s="308" t="str">
        <f ca="1">IF(AND(ISNUMBER($A144),ISNUMBER(CF$1)),IF(OFFSET(CountryData!$A$1,'Quality check'!$A144-1,'Quality check'!CF$1-1)=0,"",OFFSET(CountryData!$A$1,'Quality check'!$A144-1,'Quality check'!CF$1-1)),"")</f>
        <v/>
      </c>
      <c r="CG144" s="308" t="str">
        <f ca="1">IF(AND(ISNUMBER($A144),ISNUMBER(CG$1)),IF(OFFSET(CountryData!$A$1,'Quality check'!$A144-1,'Quality check'!CG$1-1)=0,"",OFFSET(CountryData!$A$1,'Quality check'!$A144-1,'Quality check'!CG$1-1)),"")</f>
        <v/>
      </c>
      <c r="CH144" s="308" t="str">
        <f ca="1">IF(AND(ISNUMBER($A144),ISNUMBER(CH$1)),IF(OFFSET(CountryData!$A$1,'Quality check'!$A144-1,'Quality check'!CH$1-1)=0,"",OFFSET(CountryData!$A$1,'Quality check'!$A144-1,'Quality check'!CH$1-1)),"")</f>
        <v/>
      </c>
      <c r="CI144" s="308" t="str">
        <f ca="1">IF(AND(ISNUMBER($A144),ISNUMBER(CI$1)),IF(OFFSET(CountryData!$A$1,'Quality check'!$A144-1,'Quality check'!CI$1-1)=0,"",OFFSET(CountryData!$A$1,'Quality check'!$A144-1,'Quality check'!CI$1-1)),"")</f>
        <v/>
      </c>
      <c r="CJ144" s="308" t="str">
        <f ca="1">IF(AND(ISNUMBER($A144),ISNUMBER(CJ$1)),IF(OFFSET(CountryData!$A$1,'Quality check'!$A144-1,'Quality check'!CJ$1-1)=0,"",OFFSET(CountryData!$A$1,'Quality check'!$A144-1,'Quality check'!CJ$1-1)),"")</f>
        <v/>
      </c>
      <c r="CK144" s="202" t="str">
        <f ca="1">IF(AND(ISNUMBER($A144),ISNUMBER(CK$1)),IF(OFFSET(CountryData!$A$1,'Quality check'!$A144-1,'Quality check'!CK$1-1)=0,"",OFFSET(CountryData!$A$1,'Quality check'!$A144-1,'Quality check'!CK$1-1)),"")</f>
        <v/>
      </c>
      <c r="CL144" s="308" t="str">
        <f ca="1">IF(AND(ISNUMBER($A144),ISNUMBER(CL$1)),IF(OFFSET(CountryData!$A$1,'Quality check'!$A144-1,'Quality check'!CL$1-1)=0,"",OFFSET(CountryData!$A$1,'Quality check'!$A144-1,'Quality check'!CL$1-1)),"")</f>
        <v/>
      </c>
      <c r="CM144" s="308" t="str">
        <f ca="1">IF(AND(ISNUMBER($A144),ISNUMBER(CM$1)),IF(OFFSET(CountryData!$A$1,'Quality check'!$A144-1,'Quality check'!CM$1-1)=0,"",OFFSET(CountryData!$A$1,'Quality check'!$A144-1,'Quality check'!CM$1-1)),"")</f>
        <v/>
      </c>
      <c r="CN144" s="308" t="str">
        <f ca="1">IF(AND(ISNUMBER($A144),ISNUMBER(CN$1)),IF(OFFSET(CountryData!$A$1,'Quality check'!$A144-1,'Quality check'!CN$1-1)=0,"",OFFSET(CountryData!$A$1,'Quality check'!$A144-1,'Quality check'!CN$1-1)),"")</f>
        <v/>
      </c>
      <c r="CO144" s="308" t="str">
        <f ca="1">IF(AND(ISNUMBER($A144),ISNUMBER(CO$1)),IF(OFFSET(CountryData!$A$1,'Quality check'!$A144-1,'Quality check'!CO$1-1)=0,"",OFFSET(CountryData!$A$1,'Quality check'!$A144-1,'Quality check'!CO$1-1)),"")</f>
        <v/>
      </c>
      <c r="CP144" s="308" t="str">
        <f ca="1">IF(AND(ISNUMBER($A144),ISNUMBER(CP$1)),IF(OFFSET(CountryData!$A$1,'Quality check'!$A144-1,'Quality check'!CP$1-1)=0,"",OFFSET(CountryData!$A$1,'Quality check'!$A144-1,'Quality check'!CP$1-1)),"")</f>
        <v/>
      </c>
      <c r="CQ144" s="308" t="str">
        <f ca="1">IF(AND(ISNUMBER($A144),ISNUMBER(CQ$1)),IF(OFFSET(CountryData!$A$1,'Quality check'!$A144-1,'Quality check'!CQ$1-1)=0,"",OFFSET(CountryData!$A$1,'Quality check'!$A144-1,'Quality check'!CQ$1-1)),"")</f>
        <v/>
      </c>
      <c r="CR144" s="203" t="str">
        <f ca="1">IF(AND(ISNUMBER($A144),ISNUMBER(CR$1)),IF(OFFSET(CountryData!$A$1,'Quality check'!$A144-1,'Quality check'!CR$1-1)=0,"",OFFSET(CountryData!$A$1,'Quality check'!$A144-1,'Quality check'!CR$1-1)),"")</f>
        <v/>
      </c>
      <c r="CS144" s="203" t="str">
        <f ca="1">IF(AND(ISNUMBER($A144),ISNUMBER(CS$1)),IF(OFFSET(CountryData!$A$1,'Quality check'!$A144-1,'Quality check'!CS$1-1)=0,"",OFFSET(CountryData!$A$1,'Quality check'!$A144-1,'Quality check'!CS$1-1)),"")</f>
        <v/>
      </c>
      <c r="CT144" s="203" t="str">
        <f ca="1">IF(AND(ISNUMBER($A144),ISNUMBER(CT$1)),IF(OFFSET(CountryData!$A$1,'Quality check'!$A144-1,'Quality check'!CT$1-1)=0,"",OFFSET(CountryData!$A$1,'Quality check'!$A144-1,'Quality check'!CT$1-1)),"")</f>
        <v/>
      </c>
      <c r="CU144" s="203" t="str">
        <f ca="1">IF(AND(ISNUMBER($A144),ISNUMBER(CU$1)),IF(OFFSET(CountryData!$A$1,'Quality check'!$A144-1,'Quality check'!CU$1-1)=0,"",OFFSET(CountryData!$A$1,'Quality check'!$A144-1,'Quality check'!CU$1-1)),"")</f>
        <v/>
      </c>
      <c r="CV144" s="203" t="str">
        <f ca="1">IF(AND(ISNUMBER($A144),ISNUMBER(CV$1)),IF(OFFSET(CountryData!$A$1,'Quality check'!$A144-1,'Quality check'!CV$1-1)=0,"",OFFSET(CountryData!$A$1,'Quality check'!$A144-1,'Quality check'!CV$1-1)),"")</f>
        <v/>
      </c>
      <c r="CW144" s="203" t="str">
        <f ca="1">IF(AND(ISNUMBER($A144),ISNUMBER(CW$1)),IF(OFFSET(CountryData!$A$1,'Quality check'!$A144-1,'Quality check'!CW$1-1)=0,"",OFFSET(CountryData!$A$1,'Quality check'!$A144-1,'Quality check'!CW$1-1)),"")</f>
        <v/>
      </c>
      <c r="CX144" s="203" t="str">
        <f ca="1">IF(AND(ISNUMBER($A144),ISNUMBER(CX$1)),IF(OFFSET(CountryData!$A$1,'Quality check'!$A144-1,'Quality check'!CX$1-1)=0,"",OFFSET(CountryData!$A$1,'Quality check'!$A144-1,'Quality check'!CX$1-1)),"")</f>
        <v/>
      </c>
      <c r="CY144" s="203" t="str">
        <f ca="1">IF(AND(ISNUMBER($A144),ISNUMBER(CY$1)),IF(OFFSET(CountryData!$A$1,'Quality check'!$A144-1,'Quality check'!CY$1-1)=0,"",OFFSET(CountryData!$A$1,'Quality check'!$A144-1,'Quality check'!CY$1-1)),"")</f>
        <v/>
      </c>
      <c r="CZ144" s="308" t="str">
        <f ca="1">IF(AND(ISNUMBER($A144),ISNUMBER(CZ$1)),IF(OFFSET(CountryData!$A$1,'Quality check'!$A144-1,'Quality check'!CZ$1-1)=0,"",OFFSET(CountryData!$A$1,'Quality check'!$A144-1,'Quality check'!CZ$1-1)),"")</f>
        <v/>
      </c>
      <c r="DA144" s="308" t="str">
        <f ca="1">IF(AND(ISNUMBER($A144),ISNUMBER(DA$1)),IF(OFFSET(CountryData!$A$1,'Quality check'!$A144-1,'Quality check'!DA$1-1)=0,"",OFFSET(CountryData!$A$1,'Quality check'!$A144-1,'Quality check'!DA$1-1)),"")</f>
        <v/>
      </c>
      <c r="DB144" s="202" t="str">
        <f ca="1">IF(AND(ISNUMBER($A144),ISNUMBER(DB$1)),IF(OFFSET(CountryData!$A$1,'Quality check'!$A144-1,'Quality check'!DB$1-1)=0,"",OFFSET(CountryData!$A$1,'Quality check'!$A144-1,'Quality check'!DB$1-1)),"")</f>
        <v/>
      </c>
      <c r="DC144" s="308" t="str">
        <f ca="1">IF(AND(ISNUMBER($A144),ISNUMBER(DC$1)),IF(OFFSET(CountryData!$A$1,'Quality check'!$A144-1,'Quality check'!DC$1-1)=0,"",OFFSET(CountryData!$A$1,'Quality check'!$A144-1,'Quality check'!DC$1-1)),"")</f>
        <v/>
      </c>
      <c r="DD144" s="308" t="str">
        <f ca="1">IF(AND(ISNUMBER($A144),ISNUMBER(DD$1)),IF(OFFSET(CountryData!$A$1,'Quality check'!$A144-1,'Quality check'!DD$1-1)=0,"",OFFSET(CountryData!$A$1,'Quality check'!$A144-1,'Quality check'!DD$1-1)),"")</f>
        <v/>
      </c>
      <c r="DE144" s="202" t="str">
        <f ca="1">IF(AND(ISNUMBER($A144),ISNUMBER(DE$1)),IF(OFFSET(CountryData!$A$1,'Quality check'!$A144-1,'Quality check'!DE$1-1)=0,"",OFFSET(CountryData!$A$1,'Quality check'!$A144-1,'Quality check'!DE$1-1)),"")</f>
        <v/>
      </c>
      <c r="DF144" s="203" t="str">
        <f ca="1">IF(AND(ISNUMBER($A144),ISNUMBER(DF$1)),IF(OFFSET(CountryData!$A$1,'Quality check'!$A144-1,'Quality check'!DF$1-1)=0,"",OFFSET(CountryData!$A$1,'Quality check'!$A144-1,'Quality check'!DF$1-1)),"")</f>
        <v/>
      </c>
      <c r="DG144" s="308" t="str">
        <f ca="1">IF(AND(ISNUMBER($A144),ISNUMBER(DG$1)),IF(OFFSET(CountryData!$A$1,'Quality check'!$A144-1,'Quality check'!DG$1-1)=0,"",OFFSET(CountryData!$A$1,'Quality check'!$A144-1,'Quality check'!DG$1-1)),"")</f>
        <v/>
      </c>
      <c r="DH144" s="203" t="str">
        <f ca="1">IF(AND(ISNUMBER($A144),ISNUMBER(DH$1)),IF(OFFSET(CountryData!$A$1,'Quality check'!$A144-1,'Quality check'!DH$1-1)=0,"",OFFSET(CountryData!$A$1,'Quality check'!$A144-1,'Quality check'!DH$1-1)),"")</f>
        <v/>
      </c>
      <c r="DI144" s="308" t="str">
        <f ca="1">IF(AND(ISNUMBER($A144),ISNUMBER(DI$1)),IF(OFFSET(CountryData!$A$1,'Quality check'!$A144-1,'Quality check'!DI$1-1)=0,"",OFFSET(CountryData!$A$1,'Quality check'!$A144-1,'Quality check'!DI$1-1)),"")</f>
        <v/>
      </c>
      <c r="DJ144" s="308" t="str">
        <f ca="1">IF(AND(ISNUMBER($A144),ISNUMBER(DJ$1)),IF(OFFSET(CountryData!$A$1,'Quality check'!$A144-1,'Quality check'!DJ$1-1)=0,"",OFFSET(CountryData!$A$1,'Quality check'!$A144-1,'Quality check'!DJ$1-1)),"")</f>
        <v/>
      </c>
      <c r="DK144" s="203" t="str">
        <f ca="1">IF(AND(ISNUMBER($A144),ISNUMBER(DK$1)),IF(OFFSET(CountryData!$A$1,'Quality check'!$A144-1,'Quality check'!DK$1-1)=0,"",OFFSET(CountryData!$A$1,'Quality check'!$A144-1,'Quality check'!DK$1-1)),"")</f>
        <v/>
      </c>
      <c r="DL144" s="203" t="str">
        <f ca="1">IF(AND(ISNUMBER($A144),ISNUMBER(DL$1)),IF(OFFSET(CountryData!$A$1,'Quality check'!$A144-1,'Quality check'!DL$1-1)=0,"",OFFSET(CountryData!$A$1,'Quality check'!$A144-1,'Quality check'!DL$1-1)),"")</f>
        <v/>
      </c>
      <c r="DM144" s="203" t="str">
        <f ca="1">IF(AND(ISNUMBER($A144),ISNUMBER(DM$1)),IF(OFFSET(CountryData!$A$1,'Quality check'!$A144-1,'Quality check'!DM$1-1)=0,"",OFFSET(CountryData!$A$1,'Quality check'!$A144-1,'Quality check'!DM$1-1)),"")</f>
        <v/>
      </c>
      <c r="DN144" s="203" t="str">
        <f ca="1">IF(AND(ISNUMBER($A144),ISNUMBER(DN$1)),IF(OFFSET(CountryData!$A$1,'Quality check'!$A144-1,'Quality check'!DN$1-1)=0,"",OFFSET(CountryData!$A$1,'Quality check'!$A144-1,'Quality check'!DN$1-1)),"")</f>
        <v/>
      </c>
      <c r="DO144" t="str">
        <f ca="1">IF(AND(ISNUMBER($A144),ISNUMBER(DO$1)),IF(OFFSET(CountryData!$A$1,'Quality check'!$A144-1,'Quality check'!DO$1-1)=0,"",OFFSET(CountryData!$A$1,'Quality check'!$A144-1,'Quality check'!DO$1-1)),"")</f>
        <v/>
      </c>
      <c r="DP144" t="str">
        <f ca="1">IF(AND(ISNUMBER($A144),ISNUMBER(DP$1)),IF(OFFSET(CountryData!$A$1,'Quality check'!$A144-1,'Quality check'!DP$1-1)=0,"",OFFSET(CountryData!$A$1,'Quality check'!$A144-1,'Quality check'!DP$1-1)),"")</f>
        <v/>
      </c>
      <c r="EF144" t="str">
        <f t="shared" si="14"/>
        <v/>
      </c>
      <c r="EG144" t="str">
        <f t="shared" si="15"/>
        <v/>
      </c>
      <c r="EH144" t="str">
        <f t="shared" si="11"/>
        <v/>
      </c>
    </row>
    <row r="145" spans="1:138" x14ac:dyDescent="0.25">
      <c r="A145" s="114" t="str">
        <f>IF(ISNUMBER(MATCH(C145,CountryData!$EM:$EM,0)),MATCH(C145,CountryData!$EM:$EM,0),"")</f>
        <v/>
      </c>
      <c r="F145" s="203" t="str">
        <f ca="1">IF(AND(ISNUMBER($A145),ISNUMBER(F$1)),IF(OFFSET(CountryData!$A$1,'Quality check'!$A145-1,'Quality check'!F$1-1)=0,"",OFFSET(CountryData!$A$1,'Quality check'!$A145-1,'Quality check'!F$1-1)),"")</f>
        <v/>
      </c>
      <c r="G145" s="203" t="str">
        <f ca="1">IF(AND(ISNUMBER($A145),ISNUMBER(G$1)),IF(OFFSET(CountryData!$A$1,'Quality check'!$A145-1,'Quality check'!G$1-1)=0,"",OFFSET(CountryData!$A$1,'Quality check'!$A145-1,'Quality check'!G$1-1)),"")</f>
        <v/>
      </c>
      <c r="H145" s="202" t="str">
        <f ca="1">IF(AND(ISNUMBER($A145),ISNUMBER(H$1)),IF(OFFSET(CountryData!$A$1,'Quality check'!$A145-1,'Quality check'!H$1-1)=0,"",OFFSET(CountryData!$A$1,'Quality check'!$A145-1,'Quality check'!H$1-1)),"")</f>
        <v/>
      </c>
      <c r="I145" s="202" t="str">
        <f ca="1">IF(AND(ISNUMBER($A145),ISNUMBER(I$1)),IF(OFFSET(CountryData!$A$1,'Quality check'!$A145-1,'Quality check'!I$1-1)=0,"",OFFSET(CountryData!$A$1,'Quality check'!$A145-1,'Quality check'!I$1-1)),"")</f>
        <v/>
      </c>
      <c r="J145" s="203" t="str">
        <f ca="1">IF(AND(ISNUMBER($A145),ISNUMBER(J$1)),IF(OFFSET(CountryData!$A$1,'Quality check'!$A145-1,'Quality check'!J$1-1)=0,"",OFFSET(CountryData!$A$1,'Quality check'!$A145-1,'Quality check'!J$1-1)),"")</f>
        <v/>
      </c>
      <c r="K145" s="203" t="str">
        <f ca="1">IF(AND(ISNUMBER($A145),ISNUMBER(K$1)),IF(OFFSET(CountryData!$A$1,'Quality check'!$A145-1,'Quality check'!K$1-1)=0,"",OFFSET(CountryData!$A$1,'Quality check'!$A145-1,'Quality check'!K$1-1)),"")</f>
        <v/>
      </c>
      <c r="L145" s="203" t="str">
        <f ca="1">IF(AND(ISNUMBER($A145),ISNUMBER(L$1)),IF(OFFSET(CountryData!$A$1,'Quality check'!$A145-1,'Quality check'!L$1-1)=0,"",OFFSET(CountryData!$A$1,'Quality check'!$A145-1,'Quality check'!L$1-1)),"")</f>
        <v/>
      </c>
      <c r="M145" s="203" t="str">
        <f ca="1">IF(AND(ISNUMBER($A145),ISNUMBER(M$1)),IF(OFFSET(CountryData!$A$1,'Quality check'!$A145-1,'Quality check'!M$1-1)=0,"",OFFSET(CountryData!$A$1,'Quality check'!$A145-1,'Quality check'!M$1-1)),"")</f>
        <v/>
      </c>
      <c r="N145" s="203" t="str">
        <f ca="1">IF(AND(ISNUMBER($A145),ISNUMBER(N$1)),IF(OFFSET(CountryData!$A$1,'Quality check'!$A145-1,'Quality check'!N$1-1)=0,"",OFFSET(CountryData!$A$1,'Quality check'!$A145-1,'Quality check'!N$1-1)),"")</f>
        <v/>
      </c>
      <c r="O145" s="203" t="str">
        <f ca="1">IF(AND(ISNUMBER($A145),ISNUMBER(O$1)),IF(OFFSET(CountryData!$A$1,'Quality check'!$A145-1,'Quality check'!O$1-1)=0,"",OFFSET(CountryData!$A$1,'Quality check'!$A145-1,'Quality check'!O$1-1)),"")</f>
        <v/>
      </c>
      <c r="P145" s="203" t="str">
        <f ca="1">IF(AND(ISNUMBER($A145),ISNUMBER(P$1)),IF(OFFSET(CountryData!$A$1,'Quality check'!$A145-1,'Quality check'!P$1-1)=0,"",OFFSET(CountryData!$A$1,'Quality check'!$A145-1,'Quality check'!P$1-1)),"")</f>
        <v/>
      </c>
      <c r="Q145" s="203" t="str">
        <f ca="1">IF(AND(ISNUMBER($A145),ISNUMBER(Q$1)),IF(OFFSET(CountryData!$A$1,'Quality check'!$A145-1,'Quality check'!Q$1-1)=0,"",OFFSET(CountryData!$A$1,'Quality check'!$A145-1,'Quality check'!Q$1-1)),"")</f>
        <v/>
      </c>
      <c r="R145" s="203" t="str">
        <f ca="1">IF(AND(ISNUMBER($A145),ISNUMBER(R$1)),IF(OFFSET(CountryData!$A$1,'Quality check'!$A145-1,'Quality check'!R$1-1)=0,"",OFFSET(CountryData!$A$1,'Quality check'!$A145-1,'Quality check'!R$1-1)),"")</f>
        <v/>
      </c>
      <c r="S145" s="203" t="str">
        <f ca="1">IF(AND(ISNUMBER($A145),ISNUMBER(S$1)),IF(OFFSET(CountryData!$A$1,'Quality check'!$A145-1,'Quality check'!S$1-1)=0,"",OFFSET(CountryData!$A$1,'Quality check'!$A145-1,'Quality check'!S$1-1)),"")</f>
        <v/>
      </c>
      <c r="T145" s="202" t="str">
        <f ca="1">IF(AND(ISNUMBER($A145),ISNUMBER(T$1)),IF(OFFSET(CountryData!$A$1,'Quality check'!$A145-1,'Quality check'!T$1-1)=0,"",OFFSET(CountryData!$A$1,'Quality check'!$A145-1,'Quality check'!T$1-1)),"")</f>
        <v/>
      </c>
      <c r="U145" s="203" t="str">
        <f ca="1">IF(AND(ISNUMBER($A145),ISNUMBER(U$1)),IF(OFFSET(CountryData!$A$1,'Quality check'!$A145-1,'Quality check'!U$1-1)=0,"",OFFSET(CountryData!$A$1,'Quality check'!$A145-1,'Quality check'!U$1-1)),"")</f>
        <v/>
      </c>
      <c r="V145" s="203" t="str">
        <f ca="1">IF(AND(ISNUMBER($A145),ISNUMBER(V$1)),IF(OFFSET(CountryData!$A$1,'Quality check'!$A145-1,'Quality check'!V$1-1)=0,"",OFFSET(CountryData!$A$1,'Quality check'!$A145-1,'Quality check'!V$1-1)),"")</f>
        <v/>
      </c>
      <c r="W145" s="202" t="str">
        <f ca="1">IF(AND(ISNUMBER($A145),ISNUMBER(W$1)),IF(OFFSET(CountryData!$A$1,'Quality check'!$A145-1,'Quality check'!W$1-1)=0,"",OFFSET(CountryData!$A$1,'Quality check'!$A145-1,'Quality check'!W$1-1)),"")</f>
        <v/>
      </c>
      <c r="X145" s="202" t="str">
        <f ca="1">IF(AND(ISNUMBER($A145),ISNUMBER(X$1)),IF(OFFSET(CountryData!$A$1,'Quality check'!$A145-1,'Quality check'!X$1-1)=0,"",OFFSET(CountryData!$A$1,'Quality check'!$A145-1,'Quality check'!X$1-1)),"")</f>
        <v/>
      </c>
      <c r="Y145" s="202" t="str">
        <f ca="1">IF(AND(ISNUMBER($A145),ISNUMBER(Y$1)),IF(OFFSET(CountryData!$A$1,'Quality check'!$A145-1,'Quality check'!Y$1-1)=0,"",OFFSET(CountryData!$A$1,'Quality check'!$A145-1,'Quality check'!Y$1-1)),"")</f>
        <v/>
      </c>
      <c r="Z145" s="202" t="str">
        <f ca="1">IF(AND(ISNUMBER($A145),ISNUMBER(Z$1)),IF(OFFSET(CountryData!$A$1,'Quality check'!$A145-1,'Quality check'!Z$1-1)=0,"",OFFSET(CountryData!$A$1,'Quality check'!$A145-1,'Quality check'!Z$1-1)),"")</f>
        <v/>
      </c>
      <c r="AA145" s="203" t="str">
        <f ca="1">IF(AND(ISNUMBER($A145),ISNUMBER(AA$1)),IF(OFFSET(CountryData!$A$1,'Quality check'!$A145-1,'Quality check'!AA$1-1)=0,"",OFFSET(CountryData!$A$1,'Quality check'!$A145-1,'Quality check'!AA$1-1)),"")</f>
        <v/>
      </c>
      <c r="AB145" s="203" t="str">
        <f ca="1">IF(AND(ISNUMBER($A145),ISNUMBER(AB$1)),IF(OFFSET(CountryData!$A$1,'Quality check'!$A145-1,'Quality check'!AB$1-1)=0,"",OFFSET(CountryData!$A$1,'Quality check'!$A145-1,'Quality check'!AB$1-1)),"")</f>
        <v/>
      </c>
      <c r="AC145" s="203" t="str">
        <f ca="1">IF(AND(ISNUMBER($A145),ISNUMBER(AC$1)),IF(OFFSET(CountryData!$A$1,'Quality check'!$A145-1,'Quality check'!AC$1-1)=0,"",OFFSET(CountryData!$A$1,'Quality check'!$A145-1,'Quality check'!AC$1-1)),"")</f>
        <v/>
      </c>
      <c r="AD145" s="203" t="str">
        <f ca="1">IF(AND(ISNUMBER($A145),ISNUMBER(AD$1)),IF(OFFSET(CountryData!$A$1,'Quality check'!$A145-1,'Quality check'!AD$1-1)=0,"",OFFSET(CountryData!$A$1,'Quality check'!$A145-1,'Quality check'!AD$1-1)),"")</f>
        <v/>
      </c>
      <c r="AE145" s="202" t="str">
        <f ca="1">IF(AND(ISNUMBER($A145),ISNUMBER(AE$1)),IF(OFFSET(CountryData!$A$1,'Quality check'!$A145-1,'Quality check'!AE$1-1)=0,"",OFFSET(CountryData!$A$1,'Quality check'!$A145-1,'Quality check'!AE$1-1)),"")</f>
        <v/>
      </c>
      <c r="AF145" s="308" t="str">
        <f ca="1">IF(AND(ISNUMBER($A145),ISNUMBER(AF$1)),IF(OFFSET(CountryData!$A$1,'Quality check'!$A145-1,'Quality check'!AF$1-1)=0,"",OFFSET(CountryData!$A$1,'Quality check'!$A145-1,'Quality check'!AF$1-1)),"")</f>
        <v/>
      </c>
      <c r="AG145" s="203" t="str">
        <f ca="1">IF(AND(ISNUMBER($A145),ISNUMBER(AG$1)),IF(OFFSET(CountryData!$A$1,'Quality check'!$A145-1,'Quality check'!AG$1-1)=0,"",OFFSET(CountryData!$A$1,'Quality check'!$A145-1,'Quality check'!AG$1-1)),"")</f>
        <v/>
      </c>
      <c r="AH145" s="203" t="str">
        <f ca="1">IF(AND(ISNUMBER($A145),ISNUMBER(AH$1)),IF(OFFSET(CountryData!$A$1,'Quality check'!$A145-1,'Quality check'!AH$1-1)=0,"",OFFSET(CountryData!$A$1,'Quality check'!$A145-1,'Quality check'!AH$1-1)),"")</f>
        <v/>
      </c>
      <c r="AI145" s="203" t="str">
        <f ca="1">IF(AND(ISNUMBER($A145),ISNUMBER(AI$1)),IF(OFFSET(CountryData!$A$1,'Quality check'!$A145-1,'Quality check'!AI$1-1)=0,"",OFFSET(CountryData!$A$1,'Quality check'!$A145-1,'Quality check'!AI$1-1)),"")</f>
        <v/>
      </c>
      <c r="AJ145" s="202" t="str">
        <f ca="1">IF(AND(ISNUMBER($A145),ISNUMBER(AJ$1)),IF(OFFSET(CountryData!$A$1,'Quality check'!$A145-1,'Quality check'!AJ$1-1)=0,"",OFFSET(CountryData!$A$1,'Quality check'!$A145-1,'Quality check'!AJ$1-1)),"")</f>
        <v/>
      </c>
      <c r="AK145" s="202" t="str">
        <f ca="1">IF(AND(ISNUMBER($A145),ISNUMBER(AK$1)),IF(OFFSET(CountryData!$A$1,'Quality check'!$A145-1,'Quality check'!AK$1-1)=0,"",OFFSET(CountryData!$A$1,'Quality check'!$A145-1,'Quality check'!AK$1-1)),"")</f>
        <v/>
      </c>
      <c r="AL145" s="202" t="str">
        <f ca="1">IF(AND(ISNUMBER($A145),ISNUMBER(AL$1)),IF(OFFSET(CountryData!$A$1,'Quality check'!$A145-1,'Quality check'!AL$1-1)=0,"",OFFSET(CountryData!$A$1,'Quality check'!$A145-1,'Quality check'!AL$1-1)),"")</f>
        <v/>
      </c>
      <c r="AM145" s="202" t="str">
        <f ca="1">IF(AND(ISNUMBER($A145),ISNUMBER(AM$1)),IF(OFFSET(CountryData!$A$1,'Quality check'!$A145-1,'Quality check'!AM$1-1)=0,"",OFFSET(CountryData!$A$1,'Quality check'!$A145-1,'Quality check'!AM$1-1)),"")</f>
        <v/>
      </c>
      <c r="AN145" s="202" t="str">
        <f ca="1">IF(AND(ISNUMBER($A145),ISNUMBER(AN$1)),IF(OFFSET(CountryData!$A$1,'Quality check'!$A145-1,'Quality check'!AN$1-1)=0,"",OFFSET(CountryData!$A$1,'Quality check'!$A145-1,'Quality check'!AN$1-1)),"")</f>
        <v/>
      </c>
      <c r="AO145" s="203" t="str">
        <f ca="1">IF(AND(ISNUMBER($A145),ISNUMBER(AO$1)),IF(OFFSET(CountryData!$A$1,'Quality check'!$A145-1,'Quality check'!AO$1-1)=0,"",OFFSET(CountryData!$A$1,'Quality check'!$A145-1,'Quality check'!AO$1-1)),"")</f>
        <v/>
      </c>
      <c r="AP145" s="203" t="str">
        <f ca="1">IF(AND(ISNUMBER($A145),ISNUMBER(AP$1)),IF(OFFSET(CountryData!$A$1,'Quality check'!$A145-1,'Quality check'!AP$1-1)=0,"",OFFSET(CountryData!$A$1,'Quality check'!$A145-1,'Quality check'!AP$1-1)),"")</f>
        <v/>
      </c>
      <c r="AQ145" s="202" t="str">
        <f ca="1">IF(AND(ISNUMBER($A145),ISNUMBER(AQ$1)),IF(OFFSET(CountryData!$A$1,'Quality check'!$A145-1,'Quality check'!AQ$1-1)=0,"",OFFSET(CountryData!$A$1,'Quality check'!$A145-1,'Quality check'!AQ$1-1)),"")</f>
        <v/>
      </c>
      <c r="AR145" s="202" t="str">
        <f ca="1">IF(AND(ISNUMBER($A145),ISNUMBER(AR$1)),IF(OFFSET(CountryData!$A$1,'Quality check'!$A145-1,'Quality check'!AR$1-1)=0,"",OFFSET(CountryData!$A$1,'Quality check'!$A145-1,'Quality check'!AR$1-1)),"")</f>
        <v/>
      </c>
      <c r="AS145" s="202" t="str">
        <f ca="1">IF(AND(ISNUMBER($A145),ISNUMBER(AS$1)),IF(OFFSET(CountryData!$A$1,'Quality check'!$A145-1,'Quality check'!AS$1-1)=0,"",OFFSET(CountryData!$A$1,'Quality check'!$A145-1,'Quality check'!AS$1-1)),"")</f>
        <v/>
      </c>
      <c r="AT145" s="202" t="str">
        <f ca="1">IF(AND(ISNUMBER($A145),ISNUMBER(AT$1)),IF(OFFSET(CountryData!$A$1,'Quality check'!$A145-1,'Quality check'!AT$1-1)=0,"",OFFSET(CountryData!$A$1,'Quality check'!$A145-1,'Quality check'!AT$1-1)),"")</f>
        <v/>
      </c>
      <c r="AU145" s="202" t="str">
        <f ca="1">IF(AND(ISNUMBER($A145),ISNUMBER(AU$1)),IF(OFFSET(CountryData!$A$1,'Quality check'!$A145-1,'Quality check'!AU$1-1)=0,"",OFFSET(CountryData!$A$1,'Quality check'!$A145-1,'Quality check'!AU$1-1)),"")</f>
        <v/>
      </c>
      <c r="AV145" s="202" t="str">
        <f ca="1">IF(AND(ISNUMBER($A145),ISNUMBER(AV$1)),IF(OFFSET(CountryData!$A$1,'Quality check'!$A145-1,'Quality check'!AV$1-1)=0,"",OFFSET(CountryData!$A$1,'Quality check'!$A145-1,'Quality check'!AV$1-1)),"")</f>
        <v/>
      </c>
      <c r="AW145" s="203" t="str">
        <f ca="1">IF(AND(ISNUMBER($A145),ISNUMBER(AW$1)),IF(OFFSET(CountryData!$A$1,'Quality check'!$A145-1,'Quality check'!AW$1-1)=0,"",OFFSET(CountryData!$A$1,'Quality check'!$A145-1,'Quality check'!AW$1-1)),"")</f>
        <v/>
      </c>
      <c r="AX145" s="203" t="str">
        <f ca="1">IF(AND(ISNUMBER($A145),ISNUMBER(AX$1)),IF(OFFSET(CountryData!$A$1,'Quality check'!$A145-1,'Quality check'!AX$1-1)=0,"",OFFSET(CountryData!$A$1,'Quality check'!$A145-1,'Quality check'!AX$1-1)),"")</f>
        <v/>
      </c>
      <c r="AY145" s="202" t="str">
        <f ca="1">IF(AND(ISNUMBER($A145),ISNUMBER(AY$1)),IF(OFFSET(CountryData!$A$1,'Quality check'!$A145-1,'Quality check'!AY$1-1)=0,"",OFFSET(CountryData!$A$1,'Quality check'!$A145-1,'Quality check'!AY$1-1)),"")</f>
        <v/>
      </c>
      <c r="AZ145" s="202" t="str">
        <f ca="1">IF(AND(ISNUMBER($A145),ISNUMBER(AZ$1)),IF(OFFSET(CountryData!$A$1,'Quality check'!$A145-1,'Quality check'!AZ$1-1)=0,"",OFFSET(CountryData!$A$1,'Quality check'!$A145-1,'Quality check'!AZ$1-1)),"")</f>
        <v/>
      </c>
      <c r="BA145" s="202" t="str">
        <f ca="1">IF(AND(ISNUMBER($A145),ISNUMBER(BA$1)),IF(OFFSET(CountryData!$A$1,'Quality check'!$A145-1,'Quality check'!BA$1-1)=0,"",OFFSET(CountryData!$A$1,'Quality check'!$A145-1,'Quality check'!BA$1-1)),"")</f>
        <v/>
      </c>
      <c r="BB145" s="202" t="str">
        <f ca="1">IF(AND(ISNUMBER($A145),ISNUMBER(BB$1)),IF(OFFSET(CountryData!$A$1,'Quality check'!$A145-1,'Quality check'!BB$1-1)=0,"",OFFSET(CountryData!$A$1,'Quality check'!$A145-1,'Quality check'!BB$1-1)),"")</f>
        <v/>
      </c>
      <c r="BC145" s="202" t="str">
        <f ca="1">IF(AND(ISNUMBER($A145),ISNUMBER(BC$1)),IF(OFFSET(CountryData!$A$1,'Quality check'!$A145-1,'Quality check'!BC$1-1)=0,"",OFFSET(CountryData!$A$1,'Quality check'!$A145-1,'Quality check'!BC$1-1)),"")</f>
        <v/>
      </c>
      <c r="BD145" s="313" t="str">
        <f ca="1">IF(AND(ISNUMBER($A145),ISNUMBER(BD$1)),IF(OFFSET(CountryData!$A$1,'Quality check'!$A145-1,'Quality check'!BD$1-1)=0,"",OFFSET(CountryData!$A$1,'Quality check'!$A145-1,'Quality check'!BD$1-1)),"")</f>
        <v/>
      </c>
      <c r="BE145" s="313" t="str">
        <f ca="1">IF(AND(ISNUMBER($A145),ISNUMBER(BE$1)),IF(OFFSET(CountryData!$A$1,'Quality check'!$A145-1,'Quality check'!BE$1-1)=0,"",OFFSET(CountryData!$A$1,'Quality check'!$A145-1,'Quality check'!BE$1-1)),"")</f>
        <v/>
      </c>
      <c r="BF145" s="313" t="str">
        <f ca="1">IF(AND(ISNUMBER($A145),ISNUMBER(BF$1)),IF(OFFSET(CountryData!$A$1,'Quality check'!$A145-1,'Quality check'!BF$1-1)=0,"",OFFSET(CountryData!$A$1,'Quality check'!$A145-1,'Quality check'!BF$1-1)),"")</f>
        <v/>
      </c>
      <c r="BG145" s="203" t="str">
        <f ca="1">IF(AND(ISNUMBER($A145),ISNUMBER(BG$1)),IF(OFFSET(CountryData!$A$1,'Quality check'!$A145-1,'Quality check'!BG$1-1)=0,"",OFFSET(CountryData!$A$1,'Quality check'!$A145-1,'Quality check'!BG$1-1)),"")</f>
        <v/>
      </c>
      <c r="BH145" s="202" t="str">
        <f ca="1">IF(AND(ISNUMBER($A145),ISNUMBER(BH$1)),IF(OFFSET(CountryData!$A$1,'Quality check'!$A145-1,'Quality check'!BH$1-1)=0,"",OFFSET(CountryData!$A$1,'Quality check'!$A145-1,'Quality check'!BH$1-1)),"")</f>
        <v/>
      </c>
      <c r="BI145" s="203" t="str">
        <f ca="1">IF(AND(ISNUMBER($A145),ISNUMBER(BI$1)),IF(OFFSET(CountryData!$A$1,'Quality check'!$A145-1,'Quality check'!BI$1-1)=0,"",OFFSET(CountryData!$A$1,'Quality check'!$A145-1,'Quality check'!BI$1-1)),"")</f>
        <v/>
      </c>
      <c r="BJ145" s="202" t="str">
        <f ca="1">IF(AND(ISNUMBER($A145),ISNUMBER(BJ$1)),IF(OFFSET(CountryData!$A$1,'Quality check'!$A145-1,'Quality check'!BJ$1-1)=0,"",OFFSET(CountryData!$A$1,'Quality check'!$A145-1,'Quality check'!BJ$1-1)),"")</f>
        <v/>
      </c>
      <c r="BK145" s="202" t="str">
        <f ca="1">IF(AND(ISNUMBER($A145),ISNUMBER(BK$1)),IF(OFFSET(CountryData!$A$1,'Quality check'!$A145-1,'Quality check'!BK$1-1)=0,"",OFFSET(CountryData!$A$1,'Quality check'!$A145-1,'Quality check'!BK$1-1)),"")</f>
        <v/>
      </c>
      <c r="BL145" s="308" t="str">
        <f ca="1">IF(AND(ISNUMBER($A145),ISNUMBER(BL$1)),IF(OFFSET(CountryData!$A$1,'Quality check'!$A145-1,'Quality check'!BL$1-1)=0,"",OFFSET(CountryData!$A$1,'Quality check'!$A145-1,'Quality check'!BL$1-1)),"")</f>
        <v/>
      </c>
      <c r="BM145" s="308" t="str">
        <f ca="1">IF(AND(ISNUMBER($A145),ISNUMBER(BM$1)),IF(OFFSET(CountryData!$A$1,'Quality check'!$A145-1,'Quality check'!BM$1-1)=0,"",OFFSET(CountryData!$A$1,'Quality check'!$A145-1,'Quality check'!BM$1-1)),"")</f>
        <v/>
      </c>
      <c r="BN145" s="308" t="str">
        <f ca="1">IF(AND(ISNUMBER($A145),ISNUMBER(BN$1)),IF(OFFSET(CountryData!$A$1,'Quality check'!$A145-1,'Quality check'!BN$1-1)=0,"",OFFSET(CountryData!$A$1,'Quality check'!$A145-1,'Quality check'!BN$1-1)),"")</f>
        <v/>
      </c>
      <c r="BO145" s="308" t="str">
        <f ca="1">IF(AND(ISNUMBER($A145),ISNUMBER(BO$1)),IF(OFFSET(CountryData!$A$1,'Quality check'!$A145-1,'Quality check'!BO$1-1)=0,"",OFFSET(CountryData!$A$1,'Quality check'!$A145-1,'Quality check'!BO$1-1)),"")</f>
        <v/>
      </c>
      <c r="BP145" s="308" t="str">
        <f ca="1">IF(AND(ISNUMBER($A145),ISNUMBER(BP$1)),IF(OFFSET(CountryData!$A$1,'Quality check'!$A145-1,'Quality check'!BP$1-1)=0,"",OFFSET(CountryData!$A$1,'Quality check'!$A145-1,'Quality check'!BP$1-1)),"")</f>
        <v/>
      </c>
      <c r="BQ145" s="308" t="str">
        <f ca="1">IF(AND(ISNUMBER($A145),ISNUMBER(BQ$1)),IF(OFFSET(CountryData!$A$1,'Quality check'!$A145-1,'Quality check'!BQ$1-1)=0,"",OFFSET(CountryData!$A$1,'Quality check'!$A145-1,'Quality check'!BQ$1-1)),"")</f>
        <v/>
      </c>
      <c r="BR145" s="308" t="str">
        <f ca="1">IF(AND(ISNUMBER($A145),ISNUMBER(BR$1)),IF(OFFSET(CountryData!$A$1,'Quality check'!$A145-1,'Quality check'!BR$1-1)=0,"",OFFSET(CountryData!$A$1,'Quality check'!$A145-1,'Quality check'!BR$1-1)),"")</f>
        <v/>
      </c>
      <c r="BS145" s="308" t="str">
        <f ca="1">IF(AND(ISNUMBER($A145),ISNUMBER(BS$1)),IF(OFFSET(CountryData!$A$1,'Quality check'!$A145-1,'Quality check'!BS$1-1)=0,"",OFFSET(CountryData!$A$1,'Quality check'!$A145-1,'Quality check'!BS$1-1)),"")</f>
        <v/>
      </c>
      <c r="BT145" s="308" t="str">
        <f ca="1">IF(AND(ISNUMBER($A145),ISNUMBER(BT$1)),IF(OFFSET(CountryData!$A$1,'Quality check'!$A145-1,'Quality check'!BT$1-1)=0,"",OFFSET(CountryData!$A$1,'Quality check'!$A145-1,'Quality check'!BT$1-1)),"")</f>
        <v/>
      </c>
      <c r="BU145" s="308" t="str">
        <f ca="1">IF(AND(ISNUMBER($A145),ISNUMBER(BU$1)),IF(OFFSET(CountryData!$A$1,'Quality check'!$A145-1,'Quality check'!BU$1-1)=0,"",OFFSET(CountryData!$A$1,'Quality check'!$A145-1,'Quality check'!BU$1-1)),"")</f>
        <v/>
      </c>
      <c r="BV145" s="308" t="str">
        <f ca="1">IF(AND(ISNUMBER($A145),ISNUMBER(BV$1)),IF(OFFSET(CountryData!$A$1,'Quality check'!$A145-1,'Quality check'!BV$1-1)=0,"",OFFSET(CountryData!$A$1,'Quality check'!$A145-1,'Quality check'!BV$1-1)),"")</f>
        <v/>
      </c>
      <c r="BW145" s="308" t="str">
        <f ca="1">IF(AND(ISNUMBER($A145),ISNUMBER(BW$1)),IF(OFFSET(CountryData!$A$1,'Quality check'!$A145-1,'Quality check'!BW$1-1)=0,"",OFFSET(CountryData!$A$1,'Quality check'!$A145-1,'Quality check'!BW$1-1)),"")</f>
        <v/>
      </c>
      <c r="BX145" s="202" t="str">
        <f ca="1">IF(AND(ISNUMBER($A145),ISNUMBER(BX$1)),IF(OFFSET(CountryData!$A$1,'Quality check'!$A145-1,'Quality check'!BX$1-1)=0,"",OFFSET(CountryData!$A$1,'Quality check'!$A145-1,'Quality check'!BX$1-1)),"")</f>
        <v/>
      </c>
      <c r="BY145" s="308" t="str">
        <f ca="1">IF(AND(ISNUMBER($A145),ISNUMBER(BY$1)),IF(OFFSET(CountryData!$A$1,'Quality check'!$A145-1,'Quality check'!BY$1-1)=0,"",OFFSET(CountryData!$A$1,'Quality check'!$A145-1,'Quality check'!BY$1-1)),"")</f>
        <v/>
      </c>
      <c r="BZ145" s="308" t="str">
        <f ca="1">IF(AND(ISNUMBER($A145),ISNUMBER(BZ$1)),IF(OFFSET(CountryData!$A$1,'Quality check'!$A145-1,'Quality check'!BZ$1-1)=0,"",OFFSET(CountryData!$A$1,'Quality check'!$A145-1,'Quality check'!BZ$1-1)),"")</f>
        <v/>
      </c>
      <c r="CA145" s="308" t="str">
        <f ca="1">IF(AND(ISNUMBER($A145),ISNUMBER(CA$1)),IF(OFFSET(CountryData!$A$1,'Quality check'!$A145-1,'Quality check'!CA$1-1)=0,"",OFFSET(CountryData!$A$1,'Quality check'!$A145-1,'Quality check'!CA$1-1)),"")</f>
        <v/>
      </c>
      <c r="CB145" s="308" t="str">
        <f ca="1">IF(AND(ISNUMBER($A145),ISNUMBER(CB$1)),IF(OFFSET(CountryData!$A$1,'Quality check'!$A145-1,'Quality check'!CB$1-1)=0,"",OFFSET(CountryData!$A$1,'Quality check'!$A145-1,'Quality check'!CB$1-1)),"")</f>
        <v/>
      </c>
      <c r="CC145" s="308" t="str">
        <f ca="1">IF(AND(ISNUMBER($A145),ISNUMBER(CC$1)),IF(OFFSET(CountryData!$A$1,'Quality check'!$A145-1,'Quality check'!CC$1-1)=0,"",OFFSET(CountryData!$A$1,'Quality check'!$A145-1,'Quality check'!CC$1-1)),"")</f>
        <v/>
      </c>
      <c r="CD145" s="308" t="str">
        <f ca="1">IF(AND(ISNUMBER($A145),ISNUMBER(CD$1)),IF(OFFSET(CountryData!$A$1,'Quality check'!$A145-1,'Quality check'!CD$1-1)=0,"",OFFSET(CountryData!$A$1,'Quality check'!$A145-1,'Quality check'!CD$1-1)),"")</f>
        <v/>
      </c>
      <c r="CE145" s="308" t="str">
        <f ca="1">IF(AND(ISNUMBER($A145),ISNUMBER(CE$1)),IF(OFFSET(CountryData!$A$1,'Quality check'!$A145-1,'Quality check'!CE$1-1)=0,"",OFFSET(CountryData!$A$1,'Quality check'!$A145-1,'Quality check'!CE$1-1)),"")</f>
        <v/>
      </c>
      <c r="CF145" s="308" t="str">
        <f ca="1">IF(AND(ISNUMBER($A145),ISNUMBER(CF$1)),IF(OFFSET(CountryData!$A$1,'Quality check'!$A145-1,'Quality check'!CF$1-1)=0,"",OFFSET(CountryData!$A$1,'Quality check'!$A145-1,'Quality check'!CF$1-1)),"")</f>
        <v/>
      </c>
      <c r="CG145" s="308" t="str">
        <f ca="1">IF(AND(ISNUMBER($A145),ISNUMBER(CG$1)),IF(OFFSET(CountryData!$A$1,'Quality check'!$A145-1,'Quality check'!CG$1-1)=0,"",OFFSET(CountryData!$A$1,'Quality check'!$A145-1,'Quality check'!CG$1-1)),"")</f>
        <v/>
      </c>
      <c r="CH145" s="308" t="str">
        <f ca="1">IF(AND(ISNUMBER($A145),ISNUMBER(CH$1)),IF(OFFSET(CountryData!$A$1,'Quality check'!$A145-1,'Quality check'!CH$1-1)=0,"",OFFSET(CountryData!$A$1,'Quality check'!$A145-1,'Quality check'!CH$1-1)),"")</f>
        <v/>
      </c>
      <c r="CI145" s="308" t="str">
        <f ca="1">IF(AND(ISNUMBER($A145),ISNUMBER(CI$1)),IF(OFFSET(CountryData!$A$1,'Quality check'!$A145-1,'Quality check'!CI$1-1)=0,"",OFFSET(CountryData!$A$1,'Quality check'!$A145-1,'Quality check'!CI$1-1)),"")</f>
        <v/>
      </c>
      <c r="CJ145" s="308" t="str">
        <f ca="1">IF(AND(ISNUMBER($A145),ISNUMBER(CJ$1)),IF(OFFSET(CountryData!$A$1,'Quality check'!$A145-1,'Quality check'!CJ$1-1)=0,"",OFFSET(CountryData!$A$1,'Quality check'!$A145-1,'Quality check'!CJ$1-1)),"")</f>
        <v/>
      </c>
      <c r="CK145" s="202" t="str">
        <f ca="1">IF(AND(ISNUMBER($A145),ISNUMBER(CK$1)),IF(OFFSET(CountryData!$A$1,'Quality check'!$A145-1,'Quality check'!CK$1-1)=0,"",OFFSET(CountryData!$A$1,'Quality check'!$A145-1,'Quality check'!CK$1-1)),"")</f>
        <v/>
      </c>
      <c r="CL145" s="308" t="str">
        <f ca="1">IF(AND(ISNUMBER($A145),ISNUMBER(CL$1)),IF(OFFSET(CountryData!$A$1,'Quality check'!$A145-1,'Quality check'!CL$1-1)=0,"",OFFSET(CountryData!$A$1,'Quality check'!$A145-1,'Quality check'!CL$1-1)),"")</f>
        <v/>
      </c>
      <c r="CM145" s="308" t="str">
        <f ca="1">IF(AND(ISNUMBER($A145),ISNUMBER(CM$1)),IF(OFFSET(CountryData!$A$1,'Quality check'!$A145-1,'Quality check'!CM$1-1)=0,"",OFFSET(CountryData!$A$1,'Quality check'!$A145-1,'Quality check'!CM$1-1)),"")</f>
        <v/>
      </c>
      <c r="CN145" s="308" t="str">
        <f ca="1">IF(AND(ISNUMBER($A145),ISNUMBER(CN$1)),IF(OFFSET(CountryData!$A$1,'Quality check'!$A145-1,'Quality check'!CN$1-1)=0,"",OFFSET(CountryData!$A$1,'Quality check'!$A145-1,'Quality check'!CN$1-1)),"")</f>
        <v/>
      </c>
      <c r="CO145" s="308" t="str">
        <f ca="1">IF(AND(ISNUMBER($A145),ISNUMBER(CO$1)),IF(OFFSET(CountryData!$A$1,'Quality check'!$A145-1,'Quality check'!CO$1-1)=0,"",OFFSET(CountryData!$A$1,'Quality check'!$A145-1,'Quality check'!CO$1-1)),"")</f>
        <v/>
      </c>
      <c r="CP145" s="308" t="str">
        <f ca="1">IF(AND(ISNUMBER($A145),ISNUMBER(CP$1)),IF(OFFSET(CountryData!$A$1,'Quality check'!$A145-1,'Quality check'!CP$1-1)=0,"",OFFSET(CountryData!$A$1,'Quality check'!$A145-1,'Quality check'!CP$1-1)),"")</f>
        <v/>
      </c>
      <c r="CQ145" s="308" t="str">
        <f ca="1">IF(AND(ISNUMBER($A145),ISNUMBER(CQ$1)),IF(OFFSET(CountryData!$A$1,'Quality check'!$A145-1,'Quality check'!CQ$1-1)=0,"",OFFSET(CountryData!$A$1,'Quality check'!$A145-1,'Quality check'!CQ$1-1)),"")</f>
        <v/>
      </c>
      <c r="CR145" s="203" t="str">
        <f ca="1">IF(AND(ISNUMBER($A145),ISNUMBER(CR$1)),IF(OFFSET(CountryData!$A$1,'Quality check'!$A145-1,'Quality check'!CR$1-1)=0,"",OFFSET(CountryData!$A$1,'Quality check'!$A145-1,'Quality check'!CR$1-1)),"")</f>
        <v/>
      </c>
      <c r="CS145" s="203" t="str">
        <f ca="1">IF(AND(ISNUMBER($A145),ISNUMBER(CS$1)),IF(OFFSET(CountryData!$A$1,'Quality check'!$A145-1,'Quality check'!CS$1-1)=0,"",OFFSET(CountryData!$A$1,'Quality check'!$A145-1,'Quality check'!CS$1-1)),"")</f>
        <v/>
      </c>
      <c r="CT145" s="203" t="str">
        <f ca="1">IF(AND(ISNUMBER($A145),ISNUMBER(CT$1)),IF(OFFSET(CountryData!$A$1,'Quality check'!$A145-1,'Quality check'!CT$1-1)=0,"",OFFSET(CountryData!$A$1,'Quality check'!$A145-1,'Quality check'!CT$1-1)),"")</f>
        <v/>
      </c>
      <c r="CU145" s="203" t="str">
        <f ca="1">IF(AND(ISNUMBER($A145),ISNUMBER(CU$1)),IF(OFFSET(CountryData!$A$1,'Quality check'!$A145-1,'Quality check'!CU$1-1)=0,"",OFFSET(CountryData!$A$1,'Quality check'!$A145-1,'Quality check'!CU$1-1)),"")</f>
        <v/>
      </c>
      <c r="CV145" s="203" t="str">
        <f ca="1">IF(AND(ISNUMBER($A145),ISNUMBER(CV$1)),IF(OFFSET(CountryData!$A$1,'Quality check'!$A145-1,'Quality check'!CV$1-1)=0,"",OFFSET(CountryData!$A$1,'Quality check'!$A145-1,'Quality check'!CV$1-1)),"")</f>
        <v/>
      </c>
      <c r="CW145" s="203" t="str">
        <f ca="1">IF(AND(ISNUMBER($A145),ISNUMBER(CW$1)),IF(OFFSET(CountryData!$A$1,'Quality check'!$A145-1,'Quality check'!CW$1-1)=0,"",OFFSET(CountryData!$A$1,'Quality check'!$A145-1,'Quality check'!CW$1-1)),"")</f>
        <v/>
      </c>
      <c r="CX145" s="203" t="str">
        <f ca="1">IF(AND(ISNUMBER($A145),ISNUMBER(CX$1)),IF(OFFSET(CountryData!$A$1,'Quality check'!$A145-1,'Quality check'!CX$1-1)=0,"",OFFSET(CountryData!$A$1,'Quality check'!$A145-1,'Quality check'!CX$1-1)),"")</f>
        <v/>
      </c>
      <c r="CY145" s="203" t="str">
        <f ca="1">IF(AND(ISNUMBER($A145),ISNUMBER(CY$1)),IF(OFFSET(CountryData!$A$1,'Quality check'!$A145-1,'Quality check'!CY$1-1)=0,"",OFFSET(CountryData!$A$1,'Quality check'!$A145-1,'Quality check'!CY$1-1)),"")</f>
        <v/>
      </c>
      <c r="CZ145" s="308" t="str">
        <f ca="1">IF(AND(ISNUMBER($A145),ISNUMBER(CZ$1)),IF(OFFSET(CountryData!$A$1,'Quality check'!$A145-1,'Quality check'!CZ$1-1)=0,"",OFFSET(CountryData!$A$1,'Quality check'!$A145-1,'Quality check'!CZ$1-1)),"")</f>
        <v/>
      </c>
      <c r="DA145" s="308" t="str">
        <f ca="1">IF(AND(ISNUMBER($A145),ISNUMBER(DA$1)),IF(OFFSET(CountryData!$A$1,'Quality check'!$A145-1,'Quality check'!DA$1-1)=0,"",OFFSET(CountryData!$A$1,'Quality check'!$A145-1,'Quality check'!DA$1-1)),"")</f>
        <v/>
      </c>
      <c r="DB145" s="202" t="str">
        <f ca="1">IF(AND(ISNUMBER($A145),ISNUMBER(DB$1)),IF(OFFSET(CountryData!$A$1,'Quality check'!$A145-1,'Quality check'!DB$1-1)=0,"",OFFSET(CountryData!$A$1,'Quality check'!$A145-1,'Quality check'!DB$1-1)),"")</f>
        <v/>
      </c>
      <c r="DC145" s="308" t="str">
        <f ca="1">IF(AND(ISNUMBER($A145),ISNUMBER(DC$1)),IF(OFFSET(CountryData!$A$1,'Quality check'!$A145-1,'Quality check'!DC$1-1)=0,"",OFFSET(CountryData!$A$1,'Quality check'!$A145-1,'Quality check'!DC$1-1)),"")</f>
        <v/>
      </c>
      <c r="DD145" s="308" t="str">
        <f ca="1">IF(AND(ISNUMBER($A145),ISNUMBER(DD$1)),IF(OFFSET(CountryData!$A$1,'Quality check'!$A145-1,'Quality check'!DD$1-1)=0,"",OFFSET(CountryData!$A$1,'Quality check'!$A145-1,'Quality check'!DD$1-1)),"")</f>
        <v/>
      </c>
      <c r="DE145" s="202" t="str">
        <f ca="1">IF(AND(ISNUMBER($A145),ISNUMBER(DE$1)),IF(OFFSET(CountryData!$A$1,'Quality check'!$A145-1,'Quality check'!DE$1-1)=0,"",OFFSET(CountryData!$A$1,'Quality check'!$A145-1,'Quality check'!DE$1-1)),"")</f>
        <v/>
      </c>
      <c r="DF145" s="203" t="str">
        <f ca="1">IF(AND(ISNUMBER($A145),ISNUMBER(DF$1)),IF(OFFSET(CountryData!$A$1,'Quality check'!$A145-1,'Quality check'!DF$1-1)=0,"",OFFSET(CountryData!$A$1,'Quality check'!$A145-1,'Quality check'!DF$1-1)),"")</f>
        <v/>
      </c>
      <c r="DG145" s="308" t="str">
        <f ca="1">IF(AND(ISNUMBER($A145),ISNUMBER(DG$1)),IF(OFFSET(CountryData!$A$1,'Quality check'!$A145-1,'Quality check'!DG$1-1)=0,"",OFFSET(CountryData!$A$1,'Quality check'!$A145-1,'Quality check'!DG$1-1)),"")</f>
        <v/>
      </c>
      <c r="DH145" s="203" t="str">
        <f ca="1">IF(AND(ISNUMBER($A145),ISNUMBER(DH$1)),IF(OFFSET(CountryData!$A$1,'Quality check'!$A145-1,'Quality check'!DH$1-1)=0,"",OFFSET(CountryData!$A$1,'Quality check'!$A145-1,'Quality check'!DH$1-1)),"")</f>
        <v/>
      </c>
      <c r="DI145" s="308" t="str">
        <f ca="1">IF(AND(ISNUMBER($A145),ISNUMBER(DI$1)),IF(OFFSET(CountryData!$A$1,'Quality check'!$A145-1,'Quality check'!DI$1-1)=0,"",OFFSET(CountryData!$A$1,'Quality check'!$A145-1,'Quality check'!DI$1-1)),"")</f>
        <v/>
      </c>
      <c r="DJ145" s="308" t="str">
        <f ca="1">IF(AND(ISNUMBER($A145),ISNUMBER(DJ$1)),IF(OFFSET(CountryData!$A$1,'Quality check'!$A145-1,'Quality check'!DJ$1-1)=0,"",OFFSET(CountryData!$A$1,'Quality check'!$A145-1,'Quality check'!DJ$1-1)),"")</f>
        <v/>
      </c>
      <c r="DK145" s="203" t="str">
        <f ca="1">IF(AND(ISNUMBER($A145),ISNUMBER(DK$1)),IF(OFFSET(CountryData!$A$1,'Quality check'!$A145-1,'Quality check'!DK$1-1)=0,"",OFFSET(CountryData!$A$1,'Quality check'!$A145-1,'Quality check'!DK$1-1)),"")</f>
        <v/>
      </c>
      <c r="DL145" s="203" t="str">
        <f ca="1">IF(AND(ISNUMBER($A145),ISNUMBER(DL$1)),IF(OFFSET(CountryData!$A$1,'Quality check'!$A145-1,'Quality check'!DL$1-1)=0,"",OFFSET(CountryData!$A$1,'Quality check'!$A145-1,'Quality check'!DL$1-1)),"")</f>
        <v/>
      </c>
      <c r="DM145" s="203" t="str">
        <f ca="1">IF(AND(ISNUMBER($A145),ISNUMBER(DM$1)),IF(OFFSET(CountryData!$A$1,'Quality check'!$A145-1,'Quality check'!DM$1-1)=0,"",OFFSET(CountryData!$A$1,'Quality check'!$A145-1,'Quality check'!DM$1-1)),"")</f>
        <v/>
      </c>
      <c r="DN145" s="203" t="str">
        <f ca="1">IF(AND(ISNUMBER($A145),ISNUMBER(DN$1)),IF(OFFSET(CountryData!$A$1,'Quality check'!$A145-1,'Quality check'!DN$1-1)=0,"",OFFSET(CountryData!$A$1,'Quality check'!$A145-1,'Quality check'!DN$1-1)),"")</f>
        <v/>
      </c>
      <c r="DO145" t="str">
        <f ca="1">IF(AND(ISNUMBER($A145),ISNUMBER(DO$1)),IF(OFFSET(CountryData!$A$1,'Quality check'!$A145-1,'Quality check'!DO$1-1)=0,"",OFFSET(CountryData!$A$1,'Quality check'!$A145-1,'Quality check'!DO$1-1)),"")</f>
        <v/>
      </c>
      <c r="DP145" t="str">
        <f ca="1">IF(AND(ISNUMBER($A145),ISNUMBER(DP$1)),IF(OFFSET(CountryData!$A$1,'Quality check'!$A145-1,'Quality check'!DP$1-1)=0,"",OFFSET(CountryData!$A$1,'Quality check'!$A145-1,'Quality check'!DP$1-1)),"")</f>
        <v/>
      </c>
      <c r="EF145" t="str">
        <f t="shared" si="14"/>
        <v/>
      </c>
      <c r="EG145" t="str">
        <f t="shared" si="15"/>
        <v/>
      </c>
      <c r="EH145" t="str">
        <f t="shared" si="11"/>
        <v/>
      </c>
    </row>
    <row r="146" spans="1:138" x14ac:dyDescent="0.25">
      <c r="F146" s="203" t="str">
        <f ca="1">IF(AND(ISNUMBER($A146),ISNUMBER(F$1)),IF(OFFSET(CountryData!$A$1,'Quality check'!$A146-1,'Quality check'!F$1-1)=0,"",OFFSET(CountryData!$A$1,'Quality check'!$A146-1,'Quality check'!F$1-1)),"")</f>
        <v/>
      </c>
      <c r="G146" s="203" t="str">
        <f ca="1">IF(AND(ISNUMBER($A146),ISNUMBER(G$1)),IF(OFFSET(CountryData!$A$1,'Quality check'!$A146-1,'Quality check'!G$1-1)=0,"",OFFSET(CountryData!$A$1,'Quality check'!$A146-1,'Quality check'!G$1-1)),"")</f>
        <v/>
      </c>
      <c r="H146" s="202" t="str">
        <f ca="1">IF(AND(ISNUMBER($A146),ISNUMBER(H$1)),IF(OFFSET(CountryData!$A$1,'Quality check'!$A146-1,'Quality check'!H$1-1)=0,"",OFFSET(CountryData!$A$1,'Quality check'!$A146-1,'Quality check'!H$1-1)),"")</f>
        <v/>
      </c>
      <c r="I146" s="202" t="str">
        <f ca="1">IF(AND(ISNUMBER($A146),ISNUMBER(I$1)),IF(OFFSET(CountryData!$A$1,'Quality check'!$A146-1,'Quality check'!I$1-1)=0,"",OFFSET(CountryData!$A$1,'Quality check'!$A146-1,'Quality check'!I$1-1)),"")</f>
        <v/>
      </c>
      <c r="J146" s="203" t="str">
        <f ca="1">IF(AND(ISNUMBER($A146),ISNUMBER(J$1)),IF(OFFSET(CountryData!$A$1,'Quality check'!$A146-1,'Quality check'!J$1-1)=0,"",OFFSET(CountryData!$A$1,'Quality check'!$A146-1,'Quality check'!J$1-1)),"")</f>
        <v/>
      </c>
      <c r="K146" s="203" t="str">
        <f ca="1">IF(AND(ISNUMBER($A146),ISNUMBER(K$1)),IF(OFFSET(CountryData!$A$1,'Quality check'!$A146-1,'Quality check'!K$1-1)=0,"",OFFSET(CountryData!$A$1,'Quality check'!$A146-1,'Quality check'!K$1-1)),"")</f>
        <v/>
      </c>
      <c r="L146" s="203" t="str">
        <f ca="1">IF(AND(ISNUMBER($A146),ISNUMBER(L$1)),IF(OFFSET(CountryData!$A$1,'Quality check'!$A146-1,'Quality check'!L$1-1)=0,"",OFFSET(CountryData!$A$1,'Quality check'!$A146-1,'Quality check'!L$1-1)),"")</f>
        <v/>
      </c>
      <c r="M146" s="203" t="str">
        <f ca="1">IF(AND(ISNUMBER($A146),ISNUMBER(M$1)),IF(OFFSET(CountryData!$A$1,'Quality check'!$A146-1,'Quality check'!M$1-1)=0,"",OFFSET(CountryData!$A$1,'Quality check'!$A146-1,'Quality check'!M$1-1)),"")</f>
        <v/>
      </c>
      <c r="N146" s="203" t="str">
        <f ca="1">IF(AND(ISNUMBER($A146),ISNUMBER(N$1)),IF(OFFSET(CountryData!$A$1,'Quality check'!$A146-1,'Quality check'!N$1-1)=0,"",OFFSET(CountryData!$A$1,'Quality check'!$A146-1,'Quality check'!N$1-1)),"")</f>
        <v/>
      </c>
      <c r="O146" s="203" t="str">
        <f ca="1">IF(AND(ISNUMBER($A146),ISNUMBER(O$1)),IF(OFFSET(CountryData!$A$1,'Quality check'!$A146-1,'Quality check'!O$1-1)=0,"",OFFSET(CountryData!$A$1,'Quality check'!$A146-1,'Quality check'!O$1-1)),"")</f>
        <v/>
      </c>
      <c r="P146" s="203" t="str">
        <f ca="1">IF(AND(ISNUMBER($A146),ISNUMBER(P$1)),IF(OFFSET(CountryData!$A$1,'Quality check'!$A146-1,'Quality check'!P$1-1)=0,"",OFFSET(CountryData!$A$1,'Quality check'!$A146-1,'Quality check'!P$1-1)),"")</f>
        <v/>
      </c>
      <c r="Q146" s="203" t="str">
        <f ca="1">IF(AND(ISNUMBER($A146),ISNUMBER(Q$1)),IF(OFFSET(CountryData!$A$1,'Quality check'!$A146-1,'Quality check'!Q$1-1)=0,"",OFFSET(CountryData!$A$1,'Quality check'!$A146-1,'Quality check'!Q$1-1)),"")</f>
        <v/>
      </c>
      <c r="R146" s="203" t="str">
        <f ca="1">IF(AND(ISNUMBER($A146),ISNUMBER(R$1)),IF(OFFSET(CountryData!$A$1,'Quality check'!$A146-1,'Quality check'!R$1-1)=0,"",OFFSET(CountryData!$A$1,'Quality check'!$A146-1,'Quality check'!R$1-1)),"")</f>
        <v/>
      </c>
      <c r="S146" s="203" t="str">
        <f ca="1">IF(AND(ISNUMBER($A146),ISNUMBER(S$1)),IF(OFFSET(CountryData!$A$1,'Quality check'!$A146-1,'Quality check'!S$1-1)=0,"",OFFSET(CountryData!$A$1,'Quality check'!$A146-1,'Quality check'!S$1-1)),"")</f>
        <v/>
      </c>
      <c r="T146" s="202" t="str">
        <f ca="1">IF(AND(ISNUMBER($A146),ISNUMBER(T$1)),IF(OFFSET(CountryData!$A$1,'Quality check'!$A146-1,'Quality check'!T$1-1)=0,"",OFFSET(CountryData!$A$1,'Quality check'!$A146-1,'Quality check'!T$1-1)),"")</f>
        <v/>
      </c>
      <c r="U146" s="203" t="str">
        <f ca="1">IF(AND(ISNUMBER($A146),ISNUMBER(U$1)),IF(OFFSET(CountryData!$A$1,'Quality check'!$A146-1,'Quality check'!U$1-1)=0,"",OFFSET(CountryData!$A$1,'Quality check'!$A146-1,'Quality check'!U$1-1)),"")</f>
        <v/>
      </c>
      <c r="V146" s="203" t="str">
        <f ca="1">IF(AND(ISNUMBER($A146),ISNUMBER(V$1)),IF(OFFSET(CountryData!$A$1,'Quality check'!$A146-1,'Quality check'!V$1-1)=0,"",OFFSET(CountryData!$A$1,'Quality check'!$A146-1,'Quality check'!V$1-1)),"")</f>
        <v/>
      </c>
      <c r="W146" s="202" t="str">
        <f ca="1">IF(AND(ISNUMBER($A146),ISNUMBER(W$1)),IF(OFFSET(CountryData!$A$1,'Quality check'!$A146-1,'Quality check'!W$1-1)=0,"",OFFSET(CountryData!$A$1,'Quality check'!$A146-1,'Quality check'!W$1-1)),"")</f>
        <v/>
      </c>
      <c r="X146" s="202" t="str">
        <f ca="1">IF(AND(ISNUMBER($A146),ISNUMBER(X$1)),IF(OFFSET(CountryData!$A$1,'Quality check'!$A146-1,'Quality check'!X$1-1)=0,"",OFFSET(CountryData!$A$1,'Quality check'!$A146-1,'Quality check'!X$1-1)),"")</f>
        <v/>
      </c>
      <c r="Y146" s="202" t="str">
        <f ca="1">IF(AND(ISNUMBER($A146),ISNUMBER(Y$1)),IF(OFFSET(CountryData!$A$1,'Quality check'!$A146-1,'Quality check'!Y$1-1)=0,"",OFFSET(CountryData!$A$1,'Quality check'!$A146-1,'Quality check'!Y$1-1)),"")</f>
        <v/>
      </c>
      <c r="Z146" s="202" t="str">
        <f ca="1">IF(AND(ISNUMBER($A146),ISNUMBER(Z$1)),IF(OFFSET(CountryData!$A$1,'Quality check'!$A146-1,'Quality check'!Z$1-1)=0,"",OFFSET(CountryData!$A$1,'Quality check'!$A146-1,'Quality check'!Z$1-1)),"")</f>
        <v/>
      </c>
      <c r="AA146" s="203" t="str">
        <f ca="1">IF(AND(ISNUMBER($A146),ISNUMBER(AA$1)),IF(OFFSET(CountryData!$A$1,'Quality check'!$A146-1,'Quality check'!AA$1-1)=0,"",OFFSET(CountryData!$A$1,'Quality check'!$A146-1,'Quality check'!AA$1-1)),"")</f>
        <v/>
      </c>
      <c r="AB146" s="203" t="str">
        <f ca="1">IF(AND(ISNUMBER($A146),ISNUMBER(AB$1)),IF(OFFSET(CountryData!$A$1,'Quality check'!$A146-1,'Quality check'!AB$1-1)=0,"",OFFSET(CountryData!$A$1,'Quality check'!$A146-1,'Quality check'!AB$1-1)),"")</f>
        <v/>
      </c>
      <c r="AC146" s="203" t="str">
        <f ca="1">IF(AND(ISNUMBER($A146),ISNUMBER(AC$1)),IF(OFFSET(CountryData!$A$1,'Quality check'!$A146-1,'Quality check'!AC$1-1)=0,"",OFFSET(CountryData!$A$1,'Quality check'!$A146-1,'Quality check'!AC$1-1)),"")</f>
        <v/>
      </c>
      <c r="AD146" s="203" t="str">
        <f ca="1">IF(AND(ISNUMBER($A146),ISNUMBER(AD$1)),IF(OFFSET(CountryData!$A$1,'Quality check'!$A146-1,'Quality check'!AD$1-1)=0,"",OFFSET(CountryData!$A$1,'Quality check'!$A146-1,'Quality check'!AD$1-1)),"")</f>
        <v/>
      </c>
      <c r="AE146" s="202" t="str">
        <f ca="1">IF(AND(ISNUMBER($A146),ISNUMBER(AE$1)),IF(OFFSET(CountryData!$A$1,'Quality check'!$A146-1,'Quality check'!AE$1-1)=0,"",OFFSET(CountryData!$A$1,'Quality check'!$A146-1,'Quality check'!AE$1-1)),"")</f>
        <v/>
      </c>
      <c r="AF146" s="308" t="str">
        <f ca="1">IF(AND(ISNUMBER($A146),ISNUMBER(AF$1)),IF(OFFSET(CountryData!$A$1,'Quality check'!$A146-1,'Quality check'!AF$1-1)=0,"",OFFSET(CountryData!$A$1,'Quality check'!$A146-1,'Quality check'!AF$1-1)),"")</f>
        <v/>
      </c>
      <c r="AG146" s="203" t="str">
        <f ca="1">IF(AND(ISNUMBER($A146),ISNUMBER(AG$1)),IF(OFFSET(CountryData!$A$1,'Quality check'!$A146-1,'Quality check'!AG$1-1)=0,"",OFFSET(CountryData!$A$1,'Quality check'!$A146-1,'Quality check'!AG$1-1)),"")</f>
        <v/>
      </c>
      <c r="AH146" s="203" t="str">
        <f ca="1">IF(AND(ISNUMBER($A146),ISNUMBER(AH$1)),IF(OFFSET(CountryData!$A$1,'Quality check'!$A146-1,'Quality check'!AH$1-1)=0,"",OFFSET(CountryData!$A$1,'Quality check'!$A146-1,'Quality check'!AH$1-1)),"")</f>
        <v/>
      </c>
      <c r="AI146" s="203" t="str">
        <f ca="1">IF(AND(ISNUMBER($A146),ISNUMBER(AI$1)),IF(OFFSET(CountryData!$A$1,'Quality check'!$A146-1,'Quality check'!AI$1-1)=0,"",OFFSET(CountryData!$A$1,'Quality check'!$A146-1,'Quality check'!AI$1-1)),"")</f>
        <v/>
      </c>
      <c r="AJ146" s="202" t="str">
        <f ca="1">IF(AND(ISNUMBER($A146),ISNUMBER(AJ$1)),IF(OFFSET(CountryData!$A$1,'Quality check'!$A146-1,'Quality check'!AJ$1-1)=0,"",OFFSET(CountryData!$A$1,'Quality check'!$A146-1,'Quality check'!AJ$1-1)),"")</f>
        <v/>
      </c>
      <c r="AK146" s="202" t="str">
        <f ca="1">IF(AND(ISNUMBER($A146),ISNUMBER(AK$1)),IF(OFFSET(CountryData!$A$1,'Quality check'!$A146-1,'Quality check'!AK$1-1)=0,"",OFFSET(CountryData!$A$1,'Quality check'!$A146-1,'Quality check'!AK$1-1)),"")</f>
        <v/>
      </c>
      <c r="AL146" s="202" t="str">
        <f ca="1">IF(AND(ISNUMBER($A146),ISNUMBER(AL$1)),IF(OFFSET(CountryData!$A$1,'Quality check'!$A146-1,'Quality check'!AL$1-1)=0,"",OFFSET(CountryData!$A$1,'Quality check'!$A146-1,'Quality check'!AL$1-1)),"")</f>
        <v/>
      </c>
      <c r="AM146" s="202" t="str">
        <f ca="1">IF(AND(ISNUMBER($A146),ISNUMBER(AM$1)),IF(OFFSET(CountryData!$A$1,'Quality check'!$A146-1,'Quality check'!AM$1-1)=0,"",OFFSET(CountryData!$A$1,'Quality check'!$A146-1,'Quality check'!AM$1-1)),"")</f>
        <v/>
      </c>
      <c r="AN146" s="202" t="str">
        <f ca="1">IF(AND(ISNUMBER($A146),ISNUMBER(AN$1)),IF(OFFSET(CountryData!$A$1,'Quality check'!$A146-1,'Quality check'!AN$1-1)=0,"",OFFSET(CountryData!$A$1,'Quality check'!$A146-1,'Quality check'!AN$1-1)),"")</f>
        <v/>
      </c>
      <c r="AO146" s="203" t="str">
        <f ca="1">IF(AND(ISNUMBER($A146),ISNUMBER(AO$1)),IF(OFFSET(CountryData!$A$1,'Quality check'!$A146-1,'Quality check'!AO$1-1)=0,"",OFFSET(CountryData!$A$1,'Quality check'!$A146-1,'Quality check'!AO$1-1)),"")</f>
        <v/>
      </c>
      <c r="AP146" s="203" t="str">
        <f ca="1">IF(AND(ISNUMBER($A146),ISNUMBER(AP$1)),IF(OFFSET(CountryData!$A$1,'Quality check'!$A146-1,'Quality check'!AP$1-1)=0,"",OFFSET(CountryData!$A$1,'Quality check'!$A146-1,'Quality check'!AP$1-1)),"")</f>
        <v/>
      </c>
      <c r="AQ146" s="202" t="str">
        <f ca="1">IF(AND(ISNUMBER($A146),ISNUMBER(AQ$1)),IF(OFFSET(CountryData!$A$1,'Quality check'!$A146-1,'Quality check'!AQ$1-1)=0,"",OFFSET(CountryData!$A$1,'Quality check'!$A146-1,'Quality check'!AQ$1-1)),"")</f>
        <v/>
      </c>
      <c r="AR146" s="202" t="str">
        <f ca="1">IF(AND(ISNUMBER($A146),ISNUMBER(AR$1)),IF(OFFSET(CountryData!$A$1,'Quality check'!$A146-1,'Quality check'!AR$1-1)=0,"",OFFSET(CountryData!$A$1,'Quality check'!$A146-1,'Quality check'!AR$1-1)),"")</f>
        <v/>
      </c>
      <c r="AS146" s="202" t="str">
        <f ca="1">IF(AND(ISNUMBER($A146),ISNUMBER(AS$1)),IF(OFFSET(CountryData!$A$1,'Quality check'!$A146-1,'Quality check'!AS$1-1)=0,"",OFFSET(CountryData!$A$1,'Quality check'!$A146-1,'Quality check'!AS$1-1)),"")</f>
        <v/>
      </c>
      <c r="AT146" s="202" t="str">
        <f ca="1">IF(AND(ISNUMBER($A146),ISNUMBER(AT$1)),IF(OFFSET(CountryData!$A$1,'Quality check'!$A146-1,'Quality check'!AT$1-1)=0,"",OFFSET(CountryData!$A$1,'Quality check'!$A146-1,'Quality check'!AT$1-1)),"")</f>
        <v/>
      </c>
      <c r="AU146" s="202" t="str">
        <f ca="1">IF(AND(ISNUMBER($A146),ISNUMBER(AU$1)),IF(OFFSET(CountryData!$A$1,'Quality check'!$A146-1,'Quality check'!AU$1-1)=0,"",OFFSET(CountryData!$A$1,'Quality check'!$A146-1,'Quality check'!AU$1-1)),"")</f>
        <v/>
      </c>
      <c r="AV146" s="202" t="str">
        <f ca="1">IF(AND(ISNUMBER($A146),ISNUMBER(AV$1)),IF(OFFSET(CountryData!$A$1,'Quality check'!$A146-1,'Quality check'!AV$1-1)=0,"",OFFSET(CountryData!$A$1,'Quality check'!$A146-1,'Quality check'!AV$1-1)),"")</f>
        <v/>
      </c>
      <c r="AW146" s="203" t="str">
        <f ca="1">IF(AND(ISNUMBER($A146),ISNUMBER(AW$1)),IF(OFFSET(CountryData!$A$1,'Quality check'!$A146-1,'Quality check'!AW$1-1)=0,"",OFFSET(CountryData!$A$1,'Quality check'!$A146-1,'Quality check'!AW$1-1)),"")</f>
        <v/>
      </c>
      <c r="AX146" s="203" t="str">
        <f ca="1">IF(AND(ISNUMBER($A146),ISNUMBER(AX$1)),IF(OFFSET(CountryData!$A$1,'Quality check'!$A146-1,'Quality check'!AX$1-1)=0,"",OFFSET(CountryData!$A$1,'Quality check'!$A146-1,'Quality check'!AX$1-1)),"")</f>
        <v/>
      </c>
      <c r="AY146" s="202" t="str">
        <f ca="1">IF(AND(ISNUMBER($A146),ISNUMBER(AY$1)),IF(OFFSET(CountryData!$A$1,'Quality check'!$A146-1,'Quality check'!AY$1-1)=0,"",OFFSET(CountryData!$A$1,'Quality check'!$A146-1,'Quality check'!AY$1-1)),"")</f>
        <v/>
      </c>
      <c r="AZ146" s="202" t="str">
        <f ca="1">IF(AND(ISNUMBER($A146),ISNUMBER(AZ$1)),IF(OFFSET(CountryData!$A$1,'Quality check'!$A146-1,'Quality check'!AZ$1-1)=0,"",OFFSET(CountryData!$A$1,'Quality check'!$A146-1,'Quality check'!AZ$1-1)),"")</f>
        <v/>
      </c>
      <c r="BA146" s="202" t="str">
        <f ca="1">IF(AND(ISNUMBER($A146),ISNUMBER(BA$1)),IF(OFFSET(CountryData!$A$1,'Quality check'!$A146-1,'Quality check'!BA$1-1)=0,"",OFFSET(CountryData!$A$1,'Quality check'!$A146-1,'Quality check'!BA$1-1)),"")</f>
        <v/>
      </c>
      <c r="BB146" s="202" t="str">
        <f ca="1">IF(AND(ISNUMBER($A146),ISNUMBER(BB$1)),IF(OFFSET(CountryData!$A$1,'Quality check'!$A146-1,'Quality check'!BB$1-1)=0,"",OFFSET(CountryData!$A$1,'Quality check'!$A146-1,'Quality check'!BB$1-1)),"")</f>
        <v/>
      </c>
      <c r="BC146" s="202" t="str">
        <f ca="1">IF(AND(ISNUMBER($A146),ISNUMBER(BC$1)),IF(OFFSET(CountryData!$A$1,'Quality check'!$A146-1,'Quality check'!BC$1-1)=0,"",OFFSET(CountryData!$A$1,'Quality check'!$A146-1,'Quality check'!BC$1-1)),"")</f>
        <v/>
      </c>
      <c r="BD146" s="313" t="str">
        <f ca="1">IF(AND(ISNUMBER($A146),ISNUMBER(BD$1)),IF(OFFSET(CountryData!$A$1,'Quality check'!$A146-1,'Quality check'!BD$1-1)=0,"",OFFSET(CountryData!$A$1,'Quality check'!$A146-1,'Quality check'!BD$1-1)),"")</f>
        <v/>
      </c>
      <c r="BE146" s="313" t="str">
        <f ca="1">IF(AND(ISNUMBER($A146),ISNUMBER(BE$1)),IF(OFFSET(CountryData!$A$1,'Quality check'!$A146-1,'Quality check'!BE$1-1)=0,"",OFFSET(CountryData!$A$1,'Quality check'!$A146-1,'Quality check'!BE$1-1)),"")</f>
        <v/>
      </c>
      <c r="BF146" s="313" t="str">
        <f ca="1">IF(AND(ISNUMBER($A146),ISNUMBER(BF$1)),IF(OFFSET(CountryData!$A$1,'Quality check'!$A146-1,'Quality check'!BF$1-1)=0,"",OFFSET(CountryData!$A$1,'Quality check'!$A146-1,'Quality check'!BF$1-1)),"")</f>
        <v/>
      </c>
      <c r="BG146" s="203" t="str">
        <f ca="1">IF(AND(ISNUMBER($A146),ISNUMBER(BG$1)),IF(OFFSET(CountryData!$A$1,'Quality check'!$A146-1,'Quality check'!BG$1-1)=0,"",OFFSET(CountryData!$A$1,'Quality check'!$A146-1,'Quality check'!BG$1-1)),"")</f>
        <v/>
      </c>
      <c r="BH146" s="202" t="str">
        <f ca="1">IF(AND(ISNUMBER($A146),ISNUMBER(BH$1)),IF(OFFSET(CountryData!$A$1,'Quality check'!$A146-1,'Quality check'!BH$1-1)=0,"",OFFSET(CountryData!$A$1,'Quality check'!$A146-1,'Quality check'!BH$1-1)),"")</f>
        <v/>
      </c>
      <c r="BI146" s="203" t="str">
        <f ca="1">IF(AND(ISNUMBER($A146),ISNUMBER(BI$1)),IF(OFFSET(CountryData!$A$1,'Quality check'!$A146-1,'Quality check'!BI$1-1)=0,"",OFFSET(CountryData!$A$1,'Quality check'!$A146-1,'Quality check'!BI$1-1)),"")</f>
        <v/>
      </c>
      <c r="BJ146" s="202" t="str">
        <f ca="1">IF(AND(ISNUMBER($A146),ISNUMBER(BJ$1)),IF(OFFSET(CountryData!$A$1,'Quality check'!$A146-1,'Quality check'!BJ$1-1)=0,"",OFFSET(CountryData!$A$1,'Quality check'!$A146-1,'Quality check'!BJ$1-1)),"")</f>
        <v/>
      </c>
      <c r="BK146" s="202" t="str">
        <f ca="1">IF(AND(ISNUMBER($A146),ISNUMBER(BK$1)),IF(OFFSET(CountryData!$A$1,'Quality check'!$A146-1,'Quality check'!BK$1-1)=0,"",OFFSET(CountryData!$A$1,'Quality check'!$A146-1,'Quality check'!BK$1-1)),"")</f>
        <v/>
      </c>
      <c r="BL146" s="308" t="str">
        <f ca="1">IF(AND(ISNUMBER($A146),ISNUMBER(BL$1)),IF(OFFSET(CountryData!$A$1,'Quality check'!$A146-1,'Quality check'!BL$1-1)=0,"",OFFSET(CountryData!$A$1,'Quality check'!$A146-1,'Quality check'!BL$1-1)),"")</f>
        <v/>
      </c>
      <c r="BM146" s="308" t="str">
        <f ca="1">IF(AND(ISNUMBER($A146),ISNUMBER(BM$1)),IF(OFFSET(CountryData!$A$1,'Quality check'!$A146-1,'Quality check'!BM$1-1)=0,"",OFFSET(CountryData!$A$1,'Quality check'!$A146-1,'Quality check'!BM$1-1)),"")</f>
        <v/>
      </c>
      <c r="BN146" s="308" t="str">
        <f ca="1">IF(AND(ISNUMBER($A146),ISNUMBER(BN$1)),IF(OFFSET(CountryData!$A$1,'Quality check'!$A146-1,'Quality check'!BN$1-1)=0,"",OFFSET(CountryData!$A$1,'Quality check'!$A146-1,'Quality check'!BN$1-1)),"")</f>
        <v/>
      </c>
      <c r="BO146" s="308" t="str">
        <f ca="1">IF(AND(ISNUMBER($A146),ISNUMBER(BO$1)),IF(OFFSET(CountryData!$A$1,'Quality check'!$A146-1,'Quality check'!BO$1-1)=0,"",OFFSET(CountryData!$A$1,'Quality check'!$A146-1,'Quality check'!BO$1-1)),"")</f>
        <v/>
      </c>
      <c r="BP146" s="308" t="str">
        <f ca="1">IF(AND(ISNUMBER($A146),ISNUMBER(BP$1)),IF(OFFSET(CountryData!$A$1,'Quality check'!$A146-1,'Quality check'!BP$1-1)=0,"",OFFSET(CountryData!$A$1,'Quality check'!$A146-1,'Quality check'!BP$1-1)),"")</f>
        <v/>
      </c>
      <c r="BQ146" s="308" t="str">
        <f ca="1">IF(AND(ISNUMBER($A146),ISNUMBER(BQ$1)),IF(OFFSET(CountryData!$A$1,'Quality check'!$A146-1,'Quality check'!BQ$1-1)=0,"",OFFSET(CountryData!$A$1,'Quality check'!$A146-1,'Quality check'!BQ$1-1)),"")</f>
        <v/>
      </c>
      <c r="BR146" s="308" t="str">
        <f ca="1">IF(AND(ISNUMBER($A146),ISNUMBER(BR$1)),IF(OFFSET(CountryData!$A$1,'Quality check'!$A146-1,'Quality check'!BR$1-1)=0,"",OFFSET(CountryData!$A$1,'Quality check'!$A146-1,'Quality check'!BR$1-1)),"")</f>
        <v/>
      </c>
      <c r="BS146" s="308" t="str">
        <f ca="1">IF(AND(ISNUMBER($A146),ISNUMBER(BS$1)),IF(OFFSET(CountryData!$A$1,'Quality check'!$A146-1,'Quality check'!BS$1-1)=0,"",OFFSET(CountryData!$A$1,'Quality check'!$A146-1,'Quality check'!BS$1-1)),"")</f>
        <v/>
      </c>
      <c r="BT146" s="308" t="str">
        <f ca="1">IF(AND(ISNUMBER($A146),ISNUMBER(BT$1)),IF(OFFSET(CountryData!$A$1,'Quality check'!$A146-1,'Quality check'!BT$1-1)=0,"",OFFSET(CountryData!$A$1,'Quality check'!$A146-1,'Quality check'!BT$1-1)),"")</f>
        <v/>
      </c>
      <c r="BU146" s="308" t="str">
        <f ca="1">IF(AND(ISNUMBER($A146),ISNUMBER(BU$1)),IF(OFFSET(CountryData!$A$1,'Quality check'!$A146-1,'Quality check'!BU$1-1)=0,"",OFFSET(CountryData!$A$1,'Quality check'!$A146-1,'Quality check'!BU$1-1)),"")</f>
        <v/>
      </c>
      <c r="BV146" s="308" t="str">
        <f ca="1">IF(AND(ISNUMBER($A146),ISNUMBER(BV$1)),IF(OFFSET(CountryData!$A$1,'Quality check'!$A146-1,'Quality check'!BV$1-1)=0,"",OFFSET(CountryData!$A$1,'Quality check'!$A146-1,'Quality check'!BV$1-1)),"")</f>
        <v/>
      </c>
      <c r="BW146" s="308" t="str">
        <f ca="1">IF(AND(ISNUMBER($A146),ISNUMBER(BW$1)),IF(OFFSET(CountryData!$A$1,'Quality check'!$A146-1,'Quality check'!BW$1-1)=0,"",OFFSET(CountryData!$A$1,'Quality check'!$A146-1,'Quality check'!BW$1-1)),"")</f>
        <v/>
      </c>
      <c r="BX146" s="202" t="str">
        <f ca="1">IF(AND(ISNUMBER($A146),ISNUMBER(BX$1)),IF(OFFSET(CountryData!$A$1,'Quality check'!$A146-1,'Quality check'!BX$1-1)=0,"",OFFSET(CountryData!$A$1,'Quality check'!$A146-1,'Quality check'!BX$1-1)),"")</f>
        <v/>
      </c>
      <c r="BY146" s="308" t="str">
        <f ca="1">IF(AND(ISNUMBER($A146),ISNUMBER(BY$1)),IF(OFFSET(CountryData!$A$1,'Quality check'!$A146-1,'Quality check'!BY$1-1)=0,"",OFFSET(CountryData!$A$1,'Quality check'!$A146-1,'Quality check'!BY$1-1)),"")</f>
        <v/>
      </c>
      <c r="BZ146" s="308" t="str">
        <f ca="1">IF(AND(ISNUMBER($A146),ISNUMBER(BZ$1)),IF(OFFSET(CountryData!$A$1,'Quality check'!$A146-1,'Quality check'!BZ$1-1)=0,"",OFFSET(CountryData!$A$1,'Quality check'!$A146-1,'Quality check'!BZ$1-1)),"")</f>
        <v/>
      </c>
      <c r="CA146" s="308" t="str">
        <f ca="1">IF(AND(ISNUMBER($A146),ISNUMBER(CA$1)),IF(OFFSET(CountryData!$A$1,'Quality check'!$A146-1,'Quality check'!CA$1-1)=0,"",OFFSET(CountryData!$A$1,'Quality check'!$A146-1,'Quality check'!CA$1-1)),"")</f>
        <v/>
      </c>
      <c r="CB146" s="308" t="str">
        <f ca="1">IF(AND(ISNUMBER($A146),ISNUMBER(CB$1)),IF(OFFSET(CountryData!$A$1,'Quality check'!$A146-1,'Quality check'!CB$1-1)=0,"",OFFSET(CountryData!$A$1,'Quality check'!$A146-1,'Quality check'!CB$1-1)),"")</f>
        <v/>
      </c>
      <c r="CC146" s="308" t="str">
        <f ca="1">IF(AND(ISNUMBER($A146),ISNUMBER(CC$1)),IF(OFFSET(CountryData!$A$1,'Quality check'!$A146-1,'Quality check'!CC$1-1)=0,"",OFFSET(CountryData!$A$1,'Quality check'!$A146-1,'Quality check'!CC$1-1)),"")</f>
        <v/>
      </c>
      <c r="CD146" s="308" t="str">
        <f ca="1">IF(AND(ISNUMBER($A146),ISNUMBER(CD$1)),IF(OFFSET(CountryData!$A$1,'Quality check'!$A146-1,'Quality check'!CD$1-1)=0,"",OFFSET(CountryData!$A$1,'Quality check'!$A146-1,'Quality check'!CD$1-1)),"")</f>
        <v/>
      </c>
      <c r="CE146" s="308" t="str">
        <f ca="1">IF(AND(ISNUMBER($A146),ISNUMBER(CE$1)),IF(OFFSET(CountryData!$A$1,'Quality check'!$A146-1,'Quality check'!CE$1-1)=0,"",OFFSET(CountryData!$A$1,'Quality check'!$A146-1,'Quality check'!CE$1-1)),"")</f>
        <v/>
      </c>
      <c r="CF146" s="308" t="str">
        <f ca="1">IF(AND(ISNUMBER($A146),ISNUMBER(CF$1)),IF(OFFSET(CountryData!$A$1,'Quality check'!$A146-1,'Quality check'!CF$1-1)=0,"",OFFSET(CountryData!$A$1,'Quality check'!$A146-1,'Quality check'!CF$1-1)),"")</f>
        <v/>
      </c>
      <c r="CG146" s="308" t="str">
        <f ca="1">IF(AND(ISNUMBER($A146),ISNUMBER(CG$1)),IF(OFFSET(CountryData!$A$1,'Quality check'!$A146-1,'Quality check'!CG$1-1)=0,"",OFFSET(CountryData!$A$1,'Quality check'!$A146-1,'Quality check'!CG$1-1)),"")</f>
        <v/>
      </c>
      <c r="CH146" s="308" t="str">
        <f ca="1">IF(AND(ISNUMBER($A146),ISNUMBER(CH$1)),IF(OFFSET(CountryData!$A$1,'Quality check'!$A146-1,'Quality check'!CH$1-1)=0,"",OFFSET(CountryData!$A$1,'Quality check'!$A146-1,'Quality check'!CH$1-1)),"")</f>
        <v/>
      </c>
      <c r="CI146" s="308" t="str">
        <f ca="1">IF(AND(ISNUMBER($A146),ISNUMBER(CI$1)),IF(OFFSET(CountryData!$A$1,'Quality check'!$A146-1,'Quality check'!CI$1-1)=0,"",OFFSET(CountryData!$A$1,'Quality check'!$A146-1,'Quality check'!CI$1-1)),"")</f>
        <v/>
      </c>
      <c r="CJ146" s="308" t="str">
        <f ca="1">IF(AND(ISNUMBER($A146),ISNUMBER(CJ$1)),IF(OFFSET(CountryData!$A$1,'Quality check'!$A146-1,'Quality check'!CJ$1-1)=0,"",OFFSET(CountryData!$A$1,'Quality check'!$A146-1,'Quality check'!CJ$1-1)),"")</f>
        <v/>
      </c>
      <c r="CK146" s="202" t="str">
        <f ca="1">IF(AND(ISNUMBER($A146),ISNUMBER(CK$1)),IF(OFFSET(CountryData!$A$1,'Quality check'!$A146-1,'Quality check'!CK$1-1)=0,"",OFFSET(CountryData!$A$1,'Quality check'!$A146-1,'Quality check'!CK$1-1)),"")</f>
        <v/>
      </c>
      <c r="CL146" s="308" t="str">
        <f ca="1">IF(AND(ISNUMBER($A146),ISNUMBER(CL$1)),IF(OFFSET(CountryData!$A$1,'Quality check'!$A146-1,'Quality check'!CL$1-1)=0,"",OFFSET(CountryData!$A$1,'Quality check'!$A146-1,'Quality check'!CL$1-1)),"")</f>
        <v/>
      </c>
      <c r="CM146" s="308" t="str">
        <f ca="1">IF(AND(ISNUMBER($A146),ISNUMBER(CM$1)),IF(OFFSET(CountryData!$A$1,'Quality check'!$A146-1,'Quality check'!CM$1-1)=0,"",OFFSET(CountryData!$A$1,'Quality check'!$A146-1,'Quality check'!CM$1-1)),"")</f>
        <v/>
      </c>
      <c r="CN146" s="308" t="str">
        <f ca="1">IF(AND(ISNUMBER($A146),ISNUMBER(CN$1)),IF(OFFSET(CountryData!$A$1,'Quality check'!$A146-1,'Quality check'!CN$1-1)=0,"",OFFSET(CountryData!$A$1,'Quality check'!$A146-1,'Quality check'!CN$1-1)),"")</f>
        <v/>
      </c>
      <c r="CO146" s="308" t="str">
        <f ca="1">IF(AND(ISNUMBER($A146),ISNUMBER(CO$1)),IF(OFFSET(CountryData!$A$1,'Quality check'!$A146-1,'Quality check'!CO$1-1)=0,"",OFFSET(CountryData!$A$1,'Quality check'!$A146-1,'Quality check'!CO$1-1)),"")</f>
        <v/>
      </c>
      <c r="CP146" s="308" t="str">
        <f ca="1">IF(AND(ISNUMBER($A146),ISNUMBER(CP$1)),IF(OFFSET(CountryData!$A$1,'Quality check'!$A146-1,'Quality check'!CP$1-1)=0,"",OFFSET(CountryData!$A$1,'Quality check'!$A146-1,'Quality check'!CP$1-1)),"")</f>
        <v/>
      </c>
      <c r="CQ146" s="308" t="str">
        <f ca="1">IF(AND(ISNUMBER($A146),ISNUMBER(CQ$1)),IF(OFFSET(CountryData!$A$1,'Quality check'!$A146-1,'Quality check'!CQ$1-1)=0,"",OFFSET(CountryData!$A$1,'Quality check'!$A146-1,'Quality check'!CQ$1-1)),"")</f>
        <v/>
      </c>
      <c r="CR146" s="203" t="str">
        <f ca="1">IF(AND(ISNUMBER($A146),ISNUMBER(CR$1)),IF(OFFSET(CountryData!$A$1,'Quality check'!$A146-1,'Quality check'!CR$1-1)=0,"",OFFSET(CountryData!$A$1,'Quality check'!$A146-1,'Quality check'!CR$1-1)),"")</f>
        <v/>
      </c>
      <c r="CS146" s="203" t="str">
        <f ca="1">IF(AND(ISNUMBER($A146),ISNUMBER(CS$1)),IF(OFFSET(CountryData!$A$1,'Quality check'!$A146-1,'Quality check'!CS$1-1)=0,"",OFFSET(CountryData!$A$1,'Quality check'!$A146-1,'Quality check'!CS$1-1)),"")</f>
        <v/>
      </c>
      <c r="CT146" s="203" t="str">
        <f ca="1">IF(AND(ISNUMBER($A146),ISNUMBER(CT$1)),IF(OFFSET(CountryData!$A$1,'Quality check'!$A146-1,'Quality check'!CT$1-1)=0,"",OFFSET(CountryData!$A$1,'Quality check'!$A146-1,'Quality check'!CT$1-1)),"")</f>
        <v/>
      </c>
      <c r="CU146" s="203" t="str">
        <f ca="1">IF(AND(ISNUMBER($A146),ISNUMBER(CU$1)),IF(OFFSET(CountryData!$A$1,'Quality check'!$A146-1,'Quality check'!CU$1-1)=0,"",OFFSET(CountryData!$A$1,'Quality check'!$A146-1,'Quality check'!CU$1-1)),"")</f>
        <v/>
      </c>
      <c r="CV146" s="203" t="str">
        <f ca="1">IF(AND(ISNUMBER($A146),ISNUMBER(CV$1)),IF(OFFSET(CountryData!$A$1,'Quality check'!$A146-1,'Quality check'!CV$1-1)=0,"",OFFSET(CountryData!$A$1,'Quality check'!$A146-1,'Quality check'!CV$1-1)),"")</f>
        <v/>
      </c>
      <c r="CW146" s="203" t="str">
        <f ca="1">IF(AND(ISNUMBER($A146),ISNUMBER(CW$1)),IF(OFFSET(CountryData!$A$1,'Quality check'!$A146-1,'Quality check'!CW$1-1)=0,"",OFFSET(CountryData!$A$1,'Quality check'!$A146-1,'Quality check'!CW$1-1)),"")</f>
        <v/>
      </c>
      <c r="CX146" s="203" t="str">
        <f ca="1">IF(AND(ISNUMBER($A146),ISNUMBER(CX$1)),IF(OFFSET(CountryData!$A$1,'Quality check'!$A146-1,'Quality check'!CX$1-1)=0,"",OFFSET(CountryData!$A$1,'Quality check'!$A146-1,'Quality check'!CX$1-1)),"")</f>
        <v/>
      </c>
      <c r="CY146" s="203" t="str">
        <f ca="1">IF(AND(ISNUMBER($A146),ISNUMBER(CY$1)),IF(OFFSET(CountryData!$A$1,'Quality check'!$A146-1,'Quality check'!CY$1-1)=0,"",OFFSET(CountryData!$A$1,'Quality check'!$A146-1,'Quality check'!CY$1-1)),"")</f>
        <v/>
      </c>
      <c r="CZ146" s="308" t="str">
        <f ca="1">IF(AND(ISNUMBER($A146),ISNUMBER(CZ$1)),IF(OFFSET(CountryData!$A$1,'Quality check'!$A146-1,'Quality check'!CZ$1-1)=0,"",OFFSET(CountryData!$A$1,'Quality check'!$A146-1,'Quality check'!CZ$1-1)),"")</f>
        <v/>
      </c>
      <c r="DA146" s="308" t="str">
        <f ca="1">IF(AND(ISNUMBER($A146),ISNUMBER(DA$1)),IF(OFFSET(CountryData!$A$1,'Quality check'!$A146-1,'Quality check'!DA$1-1)=0,"",OFFSET(CountryData!$A$1,'Quality check'!$A146-1,'Quality check'!DA$1-1)),"")</f>
        <v/>
      </c>
      <c r="DB146" s="202" t="str">
        <f ca="1">IF(AND(ISNUMBER($A146),ISNUMBER(DB$1)),IF(OFFSET(CountryData!$A$1,'Quality check'!$A146-1,'Quality check'!DB$1-1)=0,"",OFFSET(CountryData!$A$1,'Quality check'!$A146-1,'Quality check'!DB$1-1)),"")</f>
        <v/>
      </c>
      <c r="DC146" s="308" t="str">
        <f ca="1">IF(AND(ISNUMBER($A146),ISNUMBER(DC$1)),IF(OFFSET(CountryData!$A$1,'Quality check'!$A146-1,'Quality check'!DC$1-1)=0,"",OFFSET(CountryData!$A$1,'Quality check'!$A146-1,'Quality check'!DC$1-1)),"")</f>
        <v/>
      </c>
      <c r="DD146" s="308" t="str">
        <f ca="1">IF(AND(ISNUMBER($A146),ISNUMBER(DD$1)),IF(OFFSET(CountryData!$A$1,'Quality check'!$A146-1,'Quality check'!DD$1-1)=0,"",OFFSET(CountryData!$A$1,'Quality check'!$A146-1,'Quality check'!DD$1-1)),"")</f>
        <v/>
      </c>
      <c r="DE146" s="202" t="str">
        <f ca="1">IF(AND(ISNUMBER($A146),ISNUMBER(DE$1)),IF(OFFSET(CountryData!$A$1,'Quality check'!$A146-1,'Quality check'!DE$1-1)=0,"",OFFSET(CountryData!$A$1,'Quality check'!$A146-1,'Quality check'!DE$1-1)),"")</f>
        <v/>
      </c>
      <c r="DF146" s="203" t="str">
        <f ca="1">IF(AND(ISNUMBER($A146),ISNUMBER(DF$1)),IF(OFFSET(CountryData!$A$1,'Quality check'!$A146-1,'Quality check'!DF$1-1)=0,"",OFFSET(CountryData!$A$1,'Quality check'!$A146-1,'Quality check'!DF$1-1)),"")</f>
        <v/>
      </c>
      <c r="DG146" s="308" t="str">
        <f ca="1">IF(AND(ISNUMBER($A146),ISNUMBER(DG$1)),IF(OFFSET(CountryData!$A$1,'Quality check'!$A146-1,'Quality check'!DG$1-1)=0,"",OFFSET(CountryData!$A$1,'Quality check'!$A146-1,'Quality check'!DG$1-1)),"")</f>
        <v/>
      </c>
      <c r="DH146" s="203" t="str">
        <f ca="1">IF(AND(ISNUMBER($A146),ISNUMBER(DH$1)),IF(OFFSET(CountryData!$A$1,'Quality check'!$A146-1,'Quality check'!DH$1-1)=0,"",OFFSET(CountryData!$A$1,'Quality check'!$A146-1,'Quality check'!DH$1-1)),"")</f>
        <v/>
      </c>
      <c r="DI146" s="308" t="str">
        <f ca="1">IF(AND(ISNUMBER($A146),ISNUMBER(DI$1)),IF(OFFSET(CountryData!$A$1,'Quality check'!$A146-1,'Quality check'!DI$1-1)=0,"",OFFSET(CountryData!$A$1,'Quality check'!$A146-1,'Quality check'!DI$1-1)),"")</f>
        <v/>
      </c>
      <c r="DJ146" s="308" t="str">
        <f ca="1">IF(AND(ISNUMBER($A146),ISNUMBER(DJ$1)),IF(OFFSET(CountryData!$A$1,'Quality check'!$A146-1,'Quality check'!DJ$1-1)=0,"",OFFSET(CountryData!$A$1,'Quality check'!$A146-1,'Quality check'!DJ$1-1)),"")</f>
        <v/>
      </c>
      <c r="DK146" s="203" t="str">
        <f ca="1">IF(AND(ISNUMBER($A146),ISNUMBER(DK$1)),IF(OFFSET(CountryData!$A$1,'Quality check'!$A146-1,'Quality check'!DK$1-1)=0,"",OFFSET(CountryData!$A$1,'Quality check'!$A146-1,'Quality check'!DK$1-1)),"")</f>
        <v/>
      </c>
      <c r="DL146" s="203" t="str">
        <f ca="1">IF(AND(ISNUMBER($A146),ISNUMBER(DL$1)),IF(OFFSET(CountryData!$A$1,'Quality check'!$A146-1,'Quality check'!DL$1-1)=0,"",OFFSET(CountryData!$A$1,'Quality check'!$A146-1,'Quality check'!DL$1-1)),"")</f>
        <v/>
      </c>
      <c r="DM146" s="203" t="str">
        <f ca="1">IF(AND(ISNUMBER($A146),ISNUMBER(DM$1)),IF(OFFSET(CountryData!$A$1,'Quality check'!$A146-1,'Quality check'!DM$1-1)=0,"",OFFSET(CountryData!$A$1,'Quality check'!$A146-1,'Quality check'!DM$1-1)),"")</f>
        <v/>
      </c>
      <c r="DN146" s="203" t="str">
        <f ca="1">IF(AND(ISNUMBER($A146),ISNUMBER(DN$1)),IF(OFFSET(CountryData!$A$1,'Quality check'!$A146-1,'Quality check'!DN$1-1)=0,"",OFFSET(CountryData!$A$1,'Quality check'!$A146-1,'Quality check'!DN$1-1)),"")</f>
        <v/>
      </c>
      <c r="DO146" t="str">
        <f ca="1">IF(AND(ISNUMBER($A146),ISNUMBER(DO$1)),IF(OFFSET(CountryData!$A$1,'Quality check'!$A146-1,'Quality check'!DO$1-1)=0,"",OFFSET(CountryData!$A$1,'Quality check'!$A146-1,'Quality check'!DO$1-1)),"")</f>
        <v/>
      </c>
      <c r="DP146" t="str">
        <f ca="1">IF(AND(ISNUMBER($A146),ISNUMBER(DP$1)),IF(OFFSET(CountryData!$A$1,'Quality check'!$A146-1,'Quality check'!DP$1-1)=0,"",OFFSET(CountryData!$A$1,'Quality check'!$A146-1,'Quality check'!DP$1-1)),"")</f>
        <v/>
      </c>
      <c r="EF146" t="str">
        <f t="shared" si="14"/>
        <v/>
      </c>
      <c r="EG146" t="str">
        <f t="shared" si="15"/>
        <v/>
      </c>
      <c r="EH146" t="str">
        <f t="shared" si="11"/>
        <v/>
      </c>
    </row>
    <row r="147" spans="1:138" x14ac:dyDescent="0.25">
      <c r="F147" s="203" t="str">
        <f ca="1">IF(AND(ISNUMBER($A147),ISNUMBER(F$1)),IF(OFFSET(CountryData!$A$1,'Quality check'!$A147-1,'Quality check'!F$1-1)=0,"",OFFSET(CountryData!$A$1,'Quality check'!$A147-1,'Quality check'!F$1-1)),"")</f>
        <v/>
      </c>
      <c r="G147" s="203" t="str">
        <f ca="1">IF(AND(ISNUMBER($A147),ISNUMBER(G$1)),IF(OFFSET(CountryData!$A$1,'Quality check'!$A147-1,'Quality check'!G$1-1)=0,"",OFFSET(CountryData!$A$1,'Quality check'!$A147-1,'Quality check'!G$1-1)),"")</f>
        <v/>
      </c>
      <c r="H147" s="202" t="str">
        <f ca="1">IF(AND(ISNUMBER($A147),ISNUMBER(H$1)),IF(OFFSET(CountryData!$A$1,'Quality check'!$A147-1,'Quality check'!H$1-1)=0,"",OFFSET(CountryData!$A$1,'Quality check'!$A147-1,'Quality check'!H$1-1)),"")</f>
        <v/>
      </c>
      <c r="I147" s="202" t="str">
        <f ca="1">IF(AND(ISNUMBER($A147),ISNUMBER(I$1)),IF(OFFSET(CountryData!$A$1,'Quality check'!$A147-1,'Quality check'!I$1-1)=0,"",OFFSET(CountryData!$A$1,'Quality check'!$A147-1,'Quality check'!I$1-1)),"")</f>
        <v/>
      </c>
      <c r="J147" s="203" t="str">
        <f ca="1">IF(AND(ISNUMBER($A147),ISNUMBER(J$1)),IF(OFFSET(CountryData!$A$1,'Quality check'!$A147-1,'Quality check'!J$1-1)=0,"",OFFSET(CountryData!$A$1,'Quality check'!$A147-1,'Quality check'!J$1-1)),"")</f>
        <v/>
      </c>
      <c r="K147" s="203" t="str">
        <f ca="1">IF(AND(ISNUMBER($A147),ISNUMBER(K$1)),IF(OFFSET(CountryData!$A$1,'Quality check'!$A147-1,'Quality check'!K$1-1)=0,"",OFFSET(CountryData!$A$1,'Quality check'!$A147-1,'Quality check'!K$1-1)),"")</f>
        <v/>
      </c>
      <c r="L147" s="203" t="str">
        <f ca="1">IF(AND(ISNUMBER($A147),ISNUMBER(L$1)),IF(OFFSET(CountryData!$A$1,'Quality check'!$A147-1,'Quality check'!L$1-1)=0,"",OFFSET(CountryData!$A$1,'Quality check'!$A147-1,'Quality check'!L$1-1)),"")</f>
        <v/>
      </c>
      <c r="M147" s="203" t="str">
        <f ca="1">IF(AND(ISNUMBER($A147),ISNUMBER(M$1)),IF(OFFSET(CountryData!$A$1,'Quality check'!$A147-1,'Quality check'!M$1-1)=0,"",OFFSET(CountryData!$A$1,'Quality check'!$A147-1,'Quality check'!M$1-1)),"")</f>
        <v/>
      </c>
      <c r="N147" s="203" t="str">
        <f ca="1">IF(AND(ISNUMBER($A147),ISNUMBER(N$1)),IF(OFFSET(CountryData!$A$1,'Quality check'!$A147-1,'Quality check'!N$1-1)=0,"",OFFSET(CountryData!$A$1,'Quality check'!$A147-1,'Quality check'!N$1-1)),"")</f>
        <v/>
      </c>
      <c r="O147" s="203" t="str">
        <f ca="1">IF(AND(ISNUMBER($A147),ISNUMBER(O$1)),IF(OFFSET(CountryData!$A$1,'Quality check'!$A147-1,'Quality check'!O$1-1)=0,"",OFFSET(CountryData!$A$1,'Quality check'!$A147-1,'Quality check'!O$1-1)),"")</f>
        <v/>
      </c>
      <c r="P147" s="203" t="str">
        <f ca="1">IF(AND(ISNUMBER($A147),ISNUMBER(P$1)),IF(OFFSET(CountryData!$A$1,'Quality check'!$A147-1,'Quality check'!P$1-1)=0,"",OFFSET(CountryData!$A$1,'Quality check'!$A147-1,'Quality check'!P$1-1)),"")</f>
        <v/>
      </c>
      <c r="Q147" s="203" t="str">
        <f ca="1">IF(AND(ISNUMBER($A147),ISNUMBER(Q$1)),IF(OFFSET(CountryData!$A$1,'Quality check'!$A147-1,'Quality check'!Q$1-1)=0,"",OFFSET(CountryData!$A$1,'Quality check'!$A147-1,'Quality check'!Q$1-1)),"")</f>
        <v/>
      </c>
      <c r="R147" s="203" t="str">
        <f ca="1">IF(AND(ISNUMBER($A147),ISNUMBER(R$1)),IF(OFFSET(CountryData!$A$1,'Quality check'!$A147-1,'Quality check'!R$1-1)=0,"",OFFSET(CountryData!$A$1,'Quality check'!$A147-1,'Quality check'!R$1-1)),"")</f>
        <v/>
      </c>
      <c r="S147" s="203" t="str">
        <f ca="1">IF(AND(ISNUMBER($A147),ISNUMBER(S$1)),IF(OFFSET(CountryData!$A$1,'Quality check'!$A147-1,'Quality check'!S$1-1)=0,"",OFFSET(CountryData!$A$1,'Quality check'!$A147-1,'Quality check'!S$1-1)),"")</f>
        <v/>
      </c>
      <c r="T147" s="202" t="str">
        <f ca="1">IF(AND(ISNUMBER($A147),ISNUMBER(T$1)),IF(OFFSET(CountryData!$A$1,'Quality check'!$A147-1,'Quality check'!T$1-1)=0,"",OFFSET(CountryData!$A$1,'Quality check'!$A147-1,'Quality check'!T$1-1)),"")</f>
        <v/>
      </c>
      <c r="U147" s="203" t="str">
        <f ca="1">IF(AND(ISNUMBER($A147),ISNUMBER(U$1)),IF(OFFSET(CountryData!$A$1,'Quality check'!$A147-1,'Quality check'!U$1-1)=0,"",OFFSET(CountryData!$A$1,'Quality check'!$A147-1,'Quality check'!U$1-1)),"")</f>
        <v/>
      </c>
      <c r="V147" s="203" t="str">
        <f ca="1">IF(AND(ISNUMBER($A147),ISNUMBER(V$1)),IF(OFFSET(CountryData!$A$1,'Quality check'!$A147-1,'Quality check'!V$1-1)=0,"",OFFSET(CountryData!$A$1,'Quality check'!$A147-1,'Quality check'!V$1-1)),"")</f>
        <v/>
      </c>
      <c r="W147" s="202" t="str">
        <f ca="1">IF(AND(ISNUMBER($A147),ISNUMBER(W$1)),IF(OFFSET(CountryData!$A$1,'Quality check'!$A147-1,'Quality check'!W$1-1)=0,"",OFFSET(CountryData!$A$1,'Quality check'!$A147-1,'Quality check'!W$1-1)),"")</f>
        <v/>
      </c>
      <c r="X147" s="202" t="str">
        <f ca="1">IF(AND(ISNUMBER($A147),ISNUMBER(X$1)),IF(OFFSET(CountryData!$A$1,'Quality check'!$A147-1,'Quality check'!X$1-1)=0,"",OFFSET(CountryData!$A$1,'Quality check'!$A147-1,'Quality check'!X$1-1)),"")</f>
        <v/>
      </c>
      <c r="Y147" s="202" t="str">
        <f ca="1">IF(AND(ISNUMBER($A147),ISNUMBER(Y$1)),IF(OFFSET(CountryData!$A$1,'Quality check'!$A147-1,'Quality check'!Y$1-1)=0,"",OFFSET(CountryData!$A$1,'Quality check'!$A147-1,'Quality check'!Y$1-1)),"")</f>
        <v/>
      </c>
      <c r="Z147" s="202" t="str">
        <f ca="1">IF(AND(ISNUMBER($A147),ISNUMBER(Z$1)),IF(OFFSET(CountryData!$A$1,'Quality check'!$A147-1,'Quality check'!Z$1-1)=0,"",OFFSET(CountryData!$A$1,'Quality check'!$A147-1,'Quality check'!Z$1-1)),"")</f>
        <v/>
      </c>
      <c r="AA147" s="203" t="str">
        <f ca="1">IF(AND(ISNUMBER($A147),ISNUMBER(AA$1)),IF(OFFSET(CountryData!$A$1,'Quality check'!$A147-1,'Quality check'!AA$1-1)=0,"",OFFSET(CountryData!$A$1,'Quality check'!$A147-1,'Quality check'!AA$1-1)),"")</f>
        <v/>
      </c>
      <c r="AB147" s="203" t="str">
        <f ca="1">IF(AND(ISNUMBER($A147),ISNUMBER(AB$1)),IF(OFFSET(CountryData!$A$1,'Quality check'!$A147-1,'Quality check'!AB$1-1)=0,"",OFFSET(CountryData!$A$1,'Quality check'!$A147-1,'Quality check'!AB$1-1)),"")</f>
        <v/>
      </c>
      <c r="AC147" s="203" t="str">
        <f ca="1">IF(AND(ISNUMBER($A147),ISNUMBER(AC$1)),IF(OFFSET(CountryData!$A$1,'Quality check'!$A147-1,'Quality check'!AC$1-1)=0,"",OFFSET(CountryData!$A$1,'Quality check'!$A147-1,'Quality check'!AC$1-1)),"")</f>
        <v/>
      </c>
      <c r="AD147" s="203" t="str">
        <f ca="1">IF(AND(ISNUMBER($A147),ISNUMBER(AD$1)),IF(OFFSET(CountryData!$A$1,'Quality check'!$A147-1,'Quality check'!AD$1-1)=0,"",OFFSET(CountryData!$A$1,'Quality check'!$A147-1,'Quality check'!AD$1-1)),"")</f>
        <v/>
      </c>
      <c r="AE147" s="202" t="str">
        <f ca="1">IF(AND(ISNUMBER($A147),ISNUMBER(AE$1)),IF(OFFSET(CountryData!$A$1,'Quality check'!$A147-1,'Quality check'!AE$1-1)=0,"",OFFSET(CountryData!$A$1,'Quality check'!$A147-1,'Quality check'!AE$1-1)),"")</f>
        <v/>
      </c>
      <c r="AF147" s="308" t="str">
        <f ca="1">IF(AND(ISNUMBER($A147),ISNUMBER(AF$1)),IF(OFFSET(CountryData!$A$1,'Quality check'!$A147-1,'Quality check'!AF$1-1)=0,"",OFFSET(CountryData!$A$1,'Quality check'!$A147-1,'Quality check'!AF$1-1)),"")</f>
        <v/>
      </c>
      <c r="AG147" s="203" t="str">
        <f ca="1">IF(AND(ISNUMBER($A147),ISNUMBER(AG$1)),IF(OFFSET(CountryData!$A$1,'Quality check'!$A147-1,'Quality check'!AG$1-1)=0,"",OFFSET(CountryData!$A$1,'Quality check'!$A147-1,'Quality check'!AG$1-1)),"")</f>
        <v/>
      </c>
      <c r="AH147" s="203" t="str">
        <f ca="1">IF(AND(ISNUMBER($A147),ISNUMBER(AH$1)),IF(OFFSET(CountryData!$A$1,'Quality check'!$A147-1,'Quality check'!AH$1-1)=0,"",OFFSET(CountryData!$A$1,'Quality check'!$A147-1,'Quality check'!AH$1-1)),"")</f>
        <v/>
      </c>
      <c r="AI147" s="203" t="str">
        <f ca="1">IF(AND(ISNUMBER($A147),ISNUMBER(AI$1)),IF(OFFSET(CountryData!$A$1,'Quality check'!$A147-1,'Quality check'!AI$1-1)=0,"",OFFSET(CountryData!$A$1,'Quality check'!$A147-1,'Quality check'!AI$1-1)),"")</f>
        <v/>
      </c>
      <c r="AJ147" s="202" t="str">
        <f ca="1">IF(AND(ISNUMBER($A147),ISNUMBER(AJ$1)),IF(OFFSET(CountryData!$A$1,'Quality check'!$A147-1,'Quality check'!AJ$1-1)=0,"",OFFSET(CountryData!$A$1,'Quality check'!$A147-1,'Quality check'!AJ$1-1)),"")</f>
        <v/>
      </c>
      <c r="AK147" s="202" t="str">
        <f ca="1">IF(AND(ISNUMBER($A147),ISNUMBER(AK$1)),IF(OFFSET(CountryData!$A$1,'Quality check'!$A147-1,'Quality check'!AK$1-1)=0,"",OFFSET(CountryData!$A$1,'Quality check'!$A147-1,'Quality check'!AK$1-1)),"")</f>
        <v/>
      </c>
      <c r="AL147" s="202" t="str">
        <f ca="1">IF(AND(ISNUMBER($A147),ISNUMBER(AL$1)),IF(OFFSET(CountryData!$A$1,'Quality check'!$A147-1,'Quality check'!AL$1-1)=0,"",OFFSET(CountryData!$A$1,'Quality check'!$A147-1,'Quality check'!AL$1-1)),"")</f>
        <v/>
      </c>
      <c r="AM147" s="202" t="str">
        <f ca="1">IF(AND(ISNUMBER($A147),ISNUMBER(AM$1)),IF(OFFSET(CountryData!$A$1,'Quality check'!$A147-1,'Quality check'!AM$1-1)=0,"",OFFSET(CountryData!$A$1,'Quality check'!$A147-1,'Quality check'!AM$1-1)),"")</f>
        <v/>
      </c>
      <c r="AN147" s="202" t="str">
        <f ca="1">IF(AND(ISNUMBER($A147),ISNUMBER(AN$1)),IF(OFFSET(CountryData!$A$1,'Quality check'!$A147-1,'Quality check'!AN$1-1)=0,"",OFFSET(CountryData!$A$1,'Quality check'!$A147-1,'Quality check'!AN$1-1)),"")</f>
        <v/>
      </c>
      <c r="AO147" s="203" t="str">
        <f ca="1">IF(AND(ISNUMBER($A147),ISNUMBER(AO$1)),IF(OFFSET(CountryData!$A$1,'Quality check'!$A147-1,'Quality check'!AO$1-1)=0,"",OFFSET(CountryData!$A$1,'Quality check'!$A147-1,'Quality check'!AO$1-1)),"")</f>
        <v/>
      </c>
      <c r="AP147" s="203" t="str">
        <f ca="1">IF(AND(ISNUMBER($A147),ISNUMBER(AP$1)),IF(OFFSET(CountryData!$A$1,'Quality check'!$A147-1,'Quality check'!AP$1-1)=0,"",OFFSET(CountryData!$A$1,'Quality check'!$A147-1,'Quality check'!AP$1-1)),"")</f>
        <v/>
      </c>
      <c r="AQ147" s="202" t="str">
        <f ca="1">IF(AND(ISNUMBER($A147),ISNUMBER(AQ$1)),IF(OFFSET(CountryData!$A$1,'Quality check'!$A147-1,'Quality check'!AQ$1-1)=0,"",OFFSET(CountryData!$A$1,'Quality check'!$A147-1,'Quality check'!AQ$1-1)),"")</f>
        <v/>
      </c>
      <c r="AR147" s="202" t="str">
        <f ca="1">IF(AND(ISNUMBER($A147),ISNUMBER(AR$1)),IF(OFFSET(CountryData!$A$1,'Quality check'!$A147-1,'Quality check'!AR$1-1)=0,"",OFFSET(CountryData!$A$1,'Quality check'!$A147-1,'Quality check'!AR$1-1)),"")</f>
        <v/>
      </c>
      <c r="AS147" s="202" t="str">
        <f ca="1">IF(AND(ISNUMBER($A147),ISNUMBER(AS$1)),IF(OFFSET(CountryData!$A$1,'Quality check'!$A147-1,'Quality check'!AS$1-1)=0,"",OFFSET(CountryData!$A$1,'Quality check'!$A147-1,'Quality check'!AS$1-1)),"")</f>
        <v/>
      </c>
      <c r="AT147" s="202" t="str">
        <f ca="1">IF(AND(ISNUMBER($A147),ISNUMBER(AT$1)),IF(OFFSET(CountryData!$A$1,'Quality check'!$A147-1,'Quality check'!AT$1-1)=0,"",OFFSET(CountryData!$A$1,'Quality check'!$A147-1,'Quality check'!AT$1-1)),"")</f>
        <v/>
      </c>
      <c r="AU147" s="202" t="str">
        <f ca="1">IF(AND(ISNUMBER($A147),ISNUMBER(AU$1)),IF(OFFSET(CountryData!$A$1,'Quality check'!$A147-1,'Quality check'!AU$1-1)=0,"",OFFSET(CountryData!$A$1,'Quality check'!$A147-1,'Quality check'!AU$1-1)),"")</f>
        <v/>
      </c>
      <c r="AV147" s="202" t="str">
        <f ca="1">IF(AND(ISNUMBER($A147),ISNUMBER(AV$1)),IF(OFFSET(CountryData!$A$1,'Quality check'!$A147-1,'Quality check'!AV$1-1)=0,"",OFFSET(CountryData!$A$1,'Quality check'!$A147-1,'Quality check'!AV$1-1)),"")</f>
        <v/>
      </c>
      <c r="AW147" s="203" t="str">
        <f ca="1">IF(AND(ISNUMBER($A147),ISNUMBER(AW$1)),IF(OFFSET(CountryData!$A$1,'Quality check'!$A147-1,'Quality check'!AW$1-1)=0,"",OFFSET(CountryData!$A$1,'Quality check'!$A147-1,'Quality check'!AW$1-1)),"")</f>
        <v/>
      </c>
      <c r="AX147" s="203" t="str">
        <f ca="1">IF(AND(ISNUMBER($A147),ISNUMBER(AX$1)),IF(OFFSET(CountryData!$A$1,'Quality check'!$A147-1,'Quality check'!AX$1-1)=0,"",OFFSET(CountryData!$A$1,'Quality check'!$A147-1,'Quality check'!AX$1-1)),"")</f>
        <v/>
      </c>
      <c r="AY147" s="202" t="str">
        <f ca="1">IF(AND(ISNUMBER($A147),ISNUMBER(AY$1)),IF(OFFSET(CountryData!$A$1,'Quality check'!$A147-1,'Quality check'!AY$1-1)=0,"",OFFSET(CountryData!$A$1,'Quality check'!$A147-1,'Quality check'!AY$1-1)),"")</f>
        <v/>
      </c>
      <c r="AZ147" s="202" t="str">
        <f ca="1">IF(AND(ISNUMBER($A147),ISNUMBER(AZ$1)),IF(OFFSET(CountryData!$A$1,'Quality check'!$A147-1,'Quality check'!AZ$1-1)=0,"",OFFSET(CountryData!$A$1,'Quality check'!$A147-1,'Quality check'!AZ$1-1)),"")</f>
        <v/>
      </c>
      <c r="BA147" s="202" t="str">
        <f ca="1">IF(AND(ISNUMBER($A147),ISNUMBER(BA$1)),IF(OFFSET(CountryData!$A$1,'Quality check'!$A147-1,'Quality check'!BA$1-1)=0,"",OFFSET(CountryData!$A$1,'Quality check'!$A147-1,'Quality check'!BA$1-1)),"")</f>
        <v/>
      </c>
      <c r="BB147" s="202" t="str">
        <f ca="1">IF(AND(ISNUMBER($A147),ISNUMBER(BB$1)),IF(OFFSET(CountryData!$A$1,'Quality check'!$A147-1,'Quality check'!BB$1-1)=0,"",OFFSET(CountryData!$A$1,'Quality check'!$A147-1,'Quality check'!BB$1-1)),"")</f>
        <v/>
      </c>
      <c r="BC147" s="202" t="str">
        <f ca="1">IF(AND(ISNUMBER($A147),ISNUMBER(BC$1)),IF(OFFSET(CountryData!$A$1,'Quality check'!$A147-1,'Quality check'!BC$1-1)=0,"",OFFSET(CountryData!$A$1,'Quality check'!$A147-1,'Quality check'!BC$1-1)),"")</f>
        <v/>
      </c>
      <c r="BD147" s="313" t="str">
        <f ca="1">IF(AND(ISNUMBER($A147),ISNUMBER(BD$1)),IF(OFFSET(CountryData!$A$1,'Quality check'!$A147-1,'Quality check'!BD$1-1)=0,"",OFFSET(CountryData!$A$1,'Quality check'!$A147-1,'Quality check'!BD$1-1)),"")</f>
        <v/>
      </c>
      <c r="BE147" s="313" t="str">
        <f ca="1">IF(AND(ISNUMBER($A147),ISNUMBER(BE$1)),IF(OFFSET(CountryData!$A$1,'Quality check'!$A147-1,'Quality check'!BE$1-1)=0,"",OFFSET(CountryData!$A$1,'Quality check'!$A147-1,'Quality check'!BE$1-1)),"")</f>
        <v/>
      </c>
      <c r="BF147" s="313" t="str">
        <f ca="1">IF(AND(ISNUMBER($A147),ISNUMBER(BF$1)),IF(OFFSET(CountryData!$A$1,'Quality check'!$A147-1,'Quality check'!BF$1-1)=0,"",OFFSET(CountryData!$A$1,'Quality check'!$A147-1,'Quality check'!BF$1-1)),"")</f>
        <v/>
      </c>
      <c r="BG147" s="203" t="str">
        <f ca="1">IF(AND(ISNUMBER($A147),ISNUMBER(BG$1)),IF(OFFSET(CountryData!$A$1,'Quality check'!$A147-1,'Quality check'!BG$1-1)=0,"",OFFSET(CountryData!$A$1,'Quality check'!$A147-1,'Quality check'!BG$1-1)),"")</f>
        <v/>
      </c>
      <c r="BH147" s="202" t="str">
        <f ca="1">IF(AND(ISNUMBER($A147),ISNUMBER(BH$1)),IF(OFFSET(CountryData!$A$1,'Quality check'!$A147-1,'Quality check'!BH$1-1)=0,"",OFFSET(CountryData!$A$1,'Quality check'!$A147-1,'Quality check'!BH$1-1)),"")</f>
        <v/>
      </c>
      <c r="BI147" s="203" t="str">
        <f ca="1">IF(AND(ISNUMBER($A147),ISNUMBER(BI$1)),IF(OFFSET(CountryData!$A$1,'Quality check'!$A147-1,'Quality check'!BI$1-1)=0,"",OFFSET(CountryData!$A$1,'Quality check'!$A147-1,'Quality check'!BI$1-1)),"")</f>
        <v/>
      </c>
      <c r="BJ147" s="202" t="str">
        <f ca="1">IF(AND(ISNUMBER($A147),ISNUMBER(BJ$1)),IF(OFFSET(CountryData!$A$1,'Quality check'!$A147-1,'Quality check'!BJ$1-1)=0,"",OFFSET(CountryData!$A$1,'Quality check'!$A147-1,'Quality check'!BJ$1-1)),"")</f>
        <v/>
      </c>
      <c r="BK147" s="202" t="str">
        <f ca="1">IF(AND(ISNUMBER($A147),ISNUMBER(BK$1)),IF(OFFSET(CountryData!$A$1,'Quality check'!$A147-1,'Quality check'!BK$1-1)=0,"",OFFSET(CountryData!$A$1,'Quality check'!$A147-1,'Quality check'!BK$1-1)),"")</f>
        <v/>
      </c>
      <c r="BL147" s="308" t="str">
        <f ca="1">IF(AND(ISNUMBER($A147),ISNUMBER(BL$1)),IF(OFFSET(CountryData!$A$1,'Quality check'!$A147-1,'Quality check'!BL$1-1)=0,"",OFFSET(CountryData!$A$1,'Quality check'!$A147-1,'Quality check'!BL$1-1)),"")</f>
        <v/>
      </c>
      <c r="BM147" s="308" t="str">
        <f ca="1">IF(AND(ISNUMBER($A147),ISNUMBER(BM$1)),IF(OFFSET(CountryData!$A$1,'Quality check'!$A147-1,'Quality check'!BM$1-1)=0,"",OFFSET(CountryData!$A$1,'Quality check'!$A147-1,'Quality check'!BM$1-1)),"")</f>
        <v/>
      </c>
      <c r="BN147" s="308" t="str">
        <f ca="1">IF(AND(ISNUMBER($A147),ISNUMBER(BN$1)),IF(OFFSET(CountryData!$A$1,'Quality check'!$A147-1,'Quality check'!BN$1-1)=0,"",OFFSET(CountryData!$A$1,'Quality check'!$A147-1,'Quality check'!BN$1-1)),"")</f>
        <v/>
      </c>
      <c r="BO147" s="308" t="str">
        <f ca="1">IF(AND(ISNUMBER($A147),ISNUMBER(BO$1)),IF(OFFSET(CountryData!$A$1,'Quality check'!$A147-1,'Quality check'!BO$1-1)=0,"",OFFSET(CountryData!$A$1,'Quality check'!$A147-1,'Quality check'!BO$1-1)),"")</f>
        <v/>
      </c>
      <c r="BP147" s="308" t="str">
        <f ca="1">IF(AND(ISNUMBER($A147),ISNUMBER(BP$1)),IF(OFFSET(CountryData!$A$1,'Quality check'!$A147-1,'Quality check'!BP$1-1)=0,"",OFFSET(CountryData!$A$1,'Quality check'!$A147-1,'Quality check'!BP$1-1)),"")</f>
        <v/>
      </c>
      <c r="BQ147" s="308" t="str">
        <f ca="1">IF(AND(ISNUMBER($A147),ISNUMBER(BQ$1)),IF(OFFSET(CountryData!$A$1,'Quality check'!$A147-1,'Quality check'!BQ$1-1)=0,"",OFFSET(CountryData!$A$1,'Quality check'!$A147-1,'Quality check'!BQ$1-1)),"")</f>
        <v/>
      </c>
      <c r="BR147" s="308" t="str">
        <f ca="1">IF(AND(ISNUMBER($A147),ISNUMBER(BR$1)),IF(OFFSET(CountryData!$A$1,'Quality check'!$A147-1,'Quality check'!BR$1-1)=0,"",OFFSET(CountryData!$A$1,'Quality check'!$A147-1,'Quality check'!BR$1-1)),"")</f>
        <v/>
      </c>
      <c r="BS147" s="308" t="str">
        <f ca="1">IF(AND(ISNUMBER($A147),ISNUMBER(BS$1)),IF(OFFSET(CountryData!$A$1,'Quality check'!$A147-1,'Quality check'!BS$1-1)=0,"",OFFSET(CountryData!$A$1,'Quality check'!$A147-1,'Quality check'!BS$1-1)),"")</f>
        <v/>
      </c>
      <c r="BT147" s="308" t="str">
        <f ca="1">IF(AND(ISNUMBER($A147),ISNUMBER(BT$1)),IF(OFFSET(CountryData!$A$1,'Quality check'!$A147-1,'Quality check'!BT$1-1)=0,"",OFFSET(CountryData!$A$1,'Quality check'!$A147-1,'Quality check'!BT$1-1)),"")</f>
        <v/>
      </c>
      <c r="BU147" s="308" t="str">
        <f ca="1">IF(AND(ISNUMBER($A147),ISNUMBER(BU$1)),IF(OFFSET(CountryData!$A$1,'Quality check'!$A147-1,'Quality check'!BU$1-1)=0,"",OFFSET(CountryData!$A$1,'Quality check'!$A147-1,'Quality check'!BU$1-1)),"")</f>
        <v/>
      </c>
      <c r="BV147" s="308" t="str">
        <f ca="1">IF(AND(ISNUMBER($A147),ISNUMBER(BV$1)),IF(OFFSET(CountryData!$A$1,'Quality check'!$A147-1,'Quality check'!BV$1-1)=0,"",OFFSET(CountryData!$A$1,'Quality check'!$A147-1,'Quality check'!BV$1-1)),"")</f>
        <v/>
      </c>
      <c r="BW147" s="308" t="str">
        <f ca="1">IF(AND(ISNUMBER($A147),ISNUMBER(BW$1)),IF(OFFSET(CountryData!$A$1,'Quality check'!$A147-1,'Quality check'!BW$1-1)=0,"",OFFSET(CountryData!$A$1,'Quality check'!$A147-1,'Quality check'!BW$1-1)),"")</f>
        <v/>
      </c>
      <c r="BX147" s="202" t="str">
        <f ca="1">IF(AND(ISNUMBER($A147),ISNUMBER(BX$1)),IF(OFFSET(CountryData!$A$1,'Quality check'!$A147-1,'Quality check'!BX$1-1)=0,"",OFFSET(CountryData!$A$1,'Quality check'!$A147-1,'Quality check'!BX$1-1)),"")</f>
        <v/>
      </c>
      <c r="BY147" s="308" t="str">
        <f ca="1">IF(AND(ISNUMBER($A147),ISNUMBER(BY$1)),IF(OFFSET(CountryData!$A$1,'Quality check'!$A147-1,'Quality check'!BY$1-1)=0,"",OFFSET(CountryData!$A$1,'Quality check'!$A147-1,'Quality check'!BY$1-1)),"")</f>
        <v/>
      </c>
      <c r="BZ147" s="308" t="str">
        <f ca="1">IF(AND(ISNUMBER($A147),ISNUMBER(BZ$1)),IF(OFFSET(CountryData!$A$1,'Quality check'!$A147-1,'Quality check'!BZ$1-1)=0,"",OFFSET(CountryData!$A$1,'Quality check'!$A147-1,'Quality check'!BZ$1-1)),"")</f>
        <v/>
      </c>
      <c r="CA147" s="308" t="str">
        <f ca="1">IF(AND(ISNUMBER($A147),ISNUMBER(CA$1)),IF(OFFSET(CountryData!$A$1,'Quality check'!$A147-1,'Quality check'!CA$1-1)=0,"",OFFSET(CountryData!$A$1,'Quality check'!$A147-1,'Quality check'!CA$1-1)),"")</f>
        <v/>
      </c>
      <c r="CB147" s="308" t="str">
        <f ca="1">IF(AND(ISNUMBER($A147),ISNUMBER(CB$1)),IF(OFFSET(CountryData!$A$1,'Quality check'!$A147-1,'Quality check'!CB$1-1)=0,"",OFFSET(CountryData!$A$1,'Quality check'!$A147-1,'Quality check'!CB$1-1)),"")</f>
        <v/>
      </c>
      <c r="CC147" s="308" t="str">
        <f ca="1">IF(AND(ISNUMBER($A147),ISNUMBER(CC$1)),IF(OFFSET(CountryData!$A$1,'Quality check'!$A147-1,'Quality check'!CC$1-1)=0,"",OFFSET(CountryData!$A$1,'Quality check'!$A147-1,'Quality check'!CC$1-1)),"")</f>
        <v/>
      </c>
      <c r="CD147" s="308" t="str">
        <f ca="1">IF(AND(ISNUMBER($A147),ISNUMBER(CD$1)),IF(OFFSET(CountryData!$A$1,'Quality check'!$A147-1,'Quality check'!CD$1-1)=0,"",OFFSET(CountryData!$A$1,'Quality check'!$A147-1,'Quality check'!CD$1-1)),"")</f>
        <v/>
      </c>
      <c r="CE147" s="308" t="str">
        <f ca="1">IF(AND(ISNUMBER($A147),ISNUMBER(CE$1)),IF(OFFSET(CountryData!$A$1,'Quality check'!$A147-1,'Quality check'!CE$1-1)=0,"",OFFSET(CountryData!$A$1,'Quality check'!$A147-1,'Quality check'!CE$1-1)),"")</f>
        <v/>
      </c>
      <c r="CF147" s="308" t="str">
        <f ca="1">IF(AND(ISNUMBER($A147),ISNUMBER(CF$1)),IF(OFFSET(CountryData!$A$1,'Quality check'!$A147-1,'Quality check'!CF$1-1)=0,"",OFFSET(CountryData!$A$1,'Quality check'!$A147-1,'Quality check'!CF$1-1)),"")</f>
        <v/>
      </c>
      <c r="CG147" s="308" t="str">
        <f ca="1">IF(AND(ISNUMBER($A147),ISNUMBER(CG$1)),IF(OFFSET(CountryData!$A$1,'Quality check'!$A147-1,'Quality check'!CG$1-1)=0,"",OFFSET(CountryData!$A$1,'Quality check'!$A147-1,'Quality check'!CG$1-1)),"")</f>
        <v/>
      </c>
      <c r="CH147" s="308" t="str">
        <f ca="1">IF(AND(ISNUMBER($A147),ISNUMBER(CH$1)),IF(OFFSET(CountryData!$A$1,'Quality check'!$A147-1,'Quality check'!CH$1-1)=0,"",OFFSET(CountryData!$A$1,'Quality check'!$A147-1,'Quality check'!CH$1-1)),"")</f>
        <v/>
      </c>
      <c r="CI147" s="308" t="str">
        <f ca="1">IF(AND(ISNUMBER($A147),ISNUMBER(CI$1)),IF(OFFSET(CountryData!$A$1,'Quality check'!$A147-1,'Quality check'!CI$1-1)=0,"",OFFSET(CountryData!$A$1,'Quality check'!$A147-1,'Quality check'!CI$1-1)),"")</f>
        <v/>
      </c>
      <c r="CJ147" s="308" t="str">
        <f ca="1">IF(AND(ISNUMBER($A147),ISNUMBER(CJ$1)),IF(OFFSET(CountryData!$A$1,'Quality check'!$A147-1,'Quality check'!CJ$1-1)=0,"",OFFSET(CountryData!$A$1,'Quality check'!$A147-1,'Quality check'!CJ$1-1)),"")</f>
        <v/>
      </c>
      <c r="CK147" s="202" t="str">
        <f ca="1">IF(AND(ISNUMBER($A147),ISNUMBER(CK$1)),IF(OFFSET(CountryData!$A$1,'Quality check'!$A147-1,'Quality check'!CK$1-1)=0,"",OFFSET(CountryData!$A$1,'Quality check'!$A147-1,'Quality check'!CK$1-1)),"")</f>
        <v/>
      </c>
      <c r="CL147" s="308" t="str">
        <f ca="1">IF(AND(ISNUMBER($A147),ISNUMBER(CL$1)),IF(OFFSET(CountryData!$A$1,'Quality check'!$A147-1,'Quality check'!CL$1-1)=0,"",OFFSET(CountryData!$A$1,'Quality check'!$A147-1,'Quality check'!CL$1-1)),"")</f>
        <v/>
      </c>
      <c r="CM147" s="308" t="str">
        <f ca="1">IF(AND(ISNUMBER($A147),ISNUMBER(CM$1)),IF(OFFSET(CountryData!$A$1,'Quality check'!$A147-1,'Quality check'!CM$1-1)=0,"",OFFSET(CountryData!$A$1,'Quality check'!$A147-1,'Quality check'!CM$1-1)),"")</f>
        <v/>
      </c>
      <c r="CN147" s="308" t="str">
        <f ca="1">IF(AND(ISNUMBER($A147),ISNUMBER(CN$1)),IF(OFFSET(CountryData!$A$1,'Quality check'!$A147-1,'Quality check'!CN$1-1)=0,"",OFFSET(CountryData!$A$1,'Quality check'!$A147-1,'Quality check'!CN$1-1)),"")</f>
        <v/>
      </c>
      <c r="CO147" s="308" t="str">
        <f ca="1">IF(AND(ISNUMBER($A147),ISNUMBER(CO$1)),IF(OFFSET(CountryData!$A$1,'Quality check'!$A147-1,'Quality check'!CO$1-1)=0,"",OFFSET(CountryData!$A$1,'Quality check'!$A147-1,'Quality check'!CO$1-1)),"")</f>
        <v/>
      </c>
      <c r="CP147" s="308" t="str">
        <f ca="1">IF(AND(ISNUMBER($A147),ISNUMBER(CP$1)),IF(OFFSET(CountryData!$A$1,'Quality check'!$A147-1,'Quality check'!CP$1-1)=0,"",OFFSET(CountryData!$A$1,'Quality check'!$A147-1,'Quality check'!CP$1-1)),"")</f>
        <v/>
      </c>
      <c r="CQ147" s="308" t="str">
        <f ca="1">IF(AND(ISNUMBER($A147),ISNUMBER(CQ$1)),IF(OFFSET(CountryData!$A$1,'Quality check'!$A147-1,'Quality check'!CQ$1-1)=0,"",OFFSET(CountryData!$A$1,'Quality check'!$A147-1,'Quality check'!CQ$1-1)),"")</f>
        <v/>
      </c>
      <c r="CR147" s="203" t="str">
        <f ca="1">IF(AND(ISNUMBER($A147),ISNUMBER(CR$1)),IF(OFFSET(CountryData!$A$1,'Quality check'!$A147-1,'Quality check'!CR$1-1)=0,"",OFFSET(CountryData!$A$1,'Quality check'!$A147-1,'Quality check'!CR$1-1)),"")</f>
        <v/>
      </c>
      <c r="CS147" s="203" t="str">
        <f ca="1">IF(AND(ISNUMBER($A147),ISNUMBER(CS$1)),IF(OFFSET(CountryData!$A$1,'Quality check'!$A147-1,'Quality check'!CS$1-1)=0,"",OFFSET(CountryData!$A$1,'Quality check'!$A147-1,'Quality check'!CS$1-1)),"")</f>
        <v/>
      </c>
      <c r="CT147" s="203" t="str">
        <f ca="1">IF(AND(ISNUMBER($A147),ISNUMBER(CT$1)),IF(OFFSET(CountryData!$A$1,'Quality check'!$A147-1,'Quality check'!CT$1-1)=0,"",OFFSET(CountryData!$A$1,'Quality check'!$A147-1,'Quality check'!CT$1-1)),"")</f>
        <v/>
      </c>
      <c r="CU147" s="203" t="str">
        <f ca="1">IF(AND(ISNUMBER($A147),ISNUMBER(CU$1)),IF(OFFSET(CountryData!$A$1,'Quality check'!$A147-1,'Quality check'!CU$1-1)=0,"",OFFSET(CountryData!$A$1,'Quality check'!$A147-1,'Quality check'!CU$1-1)),"")</f>
        <v/>
      </c>
      <c r="CV147" s="203" t="str">
        <f ca="1">IF(AND(ISNUMBER($A147),ISNUMBER(CV$1)),IF(OFFSET(CountryData!$A$1,'Quality check'!$A147-1,'Quality check'!CV$1-1)=0,"",OFFSET(CountryData!$A$1,'Quality check'!$A147-1,'Quality check'!CV$1-1)),"")</f>
        <v/>
      </c>
      <c r="CW147" s="203" t="str">
        <f ca="1">IF(AND(ISNUMBER($A147),ISNUMBER(CW$1)),IF(OFFSET(CountryData!$A$1,'Quality check'!$A147-1,'Quality check'!CW$1-1)=0,"",OFFSET(CountryData!$A$1,'Quality check'!$A147-1,'Quality check'!CW$1-1)),"")</f>
        <v/>
      </c>
      <c r="CX147" s="203" t="str">
        <f ca="1">IF(AND(ISNUMBER($A147),ISNUMBER(CX$1)),IF(OFFSET(CountryData!$A$1,'Quality check'!$A147-1,'Quality check'!CX$1-1)=0,"",OFFSET(CountryData!$A$1,'Quality check'!$A147-1,'Quality check'!CX$1-1)),"")</f>
        <v/>
      </c>
      <c r="CY147" s="203" t="str">
        <f ca="1">IF(AND(ISNUMBER($A147),ISNUMBER(CY$1)),IF(OFFSET(CountryData!$A$1,'Quality check'!$A147-1,'Quality check'!CY$1-1)=0,"",OFFSET(CountryData!$A$1,'Quality check'!$A147-1,'Quality check'!CY$1-1)),"")</f>
        <v/>
      </c>
      <c r="CZ147" s="308" t="str">
        <f ca="1">IF(AND(ISNUMBER($A147),ISNUMBER(CZ$1)),IF(OFFSET(CountryData!$A$1,'Quality check'!$A147-1,'Quality check'!CZ$1-1)=0,"",OFFSET(CountryData!$A$1,'Quality check'!$A147-1,'Quality check'!CZ$1-1)),"")</f>
        <v/>
      </c>
      <c r="DA147" s="308" t="str">
        <f ca="1">IF(AND(ISNUMBER($A147),ISNUMBER(DA$1)),IF(OFFSET(CountryData!$A$1,'Quality check'!$A147-1,'Quality check'!DA$1-1)=0,"",OFFSET(CountryData!$A$1,'Quality check'!$A147-1,'Quality check'!DA$1-1)),"")</f>
        <v/>
      </c>
      <c r="DB147" s="202" t="str">
        <f ca="1">IF(AND(ISNUMBER($A147),ISNUMBER(DB$1)),IF(OFFSET(CountryData!$A$1,'Quality check'!$A147-1,'Quality check'!DB$1-1)=0,"",OFFSET(CountryData!$A$1,'Quality check'!$A147-1,'Quality check'!DB$1-1)),"")</f>
        <v/>
      </c>
      <c r="DC147" s="308" t="str">
        <f ca="1">IF(AND(ISNUMBER($A147),ISNUMBER(DC$1)),IF(OFFSET(CountryData!$A$1,'Quality check'!$A147-1,'Quality check'!DC$1-1)=0,"",OFFSET(CountryData!$A$1,'Quality check'!$A147-1,'Quality check'!DC$1-1)),"")</f>
        <v/>
      </c>
      <c r="DD147" s="308" t="str">
        <f ca="1">IF(AND(ISNUMBER($A147),ISNUMBER(DD$1)),IF(OFFSET(CountryData!$A$1,'Quality check'!$A147-1,'Quality check'!DD$1-1)=0,"",OFFSET(CountryData!$A$1,'Quality check'!$A147-1,'Quality check'!DD$1-1)),"")</f>
        <v/>
      </c>
      <c r="DE147" s="202" t="str">
        <f ca="1">IF(AND(ISNUMBER($A147),ISNUMBER(DE$1)),IF(OFFSET(CountryData!$A$1,'Quality check'!$A147-1,'Quality check'!DE$1-1)=0,"",OFFSET(CountryData!$A$1,'Quality check'!$A147-1,'Quality check'!DE$1-1)),"")</f>
        <v/>
      </c>
      <c r="DF147" s="203" t="str">
        <f ca="1">IF(AND(ISNUMBER($A147),ISNUMBER(DF$1)),IF(OFFSET(CountryData!$A$1,'Quality check'!$A147-1,'Quality check'!DF$1-1)=0,"",OFFSET(CountryData!$A$1,'Quality check'!$A147-1,'Quality check'!DF$1-1)),"")</f>
        <v/>
      </c>
      <c r="DG147" s="308" t="str">
        <f ca="1">IF(AND(ISNUMBER($A147),ISNUMBER(DG$1)),IF(OFFSET(CountryData!$A$1,'Quality check'!$A147-1,'Quality check'!DG$1-1)=0,"",OFFSET(CountryData!$A$1,'Quality check'!$A147-1,'Quality check'!DG$1-1)),"")</f>
        <v/>
      </c>
      <c r="DH147" s="203" t="str">
        <f ca="1">IF(AND(ISNUMBER($A147),ISNUMBER(DH$1)),IF(OFFSET(CountryData!$A$1,'Quality check'!$A147-1,'Quality check'!DH$1-1)=0,"",OFFSET(CountryData!$A$1,'Quality check'!$A147-1,'Quality check'!DH$1-1)),"")</f>
        <v/>
      </c>
      <c r="DI147" s="308" t="str">
        <f ca="1">IF(AND(ISNUMBER($A147),ISNUMBER(DI$1)),IF(OFFSET(CountryData!$A$1,'Quality check'!$A147-1,'Quality check'!DI$1-1)=0,"",OFFSET(CountryData!$A$1,'Quality check'!$A147-1,'Quality check'!DI$1-1)),"")</f>
        <v/>
      </c>
      <c r="DJ147" s="308" t="str">
        <f ca="1">IF(AND(ISNUMBER($A147),ISNUMBER(DJ$1)),IF(OFFSET(CountryData!$A$1,'Quality check'!$A147-1,'Quality check'!DJ$1-1)=0,"",OFFSET(CountryData!$A$1,'Quality check'!$A147-1,'Quality check'!DJ$1-1)),"")</f>
        <v/>
      </c>
      <c r="DK147" s="203" t="str">
        <f ca="1">IF(AND(ISNUMBER($A147),ISNUMBER(DK$1)),IF(OFFSET(CountryData!$A$1,'Quality check'!$A147-1,'Quality check'!DK$1-1)=0,"",OFFSET(CountryData!$A$1,'Quality check'!$A147-1,'Quality check'!DK$1-1)),"")</f>
        <v/>
      </c>
      <c r="DL147" s="203" t="str">
        <f ca="1">IF(AND(ISNUMBER($A147),ISNUMBER(DL$1)),IF(OFFSET(CountryData!$A$1,'Quality check'!$A147-1,'Quality check'!DL$1-1)=0,"",OFFSET(CountryData!$A$1,'Quality check'!$A147-1,'Quality check'!DL$1-1)),"")</f>
        <v/>
      </c>
      <c r="DM147" s="203" t="str">
        <f ca="1">IF(AND(ISNUMBER($A147),ISNUMBER(DM$1)),IF(OFFSET(CountryData!$A$1,'Quality check'!$A147-1,'Quality check'!DM$1-1)=0,"",OFFSET(CountryData!$A$1,'Quality check'!$A147-1,'Quality check'!DM$1-1)),"")</f>
        <v/>
      </c>
      <c r="DN147" s="203" t="str">
        <f ca="1">IF(AND(ISNUMBER($A147),ISNUMBER(DN$1)),IF(OFFSET(CountryData!$A$1,'Quality check'!$A147-1,'Quality check'!DN$1-1)=0,"",OFFSET(CountryData!$A$1,'Quality check'!$A147-1,'Quality check'!DN$1-1)),"")</f>
        <v/>
      </c>
      <c r="DO147" t="str">
        <f ca="1">IF(AND(ISNUMBER($A147),ISNUMBER(DO$1)),IF(OFFSET(CountryData!$A$1,'Quality check'!$A147-1,'Quality check'!DO$1-1)=0,"",OFFSET(CountryData!$A$1,'Quality check'!$A147-1,'Quality check'!DO$1-1)),"")</f>
        <v/>
      </c>
      <c r="DP147" t="str">
        <f ca="1">IF(AND(ISNUMBER($A147),ISNUMBER(DP$1)),IF(OFFSET(CountryData!$A$1,'Quality check'!$A147-1,'Quality check'!DP$1-1)=0,"",OFFSET(CountryData!$A$1,'Quality check'!$A147-1,'Quality check'!DP$1-1)),"")</f>
        <v/>
      </c>
      <c r="EF147" t="str">
        <f t="shared" si="14"/>
        <v/>
      </c>
      <c r="EG147" t="str">
        <f t="shared" si="15"/>
        <v/>
      </c>
      <c r="EH147" t="str">
        <f t="shared" si="11"/>
        <v/>
      </c>
    </row>
    <row r="148" spans="1:138" x14ac:dyDescent="0.25">
      <c r="F148" s="203" t="str">
        <f ca="1">IF(AND(ISNUMBER($A148),ISNUMBER(F$1)),IF(OFFSET(CountryData!$A$1,'Quality check'!$A148-1,'Quality check'!F$1-1)=0,"",OFFSET(CountryData!$A$1,'Quality check'!$A148-1,'Quality check'!F$1-1)),"")</f>
        <v/>
      </c>
      <c r="G148" s="203" t="str">
        <f ca="1">IF(AND(ISNUMBER($A148),ISNUMBER(G$1)),IF(OFFSET(CountryData!$A$1,'Quality check'!$A148-1,'Quality check'!G$1-1)=0,"",OFFSET(CountryData!$A$1,'Quality check'!$A148-1,'Quality check'!G$1-1)),"")</f>
        <v/>
      </c>
      <c r="H148" s="202" t="str">
        <f ca="1">IF(AND(ISNUMBER($A148),ISNUMBER(H$1)),IF(OFFSET(CountryData!$A$1,'Quality check'!$A148-1,'Quality check'!H$1-1)=0,"",OFFSET(CountryData!$A$1,'Quality check'!$A148-1,'Quality check'!H$1-1)),"")</f>
        <v/>
      </c>
      <c r="I148" s="202" t="str">
        <f ca="1">IF(AND(ISNUMBER($A148),ISNUMBER(I$1)),IF(OFFSET(CountryData!$A$1,'Quality check'!$A148-1,'Quality check'!I$1-1)=0,"",OFFSET(CountryData!$A$1,'Quality check'!$A148-1,'Quality check'!I$1-1)),"")</f>
        <v/>
      </c>
      <c r="J148" s="203" t="str">
        <f ca="1">IF(AND(ISNUMBER($A148),ISNUMBER(J$1)),IF(OFFSET(CountryData!$A$1,'Quality check'!$A148-1,'Quality check'!J$1-1)=0,"",OFFSET(CountryData!$A$1,'Quality check'!$A148-1,'Quality check'!J$1-1)),"")</f>
        <v/>
      </c>
      <c r="K148" s="203" t="str">
        <f ca="1">IF(AND(ISNUMBER($A148),ISNUMBER(K$1)),IF(OFFSET(CountryData!$A$1,'Quality check'!$A148-1,'Quality check'!K$1-1)=0,"",OFFSET(CountryData!$A$1,'Quality check'!$A148-1,'Quality check'!K$1-1)),"")</f>
        <v/>
      </c>
      <c r="L148" s="203" t="str">
        <f ca="1">IF(AND(ISNUMBER($A148),ISNUMBER(L$1)),IF(OFFSET(CountryData!$A$1,'Quality check'!$A148-1,'Quality check'!L$1-1)=0,"",OFFSET(CountryData!$A$1,'Quality check'!$A148-1,'Quality check'!L$1-1)),"")</f>
        <v/>
      </c>
      <c r="M148" s="203" t="str">
        <f ca="1">IF(AND(ISNUMBER($A148),ISNUMBER(M$1)),IF(OFFSET(CountryData!$A$1,'Quality check'!$A148-1,'Quality check'!M$1-1)=0,"",OFFSET(CountryData!$A$1,'Quality check'!$A148-1,'Quality check'!M$1-1)),"")</f>
        <v/>
      </c>
      <c r="N148" s="203" t="str">
        <f ca="1">IF(AND(ISNUMBER($A148),ISNUMBER(N$1)),IF(OFFSET(CountryData!$A$1,'Quality check'!$A148-1,'Quality check'!N$1-1)=0,"",OFFSET(CountryData!$A$1,'Quality check'!$A148-1,'Quality check'!N$1-1)),"")</f>
        <v/>
      </c>
      <c r="O148" s="203" t="str">
        <f ca="1">IF(AND(ISNUMBER($A148),ISNUMBER(O$1)),IF(OFFSET(CountryData!$A$1,'Quality check'!$A148-1,'Quality check'!O$1-1)=0,"",OFFSET(CountryData!$A$1,'Quality check'!$A148-1,'Quality check'!O$1-1)),"")</f>
        <v/>
      </c>
      <c r="P148" s="203" t="str">
        <f ca="1">IF(AND(ISNUMBER($A148),ISNUMBER(P$1)),IF(OFFSET(CountryData!$A$1,'Quality check'!$A148-1,'Quality check'!P$1-1)=0,"",OFFSET(CountryData!$A$1,'Quality check'!$A148-1,'Quality check'!P$1-1)),"")</f>
        <v/>
      </c>
      <c r="Q148" s="203" t="str">
        <f ca="1">IF(AND(ISNUMBER($A148),ISNUMBER(Q$1)),IF(OFFSET(CountryData!$A$1,'Quality check'!$A148-1,'Quality check'!Q$1-1)=0,"",OFFSET(CountryData!$A$1,'Quality check'!$A148-1,'Quality check'!Q$1-1)),"")</f>
        <v/>
      </c>
      <c r="R148" s="203" t="str">
        <f ca="1">IF(AND(ISNUMBER($A148),ISNUMBER(R$1)),IF(OFFSET(CountryData!$A$1,'Quality check'!$A148-1,'Quality check'!R$1-1)=0,"",OFFSET(CountryData!$A$1,'Quality check'!$A148-1,'Quality check'!R$1-1)),"")</f>
        <v/>
      </c>
      <c r="S148" s="203" t="str">
        <f ca="1">IF(AND(ISNUMBER($A148),ISNUMBER(S$1)),IF(OFFSET(CountryData!$A$1,'Quality check'!$A148-1,'Quality check'!S$1-1)=0,"",OFFSET(CountryData!$A$1,'Quality check'!$A148-1,'Quality check'!S$1-1)),"")</f>
        <v/>
      </c>
      <c r="T148" s="202" t="str">
        <f ca="1">IF(AND(ISNUMBER($A148),ISNUMBER(T$1)),IF(OFFSET(CountryData!$A$1,'Quality check'!$A148-1,'Quality check'!T$1-1)=0,"",OFFSET(CountryData!$A$1,'Quality check'!$A148-1,'Quality check'!T$1-1)),"")</f>
        <v/>
      </c>
      <c r="U148" s="203" t="str">
        <f ca="1">IF(AND(ISNUMBER($A148),ISNUMBER(U$1)),IF(OFFSET(CountryData!$A$1,'Quality check'!$A148-1,'Quality check'!U$1-1)=0,"",OFFSET(CountryData!$A$1,'Quality check'!$A148-1,'Quality check'!U$1-1)),"")</f>
        <v/>
      </c>
      <c r="V148" s="203" t="str">
        <f ca="1">IF(AND(ISNUMBER($A148),ISNUMBER(V$1)),IF(OFFSET(CountryData!$A$1,'Quality check'!$A148-1,'Quality check'!V$1-1)=0,"",OFFSET(CountryData!$A$1,'Quality check'!$A148-1,'Quality check'!V$1-1)),"")</f>
        <v/>
      </c>
      <c r="W148" s="202" t="str">
        <f ca="1">IF(AND(ISNUMBER($A148),ISNUMBER(W$1)),IF(OFFSET(CountryData!$A$1,'Quality check'!$A148-1,'Quality check'!W$1-1)=0,"",OFFSET(CountryData!$A$1,'Quality check'!$A148-1,'Quality check'!W$1-1)),"")</f>
        <v/>
      </c>
      <c r="X148" s="202" t="str">
        <f ca="1">IF(AND(ISNUMBER($A148),ISNUMBER(X$1)),IF(OFFSET(CountryData!$A$1,'Quality check'!$A148-1,'Quality check'!X$1-1)=0,"",OFFSET(CountryData!$A$1,'Quality check'!$A148-1,'Quality check'!X$1-1)),"")</f>
        <v/>
      </c>
      <c r="Y148" s="202" t="str">
        <f ca="1">IF(AND(ISNUMBER($A148),ISNUMBER(Y$1)),IF(OFFSET(CountryData!$A$1,'Quality check'!$A148-1,'Quality check'!Y$1-1)=0,"",OFFSET(CountryData!$A$1,'Quality check'!$A148-1,'Quality check'!Y$1-1)),"")</f>
        <v/>
      </c>
      <c r="Z148" s="202" t="str">
        <f ca="1">IF(AND(ISNUMBER($A148),ISNUMBER(Z$1)),IF(OFFSET(CountryData!$A$1,'Quality check'!$A148-1,'Quality check'!Z$1-1)=0,"",OFFSET(CountryData!$A$1,'Quality check'!$A148-1,'Quality check'!Z$1-1)),"")</f>
        <v/>
      </c>
      <c r="AA148" s="203" t="str">
        <f ca="1">IF(AND(ISNUMBER($A148),ISNUMBER(AA$1)),IF(OFFSET(CountryData!$A$1,'Quality check'!$A148-1,'Quality check'!AA$1-1)=0,"",OFFSET(CountryData!$A$1,'Quality check'!$A148-1,'Quality check'!AA$1-1)),"")</f>
        <v/>
      </c>
      <c r="AB148" s="203" t="str">
        <f ca="1">IF(AND(ISNUMBER($A148),ISNUMBER(AB$1)),IF(OFFSET(CountryData!$A$1,'Quality check'!$A148-1,'Quality check'!AB$1-1)=0,"",OFFSET(CountryData!$A$1,'Quality check'!$A148-1,'Quality check'!AB$1-1)),"")</f>
        <v/>
      </c>
      <c r="AC148" s="203" t="str">
        <f ca="1">IF(AND(ISNUMBER($A148),ISNUMBER(AC$1)),IF(OFFSET(CountryData!$A$1,'Quality check'!$A148-1,'Quality check'!AC$1-1)=0,"",OFFSET(CountryData!$A$1,'Quality check'!$A148-1,'Quality check'!AC$1-1)),"")</f>
        <v/>
      </c>
      <c r="AD148" s="203" t="str">
        <f ca="1">IF(AND(ISNUMBER($A148),ISNUMBER(AD$1)),IF(OFFSET(CountryData!$A$1,'Quality check'!$A148-1,'Quality check'!AD$1-1)=0,"",OFFSET(CountryData!$A$1,'Quality check'!$A148-1,'Quality check'!AD$1-1)),"")</f>
        <v/>
      </c>
      <c r="AE148" s="202" t="str">
        <f ca="1">IF(AND(ISNUMBER($A148),ISNUMBER(AE$1)),IF(OFFSET(CountryData!$A$1,'Quality check'!$A148-1,'Quality check'!AE$1-1)=0,"",OFFSET(CountryData!$A$1,'Quality check'!$A148-1,'Quality check'!AE$1-1)),"")</f>
        <v/>
      </c>
      <c r="AF148" s="308" t="str">
        <f ca="1">IF(AND(ISNUMBER($A148),ISNUMBER(AF$1)),IF(OFFSET(CountryData!$A$1,'Quality check'!$A148-1,'Quality check'!AF$1-1)=0,"",OFFSET(CountryData!$A$1,'Quality check'!$A148-1,'Quality check'!AF$1-1)),"")</f>
        <v/>
      </c>
      <c r="AG148" s="203" t="str">
        <f ca="1">IF(AND(ISNUMBER($A148),ISNUMBER(AG$1)),IF(OFFSET(CountryData!$A$1,'Quality check'!$A148-1,'Quality check'!AG$1-1)=0,"",OFFSET(CountryData!$A$1,'Quality check'!$A148-1,'Quality check'!AG$1-1)),"")</f>
        <v/>
      </c>
      <c r="AH148" s="203" t="str">
        <f ca="1">IF(AND(ISNUMBER($A148),ISNUMBER(AH$1)),IF(OFFSET(CountryData!$A$1,'Quality check'!$A148-1,'Quality check'!AH$1-1)=0,"",OFFSET(CountryData!$A$1,'Quality check'!$A148-1,'Quality check'!AH$1-1)),"")</f>
        <v/>
      </c>
      <c r="AI148" s="203" t="str">
        <f ca="1">IF(AND(ISNUMBER($A148),ISNUMBER(AI$1)),IF(OFFSET(CountryData!$A$1,'Quality check'!$A148-1,'Quality check'!AI$1-1)=0,"",OFFSET(CountryData!$A$1,'Quality check'!$A148-1,'Quality check'!AI$1-1)),"")</f>
        <v/>
      </c>
      <c r="AJ148" s="202" t="str">
        <f ca="1">IF(AND(ISNUMBER($A148),ISNUMBER(AJ$1)),IF(OFFSET(CountryData!$A$1,'Quality check'!$A148-1,'Quality check'!AJ$1-1)=0,"",OFFSET(CountryData!$A$1,'Quality check'!$A148-1,'Quality check'!AJ$1-1)),"")</f>
        <v/>
      </c>
      <c r="AK148" s="202" t="str">
        <f ca="1">IF(AND(ISNUMBER($A148),ISNUMBER(AK$1)),IF(OFFSET(CountryData!$A$1,'Quality check'!$A148-1,'Quality check'!AK$1-1)=0,"",OFFSET(CountryData!$A$1,'Quality check'!$A148-1,'Quality check'!AK$1-1)),"")</f>
        <v/>
      </c>
      <c r="AL148" s="202" t="str">
        <f ca="1">IF(AND(ISNUMBER($A148),ISNUMBER(AL$1)),IF(OFFSET(CountryData!$A$1,'Quality check'!$A148-1,'Quality check'!AL$1-1)=0,"",OFFSET(CountryData!$A$1,'Quality check'!$A148-1,'Quality check'!AL$1-1)),"")</f>
        <v/>
      </c>
      <c r="AM148" s="202" t="str">
        <f ca="1">IF(AND(ISNUMBER($A148),ISNUMBER(AM$1)),IF(OFFSET(CountryData!$A$1,'Quality check'!$A148-1,'Quality check'!AM$1-1)=0,"",OFFSET(CountryData!$A$1,'Quality check'!$A148-1,'Quality check'!AM$1-1)),"")</f>
        <v/>
      </c>
      <c r="AN148" s="202" t="str">
        <f ca="1">IF(AND(ISNUMBER($A148),ISNUMBER(AN$1)),IF(OFFSET(CountryData!$A$1,'Quality check'!$A148-1,'Quality check'!AN$1-1)=0,"",OFFSET(CountryData!$A$1,'Quality check'!$A148-1,'Quality check'!AN$1-1)),"")</f>
        <v/>
      </c>
      <c r="AO148" s="203" t="str">
        <f ca="1">IF(AND(ISNUMBER($A148),ISNUMBER(AO$1)),IF(OFFSET(CountryData!$A$1,'Quality check'!$A148-1,'Quality check'!AO$1-1)=0,"",OFFSET(CountryData!$A$1,'Quality check'!$A148-1,'Quality check'!AO$1-1)),"")</f>
        <v/>
      </c>
      <c r="AP148" s="203" t="str">
        <f ca="1">IF(AND(ISNUMBER($A148),ISNUMBER(AP$1)),IF(OFFSET(CountryData!$A$1,'Quality check'!$A148-1,'Quality check'!AP$1-1)=0,"",OFFSET(CountryData!$A$1,'Quality check'!$A148-1,'Quality check'!AP$1-1)),"")</f>
        <v/>
      </c>
      <c r="AQ148" s="202" t="str">
        <f ca="1">IF(AND(ISNUMBER($A148),ISNUMBER(AQ$1)),IF(OFFSET(CountryData!$A$1,'Quality check'!$A148-1,'Quality check'!AQ$1-1)=0,"",OFFSET(CountryData!$A$1,'Quality check'!$A148-1,'Quality check'!AQ$1-1)),"")</f>
        <v/>
      </c>
      <c r="AR148" s="202" t="str">
        <f ca="1">IF(AND(ISNUMBER($A148),ISNUMBER(AR$1)),IF(OFFSET(CountryData!$A$1,'Quality check'!$A148-1,'Quality check'!AR$1-1)=0,"",OFFSET(CountryData!$A$1,'Quality check'!$A148-1,'Quality check'!AR$1-1)),"")</f>
        <v/>
      </c>
      <c r="AS148" s="202" t="str">
        <f ca="1">IF(AND(ISNUMBER($A148),ISNUMBER(AS$1)),IF(OFFSET(CountryData!$A$1,'Quality check'!$A148-1,'Quality check'!AS$1-1)=0,"",OFFSET(CountryData!$A$1,'Quality check'!$A148-1,'Quality check'!AS$1-1)),"")</f>
        <v/>
      </c>
      <c r="AT148" s="202" t="str">
        <f ca="1">IF(AND(ISNUMBER($A148),ISNUMBER(AT$1)),IF(OFFSET(CountryData!$A$1,'Quality check'!$A148-1,'Quality check'!AT$1-1)=0,"",OFFSET(CountryData!$A$1,'Quality check'!$A148-1,'Quality check'!AT$1-1)),"")</f>
        <v/>
      </c>
      <c r="AU148" s="202" t="str">
        <f ca="1">IF(AND(ISNUMBER($A148),ISNUMBER(AU$1)),IF(OFFSET(CountryData!$A$1,'Quality check'!$A148-1,'Quality check'!AU$1-1)=0,"",OFFSET(CountryData!$A$1,'Quality check'!$A148-1,'Quality check'!AU$1-1)),"")</f>
        <v/>
      </c>
      <c r="AV148" s="202" t="str">
        <f ca="1">IF(AND(ISNUMBER($A148),ISNUMBER(AV$1)),IF(OFFSET(CountryData!$A$1,'Quality check'!$A148-1,'Quality check'!AV$1-1)=0,"",OFFSET(CountryData!$A$1,'Quality check'!$A148-1,'Quality check'!AV$1-1)),"")</f>
        <v/>
      </c>
      <c r="AW148" s="203" t="str">
        <f ca="1">IF(AND(ISNUMBER($A148),ISNUMBER(AW$1)),IF(OFFSET(CountryData!$A$1,'Quality check'!$A148-1,'Quality check'!AW$1-1)=0,"",OFFSET(CountryData!$A$1,'Quality check'!$A148-1,'Quality check'!AW$1-1)),"")</f>
        <v/>
      </c>
      <c r="AX148" s="203" t="str">
        <f ca="1">IF(AND(ISNUMBER($A148),ISNUMBER(AX$1)),IF(OFFSET(CountryData!$A$1,'Quality check'!$A148-1,'Quality check'!AX$1-1)=0,"",OFFSET(CountryData!$A$1,'Quality check'!$A148-1,'Quality check'!AX$1-1)),"")</f>
        <v/>
      </c>
      <c r="AY148" s="202" t="str">
        <f ca="1">IF(AND(ISNUMBER($A148),ISNUMBER(AY$1)),IF(OFFSET(CountryData!$A$1,'Quality check'!$A148-1,'Quality check'!AY$1-1)=0,"",OFFSET(CountryData!$A$1,'Quality check'!$A148-1,'Quality check'!AY$1-1)),"")</f>
        <v/>
      </c>
      <c r="AZ148" s="202" t="str">
        <f ca="1">IF(AND(ISNUMBER($A148),ISNUMBER(AZ$1)),IF(OFFSET(CountryData!$A$1,'Quality check'!$A148-1,'Quality check'!AZ$1-1)=0,"",OFFSET(CountryData!$A$1,'Quality check'!$A148-1,'Quality check'!AZ$1-1)),"")</f>
        <v/>
      </c>
      <c r="BA148" s="202" t="str">
        <f ca="1">IF(AND(ISNUMBER($A148),ISNUMBER(BA$1)),IF(OFFSET(CountryData!$A$1,'Quality check'!$A148-1,'Quality check'!BA$1-1)=0,"",OFFSET(CountryData!$A$1,'Quality check'!$A148-1,'Quality check'!BA$1-1)),"")</f>
        <v/>
      </c>
      <c r="BB148" s="202" t="str">
        <f ca="1">IF(AND(ISNUMBER($A148),ISNUMBER(BB$1)),IF(OFFSET(CountryData!$A$1,'Quality check'!$A148-1,'Quality check'!BB$1-1)=0,"",OFFSET(CountryData!$A$1,'Quality check'!$A148-1,'Quality check'!BB$1-1)),"")</f>
        <v/>
      </c>
      <c r="BC148" s="202" t="str">
        <f ca="1">IF(AND(ISNUMBER($A148),ISNUMBER(BC$1)),IF(OFFSET(CountryData!$A$1,'Quality check'!$A148-1,'Quality check'!BC$1-1)=0,"",OFFSET(CountryData!$A$1,'Quality check'!$A148-1,'Quality check'!BC$1-1)),"")</f>
        <v/>
      </c>
      <c r="BD148" s="313" t="str">
        <f ca="1">IF(AND(ISNUMBER($A148),ISNUMBER(BD$1)),IF(OFFSET(CountryData!$A$1,'Quality check'!$A148-1,'Quality check'!BD$1-1)=0,"",OFFSET(CountryData!$A$1,'Quality check'!$A148-1,'Quality check'!BD$1-1)),"")</f>
        <v/>
      </c>
      <c r="BE148" s="313" t="str">
        <f ca="1">IF(AND(ISNUMBER($A148),ISNUMBER(BE$1)),IF(OFFSET(CountryData!$A$1,'Quality check'!$A148-1,'Quality check'!BE$1-1)=0,"",OFFSET(CountryData!$A$1,'Quality check'!$A148-1,'Quality check'!BE$1-1)),"")</f>
        <v/>
      </c>
      <c r="BF148" s="313" t="str">
        <f ca="1">IF(AND(ISNUMBER($A148),ISNUMBER(BF$1)),IF(OFFSET(CountryData!$A$1,'Quality check'!$A148-1,'Quality check'!BF$1-1)=0,"",OFFSET(CountryData!$A$1,'Quality check'!$A148-1,'Quality check'!BF$1-1)),"")</f>
        <v/>
      </c>
      <c r="BG148" s="203" t="str">
        <f ca="1">IF(AND(ISNUMBER($A148),ISNUMBER(BG$1)),IF(OFFSET(CountryData!$A$1,'Quality check'!$A148-1,'Quality check'!BG$1-1)=0,"",OFFSET(CountryData!$A$1,'Quality check'!$A148-1,'Quality check'!BG$1-1)),"")</f>
        <v/>
      </c>
      <c r="BH148" s="202" t="str">
        <f ca="1">IF(AND(ISNUMBER($A148),ISNUMBER(BH$1)),IF(OFFSET(CountryData!$A$1,'Quality check'!$A148-1,'Quality check'!BH$1-1)=0,"",OFFSET(CountryData!$A$1,'Quality check'!$A148-1,'Quality check'!BH$1-1)),"")</f>
        <v/>
      </c>
      <c r="BI148" s="203" t="str">
        <f ca="1">IF(AND(ISNUMBER($A148),ISNUMBER(BI$1)),IF(OFFSET(CountryData!$A$1,'Quality check'!$A148-1,'Quality check'!BI$1-1)=0,"",OFFSET(CountryData!$A$1,'Quality check'!$A148-1,'Quality check'!BI$1-1)),"")</f>
        <v/>
      </c>
      <c r="BJ148" s="202" t="str">
        <f ca="1">IF(AND(ISNUMBER($A148),ISNUMBER(BJ$1)),IF(OFFSET(CountryData!$A$1,'Quality check'!$A148-1,'Quality check'!BJ$1-1)=0,"",OFFSET(CountryData!$A$1,'Quality check'!$A148-1,'Quality check'!BJ$1-1)),"")</f>
        <v/>
      </c>
      <c r="BK148" s="202" t="str">
        <f ca="1">IF(AND(ISNUMBER($A148),ISNUMBER(BK$1)),IF(OFFSET(CountryData!$A$1,'Quality check'!$A148-1,'Quality check'!BK$1-1)=0,"",OFFSET(CountryData!$A$1,'Quality check'!$A148-1,'Quality check'!BK$1-1)),"")</f>
        <v/>
      </c>
      <c r="BL148" s="308" t="str">
        <f ca="1">IF(AND(ISNUMBER($A148),ISNUMBER(BL$1)),IF(OFFSET(CountryData!$A$1,'Quality check'!$A148-1,'Quality check'!BL$1-1)=0,"",OFFSET(CountryData!$A$1,'Quality check'!$A148-1,'Quality check'!BL$1-1)),"")</f>
        <v/>
      </c>
      <c r="BM148" s="308" t="str">
        <f ca="1">IF(AND(ISNUMBER($A148),ISNUMBER(BM$1)),IF(OFFSET(CountryData!$A$1,'Quality check'!$A148-1,'Quality check'!BM$1-1)=0,"",OFFSET(CountryData!$A$1,'Quality check'!$A148-1,'Quality check'!BM$1-1)),"")</f>
        <v/>
      </c>
      <c r="BN148" s="308" t="str">
        <f ca="1">IF(AND(ISNUMBER($A148),ISNUMBER(BN$1)),IF(OFFSET(CountryData!$A$1,'Quality check'!$A148-1,'Quality check'!BN$1-1)=0,"",OFFSET(CountryData!$A$1,'Quality check'!$A148-1,'Quality check'!BN$1-1)),"")</f>
        <v/>
      </c>
      <c r="BO148" s="308" t="str">
        <f ca="1">IF(AND(ISNUMBER($A148),ISNUMBER(BO$1)),IF(OFFSET(CountryData!$A$1,'Quality check'!$A148-1,'Quality check'!BO$1-1)=0,"",OFFSET(CountryData!$A$1,'Quality check'!$A148-1,'Quality check'!BO$1-1)),"")</f>
        <v/>
      </c>
      <c r="BP148" s="308" t="str">
        <f ca="1">IF(AND(ISNUMBER($A148),ISNUMBER(BP$1)),IF(OFFSET(CountryData!$A$1,'Quality check'!$A148-1,'Quality check'!BP$1-1)=0,"",OFFSET(CountryData!$A$1,'Quality check'!$A148-1,'Quality check'!BP$1-1)),"")</f>
        <v/>
      </c>
      <c r="BQ148" s="308" t="str">
        <f ca="1">IF(AND(ISNUMBER($A148),ISNUMBER(BQ$1)),IF(OFFSET(CountryData!$A$1,'Quality check'!$A148-1,'Quality check'!BQ$1-1)=0,"",OFFSET(CountryData!$A$1,'Quality check'!$A148-1,'Quality check'!BQ$1-1)),"")</f>
        <v/>
      </c>
      <c r="BR148" s="308" t="str">
        <f ca="1">IF(AND(ISNUMBER($A148),ISNUMBER(BR$1)),IF(OFFSET(CountryData!$A$1,'Quality check'!$A148-1,'Quality check'!BR$1-1)=0,"",OFFSET(CountryData!$A$1,'Quality check'!$A148-1,'Quality check'!BR$1-1)),"")</f>
        <v/>
      </c>
      <c r="BS148" s="308" t="str">
        <f ca="1">IF(AND(ISNUMBER($A148),ISNUMBER(BS$1)),IF(OFFSET(CountryData!$A$1,'Quality check'!$A148-1,'Quality check'!BS$1-1)=0,"",OFFSET(CountryData!$A$1,'Quality check'!$A148-1,'Quality check'!BS$1-1)),"")</f>
        <v/>
      </c>
      <c r="BT148" s="308" t="str">
        <f ca="1">IF(AND(ISNUMBER($A148),ISNUMBER(BT$1)),IF(OFFSET(CountryData!$A$1,'Quality check'!$A148-1,'Quality check'!BT$1-1)=0,"",OFFSET(CountryData!$A$1,'Quality check'!$A148-1,'Quality check'!BT$1-1)),"")</f>
        <v/>
      </c>
      <c r="BU148" s="308" t="str">
        <f ca="1">IF(AND(ISNUMBER($A148),ISNUMBER(BU$1)),IF(OFFSET(CountryData!$A$1,'Quality check'!$A148-1,'Quality check'!BU$1-1)=0,"",OFFSET(CountryData!$A$1,'Quality check'!$A148-1,'Quality check'!BU$1-1)),"")</f>
        <v/>
      </c>
      <c r="BV148" s="308" t="str">
        <f ca="1">IF(AND(ISNUMBER($A148),ISNUMBER(BV$1)),IF(OFFSET(CountryData!$A$1,'Quality check'!$A148-1,'Quality check'!BV$1-1)=0,"",OFFSET(CountryData!$A$1,'Quality check'!$A148-1,'Quality check'!BV$1-1)),"")</f>
        <v/>
      </c>
      <c r="BW148" s="308" t="str">
        <f ca="1">IF(AND(ISNUMBER($A148),ISNUMBER(BW$1)),IF(OFFSET(CountryData!$A$1,'Quality check'!$A148-1,'Quality check'!BW$1-1)=0,"",OFFSET(CountryData!$A$1,'Quality check'!$A148-1,'Quality check'!BW$1-1)),"")</f>
        <v/>
      </c>
      <c r="BX148" s="202" t="str">
        <f ca="1">IF(AND(ISNUMBER($A148),ISNUMBER(BX$1)),IF(OFFSET(CountryData!$A$1,'Quality check'!$A148-1,'Quality check'!BX$1-1)=0,"",OFFSET(CountryData!$A$1,'Quality check'!$A148-1,'Quality check'!BX$1-1)),"")</f>
        <v/>
      </c>
      <c r="BY148" s="308" t="str">
        <f ca="1">IF(AND(ISNUMBER($A148),ISNUMBER(BY$1)),IF(OFFSET(CountryData!$A$1,'Quality check'!$A148-1,'Quality check'!BY$1-1)=0,"",OFFSET(CountryData!$A$1,'Quality check'!$A148-1,'Quality check'!BY$1-1)),"")</f>
        <v/>
      </c>
      <c r="BZ148" s="308" t="str">
        <f ca="1">IF(AND(ISNUMBER($A148),ISNUMBER(BZ$1)),IF(OFFSET(CountryData!$A$1,'Quality check'!$A148-1,'Quality check'!BZ$1-1)=0,"",OFFSET(CountryData!$A$1,'Quality check'!$A148-1,'Quality check'!BZ$1-1)),"")</f>
        <v/>
      </c>
      <c r="CA148" s="308" t="str">
        <f ca="1">IF(AND(ISNUMBER($A148),ISNUMBER(CA$1)),IF(OFFSET(CountryData!$A$1,'Quality check'!$A148-1,'Quality check'!CA$1-1)=0,"",OFFSET(CountryData!$A$1,'Quality check'!$A148-1,'Quality check'!CA$1-1)),"")</f>
        <v/>
      </c>
      <c r="CB148" s="308" t="str">
        <f ca="1">IF(AND(ISNUMBER($A148),ISNUMBER(CB$1)),IF(OFFSET(CountryData!$A$1,'Quality check'!$A148-1,'Quality check'!CB$1-1)=0,"",OFFSET(CountryData!$A$1,'Quality check'!$A148-1,'Quality check'!CB$1-1)),"")</f>
        <v/>
      </c>
      <c r="CC148" s="308" t="str">
        <f ca="1">IF(AND(ISNUMBER($A148),ISNUMBER(CC$1)),IF(OFFSET(CountryData!$A$1,'Quality check'!$A148-1,'Quality check'!CC$1-1)=0,"",OFFSET(CountryData!$A$1,'Quality check'!$A148-1,'Quality check'!CC$1-1)),"")</f>
        <v/>
      </c>
      <c r="CD148" s="308" t="str">
        <f ca="1">IF(AND(ISNUMBER($A148),ISNUMBER(CD$1)),IF(OFFSET(CountryData!$A$1,'Quality check'!$A148-1,'Quality check'!CD$1-1)=0,"",OFFSET(CountryData!$A$1,'Quality check'!$A148-1,'Quality check'!CD$1-1)),"")</f>
        <v/>
      </c>
      <c r="CE148" s="308" t="str">
        <f ca="1">IF(AND(ISNUMBER($A148),ISNUMBER(CE$1)),IF(OFFSET(CountryData!$A$1,'Quality check'!$A148-1,'Quality check'!CE$1-1)=0,"",OFFSET(CountryData!$A$1,'Quality check'!$A148-1,'Quality check'!CE$1-1)),"")</f>
        <v/>
      </c>
      <c r="CF148" s="308" t="str">
        <f ca="1">IF(AND(ISNUMBER($A148),ISNUMBER(CF$1)),IF(OFFSET(CountryData!$A$1,'Quality check'!$A148-1,'Quality check'!CF$1-1)=0,"",OFFSET(CountryData!$A$1,'Quality check'!$A148-1,'Quality check'!CF$1-1)),"")</f>
        <v/>
      </c>
      <c r="CG148" s="308" t="str">
        <f ca="1">IF(AND(ISNUMBER($A148),ISNUMBER(CG$1)),IF(OFFSET(CountryData!$A$1,'Quality check'!$A148-1,'Quality check'!CG$1-1)=0,"",OFFSET(CountryData!$A$1,'Quality check'!$A148-1,'Quality check'!CG$1-1)),"")</f>
        <v/>
      </c>
      <c r="CH148" s="308" t="str">
        <f ca="1">IF(AND(ISNUMBER($A148),ISNUMBER(CH$1)),IF(OFFSET(CountryData!$A$1,'Quality check'!$A148-1,'Quality check'!CH$1-1)=0,"",OFFSET(CountryData!$A$1,'Quality check'!$A148-1,'Quality check'!CH$1-1)),"")</f>
        <v/>
      </c>
      <c r="CI148" s="308" t="str">
        <f ca="1">IF(AND(ISNUMBER($A148),ISNUMBER(CI$1)),IF(OFFSET(CountryData!$A$1,'Quality check'!$A148-1,'Quality check'!CI$1-1)=0,"",OFFSET(CountryData!$A$1,'Quality check'!$A148-1,'Quality check'!CI$1-1)),"")</f>
        <v/>
      </c>
      <c r="CJ148" s="308" t="str">
        <f ca="1">IF(AND(ISNUMBER($A148),ISNUMBER(CJ$1)),IF(OFFSET(CountryData!$A$1,'Quality check'!$A148-1,'Quality check'!CJ$1-1)=0,"",OFFSET(CountryData!$A$1,'Quality check'!$A148-1,'Quality check'!CJ$1-1)),"")</f>
        <v/>
      </c>
      <c r="CK148" s="202" t="str">
        <f ca="1">IF(AND(ISNUMBER($A148),ISNUMBER(CK$1)),IF(OFFSET(CountryData!$A$1,'Quality check'!$A148-1,'Quality check'!CK$1-1)=0,"",OFFSET(CountryData!$A$1,'Quality check'!$A148-1,'Quality check'!CK$1-1)),"")</f>
        <v/>
      </c>
      <c r="CL148" s="308" t="str">
        <f ca="1">IF(AND(ISNUMBER($A148),ISNUMBER(CL$1)),IF(OFFSET(CountryData!$A$1,'Quality check'!$A148-1,'Quality check'!CL$1-1)=0,"",OFFSET(CountryData!$A$1,'Quality check'!$A148-1,'Quality check'!CL$1-1)),"")</f>
        <v/>
      </c>
      <c r="CM148" s="308" t="str">
        <f ca="1">IF(AND(ISNUMBER($A148),ISNUMBER(CM$1)),IF(OFFSET(CountryData!$A$1,'Quality check'!$A148-1,'Quality check'!CM$1-1)=0,"",OFFSET(CountryData!$A$1,'Quality check'!$A148-1,'Quality check'!CM$1-1)),"")</f>
        <v/>
      </c>
      <c r="CN148" s="308" t="str">
        <f ca="1">IF(AND(ISNUMBER($A148),ISNUMBER(CN$1)),IF(OFFSET(CountryData!$A$1,'Quality check'!$A148-1,'Quality check'!CN$1-1)=0,"",OFFSET(CountryData!$A$1,'Quality check'!$A148-1,'Quality check'!CN$1-1)),"")</f>
        <v/>
      </c>
      <c r="CO148" s="308" t="str">
        <f ca="1">IF(AND(ISNUMBER($A148),ISNUMBER(CO$1)),IF(OFFSET(CountryData!$A$1,'Quality check'!$A148-1,'Quality check'!CO$1-1)=0,"",OFFSET(CountryData!$A$1,'Quality check'!$A148-1,'Quality check'!CO$1-1)),"")</f>
        <v/>
      </c>
      <c r="CP148" s="308" t="str">
        <f ca="1">IF(AND(ISNUMBER($A148),ISNUMBER(CP$1)),IF(OFFSET(CountryData!$A$1,'Quality check'!$A148-1,'Quality check'!CP$1-1)=0,"",OFFSET(CountryData!$A$1,'Quality check'!$A148-1,'Quality check'!CP$1-1)),"")</f>
        <v/>
      </c>
      <c r="CQ148" s="308" t="str">
        <f ca="1">IF(AND(ISNUMBER($A148),ISNUMBER(CQ$1)),IF(OFFSET(CountryData!$A$1,'Quality check'!$A148-1,'Quality check'!CQ$1-1)=0,"",OFFSET(CountryData!$A$1,'Quality check'!$A148-1,'Quality check'!CQ$1-1)),"")</f>
        <v/>
      </c>
      <c r="CR148" s="203" t="str">
        <f ca="1">IF(AND(ISNUMBER($A148),ISNUMBER(CR$1)),IF(OFFSET(CountryData!$A$1,'Quality check'!$A148-1,'Quality check'!CR$1-1)=0,"",OFFSET(CountryData!$A$1,'Quality check'!$A148-1,'Quality check'!CR$1-1)),"")</f>
        <v/>
      </c>
      <c r="CS148" s="203" t="str">
        <f ca="1">IF(AND(ISNUMBER($A148),ISNUMBER(CS$1)),IF(OFFSET(CountryData!$A$1,'Quality check'!$A148-1,'Quality check'!CS$1-1)=0,"",OFFSET(CountryData!$A$1,'Quality check'!$A148-1,'Quality check'!CS$1-1)),"")</f>
        <v/>
      </c>
      <c r="CT148" s="203" t="str">
        <f ca="1">IF(AND(ISNUMBER($A148),ISNUMBER(CT$1)),IF(OFFSET(CountryData!$A$1,'Quality check'!$A148-1,'Quality check'!CT$1-1)=0,"",OFFSET(CountryData!$A$1,'Quality check'!$A148-1,'Quality check'!CT$1-1)),"")</f>
        <v/>
      </c>
      <c r="CU148" s="203" t="str">
        <f ca="1">IF(AND(ISNUMBER($A148),ISNUMBER(CU$1)),IF(OFFSET(CountryData!$A$1,'Quality check'!$A148-1,'Quality check'!CU$1-1)=0,"",OFFSET(CountryData!$A$1,'Quality check'!$A148-1,'Quality check'!CU$1-1)),"")</f>
        <v/>
      </c>
      <c r="CV148" s="203" t="str">
        <f ca="1">IF(AND(ISNUMBER($A148),ISNUMBER(CV$1)),IF(OFFSET(CountryData!$A$1,'Quality check'!$A148-1,'Quality check'!CV$1-1)=0,"",OFFSET(CountryData!$A$1,'Quality check'!$A148-1,'Quality check'!CV$1-1)),"")</f>
        <v/>
      </c>
      <c r="CW148" s="203" t="str">
        <f ca="1">IF(AND(ISNUMBER($A148),ISNUMBER(CW$1)),IF(OFFSET(CountryData!$A$1,'Quality check'!$A148-1,'Quality check'!CW$1-1)=0,"",OFFSET(CountryData!$A$1,'Quality check'!$A148-1,'Quality check'!CW$1-1)),"")</f>
        <v/>
      </c>
      <c r="CX148" s="203" t="str">
        <f ca="1">IF(AND(ISNUMBER($A148),ISNUMBER(CX$1)),IF(OFFSET(CountryData!$A$1,'Quality check'!$A148-1,'Quality check'!CX$1-1)=0,"",OFFSET(CountryData!$A$1,'Quality check'!$A148-1,'Quality check'!CX$1-1)),"")</f>
        <v/>
      </c>
      <c r="CY148" s="203" t="str">
        <f ca="1">IF(AND(ISNUMBER($A148),ISNUMBER(CY$1)),IF(OFFSET(CountryData!$A$1,'Quality check'!$A148-1,'Quality check'!CY$1-1)=0,"",OFFSET(CountryData!$A$1,'Quality check'!$A148-1,'Quality check'!CY$1-1)),"")</f>
        <v/>
      </c>
      <c r="CZ148" s="308" t="str">
        <f ca="1">IF(AND(ISNUMBER($A148),ISNUMBER(CZ$1)),IF(OFFSET(CountryData!$A$1,'Quality check'!$A148-1,'Quality check'!CZ$1-1)=0,"",OFFSET(CountryData!$A$1,'Quality check'!$A148-1,'Quality check'!CZ$1-1)),"")</f>
        <v/>
      </c>
      <c r="DA148" s="308" t="str">
        <f ca="1">IF(AND(ISNUMBER($A148),ISNUMBER(DA$1)),IF(OFFSET(CountryData!$A$1,'Quality check'!$A148-1,'Quality check'!DA$1-1)=0,"",OFFSET(CountryData!$A$1,'Quality check'!$A148-1,'Quality check'!DA$1-1)),"")</f>
        <v/>
      </c>
      <c r="DB148" s="202" t="str">
        <f ca="1">IF(AND(ISNUMBER($A148),ISNUMBER(DB$1)),IF(OFFSET(CountryData!$A$1,'Quality check'!$A148-1,'Quality check'!DB$1-1)=0,"",OFFSET(CountryData!$A$1,'Quality check'!$A148-1,'Quality check'!DB$1-1)),"")</f>
        <v/>
      </c>
      <c r="DC148" s="308" t="str">
        <f ca="1">IF(AND(ISNUMBER($A148),ISNUMBER(DC$1)),IF(OFFSET(CountryData!$A$1,'Quality check'!$A148-1,'Quality check'!DC$1-1)=0,"",OFFSET(CountryData!$A$1,'Quality check'!$A148-1,'Quality check'!DC$1-1)),"")</f>
        <v/>
      </c>
      <c r="DD148" s="308" t="str">
        <f ca="1">IF(AND(ISNUMBER($A148),ISNUMBER(DD$1)),IF(OFFSET(CountryData!$A$1,'Quality check'!$A148-1,'Quality check'!DD$1-1)=0,"",OFFSET(CountryData!$A$1,'Quality check'!$A148-1,'Quality check'!DD$1-1)),"")</f>
        <v/>
      </c>
      <c r="DE148" s="202" t="str">
        <f ca="1">IF(AND(ISNUMBER($A148),ISNUMBER(DE$1)),IF(OFFSET(CountryData!$A$1,'Quality check'!$A148-1,'Quality check'!DE$1-1)=0,"",OFFSET(CountryData!$A$1,'Quality check'!$A148-1,'Quality check'!DE$1-1)),"")</f>
        <v/>
      </c>
      <c r="DF148" s="203" t="str">
        <f ca="1">IF(AND(ISNUMBER($A148),ISNUMBER(DF$1)),IF(OFFSET(CountryData!$A$1,'Quality check'!$A148-1,'Quality check'!DF$1-1)=0,"",OFFSET(CountryData!$A$1,'Quality check'!$A148-1,'Quality check'!DF$1-1)),"")</f>
        <v/>
      </c>
      <c r="DG148" s="308" t="str">
        <f ca="1">IF(AND(ISNUMBER($A148),ISNUMBER(DG$1)),IF(OFFSET(CountryData!$A$1,'Quality check'!$A148-1,'Quality check'!DG$1-1)=0,"",OFFSET(CountryData!$A$1,'Quality check'!$A148-1,'Quality check'!DG$1-1)),"")</f>
        <v/>
      </c>
      <c r="DH148" s="203" t="str">
        <f ca="1">IF(AND(ISNUMBER($A148),ISNUMBER(DH$1)),IF(OFFSET(CountryData!$A$1,'Quality check'!$A148-1,'Quality check'!DH$1-1)=0,"",OFFSET(CountryData!$A$1,'Quality check'!$A148-1,'Quality check'!DH$1-1)),"")</f>
        <v/>
      </c>
      <c r="DI148" s="308" t="str">
        <f ca="1">IF(AND(ISNUMBER($A148),ISNUMBER(DI$1)),IF(OFFSET(CountryData!$A$1,'Quality check'!$A148-1,'Quality check'!DI$1-1)=0,"",OFFSET(CountryData!$A$1,'Quality check'!$A148-1,'Quality check'!DI$1-1)),"")</f>
        <v/>
      </c>
      <c r="DJ148" s="308" t="str">
        <f ca="1">IF(AND(ISNUMBER($A148),ISNUMBER(DJ$1)),IF(OFFSET(CountryData!$A$1,'Quality check'!$A148-1,'Quality check'!DJ$1-1)=0,"",OFFSET(CountryData!$A$1,'Quality check'!$A148-1,'Quality check'!DJ$1-1)),"")</f>
        <v/>
      </c>
      <c r="DK148" s="203" t="str">
        <f ca="1">IF(AND(ISNUMBER($A148),ISNUMBER(DK$1)),IF(OFFSET(CountryData!$A$1,'Quality check'!$A148-1,'Quality check'!DK$1-1)=0,"",OFFSET(CountryData!$A$1,'Quality check'!$A148-1,'Quality check'!DK$1-1)),"")</f>
        <v/>
      </c>
      <c r="DL148" s="203" t="str">
        <f ca="1">IF(AND(ISNUMBER($A148),ISNUMBER(DL$1)),IF(OFFSET(CountryData!$A$1,'Quality check'!$A148-1,'Quality check'!DL$1-1)=0,"",OFFSET(CountryData!$A$1,'Quality check'!$A148-1,'Quality check'!DL$1-1)),"")</f>
        <v/>
      </c>
      <c r="DM148" s="203" t="str">
        <f ca="1">IF(AND(ISNUMBER($A148),ISNUMBER(DM$1)),IF(OFFSET(CountryData!$A$1,'Quality check'!$A148-1,'Quality check'!DM$1-1)=0,"",OFFSET(CountryData!$A$1,'Quality check'!$A148-1,'Quality check'!DM$1-1)),"")</f>
        <v/>
      </c>
      <c r="DN148" s="203" t="str">
        <f ca="1">IF(AND(ISNUMBER($A148),ISNUMBER(DN$1)),IF(OFFSET(CountryData!$A$1,'Quality check'!$A148-1,'Quality check'!DN$1-1)=0,"",OFFSET(CountryData!$A$1,'Quality check'!$A148-1,'Quality check'!DN$1-1)),"")</f>
        <v/>
      </c>
      <c r="DO148" t="str">
        <f ca="1">IF(AND(ISNUMBER($A148),ISNUMBER(DO$1)),IF(OFFSET(CountryData!$A$1,'Quality check'!$A148-1,'Quality check'!DO$1-1)=0,"",OFFSET(CountryData!$A$1,'Quality check'!$A148-1,'Quality check'!DO$1-1)),"")</f>
        <v/>
      </c>
      <c r="DP148" t="str">
        <f ca="1">IF(AND(ISNUMBER($A148),ISNUMBER(DP$1)),IF(OFFSET(CountryData!$A$1,'Quality check'!$A148-1,'Quality check'!DP$1-1)=0,"",OFFSET(CountryData!$A$1,'Quality check'!$A148-1,'Quality check'!DP$1-1)),"")</f>
        <v/>
      </c>
      <c r="EF148" t="str">
        <f t="shared" si="14"/>
        <v/>
      </c>
      <c r="EG148" t="str">
        <f t="shared" si="15"/>
        <v/>
      </c>
      <c r="EH148" t="str">
        <f t="shared" si="11"/>
        <v/>
      </c>
    </row>
    <row r="149" spans="1:138" x14ac:dyDescent="0.25">
      <c r="F149" s="203" t="str">
        <f ca="1">IF(AND(ISNUMBER($A149),ISNUMBER(F$1)),IF(OFFSET(CountryData!$A$1,'Quality check'!$A149-1,'Quality check'!F$1-1)=0,"",OFFSET(CountryData!$A$1,'Quality check'!$A149-1,'Quality check'!F$1-1)),"")</f>
        <v/>
      </c>
      <c r="G149" s="203" t="str">
        <f ca="1">IF(AND(ISNUMBER($A149),ISNUMBER(G$1)),IF(OFFSET(CountryData!$A$1,'Quality check'!$A149-1,'Quality check'!G$1-1)=0,"",OFFSET(CountryData!$A$1,'Quality check'!$A149-1,'Quality check'!G$1-1)),"")</f>
        <v/>
      </c>
      <c r="H149" s="202" t="str">
        <f ca="1">IF(AND(ISNUMBER($A149),ISNUMBER(H$1)),IF(OFFSET(CountryData!$A$1,'Quality check'!$A149-1,'Quality check'!H$1-1)=0,"",OFFSET(CountryData!$A$1,'Quality check'!$A149-1,'Quality check'!H$1-1)),"")</f>
        <v/>
      </c>
      <c r="I149" s="202" t="str">
        <f ca="1">IF(AND(ISNUMBER($A149),ISNUMBER(I$1)),IF(OFFSET(CountryData!$A$1,'Quality check'!$A149-1,'Quality check'!I$1-1)=0,"",OFFSET(CountryData!$A$1,'Quality check'!$A149-1,'Quality check'!I$1-1)),"")</f>
        <v/>
      </c>
      <c r="J149" s="203" t="str">
        <f ca="1">IF(AND(ISNUMBER($A149),ISNUMBER(J$1)),IF(OFFSET(CountryData!$A$1,'Quality check'!$A149-1,'Quality check'!J$1-1)=0,"",OFFSET(CountryData!$A$1,'Quality check'!$A149-1,'Quality check'!J$1-1)),"")</f>
        <v/>
      </c>
      <c r="K149" s="203" t="str">
        <f ca="1">IF(AND(ISNUMBER($A149),ISNUMBER(K$1)),IF(OFFSET(CountryData!$A$1,'Quality check'!$A149-1,'Quality check'!K$1-1)=0,"",OFFSET(CountryData!$A$1,'Quality check'!$A149-1,'Quality check'!K$1-1)),"")</f>
        <v/>
      </c>
      <c r="L149" s="203" t="str">
        <f ca="1">IF(AND(ISNUMBER($A149),ISNUMBER(L$1)),IF(OFFSET(CountryData!$A$1,'Quality check'!$A149-1,'Quality check'!L$1-1)=0,"",OFFSET(CountryData!$A$1,'Quality check'!$A149-1,'Quality check'!L$1-1)),"")</f>
        <v/>
      </c>
      <c r="M149" s="203" t="str">
        <f ca="1">IF(AND(ISNUMBER($A149),ISNUMBER(M$1)),IF(OFFSET(CountryData!$A$1,'Quality check'!$A149-1,'Quality check'!M$1-1)=0,"",OFFSET(CountryData!$A$1,'Quality check'!$A149-1,'Quality check'!M$1-1)),"")</f>
        <v/>
      </c>
      <c r="N149" s="203" t="str">
        <f ca="1">IF(AND(ISNUMBER($A149),ISNUMBER(N$1)),IF(OFFSET(CountryData!$A$1,'Quality check'!$A149-1,'Quality check'!N$1-1)=0,"",OFFSET(CountryData!$A$1,'Quality check'!$A149-1,'Quality check'!N$1-1)),"")</f>
        <v/>
      </c>
      <c r="O149" s="203" t="str">
        <f ca="1">IF(AND(ISNUMBER($A149),ISNUMBER(O$1)),IF(OFFSET(CountryData!$A$1,'Quality check'!$A149-1,'Quality check'!O$1-1)=0,"",OFFSET(CountryData!$A$1,'Quality check'!$A149-1,'Quality check'!O$1-1)),"")</f>
        <v/>
      </c>
      <c r="P149" s="203" t="str">
        <f ca="1">IF(AND(ISNUMBER($A149),ISNUMBER(P$1)),IF(OFFSET(CountryData!$A$1,'Quality check'!$A149-1,'Quality check'!P$1-1)=0,"",OFFSET(CountryData!$A$1,'Quality check'!$A149-1,'Quality check'!P$1-1)),"")</f>
        <v/>
      </c>
      <c r="Q149" s="203" t="str">
        <f ca="1">IF(AND(ISNUMBER($A149),ISNUMBER(Q$1)),IF(OFFSET(CountryData!$A$1,'Quality check'!$A149-1,'Quality check'!Q$1-1)=0,"",OFFSET(CountryData!$A$1,'Quality check'!$A149-1,'Quality check'!Q$1-1)),"")</f>
        <v/>
      </c>
      <c r="R149" s="203" t="str">
        <f ca="1">IF(AND(ISNUMBER($A149),ISNUMBER(R$1)),IF(OFFSET(CountryData!$A$1,'Quality check'!$A149-1,'Quality check'!R$1-1)=0,"",OFFSET(CountryData!$A$1,'Quality check'!$A149-1,'Quality check'!R$1-1)),"")</f>
        <v/>
      </c>
      <c r="S149" s="203" t="str">
        <f ca="1">IF(AND(ISNUMBER($A149),ISNUMBER(S$1)),IF(OFFSET(CountryData!$A$1,'Quality check'!$A149-1,'Quality check'!S$1-1)=0,"",OFFSET(CountryData!$A$1,'Quality check'!$A149-1,'Quality check'!S$1-1)),"")</f>
        <v/>
      </c>
      <c r="T149" s="202" t="str">
        <f ca="1">IF(AND(ISNUMBER($A149),ISNUMBER(T$1)),IF(OFFSET(CountryData!$A$1,'Quality check'!$A149-1,'Quality check'!T$1-1)=0,"",OFFSET(CountryData!$A$1,'Quality check'!$A149-1,'Quality check'!T$1-1)),"")</f>
        <v/>
      </c>
      <c r="U149" s="203" t="str">
        <f ca="1">IF(AND(ISNUMBER($A149),ISNUMBER(U$1)),IF(OFFSET(CountryData!$A$1,'Quality check'!$A149-1,'Quality check'!U$1-1)=0,"",OFFSET(CountryData!$A$1,'Quality check'!$A149-1,'Quality check'!U$1-1)),"")</f>
        <v/>
      </c>
      <c r="V149" s="203" t="str">
        <f ca="1">IF(AND(ISNUMBER($A149),ISNUMBER(V$1)),IF(OFFSET(CountryData!$A$1,'Quality check'!$A149-1,'Quality check'!V$1-1)=0,"",OFFSET(CountryData!$A$1,'Quality check'!$A149-1,'Quality check'!V$1-1)),"")</f>
        <v/>
      </c>
      <c r="W149" s="202" t="str">
        <f ca="1">IF(AND(ISNUMBER($A149),ISNUMBER(W$1)),IF(OFFSET(CountryData!$A$1,'Quality check'!$A149-1,'Quality check'!W$1-1)=0,"",OFFSET(CountryData!$A$1,'Quality check'!$A149-1,'Quality check'!W$1-1)),"")</f>
        <v/>
      </c>
      <c r="X149" s="202" t="str">
        <f ca="1">IF(AND(ISNUMBER($A149),ISNUMBER(X$1)),IF(OFFSET(CountryData!$A$1,'Quality check'!$A149-1,'Quality check'!X$1-1)=0,"",OFFSET(CountryData!$A$1,'Quality check'!$A149-1,'Quality check'!X$1-1)),"")</f>
        <v/>
      </c>
      <c r="Y149" s="202" t="str">
        <f ca="1">IF(AND(ISNUMBER($A149),ISNUMBER(Y$1)),IF(OFFSET(CountryData!$A$1,'Quality check'!$A149-1,'Quality check'!Y$1-1)=0,"",OFFSET(CountryData!$A$1,'Quality check'!$A149-1,'Quality check'!Y$1-1)),"")</f>
        <v/>
      </c>
      <c r="Z149" s="202" t="str">
        <f ca="1">IF(AND(ISNUMBER($A149),ISNUMBER(Z$1)),IF(OFFSET(CountryData!$A$1,'Quality check'!$A149-1,'Quality check'!Z$1-1)=0,"",OFFSET(CountryData!$A$1,'Quality check'!$A149-1,'Quality check'!Z$1-1)),"")</f>
        <v/>
      </c>
      <c r="AA149" s="203" t="str">
        <f ca="1">IF(AND(ISNUMBER($A149),ISNUMBER(AA$1)),IF(OFFSET(CountryData!$A$1,'Quality check'!$A149-1,'Quality check'!AA$1-1)=0,"",OFFSET(CountryData!$A$1,'Quality check'!$A149-1,'Quality check'!AA$1-1)),"")</f>
        <v/>
      </c>
      <c r="AB149" s="203" t="str">
        <f ca="1">IF(AND(ISNUMBER($A149),ISNUMBER(AB$1)),IF(OFFSET(CountryData!$A$1,'Quality check'!$A149-1,'Quality check'!AB$1-1)=0,"",OFFSET(CountryData!$A$1,'Quality check'!$A149-1,'Quality check'!AB$1-1)),"")</f>
        <v/>
      </c>
      <c r="AC149" s="203" t="str">
        <f ca="1">IF(AND(ISNUMBER($A149),ISNUMBER(AC$1)),IF(OFFSET(CountryData!$A$1,'Quality check'!$A149-1,'Quality check'!AC$1-1)=0,"",OFFSET(CountryData!$A$1,'Quality check'!$A149-1,'Quality check'!AC$1-1)),"")</f>
        <v/>
      </c>
      <c r="AD149" s="203" t="str">
        <f ca="1">IF(AND(ISNUMBER($A149),ISNUMBER(AD$1)),IF(OFFSET(CountryData!$A$1,'Quality check'!$A149-1,'Quality check'!AD$1-1)=0,"",OFFSET(CountryData!$A$1,'Quality check'!$A149-1,'Quality check'!AD$1-1)),"")</f>
        <v/>
      </c>
      <c r="AE149" s="202" t="str">
        <f ca="1">IF(AND(ISNUMBER($A149),ISNUMBER(AE$1)),IF(OFFSET(CountryData!$A$1,'Quality check'!$A149-1,'Quality check'!AE$1-1)=0,"",OFFSET(CountryData!$A$1,'Quality check'!$A149-1,'Quality check'!AE$1-1)),"")</f>
        <v/>
      </c>
      <c r="AF149" s="308" t="str">
        <f ca="1">IF(AND(ISNUMBER($A149),ISNUMBER(AF$1)),IF(OFFSET(CountryData!$A$1,'Quality check'!$A149-1,'Quality check'!AF$1-1)=0,"",OFFSET(CountryData!$A$1,'Quality check'!$A149-1,'Quality check'!AF$1-1)),"")</f>
        <v/>
      </c>
      <c r="AG149" s="203" t="str">
        <f ca="1">IF(AND(ISNUMBER($A149),ISNUMBER(AG$1)),IF(OFFSET(CountryData!$A$1,'Quality check'!$A149-1,'Quality check'!AG$1-1)=0,"",OFFSET(CountryData!$A$1,'Quality check'!$A149-1,'Quality check'!AG$1-1)),"")</f>
        <v/>
      </c>
      <c r="AH149" s="203" t="str">
        <f ca="1">IF(AND(ISNUMBER($A149),ISNUMBER(AH$1)),IF(OFFSET(CountryData!$A$1,'Quality check'!$A149-1,'Quality check'!AH$1-1)=0,"",OFFSET(CountryData!$A$1,'Quality check'!$A149-1,'Quality check'!AH$1-1)),"")</f>
        <v/>
      </c>
      <c r="AI149" s="203" t="str">
        <f ca="1">IF(AND(ISNUMBER($A149),ISNUMBER(AI$1)),IF(OFFSET(CountryData!$A$1,'Quality check'!$A149-1,'Quality check'!AI$1-1)=0,"",OFFSET(CountryData!$A$1,'Quality check'!$A149-1,'Quality check'!AI$1-1)),"")</f>
        <v/>
      </c>
      <c r="AJ149" s="202" t="str">
        <f ca="1">IF(AND(ISNUMBER($A149),ISNUMBER(AJ$1)),IF(OFFSET(CountryData!$A$1,'Quality check'!$A149-1,'Quality check'!AJ$1-1)=0,"",OFFSET(CountryData!$A$1,'Quality check'!$A149-1,'Quality check'!AJ$1-1)),"")</f>
        <v/>
      </c>
      <c r="AK149" s="202" t="str">
        <f ca="1">IF(AND(ISNUMBER($A149),ISNUMBER(AK$1)),IF(OFFSET(CountryData!$A$1,'Quality check'!$A149-1,'Quality check'!AK$1-1)=0,"",OFFSET(CountryData!$A$1,'Quality check'!$A149-1,'Quality check'!AK$1-1)),"")</f>
        <v/>
      </c>
      <c r="AL149" s="202" t="str">
        <f ca="1">IF(AND(ISNUMBER($A149),ISNUMBER(AL$1)),IF(OFFSET(CountryData!$A$1,'Quality check'!$A149-1,'Quality check'!AL$1-1)=0,"",OFFSET(CountryData!$A$1,'Quality check'!$A149-1,'Quality check'!AL$1-1)),"")</f>
        <v/>
      </c>
      <c r="AM149" s="202" t="str">
        <f ca="1">IF(AND(ISNUMBER($A149),ISNUMBER(AM$1)),IF(OFFSET(CountryData!$A$1,'Quality check'!$A149-1,'Quality check'!AM$1-1)=0,"",OFFSET(CountryData!$A$1,'Quality check'!$A149-1,'Quality check'!AM$1-1)),"")</f>
        <v/>
      </c>
      <c r="AN149" s="202" t="str">
        <f ca="1">IF(AND(ISNUMBER($A149),ISNUMBER(AN$1)),IF(OFFSET(CountryData!$A$1,'Quality check'!$A149-1,'Quality check'!AN$1-1)=0,"",OFFSET(CountryData!$A$1,'Quality check'!$A149-1,'Quality check'!AN$1-1)),"")</f>
        <v/>
      </c>
      <c r="AO149" s="203" t="str">
        <f ca="1">IF(AND(ISNUMBER($A149),ISNUMBER(AO$1)),IF(OFFSET(CountryData!$A$1,'Quality check'!$A149-1,'Quality check'!AO$1-1)=0,"",OFFSET(CountryData!$A$1,'Quality check'!$A149-1,'Quality check'!AO$1-1)),"")</f>
        <v/>
      </c>
      <c r="AP149" s="203" t="str">
        <f ca="1">IF(AND(ISNUMBER($A149),ISNUMBER(AP$1)),IF(OFFSET(CountryData!$A$1,'Quality check'!$A149-1,'Quality check'!AP$1-1)=0,"",OFFSET(CountryData!$A$1,'Quality check'!$A149-1,'Quality check'!AP$1-1)),"")</f>
        <v/>
      </c>
      <c r="AQ149" s="202" t="str">
        <f ca="1">IF(AND(ISNUMBER($A149),ISNUMBER(AQ$1)),IF(OFFSET(CountryData!$A$1,'Quality check'!$A149-1,'Quality check'!AQ$1-1)=0,"",OFFSET(CountryData!$A$1,'Quality check'!$A149-1,'Quality check'!AQ$1-1)),"")</f>
        <v/>
      </c>
      <c r="AR149" s="202" t="str">
        <f ca="1">IF(AND(ISNUMBER($A149),ISNUMBER(AR$1)),IF(OFFSET(CountryData!$A$1,'Quality check'!$A149-1,'Quality check'!AR$1-1)=0,"",OFFSET(CountryData!$A$1,'Quality check'!$A149-1,'Quality check'!AR$1-1)),"")</f>
        <v/>
      </c>
      <c r="AS149" s="202" t="str">
        <f ca="1">IF(AND(ISNUMBER($A149),ISNUMBER(AS$1)),IF(OFFSET(CountryData!$A$1,'Quality check'!$A149-1,'Quality check'!AS$1-1)=0,"",OFFSET(CountryData!$A$1,'Quality check'!$A149-1,'Quality check'!AS$1-1)),"")</f>
        <v/>
      </c>
      <c r="AT149" s="202" t="str">
        <f ca="1">IF(AND(ISNUMBER($A149),ISNUMBER(AT$1)),IF(OFFSET(CountryData!$A$1,'Quality check'!$A149-1,'Quality check'!AT$1-1)=0,"",OFFSET(CountryData!$A$1,'Quality check'!$A149-1,'Quality check'!AT$1-1)),"")</f>
        <v/>
      </c>
      <c r="AU149" s="202" t="str">
        <f ca="1">IF(AND(ISNUMBER($A149),ISNUMBER(AU$1)),IF(OFFSET(CountryData!$A$1,'Quality check'!$A149-1,'Quality check'!AU$1-1)=0,"",OFFSET(CountryData!$A$1,'Quality check'!$A149-1,'Quality check'!AU$1-1)),"")</f>
        <v/>
      </c>
      <c r="AV149" s="202" t="str">
        <f ca="1">IF(AND(ISNUMBER($A149),ISNUMBER(AV$1)),IF(OFFSET(CountryData!$A$1,'Quality check'!$A149-1,'Quality check'!AV$1-1)=0,"",OFFSET(CountryData!$A$1,'Quality check'!$A149-1,'Quality check'!AV$1-1)),"")</f>
        <v/>
      </c>
      <c r="AW149" s="203" t="str">
        <f ca="1">IF(AND(ISNUMBER($A149),ISNUMBER(AW$1)),IF(OFFSET(CountryData!$A$1,'Quality check'!$A149-1,'Quality check'!AW$1-1)=0,"",OFFSET(CountryData!$A$1,'Quality check'!$A149-1,'Quality check'!AW$1-1)),"")</f>
        <v/>
      </c>
      <c r="AX149" s="203" t="str">
        <f ca="1">IF(AND(ISNUMBER($A149),ISNUMBER(AX$1)),IF(OFFSET(CountryData!$A$1,'Quality check'!$A149-1,'Quality check'!AX$1-1)=0,"",OFFSET(CountryData!$A$1,'Quality check'!$A149-1,'Quality check'!AX$1-1)),"")</f>
        <v/>
      </c>
      <c r="AY149" s="202" t="str">
        <f ca="1">IF(AND(ISNUMBER($A149),ISNUMBER(AY$1)),IF(OFFSET(CountryData!$A$1,'Quality check'!$A149-1,'Quality check'!AY$1-1)=0,"",OFFSET(CountryData!$A$1,'Quality check'!$A149-1,'Quality check'!AY$1-1)),"")</f>
        <v/>
      </c>
      <c r="AZ149" s="202" t="str">
        <f ca="1">IF(AND(ISNUMBER($A149),ISNUMBER(AZ$1)),IF(OFFSET(CountryData!$A$1,'Quality check'!$A149-1,'Quality check'!AZ$1-1)=0,"",OFFSET(CountryData!$A$1,'Quality check'!$A149-1,'Quality check'!AZ$1-1)),"")</f>
        <v/>
      </c>
      <c r="BA149" s="202" t="str">
        <f ca="1">IF(AND(ISNUMBER($A149),ISNUMBER(BA$1)),IF(OFFSET(CountryData!$A$1,'Quality check'!$A149-1,'Quality check'!BA$1-1)=0,"",OFFSET(CountryData!$A$1,'Quality check'!$A149-1,'Quality check'!BA$1-1)),"")</f>
        <v/>
      </c>
      <c r="BB149" s="202" t="str">
        <f ca="1">IF(AND(ISNUMBER($A149),ISNUMBER(BB$1)),IF(OFFSET(CountryData!$A$1,'Quality check'!$A149-1,'Quality check'!BB$1-1)=0,"",OFFSET(CountryData!$A$1,'Quality check'!$A149-1,'Quality check'!BB$1-1)),"")</f>
        <v/>
      </c>
      <c r="BC149" s="202" t="str">
        <f ca="1">IF(AND(ISNUMBER($A149),ISNUMBER(BC$1)),IF(OFFSET(CountryData!$A$1,'Quality check'!$A149-1,'Quality check'!BC$1-1)=0,"",OFFSET(CountryData!$A$1,'Quality check'!$A149-1,'Quality check'!BC$1-1)),"")</f>
        <v/>
      </c>
      <c r="BD149" s="313" t="str">
        <f ca="1">IF(AND(ISNUMBER($A149),ISNUMBER(BD$1)),IF(OFFSET(CountryData!$A$1,'Quality check'!$A149-1,'Quality check'!BD$1-1)=0,"",OFFSET(CountryData!$A$1,'Quality check'!$A149-1,'Quality check'!BD$1-1)),"")</f>
        <v/>
      </c>
      <c r="BE149" s="313" t="str">
        <f ca="1">IF(AND(ISNUMBER($A149),ISNUMBER(BE$1)),IF(OFFSET(CountryData!$A$1,'Quality check'!$A149-1,'Quality check'!BE$1-1)=0,"",OFFSET(CountryData!$A$1,'Quality check'!$A149-1,'Quality check'!BE$1-1)),"")</f>
        <v/>
      </c>
      <c r="BF149" s="313" t="str">
        <f ca="1">IF(AND(ISNUMBER($A149),ISNUMBER(BF$1)),IF(OFFSET(CountryData!$A$1,'Quality check'!$A149-1,'Quality check'!BF$1-1)=0,"",OFFSET(CountryData!$A$1,'Quality check'!$A149-1,'Quality check'!BF$1-1)),"")</f>
        <v/>
      </c>
      <c r="BG149" s="203" t="str">
        <f ca="1">IF(AND(ISNUMBER($A149),ISNUMBER(BG$1)),IF(OFFSET(CountryData!$A$1,'Quality check'!$A149-1,'Quality check'!BG$1-1)=0,"",OFFSET(CountryData!$A$1,'Quality check'!$A149-1,'Quality check'!BG$1-1)),"")</f>
        <v/>
      </c>
      <c r="BH149" s="202" t="str">
        <f ca="1">IF(AND(ISNUMBER($A149),ISNUMBER(BH$1)),IF(OFFSET(CountryData!$A$1,'Quality check'!$A149-1,'Quality check'!BH$1-1)=0,"",OFFSET(CountryData!$A$1,'Quality check'!$A149-1,'Quality check'!BH$1-1)),"")</f>
        <v/>
      </c>
      <c r="BI149" s="203" t="str">
        <f ca="1">IF(AND(ISNUMBER($A149),ISNUMBER(BI$1)),IF(OFFSET(CountryData!$A$1,'Quality check'!$A149-1,'Quality check'!BI$1-1)=0,"",OFFSET(CountryData!$A$1,'Quality check'!$A149-1,'Quality check'!BI$1-1)),"")</f>
        <v/>
      </c>
      <c r="BJ149" s="202" t="str">
        <f ca="1">IF(AND(ISNUMBER($A149),ISNUMBER(BJ$1)),IF(OFFSET(CountryData!$A$1,'Quality check'!$A149-1,'Quality check'!BJ$1-1)=0,"",OFFSET(CountryData!$A$1,'Quality check'!$A149-1,'Quality check'!BJ$1-1)),"")</f>
        <v/>
      </c>
      <c r="BK149" s="202" t="str">
        <f ca="1">IF(AND(ISNUMBER($A149),ISNUMBER(BK$1)),IF(OFFSET(CountryData!$A$1,'Quality check'!$A149-1,'Quality check'!BK$1-1)=0,"",OFFSET(CountryData!$A$1,'Quality check'!$A149-1,'Quality check'!BK$1-1)),"")</f>
        <v/>
      </c>
      <c r="BL149" s="308" t="str">
        <f ca="1">IF(AND(ISNUMBER($A149),ISNUMBER(BL$1)),IF(OFFSET(CountryData!$A$1,'Quality check'!$A149-1,'Quality check'!BL$1-1)=0,"",OFFSET(CountryData!$A$1,'Quality check'!$A149-1,'Quality check'!BL$1-1)),"")</f>
        <v/>
      </c>
      <c r="BM149" s="308" t="str">
        <f ca="1">IF(AND(ISNUMBER($A149),ISNUMBER(BM$1)),IF(OFFSET(CountryData!$A$1,'Quality check'!$A149-1,'Quality check'!BM$1-1)=0,"",OFFSET(CountryData!$A$1,'Quality check'!$A149-1,'Quality check'!BM$1-1)),"")</f>
        <v/>
      </c>
      <c r="BN149" s="308" t="str">
        <f ca="1">IF(AND(ISNUMBER($A149),ISNUMBER(BN$1)),IF(OFFSET(CountryData!$A$1,'Quality check'!$A149-1,'Quality check'!BN$1-1)=0,"",OFFSET(CountryData!$A$1,'Quality check'!$A149-1,'Quality check'!BN$1-1)),"")</f>
        <v/>
      </c>
      <c r="BO149" s="308" t="str">
        <f ca="1">IF(AND(ISNUMBER($A149),ISNUMBER(BO$1)),IF(OFFSET(CountryData!$A$1,'Quality check'!$A149-1,'Quality check'!BO$1-1)=0,"",OFFSET(CountryData!$A$1,'Quality check'!$A149-1,'Quality check'!BO$1-1)),"")</f>
        <v/>
      </c>
      <c r="BP149" s="308" t="str">
        <f ca="1">IF(AND(ISNUMBER($A149),ISNUMBER(BP$1)),IF(OFFSET(CountryData!$A$1,'Quality check'!$A149-1,'Quality check'!BP$1-1)=0,"",OFFSET(CountryData!$A$1,'Quality check'!$A149-1,'Quality check'!BP$1-1)),"")</f>
        <v/>
      </c>
      <c r="BQ149" s="308" t="str">
        <f ca="1">IF(AND(ISNUMBER($A149),ISNUMBER(BQ$1)),IF(OFFSET(CountryData!$A$1,'Quality check'!$A149-1,'Quality check'!BQ$1-1)=0,"",OFFSET(CountryData!$A$1,'Quality check'!$A149-1,'Quality check'!BQ$1-1)),"")</f>
        <v/>
      </c>
      <c r="BR149" s="308" t="str">
        <f ca="1">IF(AND(ISNUMBER($A149),ISNUMBER(BR$1)),IF(OFFSET(CountryData!$A$1,'Quality check'!$A149-1,'Quality check'!BR$1-1)=0,"",OFFSET(CountryData!$A$1,'Quality check'!$A149-1,'Quality check'!BR$1-1)),"")</f>
        <v/>
      </c>
      <c r="BS149" s="308" t="str">
        <f ca="1">IF(AND(ISNUMBER($A149),ISNUMBER(BS$1)),IF(OFFSET(CountryData!$A$1,'Quality check'!$A149-1,'Quality check'!BS$1-1)=0,"",OFFSET(CountryData!$A$1,'Quality check'!$A149-1,'Quality check'!BS$1-1)),"")</f>
        <v/>
      </c>
      <c r="BT149" s="308" t="str">
        <f ca="1">IF(AND(ISNUMBER($A149),ISNUMBER(BT$1)),IF(OFFSET(CountryData!$A$1,'Quality check'!$A149-1,'Quality check'!BT$1-1)=0,"",OFFSET(CountryData!$A$1,'Quality check'!$A149-1,'Quality check'!BT$1-1)),"")</f>
        <v/>
      </c>
      <c r="BU149" s="308" t="str">
        <f ca="1">IF(AND(ISNUMBER($A149),ISNUMBER(BU$1)),IF(OFFSET(CountryData!$A$1,'Quality check'!$A149-1,'Quality check'!BU$1-1)=0,"",OFFSET(CountryData!$A$1,'Quality check'!$A149-1,'Quality check'!BU$1-1)),"")</f>
        <v/>
      </c>
      <c r="BV149" s="308" t="str">
        <f ca="1">IF(AND(ISNUMBER($A149),ISNUMBER(BV$1)),IF(OFFSET(CountryData!$A$1,'Quality check'!$A149-1,'Quality check'!BV$1-1)=0,"",OFFSET(CountryData!$A$1,'Quality check'!$A149-1,'Quality check'!BV$1-1)),"")</f>
        <v/>
      </c>
      <c r="BW149" s="308" t="str">
        <f ca="1">IF(AND(ISNUMBER($A149),ISNUMBER(BW$1)),IF(OFFSET(CountryData!$A$1,'Quality check'!$A149-1,'Quality check'!BW$1-1)=0,"",OFFSET(CountryData!$A$1,'Quality check'!$A149-1,'Quality check'!BW$1-1)),"")</f>
        <v/>
      </c>
      <c r="BX149" s="202" t="str">
        <f ca="1">IF(AND(ISNUMBER($A149),ISNUMBER(BX$1)),IF(OFFSET(CountryData!$A$1,'Quality check'!$A149-1,'Quality check'!BX$1-1)=0,"",OFFSET(CountryData!$A$1,'Quality check'!$A149-1,'Quality check'!BX$1-1)),"")</f>
        <v/>
      </c>
      <c r="BY149" s="308" t="str">
        <f ca="1">IF(AND(ISNUMBER($A149),ISNUMBER(BY$1)),IF(OFFSET(CountryData!$A$1,'Quality check'!$A149-1,'Quality check'!BY$1-1)=0,"",OFFSET(CountryData!$A$1,'Quality check'!$A149-1,'Quality check'!BY$1-1)),"")</f>
        <v/>
      </c>
      <c r="BZ149" s="308" t="str">
        <f ca="1">IF(AND(ISNUMBER($A149),ISNUMBER(BZ$1)),IF(OFFSET(CountryData!$A$1,'Quality check'!$A149-1,'Quality check'!BZ$1-1)=0,"",OFFSET(CountryData!$A$1,'Quality check'!$A149-1,'Quality check'!BZ$1-1)),"")</f>
        <v/>
      </c>
      <c r="CA149" s="308" t="str">
        <f ca="1">IF(AND(ISNUMBER($A149),ISNUMBER(CA$1)),IF(OFFSET(CountryData!$A$1,'Quality check'!$A149-1,'Quality check'!CA$1-1)=0,"",OFFSET(CountryData!$A$1,'Quality check'!$A149-1,'Quality check'!CA$1-1)),"")</f>
        <v/>
      </c>
      <c r="CB149" s="308" t="str">
        <f ca="1">IF(AND(ISNUMBER($A149),ISNUMBER(CB$1)),IF(OFFSET(CountryData!$A$1,'Quality check'!$A149-1,'Quality check'!CB$1-1)=0,"",OFFSET(CountryData!$A$1,'Quality check'!$A149-1,'Quality check'!CB$1-1)),"")</f>
        <v/>
      </c>
      <c r="CC149" s="308" t="str">
        <f ca="1">IF(AND(ISNUMBER($A149),ISNUMBER(CC$1)),IF(OFFSET(CountryData!$A$1,'Quality check'!$A149-1,'Quality check'!CC$1-1)=0,"",OFFSET(CountryData!$A$1,'Quality check'!$A149-1,'Quality check'!CC$1-1)),"")</f>
        <v/>
      </c>
      <c r="CD149" s="308" t="str">
        <f ca="1">IF(AND(ISNUMBER($A149),ISNUMBER(CD$1)),IF(OFFSET(CountryData!$A$1,'Quality check'!$A149-1,'Quality check'!CD$1-1)=0,"",OFFSET(CountryData!$A$1,'Quality check'!$A149-1,'Quality check'!CD$1-1)),"")</f>
        <v/>
      </c>
      <c r="CE149" s="308" t="str">
        <f ca="1">IF(AND(ISNUMBER($A149),ISNUMBER(CE$1)),IF(OFFSET(CountryData!$A$1,'Quality check'!$A149-1,'Quality check'!CE$1-1)=0,"",OFFSET(CountryData!$A$1,'Quality check'!$A149-1,'Quality check'!CE$1-1)),"")</f>
        <v/>
      </c>
      <c r="CF149" s="308" t="str">
        <f ca="1">IF(AND(ISNUMBER($A149),ISNUMBER(CF$1)),IF(OFFSET(CountryData!$A$1,'Quality check'!$A149-1,'Quality check'!CF$1-1)=0,"",OFFSET(CountryData!$A$1,'Quality check'!$A149-1,'Quality check'!CF$1-1)),"")</f>
        <v/>
      </c>
      <c r="CG149" s="308" t="str">
        <f ca="1">IF(AND(ISNUMBER($A149),ISNUMBER(CG$1)),IF(OFFSET(CountryData!$A$1,'Quality check'!$A149-1,'Quality check'!CG$1-1)=0,"",OFFSET(CountryData!$A$1,'Quality check'!$A149-1,'Quality check'!CG$1-1)),"")</f>
        <v/>
      </c>
      <c r="CH149" s="308" t="str">
        <f ca="1">IF(AND(ISNUMBER($A149),ISNUMBER(CH$1)),IF(OFFSET(CountryData!$A$1,'Quality check'!$A149-1,'Quality check'!CH$1-1)=0,"",OFFSET(CountryData!$A$1,'Quality check'!$A149-1,'Quality check'!CH$1-1)),"")</f>
        <v/>
      </c>
      <c r="CI149" s="308" t="str">
        <f ca="1">IF(AND(ISNUMBER($A149),ISNUMBER(CI$1)),IF(OFFSET(CountryData!$A$1,'Quality check'!$A149-1,'Quality check'!CI$1-1)=0,"",OFFSET(CountryData!$A$1,'Quality check'!$A149-1,'Quality check'!CI$1-1)),"")</f>
        <v/>
      </c>
      <c r="CJ149" s="308" t="str">
        <f ca="1">IF(AND(ISNUMBER($A149),ISNUMBER(CJ$1)),IF(OFFSET(CountryData!$A$1,'Quality check'!$A149-1,'Quality check'!CJ$1-1)=0,"",OFFSET(CountryData!$A$1,'Quality check'!$A149-1,'Quality check'!CJ$1-1)),"")</f>
        <v/>
      </c>
      <c r="CK149" s="202" t="str">
        <f ca="1">IF(AND(ISNUMBER($A149),ISNUMBER(CK$1)),IF(OFFSET(CountryData!$A$1,'Quality check'!$A149-1,'Quality check'!CK$1-1)=0,"",OFFSET(CountryData!$A$1,'Quality check'!$A149-1,'Quality check'!CK$1-1)),"")</f>
        <v/>
      </c>
      <c r="CL149" s="308" t="str">
        <f ca="1">IF(AND(ISNUMBER($A149),ISNUMBER(CL$1)),IF(OFFSET(CountryData!$A$1,'Quality check'!$A149-1,'Quality check'!CL$1-1)=0,"",OFFSET(CountryData!$A$1,'Quality check'!$A149-1,'Quality check'!CL$1-1)),"")</f>
        <v/>
      </c>
      <c r="CM149" s="308" t="str">
        <f ca="1">IF(AND(ISNUMBER($A149),ISNUMBER(CM$1)),IF(OFFSET(CountryData!$A$1,'Quality check'!$A149-1,'Quality check'!CM$1-1)=0,"",OFFSET(CountryData!$A$1,'Quality check'!$A149-1,'Quality check'!CM$1-1)),"")</f>
        <v/>
      </c>
      <c r="CN149" s="308" t="str">
        <f ca="1">IF(AND(ISNUMBER($A149),ISNUMBER(CN$1)),IF(OFFSET(CountryData!$A$1,'Quality check'!$A149-1,'Quality check'!CN$1-1)=0,"",OFFSET(CountryData!$A$1,'Quality check'!$A149-1,'Quality check'!CN$1-1)),"")</f>
        <v/>
      </c>
      <c r="CO149" s="308" t="str">
        <f ca="1">IF(AND(ISNUMBER($A149),ISNUMBER(CO$1)),IF(OFFSET(CountryData!$A$1,'Quality check'!$A149-1,'Quality check'!CO$1-1)=0,"",OFFSET(CountryData!$A$1,'Quality check'!$A149-1,'Quality check'!CO$1-1)),"")</f>
        <v/>
      </c>
      <c r="CP149" s="308" t="str">
        <f ca="1">IF(AND(ISNUMBER($A149),ISNUMBER(CP$1)),IF(OFFSET(CountryData!$A$1,'Quality check'!$A149-1,'Quality check'!CP$1-1)=0,"",OFFSET(CountryData!$A$1,'Quality check'!$A149-1,'Quality check'!CP$1-1)),"")</f>
        <v/>
      </c>
      <c r="CQ149" s="308" t="str">
        <f ca="1">IF(AND(ISNUMBER($A149),ISNUMBER(CQ$1)),IF(OFFSET(CountryData!$A$1,'Quality check'!$A149-1,'Quality check'!CQ$1-1)=0,"",OFFSET(CountryData!$A$1,'Quality check'!$A149-1,'Quality check'!CQ$1-1)),"")</f>
        <v/>
      </c>
      <c r="CR149" s="203" t="str">
        <f ca="1">IF(AND(ISNUMBER($A149),ISNUMBER(CR$1)),IF(OFFSET(CountryData!$A$1,'Quality check'!$A149-1,'Quality check'!CR$1-1)=0,"",OFFSET(CountryData!$A$1,'Quality check'!$A149-1,'Quality check'!CR$1-1)),"")</f>
        <v/>
      </c>
      <c r="CS149" s="203" t="str">
        <f ca="1">IF(AND(ISNUMBER($A149),ISNUMBER(CS$1)),IF(OFFSET(CountryData!$A$1,'Quality check'!$A149-1,'Quality check'!CS$1-1)=0,"",OFFSET(CountryData!$A$1,'Quality check'!$A149-1,'Quality check'!CS$1-1)),"")</f>
        <v/>
      </c>
      <c r="CT149" s="203" t="str">
        <f ca="1">IF(AND(ISNUMBER($A149),ISNUMBER(CT$1)),IF(OFFSET(CountryData!$A$1,'Quality check'!$A149-1,'Quality check'!CT$1-1)=0,"",OFFSET(CountryData!$A$1,'Quality check'!$A149-1,'Quality check'!CT$1-1)),"")</f>
        <v/>
      </c>
      <c r="CU149" s="203" t="str">
        <f ca="1">IF(AND(ISNUMBER($A149),ISNUMBER(CU$1)),IF(OFFSET(CountryData!$A$1,'Quality check'!$A149-1,'Quality check'!CU$1-1)=0,"",OFFSET(CountryData!$A$1,'Quality check'!$A149-1,'Quality check'!CU$1-1)),"")</f>
        <v/>
      </c>
      <c r="CV149" s="203" t="str">
        <f ca="1">IF(AND(ISNUMBER($A149),ISNUMBER(CV$1)),IF(OFFSET(CountryData!$A$1,'Quality check'!$A149-1,'Quality check'!CV$1-1)=0,"",OFFSET(CountryData!$A$1,'Quality check'!$A149-1,'Quality check'!CV$1-1)),"")</f>
        <v/>
      </c>
      <c r="CW149" s="203" t="str">
        <f ca="1">IF(AND(ISNUMBER($A149),ISNUMBER(CW$1)),IF(OFFSET(CountryData!$A$1,'Quality check'!$A149-1,'Quality check'!CW$1-1)=0,"",OFFSET(CountryData!$A$1,'Quality check'!$A149-1,'Quality check'!CW$1-1)),"")</f>
        <v/>
      </c>
      <c r="CX149" s="203" t="str">
        <f ca="1">IF(AND(ISNUMBER($A149),ISNUMBER(CX$1)),IF(OFFSET(CountryData!$A$1,'Quality check'!$A149-1,'Quality check'!CX$1-1)=0,"",OFFSET(CountryData!$A$1,'Quality check'!$A149-1,'Quality check'!CX$1-1)),"")</f>
        <v/>
      </c>
      <c r="CY149" s="203" t="str">
        <f ca="1">IF(AND(ISNUMBER($A149),ISNUMBER(CY$1)),IF(OFFSET(CountryData!$A$1,'Quality check'!$A149-1,'Quality check'!CY$1-1)=0,"",OFFSET(CountryData!$A$1,'Quality check'!$A149-1,'Quality check'!CY$1-1)),"")</f>
        <v/>
      </c>
      <c r="CZ149" s="308" t="str">
        <f ca="1">IF(AND(ISNUMBER($A149),ISNUMBER(CZ$1)),IF(OFFSET(CountryData!$A$1,'Quality check'!$A149-1,'Quality check'!CZ$1-1)=0,"",OFFSET(CountryData!$A$1,'Quality check'!$A149-1,'Quality check'!CZ$1-1)),"")</f>
        <v/>
      </c>
      <c r="DA149" s="308" t="str">
        <f ca="1">IF(AND(ISNUMBER($A149),ISNUMBER(DA$1)),IF(OFFSET(CountryData!$A$1,'Quality check'!$A149-1,'Quality check'!DA$1-1)=0,"",OFFSET(CountryData!$A$1,'Quality check'!$A149-1,'Quality check'!DA$1-1)),"")</f>
        <v/>
      </c>
      <c r="DB149" s="202" t="str">
        <f ca="1">IF(AND(ISNUMBER($A149),ISNUMBER(DB$1)),IF(OFFSET(CountryData!$A$1,'Quality check'!$A149-1,'Quality check'!DB$1-1)=0,"",OFFSET(CountryData!$A$1,'Quality check'!$A149-1,'Quality check'!DB$1-1)),"")</f>
        <v/>
      </c>
      <c r="DC149" s="308" t="str">
        <f ca="1">IF(AND(ISNUMBER($A149),ISNUMBER(DC$1)),IF(OFFSET(CountryData!$A$1,'Quality check'!$A149-1,'Quality check'!DC$1-1)=0,"",OFFSET(CountryData!$A$1,'Quality check'!$A149-1,'Quality check'!DC$1-1)),"")</f>
        <v/>
      </c>
      <c r="DD149" s="308" t="str">
        <f ca="1">IF(AND(ISNUMBER($A149),ISNUMBER(DD$1)),IF(OFFSET(CountryData!$A$1,'Quality check'!$A149-1,'Quality check'!DD$1-1)=0,"",OFFSET(CountryData!$A$1,'Quality check'!$A149-1,'Quality check'!DD$1-1)),"")</f>
        <v/>
      </c>
      <c r="DE149" s="202" t="str">
        <f ca="1">IF(AND(ISNUMBER($A149),ISNUMBER(DE$1)),IF(OFFSET(CountryData!$A$1,'Quality check'!$A149-1,'Quality check'!DE$1-1)=0,"",OFFSET(CountryData!$A$1,'Quality check'!$A149-1,'Quality check'!DE$1-1)),"")</f>
        <v/>
      </c>
      <c r="DF149" s="203" t="str">
        <f ca="1">IF(AND(ISNUMBER($A149),ISNUMBER(DF$1)),IF(OFFSET(CountryData!$A$1,'Quality check'!$A149-1,'Quality check'!DF$1-1)=0,"",OFFSET(CountryData!$A$1,'Quality check'!$A149-1,'Quality check'!DF$1-1)),"")</f>
        <v/>
      </c>
      <c r="DG149" s="308" t="str">
        <f ca="1">IF(AND(ISNUMBER($A149),ISNUMBER(DG$1)),IF(OFFSET(CountryData!$A$1,'Quality check'!$A149-1,'Quality check'!DG$1-1)=0,"",OFFSET(CountryData!$A$1,'Quality check'!$A149-1,'Quality check'!DG$1-1)),"")</f>
        <v/>
      </c>
      <c r="DH149" s="203" t="str">
        <f ca="1">IF(AND(ISNUMBER($A149),ISNUMBER(DH$1)),IF(OFFSET(CountryData!$A$1,'Quality check'!$A149-1,'Quality check'!DH$1-1)=0,"",OFFSET(CountryData!$A$1,'Quality check'!$A149-1,'Quality check'!DH$1-1)),"")</f>
        <v/>
      </c>
      <c r="DI149" s="308" t="str">
        <f ca="1">IF(AND(ISNUMBER($A149),ISNUMBER(DI$1)),IF(OFFSET(CountryData!$A$1,'Quality check'!$A149-1,'Quality check'!DI$1-1)=0,"",OFFSET(CountryData!$A$1,'Quality check'!$A149-1,'Quality check'!DI$1-1)),"")</f>
        <v/>
      </c>
      <c r="DJ149" s="308" t="str">
        <f ca="1">IF(AND(ISNUMBER($A149),ISNUMBER(DJ$1)),IF(OFFSET(CountryData!$A$1,'Quality check'!$A149-1,'Quality check'!DJ$1-1)=0,"",OFFSET(CountryData!$A$1,'Quality check'!$A149-1,'Quality check'!DJ$1-1)),"")</f>
        <v/>
      </c>
      <c r="DK149" s="203" t="str">
        <f ca="1">IF(AND(ISNUMBER($A149),ISNUMBER(DK$1)),IF(OFFSET(CountryData!$A$1,'Quality check'!$A149-1,'Quality check'!DK$1-1)=0,"",OFFSET(CountryData!$A$1,'Quality check'!$A149-1,'Quality check'!DK$1-1)),"")</f>
        <v/>
      </c>
      <c r="DL149" s="203" t="str">
        <f ca="1">IF(AND(ISNUMBER($A149),ISNUMBER(DL$1)),IF(OFFSET(CountryData!$A$1,'Quality check'!$A149-1,'Quality check'!DL$1-1)=0,"",OFFSET(CountryData!$A$1,'Quality check'!$A149-1,'Quality check'!DL$1-1)),"")</f>
        <v/>
      </c>
      <c r="DM149" s="203" t="str">
        <f ca="1">IF(AND(ISNUMBER($A149),ISNUMBER(DM$1)),IF(OFFSET(CountryData!$A$1,'Quality check'!$A149-1,'Quality check'!DM$1-1)=0,"",OFFSET(CountryData!$A$1,'Quality check'!$A149-1,'Quality check'!DM$1-1)),"")</f>
        <v/>
      </c>
      <c r="DN149" s="203" t="str">
        <f ca="1">IF(AND(ISNUMBER($A149),ISNUMBER(DN$1)),IF(OFFSET(CountryData!$A$1,'Quality check'!$A149-1,'Quality check'!DN$1-1)=0,"",OFFSET(CountryData!$A$1,'Quality check'!$A149-1,'Quality check'!DN$1-1)),"")</f>
        <v/>
      </c>
      <c r="DO149" t="str">
        <f ca="1">IF(AND(ISNUMBER($A149),ISNUMBER(DO$1)),IF(OFFSET(CountryData!$A$1,'Quality check'!$A149-1,'Quality check'!DO$1-1)=0,"",OFFSET(CountryData!$A$1,'Quality check'!$A149-1,'Quality check'!DO$1-1)),"")</f>
        <v/>
      </c>
      <c r="DP149" t="str">
        <f ca="1">IF(AND(ISNUMBER($A149),ISNUMBER(DP$1)),IF(OFFSET(CountryData!$A$1,'Quality check'!$A149-1,'Quality check'!DP$1-1)=0,"",OFFSET(CountryData!$A$1,'Quality check'!$A149-1,'Quality check'!DP$1-1)),"")</f>
        <v/>
      </c>
      <c r="EF149" t="str">
        <f t="shared" si="14"/>
        <v/>
      </c>
      <c r="EG149" t="str">
        <f t="shared" si="15"/>
        <v/>
      </c>
      <c r="EH149" t="str">
        <f t="shared" si="11"/>
        <v/>
      </c>
    </row>
    <row r="150" spans="1:138" x14ac:dyDescent="0.25">
      <c r="F150" s="203" t="str">
        <f ca="1">IF(AND(ISNUMBER($A150),ISNUMBER(F$1)),IF(OFFSET(CountryData!$A$1,'Quality check'!$A150-1,'Quality check'!F$1-1)=0,"",OFFSET(CountryData!$A$1,'Quality check'!$A150-1,'Quality check'!F$1-1)),"")</f>
        <v/>
      </c>
      <c r="G150" s="203" t="str">
        <f ca="1">IF(AND(ISNUMBER($A150),ISNUMBER(G$1)),IF(OFFSET(CountryData!$A$1,'Quality check'!$A150-1,'Quality check'!G$1-1)=0,"",OFFSET(CountryData!$A$1,'Quality check'!$A150-1,'Quality check'!G$1-1)),"")</f>
        <v/>
      </c>
      <c r="H150" s="202" t="str">
        <f ca="1">IF(AND(ISNUMBER($A150),ISNUMBER(H$1)),IF(OFFSET(CountryData!$A$1,'Quality check'!$A150-1,'Quality check'!H$1-1)=0,"",OFFSET(CountryData!$A$1,'Quality check'!$A150-1,'Quality check'!H$1-1)),"")</f>
        <v/>
      </c>
      <c r="I150" s="202" t="str">
        <f ca="1">IF(AND(ISNUMBER($A150),ISNUMBER(I$1)),IF(OFFSET(CountryData!$A$1,'Quality check'!$A150-1,'Quality check'!I$1-1)=0,"",OFFSET(CountryData!$A$1,'Quality check'!$A150-1,'Quality check'!I$1-1)),"")</f>
        <v/>
      </c>
      <c r="J150" s="203" t="str">
        <f ca="1">IF(AND(ISNUMBER($A150),ISNUMBER(J$1)),IF(OFFSET(CountryData!$A$1,'Quality check'!$A150-1,'Quality check'!J$1-1)=0,"",OFFSET(CountryData!$A$1,'Quality check'!$A150-1,'Quality check'!J$1-1)),"")</f>
        <v/>
      </c>
      <c r="K150" s="203" t="str">
        <f ca="1">IF(AND(ISNUMBER($A150),ISNUMBER(K$1)),IF(OFFSET(CountryData!$A$1,'Quality check'!$A150-1,'Quality check'!K$1-1)=0,"",OFFSET(CountryData!$A$1,'Quality check'!$A150-1,'Quality check'!K$1-1)),"")</f>
        <v/>
      </c>
      <c r="L150" s="203" t="str">
        <f ca="1">IF(AND(ISNUMBER($A150),ISNUMBER(L$1)),IF(OFFSET(CountryData!$A$1,'Quality check'!$A150-1,'Quality check'!L$1-1)=0,"",OFFSET(CountryData!$A$1,'Quality check'!$A150-1,'Quality check'!L$1-1)),"")</f>
        <v/>
      </c>
      <c r="M150" s="203" t="str">
        <f ca="1">IF(AND(ISNUMBER($A150),ISNUMBER(M$1)),IF(OFFSET(CountryData!$A$1,'Quality check'!$A150-1,'Quality check'!M$1-1)=0,"",OFFSET(CountryData!$A$1,'Quality check'!$A150-1,'Quality check'!M$1-1)),"")</f>
        <v/>
      </c>
      <c r="N150" s="203" t="str">
        <f ca="1">IF(AND(ISNUMBER($A150),ISNUMBER(N$1)),IF(OFFSET(CountryData!$A$1,'Quality check'!$A150-1,'Quality check'!N$1-1)=0,"",OFFSET(CountryData!$A$1,'Quality check'!$A150-1,'Quality check'!N$1-1)),"")</f>
        <v/>
      </c>
      <c r="O150" s="203" t="str">
        <f ca="1">IF(AND(ISNUMBER($A150),ISNUMBER(O$1)),IF(OFFSET(CountryData!$A$1,'Quality check'!$A150-1,'Quality check'!O$1-1)=0,"",OFFSET(CountryData!$A$1,'Quality check'!$A150-1,'Quality check'!O$1-1)),"")</f>
        <v/>
      </c>
      <c r="P150" s="203" t="str">
        <f ca="1">IF(AND(ISNUMBER($A150),ISNUMBER(P$1)),IF(OFFSET(CountryData!$A$1,'Quality check'!$A150-1,'Quality check'!P$1-1)=0,"",OFFSET(CountryData!$A$1,'Quality check'!$A150-1,'Quality check'!P$1-1)),"")</f>
        <v/>
      </c>
      <c r="Q150" s="203" t="str">
        <f ca="1">IF(AND(ISNUMBER($A150),ISNUMBER(Q$1)),IF(OFFSET(CountryData!$A$1,'Quality check'!$A150-1,'Quality check'!Q$1-1)=0,"",OFFSET(CountryData!$A$1,'Quality check'!$A150-1,'Quality check'!Q$1-1)),"")</f>
        <v/>
      </c>
      <c r="R150" s="203" t="str">
        <f ca="1">IF(AND(ISNUMBER($A150),ISNUMBER(R$1)),IF(OFFSET(CountryData!$A$1,'Quality check'!$A150-1,'Quality check'!R$1-1)=0,"",OFFSET(CountryData!$A$1,'Quality check'!$A150-1,'Quality check'!R$1-1)),"")</f>
        <v/>
      </c>
      <c r="S150" s="203" t="str">
        <f ca="1">IF(AND(ISNUMBER($A150),ISNUMBER(S$1)),IF(OFFSET(CountryData!$A$1,'Quality check'!$A150-1,'Quality check'!S$1-1)=0,"",OFFSET(CountryData!$A$1,'Quality check'!$A150-1,'Quality check'!S$1-1)),"")</f>
        <v/>
      </c>
      <c r="T150" s="202" t="str">
        <f ca="1">IF(AND(ISNUMBER($A150),ISNUMBER(T$1)),IF(OFFSET(CountryData!$A$1,'Quality check'!$A150-1,'Quality check'!T$1-1)=0,"",OFFSET(CountryData!$A$1,'Quality check'!$A150-1,'Quality check'!T$1-1)),"")</f>
        <v/>
      </c>
      <c r="U150" s="203" t="str">
        <f ca="1">IF(AND(ISNUMBER($A150),ISNUMBER(U$1)),IF(OFFSET(CountryData!$A$1,'Quality check'!$A150-1,'Quality check'!U$1-1)=0,"",OFFSET(CountryData!$A$1,'Quality check'!$A150-1,'Quality check'!U$1-1)),"")</f>
        <v/>
      </c>
      <c r="V150" s="203" t="str">
        <f ca="1">IF(AND(ISNUMBER($A150),ISNUMBER(V$1)),IF(OFFSET(CountryData!$A$1,'Quality check'!$A150-1,'Quality check'!V$1-1)=0,"",OFFSET(CountryData!$A$1,'Quality check'!$A150-1,'Quality check'!V$1-1)),"")</f>
        <v/>
      </c>
      <c r="W150" s="202" t="str">
        <f ca="1">IF(AND(ISNUMBER($A150),ISNUMBER(W$1)),IF(OFFSET(CountryData!$A$1,'Quality check'!$A150-1,'Quality check'!W$1-1)=0,"",OFFSET(CountryData!$A$1,'Quality check'!$A150-1,'Quality check'!W$1-1)),"")</f>
        <v/>
      </c>
      <c r="X150" s="202" t="str">
        <f ca="1">IF(AND(ISNUMBER($A150),ISNUMBER(X$1)),IF(OFFSET(CountryData!$A$1,'Quality check'!$A150-1,'Quality check'!X$1-1)=0,"",OFFSET(CountryData!$A$1,'Quality check'!$A150-1,'Quality check'!X$1-1)),"")</f>
        <v/>
      </c>
      <c r="Y150" s="202" t="str">
        <f ca="1">IF(AND(ISNUMBER($A150),ISNUMBER(Y$1)),IF(OFFSET(CountryData!$A$1,'Quality check'!$A150-1,'Quality check'!Y$1-1)=0,"",OFFSET(CountryData!$A$1,'Quality check'!$A150-1,'Quality check'!Y$1-1)),"")</f>
        <v/>
      </c>
      <c r="Z150" s="202" t="str">
        <f ca="1">IF(AND(ISNUMBER($A150),ISNUMBER(Z$1)),IF(OFFSET(CountryData!$A$1,'Quality check'!$A150-1,'Quality check'!Z$1-1)=0,"",OFFSET(CountryData!$A$1,'Quality check'!$A150-1,'Quality check'!Z$1-1)),"")</f>
        <v/>
      </c>
      <c r="AA150" s="203" t="str">
        <f ca="1">IF(AND(ISNUMBER($A150),ISNUMBER(AA$1)),IF(OFFSET(CountryData!$A$1,'Quality check'!$A150-1,'Quality check'!AA$1-1)=0,"",OFFSET(CountryData!$A$1,'Quality check'!$A150-1,'Quality check'!AA$1-1)),"")</f>
        <v/>
      </c>
      <c r="AB150" s="203" t="str">
        <f ca="1">IF(AND(ISNUMBER($A150),ISNUMBER(AB$1)),IF(OFFSET(CountryData!$A$1,'Quality check'!$A150-1,'Quality check'!AB$1-1)=0,"",OFFSET(CountryData!$A$1,'Quality check'!$A150-1,'Quality check'!AB$1-1)),"")</f>
        <v/>
      </c>
      <c r="AC150" s="203" t="str">
        <f ca="1">IF(AND(ISNUMBER($A150),ISNUMBER(AC$1)),IF(OFFSET(CountryData!$A$1,'Quality check'!$A150-1,'Quality check'!AC$1-1)=0,"",OFFSET(CountryData!$A$1,'Quality check'!$A150-1,'Quality check'!AC$1-1)),"")</f>
        <v/>
      </c>
      <c r="AD150" s="203" t="str">
        <f ca="1">IF(AND(ISNUMBER($A150),ISNUMBER(AD$1)),IF(OFFSET(CountryData!$A$1,'Quality check'!$A150-1,'Quality check'!AD$1-1)=0,"",OFFSET(CountryData!$A$1,'Quality check'!$A150-1,'Quality check'!AD$1-1)),"")</f>
        <v/>
      </c>
      <c r="AE150" s="202" t="str">
        <f ca="1">IF(AND(ISNUMBER($A150),ISNUMBER(AE$1)),IF(OFFSET(CountryData!$A$1,'Quality check'!$A150-1,'Quality check'!AE$1-1)=0,"",OFFSET(CountryData!$A$1,'Quality check'!$A150-1,'Quality check'!AE$1-1)),"")</f>
        <v/>
      </c>
      <c r="AF150" s="308" t="str">
        <f ca="1">IF(AND(ISNUMBER($A150),ISNUMBER(AF$1)),IF(OFFSET(CountryData!$A$1,'Quality check'!$A150-1,'Quality check'!AF$1-1)=0,"",OFFSET(CountryData!$A$1,'Quality check'!$A150-1,'Quality check'!AF$1-1)),"")</f>
        <v/>
      </c>
      <c r="AG150" s="203" t="str">
        <f ca="1">IF(AND(ISNUMBER($A150),ISNUMBER(AG$1)),IF(OFFSET(CountryData!$A$1,'Quality check'!$A150-1,'Quality check'!AG$1-1)=0,"",OFFSET(CountryData!$A$1,'Quality check'!$A150-1,'Quality check'!AG$1-1)),"")</f>
        <v/>
      </c>
      <c r="AH150" s="203" t="str">
        <f ca="1">IF(AND(ISNUMBER($A150),ISNUMBER(AH$1)),IF(OFFSET(CountryData!$A$1,'Quality check'!$A150-1,'Quality check'!AH$1-1)=0,"",OFFSET(CountryData!$A$1,'Quality check'!$A150-1,'Quality check'!AH$1-1)),"")</f>
        <v/>
      </c>
      <c r="AI150" s="203" t="str">
        <f ca="1">IF(AND(ISNUMBER($A150),ISNUMBER(AI$1)),IF(OFFSET(CountryData!$A$1,'Quality check'!$A150-1,'Quality check'!AI$1-1)=0,"",OFFSET(CountryData!$A$1,'Quality check'!$A150-1,'Quality check'!AI$1-1)),"")</f>
        <v/>
      </c>
      <c r="AJ150" s="202" t="str">
        <f ca="1">IF(AND(ISNUMBER($A150),ISNUMBER(AJ$1)),IF(OFFSET(CountryData!$A$1,'Quality check'!$A150-1,'Quality check'!AJ$1-1)=0,"",OFFSET(CountryData!$A$1,'Quality check'!$A150-1,'Quality check'!AJ$1-1)),"")</f>
        <v/>
      </c>
      <c r="AK150" s="202" t="str">
        <f ca="1">IF(AND(ISNUMBER($A150),ISNUMBER(AK$1)),IF(OFFSET(CountryData!$A$1,'Quality check'!$A150-1,'Quality check'!AK$1-1)=0,"",OFFSET(CountryData!$A$1,'Quality check'!$A150-1,'Quality check'!AK$1-1)),"")</f>
        <v/>
      </c>
      <c r="AL150" s="202" t="str">
        <f ca="1">IF(AND(ISNUMBER($A150),ISNUMBER(AL$1)),IF(OFFSET(CountryData!$A$1,'Quality check'!$A150-1,'Quality check'!AL$1-1)=0,"",OFFSET(CountryData!$A$1,'Quality check'!$A150-1,'Quality check'!AL$1-1)),"")</f>
        <v/>
      </c>
      <c r="AM150" s="202" t="str">
        <f ca="1">IF(AND(ISNUMBER($A150),ISNUMBER(AM$1)),IF(OFFSET(CountryData!$A$1,'Quality check'!$A150-1,'Quality check'!AM$1-1)=0,"",OFFSET(CountryData!$A$1,'Quality check'!$A150-1,'Quality check'!AM$1-1)),"")</f>
        <v/>
      </c>
      <c r="AN150" s="202" t="str">
        <f ca="1">IF(AND(ISNUMBER($A150),ISNUMBER(AN$1)),IF(OFFSET(CountryData!$A$1,'Quality check'!$A150-1,'Quality check'!AN$1-1)=0,"",OFFSET(CountryData!$A$1,'Quality check'!$A150-1,'Quality check'!AN$1-1)),"")</f>
        <v/>
      </c>
      <c r="AO150" s="203" t="str">
        <f ca="1">IF(AND(ISNUMBER($A150),ISNUMBER(AO$1)),IF(OFFSET(CountryData!$A$1,'Quality check'!$A150-1,'Quality check'!AO$1-1)=0,"",OFFSET(CountryData!$A$1,'Quality check'!$A150-1,'Quality check'!AO$1-1)),"")</f>
        <v/>
      </c>
      <c r="AP150" s="203" t="str">
        <f ca="1">IF(AND(ISNUMBER($A150),ISNUMBER(AP$1)),IF(OFFSET(CountryData!$A$1,'Quality check'!$A150-1,'Quality check'!AP$1-1)=0,"",OFFSET(CountryData!$A$1,'Quality check'!$A150-1,'Quality check'!AP$1-1)),"")</f>
        <v/>
      </c>
      <c r="AQ150" s="202" t="str">
        <f ca="1">IF(AND(ISNUMBER($A150),ISNUMBER(AQ$1)),IF(OFFSET(CountryData!$A$1,'Quality check'!$A150-1,'Quality check'!AQ$1-1)=0,"",OFFSET(CountryData!$A$1,'Quality check'!$A150-1,'Quality check'!AQ$1-1)),"")</f>
        <v/>
      </c>
      <c r="AR150" s="202" t="str">
        <f ca="1">IF(AND(ISNUMBER($A150),ISNUMBER(AR$1)),IF(OFFSET(CountryData!$A$1,'Quality check'!$A150-1,'Quality check'!AR$1-1)=0,"",OFFSET(CountryData!$A$1,'Quality check'!$A150-1,'Quality check'!AR$1-1)),"")</f>
        <v/>
      </c>
      <c r="AS150" s="202" t="str">
        <f ca="1">IF(AND(ISNUMBER($A150),ISNUMBER(AS$1)),IF(OFFSET(CountryData!$A$1,'Quality check'!$A150-1,'Quality check'!AS$1-1)=0,"",OFFSET(CountryData!$A$1,'Quality check'!$A150-1,'Quality check'!AS$1-1)),"")</f>
        <v/>
      </c>
      <c r="AT150" s="202" t="str">
        <f ca="1">IF(AND(ISNUMBER($A150),ISNUMBER(AT$1)),IF(OFFSET(CountryData!$A$1,'Quality check'!$A150-1,'Quality check'!AT$1-1)=0,"",OFFSET(CountryData!$A$1,'Quality check'!$A150-1,'Quality check'!AT$1-1)),"")</f>
        <v/>
      </c>
      <c r="AU150" s="202" t="str">
        <f ca="1">IF(AND(ISNUMBER($A150),ISNUMBER(AU$1)),IF(OFFSET(CountryData!$A$1,'Quality check'!$A150-1,'Quality check'!AU$1-1)=0,"",OFFSET(CountryData!$A$1,'Quality check'!$A150-1,'Quality check'!AU$1-1)),"")</f>
        <v/>
      </c>
      <c r="AV150" s="202" t="str">
        <f ca="1">IF(AND(ISNUMBER($A150),ISNUMBER(AV$1)),IF(OFFSET(CountryData!$A$1,'Quality check'!$A150-1,'Quality check'!AV$1-1)=0,"",OFFSET(CountryData!$A$1,'Quality check'!$A150-1,'Quality check'!AV$1-1)),"")</f>
        <v/>
      </c>
      <c r="AW150" s="203" t="str">
        <f ca="1">IF(AND(ISNUMBER($A150),ISNUMBER(AW$1)),IF(OFFSET(CountryData!$A$1,'Quality check'!$A150-1,'Quality check'!AW$1-1)=0,"",OFFSET(CountryData!$A$1,'Quality check'!$A150-1,'Quality check'!AW$1-1)),"")</f>
        <v/>
      </c>
      <c r="AX150" s="203" t="str">
        <f ca="1">IF(AND(ISNUMBER($A150),ISNUMBER(AX$1)),IF(OFFSET(CountryData!$A$1,'Quality check'!$A150-1,'Quality check'!AX$1-1)=0,"",OFFSET(CountryData!$A$1,'Quality check'!$A150-1,'Quality check'!AX$1-1)),"")</f>
        <v/>
      </c>
      <c r="AY150" s="202" t="str">
        <f ca="1">IF(AND(ISNUMBER($A150),ISNUMBER(AY$1)),IF(OFFSET(CountryData!$A$1,'Quality check'!$A150-1,'Quality check'!AY$1-1)=0,"",OFFSET(CountryData!$A$1,'Quality check'!$A150-1,'Quality check'!AY$1-1)),"")</f>
        <v/>
      </c>
      <c r="AZ150" s="202" t="str">
        <f ca="1">IF(AND(ISNUMBER($A150),ISNUMBER(AZ$1)),IF(OFFSET(CountryData!$A$1,'Quality check'!$A150-1,'Quality check'!AZ$1-1)=0,"",OFFSET(CountryData!$A$1,'Quality check'!$A150-1,'Quality check'!AZ$1-1)),"")</f>
        <v/>
      </c>
      <c r="BA150" s="202" t="str">
        <f ca="1">IF(AND(ISNUMBER($A150),ISNUMBER(BA$1)),IF(OFFSET(CountryData!$A$1,'Quality check'!$A150-1,'Quality check'!BA$1-1)=0,"",OFFSET(CountryData!$A$1,'Quality check'!$A150-1,'Quality check'!BA$1-1)),"")</f>
        <v/>
      </c>
      <c r="BB150" s="202" t="str">
        <f ca="1">IF(AND(ISNUMBER($A150),ISNUMBER(BB$1)),IF(OFFSET(CountryData!$A$1,'Quality check'!$A150-1,'Quality check'!BB$1-1)=0,"",OFFSET(CountryData!$A$1,'Quality check'!$A150-1,'Quality check'!BB$1-1)),"")</f>
        <v/>
      </c>
      <c r="BC150" s="202" t="str">
        <f ca="1">IF(AND(ISNUMBER($A150),ISNUMBER(BC$1)),IF(OFFSET(CountryData!$A$1,'Quality check'!$A150-1,'Quality check'!BC$1-1)=0,"",OFFSET(CountryData!$A$1,'Quality check'!$A150-1,'Quality check'!BC$1-1)),"")</f>
        <v/>
      </c>
      <c r="BD150" s="313" t="str">
        <f ca="1">IF(AND(ISNUMBER($A150),ISNUMBER(BD$1)),IF(OFFSET(CountryData!$A$1,'Quality check'!$A150-1,'Quality check'!BD$1-1)=0,"",OFFSET(CountryData!$A$1,'Quality check'!$A150-1,'Quality check'!BD$1-1)),"")</f>
        <v/>
      </c>
      <c r="BE150" s="313" t="str">
        <f ca="1">IF(AND(ISNUMBER($A150),ISNUMBER(BE$1)),IF(OFFSET(CountryData!$A$1,'Quality check'!$A150-1,'Quality check'!BE$1-1)=0,"",OFFSET(CountryData!$A$1,'Quality check'!$A150-1,'Quality check'!BE$1-1)),"")</f>
        <v/>
      </c>
      <c r="BF150" s="313" t="str">
        <f ca="1">IF(AND(ISNUMBER($A150),ISNUMBER(BF$1)),IF(OFFSET(CountryData!$A$1,'Quality check'!$A150-1,'Quality check'!BF$1-1)=0,"",OFFSET(CountryData!$A$1,'Quality check'!$A150-1,'Quality check'!BF$1-1)),"")</f>
        <v/>
      </c>
      <c r="BG150" s="203" t="str">
        <f ca="1">IF(AND(ISNUMBER($A150),ISNUMBER(BG$1)),IF(OFFSET(CountryData!$A$1,'Quality check'!$A150-1,'Quality check'!BG$1-1)=0,"",OFFSET(CountryData!$A$1,'Quality check'!$A150-1,'Quality check'!BG$1-1)),"")</f>
        <v/>
      </c>
      <c r="BH150" s="202" t="str">
        <f ca="1">IF(AND(ISNUMBER($A150),ISNUMBER(BH$1)),IF(OFFSET(CountryData!$A$1,'Quality check'!$A150-1,'Quality check'!BH$1-1)=0,"",OFFSET(CountryData!$A$1,'Quality check'!$A150-1,'Quality check'!BH$1-1)),"")</f>
        <v/>
      </c>
      <c r="BI150" s="203" t="str">
        <f ca="1">IF(AND(ISNUMBER($A150),ISNUMBER(BI$1)),IF(OFFSET(CountryData!$A$1,'Quality check'!$A150-1,'Quality check'!BI$1-1)=0,"",OFFSET(CountryData!$A$1,'Quality check'!$A150-1,'Quality check'!BI$1-1)),"")</f>
        <v/>
      </c>
      <c r="BJ150" s="202" t="str">
        <f ca="1">IF(AND(ISNUMBER($A150),ISNUMBER(BJ$1)),IF(OFFSET(CountryData!$A$1,'Quality check'!$A150-1,'Quality check'!BJ$1-1)=0,"",OFFSET(CountryData!$A$1,'Quality check'!$A150-1,'Quality check'!BJ$1-1)),"")</f>
        <v/>
      </c>
      <c r="BK150" s="202" t="str">
        <f ca="1">IF(AND(ISNUMBER($A150),ISNUMBER(BK$1)),IF(OFFSET(CountryData!$A$1,'Quality check'!$A150-1,'Quality check'!BK$1-1)=0,"",OFFSET(CountryData!$A$1,'Quality check'!$A150-1,'Quality check'!BK$1-1)),"")</f>
        <v/>
      </c>
      <c r="BL150" s="308" t="str">
        <f ca="1">IF(AND(ISNUMBER($A150),ISNUMBER(BL$1)),IF(OFFSET(CountryData!$A$1,'Quality check'!$A150-1,'Quality check'!BL$1-1)=0,"",OFFSET(CountryData!$A$1,'Quality check'!$A150-1,'Quality check'!BL$1-1)),"")</f>
        <v/>
      </c>
      <c r="BM150" s="308" t="str">
        <f ca="1">IF(AND(ISNUMBER($A150),ISNUMBER(BM$1)),IF(OFFSET(CountryData!$A$1,'Quality check'!$A150-1,'Quality check'!BM$1-1)=0,"",OFFSET(CountryData!$A$1,'Quality check'!$A150-1,'Quality check'!BM$1-1)),"")</f>
        <v/>
      </c>
      <c r="BN150" s="308" t="str">
        <f ca="1">IF(AND(ISNUMBER($A150),ISNUMBER(BN$1)),IF(OFFSET(CountryData!$A$1,'Quality check'!$A150-1,'Quality check'!BN$1-1)=0,"",OFFSET(CountryData!$A$1,'Quality check'!$A150-1,'Quality check'!BN$1-1)),"")</f>
        <v/>
      </c>
      <c r="BO150" s="308" t="str">
        <f ca="1">IF(AND(ISNUMBER($A150),ISNUMBER(BO$1)),IF(OFFSET(CountryData!$A$1,'Quality check'!$A150-1,'Quality check'!BO$1-1)=0,"",OFFSET(CountryData!$A$1,'Quality check'!$A150-1,'Quality check'!BO$1-1)),"")</f>
        <v/>
      </c>
      <c r="BP150" s="308" t="str">
        <f ca="1">IF(AND(ISNUMBER($A150),ISNUMBER(BP$1)),IF(OFFSET(CountryData!$A$1,'Quality check'!$A150-1,'Quality check'!BP$1-1)=0,"",OFFSET(CountryData!$A$1,'Quality check'!$A150-1,'Quality check'!BP$1-1)),"")</f>
        <v/>
      </c>
      <c r="BQ150" s="308" t="str">
        <f ca="1">IF(AND(ISNUMBER($A150),ISNUMBER(BQ$1)),IF(OFFSET(CountryData!$A$1,'Quality check'!$A150-1,'Quality check'!BQ$1-1)=0,"",OFFSET(CountryData!$A$1,'Quality check'!$A150-1,'Quality check'!BQ$1-1)),"")</f>
        <v/>
      </c>
      <c r="BR150" s="308" t="str">
        <f ca="1">IF(AND(ISNUMBER($A150),ISNUMBER(BR$1)),IF(OFFSET(CountryData!$A$1,'Quality check'!$A150-1,'Quality check'!BR$1-1)=0,"",OFFSET(CountryData!$A$1,'Quality check'!$A150-1,'Quality check'!BR$1-1)),"")</f>
        <v/>
      </c>
      <c r="BS150" s="308" t="str">
        <f ca="1">IF(AND(ISNUMBER($A150),ISNUMBER(BS$1)),IF(OFFSET(CountryData!$A$1,'Quality check'!$A150-1,'Quality check'!BS$1-1)=0,"",OFFSET(CountryData!$A$1,'Quality check'!$A150-1,'Quality check'!BS$1-1)),"")</f>
        <v/>
      </c>
      <c r="BT150" s="308" t="str">
        <f ca="1">IF(AND(ISNUMBER($A150),ISNUMBER(BT$1)),IF(OFFSET(CountryData!$A$1,'Quality check'!$A150-1,'Quality check'!BT$1-1)=0,"",OFFSET(CountryData!$A$1,'Quality check'!$A150-1,'Quality check'!BT$1-1)),"")</f>
        <v/>
      </c>
      <c r="BU150" s="308" t="str">
        <f ca="1">IF(AND(ISNUMBER($A150),ISNUMBER(BU$1)),IF(OFFSET(CountryData!$A$1,'Quality check'!$A150-1,'Quality check'!BU$1-1)=0,"",OFFSET(CountryData!$A$1,'Quality check'!$A150-1,'Quality check'!BU$1-1)),"")</f>
        <v/>
      </c>
      <c r="BV150" s="308" t="str">
        <f ca="1">IF(AND(ISNUMBER($A150),ISNUMBER(BV$1)),IF(OFFSET(CountryData!$A$1,'Quality check'!$A150-1,'Quality check'!BV$1-1)=0,"",OFFSET(CountryData!$A$1,'Quality check'!$A150-1,'Quality check'!BV$1-1)),"")</f>
        <v/>
      </c>
      <c r="BW150" s="308" t="str">
        <f ca="1">IF(AND(ISNUMBER($A150),ISNUMBER(BW$1)),IF(OFFSET(CountryData!$A$1,'Quality check'!$A150-1,'Quality check'!BW$1-1)=0,"",OFFSET(CountryData!$A$1,'Quality check'!$A150-1,'Quality check'!BW$1-1)),"")</f>
        <v/>
      </c>
      <c r="BX150" s="202" t="str">
        <f ca="1">IF(AND(ISNUMBER($A150),ISNUMBER(BX$1)),IF(OFFSET(CountryData!$A$1,'Quality check'!$A150-1,'Quality check'!BX$1-1)=0,"",OFFSET(CountryData!$A$1,'Quality check'!$A150-1,'Quality check'!BX$1-1)),"")</f>
        <v/>
      </c>
      <c r="BY150" s="308" t="str">
        <f ca="1">IF(AND(ISNUMBER($A150),ISNUMBER(BY$1)),IF(OFFSET(CountryData!$A$1,'Quality check'!$A150-1,'Quality check'!BY$1-1)=0,"",OFFSET(CountryData!$A$1,'Quality check'!$A150-1,'Quality check'!BY$1-1)),"")</f>
        <v/>
      </c>
      <c r="BZ150" s="308" t="str">
        <f ca="1">IF(AND(ISNUMBER($A150),ISNUMBER(BZ$1)),IF(OFFSET(CountryData!$A$1,'Quality check'!$A150-1,'Quality check'!BZ$1-1)=0,"",OFFSET(CountryData!$A$1,'Quality check'!$A150-1,'Quality check'!BZ$1-1)),"")</f>
        <v/>
      </c>
      <c r="CA150" s="308" t="str">
        <f ca="1">IF(AND(ISNUMBER($A150),ISNUMBER(CA$1)),IF(OFFSET(CountryData!$A$1,'Quality check'!$A150-1,'Quality check'!CA$1-1)=0,"",OFFSET(CountryData!$A$1,'Quality check'!$A150-1,'Quality check'!CA$1-1)),"")</f>
        <v/>
      </c>
      <c r="CB150" s="308" t="str">
        <f ca="1">IF(AND(ISNUMBER($A150),ISNUMBER(CB$1)),IF(OFFSET(CountryData!$A$1,'Quality check'!$A150-1,'Quality check'!CB$1-1)=0,"",OFFSET(CountryData!$A$1,'Quality check'!$A150-1,'Quality check'!CB$1-1)),"")</f>
        <v/>
      </c>
      <c r="CC150" s="308" t="str">
        <f ca="1">IF(AND(ISNUMBER($A150),ISNUMBER(CC$1)),IF(OFFSET(CountryData!$A$1,'Quality check'!$A150-1,'Quality check'!CC$1-1)=0,"",OFFSET(CountryData!$A$1,'Quality check'!$A150-1,'Quality check'!CC$1-1)),"")</f>
        <v/>
      </c>
      <c r="CD150" s="308" t="str">
        <f ca="1">IF(AND(ISNUMBER($A150),ISNUMBER(CD$1)),IF(OFFSET(CountryData!$A$1,'Quality check'!$A150-1,'Quality check'!CD$1-1)=0,"",OFFSET(CountryData!$A$1,'Quality check'!$A150-1,'Quality check'!CD$1-1)),"")</f>
        <v/>
      </c>
      <c r="CE150" s="308" t="str">
        <f ca="1">IF(AND(ISNUMBER($A150),ISNUMBER(CE$1)),IF(OFFSET(CountryData!$A$1,'Quality check'!$A150-1,'Quality check'!CE$1-1)=0,"",OFFSET(CountryData!$A$1,'Quality check'!$A150-1,'Quality check'!CE$1-1)),"")</f>
        <v/>
      </c>
      <c r="CF150" s="308" t="str">
        <f ca="1">IF(AND(ISNUMBER($A150),ISNUMBER(CF$1)),IF(OFFSET(CountryData!$A$1,'Quality check'!$A150-1,'Quality check'!CF$1-1)=0,"",OFFSET(CountryData!$A$1,'Quality check'!$A150-1,'Quality check'!CF$1-1)),"")</f>
        <v/>
      </c>
      <c r="CG150" s="308" t="str">
        <f ca="1">IF(AND(ISNUMBER($A150),ISNUMBER(CG$1)),IF(OFFSET(CountryData!$A$1,'Quality check'!$A150-1,'Quality check'!CG$1-1)=0,"",OFFSET(CountryData!$A$1,'Quality check'!$A150-1,'Quality check'!CG$1-1)),"")</f>
        <v/>
      </c>
      <c r="CH150" s="308" t="str">
        <f ca="1">IF(AND(ISNUMBER($A150),ISNUMBER(CH$1)),IF(OFFSET(CountryData!$A$1,'Quality check'!$A150-1,'Quality check'!CH$1-1)=0,"",OFFSET(CountryData!$A$1,'Quality check'!$A150-1,'Quality check'!CH$1-1)),"")</f>
        <v/>
      </c>
      <c r="CI150" s="308" t="str">
        <f ca="1">IF(AND(ISNUMBER($A150),ISNUMBER(CI$1)),IF(OFFSET(CountryData!$A$1,'Quality check'!$A150-1,'Quality check'!CI$1-1)=0,"",OFFSET(CountryData!$A$1,'Quality check'!$A150-1,'Quality check'!CI$1-1)),"")</f>
        <v/>
      </c>
      <c r="CJ150" s="308" t="str">
        <f ca="1">IF(AND(ISNUMBER($A150),ISNUMBER(CJ$1)),IF(OFFSET(CountryData!$A$1,'Quality check'!$A150-1,'Quality check'!CJ$1-1)=0,"",OFFSET(CountryData!$A$1,'Quality check'!$A150-1,'Quality check'!CJ$1-1)),"")</f>
        <v/>
      </c>
      <c r="CK150" s="202" t="str">
        <f ca="1">IF(AND(ISNUMBER($A150),ISNUMBER(CK$1)),IF(OFFSET(CountryData!$A$1,'Quality check'!$A150-1,'Quality check'!CK$1-1)=0,"",OFFSET(CountryData!$A$1,'Quality check'!$A150-1,'Quality check'!CK$1-1)),"")</f>
        <v/>
      </c>
      <c r="CL150" s="308" t="str">
        <f ca="1">IF(AND(ISNUMBER($A150),ISNUMBER(CL$1)),IF(OFFSET(CountryData!$A$1,'Quality check'!$A150-1,'Quality check'!CL$1-1)=0,"",OFFSET(CountryData!$A$1,'Quality check'!$A150-1,'Quality check'!CL$1-1)),"")</f>
        <v/>
      </c>
      <c r="CM150" s="308" t="str">
        <f ca="1">IF(AND(ISNUMBER($A150),ISNUMBER(CM$1)),IF(OFFSET(CountryData!$A$1,'Quality check'!$A150-1,'Quality check'!CM$1-1)=0,"",OFFSET(CountryData!$A$1,'Quality check'!$A150-1,'Quality check'!CM$1-1)),"")</f>
        <v/>
      </c>
      <c r="CN150" s="308" t="str">
        <f ca="1">IF(AND(ISNUMBER($A150),ISNUMBER(CN$1)),IF(OFFSET(CountryData!$A$1,'Quality check'!$A150-1,'Quality check'!CN$1-1)=0,"",OFFSET(CountryData!$A$1,'Quality check'!$A150-1,'Quality check'!CN$1-1)),"")</f>
        <v/>
      </c>
      <c r="CO150" s="308" t="str">
        <f ca="1">IF(AND(ISNUMBER($A150),ISNUMBER(CO$1)),IF(OFFSET(CountryData!$A$1,'Quality check'!$A150-1,'Quality check'!CO$1-1)=0,"",OFFSET(CountryData!$A$1,'Quality check'!$A150-1,'Quality check'!CO$1-1)),"")</f>
        <v/>
      </c>
      <c r="CP150" s="308" t="str">
        <f ca="1">IF(AND(ISNUMBER($A150),ISNUMBER(CP$1)),IF(OFFSET(CountryData!$A$1,'Quality check'!$A150-1,'Quality check'!CP$1-1)=0,"",OFFSET(CountryData!$A$1,'Quality check'!$A150-1,'Quality check'!CP$1-1)),"")</f>
        <v/>
      </c>
      <c r="CQ150" s="308" t="str">
        <f ca="1">IF(AND(ISNUMBER($A150),ISNUMBER(CQ$1)),IF(OFFSET(CountryData!$A$1,'Quality check'!$A150-1,'Quality check'!CQ$1-1)=0,"",OFFSET(CountryData!$A$1,'Quality check'!$A150-1,'Quality check'!CQ$1-1)),"")</f>
        <v/>
      </c>
      <c r="CR150" s="203" t="str">
        <f ca="1">IF(AND(ISNUMBER($A150),ISNUMBER(CR$1)),IF(OFFSET(CountryData!$A$1,'Quality check'!$A150-1,'Quality check'!CR$1-1)=0,"",OFFSET(CountryData!$A$1,'Quality check'!$A150-1,'Quality check'!CR$1-1)),"")</f>
        <v/>
      </c>
      <c r="CS150" s="203" t="str">
        <f ca="1">IF(AND(ISNUMBER($A150),ISNUMBER(CS$1)),IF(OFFSET(CountryData!$A$1,'Quality check'!$A150-1,'Quality check'!CS$1-1)=0,"",OFFSET(CountryData!$A$1,'Quality check'!$A150-1,'Quality check'!CS$1-1)),"")</f>
        <v/>
      </c>
      <c r="CT150" s="203" t="str">
        <f ca="1">IF(AND(ISNUMBER($A150),ISNUMBER(CT$1)),IF(OFFSET(CountryData!$A$1,'Quality check'!$A150-1,'Quality check'!CT$1-1)=0,"",OFFSET(CountryData!$A$1,'Quality check'!$A150-1,'Quality check'!CT$1-1)),"")</f>
        <v/>
      </c>
      <c r="CU150" s="203" t="str">
        <f ca="1">IF(AND(ISNUMBER($A150),ISNUMBER(CU$1)),IF(OFFSET(CountryData!$A$1,'Quality check'!$A150-1,'Quality check'!CU$1-1)=0,"",OFFSET(CountryData!$A$1,'Quality check'!$A150-1,'Quality check'!CU$1-1)),"")</f>
        <v/>
      </c>
      <c r="CV150" s="203" t="str">
        <f ca="1">IF(AND(ISNUMBER($A150),ISNUMBER(CV$1)),IF(OFFSET(CountryData!$A$1,'Quality check'!$A150-1,'Quality check'!CV$1-1)=0,"",OFFSET(CountryData!$A$1,'Quality check'!$A150-1,'Quality check'!CV$1-1)),"")</f>
        <v/>
      </c>
      <c r="CW150" s="203" t="str">
        <f ca="1">IF(AND(ISNUMBER($A150),ISNUMBER(CW$1)),IF(OFFSET(CountryData!$A$1,'Quality check'!$A150-1,'Quality check'!CW$1-1)=0,"",OFFSET(CountryData!$A$1,'Quality check'!$A150-1,'Quality check'!CW$1-1)),"")</f>
        <v/>
      </c>
      <c r="CX150" s="203" t="str">
        <f ca="1">IF(AND(ISNUMBER($A150),ISNUMBER(CX$1)),IF(OFFSET(CountryData!$A$1,'Quality check'!$A150-1,'Quality check'!CX$1-1)=0,"",OFFSET(CountryData!$A$1,'Quality check'!$A150-1,'Quality check'!CX$1-1)),"")</f>
        <v/>
      </c>
      <c r="CY150" s="203" t="str">
        <f ca="1">IF(AND(ISNUMBER($A150),ISNUMBER(CY$1)),IF(OFFSET(CountryData!$A$1,'Quality check'!$A150-1,'Quality check'!CY$1-1)=0,"",OFFSET(CountryData!$A$1,'Quality check'!$A150-1,'Quality check'!CY$1-1)),"")</f>
        <v/>
      </c>
      <c r="CZ150" s="308" t="str">
        <f ca="1">IF(AND(ISNUMBER($A150),ISNUMBER(CZ$1)),IF(OFFSET(CountryData!$A$1,'Quality check'!$A150-1,'Quality check'!CZ$1-1)=0,"",OFFSET(CountryData!$A$1,'Quality check'!$A150-1,'Quality check'!CZ$1-1)),"")</f>
        <v/>
      </c>
      <c r="DA150" s="308" t="str">
        <f ca="1">IF(AND(ISNUMBER($A150),ISNUMBER(DA$1)),IF(OFFSET(CountryData!$A$1,'Quality check'!$A150-1,'Quality check'!DA$1-1)=0,"",OFFSET(CountryData!$A$1,'Quality check'!$A150-1,'Quality check'!DA$1-1)),"")</f>
        <v/>
      </c>
      <c r="DB150" s="202" t="str">
        <f ca="1">IF(AND(ISNUMBER($A150),ISNUMBER(DB$1)),IF(OFFSET(CountryData!$A$1,'Quality check'!$A150-1,'Quality check'!DB$1-1)=0,"",OFFSET(CountryData!$A$1,'Quality check'!$A150-1,'Quality check'!DB$1-1)),"")</f>
        <v/>
      </c>
      <c r="DC150" s="308" t="str">
        <f ca="1">IF(AND(ISNUMBER($A150),ISNUMBER(DC$1)),IF(OFFSET(CountryData!$A$1,'Quality check'!$A150-1,'Quality check'!DC$1-1)=0,"",OFFSET(CountryData!$A$1,'Quality check'!$A150-1,'Quality check'!DC$1-1)),"")</f>
        <v/>
      </c>
      <c r="DD150" s="308" t="str">
        <f ca="1">IF(AND(ISNUMBER($A150),ISNUMBER(DD$1)),IF(OFFSET(CountryData!$A$1,'Quality check'!$A150-1,'Quality check'!DD$1-1)=0,"",OFFSET(CountryData!$A$1,'Quality check'!$A150-1,'Quality check'!DD$1-1)),"")</f>
        <v/>
      </c>
      <c r="DE150" s="202" t="str">
        <f ca="1">IF(AND(ISNUMBER($A150),ISNUMBER(DE$1)),IF(OFFSET(CountryData!$A$1,'Quality check'!$A150-1,'Quality check'!DE$1-1)=0,"",OFFSET(CountryData!$A$1,'Quality check'!$A150-1,'Quality check'!DE$1-1)),"")</f>
        <v/>
      </c>
      <c r="DF150" s="203" t="str">
        <f ca="1">IF(AND(ISNUMBER($A150),ISNUMBER(DF$1)),IF(OFFSET(CountryData!$A$1,'Quality check'!$A150-1,'Quality check'!DF$1-1)=0,"",OFFSET(CountryData!$A$1,'Quality check'!$A150-1,'Quality check'!DF$1-1)),"")</f>
        <v/>
      </c>
      <c r="DG150" s="308" t="str">
        <f ca="1">IF(AND(ISNUMBER($A150),ISNUMBER(DG$1)),IF(OFFSET(CountryData!$A$1,'Quality check'!$A150-1,'Quality check'!DG$1-1)=0,"",OFFSET(CountryData!$A$1,'Quality check'!$A150-1,'Quality check'!DG$1-1)),"")</f>
        <v/>
      </c>
      <c r="DH150" s="203" t="str">
        <f ca="1">IF(AND(ISNUMBER($A150),ISNUMBER(DH$1)),IF(OFFSET(CountryData!$A$1,'Quality check'!$A150-1,'Quality check'!DH$1-1)=0,"",OFFSET(CountryData!$A$1,'Quality check'!$A150-1,'Quality check'!DH$1-1)),"")</f>
        <v/>
      </c>
      <c r="DI150" s="308" t="str">
        <f ca="1">IF(AND(ISNUMBER($A150),ISNUMBER(DI$1)),IF(OFFSET(CountryData!$A$1,'Quality check'!$A150-1,'Quality check'!DI$1-1)=0,"",OFFSET(CountryData!$A$1,'Quality check'!$A150-1,'Quality check'!DI$1-1)),"")</f>
        <v/>
      </c>
      <c r="DJ150" s="308" t="str">
        <f ca="1">IF(AND(ISNUMBER($A150),ISNUMBER(DJ$1)),IF(OFFSET(CountryData!$A$1,'Quality check'!$A150-1,'Quality check'!DJ$1-1)=0,"",OFFSET(CountryData!$A$1,'Quality check'!$A150-1,'Quality check'!DJ$1-1)),"")</f>
        <v/>
      </c>
      <c r="DK150" s="203" t="str">
        <f ca="1">IF(AND(ISNUMBER($A150),ISNUMBER(DK$1)),IF(OFFSET(CountryData!$A$1,'Quality check'!$A150-1,'Quality check'!DK$1-1)=0,"",OFFSET(CountryData!$A$1,'Quality check'!$A150-1,'Quality check'!DK$1-1)),"")</f>
        <v/>
      </c>
      <c r="DL150" s="203" t="str">
        <f ca="1">IF(AND(ISNUMBER($A150),ISNUMBER(DL$1)),IF(OFFSET(CountryData!$A$1,'Quality check'!$A150-1,'Quality check'!DL$1-1)=0,"",OFFSET(CountryData!$A$1,'Quality check'!$A150-1,'Quality check'!DL$1-1)),"")</f>
        <v/>
      </c>
      <c r="DM150" s="203" t="str">
        <f ca="1">IF(AND(ISNUMBER($A150),ISNUMBER(DM$1)),IF(OFFSET(CountryData!$A$1,'Quality check'!$A150-1,'Quality check'!DM$1-1)=0,"",OFFSET(CountryData!$A$1,'Quality check'!$A150-1,'Quality check'!DM$1-1)),"")</f>
        <v/>
      </c>
      <c r="DN150" s="203" t="str">
        <f ca="1">IF(AND(ISNUMBER($A150),ISNUMBER(DN$1)),IF(OFFSET(CountryData!$A$1,'Quality check'!$A150-1,'Quality check'!DN$1-1)=0,"",OFFSET(CountryData!$A$1,'Quality check'!$A150-1,'Quality check'!DN$1-1)),"")</f>
        <v/>
      </c>
      <c r="DO150" t="str">
        <f ca="1">IF(AND(ISNUMBER($A150),ISNUMBER(DO$1)),IF(OFFSET(CountryData!$A$1,'Quality check'!$A150-1,'Quality check'!DO$1-1)=0,"",OFFSET(CountryData!$A$1,'Quality check'!$A150-1,'Quality check'!DO$1-1)),"")</f>
        <v/>
      </c>
      <c r="DP150" t="str">
        <f ca="1">IF(AND(ISNUMBER($A150),ISNUMBER(DP$1)),IF(OFFSET(CountryData!$A$1,'Quality check'!$A150-1,'Quality check'!DP$1-1)=0,"",OFFSET(CountryData!$A$1,'Quality check'!$A150-1,'Quality check'!DP$1-1)),"")</f>
        <v/>
      </c>
      <c r="EF150" t="str">
        <f t="shared" si="14"/>
        <v/>
      </c>
      <c r="EG150" t="str">
        <f t="shared" si="15"/>
        <v/>
      </c>
      <c r="EH150" t="str">
        <f t="shared" si="11"/>
        <v/>
      </c>
    </row>
    <row r="151" spans="1:138" x14ac:dyDescent="0.25">
      <c r="F151" s="203" t="str">
        <f ca="1">IF(AND(ISNUMBER($A151),ISNUMBER(F$1)),IF(OFFSET(CountryData!$A$1,'Quality check'!$A151-1,'Quality check'!F$1-1)=0,"",OFFSET(CountryData!$A$1,'Quality check'!$A151-1,'Quality check'!F$1-1)),"")</f>
        <v/>
      </c>
      <c r="G151" s="203" t="str">
        <f ca="1">IF(AND(ISNUMBER($A151),ISNUMBER(G$1)),IF(OFFSET(CountryData!$A$1,'Quality check'!$A151-1,'Quality check'!G$1-1)=0,"",OFFSET(CountryData!$A$1,'Quality check'!$A151-1,'Quality check'!G$1-1)),"")</f>
        <v/>
      </c>
      <c r="H151" s="202" t="str">
        <f ca="1">IF(AND(ISNUMBER($A151),ISNUMBER(H$1)),IF(OFFSET(CountryData!$A$1,'Quality check'!$A151-1,'Quality check'!H$1-1)=0,"",OFFSET(CountryData!$A$1,'Quality check'!$A151-1,'Quality check'!H$1-1)),"")</f>
        <v/>
      </c>
      <c r="I151" s="202" t="str">
        <f ca="1">IF(AND(ISNUMBER($A151),ISNUMBER(I$1)),IF(OFFSET(CountryData!$A$1,'Quality check'!$A151-1,'Quality check'!I$1-1)=0,"",OFFSET(CountryData!$A$1,'Quality check'!$A151-1,'Quality check'!I$1-1)),"")</f>
        <v/>
      </c>
      <c r="J151" s="203" t="str">
        <f ca="1">IF(AND(ISNUMBER($A151),ISNUMBER(J$1)),IF(OFFSET(CountryData!$A$1,'Quality check'!$A151-1,'Quality check'!J$1-1)=0,"",OFFSET(CountryData!$A$1,'Quality check'!$A151-1,'Quality check'!J$1-1)),"")</f>
        <v/>
      </c>
      <c r="K151" s="203" t="str">
        <f ca="1">IF(AND(ISNUMBER($A151),ISNUMBER(K$1)),IF(OFFSET(CountryData!$A$1,'Quality check'!$A151-1,'Quality check'!K$1-1)=0,"",OFFSET(CountryData!$A$1,'Quality check'!$A151-1,'Quality check'!K$1-1)),"")</f>
        <v/>
      </c>
      <c r="L151" s="203" t="str">
        <f ca="1">IF(AND(ISNUMBER($A151),ISNUMBER(L$1)),IF(OFFSET(CountryData!$A$1,'Quality check'!$A151-1,'Quality check'!L$1-1)=0,"",OFFSET(CountryData!$A$1,'Quality check'!$A151-1,'Quality check'!L$1-1)),"")</f>
        <v/>
      </c>
      <c r="M151" s="203" t="str">
        <f ca="1">IF(AND(ISNUMBER($A151),ISNUMBER(M$1)),IF(OFFSET(CountryData!$A$1,'Quality check'!$A151-1,'Quality check'!M$1-1)=0,"",OFFSET(CountryData!$A$1,'Quality check'!$A151-1,'Quality check'!M$1-1)),"")</f>
        <v/>
      </c>
      <c r="N151" s="203" t="str">
        <f ca="1">IF(AND(ISNUMBER($A151),ISNUMBER(N$1)),IF(OFFSET(CountryData!$A$1,'Quality check'!$A151-1,'Quality check'!N$1-1)=0,"",OFFSET(CountryData!$A$1,'Quality check'!$A151-1,'Quality check'!N$1-1)),"")</f>
        <v/>
      </c>
      <c r="O151" s="203" t="str">
        <f ca="1">IF(AND(ISNUMBER($A151),ISNUMBER(O$1)),IF(OFFSET(CountryData!$A$1,'Quality check'!$A151-1,'Quality check'!O$1-1)=0,"",OFFSET(CountryData!$A$1,'Quality check'!$A151-1,'Quality check'!O$1-1)),"")</f>
        <v/>
      </c>
      <c r="P151" s="203" t="str">
        <f ca="1">IF(AND(ISNUMBER($A151),ISNUMBER(P$1)),IF(OFFSET(CountryData!$A$1,'Quality check'!$A151-1,'Quality check'!P$1-1)=0,"",OFFSET(CountryData!$A$1,'Quality check'!$A151-1,'Quality check'!P$1-1)),"")</f>
        <v/>
      </c>
      <c r="Q151" s="203" t="str">
        <f ca="1">IF(AND(ISNUMBER($A151),ISNUMBER(Q$1)),IF(OFFSET(CountryData!$A$1,'Quality check'!$A151-1,'Quality check'!Q$1-1)=0,"",OFFSET(CountryData!$A$1,'Quality check'!$A151-1,'Quality check'!Q$1-1)),"")</f>
        <v/>
      </c>
      <c r="R151" s="203" t="str">
        <f ca="1">IF(AND(ISNUMBER($A151),ISNUMBER(R$1)),IF(OFFSET(CountryData!$A$1,'Quality check'!$A151-1,'Quality check'!R$1-1)=0,"",OFFSET(CountryData!$A$1,'Quality check'!$A151-1,'Quality check'!R$1-1)),"")</f>
        <v/>
      </c>
      <c r="S151" s="203" t="str">
        <f ca="1">IF(AND(ISNUMBER($A151),ISNUMBER(S$1)),IF(OFFSET(CountryData!$A$1,'Quality check'!$A151-1,'Quality check'!S$1-1)=0,"",OFFSET(CountryData!$A$1,'Quality check'!$A151-1,'Quality check'!S$1-1)),"")</f>
        <v/>
      </c>
      <c r="T151" s="202" t="str">
        <f ca="1">IF(AND(ISNUMBER($A151),ISNUMBER(T$1)),IF(OFFSET(CountryData!$A$1,'Quality check'!$A151-1,'Quality check'!T$1-1)=0,"",OFFSET(CountryData!$A$1,'Quality check'!$A151-1,'Quality check'!T$1-1)),"")</f>
        <v/>
      </c>
      <c r="U151" s="203" t="str">
        <f ca="1">IF(AND(ISNUMBER($A151),ISNUMBER(U$1)),IF(OFFSET(CountryData!$A$1,'Quality check'!$A151-1,'Quality check'!U$1-1)=0,"",OFFSET(CountryData!$A$1,'Quality check'!$A151-1,'Quality check'!U$1-1)),"")</f>
        <v/>
      </c>
      <c r="V151" s="203" t="str">
        <f ca="1">IF(AND(ISNUMBER($A151),ISNUMBER(V$1)),IF(OFFSET(CountryData!$A$1,'Quality check'!$A151-1,'Quality check'!V$1-1)=0,"",OFFSET(CountryData!$A$1,'Quality check'!$A151-1,'Quality check'!V$1-1)),"")</f>
        <v/>
      </c>
      <c r="W151" s="202" t="str">
        <f ca="1">IF(AND(ISNUMBER($A151),ISNUMBER(W$1)),IF(OFFSET(CountryData!$A$1,'Quality check'!$A151-1,'Quality check'!W$1-1)=0,"",OFFSET(CountryData!$A$1,'Quality check'!$A151-1,'Quality check'!W$1-1)),"")</f>
        <v/>
      </c>
      <c r="X151" s="202" t="str">
        <f ca="1">IF(AND(ISNUMBER($A151),ISNUMBER(X$1)),IF(OFFSET(CountryData!$A$1,'Quality check'!$A151-1,'Quality check'!X$1-1)=0,"",OFFSET(CountryData!$A$1,'Quality check'!$A151-1,'Quality check'!X$1-1)),"")</f>
        <v/>
      </c>
      <c r="Y151" s="202" t="str">
        <f ca="1">IF(AND(ISNUMBER($A151),ISNUMBER(Y$1)),IF(OFFSET(CountryData!$A$1,'Quality check'!$A151-1,'Quality check'!Y$1-1)=0,"",OFFSET(CountryData!$A$1,'Quality check'!$A151-1,'Quality check'!Y$1-1)),"")</f>
        <v/>
      </c>
      <c r="Z151" s="202" t="str">
        <f ca="1">IF(AND(ISNUMBER($A151),ISNUMBER(Z$1)),IF(OFFSET(CountryData!$A$1,'Quality check'!$A151-1,'Quality check'!Z$1-1)=0,"",OFFSET(CountryData!$A$1,'Quality check'!$A151-1,'Quality check'!Z$1-1)),"")</f>
        <v/>
      </c>
      <c r="AA151" s="203" t="str">
        <f ca="1">IF(AND(ISNUMBER($A151),ISNUMBER(AA$1)),IF(OFFSET(CountryData!$A$1,'Quality check'!$A151-1,'Quality check'!AA$1-1)=0,"",OFFSET(CountryData!$A$1,'Quality check'!$A151-1,'Quality check'!AA$1-1)),"")</f>
        <v/>
      </c>
      <c r="AB151" s="203" t="str">
        <f ca="1">IF(AND(ISNUMBER($A151),ISNUMBER(AB$1)),IF(OFFSET(CountryData!$A$1,'Quality check'!$A151-1,'Quality check'!AB$1-1)=0,"",OFFSET(CountryData!$A$1,'Quality check'!$A151-1,'Quality check'!AB$1-1)),"")</f>
        <v/>
      </c>
      <c r="AC151" s="203" t="str">
        <f ca="1">IF(AND(ISNUMBER($A151),ISNUMBER(AC$1)),IF(OFFSET(CountryData!$A$1,'Quality check'!$A151-1,'Quality check'!AC$1-1)=0,"",OFFSET(CountryData!$A$1,'Quality check'!$A151-1,'Quality check'!AC$1-1)),"")</f>
        <v/>
      </c>
      <c r="AD151" s="203" t="str">
        <f ca="1">IF(AND(ISNUMBER($A151),ISNUMBER(AD$1)),IF(OFFSET(CountryData!$A$1,'Quality check'!$A151-1,'Quality check'!AD$1-1)=0,"",OFFSET(CountryData!$A$1,'Quality check'!$A151-1,'Quality check'!AD$1-1)),"")</f>
        <v/>
      </c>
      <c r="AE151" s="202" t="str">
        <f ca="1">IF(AND(ISNUMBER($A151),ISNUMBER(AE$1)),IF(OFFSET(CountryData!$A$1,'Quality check'!$A151-1,'Quality check'!AE$1-1)=0,"",OFFSET(CountryData!$A$1,'Quality check'!$A151-1,'Quality check'!AE$1-1)),"")</f>
        <v/>
      </c>
      <c r="AF151" s="308" t="str">
        <f ca="1">IF(AND(ISNUMBER($A151),ISNUMBER(AF$1)),IF(OFFSET(CountryData!$A$1,'Quality check'!$A151-1,'Quality check'!AF$1-1)=0,"",OFFSET(CountryData!$A$1,'Quality check'!$A151-1,'Quality check'!AF$1-1)),"")</f>
        <v/>
      </c>
      <c r="AG151" s="203" t="str">
        <f ca="1">IF(AND(ISNUMBER($A151),ISNUMBER(AG$1)),IF(OFFSET(CountryData!$A$1,'Quality check'!$A151-1,'Quality check'!AG$1-1)=0,"",OFFSET(CountryData!$A$1,'Quality check'!$A151-1,'Quality check'!AG$1-1)),"")</f>
        <v/>
      </c>
      <c r="AH151" s="203" t="str">
        <f ca="1">IF(AND(ISNUMBER($A151),ISNUMBER(AH$1)),IF(OFFSET(CountryData!$A$1,'Quality check'!$A151-1,'Quality check'!AH$1-1)=0,"",OFFSET(CountryData!$A$1,'Quality check'!$A151-1,'Quality check'!AH$1-1)),"")</f>
        <v/>
      </c>
      <c r="AI151" s="203" t="str">
        <f ca="1">IF(AND(ISNUMBER($A151),ISNUMBER(AI$1)),IF(OFFSET(CountryData!$A$1,'Quality check'!$A151-1,'Quality check'!AI$1-1)=0,"",OFFSET(CountryData!$A$1,'Quality check'!$A151-1,'Quality check'!AI$1-1)),"")</f>
        <v/>
      </c>
      <c r="AJ151" s="202" t="str">
        <f ca="1">IF(AND(ISNUMBER($A151),ISNUMBER(AJ$1)),IF(OFFSET(CountryData!$A$1,'Quality check'!$A151-1,'Quality check'!AJ$1-1)=0,"",OFFSET(CountryData!$A$1,'Quality check'!$A151-1,'Quality check'!AJ$1-1)),"")</f>
        <v/>
      </c>
      <c r="AK151" s="202" t="str">
        <f ca="1">IF(AND(ISNUMBER($A151),ISNUMBER(AK$1)),IF(OFFSET(CountryData!$A$1,'Quality check'!$A151-1,'Quality check'!AK$1-1)=0,"",OFFSET(CountryData!$A$1,'Quality check'!$A151-1,'Quality check'!AK$1-1)),"")</f>
        <v/>
      </c>
      <c r="AL151" s="202" t="str">
        <f ca="1">IF(AND(ISNUMBER($A151),ISNUMBER(AL$1)),IF(OFFSET(CountryData!$A$1,'Quality check'!$A151-1,'Quality check'!AL$1-1)=0,"",OFFSET(CountryData!$A$1,'Quality check'!$A151-1,'Quality check'!AL$1-1)),"")</f>
        <v/>
      </c>
      <c r="AM151" s="202" t="str">
        <f ca="1">IF(AND(ISNUMBER($A151),ISNUMBER(AM$1)),IF(OFFSET(CountryData!$A$1,'Quality check'!$A151-1,'Quality check'!AM$1-1)=0,"",OFFSET(CountryData!$A$1,'Quality check'!$A151-1,'Quality check'!AM$1-1)),"")</f>
        <v/>
      </c>
      <c r="AN151" s="202" t="str">
        <f ca="1">IF(AND(ISNUMBER($A151),ISNUMBER(AN$1)),IF(OFFSET(CountryData!$A$1,'Quality check'!$A151-1,'Quality check'!AN$1-1)=0,"",OFFSET(CountryData!$A$1,'Quality check'!$A151-1,'Quality check'!AN$1-1)),"")</f>
        <v/>
      </c>
      <c r="AO151" s="203" t="str">
        <f ca="1">IF(AND(ISNUMBER($A151),ISNUMBER(AO$1)),IF(OFFSET(CountryData!$A$1,'Quality check'!$A151-1,'Quality check'!AO$1-1)=0,"",OFFSET(CountryData!$A$1,'Quality check'!$A151-1,'Quality check'!AO$1-1)),"")</f>
        <v/>
      </c>
      <c r="AP151" s="203" t="str">
        <f ca="1">IF(AND(ISNUMBER($A151),ISNUMBER(AP$1)),IF(OFFSET(CountryData!$A$1,'Quality check'!$A151-1,'Quality check'!AP$1-1)=0,"",OFFSET(CountryData!$A$1,'Quality check'!$A151-1,'Quality check'!AP$1-1)),"")</f>
        <v/>
      </c>
      <c r="AQ151" s="202" t="str">
        <f ca="1">IF(AND(ISNUMBER($A151),ISNUMBER(AQ$1)),IF(OFFSET(CountryData!$A$1,'Quality check'!$A151-1,'Quality check'!AQ$1-1)=0,"",OFFSET(CountryData!$A$1,'Quality check'!$A151-1,'Quality check'!AQ$1-1)),"")</f>
        <v/>
      </c>
      <c r="AR151" s="202" t="str">
        <f ca="1">IF(AND(ISNUMBER($A151),ISNUMBER(AR$1)),IF(OFFSET(CountryData!$A$1,'Quality check'!$A151-1,'Quality check'!AR$1-1)=0,"",OFFSET(CountryData!$A$1,'Quality check'!$A151-1,'Quality check'!AR$1-1)),"")</f>
        <v/>
      </c>
      <c r="AS151" s="202" t="str">
        <f ca="1">IF(AND(ISNUMBER($A151),ISNUMBER(AS$1)),IF(OFFSET(CountryData!$A$1,'Quality check'!$A151-1,'Quality check'!AS$1-1)=0,"",OFFSET(CountryData!$A$1,'Quality check'!$A151-1,'Quality check'!AS$1-1)),"")</f>
        <v/>
      </c>
      <c r="AT151" s="202" t="str">
        <f ca="1">IF(AND(ISNUMBER($A151),ISNUMBER(AT$1)),IF(OFFSET(CountryData!$A$1,'Quality check'!$A151-1,'Quality check'!AT$1-1)=0,"",OFFSET(CountryData!$A$1,'Quality check'!$A151-1,'Quality check'!AT$1-1)),"")</f>
        <v/>
      </c>
      <c r="AU151" s="202" t="str">
        <f ca="1">IF(AND(ISNUMBER($A151),ISNUMBER(AU$1)),IF(OFFSET(CountryData!$A$1,'Quality check'!$A151-1,'Quality check'!AU$1-1)=0,"",OFFSET(CountryData!$A$1,'Quality check'!$A151-1,'Quality check'!AU$1-1)),"")</f>
        <v/>
      </c>
      <c r="AV151" s="202" t="str">
        <f ca="1">IF(AND(ISNUMBER($A151),ISNUMBER(AV$1)),IF(OFFSET(CountryData!$A$1,'Quality check'!$A151-1,'Quality check'!AV$1-1)=0,"",OFFSET(CountryData!$A$1,'Quality check'!$A151-1,'Quality check'!AV$1-1)),"")</f>
        <v/>
      </c>
      <c r="AW151" s="203" t="str">
        <f ca="1">IF(AND(ISNUMBER($A151),ISNUMBER(AW$1)),IF(OFFSET(CountryData!$A$1,'Quality check'!$A151-1,'Quality check'!AW$1-1)=0,"",OFFSET(CountryData!$A$1,'Quality check'!$A151-1,'Quality check'!AW$1-1)),"")</f>
        <v/>
      </c>
      <c r="AX151" s="203" t="str">
        <f ca="1">IF(AND(ISNUMBER($A151),ISNUMBER(AX$1)),IF(OFFSET(CountryData!$A$1,'Quality check'!$A151-1,'Quality check'!AX$1-1)=0,"",OFFSET(CountryData!$A$1,'Quality check'!$A151-1,'Quality check'!AX$1-1)),"")</f>
        <v/>
      </c>
      <c r="AY151" s="202" t="str">
        <f ca="1">IF(AND(ISNUMBER($A151),ISNUMBER(AY$1)),IF(OFFSET(CountryData!$A$1,'Quality check'!$A151-1,'Quality check'!AY$1-1)=0,"",OFFSET(CountryData!$A$1,'Quality check'!$A151-1,'Quality check'!AY$1-1)),"")</f>
        <v/>
      </c>
      <c r="AZ151" s="202" t="str">
        <f ca="1">IF(AND(ISNUMBER($A151),ISNUMBER(AZ$1)),IF(OFFSET(CountryData!$A$1,'Quality check'!$A151-1,'Quality check'!AZ$1-1)=0,"",OFFSET(CountryData!$A$1,'Quality check'!$A151-1,'Quality check'!AZ$1-1)),"")</f>
        <v/>
      </c>
      <c r="BA151" s="202" t="str">
        <f ca="1">IF(AND(ISNUMBER($A151),ISNUMBER(BA$1)),IF(OFFSET(CountryData!$A$1,'Quality check'!$A151-1,'Quality check'!BA$1-1)=0,"",OFFSET(CountryData!$A$1,'Quality check'!$A151-1,'Quality check'!BA$1-1)),"")</f>
        <v/>
      </c>
      <c r="BB151" s="202" t="str">
        <f ca="1">IF(AND(ISNUMBER($A151),ISNUMBER(BB$1)),IF(OFFSET(CountryData!$A$1,'Quality check'!$A151-1,'Quality check'!BB$1-1)=0,"",OFFSET(CountryData!$A$1,'Quality check'!$A151-1,'Quality check'!BB$1-1)),"")</f>
        <v/>
      </c>
      <c r="BC151" s="202" t="str">
        <f ca="1">IF(AND(ISNUMBER($A151),ISNUMBER(BC$1)),IF(OFFSET(CountryData!$A$1,'Quality check'!$A151-1,'Quality check'!BC$1-1)=0,"",OFFSET(CountryData!$A$1,'Quality check'!$A151-1,'Quality check'!BC$1-1)),"")</f>
        <v/>
      </c>
      <c r="BD151" s="313" t="str">
        <f ca="1">IF(AND(ISNUMBER($A151),ISNUMBER(BD$1)),IF(OFFSET(CountryData!$A$1,'Quality check'!$A151-1,'Quality check'!BD$1-1)=0,"",OFFSET(CountryData!$A$1,'Quality check'!$A151-1,'Quality check'!BD$1-1)),"")</f>
        <v/>
      </c>
      <c r="BE151" s="313" t="str">
        <f ca="1">IF(AND(ISNUMBER($A151),ISNUMBER(BE$1)),IF(OFFSET(CountryData!$A$1,'Quality check'!$A151-1,'Quality check'!BE$1-1)=0,"",OFFSET(CountryData!$A$1,'Quality check'!$A151-1,'Quality check'!BE$1-1)),"")</f>
        <v/>
      </c>
      <c r="BF151" s="313" t="str">
        <f ca="1">IF(AND(ISNUMBER($A151),ISNUMBER(BF$1)),IF(OFFSET(CountryData!$A$1,'Quality check'!$A151-1,'Quality check'!BF$1-1)=0,"",OFFSET(CountryData!$A$1,'Quality check'!$A151-1,'Quality check'!BF$1-1)),"")</f>
        <v/>
      </c>
      <c r="BG151" s="203" t="str">
        <f ca="1">IF(AND(ISNUMBER($A151),ISNUMBER(BG$1)),IF(OFFSET(CountryData!$A$1,'Quality check'!$A151-1,'Quality check'!BG$1-1)=0,"",OFFSET(CountryData!$A$1,'Quality check'!$A151-1,'Quality check'!BG$1-1)),"")</f>
        <v/>
      </c>
      <c r="BH151" s="202" t="str">
        <f ca="1">IF(AND(ISNUMBER($A151),ISNUMBER(BH$1)),IF(OFFSET(CountryData!$A$1,'Quality check'!$A151-1,'Quality check'!BH$1-1)=0,"",OFFSET(CountryData!$A$1,'Quality check'!$A151-1,'Quality check'!BH$1-1)),"")</f>
        <v/>
      </c>
      <c r="BI151" s="203" t="str">
        <f ca="1">IF(AND(ISNUMBER($A151),ISNUMBER(BI$1)),IF(OFFSET(CountryData!$A$1,'Quality check'!$A151-1,'Quality check'!BI$1-1)=0,"",OFFSET(CountryData!$A$1,'Quality check'!$A151-1,'Quality check'!BI$1-1)),"")</f>
        <v/>
      </c>
      <c r="BJ151" s="202" t="str">
        <f ca="1">IF(AND(ISNUMBER($A151),ISNUMBER(BJ$1)),IF(OFFSET(CountryData!$A$1,'Quality check'!$A151-1,'Quality check'!BJ$1-1)=0,"",OFFSET(CountryData!$A$1,'Quality check'!$A151-1,'Quality check'!BJ$1-1)),"")</f>
        <v/>
      </c>
      <c r="BK151" s="202" t="str">
        <f ca="1">IF(AND(ISNUMBER($A151),ISNUMBER(BK$1)),IF(OFFSET(CountryData!$A$1,'Quality check'!$A151-1,'Quality check'!BK$1-1)=0,"",OFFSET(CountryData!$A$1,'Quality check'!$A151-1,'Quality check'!BK$1-1)),"")</f>
        <v/>
      </c>
      <c r="BL151" s="308" t="str">
        <f ca="1">IF(AND(ISNUMBER($A151),ISNUMBER(BL$1)),IF(OFFSET(CountryData!$A$1,'Quality check'!$A151-1,'Quality check'!BL$1-1)=0,"",OFFSET(CountryData!$A$1,'Quality check'!$A151-1,'Quality check'!BL$1-1)),"")</f>
        <v/>
      </c>
      <c r="BM151" s="308" t="str">
        <f ca="1">IF(AND(ISNUMBER($A151),ISNUMBER(BM$1)),IF(OFFSET(CountryData!$A$1,'Quality check'!$A151-1,'Quality check'!BM$1-1)=0,"",OFFSET(CountryData!$A$1,'Quality check'!$A151-1,'Quality check'!BM$1-1)),"")</f>
        <v/>
      </c>
      <c r="BN151" s="308" t="str">
        <f ca="1">IF(AND(ISNUMBER($A151),ISNUMBER(BN$1)),IF(OFFSET(CountryData!$A$1,'Quality check'!$A151-1,'Quality check'!BN$1-1)=0,"",OFFSET(CountryData!$A$1,'Quality check'!$A151-1,'Quality check'!BN$1-1)),"")</f>
        <v/>
      </c>
      <c r="BO151" s="308" t="str">
        <f ca="1">IF(AND(ISNUMBER($A151),ISNUMBER(BO$1)),IF(OFFSET(CountryData!$A$1,'Quality check'!$A151-1,'Quality check'!BO$1-1)=0,"",OFFSET(CountryData!$A$1,'Quality check'!$A151-1,'Quality check'!BO$1-1)),"")</f>
        <v/>
      </c>
      <c r="BP151" s="308" t="str">
        <f ca="1">IF(AND(ISNUMBER($A151),ISNUMBER(BP$1)),IF(OFFSET(CountryData!$A$1,'Quality check'!$A151-1,'Quality check'!BP$1-1)=0,"",OFFSET(CountryData!$A$1,'Quality check'!$A151-1,'Quality check'!BP$1-1)),"")</f>
        <v/>
      </c>
      <c r="BQ151" s="308" t="str">
        <f ca="1">IF(AND(ISNUMBER($A151),ISNUMBER(BQ$1)),IF(OFFSET(CountryData!$A$1,'Quality check'!$A151-1,'Quality check'!BQ$1-1)=0,"",OFFSET(CountryData!$A$1,'Quality check'!$A151-1,'Quality check'!BQ$1-1)),"")</f>
        <v/>
      </c>
      <c r="BR151" s="308" t="str">
        <f ca="1">IF(AND(ISNUMBER($A151),ISNUMBER(BR$1)),IF(OFFSET(CountryData!$A$1,'Quality check'!$A151-1,'Quality check'!BR$1-1)=0,"",OFFSET(CountryData!$A$1,'Quality check'!$A151-1,'Quality check'!BR$1-1)),"")</f>
        <v/>
      </c>
      <c r="BS151" s="308" t="str">
        <f ca="1">IF(AND(ISNUMBER($A151),ISNUMBER(BS$1)),IF(OFFSET(CountryData!$A$1,'Quality check'!$A151-1,'Quality check'!BS$1-1)=0,"",OFFSET(CountryData!$A$1,'Quality check'!$A151-1,'Quality check'!BS$1-1)),"")</f>
        <v/>
      </c>
      <c r="BT151" s="308" t="str">
        <f ca="1">IF(AND(ISNUMBER($A151),ISNUMBER(BT$1)),IF(OFFSET(CountryData!$A$1,'Quality check'!$A151-1,'Quality check'!BT$1-1)=0,"",OFFSET(CountryData!$A$1,'Quality check'!$A151-1,'Quality check'!BT$1-1)),"")</f>
        <v/>
      </c>
      <c r="BU151" s="308" t="str">
        <f ca="1">IF(AND(ISNUMBER($A151),ISNUMBER(BU$1)),IF(OFFSET(CountryData!$A$1,'Quality check'!$A151-1,'Quality check'!BU$1-1)=0,"",OFFSET(CountryData!$A$1,'Quality check'!$A151-1,'Quality check'!BU$1-1)),"")</f>
        <v/>
      </c>
      <c r="BV151" s="308" t="str">
        <f ca="1">IF(AND(ISNUMBER($A151),ISNUMBER(BV$1)),IF(OFFSET(CountryData!$A$1,'Quality check'!$A151-1,'Quality check'!BV$1-1)=0,"",OFFSET(CountryData!$A$1,'Quality check'!$A151-1,'Quality check'!BV$1-1)),"")</f>
        <v/>
      </c>
      <c r="BW151" s="308" t="str">
        <f ca="1">IF(AND(ISNUMBER($A151),ISNUMBER(BW$1)),IF(OFFSET(CountryData!$A$1,'Quality check'!$A151-1,'Quality check'!BW$1-1)=0,"",OFFSET(CountryData!$A$1,'Quality check'!$A151-1,'Quality check'!BW$1-1)),"")</f>
        <v/>
      </c>
      <c r="BX151" s="202" t="str">
        <f ca="1">IF(AND(ISNUMBER($A151),ISNUMBER(BX$1)),IF(OFFSET(CountryData!$A$1,'Quality check'!$A151-1,'Quality check'!BX$1-1)=0,"",OFFSET(CountryData!$A$1,'Quality check'!$A151-1,'Quality check'!BX$1-1)),"")</f>
        <v/>
      </c>
      <c r="BY151" s="308" t="str">
        <f ca="1">IF(AND(ISNUMBER($A151),ISNUMBER(BY$1)),IF(OFFSET(CountryData!$A$1,'Quality check'!$A151-1,'Quality check'!BY$1-1)=0,"",OFFSET(CountryData!$A$1,'Quality check'!$A151-1,'Quality check'!BY$1-1)),"")</f>
        <v/>
      </c>
      <c r="BZ151" s="308" t="str">
        <f ca="1">IF(AND(ISNUMBER($A151),ISNUMBER(BZ$1)),IF(OFFSET(CountryData!$A$1,'Quality check'!$A151-1,'Quality check'!BZ$1-1)=0,"",OFFSET(CountryData!$A$1,'Quality check'!$A151-1,'Quality check'!BZ$1-1)),"")</f>
        <v/>
      </c>
      <c r="CA151" s="308" t="str">
        <f ca="1">IF(AND(ISNUMBER($A151),ISNUMBER(CA$1)),IF(OFFSET(CountryData!$A$1,'Quality check'!$A151-1,'Quality check'!CA$1-1)=0,"",OFFSET(CountryData!$A$1,'Quality check'!$A151-1,'Quality check'!CA$1-1)),"")</f>
        <v/>
      </c>
      <c r="CB151" s="308" t="str">
        <f ca="1">IF(AND(ISNUMBER($A151),ISNUMBER(CB$1)),IF(OFFSET(CountryData!$A$1,'Quality check'!$A151-1,'Quality check'!CB$1-1)=0,"",OFFSET(CountryData!$A$1,'Quality check'!$A151-1,'Quality check'!CB$1-1)),"")</f>
        <v/>
      </c>
      <c r="CC151" s="308" t="str">
        <f ca="1">IF(AND(ISNUMBER($A151),ISNUMBER(CC$1)),IF(OFFSET(CountryData!$A$1,'Quality check'!$A151-1,'Quality check'!CC$1-1)=0,"",OFFSET(CountryData!$A$1,'Quality check'!$A151-1,'Quality check'!CC$1-1)),"")</f>
        <v/>
      </c>
      <c r="CD151" s="308" t="str">
        <f ca="1">IF(AND(ISNUMBER($A151),ISNUMBER(CD$1)),IF(OFFSET(CountryData!$A$1,'Quality check'!$A151-1,'Quality check'!CD$1-1)=0,"",OFFSET(CountryData!$A$1,'Quality check'!$A151-1,'Quality check'!CD$1-1)),"")</f>
        <v/>
      </c>
      <c r="CE151" s="308" t="str">
        <f ca="1">IF(AND(ISNUMBER($A151),ISNUMBER(CE$1)),IF(OFFSET(CountryData!$A$1,'Quality check'!$A151-1,'Quality check'!CE$1-1)=0,"",OFFSET(CountryData!$A$1,'Quality check'!$A151-1,'Quality check'!CE$1-1)),"")</f>
        <v/>
      </c>
      <c r="CF151" s="308" t="str">
        <f ca="1">IF(AND(ISNUMBER($A151),ISNUMBER(CF$1)),IF(OFFSET(CountryData!$A$1,'Quality check'!$A151-1,'Quality check'!CF$1-1)=0,"",OFFSET(CountryData!$A$1,'Quality check'!$A151-1,'Quality check'!CF$1-1)),"")</f>
        <v/>
      </c>
      <c r="CG151" s="308" t="str">
        <f ca="1">IF(AND(ISNUMBER($A151),ISNUMBER(CG$1)),IF(OFFSET(CountryData!$A$1,'Quality check'!$A151-1,'Quality check'!CG$1-1)=0,"",OFFSET(CountryData!$A$1,'Quality check'!$A151-1,'Quality check'!CG$1-1)),"")</f>
        <v/>
      </c>
      <c r="CH151" s="308" t="str">
        <f ca="1">IF(AND(ISNUMBER($A151),ISNUMBER(CH$1)),IF(OFFSET(CountryData!$A$1,'Quality check'!$A151-1,'Quality check'!CH$1-1)=0,"",OFFSET(CountryData!$A$1,'Quality check'!$A151-1,'Quality check'!CH$1-1)),"")</f>
        <v/>
      </c>
      <c r="CI151" s="308" t="str">
        <f ca="1">IF(AND(ISNUMBER($A151),ISNUMBER(CI$1)),IF(OFFSET(CountryData!$A$1,'Quality check'!$A151-1,'Quality check'!CI$1-1)=0,"",OFFSET(CountryData!$A$1,'Quality check'!$A151-1,'Quality check'!CI$1-1)),"")</f>
        <v/>
      </c>
      <c r="CJ151" s="308" t="str">
        <f ca="1">IF(AND(ISNUMBER($A151),ISNUMBER(CJ$1)),IF(OFFSET(CountryData!$A$1,'Quality check'!$A151-1,'Quality check'!CJ$1-1)=0,"",OFFSET(CountryData!$A$1,'Quality check'!$A151-1,'Quality check'!CJ$1-1)),"")</f>
        <v/>
      </c>
      <c r="CK151" s="202" t="str">
        <f ca="1">IF(AND(ISNUMBER($A151),ISNUMBER(CK$1)),IF(OFFSET(CountryData!$A$1,'Quality check'!$A151-1,'Quality check'!CK$1-1)=0,"",OFFSET(CountryData!$A$1,'Quality check'!$A151-1,'Quality check'!CK$1-1)),"")</f>
        <v/>
      </c>
      <c r="CL151" s="308" t="str">
        <f ca="1">IF(AND(ISNUMBER($A151),ISNUMBER(CL$1)),IF(OFFSET(CountryData!$A$1,'Quality check'!$A151-1,'Quality check'!CL$1-1)=0,"",OFFSET(CountryData!$A$1,'Quality check'!$A151-1,'Quality check'!CL$1-1)),"")</f>
        <v/>
      </c>
      <c r="CM151" s="308" t="str">
        <f ca="1">IF(AND(ISNUMBER($A151),ISNUMBER(CM$1)),IF(OFFSET(CountryData!$A$1,'Quality check'!$A151-1,'Quality check'!CM$1-1)=0,"",OFFSET(CountryData!$A$1,'Quality check'!$A151-1,'Quality check'!CM$1-1)),"")</f>
        <v/>
      </c>
      <c r="CN151" s="308" t="str">
        <f ca="1">IF(AND(ISNUMBER($A151),ISNUMBER(CN$1)),IF(OFFSET(CountryData!$A$1,'Quality check'!$A151-1,'Quality check'!CN$1-1)=0,"",OFFSET(CountryData!$A$1,'Quality check'!$A151-1,'Quality check'!CN$1-1)),"")</f>
        <v/>
      </c>
      <c r="CO151" s="308" t="str">
        <f ca="1">IF(AND(ISNUMBER($A151),ISNUMBER(CO$1)),IF(OFFSET(CountryData!$A$1,'Quality check'!$A151-1,'Quality check'!CO$1-1)=0,"",OFFSET(CountryData!$A$1,'Quality check'!$A151-1,'Quality check'!CO$1-1)),"")</f>
        <v/>
      </c>
      <c r="CP151" s="308" t="str">
        <f ca="1">IF(AND(ISNUMBER($A151),ISNUMBER(CP$1)),IF(OFFSET(CountryData!$A$1,'Quality check'!$A151-1,'Quality check'!CP$1-1)=0,"",OFFSET(CountryData!$A$1,'Quality check'!$A151-1,'Quality check'!CP$1-1)),"")</f>
        <v/>
      </c>
      <c r="CQ151" s="308" t="str">
        <f ca="1">IF(AND(ISNUMBER($A151),ISNUMBER(CQ$1)),IF(OFFSET(CountryData!$A$1,'Quality check'!$A151-1,'Quality check'!CQ$1-1)=0,"",OFFSET(CountryData!$A$1,'Quality check'!$A151-1,'Quality check'!CQ$1-1)),"")</f>
        <v/>
      </c>
      <c r="CR151" s="203" t="str">
        <f ca="1">IF(AND(ISNUMBER($A151),ISNUMBER(CR$1)),IF(OFFSET(CountryData!$A$1,'Quality check'!$A151-1,'Quality check'!CR$1-1)=0,"",OFFSET(CountryData!$A$1,'Quality check'!$A151-1,'Quality check'!CR$1-1)),"")</f>
        <v/>
      </c>
      <c r="CS151" s="203" t="str">
        <f ca="1">IF(AND(ISNUMBER($A151),ISNUMBER(CS$1)),IF(OFFSET(CountryData!$A$1,'Quality check'!$A151-1,'Quality check'!CS$1-1)=0,"",OFFSET(CountryData!$A$1,'Quality check'!$A151-1,'Quality check'!CS$1-1)),"")</f>
        <v/>
      </c>
      <c r="CT151" s="203" t="str">
        <f ca="1">IF(AND(ISNUMBER($A151),ISNUMBER(CT$1)),IF(OFFSET(CountryData!$A$1,'Quality check'!$A151-1,'Quality check'!CT$1-1)=0,"",OFFSET(CountryData!$A$1,'Quality check'!$A151-1,'Quality check'!CT$1-1)),"")</f>
        <v/>
      </c>
      <c r="CU151" s="203" t="str">
        <f ca="1">IF(AND(ISNUMBER($A151),ISNUMBER(CU$1)),IF(OFFSET(CountryData!$A$1,'Quality check'!$A151-1,'Quality check'!CU$1-1)=0,"",OFFSET(CountryData!$A$1,'Quality check'!$A151-1,'Quality check'!CU$1-1)),"")</f>
        <v/>
      </c>
      <c r="CV151" s="203" t="str">
        <f ca="1">IF(AND(ISNUMBER($A151),ISNUMBER(CV$1)),IF(OFFSET(CountryData!$A$1,'Quality check'!$A151-1,'Quality check'!CV$1-1)=0,"",OFFSET(CountryData!$A$1,'Quality check'!$A151-1,'Quality check'!CV$1-1)),"")</f>
        <v/>
      </c>
      <c r="CW151" s="203" t="str">
        <f ca="1">IF(AND(ISNUMBER($A151),ISNUMBER(CW$1)),IF(OFFSET(CountryData!$A$1,'Quality check'!$A151-1,'Quality check'!CW$1-1)=0,"",OFFSET(CountryData!$A$1,'Quality check'!$A151-1,'Quality check'!CW$1-1)),"")</f>
        <v/>
      </c>
      <c r="CX151" s="203" t="str">
        <f ca="1">IF(AND(ISNUMBER($A151),ISNUMBER(CX$1)),IF(OFFSET(CountryData!$A$1,'Quality check'!$A151-1,'Quality check'!CX$1-1)=0,"",OFFSET(CountryData!$A$1,'Quality check'!$A151-1,'Quality check'!CX$1-1)),"")</f>
        <v/>
      </c>
      <c r="CY151" s="203" t="str">
        <f ca="1">IF(AND(ISNUMBER($A151),ISNUMBER(CY$1)),IF(OFFSET(CountryData!$A$1,'Quality check'!$A151-1,'Quality check'!CY$1-1)=0,"",OFFSET(CountryData!$A$1,'Quality check'!$A151-1,'Quality check'!CY$1-1)),"")</f>
        <v/>
      </c>
      <c r="CZ151" s="308" t="str">
        <f ca="1">IF(AND(ISNUMBER($A151),ISNUMBER(CZ$1)),IF(OFFSET(CountryData!$A$1,'Quality check'!$A151-1,'Quality check'!CZ$1-1)=0,"",OFFSET(CountryData!$A$1,'Quality check'!$A151-1,'Quality check'!CZ$1-1)),"")</f>
        <v/>
      </c>
      <c r="DA151" s="308" t="str">
        <f ca="1">IF(AND(ISNUMBER($A151),ISNUMBER(DA$1)),IF(OFFSET(CountryData!$A$1,'Quality check'!$A151-1,'Quality check'!DA$1-1)=0,"",OFFSET(CountryData!$A$1,'Quality check'!$A151-1,'Quality check'!DA$1-1)),"")</f>
        <v/>
      </c>
      <c r="DB151" s="202" t="str">
        <f ca="1">IF(AND(ISNUMBER($A151),ISNUMBER(DB$1)),IF(OFFSET(CountryData!$A$1,'Quality check'!$A151-1,'Quality check'!DB$1-1)=0,"",OFFSET(CountryData!$A$1,'Quality check'!$A151-1,'Quality check'!DB$1-1)),"")</f>
        <v/>
      </c>
      <c r="DC151" s="308" t="str">
        <f ca="1">IF(AND(ISNUMBER($A151),ISNUMBER(DC$1)),IF(OFFSET(CountryData!$A$1,'Quality check'!$A151-1,'Quality check'!DC$1-1)=0,"",OFFSET(CountryData!$A$1,'Quality check'!$A151-1,'Quality check'!DC$1-1)),"")</f>
        <v/>
      </c>
      <c r="DD151" s="308" t="str">
        <f ca="1">IF(AND(ISNUMBER($A151),ISNUMBER(DD$1)),IF(OFFSET(CountryData!$A$1,'Quality check'!$A151-1,'Quality check'!DD$1-1)=0,"",OFFSET(CountryData!$A$1,'Quality check'!$A151-1,'Quality check'!DD$1-1)),"")</f>
        <v/>
      </c>
      <c r="DE151" s="202" t="str">
        <f ca="1">IF(AND(ISNUMBER($A151),ISNUMBER(DE$1)),IF(OFFSET(CountryData!$A$1,'Quality check'!$A151-1,'Quality check'!DE$1-1)=0,"",OFFSET(CountryData!$A$1,'Quality check'!$A151-1,'Quality check'!DE$1-1)),"")</f>
        <v/>
      </c>
      <c r="DF151" s="203" t="str">
        <f ca="1">IF(AND(ISNUMBER($A151),ISNUMBER(DF$1)),IF(OFFSET(CountryData!$A$1,'Quality check'!$A151-1,'Quality check'!DF$1-1)=0,"",OFFSET(CountryData!$A$1,'Quality check'!$A151-1,'Quality check'!DF$1-1)),"")</f>
        <v/>
      </c>
      <c r="DG151" s="308" t="str">
        <f ca="1">IF(AND(ISNUMBER($A151),ISNUMBER(DG$1)),IF(OFFSET(CountryData!$A$1,'Quality check'!$A151-1,'Quality check'!DG$1-1)=0,"",OFFSET(CountryData!$A$1,'Quality check'!$A151-1,'Quality check'!DG$1-1)),"")</f>
        <v/>
      </c>
      <c r="DH151" s="203" t="str">
        <f ca="1">IF(AND(ISNUMBER($A151),ISNUMBER(DH$1)),IF(OFFSET(CountryData!$A$1,'Quality check'!$A151-1,'Quality check'!DH$1-1)=0,"",OFFSET(CountryData!$A$1,'Quality check'!$A151-1,'Quality check'!DH$1-1)),"")</f>
        <v/>
      </c>
      <c r="DI151" s="308" t="str">
        <f ca="1">IF(AND(ISNUMBER($A151),ISNUMBER(DI$1)),IF(OFFSET(CountryData!$A$1,'Quality check'!$A151-1,'Quality check'!DI$1-1)=0,"",OFFSET(CountryData!$A$1,'Quality check'!$A151-1,'Quality check'!DI$1-1)),"")</f>
        <v/>
      </c>
      <c r="DJ151" s="308" t="str">
        <f ca="1">IF(AND(ISNUMBER($A151),ISNUMBER(DJ$1)),IF(OFFSET(CountryData!$A$1,'Quality check'!$A151-1,'Quality check'!DJ$1-1)=0,"",OFFSET(CountryData!$A$1,'Quality check'!$A151-1,'Quality check'!DJ$1-1)),"")</f>
        <v/>
      </c>
      <c r="DK151" s="203" t="str">
        <f ca="1">IF(AND(ISNUMBER($A151),ISNUMBER(DK$1)),IF(OFFSET(CountryData!$A$1,'Quality check'!$A151-1,'Quality check'!DK$1-1)=0,"",OFFSET(CountryData!$A$1,'Quality check'!$A151-1,'Quality check'!DK$1-1)),"")</f>
        <v/>
      </c>
      <c r="DL151" s="203" t="str">
        <f ca="1">IF(AND(ISNUMBER($A151),ISNUMBER(DL$1)),IF(OFFSET(CountryData!$A$1,'Quality check'!$A151-1,'Quality check'!DL$1-1)=0,"",OFFSET(CountryData!$A$1,'Quality check'!$A151-1,'Quality check'!DL$1-1)),"")</f>
        <v/>
      </c>
      <c r="DM151" s="203" t="str">
        <f ca="1">IF(AND(ISNUMBER($A151),ISNUMBER(DM$1)),IF(OFFSET(CountryData!$A$1,'Quality check'!$A151-1,'Quality check'!DM$1-1)=0,"",OFFSET(CountryData!$A$1,'Quality check'!$A151-1,'Quality check'!DM$1-1)),"")</f>
        <v/>
      </c>
      <c r="DN151" s="203" t="str">
        <f ca="1">IF(AND(ISNUMBER($A151),ISNUMBER(DN$1)),IF(OFFSET(CountryData!$A$1,'Quality check'!$A151-1,'Quality check'!DN$1-1)=0,"",OFFSET(CountryData!$A$1,'Quality check'!$A151-1,'Quality check'!DN$1-1)),"")</f>
        <v/>
      </c>
      <c r="DO151" t="str">
        <f ca="1">IF(AND(ISNUMBER($A151),ISNUMBER(DO$1)),IF(OFFSET(CountryData!$A$1,'Quality check'!$A151-1,'Quality check'!DO$1-1)=0,"",OFFSET(CountryData!$A$1,'Quality check'!$A151-1,'Quality check'!DO$1-1)),"")</f>
        <v/>
      </c>
      <c r="DP151" t="str">
        <f ca="1">IF(AND(ISNUMBER($A151),ISNUMBER(DP$1)),IF(OFFSET(CountryData!$A$1,'Quality check'!$A151-1,'Quality check'!DP$1-1)=0,"",OFFSET(CountryData!$A$1,'Quality check'!$A151-1,'Quality check'!DP$1-1)),"")</f>
        <v/>
      </c>
      <c r="EF151" t="str">
        <f t="shared" si="14"/>
        <v/>
      </c>
      <c r="EG151" t="str">
        <f t="shared" si="15"/>
        <v/>
      </c>
      <c r="EH151" t="str">
        <f t="shared" si="11"/>
        <v/>
      </c>
    </row>
    <row r="152" spans="1:138" x14ac:dyDescent="0.25">
      <c r="F152" s="203" t="str">
        <f ca="1">IF(AND(ISNUMBER($A152),ISNUMBER(F$1)),IF(OFFSET(CountryData!$A$1,'Quality check'!$A152-1,'Quality check'!F$1-1)=0,"",OFFSET(CountryData!$A$1,'Quality check'!$A152-1,'Quality check'!F$1-1)),"")</f>
        <v/>
      </c>
      <c r="G152" s="203" t="str">
        <f ca="1">IF(AND(ISNUMBER($A152),ISNUMBER(G$1)),IF(OFFSET(CountryData!$A$1,'Quality check'!$A152-1,'Quality check'!G$1-1)=0,"",OFFSET(CountryData!$A$1,'Quality check'!$A152-1,'Quality check'!G$1-1)),"")</f>
        <v/>
      </c>
      <c r="H152" s="202" t="str">
        <f ca="1">IF(AND(ISNUMBER($A152),ISNUMBER(H$1)),IF(OFFSET(CountryData!$A$1,'Quality check'!$A152-1,'Quality check'!H$1-1)=0,"",OFFSET(CountryData!$A$1,'Quality check'!$A152-1,'Quality check'!H$1-1)),"")</f>
        <v/>
      </c>
      <c r="I152" s="202" t="str">
        <f ca="1">IF(AND(ISNUMBER($A152),ISNUMBER(I$1)),IF(OFFSET(CountryData!$A$1,'Quality check'!$A152-1,'Quality check'!I$1-1)=0,"",OFFSET(CountryData!$A$1,'Quality check'!$A152-1,'Quality check'!I$1-1)),"")</f>
        <v/>
      </c>
      <c r="J152" s="203" t="str">
        <f ca="1">IF(AND(ISNUMBER($A152),ISNUMBER(J$1)),IF(OFFSET(CountryData!$A$1,'Quality check'!$A152-1,'Quality check'!J$1-1)=0,"",OFFSET(CountryData!$A$1,'Quality check'!$A152-1,'Quality check'!J$1-1)),"")</f>
        <v/>
      </c>
      <c r="K152" s="203" t="str">
        <f ca="1">IF(AND(ISNUMBER($A152),ISNUMBER(K$1)),IF(OFFSET(CountryData!$A$1,'Quality check'!$A152-1,'Quality check'!K$1-1)=0,"",OFFSET(CountryData!$A$1,'Quality check'!$A152-1,'Quality check'!K$1-1)),"")</f>
        <v/>
      </c>
      <c r="L152" s="203" t="str">
        <f ca="1">IF(AND(ISNUMBER($A152),ISNUMBER(L$1)),IF(OFFSET(CountryData!$A$1,'Quality check'!$A152-1,'Quality check'!L$1-1)=0,"",OFFSET(CountryData!$A$1,'Quality check'!$A152-1,'Quality check'!L$1-1)),"")</f>
        <v/>
      </c>
      <c r="M152" s="203" t="str">
        <f ca="1">IF(AND(ISNUMBER($A152),ISNUMBER(M$1)),IF(OFFSET(CountryData!$A$1,'Quality check'!$A152-1,'Quality check'!M$1-1)=0,"",OFFSET(CountryData!$A$1,'Quality check'!$A152-1,'Quality check'!M$1-1)),"")</f>
        <v/>
      </c>
      <c r="N152" s="203" t="str">
        <f ca="1">IF(AND(ISNUMBER($A152),ISNUMBER(N$1)),IF(OFFSET(CountryData!$A$1,'Quality check'!$A152-1,'Quality check'!N$1-1)=0,"",OFFSET(CountryData!$A$1,'Quality check'!$A152-1,'Quality check'!N$1-1)),"")</f>
        <v/>
      </c>
      <c r="O152" s="203" t="str">
        <f ca="1">IF(AND(ISNUMBER($A152),ISNUMBER(O$1)),IF(OFFSET(CountryData!$A$1,'Quality check'!$A152-1,'Quality check'!O$1-1)=0,"",OFFSET(CountryData!$A$1,'Quality check'!$A152-1,'Quality check'!O$1-1)),"")</f>
        <v/>
      </c>
      <c r="P152" s="203" t="str">
        <f ca="1">IF(AND(ISNUMBER($A152),ISNUMBER(P$1)),IF(OFFSET(CountryData!$A$1,'Quality check'!$A152-1,'Quality check'!P$1-1)=0,"",OFFSET(CountryData!$A$1,'Quality check'!$A152-1,'Quality check'!P$1-1)),"")</f>
        <v/>
      </c>
      <c r="Q152" s="203" t="str">
        <f ca="1">IF(AND(ISNUMBER($A152),ISNUMBER(Q$1)),IF(OFFSET(CountryData!$A$1,'Quality check'!$A152-1,'Quality check'!Q$1-1)=0,"",OFFSET(CountryData!$A$1,'Quality check'!$A152-1,'Quality check'!Q$1-1)),"")</f>
        <v/>
      </c>
      <c r="R152" s="203" t="str">
        <f ca="1">IF(AND(ISNUMBER($A152),ISNUMBER(R$1)),IF(OFFSET(CountryData!$A$1,'Quality check'!$A152-1,'Quality check'!R$1-1)=0,"",OFFSET(CountryData!$A$1,'Quality check'!$A152-1,'Quality check'!R$1-1)),"")</f>
        <v/>
      </c>
      <c r="S152" s="203" t="str">
        <f ca="1">IF(AND(ISNUMBER($A152),ISNUMBER(S$1)),IF(OFFSET(CountryData!$A$1,'Quality check'!$A152-1,'Quality check'!S$1-1)=0,"",OFFSET(CountryData!$A$1,'Quality check'!$A152-1,'Quality check'!S$1-1)),"")</f>
        <v/>
      </c>
      <c r="T152" s="202" t="str">
        <f ca="1">IF(AND(ISNUMBER($A152),ISNUMBER(T$1)),IF(OFFSET(CountryData!$A$1,'Quality check'!$A152-1,'Quality check'!T$1-1)=0,"",OFFSET(CountryData!$A$1,'Quality check'!$A152-1,'Quality check'!T$1-1)),"")</f>
        <v/>
      </c>
      <c r="U152" s="203" t="str">
        <f ca="1">IF(AND(ISNUMBER($A152),ISNUMBER(U$1)),IF(OFFSET(CountryData!$A$1,'Quality check'!$A152-1,'Quality check'!U$1-1)=0,"",OFFSET(CountryData!$A$1,'Quality check'!$A152-1,'Quality check'!U$1-1)),"")</f>
        <v/>
      </c>
      <c r="V152" s="203" t="str">
        <f ca="1">IF(AND(ISNUMBER($A152),ISNUMBER(V$1)),IF(OFFSET(CountryData!$A$1,'Quality check'!$A152-1,'Quality check'!V$1-1)=0,"",OFFSET(CountryData!$A$1,'Quality check'!$A152-1,'Quality check'!V$1-1)),"")</f>
        <v/>
      </c>
      <c r="W152" s="202" t="str">
        <f ca="1">IF(AND(ISNUMBER($A152),ISNUMBER(W$1)),IF(OFFSET(CountryData!$A$1,'Quality check'!$A152-1,'Quality check'!W$1-1)=0,"",OFFSET(CountryData!$A$1,'Quality check'!$A152-1,'Quality check'!W$1-1)),"")</f>
        <v/>
      </c>
      <c r="X152" s="202" t="str">
        <f ca="1">IF(AND(ISNUMBER($A152),ISNUMBER(X$1)),IF(OFFSET(CountryData!$A$1,'Quality check'!$A152-1,'Quality check'!X$1-1)=0,"",OFFSET(CountryData!$A$1,'Quality check'!$A152-1,'Quality check'!X$1-1)),"")</f>
        <v/>
      </c>
      <c r="Y152" s="202" t="str">
        <f ca="1">IF(AND(ISNUMBER($A152),ISNUMBER(Y$1)),IF(OFFSET(CountryData!$A$1,'Quality check'!$A152-1,'Quality check'!Y$1-1)=0,"",OFFSET(CountryData!$A$1,'Quality check'!$A152-1,'Quality check'!Y$1-1)),"")</f>
        <v/>
      </c>
      <c r="Z152" s="202" t="str">
        <f ca="1">IF(AND(ISNUMBER($A152),ISNUMBER(Z$1)),IF(OFFSET(CountryData!$A$1,'Quality check'!$A152-1,'Quality check'!Z$1-1)=0,"",OFFSET(CountryData!$A$1,'Quality check'!$A152-1,'Quality check'!Z$1-1)),"")</f>
        <v/>
      </c>
      <c r="AA152" s="203" t="str">
        <f ca="1">IF(AND(ISNUMBER($A152),ISNUMBER(AA$1)),IF(OFFSET(CountryData!$A$1,'Quality check'!$A152-1,'Quality check'!AA$1-1)=0,"",OFFSET(CountryData!$A$1,'Quality check'!$A152-1,'Quality check'!AA$1-1)),"")</f>
        <v/>
      </c>
      <c r="AB152" s="203" t="str">
        <f ca="1">IF(AND(ISNUMBER($A152),ISNUMBER(AB$1)),IF(OFFSET(CountryData!$A$1,'Quality check'!$A152-1,'Quality check'!AB$1-1)=0,"",OFFSET(CountryData!$A$1,'Quality check'!$A152-1,'Quality check'!AB$1-1)),"")</f>
        <v/>
      </c>
      <c r="AC152" s="203" t="str">
        <f ca="1">IF(AND(ISNUMBER($A152),ISNUMBER(AC$1)),IF(OFFSET(CountryData!$A$1,'Quality check'!$A152-1,'Quality check'!AC$1-1)=0,"",OFFSET(CountryData!$A$1,'Quality check'!$A152-1,'Quality check'!AC$1-1)),"")</f>
        <v/>
      </c>
      <c r="AD152" s="203" t="str">
        <f ca="1">IF(AND(ISNUMBER($A152),ISNUMBER(AD$1)),IF(OFFSET(CountryData!$A$1,'Quality check'!$A152-1,'Quality check'!AD$1-1)=0,"",OFFSET(CountryData!$A$1,'Quality check'!$A152-1,'Quality check'!AD$1-1)),"")</f>
        <v/>
      </c>
      <c r="AE152" s="202" t="str">
        <f ca="1">IF(AND(ISNUMBER($A152),ISNUMBER(AE$1)),IF(OFFSET(CountryData!$A$1,'Quality check'!$A152-1,'Quality check'!AE$1-1)=0,"",OFFSET(CountryData!$A$1,'Quality check'!$A152-1,'Quality check'!AE$1-1)),"")</f>
        <v/>
      </c>
      <c r="AF152" s="308" t="str">
        <f ca="1">IF(AND(ISNUMBER($A152),ISNUMBER(AF$1)),IF(OFFSET(CountryData!$A$1,'Quality check'!$A152-1,'Quality check'!AF$1-1)=0,"",OFFSET(CountryData!$A$1,'Quality check'!$A152-1,'Quality check'!AF$1-1)),"")</f>
        <v/>
      </c>
      <c r="AG152" s="203" t="str">
        <f ca="1">IF(AND(ISNUMBER($A152),ISNUMBER(AG$1)),IF(OFFSET(CountryData!$A$1,'Quality check'!$A152-1,'Quality check'!AG$1-1)=0,"",OFFSET(CountryData!$A$1,'Quality check'!$A152-1,'Quality check'!AG$1-1)),"")</f>
        <v/>
      </c>
      <c r="AH152" s="203" t="str">
        <f ca="1">IF(AND(ISNUMBER($A152),ISNUMBER(AH$1)),IF(OFFSET(CountryData!$A$1,'Quality check'!$A152-1,'Quality check'!AH$1-1)=0,"",OFFSET(CountryData!$A$1,'Quality check'!$A152-1,'Quality check'!AH$1-1)),"")</f>
        <v/>
      </c>
      <c r="AI152" s="203" t="str">
        <f ca="1">IF(AND(ISNUMBER($A152),ISNUMBER(AI$1)),IF(OFFSET(CountryData!$A$1,'Quality check'!$A152-1,'Quality check'!AI$1-1)=0,"",OFFSET(CountryData!$A$1,'Quality check'!$A152-1,'Quality check'!AI$1-1)),"")</f>
        <v/>
      </c>
      <c r="AJ152" s="202" t="str">
        <f ca="1">IF(AND(ISNUMBER($A152),ISNUMBER(AJ$1)),IF(OFFSET(CountryData!$A$1,'Quality check'!$A152-1,'Quality check'!AJ$1-1)=0,"",OFFSET(CountryData!$A$1,'Quality check'!$A152-1,'Quality check'!AJ$1-1)),"")</f>
        <v/>
      </c>
      <c r="AK152" s="202" t="str">
        <f ca="1">IF(AND(ISNUMBER($A152),ISNUMBER(AK$1)),IF(OFFSET(CountryData!$A$1,'Quality check'!$A152-1,'Quality check'!AK$1-1)=0,"",OFFSET(CountryData!$A$1,'Quality check'!$A152-1,'Quality check'!AK$1-1)),"")</f>
        <v/>
      </c>
      <c r="AL152" s="202" t="str">
        <f ca="1">IF(AND(ISNUMBER($A152),ISNUMBER(AL$1)),IF(OFFSET(CountryData!$A$1,'Quality check'!$A152-1,'Quality check'!AL$1-1)=0,"",OFFSET(CountryData!$A$1,'Quality check'!$A152-1,'Quality check'!AL$1-1)),"")</f>
        <v/>
      </c>
      <c r="AM152" s="202" t="str">
        <f ca="1">IF(AND(ISNUMBER($A152),ISNUMBER(AM$1)),IF(OFFSET(CountryData!$A$1,'Quality check'!$A152-1,'Quality check'!AM$1-1)=0,"",OFFSET(CountryData!$A$1,'Quality check'!$A152-1,'Quality check'!AM$1-1)),"")</f>
        <v/>
      </c>
      <c r="AN152" s="202" t="str">
        <f ca="1">IF(AND(ISNUMBER($A152),ISNUMBER(AN$1)),IF(OFFSET(CountryData!$A$1,'Quality check'!$A152-1,'Quality check'!AN$1-1)=0,"",OFFSET(CountryData!$A$1,'Quality check'!$A152-1,'Quality check'!AN$1-1)),"")</f>
        <v/>
      </c>
      <c r="AO152" s="203" t="str">
        <f ca="1">IF(AND(ISNUMBER($A152),ISNUMBER(AO$1)),IF(OFFSET(CountryData!$A$1,'Quality check'!$A152-1,'Quality check'!AO$1-1)=0,"",OFFSET(CountryData!$A$1,'Quality check'!$A152-1,'Quality check'!AO$1-1)),"")</f>
        <v/>
      </c>
      <c r="AP152" s="203" t="str">
        <f ca="1">IF(AND(ISNUMBER($A152),ISNUMBER(AP$1)),IF(OFFSET(CountryData!$A$1,'Quality check'!$A152-1,'Quality check'!AP$1-1)=0,"",OFFSET(CountryData!$A$1,'Quality check'!$A152-1,'Quality check'!AP$1-1)),"")</f>
        <v/>
      </c>
      <c r="AQ152" s="202" t="str">
        <f ca="1">IF(AND(ISNUMBER($A152),ISNUMBER(AQ$1)),IF(OFFSET(CountryData!$A$1,'Quality check'!$A152-1,'Quality check'!AQ$1-1)=0,"",OFFSET(CountryData!$A$1,'Quality check'!$A152-1,'Quality check'!AQ$1-1)),"")</f>
        <v/>
      </c>
      <c r="AR152" s="202" t="str">
        <f ca="1">IF(AND(ISNUMBER($A152),ISNUMBER(AR$1)),IF(OFFSET(CountryData!$A$1,'Quality check'!$A152-1,'Quality check'!AR$1-1)=0,"",OFFSET(CountryData!$A$1,'Quality check'!$A152-1,'Quality check'!AR$1-1)),"")</f>
        <v/>
      </c>
      <c r="AS152" s="202" t="str">
        <f ca="1">IF(AND(ISNUMBER($A152),ISNUMBER(AS$1)),IF(OFFSET(CountryData!$A$1,'Quality check'!$A152-1,'Quality check'!AS$1-1)=0,"",OFFSET(CountryData!$A$1,'Quality check'!$A152-1,'Quality check'!AS$1-1)),"")</f>
        <v/>
      </c>
      <c r="AT152" s="202" t="str">
        <f ca="1">IF(AND(ISNUMBER($A152),ISNUMBER(AT$1)),IF(OFFSET(CountryData!$A$1,'Quality check'!$A152-1,'Quality check'!AT$1-1)=0,"",OFFSET(CountryData!$A$1,'Quality check'!$A152-1,'Quality check'!AT$1-1)),"")</f>
        <v/>
      </c>
      <c r="AU152" s="202" t="str">
        <f ca="1">IF(AND(ISNUMBER($A152),ISNUMBER(AU$1)),IF(OFFSET(CountryData!$A$1,'Quality check'!$A152-1,'Quality check'!AU$1-1)=0,"",OFFSET(CountryData!$A$1,'Quality check'!$A152-1,'Quality check'!AU$1-1)),"")</f>
        <v/>
      </c>
      <c r="AV152" s="202" t="str">
        <f ca="1">IF(AND(ISNUMBER($A152),ISNUMBER(AV$1)),IF(OFFSET(CountryData!$A$1,'Quality check'!$A152-1,'Quality check'!AV$1-1)=0,"",OFFSET(CountryData!$A$1,'Quality check'!$A152-1,'Quality check'!AV$1-1)),"")</f>
        <v/>
      </c>
      <c r="AW152" s="203" t="str">
        <f ca="1">IF(AND(ISNUMBER($A152),ISNUMBER(AW$1)),IF(OFFSET(CountryData!$A$1,'Quality check'!$A152-1,'Quality check'!AW$1-1)=0,"",OFFSET(CountryData!$A$1,'Quality check'!$A152-1,'Quality check'!AW$1-1)),"")</f>
        <v/>
      </c>
      <c r="AX152" s="203" t="str">
        <f ca="1">IF(AND(ISNUMBER($A152),ISNUMBER(AX$1)),IF(OFFSET(CountryData!$A$1,'Quality check'!$A152-1,'Quality check'!AX$1-1)=0,"",OFFSET(CountryData!$A$1,'Quality check'!$A152-1,'Quality check'!AX$1-1)),"")</f>
        <v/>
      </c>
      <c r="AY152" s="202" t="str">
        <f ca="1">IF(AND(ISNUMBER($A152),ISNUMBER(AY$1)),IF(OFFSET(CountryData!$A$1,'Quality check'!$A152-1,'Quality check'!AY$1-1)=0,"",OFFSET(CountryData!$A$1,'Quality check'!$A152-1,'Quality check'!AY$1-1)),"")</f>
        <v/>
      </c>
      <c r="AZ152" s="202" t="str">
        <f ca="1">IF(AND(ISNUMBER($A152),ISNUMBER(AZ$1)),IF(OFFSET(CountryData!$A$1,'Quality check'!$A152-1,'Quality check'!AZ$1-1)=0,"",OFFSET(CountryData!$A$1,'Quality check'!$A152-1,'Quality check'!AZ$1-1)),"")</f>
        <v/>
      </c>
      <c r="BA152" s="202" t="str">
        <f ca="1">IF(AND(ISNUMBER($A152),ISNUMBER(BA$1)),IF(OFFSET(CountryData!$A$1,'Quality check'!$A152-1,'Quality check'!BA$1-1)=0,"",OFFSET(CountryData!$A$1,'Quality check'!$A152-1,'Quality check'!BA$1-1)),"")</f>
        <v/>
      </c>
      <c r="BB152" s="202" t="str">
        <f ca="1">IF(AND(ISNUMBER($A152),ISNUMBER(BB$1)),IF(OFFSET(CountryData!$A$1,'Quality check'!$A152-1,'Quality check'!BB$1-1)=0,"",OFFSET(CountryData!$A$1,'Quality check'!$A152-1,'Quality check'!BB$1-1)),"")</f>
        <v/>
      </c>
      <c r="BC152" s="202" t="str">
        <f ca="1">IF(AND(ISNUMBER($A152),ISNUMBER(BC$1)),IF(OFFSET(CountryData!$A$1,'Quality check'!$A152-1,'Quality check'!BC$1-1)=0,"",OFFSET(CountryData!$A$1,'Quality check'!$A152-1,'Quality check'!BC$1-1)),"")</f>
        <v/>
      </c>
      <c r="BD152" s="313" t="str">
        <f ca="1">IF(AND(ISNUMBER($A152),ISNUMBER(BD$1)),IF(OFFSET(CountryData!$A$1,'Quality check'!$A152-1,'Quality check'!BD$1-1)=0,"",OFFSET(CountryData!$A$1,'Quality check'!$A152-1,'Quality check'!BD$1-1)),"")</f>
        <v/>
      </c>
      <c r="BE152" s="313" t="str">
        <f ca="1">IF(AND(ISNUMBER($A152),ISNUMBER(BE$1)),IF(OFFSET(CountryData!$A$1,'Quality check'!$A152-1,'Quality check'!BE$1-1)=0,"",OFFSET(CountryData!$A$1,'Quality check'!$A152-1,'Quality check'!BE$1-1)),"")</f>
        <v/>
      </c>
      <c r="BF152" s="313" t="str">
        <f ca="1">IF(AND(ISNUMBER($A152),ISNUMBER(BF$1)),IF(OFFSET(CountryData!$A$1,'Quality check'!$A152-1,'Quality check'!BF$1-1)=0,"",OFFSET(CountryData!$A$1,'Quality check'!$A152-1,'Quality check'!BF$1-1)),"")</f>
        <v/>
      </c>
      <c r="BG152" s="203" t="str">
        <f ca="1">IF(AND(ISNUMBER($A152),ISNUMBER(BG$1)),IF(OFFSET(CountryData!$A$1,'Quality check'!$A152-1,'Quality check'!BG$1-1)=0,"",OFFSET(CountryData!$A$1,'Quality check'!$A152-1,'Quality check'!BG$1-1)),"")</f>
        <v/>
      </c>
      <c r="BH152" s="202" t="str">
        <f ca="1">IF(AND(ISNUMBER($A152),ISNUMBER(BH$1)),IF(OFFSET(CountryData!$A$1,'Quality check'!$A152-1,'Quality check'!BH$1-1)=0,"",OFFSET(CountryData!$A$1,'Quality check'!$A152-1,'Quality check'!BH$1-1)),"")</f>
        <v/>
      </c>
      <c r="BI152" s="203" t="str">
        <f ca="1">IF(AND(ISNUMBER($A152),ISNUMBER(BI$1)),IF(OFFSET(CountryData!$A$1,'Quality check'!$A152-1,'Quality check'!BI$1-1)=0,"",OFFSET(CountryData!$A$1,'Quality check'!$A152-1,'Quality check'!BI$1-1)),"")</f>
        <v/>
      </c>
      <c r="BJ152" s="202" t="str">
        <f ca="1">IF(AND(ISNUMBER($A152),ISNUMBER(BJ$1)),IF(OFFSET(CountryData!$A$1,'Quality check'!$A152-1,'Quality check'!BJ$1-1)=0,"",OFFSET(CountryData!$A$1,'Quality check'!$A152-1,'Quality check'!BJ$1-1)),"")</f>
        <v/>
      </c>
      <c r="BK152" s="202" t="str">
        <f ca="1">IF(AND(ISNUMBER($A152),ISNUMBER(BK$1)),IF(OFFSET(CountryData!$A$1,'Quality check'!$A152-1,'Quality check'!BK$1-1)=0,"",OFFSET(CountryData!$A$1,'Quality check'!$A152-1,'Quality check'!BK$1-1)),"")</f>
        <v/>
      </c>
      <c r="BL152" s="308" t="str">
        <f ca="1">IF(AND(ISNUMBER($A152),ISNUMBER(BL$1)),IF(OFFSET(CountryData!$A$1,'Quality check'!$A152-1,'Quality check'!BL$1-1)=0,"",OFFSET(CountryData!$A$1,'Quality check'!$A152-1,'Quality check'!BL$1-1)),"")</f>
        <v/>
      </c>
      <c r="BM152" s="308" t="str">
        <f ca="1">IF(AND(ISNUMBER($A152),ISNUMBER(BM$1)),IF(OFFSET(CountryData!$A$1,'Quality check'!$A152-1,'Quality check'!BM$1-1)=0,"",OFFSET(CountryData!$A$1,'Quality check'!$A152-1,'Quality check'!BM$1-1)),"")</f>
        <v/>
      </c>
      <c r="BN152" s="308" t="str">
        <f ca="1">IF(AND(ISNUMBER($A152),ISNUMBER(BN$1)),IF(OFFSET(CountryData!$A$1,'Quality check'!$A152-1,'Quality check'!BN$1-1)=0,"",OFFSET(CountryData!$A$1,'Quality check'!$A152-1,'Quality check'!BN$1-1)),"")</f>
        <v/>
      </c>
      <c r="BO152" s="308" t="str">
        <f ca="1">IF(AND(ISNUMBER($A152),ISNUMBER(BO$1)),IF(OFFSET(CountryData!$A$1,'Quality check'!$A152-1,'Quality check'!BO$1-1)=0,"",OFFSET(CountryData!$A$1,'Quality check'!$A152-1,'Quality check'!BO$1-1)),"")</f>
        <v/>
      </c>
      <c r="BP152" s="308" t="str">
        <f ca="1">IF(AND(ISNUMBER($A152),ISNUMBER(BP$1)),IF(OFFSET(CountryData!$A$1,'Quality check'!$A152-1,'Quality check'!BP$1-1)=0,"",OFFSET(CountryData!$A$1,'Quality check'!$A152-1,'Quality check'!BP$1-1)),"")</f>
        <v/>
      </c>
      <c r="BQ152" s="308" t="str">
        <f ca="1">IF(AND(ISNUMBER($A152),ISNUMBER(BQ$1)),IF(OFFSET(CountryData!$A$1,'Quality check'!$A152-1,'Quality check'!BQ$1-1)=0,"",OFFSET(CountryData!$A$1,'Quality check'!$A152-1,'Quality check'!BQ$1-1)),"")</f>
        <v/>
      </c>
      <c r="BR152" s="308" t="str">
        <f ca="1">IF(AND(ISNUMBER($A152),ISNUMBER(BR$1)),IF(OFFSET(CountryData!$A$1,'Quality check'!$A152-1,'Quality check'!BR$1-1)=0,"",OFFSET(CountryData!$A$1,'Quality check'!$A152-1,'Quality check'!BR$1-1)),"")</f>
        <v/>
      </c>
      <c r="BS152" s="308" t="str">
        <f ca="1">IF(AND(ISNUMBER($A152),ISNUMBER(BS$1)),IF(OFFSET(CountryData!$A$1,'Quality check'!$A152-1,'Quality check'!BS$1-1)=0,"",OFFSET(CountryData!$A$1,'Quality check'!$A152-1,'Quality check'!BS$1-1)),"")</f>
        <v/>
      </c>
      <c r="BT152" s="308" t="str">
        <f ca="1">IF(AND(ISNUMBER($A152),ISNUMBER(BT$1)),IF(OFFSET(CountryData!$A$1,'Quality check'!$A152-1,'Quality check'!BT$1-1)=0,"",OFFSET(CountryData!$A$1,'Quality check'!$A152-1,'Quality check'!BT$1-1)),"")</f>
        <v/>
      </c>
      <c r="BU152" s="308" t="str">
        <f ca="1">IF(AND(ISNUMBER($A152),ISNUMBER(BU$1)),IF(OFFSET(CountryData!$A$1,'Quality check'!$A152-1,'Quality check'!BU$1-1)=0,"",OFFSET(CountryData!$A$1,'Quality check'!$A152-1,'Quality check'!BU$1-1)),"")</f>
        <v/>
      </c>
      <c r="BV152" s="308" t="str">
        <f ca="1">IF(AND(ISNUMBER($A152),ISNUMBER(BV$1)),IF(OFFSET(CountryData!$A$1,'Quality check'!$A152-1,'Quality check'!BV$1-1)=0,"",OFFSET(CountryData!$A$1,'Quality check'!$A152-1,'Quality check'!BV$1-1)),"")</f>
        <v/>
      </c>
      <c r="BW152" s="308" t="str">
        <f ca="1">IF(AND(ISNUMBER($A152),ISNUMBER(BW$1)),IF(OFFSET(CountryData!$A$1,'Quality check'!$A152-1,'Quality check'!BW$1-1)=0,"",OFFSET(CountryData!$A$1,'Quality check'!$A152-1,'Quality check'!BW$1-1)),"")</f>
        <v/>
      </c>
      <c r="BX152" s="202" t="str">
        <f ca="1">IF(AND(ISNUMBER($A152),ISNUMBER(BX$1)),IF(OFFSET(CountryData!$A$1,'Quality check'!$A152-1,'Quality check'!BX$1-1)=0,"",OFFSET(CountryData!$A$1,'Quality check'!$A152-1,'Quality check'!BX$1-1)),"")</f>
        <v/>
      </c>
      <c r="BY152" s="308" t="str">
        <f ca="1">IF(AND(ISNUMBER($A152),ISNUMBER(BY$1)),IF(OFFSET(CountryData!$A$1,'Quality check'!$A152-1,'Quality check'!BY$1-1)=0,"",OFFSET(CountryData!$A$1,'Quality check'!$A152-1,'Quality check'!BY$1-1)),"")</f>
        <v/>
      </c>
      <c r="BZ152" s="308" t="str">
        <f ca="1">IF(AND(ISNUMBER($A152),ISNUMBER(BZ$1)),IF(OFFSET(CountryData!$A$1,'Quality check'!$A152-1,'Quality check'!BZ$1-1)=0,"",OFFSET(CountryData!$A$1,'Quality check'!$A152-1,'Quality check'!BZ$1-1)),"")</f>
        <v/>
      </c>
      <c r="CA152" s="308" t="str">
        <f ca="1">IF(AND(ISNUMBER($A152),ISNUMBER(CA$1)),IF(OFFSET(CountryData!$A$1,'Quality check'!$A152-1,'Quality check'!CA$1-1)=0,"",OFFSET(CountryData!$A$1,'Quality check'!$A152-1,'Quality check'!CA$1-1)),"")</f>
        <v/>
      </c>
      <c r="CB152" s="308" t="str">
        <f ca="1">IF(AND(ISNUMBER($A152),ISNUMBER(CB$1)),IF(OFFSET(CountryData!$A$1,'Quality check'!$A152-1,'Quality check'!CB$1-1)=0,"",OFFSET(CountryData!$A$1,'Quality check'!$A152-1,'Quality check'!CB$1-1)),"")</f>
        <v/>
      </c>
      <c r="CC152" s="308" t="str">
        <f ca="1">IF(AND(ISNUMBER($A152),ISNUMBER(CC$1)),IF(OFFSET(CountryData!$A$1,'Quality check'!$A152-1,'Quality check'!CC$1-1)=0,"",OFFSET(CountryData!$A$1,'Quality check'!$A152-1,'Quality check'!CC$1-1)),"")</f>
        <v/>
      </c>
      <c r="CD152" s="308" t="str">
        <f ca="1">IF(AND(ISNUMBER($A152),ISNUMBER(CD$1)),IF(OFFSET(CountryData!$A$1,'Quality check'!$A152-1,'Quality check'!CD$1-1)=0,"",OFFSET(CountryData!$A$1,'Quality check'!$A152-1,'Quality check'!CD$1-1)),"")</f>
        <v/>
      </c>
      <c r="CE152" s="308" t="str">
        <f ca="1">IF(AND(ISNUMBER($A152),ISNUMBER(CE$1)),IF(OFFSET(CountryData!$A$1,'Quality check'!$A152-1,'Quality check'!CE$1-1)=0,"",OFFSET(CountryData!$A$1,'Quality check'!$A152-1,'Quality check'!CE$1-1)),"")</f>
        <v/>
      </c>
      <c r="CF152" s="308" t="str">
        <f ca="1">IF(AND(ISNUMBER($A152),ISNUMBER(CF$1)),IF(OFFSET(CountryData!$A$1,'Quality check'!$A152-1,'Quality check'!CF$1-1)=0,"",OFFSET(CountryData!$A$1,'Quality check'!$A152-1,'Quality check'!CF$1-1)),"")</f>
        <v/>
      </c>
      <c r="CG152" s="308" t="str">
        <f ca="1">IF(AND(ISNUMBER($A152),ISNUMBER(CG$1)),IF(OFFSET(CountryData!$A$1,'Quality check'!$A152-1,'Quality check'!CG$1-1)=0,"",OFFSET(CountryData!$A$1,'Quality check'!$A152-1,'Quality check'!CG$1-1)),"")</f>
        <v/>
      </c>
      <c r="CH152" s="308" t="str">
        <f ca="1">IF(AND(ISNUMBER($A152),ISNUMBER(CH$1)),IF(OFFSET(CountryData!$A$1,'Quality check'!$A152-1,'Quality check'!CH$1-1)=0,"",OFFSET(CountryData!$A$1,'Quality check'!$A152-1,'Quality check'!CH$1-1)),"")</f>
        <v/>
      </c>
      <c r="CI152" s="308" t="str">
        <f ca="1">IF(AND(ISNUMBER($A152),ISNUMBER(CI$1)),IF(OFFSET(CountryData!$A$1,'Quality check'!$A152-1,'Quality check'!CI$1-1)=0,"",OFFSET(CountryData!$A$1,'Quality check'!$A152-1,'Quality check'!CI$1-1)),"")</f>
        <v/>
      </c>
      <c r="CJ152" s="308" t="str">
        <f ca="1">IF(AND(ISNUMBER($A152),ISNUMBER(CJ$1)),IF(OFFSET(CountryData!$A$1,'Quality check'!$A152-1,'Quality check'!CJ$1-1)=0,"",OFFSET(CountryData!$A$1,'Quality check'!$A152-1,'Quality check'!CJ$1-1)),"")</f>
        <v/>
      </c>
      <c r="CK152" s="202" t="str">
        <f ca="1">IF(AND(ISNUMBER($A152),ISNUMBER(CK$1)),IF(OFFSET(CountryData!$A$1,'Quality check'!$A152-1,'Quality check'!CK$1-1)=0,"",OFFSET(CountryData!$A$1,'Quality check'!$A152-1,'Quality check'!CK$1-1)),"")</f>
        <v/>
      </c>
      <c r="CL152" s="308" t="str">
        <f ca="1">IF(AND(ISNUMBER($A152),ISNUMBER(CL$1)),IF(OFFSET(CountryData!$A$1,'Quality check'!$A152-1,'Quality check'!CL$1-1)=0,"",OFFSET(CountryData!$A$1,'Quality check'!$A152-1,'Quality check'!CL$1-1)),"")</f>
        <v/>
      </c>
      <c r="CM152" s="308" t="str">
        <f ca="1">IF(AND(ISNUMBER($A152),ISNUMBER(CM$1)),IF(OFFSET(CountryData!$A$1,'Quality check'!$A152-1,'Quality check'!CM$1-1)=0,"",OFFSET(CountryData!$A$1,'Quality check'!$A152-1,'Quality check'!CM$1-1)),"")</f>
        <v/>
      </c>
      <c r="CN152" s="308" t="str">
        <f ca="1">IF(AND(ISNUMBER($A152),ISNUMBER(CN$1)),IF(OFFSET(CountryData!$A$1,'Quality check'!$A152-1,'Quality check'!CN$1-1)=0,"",OFFSET(CountryData!$A$1,'Quality check'!$A152-1,'Quality check'!CN$1-1)),"")</f>
        <v/>
      </c>
      <c r="CO152" s="308" t="str">
        <f ca="1">IF(AND(ISNUMBER($A152),ISNUMBER(CO$1)),IF(OFFSET(CountryData!$A$1,'Quality check'!$A152-1,'Quality check'!CO$1-1)=0,"",OFFSET(CountryData!$A$1,'Quality check'!$A152-1,'Quality check'!CO$1-1)),"")</f>
        <v/>
      </c>
      <c r="CP152" s="308" t="str">
        <f ca="1">IF(AND(ISNUMBER($A152),ISNUMBER(CP$1)),IF(OFFSET(CountryData!$A$1,'Quality check'!$A152-1,'Quality check'!CP$1-1)=0,"",OFFSET(CountryData!$A$1,'Quality check'!$A152-1,'Quality check'!CP$1-1)),"")</f>
        <v/>
      </c>
      <c r="CQ152" s="308" t="str">
        <f ca="1">IF(AND(ISNUMBER($A152),ISNUMBER(CQ$1)),IF(OFFSET(CountryData!$A$1,'Quality check'!$A152-1,'Quality check'!CQ$1-1)=0,"",OFFSET(CountryData!$A$1,'Quality check'!$A152-1,'Quality check'!CQ$1-1)),"")</f>
        <v/>
      </c>
      <c r="CR152" s="203" t="str">
        <f ca="1">IF(AND(ISNUMBER($A152),ISNUMBER(CR$1)),IF(OFFSET(CountryData!$A$1,'Quality check'!$A152-1,'Quality check'!CR$1-1)=0,"",OFFSET(CountryData!$A$1,'Quality check'!$A152-1,'Quality check'!CR$1-1)),"")</f>
        <v/>
      </c>
      <c r="CS152" s="203" t="str">
        <f ca="1">IF(AND(ISNUMBER($A152),ISNUMBER(CS$1)),IF(OFFSET(CountryData!$A$1,'Quality check'!$A152-1,'Quality check'!CS$1-1)=0,"",OFFSET(CountryData!$A$1,'Quality check'!$A152-1,'Quality check'!CS$1-1)),"")</f>
        <v/>
      </c>
      <c r="CT152" s="203" t="str">
        <f ca="1">IF(AND(ISNUMBER($A152),ISNUMBER(CT$1)),IF(OFFSET(CountryData!$A$1,'Quality check'!$A152-1,'Quality check'!CT$1-1)=0,"",OFFSET(CountryData!$A$1,'Quality check'!$A152-1,'Quality check'!CT$1-1)),"")</f>
        <v/>
      </c>
      <c r="CU152" s="203" t="str">
        <f ca="1">IF(AND(ISNUMBER($A152),ISNUMBER(CU$1)),IF(OFFSET(CountryData!$A$1,'Quality check'!$A152-1,'Quality check'!CU$1-1)=0,"",OFFSET(CountryData!$A$1,'Quality check'!$A152-1,'Quality check'!CU$1-1)),"")</f>
        <v/>
      </c>
      <c r="CV152" s="203" t="str">
        <f ca="1">IF(AND(ISNUMBER($A152),ISNUMBER(CV$1)),IF(OFFSET(CountryData!$A$1,'Quality check'!$A152-1,'Quality check'!CV$1-1)=0,"",OFFSET(CountryData!$A$1,'Quality check'!$A152-1,'Quality check'!CV$1-1)),"")</f>
        <v/>
      </c>
      <c r="CW152" s="203" t="str">
        <f ca="1">IF(AND(ISNUMBER($A152),ISNUMBER(CW$1)),IF(OFFSET(CountryData!$A$1,'Quality check'!$A152-1,'Quality check'!CW$1-1)=0,"",OFFSET(CountryData!$A$1,'Quality check'!$A152-1,'Quality check'!CW$1-1)),"")</f>
        <v/>
      </c>
      <c r="CX152" s="203" t="str">
        <f ca="1">IF(AND(ISNUMBER($A152),ISNUMBER(CX$1)),IF(OFFSET(CountryData!$A$1,'Quality check'!$A152-1,'Quality check'!CX$1-1)=0,"",OFFSET(CountryData!$A$1,'Quality check'!$A152-1,'Quality check'!CX$1-1)),"")</f>
        <v/>
      </c>
      <c r="CY152" s="203" t="str">
        <f ca="1">IF(AND(ISNUMBER($A152),ISNUMBER(CY$1)),IF(OFFSET(CountryData!$A$1,'Quality check'!$A152-1,'Quality check'!CY$1-1)=0,"",OFFSET(CountryData!$A$1,'Quality check'!$A152-1,'Quality check'!CY$1-1)),"")</f>
        <v/>
      </c>
      <c r="CZ152" s="308" t="str">
        <f ca="1">IF(AND(ISNUMBER($A152),ISNUMBER(CZ$1)),IF(OFFSET(CountryData!$A$1,'Quality check'!$A152-1,'Quality check'!CZ$1-1)=0,"",OFFSET(CountryData!$A$1,'Quality check'!$A152-1,'Quality check'!CZ$1-1)),"")</f>
        <v/>
      </c>
      <c r="DA152" s="308" t="str">
        <f ca="1">IF(AND(ISNUMBER($A152),ISNUMBER(DA$1)),IF(OFFSET(CountryData!$A$1,'Quality check'!$A152-1,'Quality check'!DA$1-1)=0,"",OFFSET(CountryData!$A$1,'Quality check'!$A152-1,'Quality check'!DA$1-1)),"")</f>
        <v/>
      </c>
      <c r="DB152" s="202" t="str">
        <f ca="1">IF(AND(ISNUMBER($A152),ISNUMBER(DB$1)),IF(OFFSET(CountryData!$A$1,'Quality check'!$A152-1,'Quality check'!DB$1-1)=0,"",OFFSET(CountryData!$A$1,'Quality check'!$A152-1,'Quality check'!DB$1-1)),"")</f>
        <v/>
      </c>
      <c r="DC152" s="308" t="str">
        <f ca="1">IF(AND(ISNUMBER($A152),ISNUMBER(DC$1)),IF(OFFSET(CountryData!$A$1,'Quality check'!$A152-1,'Quality check'!DC$1-1)=0,"",OFFSET(CountryData!$A$1,'Quality check'!$A152-1,'Quality check'!DC$1-1)),"")</f>
        <v/>
      </c>
      <c r="DD152" s="308" t="str">
        <f ca="1">IF(AND(ISNUMBER($A152),ISNUMBER(DD$1)),IF(OFFSET(CountryData!$A$1,'Quality check'!$A152-1,'Quality check'!DD$1-1)=0,"",OFFSET(CountryData!$A$1,'Quality check'!$A152-1,'Quality check'!DD$1-1)),"")</f>
        <v/>
      </c>
      <c r="DE152" s="202" t="str">
        <f ca="1">IF(AND(ISNUMBER($A152),ISNUMBER(DE$1)),IF(OFFSET(CountryData!$A$1,'Quality check'!$A152-1,'Quality check'!DE$1-1)=0,"",OFFSET(CountryData!$A$1,'Quality check'!$A152-1,'Quality check'!DE$1-1)),"")</f>
        <v/>
      </c>
      <c r="DF152" s="203" t="str">
        <f ca="1">IF(AND(ISNUMBER($A152),ISNUMBER(DF$1)),IF(OFFSET(CountryData!$A$1,'Quality check'!$A152-1,'Quality check'!DF$1-1)=0,"",OFFSET(CountryData!$A$1,'Quality check'!$A152-1,'Quality check'!DF$1-1)),"")</f>
        <v/>
      </c>
      <c r="DG152" s="308" t="str">
        <f ca="1">IF(AND(ISNUMBER($A152),ISNUMBER(DG$1)),IF(OFFSET(CountryData!$A$1,'Quality check'!$A152-1,'Quality check'!DG$1-1)=0,"",OFFSET(CountryData!$A$1,'Quality check'!$A152-1,'Quality check'!DG$1-1)),"")</f>
        <v/>
      </c>
      <c r="DH152" s="203" t="str">
        <f ca="1">IF(AND(ISNUMBER($A152),ISNUMBER(DH$1)),IF(OFFSET(CountryData!$A$1,'Quality check'!$A152-1,'Quality check'!DH$1-1)=0,"",OFFSET(CountryData!$A$1,'Quality check'!$A152-1,'Quality check'!DH$1-1)),"")</f>
        <v/>
      </c>
      <c r="DI152" s="308" t="str">
        <f ca="1">IF(AND(ISNUMBER($A152),ISNUMBER(DI$1)),IF(OFFSET(CountryData!$A$1,'Quality check'!$A152-1,'Quality check'!DI$1-1)=0,"",OFFSET(CountryData!$A$1,'Quality check'!$A152-1,'Quality check'!DI$1-1)),"")</f>
        <v/>
      </c>
      <c r="DJ152" s="308" t="str">
        <f ca="1">IF(AND(ISNUMBER($A152),ISNUMBER(DJ$1)),IF(OFFSET(CountryData!$A$1,'Quality check'!$A152-1,'Quality check'!DJ$1-1)=0,"",OFFSET(CountryData!$A$1,'Quality check'!$A152-1,'Quality check'!DJ$1-1)),"")</f>
        <v/>
      </c>
      <c r="DK152" s="203" t="str">
        <f ca="1">IF(AND(ISNUMBER($A152),ISNUMBER(DK$1)),IF(OFFSET(CountryData!$A$1,'Quality check'!$A152-1,'Quality check'!DK$1-1)=0,"",OFFSET(CountryData!$A$1,'Quality check'!$A152-1,'Quality check'!DK$1-1)),"")</f>
        <v/>
      </c>
      <c r="DL152" s="203" t="str">
        <f ca="1">IF(AND(ISNUMBER($A152),ISNUMBER(DL$1)),IF(OFFSET(CountryData!$A$1,'Quality check'!$A152-1,'Quality check'!DL$1-1)=0,"",OFFSET(CountryData!$A$1,'Quality check'!$A152-1,'Quality check'!DL$1-1)),"")</f>
        <v/>
      </c>
      <c r="DM152" s="203" t="str">
        <f ca="1">IF(AND(ISNUMBER($A152),ISNUMBER(DM$1)),IF(OFFSET(CountryData!$A$1,'Quality check'!$A152-1,'Quality check'!DM$1-1)=0,"",OFFSET(CountryData!$A$1,'Quality check'!$A152-1,'Quality check'!DM$1-1)),"")</f>
        <v/>
      </c>
      <c r="DN152" s="203" t="str">
        <f ca="1">IF(AND(ISNUMBER($A152),ISNUMBER(DN$1)),IF(OFFSET(CountryData!$A$1,'Quality check'!$A152-1,'Quality check'!DN$1-1)=0,"",OFFSET(CountryData!$A$1,'Quality check'!$A152-1,'Quality check'!DN$1-1)),"")</f>
        <v/>
      </c>
      <c r="DO152" t="str">
        <f ca="1">IF(AND(ISNUMBER($A152),ISNUMBER(DO$1)),IF(OFFSET(CountryData!$A$1,'Quality check'!$A152-1,'Quality check'!DO$1-1)=0,"",OFFSET(CountryData!$A$1,'Quality check'!$A152-1,'Quality check'!DO$1-1)),"")</f>
        <v/>
      </c>
      <c r="DP152" t="str">
        <f ca="1">IF(AND(ISNUMBER($A152),ISNUMBER(DP$1)),IF(OFFSET(CountryData!$A$1,'Quality check'!$A152-1,'Quality check'!DP$1-1)=0,"",OFFSET(CountryData!$A$1,'Quality check'!$A152-1,'Quality check'!DP$1-1)),"")</f>
        <v/>
      </c>
      <c r="EF152" t="str">
        <f t="shared" si="14"/>
        <v/>
      </c>
      <c r="EG152" t="str">
        <f t="shared" si="15"/>
        <v/>
      </c>
      <c r="EH152" t="str">
        <f t="shared" si="11"/>
        <v/>
      </c>
    </row>
    <row r="153" spans="1:138" x14ac:dyDescent="0.25">
      <c r="F153" s="203" t="str">
        <f ca="1">IF(AND(ISNUMBER($A153),ISNUMBER(F$1)),IF(OFFSET(CountryData!$A$1,'Quality check'!$A153-1,'Quality check'!F$1-1)=0,"",OFFSET(CountryData!$A$1,'Quality check'!$A153-1,'Quality check'!F$1-1)),"")</f>
        <v/>
      </c>
      <c r="G153" s="203" t="str">
        <f ca="1">IF(AND(ISNUMBER($A153),ISNUMBER(G$1)),IF(OFFSET(CountryData!$A$1,'Quality check'!$A153-1,'Quality check'!G$1-1)=0,"",OFFSET(CountryData!$A$1,'Quality check'!$A153-1,'Quality check'!G$1-1)),"")</f>
        <v/>
      </c>
      <c r="H153" s="202" t="str">
        <f ca="1">IF(AND(ISNUMBER($A153),ISNUMBER(H$1)),IF(OFFSET(CountryData!$A$1,'Quality check'!$A153-1,'Quality check'!H$1-1)=0,"",OFFSET(CountryData!$A$1,'Quality check'!$A153-1,'Quality check'!H$1-1)),"")</f>
        <v/>
      </c>
      <c r="I153" s="202" t="str">
        <f ca="1">IF(AND(ISNUMBER($A153),ISNUMBER(I$1)),IF(OFFSET(CountryData!$A$1,'Quality check'!$A153-1,'Quality check'!I$1-1)=0,"",OFFSET(CountryData!$A$1,'Quality check'!$A153-1,'Quality check'!I$1-1)),"")</f>
        <v/>
      </c>
      <c r="J153" s="203" t="str">
        <f ca="1">IF(AND(ISNUMBER($A153),ISNUMBER(J$1)),IF(OFFSET(CountryData!$A$1,'Quality check'!$A153-1,'Quality check'!J$1-1)=0,"",OFFSET(CountryData!$A$1,'Quality check'!$A153-1,'Quality check'!J$1-1)),"")</f>
        <v/>
      </c>
      <c r="K153" s="203" t="str">
        <f ca="1">IF(AND(ISNUMBER($A153),ISNUMBER(K$1)),IF(OFFSET(CountryData!$A$1,'Quality check'!$A153-1,'Quality check'!K$1-1)=0,"",OFFSET(CountryData!$A$1,'Quality check'!$A153-1,'Quality check'!K$1-1)),"")</f>
        <v/>
      </c>
      <c r="L153" s="203" t="str">
        <f ca="1">IF(AND(ISNUMBER($A153),ISNUMBER(L$1)),IF(OFFSET(CountryData!$A$1,'Quality check'!$A153-1,'Quality check'!L$1-1)=0,"",OFFSET(CountryData!$A$1,'Quality check'!$A153-1,'Quality check'!L$1-1)),"")</f>
        <v/>
      </c>
      <c r="M153" s="203" t="str">
        <f ca="1">IF(AND(ISNUMBER($A153),ISNUMBER(M$1)),IF(OFFSET(CountryData!$A$1,'Quality check'!$A153-1,'Quality check'!M$1-1)=0,"",OFFSET(CountryData!$A$1,'Quality check'!$A153-1,'Quality check'!M$1-1)),"")</f>
        <v/>
      </c>
      <c r="N153" s="203" t="str">
        <f ca="1">IF(AND(ISNUMBER($A153),ISNUMBER(N$1)),IF(OFFSET(CountryData!$A$1,'Quality check'!$A153-1,'Quality check'!N$1-1)=0,"",OFFSET(CountryData!$A$1,'Quality check'!$A153-1,'Quality check'!N$1-1)),"")</f>
        <v/>
      </c>
      <c r="O153" s="203" t="str">
        <f ca="1">IF(AND(ISNUMBER($A153),ISNUMBER(O$1)),IF(OFFSET(CountryData!$A$1,'Quality check'!$A153-1,'Quality check'!O$1-1)=0,"",OFFSET(CountryData!$A$1,'Quality check'!$A153-1,'Quality check'!O$1-1)),"")</f>
        <v/>
      </c>
      <c r="P153" s="203" t="str">
        <f ca="1">IF(AND(ISNUMBER($A153),ISNUMBER(P$1)),IF(OFFSET(CountryData!$A$1,'Quality check'!$A153-1,'Quality check'!P$1-1)=0,"",OFFSET(CountryData!$A$1,'Quality check'!$A153-1,'Quality check'!P$1-1)),"")</f>
        <v/>
      </c>
      <c r="Q153" s="203" t="str">
        <f ca="1">IF(AND(ISNUMBER($A153),ISNUMBER(Q$1)),IF(OFFSET(CountryData!$A$1,'Quality check'!$A153-1,'Quality check'!Q$1-1)=0,"",OFFSET(CountryData!$A$1,'Quality check'!$A153-1,'Quality check'!Q$1-1)),"")</f>
        <v/>
      </c>
      <c r="R153" s="203" t="str">
        <f ca="1">IF(AND(ISNUMBER($A153),ISNUMBER(R$1)),IF(OFFSET(CountryData!$A$1,'Quality check'!$A153-1,'Quality check'!R$1-1)=0,"",OFFSET(CountryData!$A$1,'Quality check'!$A153-1,'Quality check'!R$1-1)),"")</f>
        <v/>
      </c>
      <c r="S153" s="203" t="str">
        <f ca="1">IF(AND(ISNUMBER($A153),ISNUMBER(S$1)),IF(OFFSET(CountryData!$A$1,'Quality check'!$A153-1,'Quality check'!S$1-1)=0,"",OFFSET(CountryData!$A$1,'Quality check'!$A153-1,'Quality check'!S$1-1)),"")</f>
        <v/>
      </c>
      <c r="T153" s="202" t="str">
        <f ca="1">IF(AND(ISNUMBER($A153),ISNUMBER(T$1)),IF(OFFSET(CountryData!$A$1,'Quality check'!$A153-1,'Quality check'!T$1-1)=0,"",OFFSET(CountryData!$A$1,'Quality check'!$A153-1,'Quality check'!T$1-1)),"")</f>
        <v/>
      </c>
      <c r="U153" s="203" t="str">
        <f ca="1">IF(AND(ISNUMBER($A153),ISNUMBER(U$1)),IF(OFFSET(CountryData!$A$1,'Quality check'!$A153-1,'Quality check'!U$1-1)=0,"",OFFSET(CountryData!$A$1,'Quality check'!$A153-1,'Quality check'!U$1-1)),"")</f>
        <v/>
      </c>
      <c r="V153" s="203" t="str">
        <f ca="1">IF(AND(ISNUMBER($A153),ISNUMBER(V$1)),IF(OFFSET(CountryData!$A$1,'Quality check'!$A153-1,'Quality check'!V$1-1)=0,"",OFFSET(CountryData!$A$1,'Quality check'!$A153-1,'Quality check'!V$1-1)),"")</f>
        <v/>
      </c>
      <c r="W153" s="202" t="str">
        <f ca="1">IF(AND(ISNUMBER($A153),ISNUMBER(W$1)),IF(OFFSET(CountryData!$A$1,'Quality check'!$A153-1,'Quality check'!W$1-1)=0,"",OFFSET(CountryData!$A$1,'Quality check'!$A153-1,'Quality check'!W$1-1)),"")</f>
        <v/>
      </c>
      <c r="X153" s="202" t="str">
        <f ca="1">IF(AND(ISNUMBER($A153),ISNUMBER(X$1)),IF(OFFSET(CountryData!$A$1,'Quality check'!$A153-1,'Quality check'!X$1-1)=0,"",OFFSET(CountryData!$A$1,'Quality check'!$A153-1,'Quality check'!X$1-1)),"")</f>
        <v/>
      </c>
      <c r="Y153" s="202" t="str">
        <f ca="1">IF(AND(ISNUMBER($A153),ISNUMBER(Y$1)),IF(OFFSET(CountryData!$A$1,'Quality check'!$A153-1,'Quality check'!Y$1-1)=0,"",OFFSET(CountryData!$A$1,'Quality check'!$A153-1,'Quality check'!Y$1-1)),"")</f>
        <v/>
      </c>
      <c r="Z153" s="202" t="str">
        <f ca="1">IF(AND(ISNUMBER($A153),ISNUMBER(Z$1)),IF(OFFSET(CountryData!$A$1,'Quality check'!$A153-1,'Quality check'!Z$1-1)=0,"",OFFSET(CountryData!$A$1,'Quality check'!$A153-1,'Quality check'!Z$1-1)),"")</f>
        <v/>
      </c>
      <c r="AA153" s="203" t="str">
        <f ca="1">IF(AND(ISNUMBER($A153),ISNUMBER(AA$1)),IF(OFFSET(CountryData!$A$1,'Quality check'!$A153-1,'Quality check'!AA$1-1)=0,"",OFFSET(CountryData!$A$1,'Quality check'!$A153-1,'Quality check'!AA$1-1)),"")</f>
        <v/>
      </c>
      <c r="AB153" s="203" t="str">
        <f ca="1">IF(AND(ISNUMBER($A153),ISNUMBER(AB$1)),IF(OFFSET(CountryData!$A$1,'Quality check'!$A153-1,'Quality check'!AB$1-1)=0,"",OFFSET(CountryData!$A$1,'Quality check'!$A153-1,'Quality check'!AB$1-1)),"")</f>
        <v/>
      </c>
      <c r="AC153" s="203" t="str">
        <f ca="1">IF(AND(ISNUMBER($A153),ISNUMBER(AC$1)),IF(OFFSET(CountryData!$A$1,'Quality check'!$A153-1,'Quality check'!AC$1-1)=0,"",OFFSET(CountryData!$A$1,'Quality check'!$A153-1,'Quality check'!AC$1-1)),"")</f>
        <v/>
      </c>
      <c r="AD153" s="203" t="str">
        <f ca="1">IF(AND(ISNUMBER($A153),ISNUMBER(AD$1)),IF(OFFSET(CountryData!$A$1,'Quality check'!$A153-1,'Quality check'!AD$1-1)=0,"",OFFSET(CountryData!$A$1,'Quality check'!$A153-1,'Quality check'!AD$1-1)),"")</f>
        <v/>
      </c>
      <c r="AE153" s="202" t="str">
        <f ca="1">IF(AND(ISNUMBER($A153),ISNUMBER(AE$1)),IF(OFFSET(CountryData!$A$1,'Quality check'!$A153-1,'Quality check'!AE$1-1)=0,"",OFFSET(CountryData!$A$1,'Quality check'!$A153-1,'Quality check'!AE$1-1)),"")</f>
        <v/>
      </c>
      <c r="AF153" s="308" t="str">
        <f ca="1">IF(AND(ISNUMBER($A153),ISNUMBER(AF$1)),IF(OFFSET(CountryData!$A$1,'Quality check'!$A153-1,'Quality check'!AF$1-1)=0,"",OFFSET(CountryData!$A$1,'Quality check'!$A153-1,'Quality check'!AF$1-1)),"")</f>
        <v/>
      </c>
      <c r="AG153" s="203" t="str">
        <f ca="1">IF(AND(ISNUMBER($A153),ISNUMBER(AG$1)),IF(OFFSET(CountryData!$A$1,'Quality check'!$A153-1,'Quality check'!AG$1-1)=0,"",OFFSET(CountryData!$A$1,'Quality check'!$A153-1,'Quality check'!AG$1-1)),"")</f>
        <v/>
      </c>
      <c r="AH153" s="203" t="str">
        <f ca="1">IF(AND(ISNUMBER($A153),ISNUMBER(AH$1)),IF(OFFSET(CountryData!$A$1,'Quality check'!$A153-1,'Quality check'!AH$1-1)=0,"",OFFSET(CountryData!$A$1,'Quality check'!$A153-1,'Quality check'!AH$1-1)),"")</f>
        <v/>
      </c>
      <c r="AI153" s="203" t="str">
        <f ca="1">IF(AND(ISNUMBER($A153),ISNUMBER(AI$1)),IF(OFFSET(CountryData!$A$1,'Quality check'!$A153-1,'Quality check'!AI$1-1)=0,"",OFFSET(CountryData!$A$1,'Quality check'!$A153-1,'Quality check'!AI$1-1)),"")</f>
        <v/>
      </c>
      <c r="AJ153" s="202" t="str">
        <f ca="1">IF(AND(ISNUMBER($A153),ISNUMBER(AJ$1)),IF(OFFSET(CountryData!$A$1,'Quality check'!$A153-1,'Quality check'!AJ$1-1)=0,"",OFFSET(CountryData!$A$1,'Quality check'!$A153-1,'Quality check'!AJ$1-1)),"")</f>
        <v/>
      </c>
      <c r="AK153" s="202" t="str">
        <f ca="1">IF(AND(ISNUMBER($A153),ISNUMBER(AK$1)),IF(OFFSET(CountryData!$A$1,'Quality check'!$A153-1,'Quality check'!AK$1-1)=0,"",OFFSET(CountryData!$A$1,'Quality check'!$A153-1,'Quality check'!AK$1-1)),"")</f>
        <v/>
      </c>
      <c r="AL153" s="202" t="str">
        <f ca="1">IF(AND(ISNUMBER($A153),ISNUMBER(AL$1)),IF(OFFSET(CountryData!$A$1,'Quality check'!$A153-1,'Quality check'!AL$1-1)=0,"",OFFSET(CountryData!$A$1,'Quality check'!$A153-1,'Quality check'!AL$1-1)),"")</f>
        <v/>
      </c>
      <c r="AM153" s="202" t="str">
        <f ca="1">IF(AND(ISNUMBER($A153),ISNUMBER(AM$1)),IF(OFFSET(CountryData!$A$1,'Quality check'!$A153-1,'Quality check'!AM$1-1)=0,"",OFFSET(CountryData!$A$1,'Quality check'!$A153-1,'Quality check'!AM$1-1)),"")</f>
        <v/>
      </c>
      <c r="AN153" s="202" t="str">
        <f ca="1">IF(AND(ISNUMBER($A153),ISNUMBER(AN$1)),IF(OFFSET(CountryData!$A$1,'Quality check'!$A153-1,'Quality check'!AN$1-1)=0,"",OFFSET(CountryData!$A$1,'Quality check'!$A153-1,'Quality check'!AN$1-1)),"")</f>
        <v/>
      </c>
      <c r="AO153" s="203" t="str">
        <f ca="1">IF(AND(ISNUMBER($A153),ISNUMBER(AO$1)),IF(OFFSET(CountryData!$A$1,'Quality check'!$A153-1,'Quality check'!AO$1-1)=0,"",OFFSET(CountryData!$A$1,'Quality check'!$A153-1,'Quality check'!AO$1-1)),"")</f>
        <v/>
      </c>
      <c r="AP153" s="203" t="str">
        <f ca="1">IF(AND(ISNUMBER($A153),ISNUMBER(AP$1)),IF(OFFSET(CountryData!$A$1,'Quality check'!$A153-1,'Quality check'!AP$1-1)=0,"",OFFSET(CountryData!$A$1,'Quality check'!$A153-1,'Quality check'!AP$1-1)),"")</f>
        <v/>
      </c>
      <c r="AQ153" s="202" t="str">
        <f ca="1">IF(AND(ISNUMBER($A153),ISNUMBER(AQ$1)),IF(OFFSET(CountryData!$A$1,'Quality check'!$A153-1,'Quality check'!AQ$1-1)=0,"",OFFSET(CountryData!$A$1,'Quality check'!$A153-1,'Quality check'!AQ$1-1)),"")</f>
        <v/>
      </c>
      <c r="AR153" s="202" t="str">
        <f ca="1">IF(AND(ISNUMBER($A153),ISNUMBER(AR$1)),IF(OFFSET(CountryData!$A$1,'Quality check'!$A153-1,'Quality check'!AR$1-1)=0,"",OFFSET(CountryData!$A$1,'Quality check'!$A153-1,'Quality check'!AR$1-1)),"")</f>
        <v/>
      </c>
      <c r="AS153" s="202" t="str">
        <f ca="1">IF(AND(ISNUMBER($A153),ISNUMBER(AS$1)),IF(OFFSET(CountryData!$A$1,'Quality check'!$A153-1,'Quality check'!AS$1-1)=0,"",OFFSET(CountryData!$A$1,'Quality check'!$A153-1,'Quality check'!AS$1-1)),"")</f>
        <v/>
      </c>
      <c r="AT153" s="202" t="str">
        <f ca="1">IF(AND(ISNUMBER($A153),ISNUMBER(AT$1)),IF(OFFSET(CountryData!$A$1,'Quality check'!$A153-1,'Quality check'!AT$1-1)=0,"",OFFSET(CountryData!$A$1,'Quality check'!$A153-1,'Quality check'!AT$1-1)),"")</f>
        <v/>
      </c>
      <c r="AU153" s="202" t="str">
        <f ca="1">IF(AND(ISNUMBER($A153),ISNUMBER(AU$1)),IF(OFFSET(CountryData!$A$1,'Quality check'!$A153-1,'Quality check'!AU$1-1)=0,"",OFFSET(CountryData!$A$1,'Quality check'!$A153-1,'Quality check'!AU$1-1)),"")</f>
        <v/>
      </c>
      <c r="AV153" s="202" t="str">
        <f ca="1">IF(AND(ISNUMBER($A153),ISNUMBER(AV$1)),IF(OFFSET(CountryData!$A$1,'Quality check'!$A153-1,'Quality check'!AV$1-1)=0,"",OFFSET(CountryData!$A$1,'Quality check'!$A153-1,'Quality check'!AV$1-1)),"")</f>
        <v/>
      </c>
      <c r="AW153" s="203" t="str">
        <f ca="1">IF(AND(ISNUMBER($A153),ISNUMBER(AW$1)),IF(OFFSET(CountryData!$A$1,'Quality check'!$A153-1,'Quality check'!AW$1-1)=0,"",OFFSET(CountryData!$A$1,'Quality check'!$A153-1,'Quality check'!AW$1-1)),"")</f>
        <v/>
      </c>
      <c r="AX153" s="203" t="str">
        <f ca="1">IF(AND(ISNUMBER($A153),ISNUMBER(AX$1)),IF(OFFSET(CountryData!$A$1,'Quality check'!$A153-1,'Quality check'!AX$1-1)=0,"",OFFSET(CountryData!$A$1,'Quality check'!$A153-1,'Quality check'!AX$1-1)),"")</f>
        <v/>
      </c>
      <c r="AY153" s="202" t="str">
        <f ca="1">IF(AND(ISNUMBER($A153),ISNUMBER(AY$1)),IF(OFFSET(CountryData!$A$1,'Quality check'!$A153-1,'Quality check'!AY$1-1)=0,"",OFFSET(CountryData!$A$1,'Quality check'!$A153-1,'Quality check'!AY$1-1)),"")</f>
        <v/>
      </c>
      <c r="AZ153" s="202" t="str">
        <f ca="1">IF(AND(ISNUMBER($A153),ISNUMBER(AZ$1)),IF(OFFSET(CountryData!$A$1,'Quality check'!$A153-1,'Quality check'!AZ$1-1)=0,"",OFFSET(CountryData!$A$1,'Quality check'!$A153-1,'Quality check'!AZ$1-1)),"")</f>
        <v/>
      </c>
      <c r="BA153" s="202" t="str">
        <f ca="1">IF(AND(ISNUMBER($A153),ISNUMBER(BA$1)),IF(OFFSET(CountryData!$A$1,'Quality check'!$A153-1,'Quality check'!BA$1-1)=0,"",OFFSET(CountryData!$A$1,'Quality check'!$A153-1,'Quality check'!BA$1-1)),"")</f>
        <v/>
      </c>
      <c r="BB153" s="202" t="str">
        <f ca="1">IF(AND(ISNUMBER($A153),ISNUMBER(BB$1)),IF(OFFSET(CountryData!$A$1,'Quality check'!$A153-1,'Quality check'!BB$1-1)=0,"",OFFSET(CountryData!$A$1,'Quality check'!$A153-1,'Quality check'!BB$1-1)),"")</f>
        <v/>
      </c>
      <c r="BC153" s="202" t="str">
        <f ca="1">IF(AND(ISNUMBER($A153),ISNUMBER(BC$1)),IF(OFFSET(CountryData!$A$1,'Quality check'!$A153-1,'Quality check'!BC$1-1)=0,"",OFFSET(CountryData!$A$1,'Quality check'!$A153-1,'Quality check'!BC$1-1)),"")</f>
        <v/>
      </c>
      <c r="BD153" s="313" t="str">
        <f ca="1">IF(AND(ISNUMBER($A153),ISNUMBER(BD$1)),IF(OFFSET(CountryData!$A$1,'Quality check'!$A153-1,'Quality check'!BD$1-1)=0,"",OFFSET(CountryData!$A$1,'Quality check'!$A153-1,'Quality check'!BD$1-1)),"")</f>
        <v/>
      </c>
      <c r="BE153" s="313" t="str">
        <f ca="1">IF(AND(ISNUMBER($A153),ISNUMBER(BE$1)),IF(OFFSET(CountryData!$A$1,'Quality check'!$A153-1,'Quality check'!BE$1-1)=0,"",OFFSET(CountryData!$A$1,'Quality check'!$A153-1,'Quality check'!BE$1-1)),"")</f>
        <v/>
      </c>
      <c r="BF153" s="313" t="str">
        <f ca="1">IF(AND(ISNUMBER($A153),ISNUMBER(BF$1)),IF(OFFSET(CountryData!$A$1,'Quality check'!$A153-1,'Quality check'!BF$1-1)=0,"",OFFSET(CountryData!$A$1,'Quality check'!$A153-1,'Quality check'!BF$1-1)),"")</f>
        <v/>
      </c>
      <c r="BG153" s="203" t="str">
        <f ca="1">IF(AND(ISNUMBER($A153),ISNUMBER(BG$1)),IF(OFFSET(CountryData!$A$1,'Quality check'!$A153-1,'Quality check'!BG$1-1)=0,"",OFFSET(CountryData!$A$1,'Quality check'!$A153-1,'Quality check'!BG$1-1)),"")</f>
        <v/>
      </c>
      <c r="BH153" s="202" t="str">
        <f ca="1">IF(AND(ISNUMBER($A153),ISNUMBER(BH$1)),IF(OFFSET(CountryData!$A$1,'Quality check'!$A153-1,'Quality check'!BH$1-1)=0,"",OFFSET(CountryData!$A$1,'Quality check'!$A153-1,'Quality check'!BH$1-1)),"")</f>
        <v/>
      </c>
      <c r="BI153" s="203" t="str">
        <f ca="1">IF(AND(ISNUMBER($A153),ISNUMBER(BI$1)),IF(OFFSET(CountryData!$A$1,'Quality check'!$A153-1,'Quality check'!BI$1-1)=0,"",OFFSET(CountryData!$A$1,'Quality check'!$A153-1,'Quality check'!BI$1-1)),"")</f>
        <v/>
      </c>
      <c r="BJ153" s="202" t="str">
        <f ca="1">IF(AND(ISNUMBER($A153),ISNUMBER(BJ$1)),IF(OFFSET(CountryData!$A$1,'Quality check'!$A153-1,'Quality check'!BJ$1-1)=0,"",OFFSET(CountryData!$A$1,'Quality check'!$A153-1,'Quality check'!BJ$1-1)),"")</f>
        <v/>
      </c>
      <c r="BK153" s="202" t="str">
        <f ca="1">IF(AND(ISNUMBER($A153),ISNUMBER(BK$1)),IF(OFFSET(CountryData!$A$1,'Quality check'!$A153-1,'Quality check'!BK$1-1)=0,"",OFFSET(CountryData!$A$1,'Quality check'!$A153-1,'Quality check'!BK$1-1)),"")</f>
        <v/>
      </c>
      <c r="BL153" s="308" t="str">
        <f ca="1">IF(AND(ISNUMBER($A153),ISNUMBER(BL$1)),IF(OFFSET(CountryData!$A$1,'Quality check'!$A153-1,'Quality check'!BL$1-1)=0,"",OFFSET(CountryData!$A$1,'Quality check'!$A153-1,'Quality check'!BL$1-1)),"")</f>
        <v/>
      </c>
      <c r="BM153" s="308" t="str">
        <f ca="1">IF(AND(ISNUMBER($A153),ISNUMBER(BM$1)),IF(OFFSET(CountryData!$A$1,'Quality check'!$A153-1,'Quality check'!BM$1-1)=0,"",OFFSET(CountryData!$A$1,'Quality check'!$A153-1,'Quality check'!BM$1-1)),"")</f>
        <v/>
      </c>
      <c r="BN153" s="308" t="str">
        <f ca="1">IF(AND(ISNUMBER($A153),ISNUMBER(BN$1)),IF(OFFSET(CountryData!$A$1,'Quality check'!$A153-1,'Quality check'!BN$1-1)=0,"",OFFSET(CountryData!$A$1,'Quality check'!$A153-1,'Quality check'!BN$1-1)),"")</f>
        <v/>
      </c>
      <c r="BO153" s="308" t="str">
        <f ca="1">IF(AND(ISNUMBER($A153),ISNUMBER(BO$1)),IF(OFFSET(CountryData!$A$1,'Quality check'!$A153-1,'Quality check'!BO$1-1)=0,"",OFFSET(CountryData!$A$1,'Quality check'!$A153-1,'Quality check'!BO$1-1)),"")</f>
        <v/>
      </c>
      <c r="BP153" s="308" t="str">
        <f ca="1">IF(AND(ISNUMBER($A153),ISNUMBER(BP$1)),IF(OFFSET(CountryData!$A$1,'Quality check'!$A153-1,'Quality check'!BP$1-1)=0,"",OFFSET(CountryData!$A$1,'Quality check'!$A153-1,'Quality check'!BP$1-1)),"")</f>
        <v/>
      </c>
      <c r="BQ153" s="308" t="str">
        <f ca="1">IF(AND(ISNUMBER($A153),ISNUMBER(BQ$1)),IF(OFFSET(CountryData!$A$1,'Quality check'!$A153-1,'Quality check'!BQ$1-1)=0,"",OFFSET(CountryData!$A$1,'Quality check'!$A153-1,'Quality check'!BQ$1-1)),"")</f>
        <v/>
      </c>
      <c r="BR153" s="308" t="str">
        <f ca="1">IF(AND(ISNUMBER($A153),ISNUMBER(BR$1)),IF(OFFSET(CountryData!$A$1,'Quality check'!$A153-1,'Quality check'!BR$1-1)=0,"",OFFSET(CountryData!$A$1,'Quality check'!$A153-1,'Quality check'!BR$1-1)),"")</f>
        <v/>
      </c>
      <c r="BS153" s="308" t="str">
        <f ca="1">IF(AND(ISNUMBER($A153),ISNUMBER(BS$1)),IF(OFFSET(CountryData!$A$1,'Quality check'!$A153-1,'Quality check'!BS$1-1)=0,"",OFFSET(CountryData!$A$1,'Quality check'!$A153-1,'Quality check'!BS$1-1)),"")</f>
        <v/>
      </c>
      <c r="BT153" s="308" t="str">
        <f ca="1">IF(AND(ISNUMBER($A153),ISNUMBER(BT$1)),IF(OFFSET(CountryData!$A$1,'Quality check'!$A153-1,'Quality check'!BT$1-1)=0,"",OFFSET(CountryData!$A$1,'Quality check'!$A153-1,'Quality check'!BT$1-1)),"")</f>
        <v/>
      </c>
      <c r="BU153" s="308" t="str">
        <f ca="1">IF(AND(ISNUMBER($A153),ISNUMBER(BU$1)),IF(OFFSET(CountryData!$A$1,'Quality check'!$A153-1,'Quality check'!BU$1-1)=0,"",OFFSET(CountryData!$A$1,'Quality check'!$A153-1,'Quality check'!BU$1-1)),"")</f>
        <v/>
      </c>
      <c r="BV153" s="308" t="str">
        <f ca="1">IF(AND(ISNUMBER($A153),ISNUMBER(BV$1)),IF(OFFSET(CountryData!$A$1,'Quality check'!$A153-1,'Quality check'!BV$1-1)=0,"",OFFSET(CountryData!$A$1,'Quality check'!$A153-1,'Quality check'!BV$1-1)),"")</f>
        <v/>
      </c>
      <c r="BW153" s="308" t="str">
        <f ca="1">IF(AND(ISNUMBER($A153),ISNUMBER(BW$1)),IF(OFFSET(CountryData!$A$1,'Quality check'!$A153-1,'Quality check'!BW$1-1)=0,"",OFFSET(CountryData!$A$1,'Quality check'!$A153-1,'Quality check'!BW$1-1)),"")</f>
        <v/>
      </c>
      <c r="BX153" s="202" t="str">
        <f ca="1">IF(AND(ISNUMBER($A153),ISNUMBER(BX$1)),IF(OFFSET(CountryData!$A$1,'Quality check'!$A153-1,'Quality check'!BX$1-1)=0,"",OFFSET(CountryData!$A$1,'Quality check'!$A153-1,'Quality check'!BX$1-1)),"")</f>
        <v/>
      </c>
      <c r="BY153" s="308" t="str">
        <f ca="1">IF(AND(ISNUMBER($A153),ISNUMBER(BY$1)),IF(OFFSET(CountryData!$A$1,'Quality check'!$A153-1,'Quality check'!BY$1-1)=0,"",OFFSET(CountryData!$A$1,'Quality check'!$A153-1,'Quality check'!BY$1-1)),"")</f>
        <v/>
      </c>
      <c r="BZ153" s="308" t="str">
        <f ca="1">IF(AND(ISNUMBER($A153),ISNUMBER(BZ$1)),IF(OFFSET(CountryData!$A$1,'Quality check'!$A153-1,'Quality check'!BZ$1-1)=0,"",OFFSET(CountryData!$A$1,'Quality check'!$A153-1,'Quality check'!BZ$1-1)),"")</f>
        <v/>
      </c>
      <c r="CA153" s="308" t="str">
        <f ca="1">IF(AND(ISNUMBER($A153),ISNUMBER(CA$1)),IF(OFFSET(CountryData!$A$1,'Quality check'!$A153-1,'Quality check'!CA$1-1)=0,"",OFFSET(CountryData!$A$1,'Quality check'!$A153-1,'Quality check'!CA$1-1)),"")</f>
        <v/>
      </c>
      <c r="CB153" s="308" t="str">
        <f ca="1">IF(AND(ISNUMBER($A153),ISNUMBER(CB$1)),IF(OFFSET(CountryData!$A$1,'Quality check'!$A153-1,'Quality check'!CB$1-1)=0,"",OFFSET(CountryData!$A$1,'Quality check'!$A153-1,'Quality check'!CB$1-1)),"")</f>
        <v/>
      </c>
      <c r="CC153" s="308" t="str">
        <f ca="1">IF(AND(ISNUMBER($A153),ISNUMBER(CC$1)),IF(OFFSET(CountryData!$A$1,'Quality check'!$A153-1,'Quality check'!CC$1-1)=0,"",OFFSET(CountryData!$A$1,'Quality check'!$A153-1,'Quality check'!CC$1-1)),"")</f>
        <v/>
      </c>
      <c r="CD153" s="308" t="str">
        <f ca="1">IF(AND(ISNUMBER($A153),ISNUMBER(CD$1)),IF(OFFSET(CountryData!$A$1,'Quality check'!$A153-1,'Quality check'!CD$1-1)=0,"",OFFSET(CountryData!$A$1,'Quality check'!$A153-1,'Quality check'!CD$1-1)),"")</f>
        <v/>
      </c>
      <c r="CE153" s="308" t="str">
        <f ca="1">IF(AND(ISNUMBER($A153),ISNUMBER(CE$1)),IF(OFFSET(CountryData!$A$1,'Quality check'!$A153-1,'Quality check'!CE$1-1)=0,"",OFFSET(CountryData!$A$1,'Quality check'!$A153-1,'Quality check'!CE$1-1)),"")</f>
        <v/>
      </c>
      <c r="CF153" s="308" t="str">
        <f ca="1">IF(AND(ISNUMBER($A153),ISNUMBER(CF$1)),IF(OFFSET(CountryData!$A$1,'Quality check'!$A153-1,'Quality check'!CF$1-1)=0,"",OFFSET(CountryData!$A$1,'Quality check'!$A153-1,'Quality check'!CF$1-1)),"")</f>
        <v/>
      </c>
      <c r="CG153" s="308" t="str">
        <f ca="1">IF(AND(ISNUMBER($A153),ISNUMBER(CG$1)),IF(OFFSET(CountryData!$A$1,'Quality check'!$A153-1,'Quality check'!CG$1-1)=0,"",OFFSET(CountryData!$A$1,'Quality check'!$A153-1,'Quality check'!CG$1-1)),"")</f>
        <v/>
      </c>
      <c r="CH153" s="308" t="str">
        <f ca="1">IF(AND(ISNUMBER($A153),ISNUMBER(CH$1)),IF(OFFSET(CountryData!$A$1,'Quality check'!$A153-1,'Quality check'!CH$1-1)=0,"",OFFSET(CountryData!$A$1,'Quality check'!$A153-1,'Quality check'!CH$1-1)),"")</f>
        <v/>
      </c>
      <c r="CI153" s="308" t="str">
        <f ca="1">IF(AND(ISNUMBER($A153),ISNUMBER(CI$1)),IF(OFFSET(CountryData!$A$1,'Quality check'!$A153-1,'Quality check'!CI$1-1)=0,"",OFFSET(CountryData!$A$1,'Quality check'!$A153-1,'Quality check'!CI$1-1)),"")</f>
        <v/>
      </c>
      <c r="CJ153" s="308" t="str">
        <f ca="1">IF(AND(ISNUMBER($A153),ISNUMBER(CJ$1)),IF(OFFSET(CountryData!$A$1,'Quality check'!$A153-1,'Quality check'!CJ$1-1)=0,"",OFFSET(CountryData!$A$1,'Quality check'!$A153-1,'Quality check'!CJ$1-1)),"")</f>
        <v/>
      </c>
      <c r="CK153" s="202" t="str">
        <f ca="1">IF(AND(ISNUMBER($A153),ISNUMBER(CK$1)),IF(OFFSET(CountryData!$A$1,'Quality check'!$A153-1,'Quality check'!CK$1-1)=0,"",OFFSET(CountryData!$A$1,'Quality check'!$A153-1,'Quality check'!CK$1-1)),"")</f>
        <v/>
      </c>
      <c r="CL153" s="308" t="str">
        <f ca="1">IF(AND(ISNUMBER($A153),ISNUMBER(CL$1)),IF(OFFSET(CountryData!$A$1,'Quality check'!$A153-1,'Quality check'!CL$1-1)=0,"",OFFSET(CountryData!$A$1,'Quality check'!$A153-1,'Quality check'!CL$1-1)),"")</f>
        <v/>
      </c>
      <c r="CM153" s="308" t="str">
        <f ca="1">IF(AND(ISNUMBER($A153),ISNUMBER(CM$1)),IF(OFFSET(CountryData!$A$1,'Quality check'!$A153-1,'Quality check'!CM$1-1)=0,"",OFFSET(CountryData!$A$1,'Quality check'!$A153-1,'Quality check'!CM$1-1)),"")</f>
        <v/>
      </c>
      <c r="CN153" s="308" t="str">
        <f ca="1">IF(AND(ISNUMBER($A153),ISNUMBER(CN$1)),IF(OFFSET(CountryData!$A$1,'Quality check'!$A153-1,'Quality check'!CN$1-1)=0,"",OFFSET(CountryData!$A$1,'Quality check'!$A153-1,'Quality check'!CN$1-1)),"")</f>
        <v/>
      </c>
      <c r="CO153" s="308" t="str">
        <f ca="1">IF(AND(ISNUMBER($A153),ISNUMBER(CO$1)),IF(OFFSET(CountryData!$A$1,'Quality check'!$A153-1,'Quality check'!CO$1-1)=0,"",OFFSET(CountryData!$A$1,'Quality check'!$A153-1,'Quality check'!CO$1-1)),"")</f>
        <v/>
      </c>
      <c r="CP153" s="308" t="str">
        <f ca="1">IF(AND(ISNUMBER($A153),ISNUMBER(CP$1)),IF(OFFSET(CountryData!$A$1,'Quality check'!$A153-1,'Quality check'!CP$1-1)=0,"",OFFSET(CountryData!$A$1,'Quality check'!$A153-1,'Quality check'!CP$1-1)),"")</f>
        <v/>
      </c>
      <c r="CQ153" s="308" t="str">
        <f ca="1">IF(AND(ISNUMBER($A153),ISNUMBER(CQ$1)),IF(OFFSET(CountryData!$A$1,'Quality check'!$A153-1,'Quality check'!CQ$1-1)=0,"",OFFSET(CountryData!$A$1,'Quality check'!$A153-1,'Quality check'!CQ$1-1)),"")</f>
        <v/>
      </c>
      <c r="CR153" s="203" t="str">
        <f ca="1">IF(AND(ISNUMBER($A153),ISNUMBER(CR$1)),IF(OFFSET(CountryData!$A$1,'Quality check'!$A153-1,'Quality check'!CR$1-1)=0,"",OFFSET(CountryData!$A$1,'Quality check'!$A153-1,'Quality check'!CR$1-1)),"")</f>
        <v/>
      </c>
      <c r="CS153" s="203" t="str">
        <f ca="1">IF(AND(ISNUMBER($A153),ISNUMBER(CS$1)),IF(OFFSET(CountryData!$A$1,'Quality check'!$A153-1,'Quality check'!CS$1-1)=0,"",OFFSET(CountryData!$A$1,'Quality check'!$A153-1,'Quality check'!CS$1-1)),"")</f>
        <v/>
      </c>
      <c r="CT153" s="203" t="str">
        <f ca="1">IF(AND(ISNUMBER($A153),ISNUMBER(CT$1)),IF(OFFSET(CountryData!$A$1,'Quality check'!$A153-1,'Quality check'!CT$1-1)=0,"",OFFSET(CountryData!$A$1,'Quality check'!$A153-1,'Quality check'!CT$1-1)),"")</f>
        <v/>
      </c>
      <c r="CU153" s="203" t="str">
        <f ca="1">IF(AND(ISNUMBER($A153),ISNUMBER(CU$1)),IF(OFFSET(CountryData!$A$1,'Quality check'!$A153-1,'Quality check'!CU$1-1)=0,"",OFFSET(CountryData!$A$1,'Quality check'!$A153-1,'Quality check'!CU$1-1)),"")</f>
        <v/>
      </c>
      <c r="CV153" s="203" t="str">
        <f ca="1">IF(AND(ISNUMBER($A153),ISNUMBER(CV$1)),IF(OFFSET(CountryData!$A$1,'Quality check'!$A153-1,'Quality check'!CV$1-1)=0,"",OFFSET(CountryData!$A$1,'Quality check'!$A153-1,'Quality check'!CV$1-1)),"")</f>
        <v/>
      </c>
      <c r="CW153" s="203" t="str">
        <f ca="1">IF(AND(ISNUMBER($A153),ISNUMBER(CW$1)),IF(OFFSET(CountryData!$A$1,'Quality check'!$A153-1,'Quality check'!CW$1-1)=0,"",OFFSET(CountryData!$A$1,'Quality check'!$A153-1,'Quality check'!CW$1-1)),"")</f>
        <v/>
      </c>
      <c r="CX153" s="203" t="str">
        <f ca="1">IF(AND(ISNUMBER($A153),ISNUMBER(CX$1)),IF(OFFSET(CountryData!$A$1,'Quality check'!$A153-1,'Quality check'!CX$1-1)=0,"",OFFSET(CountryData!$A$1,'Quality check'!$A153-1,'Quality check'!CX$1-1)),"")</f>
        <v/>
      </c>
      <c r="CY153" s="203" t="str">
        <f ca="1">IF(AND(ISNUMBER($A153),ISNUMBER(CY$1)),IF(OFFSET(CountryData!$A$1,'Quality check'!$A153-1,'Quality check'!CY$1-1)=0,"",OFFSET(CountryData!$A$1,'Quality check'!$A153-1,'Quality check'!CY$1-1)),"")</f>
        <v/>
      </c>
      <c r="CZ153" s="308" t="str">
        <f ca="1">IF(AND(ISNUMBER($A153),ISNUMBER(CZ$1)),IF(OFFSET(CountryData!$A$1,'Quality check'!$A153-1,'Quality check'!CZ$1-1)=0,"",OFFSET(CountryData!$A$1,'Quality check'!$A153-1,'Quality check'!CZ$1-1)),"")</f>
        <v/>
      </c>
      <c r="DA153" s="308" t="str">
        <f ca="1">IF(AND(ISNUMBER($A153),ISNUMBER(DA$1)),IF(OFFSET(CountryData!$A$1,'Quality check'!$A153-1,'Quality check'!DA$1-1)=0,"",OFFSET(CountryData!$A$1,'Quality check'!$A153-1,'Quality check'!DA$1-1)),"")</f>
        <v/>
      </c>
      <c r="DB153" s="202" t="str">
        <f ca="1">IF(AND(ISNUMBER($A153),ISNUMBER(DB$1)),IF(OFFSET(CountryData!$A$1,'Quality check'!$A153-1,'Quality check'!DB$1-1)=0,"",OFFSET(CountryData!$A$1,'Quality check'!$A153-1,'Quality check'!DB$1-1)),"")</f>
        <v/>
      </c>
      <c r="DC153" s="308" t="str">
        <f ca="1">IF(AND(ISNUMBER($A153),ISNUMBER(DC$1)),IF(OFFSET(CountryData!$A$1,'Quality check'!$A153-1,'Quality check'!DC$1-1)=0,"",OFFSET(CountryData!$A$1,'Quality check'!$A153-1,'Quality check'!DC$1-1)),"")</f>
        <v/>
      </c>
      <c r="DD153" s="308" t="str">
        <f ca="1">IF(AND(ISNUMBER($A153),ISNUMBER(DD$1)),IF(OFFSET(CountryData!$A$1,'Quality check'!$A153-1,'Quality check'!DD$1-1)=0,"",OFFSET(CountryData!$A$1,'Quality check'!$A153-1,'Quality check'!DD$1-1)),"")</f>
        <v/>
      </c>
      <c r="DE153" s="202" t="str">
        <f ca="1">IF(AND(ISNUMBER($A153),ISNUMBER(DE$1)),IF(OFFSET(CountryData!$A$1,'Quality check'!$A153-1,'Quality check'!DE$1-1)=0,"",OFFSET(CountryData!$A$1,'Quality check'!$A153-1,'Quality check'!DE$1-1)),"")</f>
        <v/>
      </c>
      <c r="DF153" s="203" t="str">
        <f ca="1">IF(AND(ISNUMBER($A153),ISNUMBER(DF$1)),IF(OFFSET(CountryData!$A$1,'Quality check'!$A153-1,'Quality check'!DF$1-1)=0,"",OFFSET(CountryData!$A$1,'Quality check'!$A153-1,'Quality check'!DF$1-1)),"")</f>
        <v/>
      </c>
      <c r="DG153" s="308" t="str">
        <f ca="1">IF(AND(ISNUMBER($A153),ISNUMBER(DG$1)),IF(OFFSET(CountryData!$A$1,'Quality check'!$A153-1,'Quality check'!DG$1-1)=0,"",OFFSET(CountryData!$A$1,'Quality check'!$A153-1,'Quality check'!DG$1-1)),"")</f>
        <v/>
      </c>
      <c r="DH153" s="203" t="str">
        <f ca="1">IF(AND(ISNUMBER($A153),ISNUMBER(DH$1)),IF(OFFSET(CountryData!$A$1,'Quality check'!$A153-1,'Quality check'!DH$1-1)=0,"",OFFSET(CountryData!$A$1,'Quality check'!$A153-1,'Quality check'!DH$1-1)),"")</f>
        <v/>
      </c>
      <c r="DI153" s="308" t="str">
        <f ca="1">IF(AND(ISNUMBER($A153),ISNUMBER(DI$1)),IF(OFFSET(CountryData!$A$1,'Quality check'!$A153-1,'Quality check'!DI$1-1)=0,"",OFFSET(CountryData!$A$1,'Quality check'!$A153-1,'Quality check'!DI$1-1)),"")</f>
        <v/>
      </c>
      <c r="DJ153" s="308" t="str">
        <f ca="1">IF(AND(ISNUMBER($A153),ISNUMBER(DJ$1)),IF(OFFSET(CountryData!$A$1,'Quality check'!$A153-1,'Quality check'!DJ$1-1)=0,"",OFFSET(CountryData!$A$1,'Quality check'!$A153-1,'Quality check'!DJ$1-1)),"")</f>
        <v/>
      </c>
      <c r="DK153" s="203" t="str">
        <f ca="1">IF(AND(ISNUMBER($A153),ISNUMBER(DK$1)),IF(OFFSET(CountryData!$A$1,'Quality check'!$A153-1,'Quality check'!DK$1-1)=0,"",OFFSET(CountryData!$A$1,'Quality check'!$A153-1,'Quality check'!DK$1-1)),"")</f>
        <v/>
      </c>
      <c r="DL153" s="203" t="str">
        <f ca="1">IF(AND(ISNUMBER($A153),ISNUMBER(DL$1)),IF(OFFSET(CountryData!$A$1,'Quality check'!$A153-1,'Quality check'!DL$1-1)=0,"",OFFSET(CountryData!$A$1,'Quality check'!$A153-1,'Quality check'!DL$1-1)),"")</f>
        <v/>
      </c>
      <c r="DM153" s="203" t="str">
        <f ca="1">IF(AND(ISNUMBER($A153),ISNUMBER(DM$1)),IF(OFFSET(CountryData!$A$1,'Quality check'!$A153-1,'Quality check'!DM$1-1)=0,"",OFFSET(CountryData!$A$1,'Quality check'!$A153-1,'Quality check'!DM$1-1)),"")</f>
        <v/>
      </c>
      <c r="DN153" s="203" t="str">
        <f ca="1">IF(AND(ISNUMBER($A153),ISNUMBER(DN$1)),IF(OFFSET(CountryData!$A$1,'Quality check'!$A153-1,'Quality check'!DN$1-1)=0,"",OFFSET(CountryData!$A$1,'Quality check'!$A153-1,'Quality check'!DN$1-1)),"")</f>
        <v/>
      </c>
      <c r="DO153" t="str">
        <f ca="1">IF(AND(ISNUMBER($A153),ISNUMBER(DO$1)),IF(OFFSET(CountryData!$A$1,'Quality check'!$A153-1,'Quality check'!DO$1-1)=0,"",OFFSET(CountryData!$A$1,'Quality check'!$A153-1,'Quality check'!DO$1-1)),"")</f>
        <v/>
      </c>
      <c r="DP153" t="str">
        <f ca="1">IF(AND(ISNUMBER($A153),ISNUMBER(DP$1)),IF(OFFSET(CountryData!$A$1,'Quality check'!$A153-1,'Quality check'!DP$1-1)=0,"",OFFSET(CountryData!$A$1,'Quality check'!$A153-1,'Quality check'!DP$1-1)),"")</f>
        <v/>
      </c>
      <c r="EF153" t="str">
        <f t="shared" si="14"/>
        <v/>
      </c>
      <c r="EG153" t="str">
        <f t="shared" si="15"/>
        <v/>
      </c>
      <c r="EH153" t="str">
        <f t="shared" si="11"/>
        <v/>
      </c>
    </row>
    <row r="154" spans="1:138" x14ac:dyDescent="0.25">
      <c r="F154" s="203" t="str">
        <f ca="1">IF(AND(ISNUMBER($A154),ISNUMBER(F$1)),IF(OFFSET(CountryData!$A$1,'Quality check'!$A154-1,'Quality check'!F$1-1)=0,"",OFFSET(CountryData!$A$1,'Quality check'!$A154-1,'Quality check'!F$1-1)),"")</f>
        <v/>
      </c>
      <c r="G154" s="203" t="str">
        <f ca="1">IF(AND(ISNUMBER($A154),ISNUMBER(G$1)),IF(OFFSET(CountryData!$A$1,'Quality check'!$A154-1,'Quality check'!G$1-1)=0,"",OFFSET(CountryData!$A$1,'Quality check'!$A154-1,'Quality check'!G$1-1)),"")</f>
        <v/>
      </c>
      <c r="H154" s="202" t="str">
        <f ca="1">IF(AND(ISNUMBER($A154),ISNUMBER(H$1)),IF(OFFSET(CountryData!$A$1,'Quality check'!$A154-1,'Quality check'!H$1-1)=0,"",OFFSET(CountryData!$A$1,'Quality check'!$A154-1,'Quality check'!H$1-1)),"")</f>
        <v/>
      </c>
      <c r="I154" s="202" t="str">
        <f ca="1">IF(AND(ISNUMBER($A154),ISNUMBER(I$1)),IF(OFFSET(CountryData!$A$1,'Quality check'!$A154-1,'Quality check'!I$1-1)=0,"",OFFSET(CountryData!$A$1,'Quality check'!$A154-1,'Quality check'!I$1-1)),"")</f>
        <v/>
      </c>
      <c r="J154" s="203" t="str">
        <f ca="1">IF(AND(ISNUMBER($A154),ISNUMBER(J$1)),IF(OFFSET(CountryData!$A$1,'Quality check'!$A154-1,'Quality check'!J$1-1)=0,"",OFFSET(CountryData!$A$1,'Quality check'!$A154-1,'Quality check'!J$1-1)),"")</f>
        <v/>
      </c>
      <c r="K154" s="203" t="str">
        <f ca="1">IF(AND(ISNUMBER($A154),ISNUMBER(K$1)),IF(OFFSET(CountryData!$A$1,'Quality check'!$A154-1,'Quality check'!K$1-1)=0,"",OFFSET(CountryData!$A$1,'Quality check'!$A154-1,'Quality check'!K$1-1)),"")</f>
        <v/>
      </c>
      <c r="L154" s="203" t="str">
        <f ca="1">IF(AND(ISNUMBER($A154),ISNUMBER(L$1)),IF(OFFSET(CountryData!$A$1,'Quality check'!$A154-1,'Quality check'!L$1-1)=0,"",OFFSET(CountryData!$A$1,'Quality check'!$A154-1,'Quality check'!L$1-1)),"")</f>
        <v/>
      </c>
      <c r="M154" s="203" t="str">
        <f ca="1">IF(AND(ISNUMBER($A154),ISNUMBER(M$1)),IF(OFFSET(CountryData!$A$1,'Quality check'!$A154-1,'Quality check'!M$1-1)=0,"",OFFSET(CountryData!$A$1,'Quality check'!$A154-1,'Quality check'!M$1-1)),"")</f>
        <v/>
      </c>
      <c r="N154" s="203" t="str">
        <f ca="1">IF(AND(ISNUMBER($A154),ISNUMBER(N$1)),IF(OFFSET(CountryData!$A$1,'Quality check'!$A154-1,'Quality check'!N$1-1)=0,"",OFFSET(CountryData!$A$1,'Quality check'!$A154-1,'Quality check'!N$1-1)),"")</f>
        <v/>
      </c>
      <c r="O154" s="203" t="str">
        <f ca="1">IF(AND(ISNUMBER($A154),ISNUMBER(O$1)),IF(OFFSET(CountryData!$A$1,'Quality check'!$A154-1,'Quality check'!O$1-1)=0,"",OFFSET(CountryData!$A$1,'Quality check'!$A154-1,'Quality check'!O$1-1)),"")</f>
        <v/>
      </c>
      <c r="P154" s="203" t="str">
        <f ca="1">IF(AND(ISNUMBER($A154),ISNUMBER(P$1)),IF(OFFSET(CountryData!$A$1,'Quality check'!$A154-1,'Quality check'!P$1-1)=0,"",OFFSET(CountryData!$A$1,'Quality check'!$A154-1,'Quality check'!P$1-1)),"")</f>
        <v/>
      </c>
      <c r="Q154" s="203" t="str">
        <f ca="1">IF(AND(ISNUMBER($A154),ISNUMBER(Q$1)),IF(OFFSET(CountryData!$A$1,'Quality check'!$A154-1,'Quality check'!Q$1-1)=0,"",OFFSET(CountryData!$A$1,'Quality check'!$A154-1,'Quality check'!Q$1-1)),"")</f>
        <v/>
      </c>
      <c r="R154" s="203" t="str">
        <f ca="1">IF(AND(ISNUMBER($A154),ISNUMBER(R$1)),IF(OFFSET(CountryData!$A$1,'Quality check'!$A154-1,'Quality check'!R$1-1)=0,"",OFFSET(CountryData!$A$1,'Quality check'!$A154-1,'Quality check'!R$1-1)),"")</f>
        <v/>
      </c>
      <c r="S154" s="203" t="str">
        <f ca="1">IF(AND(ISNUMBER($A154),ISNUMBER(S$1)),IF(OFFSET(CountryData!$A$1,'Quality check'!$A154-1,'Quality check'!S$1-1)=0,"",OFFSET(CountryData!$A$1,'Quality check'!$A154-1,'Quality check'!S$1-1)),"")</f>
        <v/>
      </c>
      <c r="T154" s="202" t="str">
        <f ca="1">IF(AND(ISNUMBER($A154),ISNUMBER(T$1)),IF(OFFSET(CountryData!$A$1,'Quality check'!$A154-1,'Quality check'!T$1-1)=0,"",OFFSET(CountryData!$A$1,'Quality check'!$A154-1,'Quality check'!T$1-1)),"")</f>
        <v/>
      </c>
      <c r="U154" s="203" t="str">
        <f ca="1">IF(AND(ISNUMBER($A154),ISNUMBER(U$1)),IF(OFFSET(CountryData!$A$1,'Quality check'!$A154-1,'Quality check'!U$1-1)=0,"",OFFSET(CountryData!$A$1,'Quality check'!$A154-1,'Quality check'!U$1-1)),"")</f>
        <v/>
      </c>
      <c r="V154" s="203" t="str">
        <f ca="1">IF(AND(ISNUMBER($A154),ISNUMBER(V$1)),IF(OFFSET(CountryData!$A$1,'Quality check'!$A154-1,'Quality check'!V$1-1)=0,"",OFFSET(CountryData!$A$1,'Quality check'!$A154-1,'Quality check'!V$1-1)),"")</f>
        <v/>
      </c>
      <c r="W154" s="202" t="str">
        <f ca="1">IF(AND(ISNUMBER($A154),ISNUMBER(W$1)),IF(OFFSET(CountryData!$A$1,'Quality check'!$A154-1,'Quality check'!W$1-1)=0,"",OFFSET(CountryData!$A$1,'Quality check'!$A154-1,'Quality check'!W$1-1)),"")</f>
        <v/>
      </c>
      <c r="X154" s="202" t="str">
        <f ca="1">IF(AND(ISNUMBER($A154),ISNUMBER(X$1)),IF(OFFSET(CountryData!$A$1,'Quality check'!$A154-1,'Quality check'!X$1-1)=0,"",OFFSET(CountryData!$A$1,'Quality check'!$A154-1,'Quality check'!X$1-1)),"")</f>
        <v/>
      </c>
      <c r="Y154" s="202" t="str">
        <f ca="1">IF(AND(ISNUMBER($A154),ISNUMBER(Y$1)),IF(OFFSET(CountryData!$A$1,'Quality check'!$A154-1,'Quality check'!Y$1-1)=0,"",OFFSET(CountryData!$A$1,'Quality check'!$A154-1,'Quality check'!Y$1-1)),"")</f>
        <v/>
      </c>
      <c r="Z154" s="202" t="str">
        <f ca="1">IF(AND(ISNUMBER($A154),ISNUMBER(Z$1)),IF(OFFSET(CountryData!$A$1,'Quality check'!$A154-1,'Quality check'!Z$1-1)=0,"",OFFSET(CountryData!$A$1,'Quality check'!$A154-1,'Quality check'!Z$1-1)),"")</f>
        <v/>
      </c>
      <c r="AA154" s="203" t="str">
        <f ca="1">IF(AND(ISNUMBER($A154),ISNUMBER(AA$1)),IF(OFFSET(CountryData!$A$1,'Quality check'!$A154-1,'Quality check'!AA$1-1)=0,"",OFFSET(CountryData!$A$1,'Quality check'!$A154-1,'Quality check'!AA$1-1)),"")</f>
        <v/>
      </c>
      <c r="AB154" s="203" t="str">
        <f ca="1">IF(AND(ISNUMBER($A154),ISNUMBER(AB$1)),IF(OFFSET(CountryData!$A$1,'Quality check'!$A154-1,'Quality check'!AB$1-1)=0,"",OFFSET(CountryData!$A$1,'Quality check'!$A154-1,'Quality check'!AB$1-1)),"")</f>
        <v/>
      </c>
      <c r="AC154" s="203" t="str">
        <f ca="1">IF(AND(ISNUMBER($A154),ISNUMBER(AC$1)),IF(OFFSET(CountryData!$A$1,'Quality check'!$A154-1,'Quality check'!AC$1-1)=0,"",OFFSET(CountryData!$A$1,'Quality check'!$A154-1,'Quality check'!AC$1-1)),"")</f>
        <v/>
      </c>
      <c r="AD154" s="203" t="str">
        <f ca="1">IF(AND(ISNUMBER($A154),ISNUMBER(AD$1)),IF(OFFSET(CountryData!$A$1,'Quality check'!$A154-1,'Quality check'!AD$1-1)=0,"",OFFSET(CountryData!$A$1,'Quality check'!$A154-1,'Quality check'!AD$1-1)),"")</f>
        <v/>
      </c>
      <c r="AE154" s="202" t="str">
        <f ca="1">IF(AND(ISNUMBER($A154),ISNUMBER(AE$1)),IF(OFFSET(CountryData!$A$1,'Quality check'!$A154-1,'Quality check'!AE$1-1)=0,"",OFFSET(CountryData!$A$1,'Quality check'!$A154-1,'Quality check'!AE$1-1)),"")</f>
        <v/>
      </c>
      <c r="AF154" s="308" t="str">
        <f ca="1">IF(AND(ISNUMBER($A154),ISNUMBER(AF$1)),IF(OFFSET(CountryData!$A$1,'Quality check'!$A154-1,'Quality check'!AF$1-1)=0,"",OFFSET(CountryData!$A$1,'Quality check'!$A154-1,'Quality check'!AF$1-1)),"")</f>
        <v/>
      </c>
      <c r="AG154" s="203" t="str">
        <f ca="1">IF(AND(ISNUMBER($A154),ISNUMBER(AG$1)),IF(OFFSET(CountryData!$A$1,'Quality check'!$A154-1,'Quality check'!AG$1-1)=0,"",OFFSET(CountryData!$A$1,'Quality check'!$A154-1,'Quality check'!AG$1-1)),"")</f>
        <v/>
      </c>
      <c r="AH154" s="203" t="str">
        <f ca="1">IF(AND(ISNUMBER($A154),ISNUMBER(AH$1)),IF(OFFSET(CountryData!$A$1,'Quality check'!$A154-1,'Quality check'!AH$1-1)=0,"",OFFSET(CountryData!$A$1,'Quality check'!$A154-1,'Quality check'!AH$1-1)),"")</f>
        <v/>
      </c>
      <c r="AI154" s="203" t="str">
        <f ca="1">IF(AND(ISNUMBER($A154),ISNUMBER(AI$1)),IF(OFFSET(CountryData!$A$1,'Quality check'!$A154-1,'Quality check'!AI$1-1)=0,"",OFFSET(CountryData!$A$1,'Quality check'!$A154-1,'Quality check'!AI$1-1)),"")</f>
        <v/>
      </c>
      <c r="AJ154" s="202" t="str">
        <f ca="1">IF(AND(ISNUMBER($A154),ISNUMBER(AJ$1)),IF(OFFSET(CountryData!$A$1,'Quality check'!$A154-1,'Quality check'!AJ$1-1)=0,"",OFFSET(CountryData!$A$1,'Quality check'!$A154-1,'Quality check'!AJ$1-1)),"")</f>
        <v/>
      </c>
      <c r="AK154" s="202" t="str">
        <f ca="1">IF(AND(ISNUMBER($A154),ISNUMBER(AK$1)),IF(OFFSET(CountryData!$A$1,'Quality check'!$A154-1,'Quality check'!AK$1-1)=0,"",OFFSET(CountryData!$A$1,'Quality check'!$A154-1,'Quality check'!AK$1-1)),"")</f>
        <v/>
      </c>
      <c r="AL154" s="202" t="str">
        <f ca="1">IF(AND(ISNUMBER($A154),ISNUMBER(AL$1)),IF(OFFSET(CountryData!$A$1,'Quality check'!$A154-1,'Quality check'!AL$1-1)=0,"",OFFSET(CountryData!$A$1,'Quality check'!$A154-1,'Quality check'!AL$1-1)),"")</f>
        <v/>
      </c>
      <c r="AM154" s="202" t="str">
        <f ca="1">IF(AND(ISNUMBER($A154),ISNUMBER(AM$1)),IF(OFFSET(CountryData!$A$1,'Quality check'!$A154-1,'Quality check'!AM$1-1)=0,"",OFFSET(CountryData!$A$1,'Quality check'!$A154-1,'Quality check'!AM$1-1)),"")</f>
        <v/>
      </c>
      <c r="AN154" s="202" t="str">
        <f ca="1">IF(AND(ISNUMBER($A154),ISNUMBER(AN$1)),IF(OFFSET(CountryData!$A$1,'Quality check'!$A154-1,'Quality check'!AN$1-1)=0,"",OFFSET(CountryData!$A$1,'Quality check'!$A154-1,'Quality check'!AN$1-1)),"")</f>
        <v/>
      </c>
      <c r="AO154" s="203" t="str">
        <f ca="1">IF(AND(ISNUMBER($A154),ISNUMBER(AO$1)),IF(OFFSET(CountryData!$A$1,'Quality check'!$A154-1,'Quality check'!AO$1-1)=0,"",OFFSET(CountryData!$A$1,'Quality check'!$A154-1,'Quality check'!AO$1-1)),"")</f>
        <v/>
      </c>
      <c r="AP154" s="203" t="str">
        <f ca="1">IF(AND(ISNUMBER($A154),ISNUMBER(AP$1)),IF(OFFSET(CountryData!$A$1,'Quality check'!$A154-1,'Quality check'!AP$1-1)=0,"",OFFSET(CountryData!$A$1,'Quality check'!$A154-1,'Quality check'!AP$1-1)),"")</f>
        <v/>
      </c>
      <c r="AQ154" s="202" t="str">
        <f ca="1">IF(AND(ISNUMBER($A154),ISNUMBER(AQ$1)),IF(OFFSET(CountryData!$A$1,'Quality check'!$A154-1,'Quality check'!AQ$1-1)=0,"",OFFSET(CountryData!$A$1,'Quality check'!$A154-1,'Quality check'!AQ$1-1)),"")</f>
        <v/>
      </c>
      <c r="AR154" s="202" t="str">
        <f ca="1">IF(AND(ISNUMBER($A154),ISNUMBER(AR$1)),IF(OFFSET(CountryData!$A$1,'Quality check'!$A154-1,'Quality check'!AR$1-1)=0,"",OFFSET(CountryData!$A$1,'Quality check'!$A154-1,'Quality check'!AR$1-1)),"")</f>
        <v/>
      </c>
      <c r="AS154" s="202" t="str">
        <f ca="1">IF(AND(ISNUMBER($A154),ISNUMBER(AS$1)),IF(OFFSET(CountryData!$A$1,'Quality check'!$A154-1,'Quality check'!AS$1-1)=0,"",OFFSET(CountryData!$A$1,'Quality check'!$A154-1,'Quality check'!AS$1-1)),"")</f>
        <v/>
      </c>
      <c r="AT154" s="202" t="str">
        <f ca="1">IF(AND(ISNUMBER($A154),ISNUMBER(AT$1)),IF(OFFSET(CountryData!$A$1,'Quality check'!$A154-1,'Quality check'!AT$1-1)=0,"",OFFSET(CountryData!$A$1,'Quality check'!$A154-1,'Quality check'!AT$1-1)),"")</f>
        <v/>
      </c>
      <c r="AU154" s="202" t="str">
        <f ca="1">IF(AND(ISNUMBER($A154),ISNUMBER(AU$1)),IF(OFFSET(CountryData!$A$1,'Quality check'!$A154-1,'Quality check'!AU$1-1)=0,"",OFFSET(CountryData!$A$1,'Quality check'!$A154-1,'Quality check'!AU$1-1)),"")</f>
        <v/>
      </c>
      <c r="AV154" s="202" t="str">
        <f ca="1">IF(AND(ISNUMBER($A154),ISNUMBER(AV$1)),IF(OFFSET(CountryData!$A$1,'Quality check'!$A154-1,'Quality check'!AV$1-1)=0,"",OFFSET(CountryData!$A$1,'Quality check'!$A154-1,'Quality check'!AV$1-1)),"")</f>
        <v/>
      </c>
      <c r="AW154" s="203" t="str">
        <f ca="1">IF(AND(ISNUMBER($A154),ISNUMBER(AW$1)),IF(OFFSET(CountryData!$A$1,'Quality check'!$A154-1,'Quality check'!AW$1-1)=0,"",OFFSET(CountryData!$A$1,'Quality check'!$A154-1,'Quality check'!AW$1-1)),"")</f>
        <v/>
      </c>
      <c r="AX154" s="203" t="str">
        <f ca="1">IF(AND(ISNUMBER($A154),ISNUMBER(AX$1)),IF(OFFSET(CountryData!$A$1,'Quality check'!$A154-1,'Quality check'!AX$1-1)=0,"",OFFSET(CountryData!$A$1,'Quality check'!$A154-1,'Quality check'!AX$1-1)),"")</f>
        <v/>
      </c>
      <c r="AY154" s="202" t="str">
        <f ca="1">IF(AND(ISNUMBER($A154),ISNUMBER(AY$1)),IF(OFFSET(CountryData!$A$1,'Quality check'!$A154-1,'Quality check'!AY$1-1)=0,"",OFFSET(CountryData!$A$1,'Quality check'!$A154-1,'Quality check'!AY$1-1)),"")</f>
        <v/>
      </c>
      <c r="AZ154" s="202" t="str">
        <f ca="1">IF(AND(ISNUMBER($A154),ISNUMBER(AZ$1)),IF(OFFSET(CountryData!$A$1,'Quality check'!$A154-1,'Quality check'!AZ$1-1)=0,"",OFFSET(CountryData!$A$1,'Quality check'!$A154-1,'Quality check'!AZ$1-1)),"")</f>
        <v/>
      </c>
      <c r="BA154" s="202" t="str">
        <f ca="1">IF(AND(ISNUMBER($A154),ISNUMBER(BA$1)),IF(OFFSET(CountryData!$A$1,'Quality check'!$A154-1,'Quality check'!BA$1-1)=0,"",OFFSET(CountryData!$A$1,'Quality check'!$A154-1,'Quality check'!BA$1-1)),"")</f>
        <v/>
      </c>
      <c r="BB154" s="202" t="str">
        <f ca="1">IF(AND(ISNUMBER($A154),ISNUMBER(BB$1)),IF(OFFSET(CountryData!$A$1,'Quality check'!$A154-1,'Quality check'!BB$1-1)=0,"",OFFSET(CountryData!$A$1,'Quality check'!$A154-1,'Quality check'!BB$1-1)),"")</f>
        <v/>
      </c>
      <c r="BC154" s="202" t="str">
        <f ca="1">IF(AND(ISNUMBER($A154),ISNUMBER(BC$1)),IF(OFFSET(CountryData!$A$1,'Quality check'!$A154-1,'Quality check'!BC$1-1)=0,"",OFFSET(CountryData!$A$1,'Quality check'!$A154-1,'Quality check'!BC$1-1)),"")</f>
        <v/>
      </c>
      <c r="BD154" s="313" t="str">
        <f ca="1">IF(AND(ISNUMBER($A154),ISNUMBER(BD$1)),IF(OFFSET(CountryData!$A$1,'Quality check'!$A154-1,'Quality check'!BD$1-1)=0,"",OFFSET(CountryData!$A$1,'Quality check'!$A154-1,'Quality check'!BD$1-1)),"")</f>
        <v/>
      </c>
      <c r="BE154" s="313" t="str">
        <f ca="1">IF(AND(ISNUMBER($A154),ISNUMBER(BE$1)),IF(OFFSET(CountryData!$A$1,'Quality check'!$A154-1,'Quality check'!BE$1-1)=0,"",OFFSET(CountryData!$A$1,'Quality check'!$A154-1,'Quality check'!BE$1-1)),"")</f>
        <v/>
      </c>
      <c r="BF154" s="313" t="str">
        <f ca="1">IF(AND(ISNUMBER($A154),ISNUMBER(BF$1)),IF(OFFSET(CountryData!$A$1,'Quality check'!$A154-1,'Quality check'!BF$1-1)=0,"",OFFSET(CountryData!$A$1,'Quality check'!$A154-1,'Quality check'!BF$1-1)),"")</f>
        <v/>
      </c>
      <c r="BG154" s="203" t="str">
        <f ca="1">IF(AND(ISNUMBER($A154),ISNUMBER(BG$1)),IF(OFFSET(CountryData!$A$1,'Quality check'!$A154-1,'Quality check'!BG$1-1)=0,"",OFFSET(CountryData!$A$1,'Quality check'!$A154-1,'Quality check'!BG$1-1)),"")</f>
        <v/>
      </c>
      <c r="BH154" s="202" t="str">
        <f ca="1">IF(AND(ISNUMBER($A154),ISNUMBER(BH$1)),IF(OFFSET(CountryData!$A$1,'Quality check'!$A154-1,'Quality check'!BH$1-1)=0,"",OFFSET(CountryData!$A$1,'Quality check'!$A154-1,'Quality check'!BH$1-1)),"")</f>
        <v/>
      </c>
      <c r="BI154" s="203" t="str">
        <f ca="1">IF(AND(ISNUMBER($A154),ISNUMBER(BI$1)),IF(OFFSET(CountryData!$A$1,'Quality check'!$A154-1,'Quality check'!BI$1-1)=0,"",OFFSET(CountryData!$A$1,'Quality check'!$A154-1,'Quality check'!BI$1-1)),"")</f>
        <v/>
      </c>
      <c r="BJ154" s="202" t="str">
        <f ca="1">IF(AND(ISNUMBER($A154),ISNUMBER(BJ$1)),IF(OFFSET(CountryData!$A$1,'Quality check'!$A154-1,'Quality check'!BJ$1-1)=0,"",OFFSET(CountryData!$A$1,'Quality check'!$A154-1,'Quality check'!BJ$1-1)),"")</f>
        <v/>
      </c>
      <c r="BK154" s="202" t="str">
        <f ca="1">IF(AND(ISNUMBER($A154),ISNUMBER(BK$1)),IF(OFFSET(CountryData!$A$1,'Quality check'!$A154-1,'Quality check'!BK$1-1)=0,"",OFFSET(CountryData!$A$1,'Quality check'!$A154-1,'Quality check'!BK$1-1)),"")</f>
        <v/>
      </c>
      <c r="BL154" s="308" t="str">
        <f ca="1">IF(AND(ISNUMBER($A154),ISNUMBER(BL$1)),IF(OFFSET(CountryData!$A$1,'Quality check'!$A154-1,'Quality check'!BL$1-1)=0,"",OFFSET(CountryData!$A$1,'Quality check'!$A154-1,'Quality check'!BL$1-1)),"")</f>
        <v/>
      </c>
      <c r="BM154" s="308" t="str">
        <f ca="1">IF(AND(ISNUMBER($A154),ISNUMBER(BM$1)),IF(OFFSET(CountryData!$A$1,'Quality check'!$A154-1,'Quality check'!BM$1-1)=0,"",OFFSET(CountryData!$A$1,'Quality check'!$A154-1,'Quality check'!BM$1-1)),"")</f>
        <v/>
      </c>
      <c r="BN154" s="308" t="str">
        <f ca="1">IF(AND(ISNUMBER($A154),ISNUMBER(BN$1)),IF(OFFSET(CountryData!$A$1,'Quality check'!$A154-1,'Quality check'!BN$1-1)=0,"",OFFSET(CountryData!$A$1,'Quality check'!$A154-1,'Quality check'!BN$1-1)),"")</f>
        <v/>
      </c>
      <c r="BO154" s="308" t="str">
        <f ca="1">IF(AND(ISNUMBER($A154),ISNUMBER(BO$1)),IF(OFFSET(CountryData!$A$1,'Quality check'!$A154-1,'Quality check'!BO$1-1)=0,"",OFFSET(CountryData!$A$1,'Quality check'!$A154-1,'Quality check'!BO$1-1)),"")</f>
        <v/>
      </c>
      <c r="BP154" s="308" t="str">
        <f ca="1">IF(AND(ISNUMBER($A154),ISNUMBER(BP$1)),IF(OFFSET(CountryData!$A$1,'Quality check'!$A154-1,'Quality check'!BP$1-1)=0,"",OFFSET(CountryData!$A$1,'Quality check'!$A154-1,'Quality check'!BP$1-1)),"")</f>
        <v/>
      </c>
      <c r="BQ154" s="308" t="str">
        <f ca="1">IF(AND(ISNUMBER($A154),ISNUMBER(BQ$1)),IF(OFFSET(CountryData!$A$1,'Quality check'!$A154-1,'Quality check'!BQ$1-1)=0,"",OFFSET(CountryData!$A$1,'Quality check'!$A154-1,'Quality check'!BQ$1-1)),"")</f>
        <v/>
      </c>
      <c r="BR154" s="308" t="str">
        <f ca="1">IF(AND(ISNUMBER($A154),ISNUMBER(BR$1)),IF(OFFSET(CountryData!$A$1,'Quality check'!$A154-1,'Quality check'!BR$1-1)=0,"",OFFSET(CountryData!$A$1,'Quality check'!$A154-1,'Quality check'!BR$1-1)),"")</f>
        <v/>
      </c>
      <c r="BS154" s="308" t="str">
        <f ca="1">IF(AND(ISNUMBER($A154),ISNUMBER(BS$1)),IF(OFFSET(CountryData!$A$1,'Quality check'!$A154-1,'Quality check'!BS$1-1)=0,"",OFFSET(CountryData!$A$1,'Quality check'!$A154-1,'Quality check'!BS$1-1)),"")</f>
        <v/>
      </c>
      <c r="BT154" s="308" t="str">
        <f ca="1">IF(AND(ISNUMBER($A154),ISNUMBER(BT$1)),IF(OFFSET(CountryData!$A$1,'Quality check'!$A154-1,'Quality check'!BT$1-1)=0,"",OFFSET(CountryData!$A$1,'Quality check'!$A154-1,'Quality check'!BT$1-1)),"")</f>
        <v/>
      </c>
      <c r="BU154" s="308" t="str">
        <f ca="1">IF(AND(ISNUMBER($A154),ISNUMBER(BU$1)),IF(OFFSET(CountryData!$A$1,'Quality check'!$A154-1,'Quality check'!BU$1-1)=0,"",OFFSET(CountryData!$A$1,'Quality check'!$A154-1,'Quality check'!BU$1-1)),"")</f>
        <v/>
      </c>
      <c r="BV154" s="308" t="str">
        <f ca="1">IF(AND(ISNUMBER($A154),ISNUMBER(BV$1)),IF(OFFSET(CountryData!$A$1,'Quality check'!$A154-1,'Quality check'!BV$1-1)=0,"",OFFSET(CountryData!$A$1,'Quality check'!$A154-1,'Quality check'!BV$1-1)),"")</f>
        <v/>
      </c>
      <c r="BW154" s="308" t="str">
        <f ca="1">IF(AND(ISNUMBER($A154),ISNUMBER(BW$1)),IF(OFFSET(CountryData!$A$1,'Quality check'!$A154-1,'Quality check'!BW$1-1)=0,"",OFFSET(CountryData!$A$1,'Quality check'!$A154-1,'Quality check'!BW$1-1)),"")</f>
        <v/>
      </c>
      <c r="BX154" s="202" t="str">
        <f ca="1">IF(AND(ISNUMBER($A154),ISNUMBER(BX$1)),IF(OFFSET(CountryData!$A$1,'Quality check'!$A154-1,'Quality check'!BX$1-1)=0,"",OFFSET(CountryData!$A$1,'Quality check'!$A154-1,'Quality check'!BX$1-1)),"")</f>
        <v/>
      </c>
      <c r="BY154" s="308" t="str">
        <f ca="1">IF(AND(ISNUMBER($A154),ISNUMBER(BY$1)),IF(OFFSET(CountryData!$A$1,'Quality check'!$A154-1,'Quality check'!BY$1-1)=0,"",OFFSET(CountryData!$A$1,'Quality check'!$A154-1,'Quality check'!BY$1-1)),"")</f>
        <v/>
      </c>
      <c r="BZ154" s="308" t="str">
        <f ca="1">IF(AND(ISNUMBER($A154),ISNUMBER(BZ$1)),IF(OFFSET(CountryData!$A$1,'Quality check'!$A154-1,'Quality check'!BZ$1-1)=0,"",OFFSET(CountryData!$A$1,'Quality check'!$A154-1,'Quality check'!BZ$1-1)),"")</f>
        <v/>
      </c>
      <c r="CA154" s="308" t="str">
        <f ca="1">IF(AND(ISNUMBER($A154),ISNUMBER(CA$1)),IF(OFFSET(CountryData!$A$1,'Quality check'!$A154-1,'Quality check'!CA$1-1)=0,"",OFFSET(CountryData!$A$1,'Quality check'!$A154-1,'Quality check'!CA$1-1)),"")</f>
        <v/>
      </c>
      <c r="CB154" s="308" t="str">
        <f ca="1">IF(AND(ISNUMBER($A154),ISNUMBER(CB$1)),IF(OFFSET(CountryData!$A$1,'Quality check'!$A154-1,'Quality check'!CB$1-1)=0,"",OFFSET(CountryData!$A$1,'Quality check'!$A154-1,'Quality check'!CB$1-1)),"")</f>
        <v/>
      </c>
      <c r="CC154" s="308" t="str">
        <f ca="1">IF(AND(ISNUMBER($A154),ISNUMBER(CC$1)),IF(OFFSET(CountryData!$A$1,'Quality check'!$A154-1,'Quality check'!CC$1-1)=0,"",OFFSET(CountryData!$A$1,'Quality check'!$A154-1,'Quality check'!CC$1-1)),"")</f>
        <v/>
      </c>
      <c r="CD154" s="308" t="str">
        <f ca="1">IF(AND(ISNUMBER($A154),ISNUMBER(CD$1)),IF(OFFSET(CountryData!$A$1,'Quality check'!$A154-1,'Quality check'!CD$1-1)=0,"",OFFSET(CountryData!$A$1,'Quality check'!$A154-1,'Quality check'!CD$1-1)),"")</f>
        <v/>
      </c>
      <c r="CE154" s="308" t="str">
        <f ca="1">IF(AND(ISNUMBER($A154),ISNUMBER(CE$1)),IF(OFFSET(CountryData!$A$1,'Quality check'!$A154-1,'Quality check'!CE$1-1)=0,"",OFFSET(CountryData!$A$1,'Quality check'!$A154-1,'Quality check'!CE$1-1)),"")</f>
        <v/>
      </c>
      <c r="CF154" s="308" t="str">
        <f ca="1">IF(AND(ISNUMBER($A154),ISNUMBER(CF$1)),IF(OFFSET(CountryData!$A$1,'Quality check'!$A154-1,'Quality check'!CF$1-1)=0,"",OFFSET(CountryData!$A$1,'Quality check'!$A154-1,'Quality check'!CF$1-1)),"")</f>
        <v/>
      </c>
      <c r="CG154" s="308" t="str">
        <f ca="1">IF(AND(ISNUMBER($A154),ISNUMBER(CG$1)),IF(OFFSET(CountryData!$A$1,'Quality check'!$A154-1,'Quality check'!CG$1-1)=0,"",OFFSET(CountryData!$A$1,'Quality check'!$A154-1,'Quality check'!CG$1-1)),"")</f>
        <v/>
      </c>
      <c r="CH154" s="308" t="str">
        <f ca="1">IF(AND(ISNUMBER($A154),ISNUMBER(CH$1)),IF(OFFSET(CountryData!$A$1,'Quality check'!$A154-1,'Quality check'!CH$1-1)=0,"",OFFSET(CountryData!$A$1,'Quality check'!$A154-1,'Quality check'!CH$1-1)),"")</f>
        <v/>
      </c>
      <c r="CI154" s="308" t="str">
        <f ca="1">IF(AND(ISNUMBER($A154),ISNUMBER(CI$1)),IF(OFFSET(CountryData!$A$1,'Quality check'!$A154-1,'Quality check'!CI$1-1)=0,"",OFFSET(CountryData!$A$1,'Quality check'!$A154-1,'Quality check'!CI$1-1)),"")</f>
        <v/>
      </c>
      <c r="CJ154" s="308" t="str">
        <f ca="1">IF(AND(ISNUMBER($A154),ISNUMBER(CJ$1)),IF(OFFSET(CountryData!$A$1,'Quality check'!$A154-1,'Quality check'!CJ$1-1)=0,"",OFFSET(CountryData!$A$1,'Quality check'!$A154-1,'Quality check'!CJ$1-1)),"")</f>
        <v/>
      </c>
      <c r="CK154" s="202" t="str">
        <f ca="1">IF(AND(ISNUMBER($A154),ISNUMBER(CK$1)),IF(OFFSET(CountryData!$A$1,'Quality check'!$A154-1,'Quality check'!CK$1-1)=0,"",OFFSET(CountryData!$A$1,'Quality check'!$A154-1,'Quality check'!CK$1-1)),"")</f>
        <v/>
      </c>
      <c r="CL154" s="308" t="str">
        <f ca="1">IF(AND(ISNUMBER($A154),ISNUMBER(CL$1)),IF(OFFSET(CountryData!$A$1,'Quality check'!$A154-1,'Quality check'!CL$1-1)=0,"",OFFSET(CountryData!$A$1,'Quality check'!$A154-1,'Quality check'!CL$1-1)),"")</f>
        <v/>
      </c>
      <c r="CM154" s="308" t="str">
        <f ca="1">IF(AND(ISNUMBER($A154),ISNUMBER(CM$1)),IF(OFFSET(CountryData!$A$1,'Quality check'!$A154-1,'Quality check'!CM$1-1)=0,"",OFFSET(CountryData!$A$1,'Quality check'!$A154-1,'Quality check'!CM$1-1)),"")</f>
        <v/>
      </c>
      <c r="CN154" s="308" t="str">
        <f ca="1">IF(AND(ISNUMBER($A154),ISNUMBER(CN$1)),IF(OFFSET(CountryData!$A$1,'Quality check'!$A154-1,'Quality check'!CN$1-1)=0,"",OFFSET(CountryData!$A$1,'Quality check'!$A154-1,'Quality check'!CN$1-1)),"")</f>
        <v/>
      </c>
      <c r="CO154" s="308" t="str">
        <f ca="1">IF(AND(ISNUMBER($A154),ISNUMBER(CO$1)),IF(OFFSET(CountryData!$A$1,'Quality check'!$A154-1,'Quality check'!CO$1-1)=0,"",OFFSET(CountryData!$A$1,'Quality check'!$A154-1,'Quality check'!CO$1-1)),"")</f>
        <v/>
      </c>
      <c r="CP154" s="308" t="str">
        <f ca="1">IF(AND(ISNUMBER($A154),ISNUMBER(CP$1)),IF(OFFSET(CountryData!$A$1,'Quality check'!$A154-1,'Quality check'!CP$1-1)=0,"",OFFSET(CountryData!$A$1,'Quality check'!$A154-1,'Quality check'!CP$1-1)),"")</f>
        <v/>
      </c>
      <c r="CQ154" s="308" t="str">
        <f ca="1">IF(AND(ISNUMBER($A154),ISNUMBER(CQ$1)),IF(OFFSET(CountryData!$A$1,'Quality check'!$A154-1,'Quality check'!CQ$1-1)=0,"",OFFSET(CountryData!$A$1,'Quality check'!$A154-1,'Quality check'!CQ$1-1)),"")</f>
        <v/>
      </c>
      <c r="CR154" s="203" t="str">
        <f ca="1">IF(AND(ISNUMBER($A154),ISNUMBER(CR$1)),IF(OFFSET(CountryData!$A$1,'Quality check'!$A154-1,'Quality check'!CR$1-1)=0,"",OFFSET(CountryData!$A$1,'Quality check'!$A154-1,'Quality check'!CR$1-1)),"")</f>
        <v/>
      </c>
      <c r="CS154" s="203" t="str">
        <f ca="1">IF(AND(ISNUMBER($A154),ISNUMBER(CS$1)),IF(OFFSET(CountryData!$A$1,'Quality check'!$A154-1,'Quality check'!CS$1-1)=0,"",OFFSET(CountryData!$A$1,'Quality check'!$A154-1,'Quality check'!CS$1-1)),"")</f>
        <v/>
      </c>
      <c r="CT154" s="203" t="str">
        <f ca="1">IF(AND(ISNUMBER($A154),ISNUMBER(CT$1)),IF(OFFSET(CountryData!$A$1,'Quality check'!$A154-1,'Quality check'!CT$1-1)=0,"",OFFSET(CountryData!$A$1,'Quality check'!$A154-1,'Quality check'!CT$1-1)),"")</f>
        <v/>
      </c>
      <c r="CU154" s="203" t="str">
        <f ca="1">IF(AND(ISNUMBER($A154),ISNUMBER(CU$1)),IF(OFFSET(CountryData!$A$1,'Quality check'!$A154-1,'Quality check'!CU$1-1)=0,"",OFFSET(CountryData!$A$1,'Quality check'!$A154-1,'Quality check'!CU$1-1)),"")</f>
        <v/>
      </c>
      <c r="CV154" s="203" t="str">
        <f ca="1">IF(AND(ISNUMBER($A154),ISNUMBER(CV$1)),IF(OFFSET(CountryData!$A$1,'Quality check'!$A154-1,'Quality check'!CV$1-1)=0,"",OFFSET(CountryData!$A$1,'Quality check'!$A154-1,'Quality check'!CV$1-1)),"")</f>
        <v/>
      </c>
      <c r="CW154" s="203" t="str">
        <f ca="1">IF(AND(ISNUMBER($A154),ISNUMBER(CW$1)),IF(OFFSET(CountryData!$A$1,'Quality check'!$A154-1,'Quality check'!CW$1-1)=0,"",OFFSET(CountryData!$A$1,'Quality check'!$A154-1,'Quality check'!CW$1-1)),"")</f>
        <v/>
      </c>
      <c r="CX154" s="203" t="str">
        <f ca="1">IF(AND(ISNUMBER($A154),ISNUMBER(CX$1)),IF(OFFSET(CountryData!$A$1,'Quality check'!$A154-1,'Quality check'!CX$1-1)=0,"",OFFSET(CountryData!$A$1,'Quality check'!$A154-1,'Quality check'!CX$1-1)),"")</f>
        <v/>
      </c>
      <c r="CY154" s="203" t="str">
        <f ca="1">IF(AND(ISNUMBER($A154),ISNUMBER(CY$1)),IF(OFFSET(CountryData!$A$1,'Quality check'!$A154-1,'Quality check'!CY$1-1)=0,"",OFFSET(CountryData!$A$1,'Quality check'!$A154-1,'Quality check'!CY$1-1)),"")</f>
        <v/>
      </c>
      <c r="CZ154" s="308" t="str">
        <f ca="1">IF(AND(ISNUMBER($A154),ISNUMBER(CZ$1)),IF(OFFSET(CountryData!$A$1,'Quality check'!$A154-1,'Quality check'!CZ$1-1)=0,"",OFFSET(CountryData!$A$1,'Quality check'!$A154-1,'Quality check'!CZ$1-1)),"")</f>
        <v/>
      </c>
      <c r="DA154" s="308" t="str">
        <f ca="1">IF(AND(ISNUMBER($A154),ISNUMBER(DA$1)),IF(OFFSET(CountryData!$A$1,'Quality check'!$A154-1,'Quality check'!DA$1-1)=0,"",OFFSET(CountryData!$A$1,'Quality check'!$A154-1,'Quality check'!DA$1-1)),"")</f>
        <v/>
      </c>
      <c r="DB154" s="202" t="str">
        <f ca="1">IF(AND(ISNUMBER($A154),ISNUMBER(DB$1)),IF(OFFSET(CountryData!$A$1,'Quality check'!$A154-1,'Quality check'!DB$1-1)=0,"",OFFSET(CountryData!$A$1,'Quality check'!$A154-1,'Quality check'!DB$1-1)),"")</f>
        <v/>
      </c>
      <c r="DC154" s="308" t="str">
        <f ca="1">IF(AND(ISNUMBER($A154),ISNUMBER(DC$1)),IF(OFFSET(CountryData!$A$1,'Quality check'!$A154-1,'Quality check'!DC$1-1)=0,"",OFFSET(CountryData!$A$1,'Quality check'!$A154-1,'Quality check'!DC$1-1)),"")</f>
        <v/>
      </c>
      <c r="DD154" s="308" t="str">
        <f ca="1">IF(AND(ISNUMBER($A154),ISNUMBER(DD$1)),IF(OFFSET(CountryData!$A$1,'Quality check'!$A154-1,'Quality check'!DD$1-1)=0,"",OFFSET(CountryData!$A$1,'Quality check'!$A154-1,'Quality check'!DD$1-1)),"")</f>
        <v/>
      </c>
      <c r="DE154" s="202" t="str">
        <f ca="1">IF(AND(ISNUMBER($A154),ISNUMBER(DE$1)),IF(OFFSET(CountryData!$A$1,'Quality check'!$A154-1,'Quality check'!DE$1-1)=0,"",OFFSET(CountryData!$A$1,'Quality check'!$A154-1,'Quality check'!DE$1-1)),"")</f>
        <v/>
      </c>
      <c r="DF154" s="203" t="str">
        <f ca="1">IF(AND(ISNUMBER($A154),ISNUMBER(DF$1)),IF(OFFSET(CountryData!$A$1,'Quality check'!$A154-1,'Quality check'!DF$1-1)=0,"",OFFSET(CountryData!$A$1,'Quality check'!$A154-1,'Quality check'!DF$1-1)),"")</f>
        <v/>
      </c>
      <c r="DG154" s="308" t="str">
        <f ca="1">IF(AND(ISNUMBER($A154),ISNUMBER(DG$1)),IF(OFFSET(CountryData!$A$1,'Quality check'!$A154-1,'Quality check'!DG$1-1)=0,"",OFFSET(CountryData!$A$1,'Quality check'!$A154-1,'Quality check'!DG$1-1)),"")</f>
        <v/>
      </c>
      <c r="DH154" s="203" t="str">
        <f ca="1">IF(AND(ISNUMBER($A154),ISNUMBER(DH$1)),IF(OFFSET(CountryData!$A$1,'Quality check'!$A154-1,'Quality check'!DH$1-1)=0,"",OFFSET(CountryData!$A$1,'Quality check'!$A154-1,'Quality check'!DH$1-1)),"")</f>
        <v/>
      </c>
      <c r="DI154" s="308" t="str">
        <f ca="1">IF(AND(ISNUMBER($A154),ISNUMBER(DI$1)),IF(OFFSET(CountryData!$A$1,'Quality check'!$A154-1,'Quality check'!DI$1-1)=0,"",OFFSET(CountryData!$A$1,'Quality check'!$A154-1,'Quality check'!DI$1-1)),"")</f>
        <v/>
      </c>
      <c r="DJ154" s="308" t="str">
        <f ca="1">IF(AND(ISNUMBER($A154),ISNUMBER(DJ$1)),IF(OFFSET(CountryData!$A$1,'Quality check'!$A154-1,'Quality check'!DJ$1-1)=0,"",OFFSET(CountryData!$A$1,'Quality check'!$A154-1,'Quality check'!DJ$1-1)),"")</f>
        <v/>
      </c>
      <c r="DK154" s="203" t="str">
        <f ca="1">IF(AND(ISNUMBER($A154),ISNUMBER(DK$1)),IF(OFFSET(CountryData!$A$1,'Quality check'!$A154-1,'Quality check'!DK$1-1)=0,"",OFFSET(CountryData!$A$1,'Quality check'!$A154-1,'Quality check'!DK$1-1)),"")</f>
        <v/>
      </c>
      <c r="DL154" s="203" t="str">
        <f ca="1">IF(AND(ISNUMBER($A154),ISNUMBER(DL$1)),IF(OFFSET(CountryData!$A$1,'Quality check'!$A154-1,'Quality check'!DL$1-1)=0,"",OFFSET(CountryData!$A$1,'Quality check'!$A154-1,'Quality check'!DL$1-1)),"")</f>
        <v/>
      </c>
      <c r="DM154" s="203" t="str">
        <f ca="1">IF(AND(ISNUMBER($A154),ISNUMBER(DM$1)),IF(OFFSET(CountryData!$A$1,'Quality check'!$A154-1,'Quality check'!DM$1-1)=0,"",OFFSET(CountryData!$A$1,'Quality check'!$A154-1,'Quality check'!DM$1-1)),"")</f>
        <v/>
      </c>
      <c r="DN154" s="203" t="str">
        <f ca="1">IF(AND(ISNUMBER($A154),ISNUMBER(DN$1)),IF(OFFSET(CountryData!$A$1,'Quality check'!$A154-1,'Quality check'!DN$1-1)=0,"",OFFSET(CountryData!$A$1,'Quality check'!$A154-1,'Quality check'!DN$1-1)),"")</f>
        <v/>
      </c>
      <c r="DO154" t="str">
        <f ca="1">IF(AND(ISNUMBER($A154),ISNUMBER(DO$1)),IF(OFFSET(CountryData!$A$1,'Quality check'!$A154-1,'Quality check'!DO$1-1)=0,"",OFFSET(CountryData!$A$1,'Quality check'!$A154-1,'Quality check'!DO$1-1)),"")</f>
        <v/>
      </c>
      <c r="DP154" t="str">
        <f ca="1">IF(AND(ISNUMBER($A154),ISNUMBER(DP$1)),IF(OFFSET(CountryData!$A$1,'Quality check'!$A154-1,'Quality check'!DP$1-1)=0,"",OFFSET(CountryData!$A$1,'Quality check'!$A154-1,'Quality check'!DP$1-1)),"")</f>
        <v/>
      </c>
      <c r="EF154" t="str">
        <f t="shared" si="14"/>
        <v/>
      </c>
      <c r="EG154" t="str">
        <f t="shared" si="15"/>
        <v/>
      </c>
      <c r="EH154" t="str">
        <f t="shared" ref="EH154:EH217" si="16">IF($D154=ccCountry,1,"")</f>
        <v/>
      </c>
    </row>
    <row r="155" spans="1:138" x14ac:dyDescent="0.25">
      <c r="F155" s="203" t="str">
        <f ca="1">IF(AND(ISNUMBER($A155),ISNUMBER(F$1)),IF(OFFSET(CountryData!$A$1,'Quality check'!$A155-1,'Quality check'!F$1-1)=0,"",OFFSET(CountryData!$A$1,'Quality check'!$A155-1,'Quality check'!F$1-1)),"")</f>
        <v/>
      </c>
      <c r="G155" s="203" t="str">
        <f ca="1">IF(AND(ISNUMBER($A155),ISNUMBER(G$1)),IF(OFFSET(CountryData!$A$1,'Quality check'!$A155-1,'Quality check'!G$1-1)=0,"",OFFSET(CountryData!$A$1,'Quality check'!$A155-1,'Quality check'!G$1-1)),"")</f>
        <v/>
      </c>
      <c r="H155" s="202" t="str">
        <f ca="1">IF(AND(ISNUMBER($A155),ISNUMBER(H$1)),IF(OFFSET(CountryData!$A$1,'Quality check'!$A155-1,'Quality check'!H$1-1)=0,"",OFFSET(CountryData!$A$1,'Quality check'!$A155-1,'Quality check'!H$1-1)),"")</f>
        <v/>
      </c>
      <c r="I155" s="202" t="str">
        <f ca="1">IF(AND(ISNUMBER($A155),ISNUMBER(I$1)),IF(OFFSET(CountryData!$A$1,'Quality check'!$A155-1,'Quality check'!I$1-1)=0,"",OFFSET(CountryData!$A$1,'Quality check'!$A155-1,'Quality check'!I$1-1)),"")</f>
        <v/>
      </c>
      <c r="J155" s="203" t="str">
        <f ca="1">IF(AND(ISNUMBER($A155),ISNUMBER(J$1)),IF(OFFSET(CountryData!$A$1,'Quality check'!$A155-1,'Quality check'!J$1-1)=0,"",OFFSET(CountryData!$A$1,'Quality check'!$A155-1,'Quality check'!J$1-1)),"")</f>
        <v/>
      </c>
      <c r="K155" s="203" t="str">
        <f ca="1">IF(AND(ISNUMBER($A155),ISNUMBER(K$1)),IF(OFFSET(CountryData!$A$1,'Quality check'!$A155-1,'Quality check'!K$1-1)=0,"",OFFSET(CountryData!$A$1,'Quality check'!$A155-1,'Quality check'!K$1-1)),"")</f>
        <v/>
      </c>
      <c r="L155" s="203" t="str">
        <f ca="1">IF(AND(ISNUMBER($A155),ISNUMBER(L$1)),IF(OFFSET(CountryData!$A$1,'Quality check'!$A155-1,'Quality check'!L$1-1)=0,"",OFFSET(CountryData!$A$1,'Quality check'!$A155-1,'Quality check'!L$1-1)),"")</f>
        <v/>
      </c>
      <c r="M155" s="203" t="str">
        <f ca="1">IF(AND(ISNUMBER($A155),ISNUMBER(M$1)),IF(OFFSET(CountryData!$A$1,'Quality check'!$A155-1,'Quality check'!M$1-1)=0,"",OFFSET(CountryData!$A$1,'Quality check'!$A155-1,'Quality check'!M$1-1)),"")</f>
        <v/>
      </c>
      <c r="N155" s="203" t="str">
        <f ca="1">IF(AND(ISNUMBER($A155),ISNUMBER(N$1)),IF(OFFSET(CountryData!$A$1,'Quality check'!$A155-1,'Quality check'!N$1-1)=0,"",OFFSET(CountryData!$A$1,'Quality check'!$A155-1,'Quality check'!N$1-1)),"")</f>
        <v/>
      </c>
      <c r="O155" s="203" t="str">
        <f ca="1">IF(AND(ISNUMBER($A155),ISNUMBER(O$1)),IF(OFFSET(CountryData!$A$1,'Quality check'!$A155-1,'Quality check'!O$1-1)=0,"",OFFSET(CountryData!$A$1,'Quality check'!$A155-1,'Quality check'!O$1-1)),"")</f>
        <v/>
      </c>
      <c r="P155" s="203" t="str">
        <f ca="1">IF(AND(ISNUMBER($A155),ISNUMBER(P$1)),IF(OFFSET(CountryData!$A$1,'Quality check'!$A155-1,'Quality check'!P$1-1)=0,"",OFFSET(CountryData!$A$1,'Quality check'!$A155-1,'Quality check'!P$1-1)),"")</f>
        <v/>
      </c>
      <c r="Q155" s="203" t="str">
        <f ca="1">IF(AND(ISNUMBER($A155),ISNUMBER(Q$1)),IF(OFFSET(CountryData!$A$1,'Quality check'!$A155-1,'Quality check'!Q$1-1)=0,"",OFFSET(CountryData!$A$1,'Quality check'!$A155-1,'Quality check'!Q$1-1)),"")</f>
        <v/>
      </c>
      <c r="R155" s="203" t="str">
        <f ca="1">IF(AND(ISNUMBER($A155),ISNUMBER(R$1)),IF(OFFSET(CountryData!$A$1,'Quality check'!$A155-1,'Quality check'!R$1-1)=0,"",OFFSET(CountryData!$A$1,'Quality check'!$A155-1,'Quality check'!R$1-1)),"")</f>
        <v/>
      </c>
      <c r="S155" s="203" t="str">
        <f ca="1">IF(AND(ISNUMBER($A155),ISNUMBER(S$1)),IF(OFFSET(CountryData!$A$1,'Quality check'!$A155-1,'Quality check'!S$1-1)=0,"",OFFSET(CountryData!$A$1,'Quality check'!$A155-1,'Quality check'!S$1-1)),"")</f>
        <v/>
      </c>
      <c r="T155" s="202" t="str">
        <f ca="1">IF(AND(ISNUMBER($A155),ISNUMBER(T$1)),IF(OFFSET(CountryData!$A$1,'Quality check'!$A155-1,'Quality check'!T$1-1)=0,"",OFFSET(CountryData!$A$1,'Quality check'!$A155-1,'Quality check'!T$1-1)),"")</f>
        <v/>
      </c>
      <c r="U155" s="203" t="str">
        <f ca="1">IF(AND(ISNUMBER($A155),ISNUMBER(U$1)),IF(OFFSET(CountryData!$A$1,'Quality check'!$A155-1,'Quality check'!U$1-1)=0,"",OFFSET(CountryData!$A$1,'Quality check'!$A155-1,'Quality check'!U$1-1)),"")</f>
        <v/>
      </c>
      <c r="V155" s="203" t="str">
        <f ca="1">IF(AND(ISNUMBER($A155),ISNUMBER(V$1)),IF(OFFSET(CountryData!$A$1,'Quality check'!$A155-1,'Quality check'!V$1-1)=0,"",OFFSET(CountryData!$A$1,'Quality check'!$A155-1,'Quality check'!V$1-1)),"")</f>
        <v/>
      </c>
      <c r="W155" s="202" t="str">
        <f ca="1">IF(AND(ISNUMBER($A155),ISNUMBER(W$1)),IF(OFFSET(CountryData!$A$1,'Quality check'!$A155-1,'Quality check'!W$1-1)=0,"",OFFSET(CountryData!$A$1,'Quality check'!$A155-1,'Quality check'!W$1-1)),"")</f>
        <v/>
      </c>
      <c r="X155" s="202" t="str">
        <f ca="1">IF(AND(ISNUMBER($A155),ISNUMBER(X$1)),IF(OFFSET(CountryData!$A$1,'Quality check'!$A155-1,'Quality check'!X$1-1)=0,"",OFFSET(CountryData!$A$1,'Quality check'!$A155-1,'Quality check'!X$1-1)),"")</f>
        <v/>
      </c>
      <c r="Y155" s="202" t="str">
        <f ca="1">IF(AND(ISNUMBER($A155),ISNUMBER(Y$1)),IF(OFFSET(CountryData!$A$1,'Quality check'!$A155-1,'Quality check'!Y$1-1)=0,"",OFFSET(CountryData!$A$1,'Quality check'!$A155-1,'Quality check'!Y$1-1)),"")</f>
        <v/>
      </c>
      <c r="Z155" s="202" t="str">
        <f ca="1">IF(AND(ISNUMBER($A155),ISNUMBER(Z$1)),IF(OFFSET(CountryData!$A$1,'Quality check'!$A155-1,'Quality check'!Z$1-1)=0,"",OFFSET(CountryData!$A$1,'Quality check'!$A155-1,'Quality check'!Z$1-1)),"")</f>
        <v/>
      </c>
      <c r="AA155" s="203" t="str">
        <f ca="1">IF(AND(ISNUMBER($A155),ISNUMBER(AA$1)),IF(OFFSET(CountryData!$A$1,'Quality check'!$A155-1,'Quality check'!AA$1-1)=0,"",OFFSET(CountryData!$A$1,'Quality check'!$A155-1,'Quality check'!AA$1-1)),"")</f>
        <v/>
      </c>
      <c r="AB155" s="203" t="str">
        <f ca="1">IF(AND(ISNUMBER($A155),ISNUMBER(AB$1)),IF(OFFSET(CountryData!$A$1,'Quality check'!$A155-1,'Quality check'!AB$1-1)=0,"",OFFSET(CountryData!$A$1,'Quality check'!$A155-1,'Quality check'!AB$1-1)),"")</f>
        <v/>
      </c>
      <c r="AC155" s="203" t="str">
        <f ca="1">IF(AND(ISNUMBER($A155),ISNUMBER(AC$1)),IF(OFFSET(CountryData!$A$1,'Quality check'!$A155-1,'Quality check'!AC$1-1)=0,"",OFFSET(CountryData!$A$1,'Quality check'!$A155-1,'Quality check'!AC$1-1)),"")</f>
        <v/>
      </c>
      <c r="AD155" s="203" t="str">
        <f ca="1">IF(AND(ISNUMBER($A155),ISNUMBER(AD$1)),IF(OFFSET(CountryData!$A$1,'Quality check'!$A155-1,'Quality check'!AD$1-1)=0,"",OFFSET(CountryData!$A$1,'Quality check'!$A155-1,'Quality check'!AD$1-1)),"")</f>
        <v/>
      </c>
      <c r="AE155" s="202" t="str">
        <f ca="1">IF(AND(ISNUMBER($A155),ISNUMBER(AE$1)),IF(OFFSET(CountryData!$A$1,'Quality check'!$A155-1,'Quality check'!AE$1-1)=0,"",OFFSET(CountryData!$A$1,'Quality check'!$A155-1,'Quality check'!AE$1-1)),"")</f>
        <v/>
      </c>
      <c r="AF155" s="308" t="str">
        <f ca="1">IF(AND(ISNUMBER($A155),ISNUMBER(AF$1)),IF(OFFSET(CountryData!$A$1,'Quality check'!$A155-1,'Quality check'!AF$1-1)=0,"",OFFSET(CountryData!$A$1,'Quality check'!$A155-1,'Quality check'!AF$1-1)),"")</f>
        <v/>
      </c>
      <c r="AG155" s="203" t="str">
        <f ca="1">IF(AND(ISNUMBER($A155),ISNUMBER(AG$1)),IF(OFFSET(CountryData!$A$1,'Quality check'!$A155-1,'Quality check'!AG$1-1)=0,"",OFFSET(CountryData!$A$1,'Quality check'!$A155-1,'Quality check'!AG$1-1)),"")</f>
        <v/>
      </c>
      <c r="AH155" s="203" t="str">
        <f ca="1">IF(AND(ISNUMBER($A155),ISNUMBER(AH$1)),IF(OFFSET(CountryData!$A$1,'Quality check'!$A155-1,'Quality check'!AH$1-1)=0,"",OFFSET(CountryData!$A$1,'Quality check'!$A155-1,'Quality check'!AH$1-1)),"")</f>
        <v/>
      </c>
      <c r="AI155" s="203" t="str">
        <f ca="1">IF(AND(ISNUMBER($A155),ISNUMBER(AI$1)),IF(OFFSET(CountryData!$A$1,'Quality check'!$A155-1,'Quality check'!AI$1-1)=0,"",OFFSET(CountryData!$A$1,'Quality check'!$A155-1,'Quality check'!AI$1-1)),"")</f>
        <v/>
      </c>
      <c r="AJ155" s="202" t="str">
        <f ca="1">IF(AND(ISNUMBER($A155),ISNUMBER(AJ$1)),IF(OFFSET(CountryData!$A$1,'Quality check'!$A155-1,'Quality check'!AJ$1-1)=0,"",OFFSET(CountryData!$A$1,'Quality check'!$A155-1,'Quality check'!AJ$1-1)),"")</f>
        <v/>
      </c>
      <c r="AK155" s="202" t="str">
        <f ca="1">IF(AND(ISNUMBER($A155),ISNUMBER(AK$1)),IF(OFFSET(CountryData!$A$1,'Quality check'!$A155-1,'Quality check'!AK$1-1)=0,"",OFFSET(CountryData!$A$1,'Quality check'!$A155-1,'Quality check'!AK$1-1)),"")</f>
        <v/>
      </c>
      <c r="AL155" s="202" t="str">
        <f ca="1">IF(AND(ISNUMBER($A155),ISNUMBER(AL$1)),IF(OFFSET(CountryData!$A$1,'Quality check'!$A155-1,'Quality check'!AL$1-1)=0,"",OFFSET(CountryData!$A$1,'Quality check'!$A155-1,'Quality check'!AL$1-1)),"")</f>
        <v/>
      </c>
      <c r="AM155" s="202" t="str">
        <f ca="1">IF(AND(ISNUMBER($A155),ISNUMBER(AM$1)),IF(OFFSET(CountryData!$A$1,'Quality check'!$A155-1,'Quality check'!AM$1-1)=0,"",OFFSET(CountryData!$A$1,'Quality check'!$A155-1,'Quality check'!AM$1-1)),"")</f>
        <v/>
      </c>
      <c r="AN155" s="202" t="str">
        <f ca="1">IF(AND(ISNUMBER($A155),ISNUMBER(AN$1)),IF(OFFSET(CountryData!$A$1,'Quality check'!$A155-1,'Quality check'!AN$1-1)=0,"",OFFSET(CountryData!$A$1,'Quality check'!$A155-1,'Quality check'!AN$1-1)),"")</f>
        <v/>
      </c>
      <c r="AO155" s="203" t="str">
        <f ca="1">IF(AND(ISNUMBER($A155),ISNUMBER(AO$1)),IF(OFFSET(CountryData!$A$1,'Quality check'!$A155-1,'Quality check'!AO$1-1)=0,"",OFFSET(CountryData!$A$1,'Quality check'!$A155-1,'Quality check'!AO$1-1)),"")</f>
        <v/>
      </c>
      <c r="AP155" s="203" t="str">
        <f ca="1">IF(AND(ISNUMBER($A155),ISNUMBER(AP$1)),IF(OFFSET(CountryData!$A$1,'Quality check'!$A155-1,'Quality check'!AP$1-1)=0,"",OFFSET(CountryData!$A$1,'Quality check'!$A155-1,'Quality check'!AP$1-1)),"")</f>
        <v/>
      </c>
      <c r="AQ155" s="202" t="str">
        <f ca="1">IF(AND(ISNUMBER($A155),ISNUMBER(AQ$1)),IF(OFFSET(CountryData!$A$1,'Quality check'!$A155-1,'Quality check'!AQ$1-1)=0,"",OFFSET(CountryData!$A$1,'Quality check'!$A155-1,'Quality check'!AQ$1-1)),"")</f>
        <v/>
      </c>
      <c r="AR155" s="202" t="str">
        <f ca="1">IF(AND(ISNUMBER($A155),ISNUMBER(AR$1)),IF(OFFSET(CountryData!$A$1,'Quality check'!$A155-1,'Quality check'!AR$1-1)=0,"",OFFSET(CountryData!$A$1,'Quality check'!$A155-1,'Quality check'!AR$1-1)),"")</f>
        <v/>
      </c>
      <c r="AS155" s="202" t="str">
        <f ca="1">IF(AND(ISNUMBER($A155),ISNUMBER(AS$1)),IF(OFFSET(CountryData!$A$1,'Quality check'!$A155-1,'Quality check'!AS$1-1)=0,"",OFFSET(CountryData!$A$1,'Quality check'!$A155-1,'Quality check'!AS$1-1)),"")</f>
        <v/>
      </c>
      <c r="AT155" s="202" t="str">
        <f ca="1">IF(AND(ISNUMBER($A155),ISNUMBER(AT$1)),IF(OFFSET(CountryData!$A$1,'Quality check'!$A155-1,'Quality check'!AT$1-1)=0,"",OFFSET(CountryData!$A$1,'Quality check'!$A155-1,'Quality check'!AT$1-1)),"")</f>
        <v/>
      </c>
      <c r="AU155" s="202" t="str">
        <f ca="1">IF(AND(ISNUMBER($A155),ISNUMBER(AU$1)),IF(OFFSET(CountryData!$A$1,'Quality check'!$A155-1,'Quality check'!AU$1-1)=0,"",OFFSET(CountryData!$A$1,'Quality check'!$A155-1,'Quality check'!AU$1-1)),"")</f>
        <v/>
      </c>
      <c r="AV155" s="202" t="str">
        <f ca="1">IF(AND(ISNUMBER($A155),ISNUMBER(AV$1)),IF(OFFSET(CountryData!$A$1,'Quality check'!$A155-1,'Quality check'!AV$1-1)=0,"",OFFSET(CountryData!$A$1,'Quality check'!$A155-1,'Quality check'!AV$1-1)),"")</f>
        <v/>
      </c>
      <c r="AW155" s="203" t="str">
        <f ca="1">IF(AND(ISNUMBER($A155),ISNUMBER(AW$1)),IF(OFFSET(CountryData!$A$1,'Quality check'!$A155-1,'Quality check'!AW$1-1)=0,"",OFFSET(CountryData!$A$1,'Quality check'!$A155-1,'Quality check'!AW$1-1)),"")</f>
        <v/>
      </c>
      <c r="AX155" s="203" t="str">
        <f ca="1">IF(AND(ISNUMBER($A155),ISNUMBER(AX$1)),IF(OFFSET(CountryData!$A$1,'Quality check'!$A155-1,'Quality check'!AX$1-1)=0,"",OFFSET(CountryData!$A$1,'Quality check'!$A155-1,'Quality check'!AX$1-1)),"")</f>
        <v/>
      </c>
      <c r="AY155" s="202" t="str">
        <f ca="1">IF(AND(ISNUMBER($A155),ISNUMBER(AY$1)),IF(OFFSET(CountryData!$A$1,'Quality check'!$A155-1,'Quality check'!AY$1-1)=0,"",OFFSET(CountryData!$A$1,'Quality check'!$A155-1,'Quality check'!AY$1-1)),"")</f>
        <v/>
      </c>
      <c r="AZ155" s="202" t="str">
        <f ca="1">IF(AND(ISNUMBER($A155),ISNUMBER(AZ$1)),IF(OFFSET(CountryData!$A$1,'Quality check'!$A155-1,'Quality check'!AZ$1-1)=0,"",OFFSET(CountryData!$A$1,'Quality check'!$A155-1,'Quality check'!AZ$1-1)),"")</f>
        <v/>
      </c>
      <c r="BA155" s="202" t="str">
        <f ca="1">IF(AND(ISNUMBER($A155),ISNUMBER(BA$1)),IF(OFFSET(CountryData!$A$1,'Quality check'!$A155-1,'Quality check'!BA$1-1)=0,"",OFFSET(CountryData!$A$1,'Quality check'!$A155-1,'Quality check'!BA$1-1)),"")</f>
        <v/>
      </c>
      <c r="BB155" s="202" t="str">
        <f ca="1">IF(AND(ISNUMBER($A155),ISNUMBER(BB$1)),IF(OFFSET(CountryData!$A$1,'Quality check'!$A155-1,'Quality check'!BB$1-1)=0,"",OFFSET(CountryData!$A$1,'Quality check'!$A155-1,'Quality check'!BB$1-1)),"")</f>
        <v/>
      </c>
      <c r="BC155" s="202" t="str">
        <f ca="1">IF(AND(ISNUMBER($A155),ISNUMBER(BC$1)),IF(OFFSET(CountryData!$A$1,'Quality check'!$A155-1,'Quality check'!BC$1-1)=0,"",OFFSET(CountryData!$A$1,'Quality check'!$A155-1,'Quality check'!BC$1-1)),"")</f>
        <v/>
      </c>
      <c r="BD155" s="313" t="str">
        <f ca="1">IF(AND(ISNUMBER($A155),ISNUMBER(BD$1)),IF(OFFSET(CountryData!$A$1,'Quality check'!$A155-1,'Quality check'!BD$1-1)=0,"",OFFSET(CountryData!$A$1,'Quality check'!$A155-1,'Quality check'!BD$1-1)),"")</f>
        <v/>
      </c>
      <c r="BE155" s="313" t="str">
        <f ca="1">IF(AND(ISNUMBER($A155),ISNUMBER(BE$1)),IF(OFFSET(CountryData!$A$1,'Quality check'!$A155-1,'Quality check'!BE$1-1)=0,"",OFFSET(CountryData!$A$1,'Quality check'!$A155-1,'Quality check'!BE$1-1)),"")</f>
        <v/>
      </c>
      <c r="BF155" s="313" t="str">
        <f ca="1">IF(AND(ISNUMBER($A155),ISNUMBER(BF$1)),IF(OFFSET(CountryData!$A$1,'Quality check'!$A155-1,'Quality check'!BF$1-1)=0,"",OFFSET(CountryData!$A$1,'Quality check'!$A155-1,'Quality check'!BF$1-1)),"")</f>
        <v/>
      </c>
      <c r="BG155" s="203" t="str">
        <f ca="1">IF(AND(ISNUMBER($A155),ISNUMBER(BG$1)),IF(OFFSET(CountryData!$A$1,'Quality check'!$A155-1,'Quality check'!BG$1-1)=0,"",OFFSET(CountryData!$A$1,'Quality check'!$A155-1,'Quality check'!BG$1-1)),"")</f>
        <v/>
      </c>
      <c r="BH155" s="202" t="str">
        <f ca="1">IF(AND(ISNUMBER($A155),ISNUMBER(BH$1)),IF(OFFSET(CountryData!$A$1,'Quality check'!$A155-1,'Quality check'!BH$1-1)=0,"",OFFSET(CountryData!$A$1,'Quality check'!$A155-1,'Quality check'!BH$1-1)),"")</f>
        <v/>
      </c>
      <c r="BI155" s="203" t="str">
        <f ca="1">IF(AND(ISNUMBER($A155),ISNUMBER(BI$1)),IF(OFFSET(CountryData!$A$1,'Quality check'!$A155-1,'Quality check'!BI$1-1)=0,"",OFFSET(CountryData!$A$1,'Quality check'!$A155-1,'Quality check'!BI$1-1)),"")</f>
        <v/>
      </c>
      <c r="BJ155" s="202" t="str">
        <f ca="1">IF(AND(ISNUMBER($A155),ISNUMBER(BJ$1)),IF(OFFSET(CountryData!$A$1,'Quality check'!$A155-1,'Quality check'!BJ$1-1)=0,"",OFFSET(CountryData!$A$1,'Quality check'!$A155-1,'Quality check'!BJ$1-1)),"")</f>
        <v/>
      </c>
      <c r="BK155" s="202" t="str">
        <f ca="1">IF(AND(ISNUMBER($A155),ISNUMBER(BK$1)),IF(OFFSET(CountryData!$A$1,'Quality check'!$A155-1,'Quality check'!BK$1-1)=0,"",OFFSET(CountryData!$A$1,'Quality check'!$A155-1,'Quality check'!BK$1-1)),"")</f>
        <v/>
      </c>
      <c r="BL155" s="308" t="str">
        <f ca="1">IF(AND(ISNUMBER($A155),ISNUMBER(BL$1)),IF(OFFSET(CountryData!$A$1,'Quality check'!$A155-1,'Quality check'!BL$1-1)=0,"",OFFSET(CountryData!$A$1,'Quality check'!$A155-1,'Quality check'!BL$1-1)),"")</f>
        <v/>
      </c>
      <c r="BM155" s="308" t="str">
        <f ca="1">IF(AND(ISNUMBER($A155),ISNUMBER(BM$1)),IF(OFFSET(CountryData!$A$1,'Quality check'!$A155-1,'Quality check'!BM$1-1)=0,"",OFFSET(CountryData!$A$1,'Quality check'!$A155-1,'Quality check'!BM$1-1)),"")</f>
        <v/>
      </c>
      <c r="BN155" s="308" t="str">
        <f ca="1">IF(AND(ISNUMBER($A155),ISNUMBER(BN$1)),IF(OFFSET(CountryData!$A$1,'Quality check'!$A155-1,'Quality check'!BN$1-1)=0,"",OFFSET(CountryData!$A$1,'Quality check'!$A155-1,'Quality check'!BN$1-1)),"")</f>
        <v/>
      </c>
      <c r="BO155" s="308" t="str">
        <f ca="1">IF(AND(ISNUMBER($A155),ISNUMBER(BO$1)),IF(OFFSET(CountryData!$A$1,'Quality check'!$A155-1,'Quality check'!BO$1-1)=0,"",OFFSET(CountryData!$A$1,'Quality check'!$A155-1,'Quality check'!BO$1-1)),"")</f>
        <v/>
      </c>
      <c r="BP155" s="308" t="str">
        <f ca="1">IF(AND(ISNUMBER($A155),ISNUMBER(BP$1)),IF(OFFSET(CountryData!$A$1,'Quality check'!$A155-1,'Quality check'!BP$1-1)=0,"",OFFSET(CountryData!$A$1,'Quality check'!$A155-1,'Quality check'!BP$1-1)),"")</f>
        <v/>
      </c>
      <c r="BQ155" s="308" t="str">
        <f ca="1">IF(AND(ISNUMBER($A155),ISNUMBER(BQ$1)),IF(OFFSET(CountryData!$A$1,'Quality check'!$A155-1,'Quality check'!BQ$1-1)=0,"",OFFSET(CountryData!$A$1,'Quality check'!$A155-1,'Quality check'!BQ$1-1)),"")</f>
        <v/>
      </c>
      <c r="BR155" s="308" t="str">
        <f ca="1">IF(AND(ISNUMBER($A155),ISNUMBER(BR$1)),IF(OFFSET(CountryData!$A$1,'Quality check'!$A155-1,'Quality check'!BR$1-1)=0,"",OFFSET(CountryData!$A$1,'Quality check'!$A155-1,'Quality check'!BR$1-1)),"")</f>
        <v/>
      </c>
      <c r="BS155" s="308" t="str">
        <f ca="1">IF(AND(ISNUMBER($A155),ISNUMBER(BS$1)),IF(OFFSET(CountryData!$A$1,'Quality check'!$A155-1,'Quality check'!BS$1-1)=0,"",OFFSET(CountryData!$A$1,'Quality check'!$A155-1,'Quality check'!BS$1-1)),"")</f>
        <v/>
      </c>
      <c r="BT155" s="308" t="str">
        <f ca="1">IF(AND(ISNUMBER($A155),ISNUMBER(BT$1)),IF(OFFSET(CountryData!$A$1,'Quality check'!$A155-1,'Quality check'!BT$1-1)=0,"",OFFSET(CountryData!$A$1,'Quality check'!$A155-1,'Quality check'!BT$1-1)),"")</f>
        <v/>
      </c>
      <c r="BU155" s="308" t="str">
        <f ca="1">IF(AND(ISNUMBER($A155),ISNUMBER(BU$1)),IF(OFFSET(CountryData!$A$1,'Quality check'!$A155-1,'Quality check'!BU$1-1)=0,"",OFFSET(CountryData!$A$1,'Quality check'!$A155-1,'Quality check'!BU$1-1)),"")</f>
        <v/>
      </c>
      <c r="BV155" s="308" t="str">
        <f ca="1">IF(AND(ISNUMBER($A155),ISNUMBER(BV$1)),IF(OFFSET(CountryData!$A$1,'Quality check'!$A155-1,'Quality check'!BV$1-1)=0,"",OFFSET(CountryData!$A$1,'Quality check'!$A155-1,'Quality check'!BV$1-1)),"")</f>
        <v/>
      </c>
      <c r="BW155" s="308" t="str">
        <f ca="1">IF(AND(ISNUMBER($A155),ISNUMBER(BW$1)),IF(OFFSET(CountryData!$A$1,'Quality check'!$A155-1,'Quality check'!BW$1-1)=0,"",OFFSET(CountryData!$A$1,'Quality check'!$A155-1,'Quality check'!BW$1-1)),"")</f>
        <v/>
      </c>
      <c r="BX155" s="202" t="str">
        <f ca="1">IF(AND(ISNUMBER($A155),ISNUMBER(BX$1)),IF(OFFSET(CountryData!$A$1,'Quality check'!$A155-1,'Quality check'!BX$1-1)=0,"",OFFSET(CountryData!$A$1,'Quality check'!$A155-1,'Quality check'!BX$1-1)),"")</f>
        <v/>
      </c>
      <c r="BY155" s="308" t="str">
        <f ca="1">IF(AND(ISNUMBER($A155),ISNUMBER(BY$1)),IF(OFFSET(CountryData!$A$1,'Quality check'!$A155-1,'Quality check'!BY$1-1)=0,"",OFFSET(CountryData!$A$1,'Quality check'!$A155-1,'Quality check'!BY$1-1)),"")</f>
        <v/>
      </c>
      <c r="BZ155" s="308" t="str">
        <f ca="1">IF(AND(ISNUMBER($A155),ISNUMBER(BZ$1)),IF(OFFSET(CountryData!$A$1,'Quality check'!$A155-1,'Quality check'!BZ$1-1)=0,"",OFFSET(CountryData!$A$1,'Quality check'!$A155-1,'Quality check'!BZ$1-1)),"")</f>
        <v/>
      </c>
      <c r="CA155" s="308" t="str">
        <f ca="1">IF(AND(ISNUMBER($A155),ISNUMBER(CA$1)),IF(OFFSET(CountryData!$A$1,'Quality check'!$A155-1,'Quality check'!CA$1-1)=0,"",OFFSET(CountryData!$A$1,'Quality check'!$A155-1,'Quality check'!CA$1-1)),"")</f>
        <v/>
      </c>
      <c r="CB155" s="308" t="str">
        <f ca="1">IF(AND(ISNUMBER($A155),ISNUMBER(CB$1)),IF(OFFSET(CountryData!$A$1,'Quality check'!$A155-1,'Quality check'!CB$1-1)=0,"",OFFSET(CountryData!$A$1,'Quality check'!$A155-1,'Quality check'!CB$1-1)),"")</f>
        <v/>
      </c>
      <c r="CC155" s="308" t="str">
        <f ca="1">IF(AND(ISNUMBER($A155),ISNUMBER(CC$1)),IF(OFFSET(CountryData!$A$1,'Quality check'!$A155-1,'Quality check'!CC$1-1)=0,"",OFFSET(CountryData!$A$1,'Quality check'!$A155-1,'Quality check'!CC$1-1)),"")</f>
        <v/>
      </c>
      <c r="CD155" s="308" t="str">
        <f ca="1">IF(AND(ISNUMBER($A155),ISNUMBER(CD$1)),IF(OFFSET(CountryData!$A$1,'Quality check'!$A155-1,'Quality check'!CD$1-1)=0,"",OFFSET(CountryData!$A$1,'Quality check'!$A155-1,'Quality check'!CD$1-1)),"")</f>
        <v/>
      </c>
      <c r="CE155" s="308" t="str">
        <f ca="1">IF(AND(ISNUMBER($A155),ISNUMBER(CE$1)),IF(OFFSET(CountryData!$A$1,'Quality check'!$A155-1,'Quality check'!CE$1-1)=0,"",OFFSET(CountryData!$A$1,'Quality check'!$A155-1,'Quality check'!CE$1-1)),"")</f>
        <v/>
      </c>
      <c r="CF155" s="308" t="str">
        <f ca="1">IF(AND(ISNUMBER($A155),ISNUMBER(CF$1)),IF(OFFSET(CountryData!$A$1,'Quality check'!$A155-1,'Quality check'!CF$1-1)=0,"",OFFSET(CountryData!$A$1,'Quality check'!$A155-1,'Quality check'!CF$1-1)),"")</f>
        <v/>
      </c>
      <c r="CG155" s="308" t="str">
        <f ca="1">IF(AND(ISNUMBER($A155),ISNUMBER(CG$1)),IF(OFFSET(CountryData!$A$1,'Quality check'!$A155-1,'Quality check'!CG$1-1)=0,"",OFFSET(CountryData!$A$1,'Quality check'!$A155-1,'Quality check'!CG$1-1)),"")</f>
        <v/>
      </c>
      <c r="CH155" s="308" t="str">
        <f ca="1">IF(AND(ISNUMBER($A155),ISNUMBER(CH$1)),IF(OFFSET(CountryData!$A$1,'Quality check'!$A155-1,'Quality check'!CH$1-1)=0,"",OFFSET(CountryData!$A$1,'Quality check'!$A155-1,'Quality check'!CH$1-1)),"")</f>
        <v/>
      </c>
      <c r="CI155" s="308" t="str">
        <f ca="1">IF(AND(ISNUMBER($A155),ISNUMBER(CI$1)),IF(OFFSET(CountryData!$A$1,'Quality check'!$A155-1,'Quality check'!CI$1-1)=0,"",OFFSET(CountryData!$A$1,'Quality check'!$A155-1,'Quality check'!CI$1-1)),"")</f>
        <v/>
      </c>
      <c r="CJ155" s="308" t="str">
        <f ca="1">IF(AND(ISNUMBER($A155),ISNUMBER(CJ$1)),IF(OFFSET(CountryData!$A$1,'Quality check'!$A155-1,'Quality check'!CJ$1-1)=0,"",OFFSET(CountryData!$A$1,'Quality check'!$A155-1,'Quality check'!CJ$1-1)),"")</f>
        <v/>
      </c>
      <c r="CK155" s="202" t="str">
        <f ca="1">IF(AND(ISNUMBER($A155),ISNUMBER(CK$1)),IF(OFFSET(CountryData!$A$1,'Quality check'!$A155-1,'Quality check'!CK$1-1)=0,"",OFFSET(CountryData!$A$1,'Quality check'!$A155-1,'Quality check'!CK$1-1)),"")</f>
        <v/>
      </c>
      <c r="CL155" s="308" t="str">
        <f ca="1">IF(AND(ISNUMBER($A155),ISNUMBER(CL$1)),IF(OFFSET(CountryData!$A$1,'Quality check'!$A155-1,'Quality check'!CL$1-1)=0,"",OFFSET(CountryData!$A$1,'Quality check'!$A155-1,'Quality check'!CL$1-1)),"")</f>
        <v/>
      </c>
      <c r="CM155" s="308" t="str">
        <f ca="1">IF(AND(ISNUMBER($A155),ISNUMBER(CM$1)),IF(OFFSET(CountryData!$A$1,'Quality check'!$A155-1,'Quality check'!CM$1-1)=0,"",OFFSET(CountryData!$A$1,'Quality check'!$A155-1,'Quality check'!CM$1-1)),"")</f>
        <v/>
      </c>
      <c r="CN155" s="308" t="str">
        <f ca="1">IF(AND(ISNUMBER($A155),ISNUMBER(CN$1)),IF(OFFSET(CountryData!$A$1,'Quality check'!$A155-1,'Quality check'!CN$1-1)=0,"",OFFSET(CountryData!$A$1,'Quality check'!$A155-1,'Quality check'!CN$1-1)),"")</f>
        <v/>
      </c>
      <c r="CO155" s="308" t="str">
        <f ca="1">IF(AND(ISNUMBER($A155),ISNUMBER(CO$1)),IF(OFFSET(CountryData!$A$1,'Quality check'!$A155-1,'Quality check'!CO$1-1)=0,"",OFFSET(CountryData!$A$1,'Quality check'!$A155-1,'Quality check'!CO$1-1)),"")</f>
        <v/>
      </c>
      <c r="CP155" s="308" t="str">
        <f ca="1">IF(AND(ISNUMBER($A155),ISNUMBER(CP$1)),IF(OFFSET(CountryData!$A$1,'Quality check'!$A155-1,'Quality check'!CP$1-1)=0,"",OFFSET(CountryData!$A$1,'Quality check'!$A155-1,'Quality check'!CP$1-1)),"")</f>
        <v/>
      </c>
      <c r="CQ155" s="308" t="str">
        <f ca="1">IF(AND(ISNUMBER($A155),ISNUMBER(CQ$1)),IF(OFFSET(CountryData!$A$1,'Quality check'!$A155-1,'Quality check'!CQ$1-1)=0,"",OFFSET(CountryData!$A$1,'Quality check'!$A155-1,'Quality check'!CQ$1-1)),"")</f>
        <v/>
      </c>
      <c r="CR155" s="203" t="str">
        <f ca="1">IF(AND(ISNUMBER($A155),ISNUMBER(CR$1)),IF(OFFSET(CountryData!$A$1,'Quality check'!$A155-1,'Quality check'!CR$1-1)=0,"",OFFSET(CountryData!$A$1,'Quality check'!$A155-1,'Quality check'!CR$1-1)),"")</f>
        <v/>
      </c>
      <c r="CS155" s="203" t="str">
        <f ca="1">IF(AND(ISNUMBER($A155),ISNUMBER(CS$1)),IF(OFFSET(CountryData!$A$1,'Quality check'!$A155-1,'Quality check'!CS$1-1)=0,"",OFFSET(CountryData!$A$1,'Quality check'!$A155-1,'Quality check'!CS$1-1)),"")</f>
        <v/>
      </c>
      <c r="CT155" s="203" t="str">
        <f ca="1">IF(AND(ISNUMBER($A155),ISNUMBER(CT$1)),IF(OFFSET(CountryData!$A$1,'Quality check'!$A155-1,'Quality check'!CT$1-1)=0,"",OFFSET(CountryData!$A$1,'Quality check'!$A155-1,'Quality check'!CT$1-1)),"")</f>
        <v/>
      </c>
      <c r="CU155" s="203" t="str">
        <f ca="1">IF(AND(ISNUMBER($A155),ISNUMBER(CU$1)),IF(OFFSET(CountryData!$A$1,'Quality check'!$A155-1,'Quality check'!CU$1-1)=0,"",OFFSET(CountryData!$A$1,'Quality check'!$A155-1,'Quality check'!CU$1-1)),"")</f>
        <v/>
      </c>
      <c r="CV155" s="203" t="str">
        <f ca="1">IF(AND(ISNUMBER($A155),ISNUMBER(CV$1)),IF(OFFSET(CountryData!$A$1,'Quality check'!$A155-1,'Quality check'!CV$1-1)=0,"",OFFSET(CountryData!$A$1,'Quality check'!$A155-1,'Quality check'!CV$1-1)),"")</f>
        <v/>
      </c>
      <c r="CW155" s="203" t="str">
        <f ca="1">IF(AND(ISNUMBER($A155),ISNUMBER(CW$1)),IF(OFFSET(CountryData!$A$1,'Quality check'!$A155-1,'Quality check'!CW$1-1)=0,"",OFFSET(CountryData!$A$1,'Quality check'!$A155-1,'Quality check'!CW$1-1)),"")</f>
        <v/>
      </c>
      <c r="CX155" s="203" t="str">
        <f ca="1">IF(AND(ISNUMBER($A155),ISNUMBER(CX$1)),IF(OFFSET(CountryData!$A$1,'Quality check'!$A155-1,'Quality check'!CX$1-1)=0,"",OFFSET(CountryData!$A$1,'Quality check'!$A155-1,'Quality check'!CX$1-1)),"")</f>
        <v/>
      </c>
      <c r="CY155" s="203" t="str">
        <f ca="1">IF(AND(ISNUMBER($A155),ISNUMBER(CY$1)),IF(OFFSET(CountryData!$A$1,'Quality check'!$A155-1,'Quality check'!CY$1-1)=0,"",OFFSET(CountryData!$A$1,'Quality check'!$A155-1,'Quality check'!CY$1-1)),"")</f>
        <v/>
      </c>
      <c r="CZ155" s="308" t="str">
        <f ca="1">IF(AND(ISNUMBER($A155),ISNUMBER(CZ$1)),IF(OFFSET(CountryData!$A$1,'Quality check'!$A155-1,'Quality check'!CZ$1-1)=0,"",OFFSET(CountryData!$A$1,'Quality check'!$A155-1,'Quality check'!CZ$1-1)),"")</f>
        <v/>
      </c>
      <c r="DA155" s="308" t="str">
        <f ca="1">IF(AND(ISNUMBER($A155),ISNUMBER(DA$1)),IF(OFFSET(CountryData!$A$1,'Quality check'!$A155-1,'Quality check'!DA$1-1)=0,"",OFFSET(CountryData!$A$1,'Quality check'!$A155-1,'Quality check'!DA$1-1)),"")</f>
        <v/>
      </c>
      <c r="DB155" s="202" t="str">
        <f ca="1">IF(AND(ISNUMBER($A155),ISNUMBER(DB$1)),IF(OFFSET(CountryData!$A$1,'Quality check'!$A155-1,'Quality check'!DB$1-1)=0,"",OFFSET(CountryData!$A$1,'Quality check'!$A155-1,'Quality check'!DB$1-1)),"")</f>
        <v/>
      </c>
      <c r="DC155" s="308" t="str">
        <f ca="1">IF(AND(ISNUMBER($A155),ISNUMBER(DC$1)),IF(OFFSET(CountryData!$A$1,'Quality check'!$A155-1,'Quality check'!DC$1-1)=0,"",OFFSET(CountryData!$A$1,'Quality check'!$A155-1,'Quality check'!DC$1-1)),"")</f>
        <v/>
      </c>
      <c r="DD155" s="308" t="str">
        <f ca="1">IF(AND(ISNUMBER($A155),ISNUMBER(DD$1)),IF(OFFSET(CountryData!$A$1,'Quality check'!$A155-1,'Quality check'!DD$1-1)=0,"",OFFSET(CountryData!$A$1,'Quality check'!$A155-1,'Quality check'!DD$1-1)),"")</f>
        <v/>
      </c>
      <c r="DE155" s="202" t="str">
        <f ca="1">IF(AND(ISNUMBER($A155),ISNUMBER(DE$1)),IF(OFFSET(CountryData!$A$1,'Quality check'!$A155-1,'Quality check'!DE$1-1)=0,"",OFFSET(CountryData!$A$1,'Quality check'!$A155-1,'Quality check'!DE$1-1)),"")</f>
        <v/>
      </c>
      <c r="DF155" s="203" t="str">
        <f ca="1">IF(AND(ISNUMBER($A155),ISNUMBER(DF$1)),IF(OFFSET(CountryData!$A$1,'Quality check'!$A155-1,'Quality check'!DF$1-1)=0,"",OFFSET(CountryData!$A$1,'Quality check'!$A155-1,'Quality check'!DF$1-1)),"")</f>
        <v/>
      </c>
      <c r="DG155" s="308" t="str">
        <f ca="1">IF(AND(ISNUMBER($A155),ISNUMBER(DG$1)),IF(OFFSET(CountryData!$A$1,'Quality check'!$A155-1,'Quality check'!DG$1-1)=0,"",OFFSET(CountryData!$A$1,'Quality check'!$A155-1,'Quality check'!DG$1-1)),"")</f>
        <v/>
      </c>
      <c r="DH155" s="203" t="str">
        <f ca="1">IF(AND(ISNUMBER($A155),ISNUMBER(DH$1)),IF(OFFSET(CountryData!$A$1,'Quality check'!$A155-1,'Quality check'!DH$1-1)=0,"",OFFSET(CountryData!$A$1,'Quality check'!$A155-1,'Quality check'!DH$1-1)),"")</f>
        <v/>
      </c>
      <c r="DI155" s="308" t="str">
        <f ca="1">IF(AND(ISNUMBER($A155),ISNUMBER(DI$1)),IF(OFFSET(CountryData!$A$1,'Quality check'!$A155-1,'Quality check'!DI$1-1)=0,"",OFFSET(CountryData!$A$1,'Quality check'!$A155-1,'Quality check'!DI$1-1)),"")</f>
        <v/>
      </c>
      <c r="DJ155" s="308" t="str">
        <f ca="1">IF(AND(ISNUMBER($A155),ISNUMBER(DJ$1)),IF(OFFSET(CountryData!$A$1,'Quality check'!$A155-1,'Quality check'!DJ$1-1)=0,"",OFFSET(CountryData!$A$1,'Quality check'!$A155-1,'Quality check'!DJ$1-1)),"")</f>
        <v/>
      </c>
      <c r="DK155" s="203" t="str">
        <f ca="1">IF(AND(ISNUMBER($A155),ISNUMBER(DK$1)),IF(OFFSET(CountryData!$A$1,'Quality check'!$A155-1,'Quality check'!DK$1-1)=0,"",OFFSET(CountryData!$A$1,'Quality check'!$A155-1,'Quality check'!DK$1-1)),"")</f>
        <v/>
      </c>
      <c r="DL155" s="203" t="str">
        <f ca="1">IF(AND(ISNUMBER($A155),ISNUMBER(DL$1)),IF(OFFSET(CountryData!$A$1,'Quality check'!$A155-1,'Quality check'!DL$1-1)=0,"",OFFSET(CountryData!$A$1,'Quality check'!$A155-1,'Quality check'!DL$1-1)),"")</f>
        <v/>
      </c>
      <c r="DM155" s="203" t="str">
        <f ca="1">IF(AND(ISNUMBER($A155),ISNUMBER(DM$1)),IF(OFFSET(CountryData!$A$1,'Quality check'!$A155-1,'Quality check'!DM$1-1)=0,"",OFFSET(CountryData!$A$1,'Quality check'!$A155-1,'Quality check'!DM$1-1)),"")</f>
        <v/>
      </c>
      <c r="DN155" s="203" t="str">
        <f ca="1">IF(AND(ISNUMBER($A155),ISNUMBER(DN$1)),IF(OFFSET(CountryData!$A$1,'Quality check'!$A155-1,'Quality check'!DN$1-1)=0,"",OFFSET(CountryData!$A$1,'Quality check'!$A155-1,'Quality check'!DN$1-1)),"")</f>
        <v/>
      </c>
      <c r="DO155" t="str">
        <f ca="1">IF(AND(ISNUMBER($A155),ISNUMBER(DO$1)),IF(OFFSET(CountryData!$A$1,'Quality check'!$A155-1,'Quality check'!DO$1-1)=0,"",OFFSET(CountryData!$A$1,'Quality check'!$A155-1,'Quality check'!DO$1-1)),"")</f>
        <v/>
      </c>
      <c r="DP155" t="str">
        <f ca="1">IF(AND(ISNUMBER($A155),ISNUMBER(DP$1)),IF(OFFSET(CountryData!$A$1,'Quality check'!$A155-1,'Quality check'!DP$1-1)=0,"",OFFSET(CountryData!$A$1,'Quality check'!$A155-1,'Quality check'!DP$1-1)),"")</f>
        <v/>
      </c>
      <c r="EF155" t="str">
        <f t="shared" ref="EF155:EF218" si="17">IF(D155&lt;&gt;"",IF(D155=D154,EF154,EF154+1),"")</f>
        <v/>
      </c>
      <c r="EG155" t="str">
        <f t="shared" ref="EG155:EG218" si="18">IF(EF155&lt;&gt;EF154,EF155,"")</f>
        <v/>
      </c>
      <c r="EH155" t="str">
        <f t="shared" si="16"/>
        <v/>
      </c>
    </row>
    <row r="156" spans="1:138" x14ac:dyDescent="0.25">
      <c r="F156" s="203" t="str">
        <f ca="1">IF(AND(ISNUMBER($A156),ISNUMBER(F$1)),IF(OFFSET(CountryData!$A$1,'Quality check'!$A156-1,'Quality check'!F$1-1)=0,"",OFFSET(CountryData!$A$1,'Quality check'!$A156-1,'Quality check'!F$1-1)),"")</f>
        <v/>
      </c>
      <c r="G156" s="203" t="str">
        <f ca="1">IF(AND(ISNUMBER($A156),ISNUMBER(G$1)),IF(OFFSET(CountryData!$A$1,'Quality check'!$A156-1,'Quality check'!G$1-1)=0,"",OFFSET(CountryData!$A$1,'Quality check'!$A156-1,'Quality check'!G$1-1)),"")</f>
        <v/>
      </c>
      <c r="H156" s="202" t="str">
        <f ca="1">IF(AND(ISNUMBER($A156),ISNUMBER(H$1)),IF(OFFSET(CountryData!$A$1,'Quality check'!$A156-1,'Quality check'!H$1-1)=0,"",OFFSET(CountryData!$A$1,'Quality check'!$A156-1,'Quality check'!H$1-1)),"")</f>
        <v/>
      </c>
      <c r="I156" s="202" t="str">
        <f ca="1">IF(AND(ISNUMBER($A156),ISNUMBER(I$1)),IF(OFFSET(CountryData!$A$1,'Quality check'!$A156-1,'Quality check'!I$1-1)=0,"",OFFSET(CountryData!$A$1,'Quality check'!$A156-1,'Quality check'!I$1-1)),"")</f>
        <v/>
      </c>
      <c r="J156" s="203" t="str">
        <f ca="1">IF(AND(ISNUMBER($A156),ISNUMBER(J$1)),IF(OFFSET(CountryData!$A$1,'Quality check'!$A156-1,'Quality check'!J$1-1)=0,"",OFFSET(CountryData!$A$1,'Quality check'!$A156-1,'Quality check'!J$1-1)),"")</f>
        <v/>
      </c>
      <c r="K156" s="203" t="str">
        <f ca="1">IF(AND(ISNUMBER($A156),ISNUMBER(K$1)),IF(OFFSET(CountryData!$A$1,'Quality check'!$A156-1,'Quality check'!K$1-1)=0,"",OFFSET(CountryData!$A$1,'Quality check'!$A156-1,'Quality check'!K$1-1)),"")</f>
        <v/>
      </c>
      <c r="L156" s="203" t="str">
        <f ca="1">IF(AND(ISNUMBER($A156),ISNUMBER(L$1)),IF(OFFSET(CountryData!$A$1,'Quality check'!$A156-1,'Quality check'!L$1-1)=0,"",OFFSET(CountryData!$A$1,'Quality check'!$A156-1,'Quality check'!L$1-1)),"")</f>
        <v/>
      </c>
      <c r="M156" s="203" t="str">
        <f ca="1">IF(AND(ISNUMBER($A156),ISNUMBER(M$1)),IF(OFFSET(CountryData!$A$1,'Quality check'!$A156-1,'Quality check'!M$1-1)=0,"",OFFSET(CountryData!$A$1,'Quality check'!$A156-1,'Quality check'!M$1-1)),"")</f>
        <v/>
      </c>
      <c r="N156" s="203" t="str">
        <f ca="1">IF(AND(ISNUMBER($A156),ISNUMBER(N$1)),IF(OFFSET(CountryData!$A$1,'Quality check'!$A156-1,'Quality check'!N$1-1)=0,"",OFFSET(CountryData!$A$1,'Quality check'!$A156-1,'Quality check'!N$1-1)),"")</f>
        <v/>
      </c>
      <c r="O156" s="203" t="str">
        <f ca="1">IF(AND(ISNUMBER($A156),ISNUMBER(O$1)),IF(OFFSET(CountryData!$A$1,'Quality check'!$A156-1,'Quality check'!O$1-1)=0,"",OFFSET(CountryData!$A$1,'Quality check'!$A156-1,'Quality check'!O$1-1)),"")</f>
        <v/>
      </c>
      <c r="P156" s="203" t="str">
        <f ca="1">IF(AND(ISNUMBER($A156),ISNUMBER(P$1)),IF(OFFSET(CountryData!$A$1,'Quality check'!$A156-1,'Quality check'!P$1-1)=0,"",OFFSET(CountryData!$A$1,'Quality check'!$A156-1,'Quality check'!P$1-1)),"")</f>
        <v/>
      </c>
      <c r="Q156" s="203" t="str">
        <f ca="1">IF(AND(ISNUMBER($A156),ISNUMBER(Q$1)),IF(OFFSET(CountryData!$A$1,'Quality check'!$A156-1,'Quality check'!Q$1-1)=0,"",OFFSET(CountryData!$A$1,'Quality check'!$A156-1,'Quality check'!Q$1-1)),"")</f>
        <v/>
      </c>
      <c r="R156" s="203" t="str">
        <f ca="1">IF(AND(ISNUMBER($A156),ISNUMBER(R$1)),IF(OFFSET(CountryData!$A$1,'Quality check'!$A156-1,'Quality check'!R$1-1)=0,"",OFFSET(CountryData!$A$1,'Quality check'!$A156-1,'Quality check'!R$1-1)),"")</f>
        <v/>
      </c>
      <c r="S156" s="203" t="str">
        <f ca="1">IF(AND(ISNUMBER($A156),ISNUMBER(S$1)),IF(OFFSET(CountryData!$A$1,'Quality check'!$A156-1,'Quality check'!S$1-1)=0,"",OFFSET(CountryData!$A$1,'Quality check'!$A156-1,'Quality check'!S$1-1)),"")</f>
        <v/>
      </c>
      <c r="T156" s="202" t="str">
        <f ca="1">IF(AND(ISNUMBER($A156),ISNUMBER(T$1)),IF(OFFSET(CountryData!$A$1,'Quality check'!$A156-1,'Quality check'!T$1-1)=0,"",OFFSET(CountryData!$A$1,'Quality check'!$A156-1,'Quality check'!T$1-1)),"")</f>
        <v/>
      </c>
      <c r="U156" s="203" t="str">
        <f ca="1">IF(AND(ISNUMBER($A156),ISNUMBER(U$1)),IF(OFFSET(CountryData!$A$1,'Quality check'!$A156-1,'Quality check'!U$1-1)=0,"",OFFSET(CountryData!$A$1,'Quality check'!$A156-1,'Quality check'!U$1-1)),"")</f>
        <v/>
      </c>
      <c r="V156" s="203" t="str">
        <f ca="1">IF(AND(ISNUMBER($A156),ISNUMBER(V$1)),IF(OFFSET(CountryData!$A$1,'Quality check'!$A156-1,'Quality check'!V$1-1)=0,"",OFFSET(CountryData!$A$1,'Quality check'!$A156-1,'Quality check'!V$1-1)),"")</f>
        <v/>
      </c>
      <c r="W156" s="202" t="str">
        <f ca="1">IF(AND(ISNUMBER($A156),ISNUMBER(W$1)),IF(OFFSET(CountryData!$A$1,'Quality check'!$A156-1,'Quality check'!W$1-1)=0,"",OFFSET(CountryData!$A$1,'Quality check'!$A156-1,'Quality check'!W$1-1)),"")</f>
        <v/>
      </c>
      <c r="X156" s="202" t="str">
        <f ca="1">IF(AND(ISNUMBER($A156),ISNUMBER(X$1)),IF(OFFSET(CountryData!$A$1,'Quality check'!$A156-1,'Quality check'!X$1-1)=0,"",OFFSET(CountryData!$A$1,'Quality check'!$A156-1,'Quality check'!X$1-1)),"")</f>
        <v/>
      </c>
      <c r="Y156" s="202" t="str">
        <f ca="1">IF(AND(ISNUMBER($A156),ISNUMBER(Y$1)),IF(OFFSET(CountryData!$A$1,'Quality check'!$A156-1,'Quality check'!Y$1-1)=0,"",OFFSET(CountryData!$A$1,'Quality check'!$A156-1,'Quality check'!Y$1-1)),"")</f>
        <v/>
      </c>
      <c r="Z156" s="202" t="str">
        <f ca="1">IF(AND(ISNUMBER($A156),ISNUMBER(Z$1)),IF(OFFSET(CountryData!$A$1,'Quality check'!$A156-1,'Quality check'!Z$1-1)=0,"",OFFSET(CountryData!$A$1,'Quality check'!$A156-1,'Quality check'!Z$1-1)),"")</f>
        <v/>
      </c>
      <c r="AA156" s="203" t="str">
        <f ca="1">IF(AND(ISNUMBER($A156),ISNUMBER(AA$1)),IF(OFFSET(CountryData!$A$1,'Quality check'!$A156-1,'Quality check'!AA$1-1)=0,"",OFFSET(CountryData!$A$1,'Quality check'!$A156-1,'Quality check'!AA$1-1)),"")</f>
        <v/>
      </c>
      <c r="AB156" s="203" t="str">
        <f ca="1">IF(AND(ISNUMBER($A156),ISNUMBER(AB$1)),IF(OFFSET(CountryData!$A$1,'Quality check'!$A156-1,'Quality check'!AB$1-1)=0,"",OFFSET(CountryData!$A$1,'Quality check'!$A156-1,'Quality check'!AB$1-1)),"")</f>
        <v/>
      </c>
      <c r="AC156" s="203" t="str">
        <f ca="1">IF(AND(ISNUMBER($A156),ISNUMBER(AC$1)),IF(OFFSET(CountryData!$A$1,'Quality check'!$A156-1,'Quality check'!AC$1-1)=0,"",OFFSET(CountryData!$A$1,'Quality check'!$A156-1,'Quality check'!AC$1-1)),"")</f>
        <v/>
      </c>
      <c r="AD156" s="203" t="str">
        <f ca="1">IF(AND(ISNUMBER($A156),ISNUMBER(AD$1)),IF(OFFSET(CountryData!$A$1,'Quality check'!$A156-1,'Quality check'!AD$1-1)=0,"",OFFSET(CountryData!$A$1,'Quality check'!$A156-1,'Quality check'!AD$1-1)),"")</f>
        <v/>
      </c>
      <c r="AE156" s="202" t="str">
        <f ca="1">IF(AND(ISNUMBER($A156),ISNUMBER(AE$1)),IF(OFFSET(CountryData!$A$1,'Quality check'!$A156-1,'Quality check'!AE$1-1)=0,"",OFFSET(CountryData!$A$1,'Quality check'!$A156-1,'Quality check'!AE$1-1)),"")</f>
        <v/>
      </c>
      <c r="AF156" s="308" t="str">
        <f ca="1">IF(AND(ISNUMBER($A156),ISNUMBER(AF$1)),IF(OFFSET(CountryData!$A$1,'Quality check'!$A156-1,'Quality check'!AF$1-1)=0,"",OFFSET(CountryData!$A$1,'Quality check'!$A156-1,'Quality check'!AF$1-1)),"")</f>
        <v/>
      </c>
      <c r="AG156" s="203" t="str">
        <f ca="1">IF(AND(ISNUMBER($A156),ISNUMBER(AG$1)),IF(OFFSET(CountryData!$A$1,'Quality check'!$A156-1,'Quality check'!AG$1-1)=0,"",OFFSET(CountryData!$A$1,'Quality check'!$A156-1,'Quality check'!AG$1-1)),"")</f>
        <v/>
      </c>
      <c r="AH156" s="203" t="str">
        <f ca="1">IF(AND(ISNUMBER($A156),ISNUMBER(AH$1)),IF(OFFSET(CountryData!$A$1,'Quality check'!$A156-1,'Quality check'!AH$1-1)=0,"",OFFSET(CountryData!$A$1,'Quality check'!$A156-1,'Quality check'!AH$1-1)),"")</f>
        <v/>
      </c>
      <c r="AI156" s="203" t="str">
        <f ca="1">IF(AND(ISNUMBER($A156),ISNUMBER(AI$1)),IF(OFFSET(CountryData!$A$1,'Quality check'!$A156-1,'Quality check'!AI$1-1)=0,"",OFFSET(CountryData!$A$1,'Quality check'!$A156-1,'Quality check'!AI$1-1)),"")</f>
        <v/>
      </c>
      <c r="AJ156" s="202" t="str">
        <f ca="1">IF(AND(ISNUMBER($A156),ISNUMBER(AJ$1)),IF(OFFSET(CountryData!$A$1,'Quality check'!$A156-1,'Quality check'!AJ$1-1)=0,"",OFFSET(CountryData!$A$1,'Quality check'!$A156-1,'Quality check'!AJ$1-1)),"")</f>
        <v/>
      </c>
      <c r="AK156" s="202" t="str">
        <f ca="1">IF(AND(ISNUMBER($A156),ISNUMBER(AK$1)),IF(OFFSET(CountryData!$A$1,'Quality check'!$A156-1,'Quality check'!AK$1-1)=0,"",OFFSET(CountryData!$A$1,'Quality check'!$A156-1,'Quality check'!AK$1-1)),"")</f>
        <v/>
      </c>
      <c r="AL156" s="202" t="str">
        <f ca="1">IF(AND(ISNUMBER($A156),ISNUMBER(AL$1)),IF(OFFSET(CountryData!$A$1,'Quality check'!$A156-1,'Quality check'!AL$1-1)=0,"",OFFSET(CountryData!$A$1,'Quality check'!$A156-1,'Quality check'!AL$1-1)),"")</f>
        <v/>
      </c>
      <c r="AM156" s="202" t="str">
        <f ca="1">IF(AND(ISNUMBER($A156),ISNUMBER(AM$1)),IF(OFFSET(CountryData!$A$1,'Quality check'!$A156-1,'Quality check'!AM$1-1)=0,"",OFFSET(CountryData!$A$1,'Quality check'!$A156-1,'Quality check'!AM$1-1)),"")</f>
        <v/>
      </c>
      <c r="AN156" s="202" t="str">
        <f ca="1">IF(AND(ISNUMBER($A156),ISNUMBER(AN$1)),IF(OFFSET(CountryData!$A$1,'Quality check'!$A156-1,'Quality check'!AN$1-1)=0,"",OFFSET(CountryData!$A$1,'Quality check'!$A156-1,'Quality check'!AN$1-1)),"")</f>
        <v/>
      </c>
      <c r="AO156" s="203" t="str">
        <f ca="1">IF(AND(ISNUMBER($A156),ISNUMBER(AO$1)),IF(OFFSET(CountryData!$A$1,'Quality check'!$A156-1,'Quality check'!AO$1-1)=0,"",OFFSET(CountryData!$A$1,'Quality check'!$A156-1,'Quality check'!AO$1-1)),"")</f>
        <v/>
      </c>
      <c r="AP156" s="203" t="str">
        <f ca="1">IF(AND(ISNUMBER($A156),ISNUMBER(AP$1)),IF(OFFSET(CountryData!$A$1,'Quality check'!$A156-1,'Quality check'!AP$1-1)=0,"",OFFSET(CountryData!$A$1,'Quality check'!$A156-1,'Quality check'!AP$1-1)),"")</f>
        <v/>
      </c>
      <c r="AQ156" s="202" t="str">
        <f ca="1">IF(AND(ISNUMBER($A156),ISNUMBER(AQ$1)),IF(OFFSET(CountryData!$A$1,'Quality check'!$A156-1,'Quality check'!AQ$1-1)=0,"",OFFSET(CountryData!$A$1,'Quality check'!$A156-1,'Quality check'!AQ$1-1)),"")</f>
        <v/>
      </c>
      <c r="AR156" s="202" t="str">
        <f ca="1">IF(AND(ISNUMBER($A156),ISNUMBER(AR$1)),IF(OFFSET(CountryData!$A$1,'Quality check'!$A156-1,'Quality check'!AR$1-1)=0,"",OFFSET(CountryData!$A$1,'Quality check'!$A156-1,'Quality check'!AR$1-1)),"")</f>
        <v/>
      </c>
      <c r="AS156" s="202" t="str">
        <f ca="1">IF(AND(ISNUMBER($A156),ISNUMBER(AS$1)),IF(OFFSET(CountryData!$A$1,'Quality check'!$A156-1,'Quality check'!AS$1-1)=0,"",OFFSET(CountryData!$A$1,'Quality check'!$A156-1,'Quality check'!AS$1-1)),"")</f>
        <v/>
      </c>
      <c r="AT156" s="202" t="str">
        <f ca="1">IF(AND(ISNUMBER($A156),ISNUMBER(AT$1)),IF(OFFSET(CountryData!$A$1,'Quality check'!$A156-1,'Quality check'!AT$1-1)=0,"",OFFSET(CountryData!$A$1,'Quality check'!$A156-1,'Quality check'!AT$1-1)),"")</f>
        <v/>
      </c>
      <c r="AU156" s="202" t="str">
        <f ca="1">IF(AND(ISNUMBER($A156),ISNUMBER(AU$1)),IF(OFFSET(CountryData!$A$1,'Quality check'!$A156-1,'Quality check'!AU$1-1)=0,"",OFFSET(CountryData!$A$1,'Quality check'!$A156-1,'Quality check'!AU$1-1)),"")</f>
        <v/>
      </c>
      <c r="AV156" s="202" t="str">
        <f ca="1">IF(AND(ISNUMBER($A156),ISNUMBER(AV$1)),IF(OFFSET(CountryData!$A$1,'Quality check'!$A156-1,'Quality check'!AV$1-1)=0,"",OFFSET(CountryData!$A$1,'Quality check'!$A156-1,'Quality check'!AV$1-1)),"")</f>
        <v/>
      </c>
      <c r="AW156" s="203" t="str">
        <f ca="1">IF(AND(ISNUMBER($A156),ISNUMBER(AW$1)),IF(OFFSET(CountryData!$A$1,'Quality check'!$A156-1,'Quality check'!AW$1-1)=0,"",OFFSET(CountryData!$A$1,'Quality check'!$A156-1,'Quality check'!AW$1-1)),"")</f>
        <v/>
      </c>
      <c r="AX156" s="203" t="str">
        <f ca="1">IF(AND(ISNUMBER($A156),ISNUMBER(AX$1)),IF(OFFSET(CountryData!$A$1,'Quality check'!$A156-1,'Quality check'!AX$1-1)=0,"",OFFSET(CountryData!$A$1,'Quality check'!$A156-1,'Quality check'!AX$1-1)),"")</f>
        <v/>
      </c>
      <c r="AY156" s="202" t="str">
        <f ca="1">IF(AND(ISNUMBER($A156),ISNUMBER(AY$1)),IF(OFFSET(CountryData!$A$1,'Quality check'!$A156-1,'Quality check'!AY$1-1)=0,"",OFFSET(CountryData!$A$1,'Quality check'!$A156-1,'Quality check'!AY$1-1)),"")</f>
        <v/>
      </c>
      <c r="AZ156" s="202" t="str">
        <f ca="1">IF(AND(ISNUMBER($A156),ISNUMBER(AZ$1)),IF(OFFSET(CountryData!$A$1,'Quality check'!$A156-1,'Quality check'!AZ$1-1)=0,"",OFFSET(CountryData!$A$1,'Quality check'!$A156-1,'Quality check'!AZ$1-1)),"")</f>
        <v/>
      </c>
      <c r="BA156" s="202" t="str">
        <f ca="1">IF(AND(ISNUMBER($A156),ISNUMBER(BA$1)),IF(OFFSET(CountryData!$A$1,'Quality check'!$A156-1,'Quality check'!BA$1-1)=0,"",OFFSET(CountryData!$A$1,'Quality check'!$A156-1,'Quality check'!BA$1-1)),"")</f>
        <v/>
      </c>
      <c r="BB156" s="202" t="str">
        <f ca="1">IF(AND(ISNUMBER($A156),ISNUMBER(BB$1)),IF(OFFSET(CountryData!$A$1,'Quality check'!$A156-1,'Quality check'!BB$1-1)=0,"",OFFSET(CountryData!$A$1,'Quality check'!$A156-1,'Quality check'!BB$1-1)),"")</f>
        <v/>
      </c>
      <c r="BC156" s="202" t="str">
        <f ca="1">IF(AND(ISNUMBER($A156),ISNUMBER(BC$1)),IF(OFFSET(CountryData!$A$1,'Quality check'!$A156-1,'Quality check'!BC$1-1)=0,"",OFFSET(CountryData!$A$1,'Quality check'!$A156-1,'Quality check'!BC$1-1)),"")</f>
        <v/>
      </c>
      <c r="BD156" s="313" t="str">
        <f ca="1">IF(AND(ISNUMBER($A156),ISNUMBER(BD$1)),IF(OFFSET(CountryData!$A$1,'Quality check'!$A156-1,'Quality check'!BD$1-1)=0,"",OFFSET(CountryData!$A$1,'Quality check'!$A156-1,'Quality check'!BD$1-1)),"")</f>
        <v/>
      </c>
      <c r="BE156" s="313" t="str">
        <f ca="1">IF(AND(ISNUMBER($A156),ISNUMBER(BE$1)),IF(OFFSET(CountryData!$A$1,'Quality check'!$A156-1,'Quality check'!BE$1-1)=0,"",OFFSET(CountryData!$A$1,'Quality check'!$A156-1,'Quality check'!BE$1-1)),"")</f>
        <v/>
      </c>
      <c r="BF156" s="313" t="str">
        <f ca="1">IF(AND(ISNUMBER($A156),ISNUMBER(BF$1)),IF(OFFSET(CountryData!$A$1,'Quality check'!$A156-1,'Quality check'!BF$1-1)=0,"",OFFSET(CountryData!$A$1,'Quality check'!$A156-1,'Quality check'!BF$1-1)),"")</f>
        <v/>
      </c>
      <c r="BG156" s="203" t="str">
        <f ca="1">IF(AND(ISNUMBER($A156),ISNUMBER(BG$1)),IF(OFFSET(CountryData!$A$1,'Quality check'!$A156-1,'Quality check'!BG$1-1)=0,"",OFFSET(CountryData!$A$1,'Quality check'!$A156-1,'Quality check'!BG$1-1)),"")</f>
        <v/>
      </c>
      <c r="BH156" s="202" t="str">
        <f ca="1">IF(AND(ISNUMBER($A156),ISNUMBER(BH$1)),IF(OFFSET(CountryData!$A$1,'Quality check'!$A156-1,'Quality check'!BH$1-1)=0,"",OFFSET(CountryData!$A$1,'Quality check'!$A156-1,'Quality check'!BH$1-1)),"")</f>
        <v/>
      </c>
      <c r="BI156" s="203" t="str">
        <f ca="1">IF(AND(ISNUMBER($A156),ISNUMBER(BI$1)),IF(OFFSET(CountryData!$A$1,'Quality check'!$A156-1,'Quality check'!BI$1-1)=0,"",OFFSET(CountryData!$A$1,'Quality check'!$A156-1,'Quality check'!BI$1-1)),"")</f>
        <v/>
      </c>
      <c r="BJ156" s="202" t="str">
        <f ca="1">IF(AND(ISNUMBER($A156),ISNUMBER(BJ$1)),IF(OFFSET(CountryData!$A$1,'Quality check'!$A156-1,'Quality check'!BJ$1-1)=0,"",OFFSET(CountryData!$A$1,'Quality check'!$A156-1,'Quality check'!BJ$1-1)),"")</f>
        <v/>
      </c>
      <c r="BK156" s="202" t="str">
        <f ca="1">IF(AND(ISNUMBER($A156),ISNUMBER(BK$1)),IF(OFFSET(CountryData!$A$1,'Quality check'!$A156-1,'Quality check'!BK$1-1)=0,"",OFFSET(CountryData!$A$1,'Quality check'!$A156-1,'Quality check'!BK$1-1)),"")</f>
        <v/>
      </c>
      <c r="BL156" s="308" t="str">
        <f ca="1">IF(AND(ISNUMBER($A156),ISNUMBER(BL$1)),IF(OFFSET(CountryData!$A$1,'Quality check'!$A156-1,'Quality check'!BL$1-1)=0,"",OFFSET(CountryData!$A$1,'Quality check'!$A156-1,'Quality check'!BL$1-1)),"")</f>
        <v/>
      </c>
      <c r="BM156" s="308" t="str">
        <f ca="1">IF(AND(ISNUMBER($A156),ISNUMBER(BM$1)),IF(OFFSET(CountryData!$A$1,'Quality check'!$A156-1,'Quality check'!BM$1-1)=0,"",OFFSET(CountryData!$A$1,'Quality check'!$A156-1,'Quality check'!BM$1-1)),"")</f>
        <v/>
      </c>
      <c r="BN156" s="308" t="str">
        <f ca="1">IF(AND(ISNUMBER($A156),ISNUMBER(BN$1)),IF(OFFSET(CountryData!$A$1,'Quality check'!$A156-1,'Quality check'!BN$1-1)=0,"",OFFSET(CountryData!$A$1,'Quality check'!$A156-1,'Quality check'!BN$1-1)),"")</f>
        <v/>
      </c>
      <c r="BO156" s="308" t="str">
        <f ca="1">IF(AND(ISNUMBER($A156),ISNUMBER(BO$1)),IF(OFFSET(CountryData!$A$1,'Quality check'!$A156-1,'Quality check'!BO$1-1)=0,"",OFFSET(CountryData!$A$1,'Quality check'!$A156-1,'Quality check'!BO$1-1)),"")</f>
        <v/>
      </c>
      <c r="BP156" s="308" t="str">
        <f ca="1">IF(AND(ISNUMBER($A156),ISNUMBER(BP$1)),IF(OFFSET(CountryData!$A$1,'Quality check'!$A156-1,'Quality check'!BP$1-1)=0,"",OFFSET(CountryData!$A$1,'Quality check'!$A156-1,'Quality check'!BP$1-1)),"")</f>
        <v/>
      </c>
      <c r="BQ156" s="308" t="str">
        <f ca="1">IF(AND(ISNUMBER($A156),ISNUMBER(BQ$1)),IF(OFFSET(CountryData!$A$1,'Quality check'!$A156-1,'Quality check'!BQ$1-1)=0,"",OFFSET(CountryData!$A$1,'Quality check'!$A156-1,'Quality check'!BQ$1-1)),"")</f>
        <v/>
      </c>
      <c r="BR156" s="308" t="str">
        <f ca="1">IF(AND(ISNUMBER($A156),ISNUMBER(BR$1)),IF(OFFSET(CountryData!$A$1,'Quality check'!$A156-1,'Quality check'!BR$1-1)=0,"",OFFSET(CountryData!$A$1,'Quality check'!$A156-1,'Quality check'!BR$1-1)),"")</f>
        <v/>
      </c>
      <c r="BS156" s="308" t="str">
        <f ca="1">IF(AND(ISNUMBER($A156),ISNUMBER(BS$1)),IF(OFFSET(CountryData!$A$1,'Quality check'!$A156-1,'Quality check'!BS$1-1)=0,"",OFFSET(CountryData!$A$1,'Quality check'!$A156-1,'Quality check'!BS$1-1)),"")</f>
        <v/>
      </c>
      <c r="BT156" s="308" t="str">
        <f ca="1">IF(AND(ISNUMBER($A156),ISNUMBER(BT$1)),IF(OFFSET(CountryData!$A$1,'Quality check'!$A156-1,'Quality check'!BT$1-1)=0,"",OFFSET(CountryData!$A$1,'Quality check'!$A156-1,'Quality check'!BT$1-1)),"")</f>
        <v/>
      </c>
      <c r="BU156" s="308" t="str">
        <f ca="1">IF(AND(ISNUMBER($A156),ISNUMBER(BU$1)),IF(OFFSET(CountryData!$A$1,'Quality check'!$A156-1,'Quality check'!BU$1-1)=0,"",OFFSET(CountryData!$A$1,'Quality check'!$A156-1,'Quality check'!BU$1-1)),"")</f>
        <v/>
      </c>
      <c r="BV156" s="308" t="str">
        <f ca="1">IF(AND(ISNUMBER($A156),ISNUMBER(BV$1)),IF(OFFSET(CountryData!$A$1,'Quality check'!$A156-1,'Quality check'!BV$1-1)=0,"",OFFSET(CountryData!$A$1,'Quality check'!$A156-1,'Quality check'!BV$1-1)),"")</f>
        <v/>
      </c>
      <c r="BW156" s="308" t="str">
        <f ca="1">IF(AND(ISNUMBER($A156),ISNUMBER(BW$1)),IF(OFFSET(CountryData!$A$1,'Quality check'!$A156-1,'Quality check'!BW$1-1)=0,"",OFFSET(CountryData!$A$1,'Quality check'!$A156-1,'Quality check'!BW$1-1)),"")</f>
        <v/>
      </c>
      <c r="BX156" s="202" t="str">
        <f ca="1">IF(AND(ISNUMBER($A156),ISNUMBER(BX$1)),IF(OFFSET(CountryData!$A$1,'Quality check'!$A156-1,'Quality check'!BX$1-1)=0,"",OFFSET(CountryData!$A$1,'Quality check'!$A156-1,'Quality check'!BX$1-1)),"")</f>
        <v/>
      </c>
      <c r="BY156" s="308" t="str">
        <f ca="1">IF(AND(ISNUMBER($A156),ISNUMBER(BY$1)),IF(OFFSET(CountryData!$A$1,'Quality check'!$A156-1,'Quality check'!BY$1-1)=0,"",OFFSET(CountryData!$A$1,'Quality check'!$A156-1,'Quality check'!BY$1-1)),"")</f>
        <v/>
      </c>
      <c r="BZ156" s="308" t="str">
        <f ca="1">IF(AND(ISNUMBER($A156),ISNUMBER(BZ$1)),IF(OFFSET(CountryData!$A$1,'Quality check'!$A156-1,'Quality check'!BZ$1-1)=0,"",OFFSET(CountryData!$A$1,'Quality check'!$A156-1,'Quality check'!BZ$1-1)),"")</f>
        <v/>
      </c>
      <c r="CA156" s="308" t="str">
        <f ca="1">IF(AND(ISNUMBER($A156),ISNUMBER(CA$1)),IF(OFFSET(CountryData!$A$1,'Quality check'!$A156-1,'Quality check'!CA$1-1)=0,"",OFFSET(CountryData!$A$1,'Quality check'!$A156-1,'Quality check'!CA$1-1)),"")</f>
        <v/>
      </c>
      <c r="CB156" s="308" t="str">
        <f ca="1">IF(AND(ISNUMBER($A156),ISNUMBER(CB$1)),IF(OFFSET(CountryData!$A$1,'Quality check'!$A156-1,'Quality check'!CB$1-1)=0,"",OFFSET(CountryData!$A$1,'Quality check'!$A156-1,'Quality check'!CB$1-1)),"")</f>
        <v/>
      </c>
      <c r="CC156" s="308" t="str">
        <f ca="1">IF(AND(ISNUMBER($A156),ISNUMBER(CC$1)),IF(OFFSET(CountryData!$A$1,'Quality check'!$A156-1,'Quality check'!CC$1-1)=0,"",OFFSET(CountryData!$A$1,'Quality check'!$A156-1,'Quality check'!CC$1-1)),"")</f>
        <v/>
      </c>
      <c r="CD156" s="308" t="str">
        <f ca="1">IF(AND(ISNUMBER($A156),ISNUMBER(CD$1)),IF(OFFSET(CountryData!$A$1,'Quality check'!$A156-1,'Quality check'!CD$1-1)=0,"",OFFSET(CountryData!$A$1,'Quality check'!$A156-1,'Quality check'!CD$1-1)),"")</f>
        <v/>
      </c>
      <c r="CE156" s="308" t="str">
        <f ca="1">IF(AND(ISNUMBER($A156),ISNUMBER(CE$1)),IF(OFFSET(CountryData!$A$1,'Quality check'!$A156-1,'Quality check'!CE$1-1)=0,"",OFFSET(CountryData!$A$1,'Quality check'!$A156-1,'Quality check'!CE$1-1)),"")</f>
        <v/>
      </c>
      <c r="CF156" s="308" t="str">
        <f ca="1">IF(AND(ISNUMBER($A156),ISNUMBER(CF$1)),IF(OFFSET(CountryData!$A$1,'Quality check'!$A156-1,'Quality check'!CF$1-1)=0,"",OFFSET(CountryData!$A$1,'Quality check'!$A156-1,'Quality check'!CF$1-1)),"")</f>
        <v/>
      </c>
      <c r="CG156" s="308" t="str">
        <f ca="1">IF(AND(ISNUMBER($A156),ISNUMBER(CG$1)),IF(OFFSET(CountryData!$A$1,'Quality check'!$A156-1,'Quality check'!CG$1-1)=0,"",OFFSET(CountryData!$A$1,'Quality check'!$A156-1,'Quality check'!CG$1-1)),"")</f>
        <v/>
      </c>
      <c r="CH156" s="308" t="str">
        <f ca="1">IF(AND(ISNUMBER($A156),ISNUMBER(CH$1)),IF(OFFSET(CountryData!$A$1,'Quality check'!$A156-1,'Quality check'!CH$1-1)=0,"",OFFSET(CountryData!$A$1,'Quality check'!$A156-1,'Quality check'!CH$1-1)),"")</f>
        <v/>
      </c>
      <c r="CI156" s="308" t="str">
        <f ca="1">IF(AND(ISNUMBER($A156),ISNUMBER(CI$1)),IF(OFFSET(CountryData!$A$1,'Quality check'!$A156-1,'Quality check'!CI$1-1)=0,"",OFFSET(CountryData!$A$1,'Quality check'!$A156-1,'Quality check'!CI$1-1)),"")</f>
        <v/>
      </c>
      <c r="CJ156" s="308" t="str">
        <f ca="1">IF(AND(ISNUMBER($A156),ISNUMBER(CJ$1)),IF(OFFSET(CountryData!$A$1,'Quality check'!$A156-1,'Quality check'!CJ$1-1)=0,"",OFFSET(CountryData!$A$1,'Quality check'!$A156-1,'Quality check'!CJ$1-1)),"")</f>
        <v/>
      </c>
      <c r="CK156" s="202" t="str">
        <f ca="1">IF(AND(ISNUMBER($A156),ISNUMBER(CK$1)),IF(OFFSET(CountryData!$A$1,'Quality check'!$A156-1,'Quality check'!CK$1-1)=0,"",OFFSET(CountryData!$A$1,'Quality check'!$A156-1,'Quality check'!CK$1-1)),"")</f>
        <v/>
      </c>
      <c r="CL156" s="308" t="str">
        <f ca="1">IF(AND(ISNUMBER($A156),ISNUMBER(CL$1)),IF(OFFSET(CountryData!$A$1,'Quality check'!$A156-1,'Quality check'!CL$1-1)=0,"",OFFSET(CountryData!$A$1,'Quality check'!$A156-1,'Quality check'!CL$1-1)),"")</f>
        <v/>
      </c>
      <c r="CM156" s="308" t="str">
        <f ca="1">IF(AND(ISNUMBER($A156),ISNUMBER(CM$1)),IF(OFFSET(CountryData!$A$1,'Quality check'!$A156-1,'Quality check'!CM$1-1)=0,"",OFFSET(CountryData!$A$1,'Quality check'!$A156-1,'Quality check'!CM$1-1)),"")</f>
        <v/>
      </c>
      <c r="CN156" s="308" t="str">
        <f ca="1">IF(AND(ISNUMBER($A156),ISNUMBER(CN$1)),IF(OFFSET(CountryData!$A$1,'Quality check'!$A156-1,'Quality check'!CN$1-1)=0,"",OFFSET(CountryData!$A$1,'Quality check'!$A156-1,'Quality check'!CN$1-1)),"")</f>
        <v/>
      </c>
      <c r="CO156" s="308" t="str">
        <f ca="1">IF(AND(ISNUMBER($A156),ISNUMBER(CO$1)),IF(OFFSET(CountryData!$A$1,'Quality check'!$A156-1,'Quality check'!CO$1-1)=0,"",OFFSET(CountryData!$A$1,'Quality check'!$A156-1,'Quality check'!CO$1-1)),"")</f>
        <v/>
      </c>
      <c r="CP156" s="308" t="str">
        <f ca="1">IF(AND(ISNUMBER($A156),ISNUMBER(CP$1)),IF(OFFSET(CountryData!$A$1,'Quality check'!$A156-1,'Quality check'!CP$1-1)=0,"",OFFSET(CountryData!$A$1,'Quality check'!$A156-1,'Quality check'!CP$1-1)),"")</f>
        <v/>
      </c>
      <c r="CQ156" s="308" t="str">
        <f ca="1">IF(AND(ISNUMBER($A156),ISNUMBER(CQ$1)),IF(OFFSET(CountryData!$A$1,'Quality check'!$A156-1,'Quality check'!CQ$1-1)=0,"",OFFSET(CountryData!$A$1,'Quality check'!$A156-1,'Quality check'!CQ$1-1)),"")</f>
        <v/>
      </c>
      <c r="CR156" s="203" t="str">
        <f ca="1">IF(AND(ISNUMBER($A156),ISNUMBER(CR$1)),IF(OFFSET(CountryData!$A$1,'Quality check'!$A156-1,'Quality check'!CR$1-1)=0,"",OFFSET(CountryData!$A$1,'Quality check'!$A156-1,'Quality check'!CR$1-1)),"")</f>
        <v/>
      </c>
      <c r="CS156" s="203" t="str">
        <f ca="1">IF(AND(ISNUMBER($A156),ISNUMBER(CS$1)),IF(OFFSET(CountryData!$A$1,'Quality check'!$A156-1,'Quality check'!CS$1-1)=0,"",OFFSET(CountryData!$A$1,'Quality check'!$A156-1,'Quality check'!CS$1-1)),"")</f>
        <v/>
      </c>
      <c r="CT156" s="203" t="str">
        <f ca="1">IF(AND(ISNUMBER($A156),ISNUMBER(CT$1)),IF(OFFSET(CountryData!$A$1,'Quality check'!$A156-1,'Quality check'!CT$1-1)=0,"",OFFSET(CountryData!$A$1,'Quality check'!$A156-1,'Quality check'!CT$1-1)),"")</f>
        <v/>
      </c>
      <c r="CU156" s="203" t="str">
        <f ca="1">IF(AND(ISNUMBER($A156),ISNUMBER(CU$1)),IF(OFFSET(CountryData!$A$1,'Quality check'!$A156-1,'Quality check'!CU$1-1)=0,"",OFFSET(CountryData!$A$1,'Quality check'!$A156-1,'Quality check'!CU$1-1)),"")</f>
        <v/>
      </c>
      <c r="CV156" s="203" t="str">
        <f ca="1">IF(AND(ISNUMBER($A156),ISNUMBER(CV$1)),IF(OFFSET(CountryData!$A$1,'Quality check'!$A156-1,'Quality check'!CV$1-1)=0,"",OFFSET(CountryData!$A$1,'Quality check'!$A156-1,'Quality check'!CV$1-1)),"")</f>
        <v/>
      </c>
      <c r="CW156" s="203" t="str">
        <f ca="1">IF(AND(ISNUMBER($A156),ISNUMBER(CW$1)),IF(OFFSET(CountryData!$A$1,'Quality check'!$A156-1,'Quality check'!CW$1-1)=0,"",OFFSET(CountryData!$A$1,'Quality check'!$A156-1,'Quality check'!CW$1-1)),"")</f>
        <v/>
      </c>
      <c r="CX156" s="203" t="str">
        <f ca="1">IF(AND(ISNUMBER($A156),ISNUMBER(CX$1)),IF(OFFSET(CountryData!$A$1,'Quality check'!$A156-1,'Quality check'!CX$1-1)=0,"",OFFSET(CountryData!$A$1,'Quality check'!$A156-1,'Quality check'!CX$1-1)),"")</f>
        <v/>
      </c>
      <c r="CY156" s="203" t="str">
        <f ca="1">IF(AND(ISNUMBER($A156),ISNUMBER(CY$1)),IF(OFFSET(CountryData!$A$1,'Quality check'!$A156-1,'Quality check'!CY$1-1)=0,"",OFFSET(CountryData!$A$1,'Quality check'!$A156-1,'Quality check'!CY$1-1)),"")</f>
        <v/>
      </c>
      <c r="CZ156" s="308" t="str">
        <f ca="1">IF(AND(ISNUMBER($A156),ISNUMBER(CZ$1)),IF(OFFSET(CountryData!$A$1,'Quality check'!$A156-1,'Quality check'!CZ$1-1)=0,"",OFFSET(CountryData!$A$1,'Quality check'!$A156-1,'Quality check'!CZ$1-1)),"")</f>
        <v/>
      </c>
      <c r="DA156" s="308" t="str">
        <f ca="1">IF(AND(ISNUMBER($A156),ISNUMBER(DA$1)),IF(OFFSET(CountryData!$A$1,'Quality check'!$A156-1,'Quality check'!DA$1-1)=0,"",OFFSET(CountryData!$A$1,'Quality check'!$A156-1,'Quality check'!DA$1-1)),"")</f>
        <v/>
      </c>
      <c r="DB156" s="202" t="str">
        <f ca="1">IF(AND(ISNUMBER($A156),ISNUMBER(DB$1)),IF(OFFSET(CountryData!$A$1,'Quality check'!$A156-1,'Quality check'!DB$1-1)=0,"",OFFSET(CountryData!$A$1,'Quality check'!$A156-1,'Quality check'!DB$1-1)),"")</f>
        <v/>
      </c>
      <c r="DC156" s="308" t="str">
        <f ca="1">IF(AND(ISNUMBER($A156),ISNUMBER(DC$1)),IF(OFFSET(CountryData!$A$1,'Quality check'!$A156-1,'Quality check'!DC$1-1)=0,"",OFFSET(CountryData!$A$1,'Quality check'!$A156-1,'Quality check'!DC$1-1)),"")</f>
        <v/>
      </c>
      <c r="DD156" s="308" t="str">
        <f ca="1">IF(AND(ISNUMBER($A156),ISNUMBER(DD$1)),IF(OFFSET(CountryData!$A$1,'Quality check'!$A156-1,'Quality check'!DD$1-1)=0,"",OFFSET(CountryData!$A$1,'Quality check'!$A156-1,'Quality check'!DD$1-1)),"")</f>
        <v/>
      </c>
      <c r="DE156" s="202" t="str">
        <f ca="1">IF(AND(ISNUMBER($A156),ISNUMBER(DE$1)),IF(OFFSET(CountryData!$A$1,'Quality check'!$A156-1,'Quality check'!DE$1-1)=0,"",OFFSET(CountryData!$A$1,'Quality check'!$A156-1,'Quality check'!DE$1-1)),"")</f>
        <v/>
      </c>
      <c r="DF156" s="203" t="str">
        <f ca="1">IF(AND(ISNUMBER($A156),ISNUMBER(DF$1)),IF(OFFSET(CountryData!$A$1,'Quality check'!$A156-1,'Quality check'!DF$1-1)=0,"",OFFSET(CountryData!$A$1,'Quality check'!$A156-1,'Quality check'!DF$1-1)),"")</f>
        <v/>
      </c>
      <c r="DG156" s="308" t="str">
        <f ca="1">IF(AND(ISNUMBER($A156),ISNUMBER(DG$1)),IF(OFFSET(CountryData!$A$1,'Quality check'!$A156-1,'Quality check'!DG$1-1)=0,"",OFFSET(CountryData!$A$1,'Quality check'!$A156-1,'Quality check'!DG$1-1)),"")</f>
        <v/>
      </c>
      <c r="DH156" s="203" t="str">
        <f ca="1">IF(AND(ISNUMBER($A156),ISNUMBER(DH$1)),IF(OFFSET(CountryData!$A$1,'Quality check'!$A156-1,'Quality check'!DH$1-1)=0,"",OFFSET(CountryData!$A$1,'Quality check'!$A156-1,'Quality check'!DH$1-1)),"")</f>
        <v/>
      </c>
      <c r="DI156" s="308" t="str">
        <f ca="1">IF(AND(ISNUMBER($A156),ISNUMBER(DI$1)),IF(OFFSET(CountryData!$A$1,'Quality check'!$A156-1,'Quality check'!DI$1-1)=0,"",OFFSET(CountryData!$A$1,'Quality check'!$A156-1,'Quality check'!DI$1-1)),"")</f>
        <v/>
      </c>
      <c r="DJ156" s="308" t="str">
        <f ca="1">IF(AND(ISNUMBER($A156),ISNUMBER(DJ$1)),IF(OFFSET(CountryData!$A$1,'Quality check'!$A156-1,'Quality check'!DJ$1-1)=0,"",OFFSET(CountryData!$A$1,'Quality check'!$A156-1,'Quality check'!DJ$1-1)),"")</f>
        <v/>
      </c>
      <c r="DK156" s="203" t="str">
        <f ca="1">IF(AND(ISNUMBER($A156),ISNUMBER(DK$1)),IF(OFFSET(CountryData!$A$1,'Quality check'!$A156-1,'Quality check'!DK$1-1)=0,"",OFFSET(CountryData!$A$1,'Quality check'!$A156-1,'Quality check'!DK$1-1)),"")</f>
        <v/>
      </c>
      <c r="DL156" s="203" t="str">
        <f ca="1">IF(AND(ISNUMBER($A156),ISNUMBER(DL$1)),IF(OFFSET(CountryData!$A$1,'Quality check'!$A156-1,'Quality check'!DL$1-1)=0,"",OFFSET(CountryData!$A$1,'Quality check'!$A156-1,'Quality check'!DL$1-1)),"")</f>
        <v/>
      </c>
      <c r="DM156" s="203" t="str">
        <f ca="1">IF(AND(ISNUMBER($A156),ISNUMBER(DM$1)),IF(OFFSET(CountryData!$A$1,'Quality check'!$A156-1,'Quality check'!DM$1-1)=0,"",OFFSET(CountryData!$A$1,'Quality check'!$A156-1,'Quality check'!DM$1-1)),"")</f>
        <v/>
      </c>
      <c r="DN156" s="203" t="str">
        <f ca="1">IF(AND(ISNUMBER($A156),ISNUMBER(DN$1)),IF(OFFSET(CountryData!$A$1,'Quality check'!$A156-1,'Quality check'!DN$1-1)=0,"",OFFSET(CountryData!$A$1,'Quality check'!$A156-1,'Quality check'!DN$1-1)),"")</f>
        <v/>
      </c>
      <c r="DO156" t="str">
        <f ca="1">IF(AND(ISNUMBER($A156),ISNUMBER(DO$1)),IF(OFFSET(CountryData!$A$1,'Quality check'!$A156-1,'Quality check'!DO$1-1)=0,"",OFFSET(CountryData!$A$1,'Quality check'!$A156-1,'Quality check'!DO$1-1)),"")</f>
        <v/>
      </c>
      <c r="DP156" t="str">
        <f ca="1">IF(AND(ISNUMBER($A156),ISNUMBER(DP$1)),IF(OFFSET(CountryData!$A$1,'Quality check'!$A156-1,'Quality check'!DP$1-1)=0,"",OFFSET(CountryData!$A$1,'Quality check'!$A156-1,'Quality check'!DP$1-1)),"")</f>
        <v/>
      </c>
      <c r="EF156" t="str">
        <f t="shared" si="17"/>
        <v/>
      </c>
      <c r="EG156" t="str">
        <f t="shared" si="18"/>
        <v/>
      </c>
      <c r="EH156" t="str">
        <f t="shared" si="16"/>
        <v/>
      </c>
    </row>
    <row r="157" spans="1:138" x14ac:dyDescent="0.25">
      <c r="A157" s="114" t="str">
        <f>IF(ISNUMBER(MATCH(C157,CountryData!$EM:$EM,0)),MATCH(C157,CountryData!$EM:$EM,0),"")</f>
        <v/>
      </c>
      <c r="F157" s="203" t="str">
        <f ca="1">IF(AND(ISNUMBER($A157),ISNUMBER(F$1)),IF(OFFSET(CountryData!$A$1,'Quality check'!$A157-1,'Quality check'!F$1-1)=0,"",OFFSET(CountryData!$A$1,'Quality check'!$A157-1,'Quality check'!F$1-1)),"")</f>
        <v/>
      </c>
      <c r="G157" s="203" t="str">
        <f ca="1">IF(AND(ISNUMBER($A157),ISNUMBER(G$1)),IF(OFFSET(CountryData!$A$1,'Quality check'!$A157-1,'Quality check'!G$1-1)=0,"",OFFSET(CountryData!$A$1,'Quality check'!$A157-1,'Quality check'!G$1-1)),"")</f>
        <v/>
      </c>
      <c r="H157" s="202" t="str">
        <f ca="1">IF(AND(ISNUMBER($A157),ISNUMBER(H$1)),IF(OFFSET(CountryData!$A$1,'Quality check'!$A157-1,'Quality check'!H$1-1)=0,"",OFFSET(CountryData!$A$1,'Quality check'!$A157-1,'Quality check'!H$1-1)),"")</f>
        <v/>
      </c>
      <c r="I157" s="202" t="str">
        <f ca="1">IF(AND(ISNUMBER($A157),ISNUMBER(I$1)),IF(OFFSET(CountryData!$A$1,'Quality check'!$A157-1,'Quality check'!I$1-1)=0,"",OFFSET(CountryData!$A$1,'Quality check'!$A157-1,'Quality check'!I$1-1)),"")</f>
        <v/>
      </c>
      <c r="J157" s="203" t="str">
        <f ca="1">IF(AND(ISNUMBER($A157),ISNUMBER(J$1)),IF(OFFSET(CountryData!$A$1,'Quality check'!$A157-1,'Quality check'!J$1-1)=0,"",OFFSET(CountryData!$A$1,'Quality check'!$A157-1,'Quality check'!J$1-1)),"")</f>
        <v/>
      </c>
      <c r="K157" s="203" t="str">
        <f ca="1">IF(AND(ISNUMBER($A157),ISNUMBER(K$1)),IF(OFFSET(CountryData!$A$1,'Quality check'!$A157-1,'Quality check'!K$1-1)=0,"",OFFSET(CountryData!$A$1,'Quality check'!$A157-1,'Quality check'!K$1-1)),"")</f>
        <v/>
      </c>
      <c r="L157" s="203" t="str">
        <f ca="1">IF(AND(ISNUMBER($A157),ISNUMBER(L$1)),IF(OFFSET(CountryData!$A$1,'Quality check'!$A157-1,'Quality check'!L$1-1)=0,"",OFFSET(CountryData!$A$1,'Quality check'!$A157-1,'Quality check'!L$1-1)),"")</f>
        <v/>
      </c>
      <c r="M157" s="203" t="str">
        <f ca="1">IF(AND(ISNUMBER($A157),ISNUMBER(M$1)),IF(OFFSET(CountryData!$A$1,'Quality check'!$A157-1,'Quality check'!M$1-1)=0,"",OFFSET(CountryData!$A$1,'Quality check'!$A157-1,'Quality check'!M$1-1)),"")</f>
        <v/>
      </c>
      <c r="N157" s="203" t="str">
        <f ca="1">IF(AND(ISNUMBER($A157),ISNUMBER(N$1)),IF(OFFSET(CountryData!$A$1,'Quality check'!$A157-1,'Quality check'!N$1-1)=0,"",OFFSET(CountryData!$A$1,'Quality check'!$A157-1,'Quality check'!N$1-1)),"")</f>
        <v/>
      </c>
      <c r="O157" s="203" t="str">
        <f ca="1">IF(AND(ISNUMBER($A157),ISNUMBER(O$1)),IF(OFFSET(CountryData!$A$1,'Quality check'!$A157-1,'Quality check'!O$1-1)=0,"",OFFSET(CountryData!$A$1,'Quality check'!$A157-1,'Quality check'!O$1-1)),"")</f>
        <v/>
      </c>
      <c r="P157" s="203" t="str">
        <f ca="1">IF(AND(ISNUMBER($A157),ISNUMBER(P$1)),IF(OFFSET(CountryData!$A$1,'Quality check'!$A157-1,'Quality check'!P$1-1)=0,"",OFFSET(CountryData!$A$1,'Quality check'!$A157-1,'Quality check'!P$1-1)),"")</f>
        <v/>
      </c>
      <c r="Q157" s="203" t="str">
        <f ca="1">IF(AND(ISNUMBER($A157),ISNUMBER(Q$1)),IF(OFFSET(CountryData!$A$1,'Quality check'!$A157-1,'Quality check'!Q$1-1)=0,"",OFFSET(CountryData!$A$1,'Quality check'!$A157-1,'Quality check'!Q$1-1)),"")</f>
        <v/>
      </c>
      <c r="R157" s="203" t="str">
        <f ca="1">IF(AND(ISNUMBER($A157),ISNUMBER(R$1)),IF(OFFSET(CountryData!$A$1,'Quality check'!$A157-1,'Quality check'!R$1-1)=0,"",OFFSET(CountryData!$A$1,'Quality check'!$A157-1,'Quality check'!R$1-1)),"")</f>
        <v/>
      </c>
      <c r="S157" s="203" t="str">
        <f ca="1">IF(AND(ISNUMBER($A157),ISNUMBER(S$1)),IF(OFFSET(CountryData!$A$1,'Quality check'!$A157-1,'Quality check'!S$1-1)=0,"",OFFSET(CountryData!$A$1,'Quality check'!$A157-1,'Quality check'!S$1-1)),"")</f>
        <v/>
      </c>
      <c r="T157" s="202" t="str">
        <f ca="1">IF(AND(ISNUMBER($A157),ISNUMBER(T$1)),IF(OFFSET(CountryData!$A$1,'Quality check'!$A157-1,'Quality check'!T$1-1)=0,"",OFFSET(CountryData!$A$1,'Quality check'!$A157-1,'Quality check'!T$1-1)),"")</f>
        <v/>
      </c>
      <c r="U157" s="203" t="str">
        <f ca="1">IF(AND(ISNUMBER($A157),ISNUMBER(U$1)),IF(OFFSET(CountryData!$A$1,'Quality check'!$A157-1,'Quality check'!U$1-1)=0,"",OFFSET(CountryData!$A$1,'Quality check'!$A157-1,'Quality check'!U$1-1)),"")</f>
        <v/>
      </c>
      <c r="V157" s="203" t="str">
        <f ca="1">IF(AND(ISNUMBER($A157),ISNUMBER(V$1)),IF(OFFSET(CountryData!$A$1,'Quality check'!$A157-1,'Quality check'!V$1-1)=0,"",OFFSET(CountryData!$A$1,'Quality check'!$A157-1,'Quality check'!V$1-1)),"")</f>
        <v/>
      </c>
      <c r="W157" s="202" t="str">
        <f ca="1">IF(AND(ISNUMBER($A157),ISNUMBER(W$1)),IF(OFFSET(CountryData!$A$1,'Quality check'!$A157-1,'Quality check'!W$1-1)=0,"",OFFSET(CountryData!$A$1,'Quality check'!$A157-1,'Quality check'!W$1-1)),"")</f>
        <v/>
      </c>
      <c r="X157" s="202" t="str">
        <f ca="1">IF(AND(ISNUMBER($A157),ISNUMBER(X$1)),IF(OFFSET(CountryData!$A$1,'Quality check'!$A157-1,'Quality check'!X$1-1)=0,"",OFFSET(CountryData!$A$1,'Quality check'!$A157-1,'Quality check'!X$1-1)),"")</f>
        <v/>
      </c>
      <c r="Y157" s="202" t="str">
        <f ca="1">IF(AND(ISNUMBER($A157),ISNUMBER(Y$1)),IF(OFFSET(CountryData!$A$1,'Quality check'!$A157-1,'Quality check'!Y$1-1)=0,"",OFFSET(CountryData!$A$1,'Quality check'!$A157-1,'Quality check'!Y$1-1)),"")</f>
        <v/>
      </c>
      <c r="Z157" s="202" t="str">
        <f ca="1">IF(AND(ISNUMBER($A157),ISNUMBER(Z$1)),IF(OFFSET(CountryData!$A$1,'Quality check'!$A157-1,'Quality check'!Z$1-1)=0,"",OFFSET(CountryData!$A$1,'Quality check'!$A157-1,'Quality check'!Z$1-1)),"")</f>
        <v/>
      </c>
      <c r="AA157" s="203" t="str">
        <f ca="1">IF(AND(ISNUMBER($A157),ISNUMBER(AA$1)),IF(OFFSET(CountryData!$A$1,'Quality check'!$A157-1,'Quality check'!AA$1-1)=0,"",OFFSET(CountryData!$A$1,'Quality check'!$A157-1,'Quality check'!AA$1-1)),"")</f>
        <v/>
      </c>
      <c r="AB157" s="203" t="str">
        <f ca="1">IF(AND(ISNUMBER($A157),ISNUMBER(AB$1)),IF(OFFSET(CountryData!$A$1,'Quality check'!$A157-1,'Quality check'!AB$1-1)=0,"",OFFSET(CountryData!$A$1,'Quality check'!$A157-1,'Quality check'!AB$1-1)),"")</f>
        <v/>
      </c>
      <c r="AC157" s="203" t="str">
        <f ca="1">IF(AND(ISNUMBER($A157),ISNUMBER(AC$1)),IF(OFFSET(CountryData!$A$1,'Quality check'!$A157-1,'Quality check'!AC$1-1)=0,"",OFFSET(CountryData!$A$1,'Quality check'!$A157-1,'Quality check'!AC$1-1)),"")</f>
        <v/>
      </c>
      <c r="AD157" s="203" t="str">
        <f ca="1">IF(AND(ISNUMBER($A157),ISNUMBER(AD$1)),IF(OFFSET(CountryData!$A$1,'Quality check'!$A157-1,'Quality check'!AD$1-1)=0,"",OFFSET(CountryData!$A$1,'Quality check'!$A157-1,'Quality check'!AD$1-1)),"")</f>
        <v/>
      </c>
      <c r="AE157" s="202" t="str">
        <f ca="1">IF(AND(ISNUMBER($A157),ISNUMBER(AE$1)),IF(OFFSET(CountryData!$A$1,'Quality check'!$A157-1,'Quality check'!AE$1-1)=0,"",OFFSET(CountryData!$A$1,'Quality check'!$A157-1,'Quality check'!AE$1-1)),"")</f>
        <v/>
      </c>
      <c r="AF157" s="308" t="str">
        <f ca="1">IF(AND(ISNUMBER($A157),ISNUMBER(AF$1)),IF(OFFSET(CountryData!$A$1,'Quality check'!$A157-1,'Quality check'!AF$1-1)=0,"",OFFSET(CountryData!$A$1,'Quality check'!$A157-1,'Quality check'!AF$1-1)),"")</f>
        <v/>
      </c>
      <c r="AG157" s="203" t="str">
        <f ca="1">IF(AND(ISNUMBER($A157),ISNUMBER(AG$1)),IF(OFFSET(CountryData!$A$1,'Quality check'!$A157-1,'Quality check'!AG$1-1)=0,"",OFFSET(CountryData!$A$1,'Quality check'!$A157-1,'Quality check'!AG$1-1)),"")</f>
        <v/>
      </c>
      <c r="AH157" s="203" t="str">
        <f ca="1">IF(AND(ISNUMBER($A157),ISNUMBER(AH$1)),IF(OFFSET(CountryData!$A$1,'Quality check'!$A157-1,'Quality check'!AH$1-1)=0,"",OFFSET(CountryData!$A$1,'Quality check'!$A157-1,'Quality check'!AH$1-1)),"")</f>
        <v/>
      </c>
      <c r="AI157" s="203" t="str">
        <f ca="1">IF(AND(ISNUMBER($A157),ISNUMBER(AI$1)),IF(OFFSET(CountryData!$A$1,'Quality check'!$A157-1,'Quality check'!AI$1-1)=0,"",OFFSET(CountryData!$A$1,'Quality check'!$A157-1,'Quality check'!AI$1-1)),"")</f>
        <v/>
      </c>
      <c r="AJ157" s="202" t="str">
        <f ca="1">IF(AND(ISNUMBER($A157),ISNUMBER(AJ$1)),IF(OFFSET(CountryData!$A$1,'Quality check'!$A157-1,'Quality check'!AJ$1-1)=0,"",OFFSET(CountryData!$A$1,'Quality check'!$A157-1,'Quality check'!AJ$1-1)),"")</f>
        <v/>
      </c>
      <c r="AK157" s="202" t="str">
        <f ca="1">IF(AND(ISNUMBER($A157),ISNUMBER(AK$1)),IF(OFFSET(CountryData!$A$1,'Quality check'!$A157-1,'Quality check'!AK$1-1)=0,"",OFFSET(CountryData!$A$1,'Quality check'!$A157-1,'Quality check'!AK$1-1)),"")</f>
        <v/>
      </c>
      <c r="AL157" s="202" t="str">
        <f ca="1">IF(AND(ISNUMBER($A157),ISNUMBER(AL$1)),IF(OFFSET(CountryData!$A$1,'Quality check'!$A157-1,'Quality check'!AL$1-1)=0,"",OFFSET(CountryData!$A$1,'Quality check'!$A157-1,'Quality check'!AL$1-1)),"")</f>
        <v/>
      </c>
      <c r="AM157" s="202" t="str">
        <f ca="1">IF(AND(ISNUMBER($A157),ISNUMBER(AM$1)),IF(OFFSET(CountryData!$A$1,'Quality check'!$A157-1,'Quality check'!AM$1-1)=0,"",OFFSET(CountryData!$A$1,'Quality check'!$A157-1,'Quality check'!AM$1-1)),"")</f>
        <v/>
      </c>
      <c r="AN157" s="202" t="str">
        <f ca="1">IF(AND(ISNUMBER($A157),ISNUMBER(AN$1)),IF(OFFSET(CountryData!$A$1,'Quality check'!$A157-1,'Quality check'!AN$1-1)=0,"",OFFSET(CountryData!$A$1,'Quality check'!$A157-1,'Quality check'!AN$1-1)),"")</f>
        <v/>
      </c>
      <c r="AO157" s="203" t="str">
        <f ca="1">IF(AND(ISNUMBER($A157),ISNUMBER(AO$1)),IF(OFFSET(CountryData!$A$1,'Quality check'!$A157-1,'Quality check'!AO$1-1)=0,"",OFFSET(CountryData!$A$1,'Quality check'!$A157-1,'Quality check'!AO$1-1)),"")</f>
        <v/>
      </c>
      <c r="AP157" s="203" t="str">
        <f ca="1">IF(AND(ISNUMBER($A157),ISNUMBER(AP$1)),IF(OFFSET(CountryData!$A$1,'Quality check'!$A157-1,'Quality check'!AP$1-1)=0,"",OFFSET(CountryData!$A$1,'Quality check'!$A157-1,'Quality check'!AP$1-1)),"")</f>
        <v/>
      </c>
      <c r="AQ157" s="202" t="str">
        <f ca="1">IF(AND(ISNUMBER($A157),ISNUMBER(AQ$1)),IF(OFFSET(CountryData!$A$1,'Quality check'!$A157-1,'Quality check'!AQ$1-1)=0,"",OFFSET(CountryData!$A$1,'Quality check'!$A157-1,'Quality check'!AQ$1-1)),"")</f>
        <v/>
      </c>
      <c r="AR157" s="202" t="str">
        <f ca="1">IF(AND(ISNUMBER($A157),ISNUMBER(AR$1)),IF(OFFSET(CountryData!$A$1,'Quality check'!$A157-1,'Quality check'!AR$1-1)=0,"",OFFSET(CountryData!$A$1,'Quality check'!$A157-1,'Quality check'!AR$1-1)),"")</f>
        <v/>
      </c>
      <c r="AS157" s="202" t="str">
        <f ca="1">IF(AND(ISNUMBER($A157),ISNUMBER(AS$1)),IF(OFFSET(CountryData!$A$1,'Quality check'!$A157-1,'Quality check'!AS$1-1)=0,"",OFFSET(CountryData!$A$1,'Quality check'!$A157-1,'Quality check'!AS$1-1)),"")</f>
        <v/>
      </c>
      <c r="AT157" s="202" t="str">
        <f ca="1">IF(AND(ISNUMBER($A157),ISNUMBER(AT$1)),IF(OFFSET(CountryData!$A$1,'Quality check'!$A157-1,'Quality check'!AT$1-1)=0,"",OFFSET(CountryData!$A$1,'Quality check'!$A157-1,'Quality check'!AT$1-1)),"")</f>
        <v/>
      </c>
      <c r="AU157" s="202" t="str">
        <f ca="1">IF(AND(ISNUMBER($A157),ISNUMBER(AU$1)),IF(OFFSET(CountryData!$A$1,'Quality check'!$A157-1,'Quality check'!AU$1-1)=0,"",OFFSET(CountryData!$A$1,'Quality check'!$A157-1,'Quality check'!AU$1-1)),"")</f>
        <v/>
      </c>
      <c r="AV157" s="202" t="str">
        <f ca="1">IF(AND(ISNUMBER($A157),ISNUMBER(AV$1)),IF(OFFSET(CountryData!$A$1,'Quality check'!$A157-1,'Quality check'!AV$1-1)=0,"",OFFSET(CountryData!$A$1,'Quality check'!$A157-1,'Quality check'!AV$1-1)),"")</f>
        <v/>
      </c>
      <c r="AW157" s="203" t="str">
        <f ca="1">IF(AND(ISNUMBER($A157),ISNUMBER(AW$1)),IF(OFFSET(CountryData!$A$1,'Quality check'!$A157-1,'Quality check'!AW$1-1)=0,"",OFFSET(CountryData!$A$1,'Quality check'!$A157-1,'Quality check'!AW$1-1)),"")</f>
        <v/>
      </c>
      <c r="AX157" s="203" t="str">
        <f ca="1">IF(AND(ISNUMBER($A157),ISNUMBER(AX$1)),IF(OFFSET(CountryData!$A$1,'Quality check'!$A157-1,'Quality check'!AX$1-1)=0,"",OFFSET(CountryData!$A$1,'Quality check'!$A157-1,'Quality check'!AX$1-1)),"")</f>
        <v/>
      </c>
      <c r="AY157" s="202" t="str">
        <f ca="1">IF(AND(ISNUMBER($A157),ISNUMBER(AY$1)),IF(OFFSET(CountryData!$A$1,'Quality check'!$A157-1,'Quality check'!AY$1-1)=0,"",OFFSET(CountryData!$A$1,'Quality check'!$A157-1,'Quality check'!AY$1-1)),"")</f>
        <v/>
      </c>
      <c r="AZ157" s="202" t="str">
        <f ca="1">IF(AND(ISNUMBER($A157),ISNUMBER(AZ$1)),IF(OFFSET(CountryData!$A$1,'Quality check'!$A157-1,'Quality check'!AZ$1-1)=0,"",OFFSET(CountryData!$A$1,'Quality check'!$A157-1,'Quality check'!AZ$1-1)),"")</f>
        <v/>
      </c>
      <c r="BA157" s="202" t="str">
        <f ca="1">IF(AND(ISNUMBER($A157),ISNUMBER(BA$1)),IF(OFFSET(CountryData!$A$1,'Quality check'!$A157-1,'Quality check'!BA$1-1)=0,"",OFFSET(CountryData!$A$1,'Quality check'!$A157-1,'Quality check'!BA$1-1)),"")</f>
        <v/>
      </c>
      <c r="BB157" s="202" t="str">
        <f ca="1">IF(AND(ISNUMBER($A157),ISNUMBER(BB$1)),IF(OFFSET(CountryData!$A$1,'Quality check'!$A157-1,'Quality check'!BB$1-1)=0,"",OFFSET(CountryData!$A$1,'Quality check'!$A157-1,'Quality check'!BB$1-1)),"")</f>
        <v/>
      </c>
      <c r="BC157" s="202" t="str">
        <f ca="1">IF(AND(ISNUMBER($A157),ISNUMBER(BC$1)),IF(OFFSET(CountryData!$A$1,'Quality check'!$A157-1,'Quality check'!BC$1-1)=0,"",OFFSET(CountryData!$A$1,'Quality check'!$A157-1,'Quality check'!BC$1-1)),"")</f>
        <v/>
      </c>
      <c r="BD157" s="313" t="str">
        <f ca="1">IF(AND(ISNUMBER($A157),ISNUMBER(BD$1)),IF(OFFSET(CountryData!$A$1,'Quality check'!$A157-1,'Quality check'!BD$1-1)=0,"",OFFSET(CountryData!$A$1,'Quality check'!$A157-1,'Quality check'!BD$1-1)),"")</f>
        <v/>
      </c>
      <c r="BE157" s="313" t="str">
        <f ca="1">IF(AND(ISNUMBER($A157),ISNUMBER(BE$1)),IF(OFFSET(CountryData!$A$1,'Quality check'!$A157-1,'Quality check'!BE$1-1)=0,"",OFFSET(CountryData!$A$1,'Quality check'!$A157-1,'Quality check'!BE$1-1)),"")</f>
        <v/>
      </c>
      <c r="BF157" s="313" t="str">
        <f ca="1">IF(AND(ISNUMBER($A157),ISNUMBER(BF$1)),IF(OFFSET(CountryData!$A$1,'Quality check'!$A157-1,'Quality check'!BF$1-1)=0,"",OFFSET(CountryData!$A$1,'Quality check'!$A157-1,'Quality check'!BF$1-1)),"")</f>
        <v/>
      </c>
      <c r="BG157" s="203" t="str">
        <f ca="1">IF(AND(ISNUMBER($A157),ISNUMBER(BG$1)),IF(OFFSET(CountryData!$A$1,'Quality check'!$A157-1,'Quality check'!BG$1-1)=0,"",OFFSET(CountryData!$A$1,'Quality check'!$A157-1,'Quality check'!BG$1-1)),"")</f>
        <v/>
      </c>
      <c r="BH157" s="202" t="str">
        <f ca="1">IF(AND(ISNUMBER($A157),ISNUMBER(BH$1)),IF(OFFSET(CountryData!$A$1,'Quality check'!$A157-1,'Quality check'!BH$1-1)=0,"",OFFSET(CountryData!$A$1,'Quality check'!$A157-1,'Quality check'!BH$1-1)),"")</f>
        <v/>
      </c>
      <c r="BI157" s="203" t="str">
        <f ca="1">IF(AND(ISNUMBER($A157),ISNUMBER(BI$1)),IF(OFFSET(CountryData!$A$1,'Quality check'!$A157-1,'Quality check'!BI$1-1)=0,"",OFFSET(CountryData!$A$1,'Quality check'!$A157-1,'Quality check'!BI$1-1)),"")</f>
        <v/>
      </c>
      <c r="BJ157" s="202" t="str">
        <f ca="1">IF(AND(ISNUMBER($A157),ISNUMBER(BJ$1)),IF(OFFSET(CountryData!$A$1,'Quality check'!$A157-1,'Quality check'!BJ$1-1)=0,"",OFFSET(CountryData!$A$1,'Quality check'!$A157-1,'Quality check'!BJ$1-1)),"")</f>
        <v/>
      </c>
      <c r="BK157" s="202" t="str">
        <f ca="1">IF(AND(ISNUMBER($A157),ISNUMBER(BK$1)),IF(OFFSET(CountryData!$A$1,'Quality check'!$A157-1,'Quality check'!BK$1-1)=0,"",OFFSET(CountryData!$A$1,'Quality check'!$A157-1,'Quality check'!BK$1-1)),"")</f>
        <v/>
      </c>
      <c r="BL157" s="308" t="str">
        <f ca="1">IF(AND(ISNUMBER($A157),ISNUMBER(BL$1)),IF(OFFSET(CountryData!$A$1,'Quality check'!$A157-1,'Quality check'!BL$1-1)=0,"",OFFSET(CountryData!$A$1,'Quality check'!$A157-1,'Quality check'!BL$1-1)),"")</f>
        <v/>
      </c>
      <c r="BM157" s="308" t="str">
        <f ca="1">IF(AND(ISNUMBER($A157),ISNUMBER(BM$1)),IF(OFFSET(CountryData!$A$1,'Quality check'!$A157-1,'Quality check'!BM$1-1)=0,"",OFFSET(CountryData!$A$1,'Quality check'!$A157-1,'Quality check'!BM$1-1)),"")</f>
        <v/>
      </c>
      <c r="BN157" s="308" t="str">
        <f ca="1">IF(AND(ISNUMBER($A157),ISNUMBER(BN$1)),IF(OFFSET(CountryData!$A$1,'Quality check'!$A157-1,'Quality check'!BN$1-1)=0,"",OFFSET(CountryData!$A$1,'Quality check'!$A157-1,'Quality check'!BN$1-1)),"")</f>
        <v/>
      </c>
      <c r="BO157" s="308" t="str">
        <f ca="1">IF(AND(ISNUMBER($A157),ISNUMBER(BO$1)),IF(OFFSET(CountryData!$A$1,'Quality check'!$A157-1,'Quality check'!BO$1-1)=0,"",OFFSET(CountryData!$A$1,'Quality check'!$A157-1,'Quality check'!BO$1-1)),"")</f>
        <v/>
      </c>
      <c r="BP157" s="308" t="str">
        <f ca="1">IF(AND(ISNUMBER($A157),ISNUMBER(BP$1)),IF(OFFSET(CountryData!$A$1,'Quality check'!$A157-1,'Quality check'!BP$1-1)=0,"",OFFSET(CountryData!$A$1,'Quality check'!$A157-1,'Quality check'!BP$1-1)),"")</f>
        <v/>
      </c>
      <c r="BQ157" s="308" t="str">
        <f ca="1">IF(AND(ISNUMBER($A157),ISNUMBER(BQ$1)),IF(OFFSET(CountryData!$A$1,'Quality check'!$A157-1,'Quality check'!BQ$1-1)=0,"",OFFSET(CountryData!$A$1,'Quality check'!$A157-1,'Quality check'!BQ$1-1)),"")</f>
        <v/>
      </c>
      <c r="BR157" s="308" t="str">
        <f ca="1">IF(AND(ISNUMBER($A157),ISNUMBER(BR$1)),IF(OFFSET(CountryData!$A$1,'Quality check'!$A157-1,'Quality check'!BR$1-1)=0,"",OFFSET(CountryData!$A$1,'Quality check'!$A157-1,'Quality check'!BR$1-1)),"")</f>
        <v/>
      </c>
      <c r="BS157" s="308" t="str">
        <f ca="1">IF(AND(ISNUMBER($A157),ISNUMBER(BS$1)),IF(OFFSET(CountryData!$A$1,'Quality check'!$A157-1,'Quality check'!BS$1-1)=0,"",OFFSET(CountryData!$A$1,'Quality check'!$A157-1,'Quality check'!BS$1-1)),"")</f>
        <v/>
      </c>
      <c r="BT157" s="308" t="str">
        <f ca="1">IF(AND(ISNUMBER($A157),ISNUMBER(BT$1)),IF(OFFSET(CountryData!$A$1,'Quality check'!$A157-1,'Quality check'!BT$1-1)=0,"",OFFSET(CountryData!$A$1,'Quality check'!$A157-1,'Quality check'!BT$1-1)),"")</f>
        <v/>
      </c>
      <c r="BU157" s="308" t="str">
        <f ca="1">IF(AND(ISNUMBER($A157),ISNUMBER(BU$1)),IF(OFFSET(CountryData!$A$1,'Quality check'!$A157-1,'Quality check'!BU$1-1)=0,"",OFFSET(CountryData!$A$1,'Quality check'!$A157-1,'Quality check'!BU$1-1)),"")</f>
        <v/>
      </c>
      <c r="BV157" s="308" t="str">
        <f ca="1">IF(AND(ISNUMBER($A157),ISNUMBER(BV$1)),IF(OFFSET(CountryData!$A$1,'Quality check'!$A157-1,'Quality check'!BV$1-1)=0,"",OFFSET(CountryData!$A$1,'Quality check'!$A157-1,'Quality check'!BV$1-1)),"")</f>
        <v/>
      </c>
      <c r="BW157" s="308" t="str">
        <f ca="1">IF(AND(ISNUMBER($A157),ISNUMBER(BW$1)),IF(OFFSET(CountryData!$A$1,'Quality check'!$A157-1,'Quality check'!BW$1-1)=0,"",OFFSET(CountryData!$A$1,'Quality check'!$A157-1,'Quality check'!BW$1-1)),"")</f>
        <v/>
      </c>
      <c r="BX157" s="202" t="str">
        <f ca="1">IF(AND(ISNUMBER($A157),ISNUMBER(BX$1)),IF(OFFSET(CountryData!$A$1,'Quality check'!$A157-1,'Quality check'!BX$1-1)=0,"",OFFSET(CountryData!$A$1,'Quality check'!$A157-1,'Quality check'!BX$1-1)),"")</f>
        <v/>
      </c>
      <c r="BY157" s="308" t="str">
        <f ca="1">IF(AND(ISNUMBER($A157),ISNUMBER(BY$1)),IF(OFFSET(CountryData!$A$1,'Quality check'!$A157-1,'Quality check'!BY$1-1)=0,"",OFFSET(CountryData!$A$1,'Quality check'!$A157-1,'Quality check'!BY$1-1)),"")</f>
        <v/>
      </c>
      <c r="BZ157" s="308" t="str">
        <f ca="1">IF(AND(ISNUMBER($A157),ISNUMBER(BZ$1)),IF(OFFSET(CountryData!$A$1,'Quality check'!$A157-1,'Quality check'!BZ$1-1)=0,"",OFFSET(CountryData!$A$1,'Quality check'!$A157-1,'Quality check'!BZ$1-1)),"")</f>
        <v/>
      </c>
      <c r="CA157" s="308" t="str">
        <f ca="1">IF(AND(ISNUMBER($A157),ISNUMBER(CA$1)),IF(OFFSET(CountryData!$A$1,'Quality check'!$A157-1,'Quality check'!CA$1-1)=0,"",OFFSET(CountryData!$A$1,'Quality check'!$A157-1,'Quality check'!CA$1-1)),"")</f>
        <v/>
      </c>
      <c r="CB157" s="308" t="str">
        <f ca="1">IF(AND(ISNUMBER($A157),ISNUMBER(CB$1)),IF(OFFSET(CountryData!$A$1,'Quality check'!$A157-1,'Quality check'!CB$1-1)=0,"",OFFSET(CountryData!$A$1,'Quality check'!$A157-1,'Quality check'!CB$1-1)),"")</f>
        <v/>
      </c>
      <c r="CC157" s="308" t="str">
        <f ca="1">IF(AND(ISNUMBER($A157),ISNUMBER(CC$1)),IF(OFFSET(CountryData!$A$1,'Quality check'!$A157-1,'Quality check'!CC$1-1)=0,"",OFFSET(CountryData!$A$1,'Quality check'!$A157-1,'Quality check'!CC$1-1)),"")</f>
        <v/>
      </c>
      <c r="CD157" s="308" t="str">
        <f ca="1">IF(AND(ISNUMBER($A157),ISNUMBER(CD$1)),IF(OFFSET(CountryData!$A$1,'Quality check'!$A157-1,'Quality check'!CD$1-1)=0,"",OFFSET(CountryData!$A$1,'Quality check'!$A157-1,'Quality check'!CD$1-1)),"")</f>
        <v/>
      </c>
      <c r="CE157" s="308" t="str">
        <f ca="1">IF(AND(ISNUMBER($A157),ISNUMBER(CE$1)),IF(OFFSET(CountryData!$A$1,'Quality check'!$A157-1,'Quality check'!CE$1-1)=0,"",OFFSET(CountryData!$A$1,'Quality check'!$A157-1,'Quality check'!CE$1-1)),"")</f>
        <v/>
      </c>
      <c r="CF157" s="308" t="str">
        <f ca="1">IF(AND(ISNUMBER($A157),ISNUMBER(CF$1)),IF(OFFSET(CountryData!$A$1,'Quality check'!$A157-1,'Quality check'!CF$1-1)=0,"",OFFSET(CountryData!$A$1,'Quality check'!$A157-1,'Quality check'!CF$1-1)),"")</f>
        <v/>
      </c>
      <c r="CG157" s="308" t="str">
        <f ca="1">IF(AND(ISNUMBER($A157),ISNUMBER(CG$1)),IF(OFFSET(CountryData!$A$1,'Quality check'!$A157-1,'Quality check'!CG$1-1)=0,"",OFFSET(CountryData!$A$1,'Quality check'!$A157-1,'Quality check'!CG$1-1)),"")</f>
        <v/>
      </c>
      <c r="CH157" s="308" t="str">
        <f ca="1">IF(AND(ISNUMBER($A157),ISNUMBER(CH$1)),IF(OFFSET(CountryData!$A$1,'Quality check'!$A157-1,'Quality check'!CH$1-1)=0,"",OFFSET(CountryData!$A$1,'Quality check'!$A157-1,'Quality check'!CH$1-1)),"")</f>
        <v/>
      </c>
      <c r="CI157" s="308" t="str">
        <f ca="1">IF(AND(ISNUMBER($A157),ISNUMBER(CI$1)),IF(OFFSET(CountryData!$A$1,'Quality check'!$A157-1,'Quality check'!CI$1-1)=0,"",OFFSET(CountryData!$A$1,'Quality check'!$A157-1,'Quality check'!CI$1-1)),"")</f>
        <v/>
      </c>
      <c r="CJ157" s="308" t="str">
        <f ca="1">IF(AND(ISNUMBER($A157),ISNUMBER(CJ$1)),IF(OFFSET(CountryData!$A$1,'Quality check'!$A157-1,'Quality check'!CJ$1-1)=0,"",OFFSET(CountryData!$A$1,'Quality check'!$A157-1,'Quality check'!CJ$1-1)),"")</f>
        <v/>
      </c>
      <c r="CK157" s="202" t="str">
        <f ca="1">IF(AND(ISNUMBER($A157),ISNUMBER(CK$1)),IF(OFFSET(CountryData!$A$1,'Quality check'!$A157-1,'Quality check'!CK$1-1)=0,"",OFFSET(CountryData!$A$1,'Quality check'!$A157-1,'Quality check'!CK$1-1)),"")</f>
        <v/>
      </c>
      <c r="CL157" s="308" t="str">
        <f ca="1">IF(AND(ISNUMBER($A157),ISNUMBER(CL$1)),IF(OFFSET(CountryData!$A$1,'Quality check'!$A157-1,'Quality check'!CL$1-1)=0,"",OFFSET(CountryData!$A$1,'Quality check'!$A157-1,'Quality check'!CL$1-1)),"")</f>
        <v/>
      </c>
      <c r="CM157" s="308" t="str">
        <f ca="1">IF(AND(ISNUMBER($A157),ISNUMBER(CM$1)),IF(OFFSET(CountryData!$A$1,'Quality check'!$A157-1,'Quality check'!CM$1-1)=0,"",OFFSET(CountryData!$A$1,'Quality check'!$A157-1,'Quality check'!CM$1-1)),"")</f>
        <v/>
      </c>
      <c r="CN157" s="308" t="str">
        <f ca="1">IF(AND(ISNUMBER($A157),ISNUMBER(CN$1)),IF(OFFSET(CountryData!$A$1,'Quality check'!$A157-1,'Quality check'!CN$1-1)=0,"",OFFSET(CountryData!$A$1,'Quality check'!$A157-1,'Quality check'!CN$1-1)),"")</f>
        <v/>
      </c>
      <c r="CO157" s="308" t="str">
        <f ca="1">IF(AND(ISNUMBER($A157),ISNUMBER(CO$1)),IF(OFFSET(CountryData!$A$1,'Quality check'!$A157-1,'Quality check'!CO$1-1)=0,"",OFFSET(CountryData!$A$1,'Quality check'!$A157-1,'Quality check'!CO$1-1)),"")</f>
        <v/>
      </c>
      <c r="CP157" s="308" t="str">
        <f ca="1">IF(AND(ISNUMBER($A157),ISNUMBER(CP$1)),IF(OFFSET(CountryData!$A$1,'Quality check'!$A157-1,'Quality check'!CP$1-1)=0,"",OFFSET(CountryData!$A$1,'Quality check'!$A157-1,'Quality check'!CP$1-1)),"")</f>
        <v/>
      </c>
      <c r="CQ157" s="308" t="str">
        <f ca="1">IF(AND(ISNUMBER($A157),ISNUMBER(CQ$1)),IF(OFFSET(CountryData!$A$1,'Quality check'!$A157-1,'Quality check'!CQ$1-1)=0,"",OFFSET(CountryData!$A$1,'Quality check'!$A157-1,'Quality check'!CQ$1-1)),"")</f>
        <v/>
      </c>
      <c r="CR157" s="203" t="str">
        <f ca="1">IF(AND(ISNUMBER($A157),ISNUMBER(CR$1)),IF(OFFSET(CountryData!$A$1,'Quality check'!$A157-1,'Quality check'!CR$1-1)=0,"",OFFSET(CountryData!$A$1,'Quality check'!$A157-1,'Quality check'!CR$1-1)),"")</f>
        <v/>
      </c>
      <c r="CS157" s="203" t="str">
        <f ca="1">IF(AND(ISNUMBER($A157),ISNUMBER(CS$1)),IF(OFFSET(CountryData!$A$1,'Quality check'!$A157-1,'Quality check'!CS$1-1)=0,"",OFFSET(CountryData!$A$1,'Quality check'!$A157-1,'Quality check'!CS$1-1)),"")</f>
        <v/>
      </c>
      <c r="CT157" s="203" t="str">
        <f ca="1">IF(AND(ISNUMBER($A157),ISNUMBER(CT$1)),IF(OFFSET(CountryData!$A$1,'Quality check'!$A157-1,'Quality check'!CT$1-1)=0,"",OFFSET(CountryData!$A$1,'Quality check'!$A157-1,'Quality check'!CT$1-1)),"")</f>
        <v/>
      </c>
      <c r="CU157" s="203" t="str">
        <f ca="1">IF(AND(ISNUMBER($A157),ISNUMBER(CU$1)),IF(OFFSET(CountryData!$A$1,'Quality check'!$A157-1,'Quality check'!CU$1-1)=0,"",OFFSET(CountryData!$A$1,'Quality check'!$A157-1,'Quality check'!CU$1-1)),"")</f>
        <v/>
      </c>
      <c r="CV157" s="203" t="str">
        <f ca="1">IF(AND(ISNUMBER($A157),ISNUMBER(CV$1)),IF(OFFSET(CountryData!$A$1,'Quality check'!$A157-1,'Quality check'!CV$1-1)=0,"",OFFSET(CountryData!$A$1,'Quality check'!$A157-1,'Quality check'!CV$1-1)),"")</f>
        <v/>
      </c>
      <c r="CW157" s="203" t="str">
        <f ca="1">IF(AND(ISNUMBER($A157),ISNUMBER(CW$1)),IF(OFFSET(CountryData!$A$1,'Quality check'!$A157-1,'Quality check'!CW$1-1)=0,"",OFFSET(CountryData!$A$1,'Quality check'!$A157-1,'Quality check'!CW$1-1)),"")</f>
        <v/>
      </c>
      <c r="CX157" s="203" t="str">
        <f ca="1">IF(AND(ISNUMBER($A157),ISNUMBER(CX$1)),IF(OFFSET(CountryData!$A$1,'Quality check'!$A157-1,'Quality check'!CX$1-1)=0,"",OFFSET(CountryData!$A$1,'Quality check'!$A157-1,'Quality check'!CX$1-1)),"")</f>
        <v/>
      </c>
      <c r="CY157" s="203" t="str">
        <f ca="1">IF(AND(ISNUMBER($A157),ISNUMBER(CY$1)),IF(OFFSET(CountryData!$A$1,'Quality check'!$A157-1,'Quality check'!CY$1-1)=0,"",OFFSET(CountryData!$A$1,'Quality check'!$A157-1,'Quality check'!CY$1-1)),"")</f>
        <v/>
      </c>
      <c r="CZ157" s="308" t="str">
        <f ca="1">IF(AND(ISNUMBER($A157),ISNUMBER(CZ$1)),IF(OFFSET(CountryData!$A$1,'Quality check'!$A157-1,'Quality check'!CZ$1-1)=0,"",OFFSET(CountryData!$A$1,'Quality check'!$A157-1,'Quality check'!CZ$1-1)),"")</f>
        <v/>
      </c>
      <c r="DA157" s="308" t="str">
        <f ca="1">IF(AND(ISNUMBER($A157),ISNUMBER(DA$1)),IF(OFFSET(CountryData!$A$1,'Quality check'!$A157-1,'Quality check'!DA$1-1)=0,"",OFFSET(CountryData!$A$1,'Quality check'!$A157-1,'Quality check'!DA$1-1)),"")</f>
        <v/>
      </c>
      <c r="DB157" s="202" t="str">
        <f ca="1">IF(AND(ISNUMBER($A157),ISNUMBER(DB$1)),IF(OFFSET(CountryData!$A$1,'Quality check'!$A157-1,'Quality check'!DB$1-1)=0,"",OFFSET(CountryData!$A$1,'Quality check'!$A157-1,'Quality check'!DB$1-1)),"")</f>
        <v/>
      </c>
      <c r="DC157" s="308" t="str">
        <f ca="1">IF(AND(ISNUMBER($A157),ISNUMBER(DC$1)),IF(OFFSET(CountryData!$A$1,'Quality check'!$A157-1,'Quality check'!DC$1-1)=0,"",OFFSET(CountryData!$A$1,'Quality check'!$A157-1,'Quality check'!DC$1-1)),"")</f>
        <v/>
      </c>
      <c r="DD157" s="308" t="str">
        <f ca="1">IF(AND(ISNUMBER($A157),ISNUMBER(DD$1)),IF(OFFSET(CountryData!$A$1,'Quality check'!$A157-1,'Quality check'!DD$1-1)=0,"",OFFSET(CountryData!$A$1,'Quality check'!$A157-1,'Quality check'!DD$1-1)),"")</f>
        <v/>
      </c>
      <c r="DE157" s="202" t="str">
        <f ca="1">IF(AND(ISNUMBER($A157),ISNUMBER(DE$1)),IF(OFFSET(CountryData!$A$1,'Quality check'!$A157-1,'Quality check'!DE$1-1)=0,"",OFFSET(CountryData!$A$1,'Quality check'!$A157-1,'Quality check'!DE$1-1)),"")</f>
        <v/>
      </c>
      <c r="DF157" s="203" t="str">
        <f ca="1">IF(AND(ISNUMBER($A157),ISNUMBER(DF$1)),IF(OFFSET(CountryData!$A$1,'Quality check'!$A157-1,'Quality check'!DF$1-1)=0,"",OFFSET(CountryData!$A$1,'Quality check'!$A157-1,'Quality check'!DF$1-1)),"")</f>
        <v/>
      </c>
      <c r="DG157" s="308" t="str">
        <f ca="1">IF(AND(ISNUMBER($A157),ISNUMBER(DG$1)),IF(OFFSET(CountryData!$A$1,'Quality check'!$A157-1,'Quality check'!DG$1-1)=0,"",OFFSET(CountryData!$A$1,'Quality check'!$A157-1,'Quality check'!DG$1-1)),"")</f>
        <v/>
      </c>
      <c r="DH157" s="203" t="str">
        <f ca="1">IF(AND(ISNUMBER($A157),ISNUMBER(DH$1)),IF(OFFSET(CountryData!$A$1,'Quality check'!$A157-1,'Quality check'!DH$1-1)=0,"",OFFSET(CountryData!$A$1,'Quality check'!$A157-1,'Quality check'!DH$1-1)),"")</f>
        <v/>
      </c>
      <c r="DI157" s="308" t="str">
        <f ca="1">IF(AND(ISNUMBER($A157),ISNUMBER(DI$1)),IF(OFFSET(CountryData!$A$1,'Quality check'!$A157-1,'Quality check'!DI$1-1)=0,"",OFFSET(CountryData!$A$1,'Quality check'!$A157-1,'Quality check'!DI$1-1)),"")</f>
        <v/>
      </c>
      <c r="DJ157" s="308" t="str">
        <f ca="1">IF(AND(ISNUMBER($A157),ISNUMBER(DJ$1)),IF(OFFSET(CountryData!$A$1,'Quality check'!$A157-1,'Quality check'!DJ$1-1)=0,"",OFFSET(CountryData!$A$1,'Quality check'!$A157-1,'Quality check'!DJ$1-1)),"")</f>
        <v/>
      </c>
      <c r="DK157" s="203" t="str">
        <f ca="1">IF(AND(ISNUMBER($A157),ISNUMBER(DK$1)),IF(OFFSET(CountryData!$A$1,'Quality check'!$A157-1,'Quality check'!DK$1-1)=0,"",OFFSET(CountryData!$A$1,'Quality check'!$A157-1,'Quality check'!DK$1-1)),"")</f>
        <v/>
      </c>
      <c r="DL157" s="203" t="str">
        <f ca="1">IF(AND(ISNUMBER($A157),ISNUMBER(DL$1)),IF(OFFSET(CountryData!$A$1,'Quality check'!$A157-1,'Quality check'!DL$1-1)=0,"",OFFSET(CountryData!$A$1,'Quality check'!$A157-1,'Quality check'!DL$1-1)),"")</f>
        <v/>
      </c>
      <c r="DM157" s="203" t="str">
        <f ca="1">IF(AND(ISNUMBER($A157),ISNUMBER(DM$1)),IF(OFFSET(CountryData!$A$1,'Quality check'!$A157-1,'Quality check'!DM$1-1)=0,"",OFFSET(CountryData!$A$1,'Quality check'!$A157-1,'Quality check'!DM$1-1)),"")</f>
        <v/>
      </c>
      <c r="DN157" s="203" t="str">
        <f ca="1">IF(AND(ISNUMBER($A157),ISNUMBER(DN$1)),IF(OFFSET(CountryData!$A$1,'Quality check'!$A157-1,'Quality check'!DN$1-1)=0,"",OFFSET(CountryData!$A$1,'Quality check'!$A157-1,'Quality check'!DN$1-1)),"")</f>
        <v/>
      </c>
      <c r="DO157" t="str">
        <f ca="1">IF(AND(ISNUMBER($A157),ISNUMBER(DO$1)),IF(OFFSET(CountryData!$A$1,'Quality check'!$A157-1,'Quality check'!DO$1-1)=0,"",OFFSET(CountryData!$A$1,'Quality check'!$A157-1,'Quality check'!DO$1-1)),"")</f>
        <v/>
      </c>
      <c r="DP157" t="str">
        <f ca="1">IF(AND(ISNUMBER($A157),ISNUMBER(DP$1)),IF(OFFSET(CountryData!$A$1,'Quality check'!$A157-1,'Quality check'!DP$1-1)=0,"",OFFSET(CountryData!$A$1,'Quality check'!$A157-1,'Quality check'!DP$1-1)),"")</f>
        <v/>
      </c>
      <c r="EF157" t="str">
        <f t="shared" si="17"/>
        <v/>
      </c>
      <c r="EG157" t="str">
        <f t="shared" si="18"/>
        <v/>
      </c>
      <c r="EH157" t="str">
        <f t="shared" si="16"/>
        <v/>
      </c>
    </row>
    <row r="158" spans="1:138" x14ac:dyDescent="0.25">
      <c r="A158" s="114" t="str">
        <f>IF(ISNUMBER(MATCH(C158,CountryData!$EM:$EM,0)),MATCH(C158,CountryData!$EM:$EM,0),"")</f>
        <v/>
      </c>
      <c r="F158" s="203" t="str">
        <f ca="1">IF(AND(ISNUMBER($A158),ISNUMBER(F$1)),IF(OFFSET(CountryData!$A$1,'Quality check'!$A158-1,'Quality check'!F$1-1)=0,"",OFFSET(CountryData!$A$1,'Quality check'!$A158-1,'Quality check'!F$1-1)),"")</f>
        <v/>
      </c>
      <c r="G158" s="203" t="str">
        <f ca="1">IF(AND(ISNUMBER($A158),ISNUMBER(G$1)),IF(OFFSET(CountryData!$A$1,'Quality check'!$A158-1,'Quality check'!G$1-1)=0,"",OFFSET(CountryData!$A$1,'Quality check'!$A158-1,'Quality check'!G$1-1)),"")</f>
        <v/>
      </c>
      <c r="H158" s="202" t="str">
        <f ca="1">IF(AND(ISNUMBER($A158),ISNUMBER(H$1)),IF(OFFSET(CountryData!$A$1,'Quality check'!$A158-1,'Quality check'!H$1-1)=0,"",OFFSET(CountryData!$A$1,'Quality check'!$A158-1,'Quality check'!H$1-1)),"")</f>
        <v/>
      </c>
      <c r="I158" s="202" t="str">
        <f ca="1">IF(AND(ISNUMBER($A158),ISNUMBER(I$1)),IF(OFFSET(CountryData!$A$1,'Quality check'!$A158-1,'Quality check'!I$1-1)=0,"",OFFSET(CountryData!$A$1,'Quality check'!$A158-1,'Quality check'!I$1-1)),"")</f>
        <v/>
      </c>
      <c r="J158" s="203" t="str">
        <f ca="1">IF(AND(ISNUMBER($A158),ISNUMBER(J$1)),IF(OFFSET(CountryData!$A$1,'Quality check'!$A158-1,'Quality check'!J$1-1)=0,"",OFFSET(CountryData!$A$1,'Quality check'!$A158-1,'Quality check'!J$1-1)),"")</f>
        <v/>
      </c>
      <c r="K158" s="203" t="str">
        <f ca="1">IF(AND(ISNUMBER($A158),ISNUMBER(K$1)),IF(OFFSET(CountryData!$A$1,'Quality check'!$A158-1,'Quality check'!K$1-1)=0,"",OFFSET(CountryData!$A$1,'Quality check'!$A158-1,'Quality check'!K$1-1)),"")</f>
        <v/>
      </c>
      <c r="L158" s="203" t="str">
        <f ca="1">IF(AND(ISNUMBER($A158),ISNUMBER(L$1)),IF(OFFSET(CountryData!$A$1,'Quality check'!$A158-1,'Quality check'!L$1-1)=0,"",OFFSET(CountryData!$A$1,'Quality check'!$A158-1,'Quality check'!L$1-1)),"")</f>
        <v/>
      </c>
      <c r="M158" s="203" t="str">
        <f ca="1">IF(AND(ISNUMBER($A158),ISNUMBER(M$1)),IF(OFFSET(CountryData!$A$1,'Quality check'!$A158-1,'Quality check'!M$1-1)=0,"",OFFSET(CountryData!$A$1,'Quality check'!$A158-1,'Quality check'!M$1-1)),"")</f>
        <v/>
      </c>
      <c r="N158" s="203" t="str">
        <f ca="1">IF(AND(ISNUMBER($A158),ISNUMBER(N$1)),IF(OFFSET(CountryData!$A$1,'Quality check'!$A158-1,'Quality check'!N$1-1)=0,"",OFFSET(CountryData!$A$1,'Quality check'!$A158-1,'Quality check'!N$1-1)),"")</f>
        <v/>
      </c>
      <c r="O158" s="203" t="str">
        <f ca="1">IF(AND(ISNUMBER($A158),ISNUMBER(O$1)),IF(OFFSET(CountryData!$A$1,'Quality check'!$A158-1,'Quality check'!O$1-1)=0,"",OFFSET(CountryData!$A$1,'Quality check'!$A158-1,'Quality check'!O$1-1)),"")</f>
        <v/>
      </c>
      <c r="P158" s="203" t="str">
        <f ca="1">IF(AND(ISNUMBER($A158),ISNUMBER(P$1)),IF(OFFSET(CountryData!$A$1,'Quality check'!$A158-1,'Quality check'!P$1-1)=0,"",OFFSET(CountryData!$A$1,'Quality check'!$A158-1,'Quality check'!P$1-1)),"")</f>
        <v/>
      </c>
      <c r="Q158" s="203" t="str">
        <f ca="1">IF(AND(ISNUMBER($A158),ISNUMBER(Q$1)),IF(OFFSET(CountryData!$A$1,'Quality check'!$A158-1,'Quality check'!Q$1-1)=0,"",OFFSET(CountryData!$A$1,'Quality check'!$A158-1,'Quality check'!Q$1-1)),"")</f>
        <v/>
      </c>
      <c r="R158" s="203" t="str">
        <f ca="1">IF(AND(ISNUMBER($A158),ISNUMBER(R$1)),IF(OFFSET(CountryData!$A$1,'Quality check'!$A158-1,'Quality check'!R$1-1)=0,"",OFFSET(CountryData!$A$1,'Quality check'!$A158-1,'Quality check'!R$1-1)),"")</f>
        <v/>
      </c>
      <c r="S158" s="203" t="str">
        <f ca="1">IF(AND(ISNUMBER($A158),ISNUMBER(S$1)),IF(OFFSET(CountryData!$A$1,'Quality check'!$A158-1,'Quality check'!S$1-1)=0,"",OFFSET(CountryData!$A$1,'Quality check'!$A158-1,'Quality check'!S$1-1)),"")</f>
        <v/>
      </c>
      <c r="T158" s="202" t="str">
        <f ca="1">IF(AND(ISNUMBER($A158),ISNUMBER(T$1)),IF(OFFSET(CountryData!$A$1,'Quality check'!$A158-1,'Quality check'!T$1-1)=0,"",OFFSET(CountryData!$A$1,'Quality check'!$A158-1,'Quality check'!T$1-1)),"")</f>
        <v/>
      </c>
      <c r="U158" s="203" t="str">
        <f ca="1">IF(AND(ISNUMBER($A158),ISNUMBER(U$1)),IF(OFFSET(CountryData!$A$1,'Quality check'!$A158-1,'Quality check'!U$1-1)=0,"",OFFSET(CountryData!$A$1,'Quality check'!$A158-1,'Quality check'!U$1-1)),"")</f>
        <v/>
      </c>
      <c r="V158" s="203" t="str">
        <f ca="1">IF(AND(ISNUMBER($A158),ISNUMBER(V$1)),IF(OFFSET(CountryData!$A$1,'Quality check'!$A158-1,'Quality check'!V$1-1)=0,"",OFFSET(CountryData!$A$1,'Quality check'!$A158-1,'Quality check'!V$1-1)),"")</f>
        <v/>
      </c>
      <c r="W158" s="202" t="str">
        <f ca="1">IF(AND(ISNUMBER($A158),ISNUMBER(W$1)),IF(OFFSET(CountryData!$A$1,'Quality check'!$A158-1,'Quality check'!W$1-1)=0,"",OFFSET(CountryData!$A$1,'Quality check'!$A158-1,'Quality check'!W$1-1)),"")</f>
        <v/>
      </c>
      <c r="X158" s="202" t="str">
        <f ca="1">IF(AND(ISNUMBER($A158),ISNUMBER(X$1)),IF(OFFSET(CountryData!$A$1,'Quality check'!$A158-1,'Quality check'!X$1-1)=0,"",OFFSET(CountryData!$A$1,'Quality check'!$A158-1,'Quality check'!X$1-1)),"")</f>
        <v/>
      </c>
      <c r="Y158" s="202" t="str">
        <f ca="1">IF(AND(ISNUMBER($A158),ISNUMBER(Y$1)),IF(OFFSET(CountryData!$A$1,'Quality check'!$A158-1,'Quality check'!Y$1-1)=0,"",OFFSET(CountryData!$A$1,'Quality check'!$A158-1,'Quality check'!Y$1-1)),"")</f>
        <v/>
      </c>
      <c r="Z158" s="202" t="str">
        <f ca="1">IF(AND(ISNUMBER($A158),ISNUMBER(Z$1)),IF(OFFSET(CountryData!$A$1,'Quality check'!$A158-1,'Quality check'!Z$1-1)=0,"",OFFSET(CountryData!$A$1,'Quality check'!$A158-1,'Quality check'!Z$1-1)),"")</f>
        <v/>
      </c>
      <c r="AA158" s="203" t="str">
        <f ca="1">IF(AND(ISNUMBER($A158),ISNUMBER(AA$1)),IF(OFFSET(CountryData!$A$1,'Quality check'!$A158-1,'Quality check'!AA$1-1)=0,"",OFFSET(CountryData!$A$1,'Quality check'!$A158-1,'Quality check'!AA$1-1)),"")</f>
        <v/>
      </c>
      <c r="AB158" s="203" t="str">
        <f ca="1">IF(AND(ISNUMBER($A158),ISNUMBER(AB$1)),IF(OFFSET(CountryData!$A$1,'Quality check'!$A158-1,'Quality check'!AB$1-1)=0,"",OFFSET(CountryData!$A$1,'Quality check'!$A158-1,'Quality check'!AB$1-1)),"")</f>
        <v/>
      </c>
      <c r="AC158" s="203" t="str">
        <f ca="1">IF(AND(ISNUMBER($A158),ISNUMBER(AC$1)),IF(OFFSET(CountryData!$A$1,'Quality check'!$A158-1,'Quality check'!AC$1-1)=0,"",OFFSET(CountryData!$A$1,'Quality check'!$A158-1,'Quality check'!AC$1-1)),"")</f>
        <v/>
      </c>
      <c r="AD158" s="203" t="str">
        <f ca="1">IF(AND(ISNUMBER($A158),ISNUMBER(AD$1)),IF(OFFSET(CountryData!$A$1,'Quality check'!$A158-1,'Quality check'!AD$1-1)=0,"",OFFSET(CountryData!$A$1,'Quality check'!$A158-1,'Quality check'!AD$1-1)),"")</f>
        <v/>
      </c>
      <c r="AE158" s="202" t="str">
        <f ca="1">IF(AND(ISNUMBER($A158),ISNUMBER(AE$1)),IF(OFFSET(CountryData!$A$1,'Quality check'!$A158-1,'Quality check'!AE$1-1)=0,"",OFFSET(CountryData!$A$1,'Quality check'!$A158-1,'Quality check'!AE$1-1)),"")</f>
        <v/>
      </c>
      <c r="AF158" s="308" t="str">
        <f ca="1">IF(AND(ISNUMBER($A158),ISNUMBER(AF$1)),IF(OFFSET(CountryData!$A$1,'Quality check'!$A158-1,'Quality check'!AF$1-1)=0,"",OFFSET(CountryData!$A$1,'Quality check'!$A158-1,'Quality check'!AF$1-1)),"")</f>
        <v/>
      </c>
      <c r="AG158" s="203" t="str">
        <f ca="1">IF(AND(ISNUMBER($A158),ISNUMBER(AG$1)),IF(OFFSET(CountryData!$A$1,'Quality check'!$A158-1,'Quality check'!AG$1-1)=0,"",OFFSET(CountryData!$A$1,'Quality check'!$A158-1,'Quality check'!AG$1-1)),"")</f>
        <v/>
      </c>
      <c r="AH158" s="203" t="str">
        <f ca="1">IF(AND(ISNUMBER($A158),ISNUMBER(AH$1)),IF(OFFSET(CountryData!$A$1,'Quality check'!$A158-1,'Quality check'!AH$1-1)=0,"",OFFSET(CountryData!$A$1,'Quality check'!$A158-1,'Quality check'!AH$1-1)),"")</f>
        <v/>
      </c>
      <c r="AI158" s="203" t="str">
        <f ca="1">IF(AND(ISNUMBER($A158),ISNUMBER(AI$1)),IF(OFFSET(CountryData!$A$1,'Quality check'!$A158-1,'Quality check'!AI$1-1)=0,"",OFFSET(CountryData!$A$1,'Quality check'!$A158-1,'Quality check'!AI$1-1)),"")</f>
        <v/>
      </c>
      <c r="AJ158" s="202" t="str">
        <f ca="1">IF(AND(ISNUMBER($A158),ISNUMBER(AJ$1)),IF(OFFSET(CountryData!$A$1,'Quality check'!$A158-1,'Quality check'!AJ$1-1)=0,"",OFFSET(CountryData!$A$1,'Quality check'!$A158-1,'Quality check'!AJ$1-1)),"")</f>
        <v/>
      </c>
      <c r="AK158" s="202" t="str">
        <f ca="1">IF(AND(ISNUMBER($A158),ISNUMBER(AK$1)),IF(OFFSET(CountryData!$A$1,'Quality check'!$A158-1,'Quality check'!AK$1-1)=0,"",OFFSET(CountryData!$A$1,'Quality check'!$A158-1,'Quality check'!AK$1-1)),"")</f>
        <v/>
      </c>
      <c r="AL158" s="202" t="str">
        <f ca="1">IF(AND(ISNUMBER($A158),ISNUMBER(AL$1)),IF(OFFSET(CountryData!$A$1,'Quality check'!$A158-1,'Quality check'!AL$1-1)=0,"",OFFSET(CountryData!$A$1,'Quality check'!$A158-1,'Quality check'!AL$1-1)),"")</f>
        <v/>
      </c>
      <c r="AM158" s="202" t="str">
        <f ca="1">IF(AND(ISNUMBER($A158),ISNUMBER(AM$1)),IF(OFFSET(CountryData!$A$1,'Quality check'!$A158-1,'Quality check'!AM$1-1)=0,"",OFFSET(CountryData!$A$1,'Quality check'!$A158-1,'Quality check'!AM$1-1)),"")</f>
        <v/>
      </c>
      <c r="AN158" s="202" t="str">
        <f ca="1">IF(AND(ISNUMBER($A158),ISNUMBER(AN$1)),IF(OFFSET(CountryData!$A$1,'Quality check'!$A158-1,'Quality check'!AN$1-1)=0,"",OFFSET(CountryData!$A$1,'Quality check'!$A158-1,'Quality check'!AN$1-1)),"")</f>
        <v/>
      </c>
      <c r="AO158" s="203" t="str">
        <f ca="1">IF(AND(ISNUMBER($A158),ISNUMBER(AO$1)),IF(OFFSET(CountryData!$A$1,'Quality check'!$A158-1,'Quality check'!AO$1-1)=0,"",OFFSET(CountryData!$A$1,'Quality check'!$A158-1,'Quality check'!AO$1-1)),"")</f>
        <v/>
      </c>
      <c r="AP158" s="203" t="str">
        <f ca="1">IF(AND(ISNUMBER($A158),ISNUMBER(AP$1)),IF(OFFSET(CountryData!$A$1,'Quality check'!$A158-1,'Quality check'!AP$1-1)=0,"",OFFSET(CountryData!$A$1,'Quality check'!$A158-1,'Quality check'!AP$1-1)),"")</f>
        <v/>
      </c>
      <c r="AQ158" s="202" t="str">
        <f ca="1">IF(AND(ISNUMBER($A158),ISNUMBER(AQ$1)),IF(OFFSET(CountryData!$A$1,'Quality check'!$A158-1,'Quality check'!AQ$1-1)=0,"",OFFSET(CountryData!$A$1,'Quality check'!$A158-1,'Quality check'!AQ$1-1)),"")</f>
        <v/>
      </c>
      <c r="AR158" s="202" t="str">
        <f ca="1">IF(AND(ISNUMBER($A158),ISNUMBER(AR$1)),IF(OFFSET(CountryData!$A$1,'Quality check'!$A158-1,'Quality check'!AR$1-1)=0,"",OFFSET(CountryData!$A$1,'Quality check'!$A158-1,'Quality check'!AR$1-1)),"")</f>
        <v/>
      </c>
      <c r="AS158" s="202" t="str">
        <f ca="1">IF(AND(ISNUMBER($A158),ISNUMBER(AS$1)),IF(OFFSET(CountryData!$A$1,'Quality check'!$A158-1,'Quality check'!AS$1-1)=0,"",OFFSET(CountryData!$A$1,'Quality check'!$A158-1,'Quality check'!AS$1-1)),"")</f>
        <v/>
      </c>
      <c r="AT158" s="202" t="str">
        <f ca="1">IF(AND(ISNUMBER($A158),ISNUMBER(AT$1)),IF(OFFSET(CountryData!$A$1,'Quality check'!$A158-1,'Quality check'!AT$1-1)=0,"",OFFSET(CountryData!$A$1,'Quality check'!$A158-1,'Quality check'!AT$1-1)),"")</f>
        <v/>
      </c>
      <c r="AU158" s="202" t="str">
        <f ca="1">IF(AND(ISNUMBER($A158),ISNUMBER(AU$1)),IF(OFFSET(CountryData!$A$1,'Quality check'!$A158-1,'Quality check'!AU$1-1)=0,"",OFFSET(CountryData!$A$1,'Quality check'!$A158-1,'Quality check'!AU$1-1)),"")</f>
        <v/>
      </c>
      <c r="AV158" s="202" t="str">
        <f ca="1">IF(AND(ISNUMBER($A158),ISNUMBER(AV$1)),IF(OFFSET(CountryData!$A$1,'Quality check'!$A158-1,'Quality check'!AV$1-1)=0,"",OFFSET(CountryData!$A$1,'Quality check'!$A158-1,'Quality check'!AV$1-1)),"")</f>
        <v/>
      </c>
      <c r="AW158" s="203" t="str">
        <f ca="1">IF(AND(ISNUMBER($A158),ISNUMBER(AW$1)),IF(OFFSET(CountryData!$A$1,'Quality check'!$A158-1,'Quality check'!AW$1-1)=0,"",OFFSET(CountryData!$A$1,'Quality check'!$A158-1,'Quality check'!AW$1-1)),"")</f>
        <v/>
      </c>
      <c r="AX158" s="203" t="str">
        <f ca="1">IF(AND(ISNUMBER($A158),ISNUMBER(AX$1)),IF(OFFSET(CountryData!$A$1,'Quality check'!$A158-1,'Quality check'!AX$1-1)=0,"",OFFSET(CountryData!$A$1,'Quality check'!$A158-1,'Quality check'!AX$1-1)),"")</f>
        <v/>
      </c>
      <c r="AY158" s="202" t="str">
        <f ca="1">IF(AND(ISNUMBER($A158),ISNUMBER(AY$1)),IF(OFFSET(CountryData!$A$1,'Quality check'!$A158-1,'Quality check'!AY$1-1)=0,"",OFFSET(CountryData!$A$1,'Quality check'!$A158-1,'Quality check'!AY$1-1)),"")</f>
        <v/>
      </c>
      <c r="AZ158" s="202" t="str">
        <f ca="1">IF(AND(ISNUMBER($A158),ISNUMBER(AZ$1)),IF(OFFSET(CountryData!$A$1,'Quality check'!$A158-1,'Quality check'!AZ$1-1)=0,"",OFFSET(CountryData!$A$1,'Quality check'!$A158-1,'Quality check'!AZ$1-1)),"")</f>
        <v/>
      </c>
      <c r="BA158" s="202" t="str">
        <f ca="1">IF(AND(ISNUMBER($A158),ISNUMBER(BA$1)),IF(OFFSET(CountryData!$A$1,'Quality check'!$A158-1,'Quality check'!BA$1-1)=0,"",OFFSET(CountryData!$A$1,'Quality check'!$A158-1,'Quality check'!BA$1-1)),"")</f>
        <v/>
      </c>
      <c r="BB158" s="202" t="str">
        <f ca="1">IF(AND(ISNUMBER($A158),ISNUMBER(BB$1)),IF(OFFSET(CountryData!$A$1,'Quality check'!$A158-1,'Quality check'!BB$1-1)=0,"",OFFSET(CountryData!$A$1,'Quality check'!$A158-1,'Quality check'!BB$1-1)),"")</f>
        <v/>
      </c>
      <c r="BC158" s="202" t="str">
        <f ca="1">IF(AND(ISNUMBER($A158),ISNUMBER(BC$1)),IF(OFFSET(CountryData!$A$1,'Quality check'!$A158-1,'Quality check'!BC$1-1)=0,"",OFFSET(CountryData!$A$1,'Quality check'!$A158-1,'Quality check'!BC$1-1)),"")</f>
        <v/>
      </c>
      <c r="BD158" s="313" t="str">
        <f ca="1">IF(AND(ISNUMBER($A158),ISNUMBER(BD$1)),IF(OFFSET(CountryData!$A$1,'Quality check'!$A158-1,'Quality check'!BD$1-1)=0,"",OFFSET(CountryData!$A$1,'Quality check'!$A158-1,'Quality check'!BD$1-1)),"")</f>
        <v/>
      </c>
      <c r="BE158" s="313" t="str">
        <f ca="1">IF(AND(ISNUMBER($A158),ISNUMBER(BE$1)),IF(OFFSET(CountryData!$A$1,'Quality check'!$A158-1,'Quality check'!BE$1-1)=0,"",OFFSET(CountryData!$A$1,'Quality check'!$A158-1,'Quality check'!BE$1-1)),"")</f>
        <v/>
      </c>
      <c r="BF158" s="313" t="str">
        <f ca="1">IF(AND(ISNUMBER($A158),ISNUMBER(BF$1)),IF(OFFSET(CountryData!$A$1,'Quality check'!$A158-1,'Quality check'!BF$1-1)=0,"",OFFSET(CountryData!$A$1,'Quality check'!$A158-1,'Quality check'!BF$1-1)),"")</f>
        <v/>
      </c>
      <c r="BG158" s="203" t="str">
        <f ca="1">IF(AND(ISNUMBER($A158),ISNUMBER(BG$1)),IF(OFFSET(CountryData!$A$1,'Quality check'!$A158-1,'Quality check'!BG$1-1)=0,"",OFFSET(CountryData!$A$1,'Quality check'!$A158-1,'Quality check'!BG$1-1)),"")</f>
        <v/>
      </c>
      <c r="BH158" s="202" t="str">
        <f ca="1">IF(AND(ISNUMBER($A158),ISNUMBER(BH$1)),IF(OFFSET(CountryData!$A$1,'Quality check'!$A158-1,'Quality check'!BH$1-1)=0,"",OFFSET(CountryData!$A$1,'Quality check'!$A158-1,'Quality check'!BH$1-1)),"")</f>
        <v/>
      </c>
      <c r="BI158" s="203" t="str">
        <f ca="1">IF(AND(ISNUMBER($A158),ISNUMBER(BI$1)),IF(OFFSET(CountryData!$A$1,'Quality check'!$A158-1,'Quality check'!BI$1-1)=0,"",OFFSET(CountryData!$A$1,'Quality check'!$A158-1,'Quality check'!BI$1-1)),"")</f>
        <v/>
      </c>
      <c r="BJ158" s="202" t="str">
        <f ca="1">IF(AND(ISNUMBER($A158),ISNUMBER(BJ$1)),IF(OFFSET(CountryData!$A$1,'Quality check'!$A158-1,'Quality check'!BJ$1-1)=0,"",OFFSET(CountryData!$A$1,'Quality check'!$A158-1,'Quality check'!BJ$1-1)),"")</f>
        <v/>
      </c>
      <c r="BK158" s="202" t="str">
        <f ca="1">IF(AND(ISNUMBER($A158),ISNUMBER(BK$1)),IF(OFFSET(CountryData!$A$1,'Quality check'!$A158-1,'Quality check'!BK$1-1)=0,"",OFFSET(CountryData!$A$1,'Quality check'!$A158-1,'Quality check'!BK$1-1)),"")</f>
        <v/>
      </c>
      <c r="BL158" s="308" t="str">
        <f ca="1">IF(AND(ISNUMBER($A158),ISNUMBER(BL$1)),IF(OFFSET(CountryData!$A$1,'Quality check'!$A158-1,'Quality check'!BL$1-1)=0,"",OFFSET(CountryData!$A$1,'Quality check'!$A158-1,'Quality check'!BL$1-1)),"")</f>
        <v/>
      </c>
      <c r="BM158" s="308" t="str">
        <f ca="1">IF(AND(ISNUMBER($A158),ISNUMBER(BM$1)),IF(OFFSET(CountryData!$A$1,'Quality check'!$A158-1,'Quality check'!BM$1-1)=0,"",OFFSET(CountryData!$A$1,'Quality check'!$A158-1,'Quality check'!BM$1-1)),"")</f>
        <v/>
      </c>
      <c r="BN158" s="308" t="str">
        <f ca="1">IF(AND(ISNUMBER($A158),ISNUMBER(BN$1)),IF(OFFSET(CountryData!$A$1,'Quality check'!$A158-1,'Quality check'!BN$1-1)=0,"",OFFSET(CountryData!$A$1,'Quality check'!$A158-1,'Quality check'!BN$1-1)),"")</f>
        <v/>
      </c>
      <c r="BO158" s="308" t="str">
        <f ca="1">IF(AND(ISNUMBER($A158),ISNUMBER(BO$1)),IF(OFFSET(CountryData!$A$1,'Quality check'!$A158-1,'Quality check'!BO$1-1)=0,"",OFFSET(CountryData!$A$1,'Quality check'!$A158-1,'Quality check'!BO$1-1)),"")</f>
        <v/>
      </c>
      <c r="BP158" s="308" t="str">
        <f ca="1">IF(AND(ISNUMBER($A158),ISNUMBER(BP$1)),IF(OFFSET(CountryData!$A$1,'Quality check'!$A158-1,'Quality check'!BP$1-1)=0,"",OFFSET(CountryData!$A$1,'Quality check'!$A158-1,'Quality check'!BP$1-1)),"")</f>
        <v/>
      </c>
      <c r="BQ158" s="308" t="str">
        <f ca="1">IF(AND(ISNUMBER($A158),ISNUMBER(BQ$1)),IF(OFFSET(CountryData!$A$1,'Quality check'!$A158-1,'Quality check'!BQ$1-1)=0,"",OFFSET(CountryData!$A$1,'Quality check'!$A158-1,'Quality check'!BQ$1-1)),"")</f>
        <v/>
      </c>
      <c r="BR158" s="308" t="str">
        <f ca="1">IF(AND(ISNUMBER($A158),ISNUMBER(BR$1)),IF(OFFSET(CountryData!$A$1,'Quality check'!$A158-1,'Quality check'!BR$1-1)=0,"",OFFSET(CountryData!$A$1,'Quality check'!$A158-1,'Quality check'!BR$1-1)),"")</f>
        <v/>
      </c>
      <c r="BS158" s="308" t="str">
        <f ca="1">IF(AND(ISNUMBER($A158),ISNUMBER(BS$1)),IF(OFFSET(CountryData!$A$1,'Quality check'!$A158-1,'Quality check'!BS$1-1)=0,"",OFFSET(CountryData!$A$1,'Quality check'!$A158-1,'Quality check'!BS$1-1)),"")</f>
        <v/>
      </c>
      <c r="BT158" s="308" t="str">
        <f ca="1">IF(AND(ISNUMBER($A158),ISNUMBER(BT$1)),IF(OFFSET(CountryData!$A$1,'Quality check'!$A158-1,'Quality check'!BT$1-1)=0,"",OFFSET(CountryData!$A$1,'Quality check'!$A158-1,'Quality check'!BT$1-1)),"")</f>
        <v/>
      </c>
      <c r="BU158" s="308" t="str">
        <f ca="1">IF(AND(ISNUMBER($A158),ISNUMBER(BU$1)),IF(OFFSET(CountryData!$A$1,'Quality check'!$A158-1,'Quality check'!BU$1-1)=0,"",OFFSET(CountryData!$A$1,'Quality check'!$A158-1,'Quality check'!BU$1-1)),"")</f>
        <v/>
      </c>
      <c r="BV158" s="308" t="str">
        <f ca="1">IF(AND(ISNUMBER($A158),ISNUMBER(BV$1)),IF(OFFSET(CountryData!$A$1,'Quality check'!$A158-1,'Quality check'!BV$1-1)=0,"",OFFSET(CountryData!$A$1,'Quality check'!$A158-1,'Quality check'!BV$1-1)),"")</f>
        <v/>
      </c>
      <c r="BW158" s="308" t="str">
        <f ca="1">IF(AND(ISNUMBER($A158),ISNUMBER(BW$1)),IF(OFFSET(CountryData!$A$1,'Quality check'!$A158-1,'Quality check'!BW$1-1)=0,"",OFFSET(CountryData!$A$1,'Quality check'!$A158-1,'Quality check'!BW$1-1)),"")</f>
        <v/>
      </c>
      <c r="BX158" s="202" t="str">
        <f ca="1">IF(AND(ISNUMBER($A158),ISNUMBER(BX$1)),IF(OFFSET(CountryData!$A$1,'Quality check'!$A158-1,'Quality check'!BX$1-1)=0,"",OFFSET(CountryData!$A$1,'Quality check'!$A158-1,'Quality check'!BX$1-1)),"")</f>
        <v/>
      </c>
      <c r="BY158" s="308" t="str">
        <f ca="1">IF(AND(ISNUMBER($A158),ISNUMBER(BY$1)),IF(OFFSET(CountryData!$A$1,'Quality check'!$A158-1,'Quality check'!BY$1-1)=0,"",OFFSET(CountryData!$A$1,'Quality check'!$A158-1,'Quality check'!BY$1-1)),"")</f>
        <v/>
      </c>
      <c r="BZ158" s="308" t="str">
        <f ca="1">IF(AND(ISNUMBER($A158),ISNUMBER(BZ$1)),IF(OFFSET(CountryData!$A$1,'Quality check'!$A158-1,'Quality check'!BZ$1-1)=0,"",OFFSET(CountryData!$A$1,'Quality check'!$A158-1,'Quality check'!BZ$1-1)),"")</f>
        <v/>
      </c>
      <c r="CA158" s="308" t="str">
        <f ca="1">IF(AND(ISNUMBER($A158),ISNUMBER(CA$1)),IF(OFFSET(CountryData!$A$1,'Quality check'!$A158-1,'Quality check'!CA$1-1)=0,"",OFFSET(CountryData!$A$1,'Quality check'!$A158-1,'Quality check'!CA$1-1)),"")</f>
        <v/>
      </c>
      <c r="CB158" s="308" t="str">
        <f ca="1">IF(AND(ISNUMBER($A158),ISNUMBER(CB$1)),IF(OFFSET(CountryData!$A$1,'Quality check'!$A158-1,'Quality check'!CB$1-1)=0,"",OFFSET(CountryData!$A$1,'Quality check'!$A158-1,'Quality check'!CB$1-1)),"")</f>
        <v/>
      </c>
      <c r="CC158" s="308" t="str">
        <f ca="1">IF(AND(ISNUMBER($A158),ISNUMBER(CC$1)),IF(OFFSET(CountryData!$A$1,'Quality check'!$A158-1,'Quality check'!CC$1-1)=0,"",OFFSET(CountryData!$A$1,'Quality check'!$A158-1,'Quality check'!CC$1-1)),"")</f>
        <v/>
      </c>
      <c r="CD158" s="308" t="str">
        <f ca="1">IF(AND(ISNUMBER($A158),ISNUMBER(CD$1)),IF(OFFSET(CountryData!$A$1,'Quality check'!$A158-1,'Quality check'!CD$1-1)=0,"",OFFSET(CountryData!$A$1,'Quality check'!$A158-1,'Quality check'!CD$1-1)),"")</f>
        <v/>
      </c>
      <c r="CE158" s="308" t="str">
        <f ca="1">IF(AND(ISNUMBER($A158),ISNUMBER(CE$1)),IF(OFFSET(CountryData!$A$1,'Quality check'!$A158-1,'Quality check'!CE$1-1)=0,"",OFFSET(CountryData!$A$1,'Quality check'!$A158-1,'Quality check'!CE$1-1)),"")</f>
        <v/>
      </c>
      <c r="CF158" s="308" t="str">
        <f ca="1">IF(AND(ISNUMBER($A158),ISNUMBER(CF$1)),IF(OFFSET(CountryData!$A$1,'Quality check'!$A158-1,'Quality check'!CF$1-1)=0,"",OFFSET(CountryData!$A$1,'Quality check'!$A158-1,'Quality check'!CF$1-1)),"")</f>
        <v/>
      </c>
      <c r="CG158" s="308" t="str">
        <f ca="1">IF(AND(ISNUMBER($A158),ISNUMBER(CG$1)),IF(OFFSET(CountryData!$A$1,'Quality check'!$A158-1,'Quality check'!CG$1-1)=0,"",OFFSET(CountryData!$A$1,'Quality check'!$A158-1,'Quality check'!CG$1-1)),"")</f>
        <v/>
      </c>
      <c r="CH158" s="308" t="str">
        <f ca="1">IF(AND(ISNUMBER($A158),ISNUMBER(CH$1)),IF(OFFSET(CountryData!$A$1,'Quality check'!$A158-1,'Quality check'!CH$1-1)=0,"",OFFSET(CountryData!$A$1,'Quality check'!$A158-1,'Quality check'!CH$1-1)),"")</f>
        <v/>
      </c>
      <c r="CI158" s="308" t="str">
        <f ca="1">IF(AND(ISNUMBER($A158),ISNUMBER(CI$1)),IF(OFFSET(CountryData!$A$1,'Quality check'!$A158-1,'Quality check'!CI$1-1)=0,"",OFFSET(CountryData!$A$1,'Quality check'!$A158-1,'Quality check'!CI$1-1)),"")</f>
        <v/>
      </c>
      <c r="CJ158" s="308" t="str">
        <f ca="1">IF(AND(ISNUMBER($A158),ISNUMBER(CJ$1)),IF(OFFSET(CountryData!$A$1,'Quality check'!$A158-1,'Quality check'!CJ$1-1)=0,"",OFFSET(CountryData!$A$1,'Quality check'!$A158-1,'Quality check'!CJ$1-1)),"")</f>
        <v/>
      </c>
      <c r="CK158" s="202" t="str">
        <f ca="1">IF(AND(ISNUMBER($A158),ISNUMBER(CK$1)),IF(OFFSET(CountryData!$A$1,'Quality check'!$A158-1,'Quality check'!CK$1-1)=0,"",OFFSET(CountryData!$A$1,'Quality check'!$A158-1,'Quality check'!CK$1-1)),"")</f>
        <v/>
      </c>
      <c r="CL158" s="308" t="str">
        <f ca="1">IF(AND(ISNUMBER($A158),ISNUMBER(CL$1)),IF(OFFSET(CountryData!$A$1,'Quality check'!$A158-1,'Quality check'!CL$1-1)=0,"",OFFSET(CountryData!$A$1,'Quality check'!$A158-1,'Quality check'!CL$1-1)),"")</f>
        <v/>
      </c>
      <c r="CM158" s="308" t="str">
        <f ca="1">IF(AND(ISNUMBER($A158),ISNUMBER(CM$1)),IF(OFFSET(CountryData!$A$1,'Quality check'!$A158-1,'Quality check'!CM$1-1)=0,"",OFFSET(CountryData!$A$1,'Quality check'!$A158-1,'Quality check'!CM$1-1)),"")</f>
        <v/>
      </c>
      <c r="CN158" s="308" t="str">
        <f ca="1">IF(AND(ISNUMBER($A158),ISNUMBER(CN$1)),IF(OFFSET(CountryData!$A$1,'Quality check'!$A158-1,'Quality check'!CN$1-1)=0,"",OFFSET(CountryData!$A$1,'Quality check'!$A158-1,'Quality check'!CN$1-1)),"")</f>
        <v/>
      </c>
      <c r="CO158" s="308" t="str">
        <f ca="1">IF(AND(ISNUMBER($A158),ISNUMBER(CO$1)),IF(OFFSET(CountryData!$A$1,'Quality check'!$A158-1,'Quality check'!CO$1-1)=0,"",OFFSET(CountryData!$A$1,'Quality check'!$A158-1,'Quality check'!CO$1-1)),"")</f>
        <v/>
      </c>
      <c r="CP158" s="308" t="str">
        <f ca="1">IF(AND(ISNUMBER($A158),ISNUMBER(CP$1)),IF(OFFSET(CountryData!$A$1,'Quality check'!$A158-1,'Quality check'!CP$1-1)=0,"",OFFSET(CountryData!$A$1,'Quality check'!$A158-1,'Quality check'!CP$1-1)),"")</f>
        <v/>
      </c>
      <c r="CQ158" s="308" t="str">
        <f ca="1">IF(AND(ISNUMBER($A158),ISNUMBER(CQ$1)),IF(OFFSET(CountryData!$A$1,'Quality check'!$A158-1,'Quality check'!CQ$1-1)=0,"",OFFSET(CountryData!$A$1,'Quality check'!$A158-1,'Quality check'!CQ$1-1)),"")</f>
        <v/>
      </c>
      <c r="CR158" s="203" t="str">
        <f ca="1">IF(AND(ISNUMBER($A158),ISNUMBER(CR$1)),IF(OFFSET(CountryData!$A$1,'Quality check'!$A158-1,'Quality check'!CR$1-1)=0,"",OFFSET(CountryData!$A$1,'Quality check'!$A158-1,'Quality check'!CR$1-1)),"")</f>
        <v/>
      </c>
      <c r="CS158" s="203" t="str">
        <f ca="1">IF(AND(ISNUMBER($A158),ISNUMBER(CS$1)),IF(OFFSET(CountryData!$A$1,'Quality check'!$A158-1,'Quality check'!CS$1-1)=0,"",OFFSET(CountryData!$A$1,'Quality check'!$A158-1,'Quality check'!CS$1-1)),"")</f>
        <v/>
      </c>
      <c r="CT158" s="203" t="str">
        <f ca="1">IF(AND(ISNUMBER($A158),ISNUMBER(CT$1)),IF(OFFSET(CountryData!$A$1,'Quality check'!$A158-1,'Quality check'!CT$1-1)=0,"",OFFSET(CountryData!$A$1,'Quality check'!$A158-1,'Quality check'!CT$1-1)),"")</f>
        <v/>
      </c>
      <c r="CU158" s="203" t="str">
        <f ca="1">IF(AND(ISNUMBER($A158),ISNUMBER(CU$1)),IF(OFFSET(CountryData!$A$1,'Quality check'!$A158-1,'Quality check'!CU$1-1)=0,"",OFFSET(CountryData!$A$1,'Quality check'!$A158-1,'Quality check'!CU$1-1)),"")</f>
        <v/>
      </c>
      <c r="CV158" s="203" t="str">
        <f ca="1">IF(AND(ISNUMBER($A158),ISNUMBER(CV$1)),IF(OFFSET(CountryData!$A$1,'Quality check'!$A158-1,'Quality check'!CV$1-1)=0,"",OFFSET(CountryData!$A$1,'Quality check'!$A158-1,'Quality check'!CV$1-1)),"")</f>
        <v/>
      </c>
      <c r="CW158" s="203" t="str">
        <f ca="1">IF(AND(ISNUMBER($A158),ISNUMBER(CW$1)),IF(OFFSET(CountryData!$A$1,'Quality check'!$A158-1,'Quality check'!CW$1-1)=0,"",OFFSET(CountryData!$A$1,'Quality check'!$A158-1,'Quality check'!CW$1-1)),"")</f>
        <v/>
      </c>
      <c r="CX158" s="203" t="str">
        <f ca="1">IF(AND(ISNUMBER($A158),ISNUMBER(CX$1)),IF(OFFSET(CountryData!$A$1,'Quality check'!$A158-1,'Quality check'!CX$1-1)=0,"",OFFSET(CountryData!$A$1,'Quality check'!$A158-1,'Quality check'!CX$1-1)),"")</f>
        <v/>
      </c>
      <c r="CY158" s="203" t="str">
        <f ca="1">IF(AND(ISNUMBER($A158),ISNUMBER(CY$1)),IF(OFFSET(CountryData!$A$1,'Quality check'!$A158-1,'Quality check'!CY$1-1)=0,"",OFFSET(CountryData!$A$1,'Quality check'!$A158-1,'Quality check'!CY$1-1)),"")</f>
        <v/>
      </c>
      <c r="CZ158" s="308" t="str">
        <f ca="1">IF(AND(ISNUMBER($A158),ISNUMBER(CZ$1)),IF(OFFSET(CountryData!$A$1,'Quality check'!$A158-1,'Quality check'!CZ$1-1)=0,"",OFFSET(CountryData!$A$1,'Quality check'!$A158-1,'Quality check'!CZ$1-1)),"")</f>
        <v/>
      </c>
      <c r="DA158" s="308" t="str">
        <f ca="1">IF(AND(ISNUMBER($A158),ISNUMBER(DA$1)),IF(OFFSET(CountryData!$A$1,'Quality check'!$A158-1,'Quality check'!DA$1-1)=0,"",OFFSET(CountryData!$A$1,'Quality check'!$A158-1,'Quality check'!DA$1-1)),"")</f>
        <v/>
      </c>
      <c r="DB158" s="202" t="str">
        <f ca="1">IF(AND(ISNUMBER($A158),ISNUMBER(DB$1)),IF(OFFSET(CountryData!$A$1,'Quality check'!$A158-1,'Quality check'!DB$1-1)=0,"",OFFSET(CountryData!$A$1,'Quality check'!$A158-1,'Quality check'!DB$1-1)),"")</f>
        <v/>
      </c>
      <c r="DC158" s="308" t="str">
        <f ca="1">IF(AND(ISNUMBER($A158),ISNUMBER(DC$1)),IF(OFFSET(CountryData!$A$1,'Quality check'!$A158-1,'Quality check'!DC$1-1)=0,"",OFFSET(CountryData!$A$1,'Quality check'!$A158-1,'Quality check'!DC$1-1)),"")</f>
        <v/>
      </c>
      <c r="DD158" s="308" t="str">
        <f ca="1">IF(AND(ISNUMBER($A158),ISNUMBER(DD$1)),IF(OFFSET(CountryData!$A$1,'Quality check'!$A158-1,'Quality check'!DD$1-1)=0,"",OFFSET(CountryData!$A$1,'Quality check'!$A158-1,'Quality check'!DD$1-1)),"")</f>
        <v/>
      </c>
      <c r="DE158" s="202" t="str">
        <f ca="1">IF(AND(ISNUMBER($A158),ISNUMBER(DE$1)),IF(OFFSET(CountryData!$A$1,'Quality check'!$A158-1,'Quality check'!DE$1-1)=0,"",OFFSET(CountryData!$A$1,'Quality check'!$A158-1,'Quality check'!DE$1-1)),"")</f>
        <v/>
      </c>
      <c r="DF158" s="203" t="str">
        <f ca="1">IF(AND(ISNUMBER($A158),ISNUMBER(DF$1)),IF(OFFSET(CountryData!$A$1,'Quality check'!$A158-1,'Quality check'!DF$1-1)=0,"",OFFSET(CountryData!$A$1,'Quality check'!$A158-1,'Quality check'!DF$1-1)),"")</f>
        <v/>
      </c>
      <c r="DG158" s="308" t="str">
        <f ca="1">IF(AND(ISNUMBER($A158),ISNUMBER(DG$1)),IF(OFFSET(CountryData!$A$1,'Quality check'!$A158-1,'Quality check'!DG$1-1)=0,"",OFFSET(CountryData!$A$1,'Quality check'!$A158-1,'Quality check'!DG$1-1)),"")</f>
        <v/>
      </c>
      <c r="DH158" s="203" t="str">
        <f ca="1">IF(AND(ISNUMBER($A158),ISNUMBER(DH$1)),IF(OFFSET(CountryData!$A$1,'Quality check'!$A158-1,'Quality check'!DH$1-1)=0,"",OFFSET(CountryData!$A$1,'Quality check'!$A158-1,'Quality check'!DH$1-1)),"")</f>
        <v/>
      </c>
      <c r="DI158" s="308" t="str">
        <f ca="1">IF(AND(ISNUMBER($A158),ISNUMBER(DI$1)),IF(OFFSET(CountryData!$A$1,'Quality check'!$A158-1,'Quality check'!DI$1-1)=0,"",OFFSET(CountryData!$A$1,'Quality check'!$A158-1,'Quality check'!DI$1-1)),"")</f>
        <v/>
      </c>
      <c r="DJ158" s="308" t="str">
        <f ca="1">IF(AND(ISNUMBER($A158),ISNUMBER(DJ$1)),IF(OFFSET(CountryData!$A$1,'Quality check'!$A158-1,'Quality check'!DJ$1-1)=0,"",OFFSET(CountryData!$A$1,'Quality check'!$A158-1,'Quality check'!DJ$1-1)),"")</f>
        <v/>
      </c>
      <c r="DK158" s="203" t="str">
        <f ca="1">IF(AND(ISNUMBER($A158),ISNUMBER(DK$1)),IF(OFFSET(CountryData!$A$1,'Quality check'!$A158-1,'Quality check'!DK$1-1)=0,"",OFFSET(CountryData!$A$1,'Quality check'!$A158-1,'Quality check'!DK$1-1)),"")</f>
        <v/>
      </c>
      <c r="DL158" s="203" t="str">
        <f ca="1">IF(AND(ISNUMBER($A158),ISNUMBER(DL$1)),IF(OFFSET(CountryData!$A$1,'Quality check'!$A158-1,'Quality check'!DL$1-1)=0,"",OFFSET(CountryData!$A$1,'Quality check'!$A158-1,'Quality check'!DL$1-1)),"")</f>
        <v/>
      </c>
      <c r="DM158" s="203" t="str">
        <f ca="1">IF(AND(ISNUMBER($A158),ISNUMBER(DM$1)),IF(OFFSET(CountryData!$A$1,'Quality check'!$A158-1,'Quality check'!DM$1-1)=0,"",OFFSET(CountryData!$A$1,'Quality check'!$A158-1,'Quality check'!DM$1-1)),"")</f>
        <v/>
      </c>
      <c r="DN158" s="203" t="str">
        <f ca="1">IF(AND(ISNUMBER($A158),ISNUMBER(DN$1)),IF(OFFSET(CountryData!$A$1,'Quality check'!$A158-1,'Quality check'!DN$1-1)=0,"",OFFSET(CountryData!$A$1,'Quality check'!$A158-1,'Quality check'!DN$1-1)),"")</f>
        <v/>
      </c>
      <c r="DO158" t="str">
        <f ca="1">IF(AND(ISNUMBER($A158),ISNUMBER(DO$1)),IF(OFFSET(CountryData!$A$1,'Quality check'!$A158-1,'Quality check'!DO$1-1)=0,"",OFFSET(CountryData!$A$1,'Quality check'!$A158-1,'Quality check'!DO$1-1)),"")</f>
        <v/>
      </c>
      <c r="DP158" t="str">
        <f ca="1">IF(AND(ISNUMBER($A158),ISNUMBER(DP$1)),IF(OFFSET(CountryData!$A$1,'Quality check'!$A158-1,'Quality check'!DP$1-1)=0,"",OFFSET(CountryData!$A$1,'Quality check'!$A158-1,'Quality check'!DP$1-1)),"")</f>
        <v/>
      </c>
      <c r="EF158" t="str">
        <f t="shared" si="17"/>
        <v/>
      </c>
      <c r="EG158" t="str">
        <f t="shared" si="18"/>
        <v/>
      </c>
      <c r="EH158" t="str">
        <f t="shared" si="16"/>
        <v/>
      </c>
    </row>
    <row r="159" spans="1:138" x14ac:dyDescent="0.25">
      <c r="A159" s="114" t="str">
        <f>IF(ISNUMBER(MATCH(C159,CountryData!$EM:$EM,0)),MATCH(C159,CountryData!$EM:$EM,0),"")</f>
        <v/>
      </c>
      <c r="F159" s="203" t="str">
        <f ca="1">IF(AND(ISNUMBER($A159),ISNUMBER(F$1)),IF(OFFSET(CountryData!$A$1,'Quality check'!$A159-1,'Quality check'!F$1-1)=0,"",OFFSET(CountryData!$A$1,'Quality check'!$A159-1,'Quality check'!F$1-1)),"")</f>
        <v/>
      </c>
      <c r="G159" s="203" t="str">
        <f ca="1">IF(AND(ISNUMBER($A159),ISNUMBER(G$1)),IF(OFFSET(CountryData!$A$1,'Quality check'!$A159-1,'Quality check'!G$1-1)=0,"",OFFSET(CountryData!$A$1,'Quality check'!$A159-1,'Quality check'!G$1-1)),"")</f>
        <v/>
      </c>
      <c r="H159" s="202" t="str">
        <f ca="1">IF(AND(ISNUMBER($A159),ISNUMBER(H$1)),IF(OFFSET(CountryData!$A$1,'Quality check'!$A159-1,'Quality check'!H$1-1)=0,"",OFFSET(CountryData!$A$1,'Quality check'!$A159-1,'Quality check'!H$1-1)),"")</f>
        <v/>
      </c>
      <c r="I159" s="202" t="str">
        <f ca="1">IF(AND(ISNUMBER($A159),ISNUMBER(I$1)),IF(OFFSET(CountryData!$A$1,'Quality check'!$A159-1,'Quality check'!I$1-1)=0,"",OFFSET(CountryData!$A$1,'Quality check'!$A159-1,'Quality check'!I$1-1)),"")</f>
        <v/>
      </c>
      <c r="J159" s="203" t="str">
        <f ca="1">IF(AND(ISNUMBER($A159),ISNUMBER(J$1)),IF(OFFSET(CountryData!$A$1,'Quality check'!$A159-1,'Quality check'!J$1-1)=0,"",OFFSET(CountryData!$A$1,'Quality check'!$A159-1,'Quality check'!J$1-1)),"")</f>
        <v/>
      </c>
      <c r="K159" s="203" t="str">
        <f ca="1">IF(AND(ISNUMBER($A159),ISNUMBER(K$1)),IF(OFFSET(CountryData!$A$1,'Quality check'!$A159-1,'Quality check'!K$1-1)=0,"",OFFSET(CountryData!$A$1,'Quality check'!$A159-1,'Quality check'!K$1-1)),"")</f>
        <v/>
      </c>
      <c r="L159" s="203" t="str">
        <f ca="1">IF(AND(ISNUMBER($A159),ISNUMBER(L$1)),IF(OFFSET(CountryData!$A$1,'Quality check'!$A159-1,'Quality check'!L$1-1)=0,"",OFFSET(CountryData!$A$1,'Quality check'!$A159-1,'Quality check'!L$1-1)),"")</f>
        <v/>
      </c>
      <c r="M159" s="203" t="str">
        <f ca="1">IF(AND(ISNUMBER($A159),ISNUMBER(M$1)),IF(OFFSET(CountryData!$A$1,'Quality check'!$A159-1,'Quality check'!M$1-1)=0,"",OFFSET(CountryData!$A$1,'Quality check'!$A159-1,'Quality check'!M$1-1)),"")</f>
        <v/>
      </c>
      <c r="N159" s="203" t="str">
        <f ca="1">IF(AND(ISNUMBER($A159),ISNUMBER(N$1)),IF(OFFSET(CountryData!$A$1,'Quality check'!$A159-1,'Quality check'!N$1-1)=0,"",OFFSET(CountryData!$A$1,'Quality check'!$A159-1,'Quality check'!N$1-1)),"")</f>
        <v/>
      </c>
      <c r="O159" s="203" t="str">
        <f ca="1">IF(AND(ISNUMBER($A159),ISNUMBER(O$1)),IF(OFFSET(CountryData!$A$1,'Quality check'!$A159-1,'Quality check'!O$1-1)=0,"",OFFSET(CountryData!$A$1,'Quality check'!$A159-1,'Quality check'!O$1-1)),"")</f>
        <v/>
      </c>
      <c r="P159" s="203" t="str">
        <f ca="1">IF(AND(ISNUMBER($A159),ISNUMBER(P$1)),IF(OFFSET(CountryData!$A$1,'Quality check'!$A159-1,'Quality check'!P$1-1)=0,"",OFFSET(CountryData!$A$1,'Quality check'!$A159-1,'Quality check'!P$1-1)),"")</f>
        <v/>
      </c>
      <c r="Q159" s="203" t="str">
        <f ca="1">IF(AND(ISNUMBER($A159),ISNUMBER(Q$1)),IF(OFFSET(CountryData!$A$1,'Quality check'!$A159-1,'Quality check'!Q$1-1)=0,"",OFFSET(CountryData!$A$1,'Quality check'!$A159-1,'Quality check'!Q$1-1)),"")</f>
        <v/>
      </c>
      <c r="R159" s="203" t="str">
        <f ca="1">IF(AND(ISNUMBER($A159),ISNUMBER(R$1)),IF(OFFSET(CountryData!$A$1,'Quality check'!$A159-1,'Quality check'!R$1-1)=0,"",OFFSET(CountryData!$A$1,'Quality check'!$A159-1,'Quality check'!R$1-1)),"")</f>
        <v/>
      </c>
      <c r="S159" s="203" t="str">
        <f ca="1">IF(AND(ISNUMBER($A159),ISNUMBER(S$1)),IF(OFFSET(CountryData!$A$1,'Quality check'!$A159-1,'Quality check'!S$1-1)=0,"",OFFSET(CountryData!$A$1,'Quality check'!$A159-1,'Quality check'!S$1-1)),"")</f>
        <v/>
      </c>
      <c r="T159" s="202" t="str">
        <f ca="1">IF(AND(ISNUMBER($A159),ISNUMBER(T$1)),IF(OFFSET(CountryData!$A$1,'Quality check'!$A159-1,'Quality check'!T$1-1)=0,"",OFFSET(CountryData!$A$1,'Quality check'!$A159-1,'Quality check'!T$1-1)),"")</f>
        <v/>
      </c>
      <c r="U159" s="203" t="str">
        <f ca="1">IF(AND(ISNUMBER($A159),ISNUMBER(U$1)),IF(OFFSET(CountryData!$A$1,'Quality check'!$A159-1,'Quality check'!U$1-1)=0,"",OFFSET(CountryData!$A$1,'Quality check'!$A159-1,'Quality check'!U$1-1)),"")</f>
        <v/>
      </c>
      <c r="V159" s="203" t="str">
        <f ca="1">IF(AND(ISNUMBER($A159),ISNUMBER(V$1)),IF(OFFSET(CountryData!$A$1,'Quality check'!$A159-1,'Quality check'!V$1-1)=0,"",OFFSET(CountryData!$A$1,'Quality check'!$A159-1,'Quality check'!V$1-1)),"")</f>
        <v/>
      </c>
      <c r="W159" s="202" t="str">
        <f ca="1">IF(AND(ISNUMBER($A159),ISNUMBER(W$1)),IF(OFFSET(CountryData!$A$1,'Quality check'!$A159-1,'Quality check'!W$1-1)=0,"",OFFSET(CountryData!$A$1,'Quality check'!$A159-1,'Quality check'!W$1-1)),"")</f>
        <v/>
      </c>
      <c r="X159" s="202" t="str">
        <f ca="1">IF(AND(ISNUMBER($A159),ISNUMBER(X$1)),IF(OFFSET(CountryData!$A$1,'Quality check'!$A159-1,'Quality check'!X$1-1)=0,"",OFFSET(CountryData!$A$1,'Quality check'!$A159-1,'Quality check'!X$1-1)),"")</f>
        <v/>
      </c>
      <c r="Y159" s="202" t="str">
        <f ca="1">IF(AND(ISNUMBER($A159),ISNUMBER(Y$1)),IF(OFFSET(CountryData!$A$1,'Quality check'!$A159-1,'Quality check'!Y$1-1)=0,"",OFFSET(CountryData!$A$1,'Quality check'!$A159-1,'Quality check'!Y$1-1)),"")</f>
        <v/>
      </c>
      <c r="Z159" s="202" t="str">
        <f ca="1">IF(AND(ISNUMBER($A159),ISNUMBER(Z$1)),IF(OFFSET(CountryData!$A$1,'Quality check'!$A159-1,'Quality check'!Z$1-1)=0,"",OFFSET(CountryData!$A$1,'Quality check'!$A159-1,'Quality check'!Z$1-1)),"")</f>
        <v/>
      </c>
      <c r="AA159" s="203" t="str">
        <f ca="1">IF(AND(ISNUMBER($A159),ISNUMBER(AA$1)),IF(OFFSET(CountryData!$A$1,'Quality check'!$A159-1,'Quality check'!AA$1-1)=0,"",OFFSET(CountryData!$A$1,'Quality check'!$A159-1,'Quality check'!AA$1-1)),"")</f>
        <v/>
      </c>
      <c r="AB159" s="203" t="str">
        <f ca="1">IF(AND(ISNUMBER($A159),ISNUMBER(AB$1)),IF(OFFSET(CountryData!$A$1,'Quality check'!$A159-1,'Quality check'!AB$1-1)=0,"",OFFSET(CountryData!$A$1,'Quality check'!$A159-1,'Quality check'!AB$1-1)),"")</f>
        <v/>
      </c>
      <c r="AC159" s="203" t="str">
        <f ca="1">IF(AND(ISNUMBER($A159),ISNUMBER(AC$1)),IF(OFFSET(CountryData!$A$1,'Quality check'!$A159-1,'Quality check'!AC$1-1)=0,"",OFFSET(CountryData!$A$1,'Quality check'!$A159-1,'Quality check'!AC$1-1)),"")</f>
        <v/>
      </c>
      <c r="AD159" s="203" t="str">
        <f ca="1">IF(AND(ISNUMBER($A159),ISNUMBER(AD$1)),IF(OFFSET(CountryData!$A$1,'Quality check'!$A159-1,'Quality check'!AD$1-1)=0,"",OFFSET(CountryData!$A$1,'Quality check'!$A159-1,'Quality check'!AD$1-1)),"")</f>
        <v/>
      </c>
      <c r="AE159" s="202" t="str">
        <f ca="1">IF(AND(ISNUMBER($A159),ISNUMBER(AE$1)),IF(OFFSET(CountryData!$A$1,'Quality check'!$A159-1,'Quality check'!AE$1-1)=0,"",OFFSET(CountryData!$A$1,'Quality check'!$A159-1,'Quality check'!AE$1-1)),"")</f>
        <v/>
      </c>
      <c r="AF159" s="308" t="str">
        <f ca="1">IF(AND(ISNUMBER($A159),ISNUMBER(AF$1)),IF(OFFSET(CountryData!$A$1,'Quality check'!$A159-1,'Quality check'!AF$1-1)=0,"",OFFSET(CountryData!$A$1,'Quality check'!$A159-1,'Quality check'!AF$1-1)),"")</f>
        <v/>
      </c>
      <c r="AG159" s="203" t="str">
        <f ca="1">IF(AND(ISNUMBER($A159),ISNUMBER(AG$1)),IF(OFFSET(CountryData!$A$1,'Quality check'!$A159-1,'Quality check'!AG$1-1)=0,"",OFFSET(CountryData!$A$1,'Quality check'!$A159-1,'Quality check'!AG$1-1)),"")</f>
        <v/>
      </c>
      <c r="AH159" s="203" t="str">
        <f ca="1">IF(AND(ISNUMBER($A159),ISNUMBER(AH$1)),IF(OFFSET(CountryData!$A$1,'Quality check'!$A159-1,'Quality check'!AH$1-1)=0,"",OFFSET(CountryData!$A$1,'Quality check'!$A159-1,'Quality check'!AH$1-1)),"")</f>
        <v/>
      </c>
      <c r="AI159" s="203" t="str">
        <f ca="1">IF(AND(ISNUMBER($A159),ISNUMBER(AI$1)),IF(OFFSET(CountryData!$A$1,'Quality check'!$A159-1,'Quality check'!AI$1-1)=0,"",OFFSET(CountryData!$A$1,'Quality check'!$A159-1,'Quality check'!AI$1-1)),"")</f>
        <v/>
      </c>
      <c r="AJ159" s="202" t="str">
        <f ca="1">IF(AND(ISNUMBER($A159),ISNUMBER(AJ$1)),IF(OFFSET(CountryData!$A$1,'Quality check'!$A159-1,'Quality check'!AJ$1-1)=0,"",OFFSET(CountryData!$A$1,'Quality check'!$A159-1,'Quality check'!AJ$1-1)),"")</f>
        <v/>
      </c>
      <c r="AK159" s="202" t="str">
        <f ca="1">IF(AND(ISNUMBER($A159),ISNUMBER(AK$1)),IF(OFFSET(CountryData!$A$1,'Quality check'!$A159-1,'Quality check'!AK$1-1)=0,"",OFFSET(CountryData!$A$1,'Quality check'!$A159-1,'Quality check'!AK$1-1)),"")</f>
        <v/>
      </c>
      <c r="AL159" s="202" t="str">
        <f ca="1">IF(AND(ISNUMBER($A159),ISNUMBER(AL$1)),IF(OFFSET(CountryData!$A$1,'Quality check'!$A159-1,'Quality check'!AL$1-1)=0,"",OFFSET(CountryData!$A$1,'Quality check'!$A159-1,'Quality check'!AL$1-1)),"")</f>
        <v/>
      </c>
      <c r="AM159" s="202" t="str">
        <f ca="1">IF(AND(ISNUMBER($A159),ISNUMBER(AM$1)),IF(OFFSET(CountryData!$A$1,'Quality check'!$A159-1,'Quality check'!AM$1-1)=0,"",OFFSET(CountryData!$A$1,'Quality check'!$A159-1,'Quality check'!AM$1-1)),"")</f>
        <v/>
      </c>
      <c r="AN159" s="202" t="str">
        <f ca="1">IF(AND(ISNUMBER($A159),ISNUMBER(AN$1)),IF(OFFSET(CountryData!$A$1,'Quality check'!$A159-1,'Quality check'!AN$1-1)=0,"",OFFSET(CountryData!$A$1,'Quality check'!$A159-1,'Quality check'!AN$1-1)),"")</f>
        <v/>
      </c>
      <c r="AO159" s="203" t="str">
        <f ca="1">IF(AND(ISNUMBER($A159),ISNUMBER(AO$1)),IF(OFFSET(CountryData!$A$1,'Quality check'!$A159-1,'Quality check'!AO$1-1)=0,"",OFFSET(CountryData!$A$1,'Quality check'!$A159-1,'Quality check'!AO$1-1)),"")</f>
        <v/>
      </c>
      <c r="AP159" s="203" t="str">
        <f ca="1">IF(AND(ISNUMBER($A159),ISNUMBER(AP$1)),IF(OFFSET(CountryData!$A$1,'Quality check'!$A159-1,'Quality check'!AP$1-1)=0,"",OFFSET(CountryData!$A$1,'Quality check'!$A159-1,'Quality check'!AP$1-1)),"")</f>
        <v/>
      </c>
      <c r="AQ159" s="202" t="str">
        <f ca="1">IF(AND(ISNUMBER($A159),ISNUMBER(AQ$1)),IF(OFFSET(CountryData!$A$1,'Quality check'!$A159-1,'Quality check'!AQ$1-1)=0,"",OFFSET(CountryData!$A$1,'Quality check'!$A159-1,'Quality check'!AQ$1-1)),"")</f>
        <v/>
      </c>
      <c r="AR159" s="202" t="str">
        <f ca="1">IF(AND(ISNUMBER($A159),ISNUMBER(AR$1)),IF(OFFSET(CountryData!$A$1,'Quality check'!$A159-1,'Quality check'!AR$1-1)=0,"",OFFSET(CountryData!$A$1,'Quality check'!$A159-1,'Quality check'!AR$1-1)),"")</f>
        <v/>
      </c>
      <c r="AS159" s="202" t="str">
        <f ca="1">IF(AND(ISNUMBER($A159),ISNUMBER(AS$1)),IF(OFFSET(CountryData!$A$1,'Quality check'!$A159-1,'Quality check'!AS$1-1)=0,"",OFFSET(CountryData!$A$1,'Quality check'!$A159-1,'Quality check'!AS$1-1)),"")</f>
        <v/>
      </c>
      <c r="AT159" s="202" t="str">
        <f ca="1">IF(AND(ISNUMBER($A159),ISNUMBER(AT$1)),IF(OFFSET(CountryData!$A$1,'Quality check'!$A159-1,'Quality check'!AT$1-1)=0,"",OFFSET(CountryData!$A$1,'Quality check'!$A159-1,'Quality check'!AT$1-1)),"")</f>
        <v/>
      </c>
      <c r="AU159" s="202" t="str">
        <f ca="1">IF(AND(ISNUMBER($A159),ISNUMBER(AU$1)),IF(OFFSET(CountryData!$A$1,'Quality check'!$A159-1,'Quality check'!AU$1-1)=0,"",OFFSET(CountryData!$A$1,'Quality check'!$A159-1,'Quality check'!AU$1-1)),"")</f>
        <v/>
      </c>
      <c r="AV159" s="202" t="str">
        <f ca="1">IF(AND(ISNUMBER($A159),ISNUMBER(AV$1)),IF(OFFSET(CountryData!$A$1,'Quality check'!$A159-1,'Quality check'!AV$1-1)=0,"",OFFSET(CountryData!$A$1,'Quality check'!$A159-1,'Quality check'!AV$1-1)),"")</f>
        <v/>
      </c>
      <c r="AW159" s="203" t="str">
        <f ca="1">IF(AND(ISNUMBER($A159),ISNUMBER(AW$1)),IF(OFFSET(CountryData!$A$1,'Quality check'!$A159-1,'Quality check'!AW$1-1)=0,"",OFFSET(CountryData!$A$1,'Quality check'!$A159-1,'Quality check'!AW$1-1)),"")</f>
        <v/>
      </c>
      <c r="AX159" s="203" t="str">
        <f ca="1">IF(AND(ISNUMBER($A159),ISNUMBER(AX$1)),IF(OFFSET(CountryData!$A$1,'Quality check'!$A159-1,'Quality check'!AX$1-1)=0,"",OFFSET(CountryData!$A$1,'Quality check'!$A159-1,'Quality check'!AX$1-1)),"")</f>
        <v/>
      </c>
      <c r="AY159" s="202" t="str">
        <f ca="1">IF(AND(ISNUMBER($A159),ISNUMBER(AY$1)),IF(OFFSET(CountryData!$A$1,'Quality check'!$A159-1,'Quality check'!AY$1-1)=0,"",OFFSET(CountryData!$A$1,'Quality check'!$A159-1,'Quality check'!AY$1-1)),"")</f>
        <v/>
      </c>
      <c r="AZ159" s="202" t="str">
        <f ca="1">IF(AND(ISNUMBER($A159),ISNUMBER(AZ$1)),IF(OFFSET(CountryData!$A$1,'Quality check'!$A159-1,'Quality check'!AZ$1-1)=0,"",OFFSET(CountryData!$A$1,'Quality check'!$A159-1,'Quality check'!AZ$1-1)),"")</f>
        <v/>
      </c>
      <c r="BA159" s="202" t="str">
        <f ca="1">IF(AND(ISNUMBER($A159),ISNUMBER(BA$1)),IF(OFFSET(CountryData!$A$1,'Quality check'!$A159-1,'Quality check'!BA$1-1)=0,"",OFFSET(CountryData!$A$1,'Quality check'!$A159-1,'Quality check'!BA$1-1)),"")</f>
        <v/>
      </c>
      <c r="BB159" s="202" t="str">
        <f ca="1">IF(AND(ISNUMBER($A159),ISNUMBER(BB$1)),IF(OFFSET(CountryData!$A$1,'Quality check'!$A159-1,'Quality check'!BB$1-1)=0,"",OFFSET(CountryData!$A$1,'Quality check'!$A159-1,'Quality check'!BB$1-1)),"")</f>
        <v/>
      </c>
      <c r="BC159" s="202" t="str">
        <f ca="1">IF(AND(ISNUMBER($A159),ISNUMBER(BC$1)),IF(OFFSET(CountryData!$A$1,'Quality check'!$A159-1,'Quality check'!BC$1-1)=0,"",OFFSET(CountryData!$A$1,'Quality check'!$A159-1,'Quality check'!BC$1-1)),"")</f>
        <v/>
      </c>
      <c r="BD159" s="313" t="str">
        <f ca="1">IF(AND(ISNUMBER($A159),ISNUMBER(BD$1)),IF(OFFSET(CountryData!$A$1,'Quality check'!$A159-1,'Quality check'!BD$1-1)=0,"",OFFSET(CountryData!$A$1,'Quality check'!$A159-1,'Quality check'!BD$1-1)),"")</f>
        <v/>
      </c>
      <c r="BE159" s="313" t="str">
        <f ca="1">IF(AND(ISNUMBER($A159),ISNUMBER(BE$1)),IF(OFFSET(CountryData!$A$1,'Quality check'!$A159-1,'Quality check'!BE$1-1)=0,"",OFFSET(CountryData!$A$1,'Quality check'!$A159-1,'Quality check'!BE$1-1)),"")</f>
        <v/>
      </c>
      <c r="BF159" s="313" t="str">
        <f ca="1">IF(AND(ISNUMBER($A159),ISNUMBER(BF$1)),IF(OFFSET(CountryData!$A$1,'Quality check'!$A159-1,'Quality check'!BF$1-1)=0,"",OFFSET(CountryData!$A$1,'Quality check'!$A159-1,'Quality check'!BF$1-1)),"")</f>
        <v/>
      </c>
      <c r="BG159" s="203" t="str">
        <f ca="1">IF(AND(ISNUMBER($A159),ISNUMBER(BG$1)),IF(OFFSET(CountryData!$A$1,'Quality check'!$A159-1,'Quality check'!BG$1-1)=0,"",OFFSET(CountryData!$A$1,'Quality check'!$A159-1,'Quality check'!BG$1-1)),"")</f>
        <v/>
      </c>
      <c r="BH159" s="202" t="str">
        <f ca="1">IF(AND(ISNUMBER($A159),ISNUMBER(BH$1)),IF(OFFSET(CountryData!$A$1,'Quality check'!$A159-1,'Quality check'!BH$1-1)=0,"",OFFSET(CountryData!$A$1,'Quality check'!$A159-1,'Quality check'!BH$1-1)),"")</f>
        <v/>
      </c>
      <c r="BI159" s="203" t="str">
        <f ca="1">IF(AND(ISNUMBER($A159),ISNUMBER(BI$1)),IF(OFFSET(CountryData!$A$1,'Quality check'!$A159-1,'Quality check'!BI$1-1)=0,"",OFFSET(CountryData!$A$1,'Quality check'!$A159-1,'Quality check'!BI$1-1)),"")</f>
        <v/>
      </c>
      <c r="BJ159" s="202" t="str">
        <f ca="1">IF(AND(ISNUMBER($A159),ISNUMBER(BJ$1)),IF(OFFSET(CountryData!$A$1,'Quality check'!$A159-1,'Quality check'!BJ$1-1)=0,"",OFFSET(CountryData!$A$1,'Quality check'!$A159-1,'Quality check'!BJ$1-1)),"")</f>
        <v/>
      </c>
      <c r="BK159" s="202" t="str">
        <f ca="1">IF(AND(ISNUMBER($A159),ISNUMBER(BK$1)),IF(OFFSET(CountryData!$A$1,'Quality check'!$A159-1,'Quality check'!BK$1-1)=0,"",OFFSET(CountryData!$A$1,'Quality check'!$A159-1,'Quality check'!BK$1-1)),"")</f>
        <v/>
      </c>
      <c r="BL159" s="308" t="str">
        <f ca="1">IF(AND(ISNUMBER($A159),ISNUMBER(BL$1)),IF(OFFSET(CountryData!$A$1,'Quality check'!$A159-1,'Quality check'!BL$1-1)=0,"",OFFSET(CountryData!$A$1,'Quality check'!$A159-1,'Quality check'!BL$1-1)),"")</f>
        <v/>
      </c>
      <c r="BM159" s="308" t="str">
        <f ca="1">IF(AND(ISNUMBER($A159),ISNUMBER(BM$1)),IF(OFFSET(CountryData!$A$1,'Quality check'!$A159-1,'Quality check'!BM$1-1)=0,"",OFFSET(CountryData!$A$1,'Quality check'!$A159-1,'Quality check'!BM$1-1)),"")</f>
        <v/>
      </c>
      <c r="BN159" s="308" t="str">
        <f ca="1">IF(AND(ISNUMBER($A159),ISNUMBER(BN$1)),IF(OFFSET(CountryData!$A$1,'Quality check'!$A159-1,'Quality check'!BN$1-1)=0,"",OFFSET(CountryData!$A$1,'Quality check'!$A159-1,'Quality check'!BN$1-1)),"")</f>
        <v/>
      </c>
      <c r="BO159" s="308" t="str">
        <f ca="1">IF(AND(ISNUMBER($A159),ISNUMBER(BO$1)),IF(OFFSET(CountryData!$A$1,'Quality check'!$A159-1,'Quality check'!BO$1-1)=0,"",OFFSET(CountryData!$A$1,'Quality check'!$A159-1,'Quality check'!BO$1-1)),"")</f>
        <v/>
      </c>
      <c r="BP159" s="308" t="str">
        <f ca="1">IF(AND(ISNUMBER($A159),ISNUMBER(BP$1)),IF(OFFSET(CountryData!$A$1,'Quality check'!$A159-1,'Quality check'!BP$1-1)=0,"",OFFSET(CountryData!$A$1,'Quality check'!$A159-1,'Quality check'!BP$1-1)),"")</f>
        <v/>
      </c>
      <c r="BQ159" s="308" t="str">
        <f ca="1">IF(AND(ISNUMBER($A159),ISNUMBER(BQ$1)),IF(OFFSET(CountryData!$A$1,'Quality check'!$A159-1,'Quality check'!BQ$1-1)=0,"",OFFSET(CountryData!$A$1,'Quality check'!$A159-1,'Quality check'!BQ$1-1)),"")</f>
        <v/>
      </c>
      <c r="BR159" s="308" t="str">
        <f ca="1">IF(AND(ISNUMBER($A159),ISNUMBER(BR$1)),IF(OFFSET(CountryData!$A$1,'Quality check'!$A159-1,'Quality check'!BR$1-1)=0,"",OFFSET(CountryData!$A$1,'Quality check'!$A159-1,'Quality check'!BR$1-1)),"")</f>
        <v/>
      </c>
      <c r="BS159" s="308" t="str">
        <f ca="1">IF(AND(ISNUMBER($A159),ISNUMBER(BS$1)),IF(OFFSET(CountryData!$A$1,'Quality check'!$A159-1,'Quality check'!BS$1-1)=0,"",OFFSET(CountryData!$A$1,'Quality check'!$A159-1,'Quality check'!BS$1-1)),"")</f>
        <v/>
      </c>
      <c r="BT159" s="308" t="str">
        <f ca="1">IF(AND(ISNUMBER($A159),ISNUMBER(BT$1)),IF(OFFSET(CountryData!$A$1,'Quality check'!$A159-1,'Quality check'!BT$1-1)=0,"",OFFSET(CountryData!$A$1,'Quality check'!$A159-1,'Quality check'!BT$1-1)),"")</f>
        <v/>
      </c>
      <c r="BU159" s="308" t="str">
        <f ca="1">IF(AND(ISNUMBER($A159),ISNUMBER(BU$1)),IF(OFFSET(CountryData!$A$1,'Quality check'!$A159-1,'Quality check'!BU$1-1)=0,"",OFFSET(CountryData!$A$1,'Quality check'!$A159-1,'Quality check'!BU$1-1)),"")</f>
        <v/>
      </c>
      <c r="BV159" s="308" t="str">
        <f ca="1">IF(AND(ISNUMBER($A159),ISNUMBER(BV$1)),IF(OFFSET(CountryData!$A$1,'Quality check'!$A159-1,'Quality check'!BV$1-1)=0,"",OFFSET(CountryData!$A$1,'Quality check'!$A159-1,'Quality check'!BV$1-1)),"")</f>
        <v/>
      </c>
      <c r="BW159" s="308" t="str">
        <f ca="1">IF(AND(ISNUMBER($A159),ISNUMBER(BW$1)),IF(OFFSET(CountryData!$A$1,'Quality check'!$A159-1,'Quality check'!BW$1-1)=0,"",OFFSET(CountryData!$A$1,'Quality check'!$A159-1,'Quality check'!BW$1-1)),"")</f>
        <v/>
      </c>
      <c r="BX159" s="202" t="str">
        <f ca="1">IF(AND(ISNUMBER($A159),ISNUMBER(BX$1)),IF(OFFSET(CountryData!$A$1,'Quality check'!$A159-1,'Quality check'!BX$1-1)=0,"",OFFSET(CountryData!$A$1,'Quality check'!$A159-1,'Quality check'!BX$1-1)),"")</f>
        <v/>
      </c>
      <c r="BY159" s="308" t="str">
        <f ca="1">IF(AND(ISNUMBER($A159),ISNUMBER(BY$1)),IF(OFFSET(CountryData!$A$1,'Quality check'!$A159-1,'Quality check'!BY$1-1)=0,"",OFFSET(CountryData!$A$1,'Quality check'!$A159-1,'Quality check'!BY$1-1)),"")</f>
        <v/>
      </c>
      <c r="BZ159" s="308" t="str">
        <f ca="1">IF(AND(ISNUMBER($A159),ISNUMBER(BZ$1)),IF(OFFSET(CountryData!$A$1,'Quality check'!$A159-1,'Quality check'!BZ$1-1)=0,"",OFFSET(CountryData!$A$1,'Quality check'!$A159-1,'Quality check'!BZ$1-1)),"")</f>
        <v/>
      </c>
      <c r="CA159" s="308" t="str">
        <f ca="1">IF(AND(ISNUMBER($A159),ISNUMBER(CA$1)),IF(OFFSET(CountryData!$A$1,'Quality check'!$A159-1,'Quality check'!CA$1-1)=0,"",OFFSET(CountryData!$A$1,'Quality check'!$A159-1,'Quality check'!CA$1-1)),"")</f>
        <v/>
      </c>
      <c r="CB159" s="308" t="str">
        <f ca="1">IF(AND(ISNUMBER($A159),ISNUMBER(CB$1)),IF(OFFSET(CountryData!$A$1,'Quality check'!$A159-1,'Quality check'!CB$1-1)=0,"",OFFSET(CountryData!$A$1,'Quality check'!$A159-1,'Quality check'!CB$1-1)),"")</f>
        <v/>
      </c>
      <c r="CC159" s="308" t="str">
        <f ca="1">IF(AND(ISNUMBER($A159),ISNUMBER(CC$1)),IF(OFFSET(CountryData!$A$1,'Quality check'!$A159-1,'Quality check'!CC$1-1)=0,"",OFFSET(CountryData!$A$1,'Quality check'!$A159-1,'Quality check'!CC$1-1)),"")</f>
        <v/>
      </c>
      <c r="CD159" s="308" t="str">
        <f ca="1">IF(AND(ISNUMBER($A159),ISNUMBER(CD$1)),IF(OFFSET(CountryData!$A$1,'Quality check'!$A159-1,'Quality check'!CD$1-1)=0,"",OFFSET(CountryData!$A$1,'Quality check'!$A159-1,'Quality check'!CD$1-1)),"")</f>
        <v/>
      </c>
      <c r="CE159" s="308" t="str">
        <f ca="1">IF(AND(ISNUMBER($A159),ISNUMBER(CE$1)),IF(OFFSET(CountryData!$A$1,'Quality check'!$A159-1,'Quality check'!CE$1-1)=0,"",OFFSET(CountryData!$A$1,'Quality check'!$A159-1,'Quality check'!CE$1-1)),"")</f>
        <v/>
      </c>
      <c r="CF159" s="308" t="str">
        <f ca="1">IF(AND(ISNUMBER($A159),ISNUMBER(CF$1)),IF(OFFSET(CountryData!$A$1,'Quality check'!$A159-1,'Quality check'!CF$1-1)=0,"",OFFSET(CountryData!$A$1,'Quality check'!$A159-1,'Quality check'!CF$1-1)),"")</f>
        <v/>
      </c>
      <c r="CG159" s="308" t="str">
        <f ca="1">IF(AND(ISNUMBER($A159),ISNUMBER(CG$1)),IF(OFFSET(CountryData!$A$1,'Quality check'!$A159-1,'Quality check'!CG$1-1)=0,"",OFFSET(CountryData!$A$1,'Quality check'!$A159-1,'Quality check'!CG$1-1)),"")</f>
        <v/>
      </c>
      <c r="CH159" s="308" t="str">
        <f ca="1">IF(AND(ISNUMBER($A159),ISNUMBER(CH$1)),IF(OFFSET(CountryData!$A$1,'Quality check'!$A159-1,'Quality check'!CH$1-1)=0,"",OFFSET(CountryData!$A$1,'Quality check'!$A159-1,'Quality check'!CH$1-1)),"")</f>
        <v/>
      </c>
      <c r="CI159" s="308" t="str">
        <f ca="1">IF(AND(ISNUMBER($A159),ISNUMBER(CI$1)),IF(OFFSET(CountryData!$A$1,'Quality check'!$A159-1,'Quality check'!CI$1-1)=0,"",OFFSET(CountryData!$A$1,'Quality check'!$A159-1,'Quality check'!CI$1-1)),"")</f>
        <v/>
      </c>
      <c r="CJ159" s="308" t="str">
        <f ca="1">IF(AND(ISNUMBER($A159),ISNUMBER(CJ$1)),IF(OFFSET(CountryData!$A$1,'Quality check'!$A159-1,'Quality check'!CJ$1-1)=0,"",OFFSET(CountryData!$A$1,'Quality check'!$A159-1,'Quality check'!CJ$1-1)),"")</f>
        <v/>
      </c>
      <c r="CK159" s="202" t="str">
        <f ca="1">IF(AND(ISNUMBER($A159),ISNUMBER(CK$1)),IF(OFFSET(CountryData!$A$1,'Quality check'!$A159-1,'Quality check'!CK$1-1)=0,"",OFFSET(CountryData!$A$1,'Quality check'!$A159-1,'Quality check'!CK$1-1)),"")</f>
        <v/>
      </c>
      <c r="CL159" s="308" t="str">
        <f ca="1">IF(AND(ISNUMBER($A159),ISNUMBER(CL$1)),IF(OFFSET(CountryData!$A$1,'Quality check'!$A159-1,'Quality check'!CL$1-1)=0,"",OFFSET(CountryData!$A$1,'Quality check'!$A159-1,'Quality check'!CL$1-1)),"")</f>
        <v/>
      </c>
      <c r="CM159" s="308" t="str">
        <f ca="1">IF(AND(ISNUMBER($A159),ISNUMBER(CM$1)),IF(OFFSET(CountryData!$A$1,'Quality check'!$A159-1,'Quality check'!CM$1-1)=0,"",OFFSET(CountryData!$A$1,'Quality check'!$A159-1,'Quality check'!CM$1-1)),"")</f>
        <v/>
      </c>
      <c r="CN159" s="308" t="str">
        <f ca="1">IF(AND(ISNUMBER($A159),ISNUMBER(CN$1)),IF(OFFSET(CountryData!$A$1,'Quality check'!$A159-1,'Quality check'!CN$1-1)=0,"",OFFSET(CountryData!$A$1,'Quality check'!$A159-1,'Quality check'!CN$1-1)),"")</f>
        <v/>
      </c>
      <c r="CO159" s="308" t="str">
        <f ca="1">IF(AND(ISNUMBER($A159),ISNUMBER(CO$1)),IF(OFFSET(CountryData!$A$1,'Quality check'!$A159-1,'Quality check'!CO$1-1)=0,"",OFFSET(CountryData!$A$1,'Quality check'!$A159-1,'Quality check'!CO$1-1)),"")</f>
        <v/>
      </c>
      <c r="CP159" s="308" t="str">
        <f ca="1">IF(AND(ISNUMBER($A159),ISNUMBER(CP$1)),IF(OFFSET(CountryData!$A$1,'Quality check'!$A159-1,'Quality check'!CP$1-1)=0,"",OFFSET(CountryData!$A$1,'Quality check'!$A159-1,'Quality check'!CP$1-1)),"")</f>
        <v/>
      </c>
      <c r="CQ159" s="308" t="str">
        <f ca="1">IF(AND(ISNUMBER($A159),ISNUMBER(CQ$1)),IF(OFFSET(CountryData!$A$1,'Quality check'!$A159-1,'Quality check'!CQ$1-1)=0,"",OFFSET(CountryData!$A$1,'Quality check'!$A159-1,'Quality check'!CQ$1-1)),"")</f>
        <v/>
      </c>
      <c r="CR159" s="203" t="str">
        <f ca="1">IF(AND(ISNUMBER($A159),ISNUMBER(CR$1)),IF(OFFSET(CountryData!$A$1,'Quality check'!$A159-1,'Quality check'!CR$1-1)=0,"",OFFSET(CountryData!$A$1,'Quality check'!$A159-1,'Quality check'!CR$1-1)),"")</f>
        <v/>
      </c>
      <c r="CS159" s="203" t="str">
        <f ca="1">IF(AND(ISNUMBER($A159),ISNUMBER(CS$1)),IF(OFFSET(CountryData!$A$1,'Quality check'!$A159-1,'Quality check'!CS$1-1)=0,"",OFFSET(CountryData!$A$1,'Quality check'!$A159-1,'Quality check'!CS$1-1)),"")</f>
        <v/>
      </c>
      <c r="CT159" s="203" t="str">
        <f ca="1">IF(AND(ISNUMBER($A159),ISNUMBER(CT$1)),IF(OFFSET(CountryData!$A$1,'Quality check'!$A159-1,'Quality check'!CT$1-1)=0,"",OFFSET(CountryData!$A$1,'Quality check'!$A159-1,'Quality check'!CT$1-1)),"")</f>
        <v/>
      </c>
      <c r="CU159" s="203" t="str">
        <f ca="1">IF(AND(ISNUMBER($A159),ISNUMBER(CU$1)),IF(OFFSET(CountryData!$A$1,'Quality check'!$A159-1,'Quality check'!CU$1-1)=0,"",OFFSET(CountryData!$A$1,'Quality check'!$A159-1,'Quality check'!CU$1-1)),"")</f>
        <v/>
      </c>
      <c r="CV159" s="203" t="str">
        <f ca="1">IF(AND(ISNUMBER($A159),ISNUMBER(CV$1)),IF(OFFSET(CountryData!$A$1,'Quality check'!$A159-1,'Quality check'!CV$1-1)=0,"",OFFSET(CountryData!$A$1,'Quality check'!$A159-1,'Quality check'!CV$1-1)),"")</f>
        <v/>
      </c>
      <c r="CW159" s="203" t="str">
        <f ca="1">IF(AND(ISNUMBER($A159),ISNUMBER(CW$1)),IF(OFFSET(CountryData!$A$1,'Quality check'!$A159-1,'Quality check'!CW$1-1)=0,"",OFFSET(CountryData!$A$1,'Quality check'!$A159-1,'Quality check'!CW$1-1)),"")</f>
        <v/>
      </c>
      <c r="CX159" s="203" t="str">
        <f ca="1">IF(AND(ISNUMBER($A159),ISNUMBER(CX$1)),IF(OFFSET(CountryData!$A$1,'Quality check'!$A159-1,'Quality check'!CX$1-1)=0,"",OFFSET(CountryData!$A$1,'Quality check'!$A159-1,'Quality check'!CX$1-1)),"")</f>
        <v/>
      </c>
      <c r="CY159" s="203" t="str">
        <f ca="1">IF(AND(ISNUMBER($A159),ISNUMBER(CY$1)),IF(OFFSET(CountryData!$A$1,'Quality check'!$A159-1,'Quality check'!CY$1-1)=0,"",OFFSET(CountryData!$A$1,'Quality check'!$A159-1,'Quality check'!CY$1-1)),"")</f>
        <v/>
      </c>
      <c r="CZ159" s="308" t="str">
        <f ca="1">IF(AND(ISNUMBER($A159),ISNUMBER(CZ$1)),IF(OFFSET(CountryData!$A$1,'Quality check'!$A159-1,'Quality check'!CZ$1-1)=0,"",OFFSET(CountryData!$A$1,'Quality check'!$A159-1,'Quality check'!CZ$1-1)),"")</f>
        <v/>
      </c>
      <c r="DA159" s="308" t="str">
        <f ca="1">IF(AND(ISNUMBER($A159),ISNUMBER(DA$1)),IF(OFFSET(CountryData!$A$1,'Quality check'!$A159-1,'Quality check'!DA$1-1)=0,"",OFFSET(CountryData!$A$1,'Quality check'!$A159-1,'Quality check'!DA$1-1)),"")</f>
        <v/>
      </c>
      <c r="DB159" s="202" t="str">
        <f ca="1">IF(AND(ISNUMBER($A159),ISNUMBER(DB$1)),IF(OFFSET(CountryData!$A$1,'Quality check'!$A159-1,'Quality check'!DB$1-1)=0,"",OFFSET(CountryData!$A$1,'Quality check'!$A159-1,'Quality check'!DB$1-1)),"")</f>
        <v/>
      </c>
      <c r="DC159" s="308" t="str">
        <f ca="1">IF(AND(ISNUMBER($A159),ISNUMBER(DC$1)),IF(OFFSET(CountryData!$A$1,'Quality check'!$A159-1,'Quality check'!DC$1-1)=0,"",OFFSET(CountryData!$A$1,'Quality check'!$A159-1,'Quality check'!DC$1-1)),"")</f>
        <v/>
      </c>
      <c r="DD159" s="308" t="str">
        <f ca="1">IF(AND(ISNUMBER($A159),ISNUMBER(DD$1)),IF(OFFSET(CountryData!$A$1,'Quality check'!$A159-1,'Quality check'!DD$1-1)=0,"",OFFSET(CountryData!$A$1,'Quality check'!$A159-1,'Quality check'!DD$1-1)),"")</f>
        <v/>
      </c>
      <c r="DE159" s="202" t="str">
        <f ca="1">IF(AND(ISNUMBER($A159),ISNUMBER(DE$1)),IF(OFFSET(CountryData!$A$1,'Quality check'!$A159-1,'Quality check'!DE$1-1)=0,"",OFFSET(CountryData!$A$1,'Quality check'!$A159-1,'Quality check'!DE$1-1)),"")</f>
        <v/>
      </c>
      <c r="DF159" s="203" t="str">
        <f ca="1">IF(AND(ISNUMBER($A159),ISNUMBER(DF$1)),IF(OFFSET(CountryData!$A$1,'Quality check'!$A159-1,'Quality check'!DF$1-1)=0,"",OFFSET(CountryData!$A$1,'Quality check'!$A159-1,'Quality check'!DF$1-1)),"")</f>
        <v/>
      </c>
      <c r="DG159" s="308" t="str">
        <f ca="1">IF(AND(ISNUMBER($A159),ISNUMBER(DG$1)),IF(OFFSET(CountryData!$A$1,'Quality check'!$A159-1,'Quality check'!DG$1-1)=0,"",OFFSET(CountryData!$A$1,'Quality check'!$A159-1,'Quality check'!DG$1-1)),"")</f>
        <v/>
      </c>
      <c r="DH159" s="203" t="str">
        <f ca="1">IF(AND(ISNUMBER($A159),ISNUMBER(DH$1)),IF(OFFSET(CountryData!$A$1,'Quality check'!$A159-1,'Quality check'!DH$1-1)=0,"",OFFSET(CountryData!$A$1,'Quality check'!$A159-1,'Quality check'!DH$1-1)),"")</f>
        <v/>
      </c>
      <c r="DI159" s="308" t="str">
        <f ca="1">IF(AND(ISNUMBER($A159),ISNUMBER(DI$1)),IF(OFFSET(CountryData!$A$1,'Quality check'!$A159-1,'Quality check'!DI$1-1)=0,"",OFFSET(CountryData!$A$1,'Quality check'!$A159-1,'Quality check'!DI$1-1)),"")</f>
        <v/>
      </c>
      <c r="DJ159" s="308" t="str">
        <f ca="1">IF(AND(ISNUMBER($A159),ISNUMBER(DJ$1)),IF(OFFSET(CountryData!$A$1,'Quality check'!$A159-1,'Quality check'!DJ$1-1)=0,"",OFFSET(CountryData!$A$1,'Quality check'!$A159-1,'Quality check'!DJ$1-1)),"")</f>
        <v/>
      </c>
      <c r="DK159" s="203" t="str">
        <f ca="1">IF(AND(ISNUMBER($A159),ISNUMBER(DK$1)),IF(OFFSET(CountryData!$A$1,'Quality check'!$A159-1,'Quality check'!DK$1-1)=0,"",OFFSET(CountryData!$A$1,'Quality check'!$A159-1,'Quality check'!DK$1-1)),"")</f>
        <v/>
      </c>
      <c r="DL159" s="203" t="str">
        <f ca="1">IF(AND(ISNUMBER($A159),ISNUMBER(DL$1)),IF(OFFSET(CountryData!$A$1,'Quality check'!$A159-1,'Quality check'!DL$1-1)=0,"",OFFSET(CountryData!$A$1,'Quality check'!$A159-1,'Quality check'!DL$1-1)),"")</f>
        <v/>
      </c>
      <c r="DM159" s="203" t="str">
        <f ca="1">IF(AND(ISNUMBER($A159),ISNUMBER(DM$1)),IF(OFFSET(CountryData!$A$1,'Quality check'!$A159-1,'Quality check'!DM$1-1)=0,"",OFFSET(CountryData!$A$1,'Quality check'!$A159-1,'Quality check'!DM$1-1)),"")</f>
        <v/>
      </c>
      <c r="DN159" s="203" t="str">
        <f ca="1">IF(AND(ISNUMBER($A159),ISNUMBER(DN$1)),IF(OFFSET(CountryData!$A$1,'Quality check'!$A159-1,'Quality check'!DN$1-1)=0,"",OFFSET(CountryData!$A$1,'Quality check'!$A159-1,'Quality check'!DN$1-1)),"")</f>
        <v/>
      </c>
      <c r="DO159" t="str">
        <f ca="1">IF(AND(ISNUMBER($A159),ISNUMBER(DO$1)),IF(OFFSET(CountryData!$A$1,'Quality check'!$A159-1,'Quality check'!DO$1-1)=0,"",OFFSET(CountryData!$A$1,'Quality check'!$A159-1,'Quality check'!DO$1-1)),"")</f>
        <v/>
      </c>
      <c r="DP159" t="str">
        <f ca="1">IF(AND(ISNUMBER($A159),ISNUMBER(DP$1)),IF(OFFSET(CountryData!$A$1,'Quality check'!$A159-1,'Quality check'!DP$1-1)=0,"",OFFSET(CountryData!$A$1,'Quality check'!$A159-1,'Quality check'!DP$1-1)),"")</f>
        <v/>
      </c>
      <c r="EF159" t="str">
        <f t="shared" si="17"/>
        <v/>
      </c>
      <c r="EG159" t="str">
        <f t="shared" si="18"/>
        <v/>
      </c>
      <c r="EH159" t="str">
        <f t="shared" si="16"/>
        <v/>
      </c>
    </row>
    <row r="160" spans="1:138" x14ac:dyDescent="0.25">
      <c r="A160" s="114" t="str">
        <f>IF(ISNUMBER(MATCH(C160,CountryData!$EM:$EM,0)),MATCH(C160,CountryData!$EM:$EM,0),"")</f>
        <v/>
      </c>
      <c r="F160" s="203" t="str">
        <f ca="1">IF(AND(ISNUMBER($A160),ISNUMBER(F$1)),IF(OFFSET(CountryData!$A$1,'Quality check'!$A160-1,'Quality check'!F$1-1)=0,"",OFFSET(CountryData!$A$1,'Quality check'!$A160-1,'Quality check'!F$1-1)),"")</f>
        <v/>
      </c>
      <c r="G160" s="203" t="str">
        <f ca="1">IF(AND(ISNUMBER($A160),ISNUMBER(G$1)),IF(OFFSET(CountryData!$A$1,'Quality check'!$A160-1,'Quality check'!G$1-1)=0,"",OFFSET(CountryData!$A$1,'Quality check'!$A160-1,'Quality check'!G$1-1)),"")</f>
        <v/>
      </c>
      <c r="H160" s="202" t="str">
        <f ca="1">IF(AND(ISNUMBER($A160),ISNUMBER(H$1)),IF(OFFSET(CountryData!$A$1,'Quality check'!$A160-1,'Quality check'!H$1-1)=0,"",OFFSET(CountryData!$A$1,'Quality check'!$A160-1,'Quality check'!H$1-1)),"")</f>
        <v/>
      </c>
      <c r="I160" s="202" t="str">
        <f ca="1">IF(AND(ISNUMBER($A160),ISNUMBER(I$1)),IF(OFFSET(CountryData!$A$1,'Quality check'!$A160-1,'Quality check'!I$1-1)=0,"",OFFSET(CountryData!$A$1,'Quality check'!$A160-1,'Quality check'!I$1-1)),"")</f>
        <v/>
      </c>
      <c r="J160" s="203" t="str">
        <f ca="1">IF(AND(ISNUMBER($A160),ISNUMBER(J$1)),IF(OFFSET(CountryData!$A$1,'Quality check'!$A160-1,'Quality check'!J$1-1)=0,"",OFFSET(CountryData!$A$1,'Quality check'!$A160-1,'Quality check'!J$1-1)),"")</f>
        <v/>
      </c>
      <c r="K160" s="203" t="str">
        <f ca="1">IF(AND(ISNUMBER($A160),ISNUMBER(K$1)),IF(OFFSET(CountryData!$A$1,'Quality check'!$A160-1,'Quality check'!K$1-1)=0,"",OFFSET(CountryData!$A$1,'Quality check'!$A160-1,'Quality check'!K$1-1)),"")</f>
        <v/>
      </c>
      <c r="L160" s="203" t="str">
        <f ca="1">IF(AND(ISNUMBER($A160),ISNUMBER(L$1)),IF(OFFSET(CountryData!$A$1,'Quality check'!$A160-1,'Quality check'!L$1-1)=0,"",OFFSET(CountryData!$A$1,'Quality check'!$A160-1,'Quality check'!L$1-1)),"")</f>
        <v/>
      </c>
      <c r="M160" s="203" t="str">
        <f ca="1">IF(AND(ISNUMBER($A160),ISNUMBER(M$1)),IF(OFFSET(CountryData!$A$1,'Quality check'!$A160-1,'Quality check'!M$1-1)=0,"",OFFSET(CountryData!$A$1,'Quality check'!$A160-1,'Quality check'!M$1-1)),"")</f>
        <v/>
      </c>
      <c r="N160" s="203" t="str">
        <f ca="1">IF(AND(ISNUMBER($A160),ISNUMBER(N$1)),IF(OFFSET(CountryData!$A$1,'Quality check'!$A160-1,'Quality check'!N$1-1)=0,"",OFFSET(CountryData!$A$1,'Quality check'!$A160-1,'Quality check'!N$1-1)),"")</f>
        <v/>
      </c>
      <c r="O160" s="203" t="str">
        <f ca="1">IF(AND(ISNUMBER($A160),ISNUMBER(O$1)),IF(OFFSET(CountryData!$A$1,'Quality check'!$A160-1,'Quality check'!O$1-1)=0,"",OFFSET(CountryData!$A$1,'Quality check'!$A160-1,'Quality check'!O$1-1)),"")</f>
        <v/>
      </c>
      <c r="P160" s="203" t="str">
        <f ca="1">IF(AND(ISNUMBER($A160),ISNUMBER(P$1)),IF(OFFSET(CountryData!$A$1,'Quality check'!$A160-1,'Quality check'!P$1-1)=0,"",OFFSET(CountryData!$A$1,'Quality check'!$A160-1,'Quality check'!P$1-1)),"")</f>
        <v/>
      </c>
      <c r="Q160" s="203" t="str">
        <f ca="1">IF(AND(ISNUMBER($A160),ISNUMBER(Q$1)),IF(OFFSET(CountryData!$A$1,'Quality check'!$A160-1,'Quality check'!Q$1-1)=0,"",OFFSET(CountryData!$A$1,'Quality check'!$A160-1,'Quality check'!Q$1-1)),"")</f>
        <v/>
      </c>
      <c r="R160" s="203" t="str">
        <f ca="1">IF(AND(ISNUMBER($A160),ISNUMBER(R$1)),IF(OFFSET(CountryData!$A$1,'Quality check'!$A160-1,'Quality check'!R$1-1)=0,"",OFFSET(CountryData!$A$1,'Quality check'!$A160-1,'Quality check'!R$1-1)),"")</f>
        <v/>
      </c>
      <c r="S160" s="203" t="str">
        <f ca="1">IF(AND(ISNUMBER($A160),ISNUMBER(S$1)),IF(OFFSET(CountryData!$A$1,'Quality check'!$A160-1,'Quality check'!S$1-1)=0,"",OFFSET(CountryData!$A$1,'Quality check'!$A160-1,'Quality check'!S$1-1)),"")</f>
        <v/>
      </c>
      <c r="T160" s="202" t="str">
        <f ca="1">IF(AND(ISNUMBER($A160),ISNUMBER(T$1)),IF(OFFSET(CountryData!$A$1,'Quality check'!$A160-1,'Quality check'!T$1-1)=0,"",OFFSET(CountryData!$A$1,'Quality check'!$A160-1,'Quality check'!T$1-1)),"")</f>
        <v/>
      </c>
      <c r="U160" s="203" t="str">
        <f ca="1">IF(AND(ISNUMBER($A160),ISNUMBER(U$1)),IF(OFFSET(CountryData!$A$1,'Quality check'!$A160-1,'Quality check'!U$1-1)=0,"",OFFSET(CountryData!$A$1,'Quality check'!$A160-1,'Quality check'!U$1-1)),"")</f>
        <v/>
      </c>
      <c r="V160" s="203" t="str">
        <f ca="1">IF(AND(ISNUMBER($A160),ISNUMBER(V$1)),IF(OFFSET(CountryData!$A$1,'Quality check'!$A160-1,'Quality check'!V$1-1)=0,"",OFFSET(CountryData!$A$1,'Quality check'!$A160-1,'Quality check'!V$1-1)),"")</f>
        <v/>
      </c>
      <c r="W160" s="202" t="str">
        <f ca="1">IF(AND(ISNUMBER($A160),ISNUMBER(W$1)),IF(OFFSET(CountryData!$A$1,'Quality check'!$A160-1,'Quality check'!W$1-1)=0,"",OFFSET(CountryData!$A$1,'Quality check'!$A160-1,'Quality check'!W$1-1)),"")</f>
        <v/>
      </c>
      <c r="X160" s="202" t="str">
        <f ca="1">IF(AND(ISNUMBER($A160),ISNUMBER(X$1)),IF(OFFSET(CountryData!$A$1,'Quality check'!$A160-1,'Quality check'!X$1-1)=0,"",OFFSET(CountryData!$A$1,'Quality check'!$A160-1,'Quality check'!X$1-1)),"")</f>
        <v/>
      </c>
      <c r="Y160" s="202" t="str">
        <f ca="1">IF(AND(ISNUMBER($A160),ISNUMBER(Y$1)),IF(OFFSET(CountryData!$A$1,'Quality check'!$A160-1,'Quality check'!Y$1-1)=0,"",OFFSET(CountryData!$A$1,'Quality check'!$A160-1,'Quality check'!Y$1-1)),"")</f>
        <v/>
      </c>
      <c r="Z160" s="202" t="str">
        <f ca="1">IF(AND(ISNUMBER($A160),ISNUMBER(Z$1)),IF(OFFSET(CountryData!$A$1,'Quality check'!$A160-1,'Quality check'!Z$1-1)=0,"",OFFSET(CountryData!$A$1,'Quality check'!$A160-1,'Quality check'!Z$1-1)),"")</f>
        <v/>
      </c>
      <c r="AA160" s="203" t="str">
        <f ca="1">IF(AND(ISNUMBER($A160),ISNUMBER(AA$1)),IF(OFFSET(CountryData!$A$1,'Quality check'!$A160-1,'Quality check'!AA$1-1)=0,"",OFFSET(CountryData!$A$1,'Quality check'!$A160-1,'Quality check'!AA$1-1)),"")</f>
        <v/>
      </c>
      <c r="AB160" s="203" t="str">
        <f ca="1">IF(AND(ISNUMBER($A160),ISNUMBER(AB$1)),IF(OFFSET(CountryData!$A$1,'Quality check'!$A160-1,'Quality check'!AB$1-1)=0,"",OFFSET(CountryData!$A$1,'Quality check'!$A160-1,'Quality check'!AB$1-1)),"")</f>
        <v/>
      </c>
      <c r="AC160" s="203" t="str">
        <f ca="1">IF(AND(ISNUMBER($A160),ISNUMBER(AC$1)),IF(OFFSET(CountryData!$A$1,'Quality check'!$A160-1,'Quality check'!AC$1-1)=0,"",OFFSET(CountryData!$A$1,'Quality check'!$A160-1,'Quality check'!AC$1-1)),"")</f>
        <v/>
      </c>
      <c r="AD160" s="203" t="str">
        <f ca="1">IF(AND(ISNUMBER($A160),ISNUMBER(AD$1)),IF(OFFSET(CountryData!$A$1,'Quality check'!$A160-1,'Quality check'!AD$1-1)=0,"",OFFSET(CountryData!$A$1,'Quality check'!$A160-1,'Quality check'!AD$1-1)),"")</f>
        <v/>
      </c>
      <c r="AE160" s="202" t="str">
        <f ca="1">IF(AND(ISNUMBER($A160),ISNUMBER(AE$1)),IF(OFFSET(CountryData!$A$1,'Quality check'!$A160-1,'Quality check'!AE$1-1)=0,"",OFFSET(CountryData!$A$1,'Quality check'!$A160-1,'Quality check'!AE$1-1)),"")</f>
        <v/>
      </c>
      <c r="AF160" s="308" t="str">
        <f ca="1">IF(AND(ISNUMBER($A160),ISNUMBER(AF$1)),IF(OFFSET(CountryData!$A$1,'Quality check'!$A160-1,'Quality check'!AF$1-1)=0,"",OFFSET(CountryData!$A$1,'Quality check'!$A160-1,'Quality check'!AF$1-1)),"")</f>
        <v/>
      </c>
      <c r="AG160" s="203" t="str">
        <f ca="1">IF(AND(ISNUMBER($A160),ISNUMBER(AG$1)),IF(OFFSET(CountryData!$A$1,'Quality check'!$A160-1,'Quality check'!AG$1-1)=0,"",OFFSET(CountryData!$A$1,'Quality check'!$A160-1,'Quality check'!AG$1-1)),"")</f>
        <v/>
      </c>
      <c r="AH160" s="203" t="str">
        <f ca="1">IF(AND(ISNUMBER($A160),ISNUMBER(AH$1)),IF(OFFSET(CountryData!$A$1,'Quality check'!$A160-1,'Quality check'!AH$1-1)=0,"",OFFSET(CountryData!$A$1,'Quality check'!$A160-1,'Quality check'!AH$1-1)),"")</f>
        <v/>
      </c>
      <c r="AI160" s="203" t="str">
        <f ca="1">IF(AND(ISNUMBER($A160),ISNUMBER(AI$1)),IF(OFFSET(CountryData!$A$1,'Quality check'!$A160-1,'Quality check'!AI$1-1)=0,"",OFFSET(CountryData!$A$1,'Quality check'!$A160-1,'Quality check'!AI$1-1)),"")</f>
        <v/>
      </c>
      <c r="AJ160" s="202" t="str">
        <f ca="1">IF(AND(ISNUMBER($A160),ISNUMBER(AJ$1)),IF(OFFSET(CountryData!$A$1,'Quality check'!$A160-1,'Quality check'!AJ$1-1)=0,"",OFFSET(CountryData!$A$1,'Quality check'!$A160-1,'Quality check'!AJ$1-1)),"")</f>
        <v/>
      </c>
      <c r="AK160" s="202" t="str">
        <f ca="1">IF(AND(ISNUMBER($A160),ISNUMBER(AK$1)),IF(OFFSET(CountryData!$A$1,'Quality check'!$A160-1,'Quality check'!AK$1-1)=0,"",OFFSET(CountryData!$A$1,'Quality check'!$A160-1,'Quality check'!AK$1-1)),"")</f>
        <v/>
      </c>
      <c r="AL160" s="202" t="str">
        <f ca="1">IF(AND(ISNUMBER($A160),ISNUMBER(AL$1)),IF(OFFSET(CountryData!$A$1,'Quality check'!$A160-1,'Quality check'!AL$1-1)=0,"",OFFSET(CountryData!$A$1,'Quality check'!$A160-1,'Quality check'!AL$1-1)),"")</f>
        <v/>
      </c>
      <c r="AM160" s="202" t="str">
        <f ca="1">IF(AND(ISNUMBER($A160),ISNUMBER(AM$1)),IF(OFFSET(CountryData!$A$1,'Quality check'!$A160-1,'Quality check'!AM$1-1)=0,"",OFFSET(CountryData!$A$1,'Quality check'!$A160-1,'Quality check'!AM$1-1)),"")</f>
        <v/>
      </c>
      <c r="AN160" s="202" t="str">
        <f ca="1">IF(AND(ISNUMBER($A160),ISNUMBER(AN$1)),IF(OFFSET(CountryData!$A$1,'Quality check'!$A160-1,'Quality check'!AN$1-1)=0,"",OFFSET(CountryData!$A$1,'Quality check'!$A160-1,'Quality check'!AN$1-1)),"")</f>
        <v/>
      </c>
      <c r="AO160" s="203" t="str">
        <f ca="1">IF(AND(ISNUMBER($A160),ISNUMBER(AO$1)),IF(OFFSET(CountryData!$A$1,'Quality check'!$A160-1,'Quality check'!AO$1-1)=0,"",OFFSET(CountryData!$A$1,'Quality check'!$A160-1,'Quality check'!AO$1-1)),"")</f>
        <v/>
      </c>
      <c r="AP160" s="203" t="str">
        <f ca="1">IF(AND(ISNUMBER($A160),ISNUMBER(AP$1)),IF(OFFSET(CountryData!$A$1,'Quality check'!$A160-1,'Quality check'!AP$1-1)=0,"",OFFSET(CountryData!$A$1,'Quality check'!$A160-1,'Quality check'!AP$1-1)),"")</f>
        <v/>
      </c>
      <c r="AQ160" s="202" t="str">
        <f ca="1">IF(AND(ISNUMBER($A160),ISNUMBER(AQ$1)),IF(OFFSET(CountryData!$A$1,'Quality check'!$A160-1,'Quality check'!AQ$1-1)=0,"",OFFSET(CountryData!$A$1,'Quality check'!$A160-1,'Quality check'!AQ$1-1)),"")</f>
        <v/>
      </c>
      <c r="AR160" s="202" t="str">
        <f ca="1">IF(AND(ISNUMBER($A160),ISNUMBER(AR$1)),IF(OFFSET(CountryData!$A$1,'Quality check'!$A160-1,'Quality check'!AR$1-1)=0,"",OFFSET(CountryData!$A$1,'Quality check'!$A160-1,'Quality check'!AR$1-1)),"")</f>
        <v/>
      </c>
      <c r="AS160" s="202" t="str">
        <f ca="1">IF(AND(ISNUMBER($A160),ISNUMBER(AS$1)),IF(OFFSET(CountryData!$A$1,'Quality check'!$A160-1,'Quality check'!AS$1-1)=0,"",OFFSET(CountryData!$A$1,'Quality check'!$A160-1,'Quality check'!AS$1-1)),"")</f>
        <v/>
      </c>
      <c r="AT160" s="202" t="str">
        <f ca="1">IF(AND(ISNUMBER($A160),ISNUMBER(AT$1)),IF(OFFSET(CountryData!$A$1,'Quality check'!$A160-1,'Quality check'!AT$1-1)=0,"",OFFSET(CountryData!$A$1,'Quality check'!$A160-1,'Quality check'!AT$1-1)),"")</f>
        <v/>
      </c>
      <c r="AU160" s="202" t="str">
        <f ca="1">IF(AND(ISNUMBER($A160),ISNUMBER(AU$1)),IF(OFFSET(CountryData!$A$1,'Quality check'!$A160-1,'Quality check'!AU$1-1)=0,"",OFFSET(CountryData!$A$1,'Quality check'!$A160-1,'Quality check'!AU$1-1)),"")</f>
        <v/>
      </c>
      <c r="AV160" s="202" t="str">
        <f ca="1">IF(AND(ISNUMBER($A160),ISNUMBER(AV$1)),IF(OFFSET(CountryData!$A$1,'Quality check'!$A160-1,'Quality check'!AV$1-1)=0,"",OFFSET(CountryData!$A$1,'Quality check'!$A160-1,'Quality check'!AV$1-1)),"")</f>
        <v/>
      </c>
      <c r="AW160" s="203" t="str">
        <f ca="1">IF(AND(ISNUMBER($A160),ISNUMBER(AW$1)),IF(OFFSET(CountryData!$A$1,'Quality check'!$A160-1,'Quality check'!AW$1-1)=0,"",OFFSET(CountryData!$A$1,'Quality check'!$A160-1,'Quality check'!AW$1-1)),"")</f>
        <v/>
      </c>
      <c r="AX160" s="203" t="str">
        <f ca="1">IF(AND(ISNUMBER($A160),ISNUMBER(AX$1)),IF(OFFSET(CountryData!$A$1,'Quality check'!$A160-1,'Quality check'!AX$1-1)=0,"",OFFSET(CountryData!$A$1,'Quality check'!$A160-1,'Quality check'!AX$1-1)),"")</f>
        <v/>
      </c>
      <c r="AY160" s="202" t="str">
        <f ca="1">IF(AND(ISNUMBER($A160),ISNUMBER(AY$1)),IF(OFFSET(CountryData!$A$1,'Quality check'!$A160-1,'Quality check'!AY$1-1)=0,"",OFFSET(CountryData!$A$1,'Quality check'!$A160-1,'Quality check'!AY$1-1)),"")</f>
        <v/>
      </c>
      <c r="AZ160" s="202" t="str">
        <f ca="1">IF(AND(ISNUMBER($A160),ISNUMBER(AZ$1)),IF(OFFSET(CountryData!$A$1,'Quality check'!$A160-1,'Quality check'!AZ$1-1)=0,"",OFFSET(CountryData!$A$1,'Quality check'!$A160-1,'Quality check'!AZ$1-1)),"")</f>
        <v/>
      </c>
      <c r="BA160" s="202" t="str">
        <f ca="1">IF(AND(ISNUMBER($A160),ISNUMBER(BA$1)),IF(OFFSET(CountryData!$A$1,'Quality check'!$A160-1,'Quality check'!BA$1-1)=0,"",OFFSET(CountryData!$A$1,'Quality check'!$A160-1,'Quality check'!BA$1-1)),"")</f>
        <v/>
      </c>
      <c r="BB160" s="202" t="str">
        <f ca="1">IF(AND(ISNUMBER($A160),ISNUMBER(BB$1)),IF(OFFSET(CountryData!$A$1,'Quality check'!$A160-1,'Quality check'!BB$1-1)=0,"",OFFSET(CountryData!$A$1,'Quality check'!$A160-1,'Quality check'!BB$1-1)),"")</f>
        <v/>
      </c>
      <c r="BC160" s="202" t="str">
        <f ca="1">IF(AND(ISNUMBER($A160),ISNUMBER(BC$1)),IF(OFFSET(CountryData!$A$1,'Quality check'!$A160-1,'Quality check'!BC$1-1)=0,"",OFFSET(CountryData!$A$1,'Quality check'!$A160-1,'Quality check'!BC$1-1)),"")</f>
        <v/>
      </c>
      <c r="BD160" s="313" t="str">
        <f ca="1">IF(AND(ISNUMBER($A160),ISNUMBER(BD$1)),IF(OFFSET(CountryData!$A$1,'Quality check'!$A160-1,'Quality check'!BD$1-1)=0,"",OFFSET(CountryData!$A$1,'Quality check'!$A160-1,'Quality check'!BD$1-1)),"")</f>
        <v/>
      </c>
      <c r="BE160" s="313" t="str">
        <f ca="1">IF(AND(ISNUMBER($A160),ISNUMBER(BE$1)),IF(OFFSET(CountryData!$A$1,'Quality check'!$A160-1,'Quality check'!BE$1-1)=0,"",OFFSET(CountryData!$A$1,'Quality check'!$A160-1,'Quality check'!BE$1-1)),"")</f>
        <v/>
      </c>
      <c r="BF160" s="313" t="str">
        <f ca="1">IF(AND(ISNUMBER($A160),ISNUMBER(BF$1)),IF(OFFSET(CountryData!$A$1,'Quality check'!$A160-1,'Quality check'!BF$1-1)=0,"",OFFSET(CountryData!$A$1,'Quality check'!$A160-1,'Quality check'!BF$1-1)),"")</f>
        <v/>
      </c>
      <c r="BG160" s="203" t="str">
        <f ca="1">IF(AND(ISNUMBER($A160),ISNUMBER(BG$1)),IF(OFFSET(CountryData!$A$1,'Quality check'!$A160-1,'Quality check'!BG$1-1)=0,"",OFFSET(CountryData!$A$1,'Quality check'!$A160-1,'Quality check'!BG$1-1)),"")</f>
        <v/>
      </c>
      <c r="BH160" s="202" t="str">
        <f ca="1">IF(AND(ISNUMBER($A160),ISNUMBER(BH$1)),IF(OFFSET(CountryData!$A$1,'Quality check'!$A160-1,'Quality check'!BH$1-1)=0,"",OFFSET(CountryData!$A$1,'Quality check'!$A160-1,'Quality check'!BH$1-1)),"")</f>
        <v/>
      </c>
      <c r="BI160" s="203" t="str">
        <f ca="1">IF(AND(ISNUMBER($A160),ISNUMBER(BI$1)),IF(OFFSET(CountryData!$A$1,'Quality check'!$A160-1,'Quality check'!BI$1-1)=0,"",OFFSET(CountryData!$A$1,'Quality check'!$A160-1,'Quality check'!BI$1-1)),"")</f>
        <v/>
      </c>
      <c r="BJ160" s="202" t="str">
        <f ca="1">IF(AND(ISNUMBER($A160),ISNUMBER(BJ$1)),IF(OFFSET(CountryData!$A$1,'Quality check'!$A160-1,'Quality check'!BJ$1-1)=0,"",OFFSET(CountryData!$A$1,'Quality check'!$A160-1,'Quality check'!BJ$1-1)),"")</f>
        <v/>
      </c>
      <c r="BK160" s="202" t="str">
        <f ca="1">IF(AND(ISNUMBER($A160),ISNUMBER(BK$1)),IF(OFFSET(CountryData!$A$1,'Quality check'!$A160-1,'Quality check'!BK$1-1)=0,"",OFFSET(CountryData!$A$1,'Quality check'!$A160-1,'Quality check'!BK$1-1)),"")</f>
        <v/>
      </c>
      <c r="BL160" s="308" t="str">
        <f ca="1">IF(AND(ISNUMBER($A160),ISNUMBER(BL$1)),IF(OFFSET(CountryData!$A$1,'Quality check'!$A160-1,'Quality check'!BL$1-1)=0,"",OFFSET(CountryData!$A$1,'Quality check'!$A160-1,'Quality check'!BL$1-1)),"")</f>
        <v/>
      </c>
      <c r="BM160" s="308" t="str">
        <f ca="1">IF(AND(ISNUMBER($A160),ISNUMBER(BM$1)),IF(OFFSET(CountryData!$A$1,'Quality check'!$A160-1,'Quality check'!BM$1-1)=0,"",OFFSET(CountryData!$A$1,'Quality check'!$A160-1,'Quality check'!BM$1-1)),"")</f>
        <v/>
      </c>
      <c r="BN160" s="308" t="str">
        <f ca="1">IF(AND(ISNUMBER($A160),ISNUMBER(BN$1)),IF(OFFSET(CountryData!$A$1,'Quality check'!$A160-1,'Quality check'!BN$1-1)=0,"",OFFSET(CountryData!$A$1,'Quality check'!$A160-1,'Quality check'!BN$1-1)),"")</f>
        <v/>
      </c>
      <c r="BO160" s="308" t="str">
        <f ca="1">IF(AND(ISNUMBER($A160),ISNUMBER(BO$1)),IF(OFFSET(CountryData!$A$1,'Quality check'!$A160-1,'Quality check'!BO$1-1)=0,"",OFFSET(CountryData!$A$1,'Quality check'!$A160-1,'Quality check'!BO$1-1)),"")</f>
        <v/>
      </c>
      <c r="BP160" s="308" t="str">
        <f ca="1">IF(AND(ISNUMBER($A160),ISNUMBER(BP$1)),IF(OFFSET(CountryData!$A$1,'Quality check'!$A160-1,'Quality check'!BP$1-1)=0,"",OFFSET(CountryData!$A$1,'Quality check'!$A160-1,'Quality check'!BP$1-1)),"")</f>
        <v/>
      </c>
      <c r="BQ160" s="308" t="str">
        <f ca="1">IF(AND(ISNUMBER($A160),ISNUMBER(BQ$1)),IF(OFFSET(CountryData!$A$1,'Quality check'!$A160-1,'Quality check'!BQ$1-1)=0,"",OFFSET(CountryData!$A$1,'Quality check'!$A160-1,'Quality check'!BQ$1-1)),"")</f>
        <v/>
      </c>
      <c r="BR160" s="308" t="str">
        <f ca="1">IF(AND(ISNUMBER($A160),ISNUMBER(BR$1)),IF(OFFSET(CountryData!$A$1,'Quality check'!$A160-1,'Quality check'!BR$1-1)=0,"",OFFSET(CountryData!$A$1,'Quality check'!$A160-1,'Quality check'!BR$1-1)),"")</f>
        <v/>
      </c>
      <c r="BS160" s="308" t="str">
        <f ca="1">IF(AND(ISNUMBER($A160),ISNUMBER(BS$1)),IF(OFFSET(CountryData!$A$1,'Quality check'!$A160-1,'Quality check'!BS$1-1)=0,"",OFFSET(CountryData!$A$1,'Quality check'!$A160-1,'Quality check'!BS$1-1)),"")</f>
        <v/>
      </c>
      <c r="BT160" s="308" t="str">
        <f ca="1">IF(AND(ISNUMBER($A160),ISNUMBER(BT$1)),IF(OFFSET(CountryData!$A$1,'Quality check'!$A160-1,'Quality check'!BT$1-1)=0,"",OFFSET(CountryData!$A$1,'Quality check'!$A160-1,'Quality check'!BT$1-1)),"")</f>
        <v/>
      </c>
      <c r="BU160" s="308" t="str">
        <f ca="1">IF(AND(ISNUMBER($A160),ISNUMBER(BU$1)),IF(OFFSET(CountryData!$A$1,'Quality check'!$A160-1,'Quality check'!BU$1-1)=0,"",OFFSET(CountryData!$A$1,'Quality check'!$A160-1,'Quality check'!BU$1-1)),"")</f>
        <v/>
      </c>
      <c r="BV160" s="308" t="str">
        <f ca="1">IF(AND(ISNUMBER($A160),ISNUMBER(BV$1)),IF(OFFSET(CountryData!$A$1,'Quality check'!$A160-1,'Quality check'!BV$1-1)=0,"",OFFSET(CountryData!$A$1,'Quality check'!$A160-1,'Quality check'!BV$1-1)),"")</f>
        <v/>
      </c>
      <c r="BW160" s="308" t="str">
        <f ca="1">IF(AND(ISNUMBER($A160),ISNUMBER(BW$1)),IF(OFFSET(CountryData!$A$1,'Quality check'!$A160-1,'Quality check'!BW$1-1)=0,"",OFFSET(CountryData!$A$1,'Quality check'!$A160-1,'Quality check'!BW$1-1)),"")</f>
        <v/>
      </c>
      <c r="BX160" s="202" t="str">
        <f ca="1">IF(AND(ISNUMBER($A160),ISNUMBER(BX$1)),IF(OFFSET(CountryData!$A$1,'Quality check'!$A160-1,'Quality check'!BX$1-1)=0,"",OFFSET(CountryData!$A$1,'Quality check'!$A160-1,'Quality check'!BX$1-1)),"")</f>
        <v/>
      </c>
      <c r="BY160" s="308" t="str">
        <f ca="1">IF(AND(ISNUMBER($A160),ISNUMBER(BY$1)),IF(OFFSET(CountryData!$A$1,'Quality check'!$A160-1,'Quality check'!BY$1-1)=0,"",OFFSET(CountryData!$A$1,'Quality check'!$A160-1,'Quality check'!BY$1-1)),"")</f>
        <v/>
      </c>
      <c r="BZ160" s="308" t="str">
        <f ca="1">IF(AND(ISNUMBER($A160),ISNUMBER(BZ$1)),IF(OFFSET(CountryData!$A$1,'Quality check'!$A160-1,'Quality check'!BZ$1-1)=0,"",OFFSET(CountryData!$A$1,'Quality check'!$A160-1,'Quality check'!BZ$1-1)),"")</f>
        <v/>
      </c>
      <c r="CA160" s="308" t="str">
        <f ca="1">IF(AND(ISNUMBER($A160),ISNUMBER(CA$1)),IF(OFFSET(CountryData!$A$1,'Quality check'!$A160-1,'Quality check'!CA$1-1)=0,"",OFFSET(CountryData!$A$1,'Quality check'!$A160-1,'Quality check'!CA$1-1)),"")</f>
        <v/>
      </c>
      <c r="CB160" s="308" t="str">
        <f ca="1">IF(AND(ISNUMBER($A160),ISNUMBER(CB$1)),IF(OFFSET(CountryData!$A$1,'Quality check'!$A160-1,'Quality check'!CB$1-1)=0,"",OFFSET(CountryData!$A$1,'Quality check'!$A160-1,'Quality check'!CB$1-1)),"")</f>
        <v/>
      </c>
      <c r="CC160" s="308" t="str">
        <f ca="1">IF(AND(ISNUMBER($A160),ISNUMBER(CC$1)),IF(OFFSET(CountryData!$A$1,'Quality check'!$A160-1,'Quality check'!CC$1-1)=0,"",OFFSET(CountryData!$A$1,'Quality check'!$A160-1,'Quality check'!CC$1-1)),"")</f>
        <v/>
      </c>
      <c r="CD160" s="308" t="str">
        <f ca="1">IF(AND(ISNUMBER($A160),ISNUMBER(CD$1)),IF(OFFSET(CountryData!$A$1,'Quality check'!$A160-1,'Quality check'!CD$1-1)=0,"",OFFSET(CountryData!$A$1,'Quality check'!$A160-1,'Quality check'!CD$1-1)),"")</f>
        <v/>
      </c>
      <c r="CE160" s="308" t="str">
        <f ca="1">IF(AND(ISNUMBER($A160),ISNUMBER(CE$1)),IF(OFFSET(CountryData!$A$1,'Quality check'!$A160-1,'Quality check'!CE$1-1)=0,"",OFFSET(CountryData!$A$1,'Quality check'!$A160-1,'Quality check'!CE$1-1)),"")</f>
        <v/>
      </c>
      <c r="CF160" s="308" t="str">
        <f ca="1">IF(AND(ISNUMBER($A160),ISNUMBER(CF$1)),IF(OFFSET(CountryData!$A$1,'Quality check'!$A160-1,'Quality check'!CF$1-1)=0,"",OFFSET(CountryData!$A$1,'Quality check'!$A160-1,'Quality check'!CF$1-1)),"")</f>
        <v/>
      </c>
      <c r="CG160" s="308" t="str">
        <f ca="1">IF(AND(ISNUMBER($A160),ISNUMBER(CG$1)),IF(OFFSET(CountryData!$A$1,'Quality check'!$A160-1,'Quality check'!CG$1-1)=0,"",OFFSET(CountryData!$A$1,'Quality check'!$A160-1,'Quality check'!CG$1-1)),"")</f>
        <v/>
      </c>
      <c r="CH160" s="308" t="str">
        <f ca="1">IF(AND(ISNUMBER($A160),ISNUMBER(CH$1)),IF(OFFSET(CountryData!$A$1,'Quality check'!$A160-1,'Quality check'!CH$1-1)=0,"",OFFSET(CountryData!$A$1,'Quality check'!$A160-1,'Quality check'!CH$1-1)),"")</f>
        <v/>
      </c>
      <c r="CI160" s="308" t="str">
        <f ca="1">IF(AND(ISNUMBER($A160),ISNUMBER(CI$1)),IF(OFFSET(CountryData!$A$1,'Quality check'!$A160-1,'Quality check'!CI$1-1)=0,"",OFFSET(CountryData!$A$1,'Quality check'!$A160-1,'Quality check'!CI$1-1)),"")</f>
        <v/>
      </c>
      <c r="CJ160" s="308" t="str">
        <f ca="1">IF(AND(ISNUMBER($A160),ISNUMBER(CJ$1)),IF(OFFSET(CountryData!$A$1,'Quality check'!$A160-1,'Quality check'!CJ$1-1)=0,"",OFFSET(CountryData!$A$1,'Quality check'!$A160-1,'Quality check'!CJ$1-1)),"")</f>
        <v/>
      </c>
      <c r="CK160" s="202" t="str">
        <f ca="1">IF(AND(ISNUMBER($A160),ISNUMBER(CK$1)),IF(OFFSET(CountryData!$A$1,'Quality check'!$A160-1,'Quality check'!CK$1-1)=0,"",OFFSET(CountryData!$A$1,'Quality check'!$A160-1,'Quality check'!CK$1-1)),"")</f>
        <v/>
      </c>
      <c r="CL160" s="308" t="str">
        <f ca="1">IF(AND(ISNUMBER($A160),ISNUMBER(CL$1)),IF(OFFSET(CountryData!$A$1,'Quality check'!$A160-1,'Quality check'!CL$1-1)=0,"",OFFSET(CountryData!$A$1,'Quality check'!$A160-1,'Quality check'!CL$1-1)),"")</f>
        <v/>
      </c>
      <c r="CM160" s="308" t="str">
        <f ca="1">IF(AND(ISNUMBER($A160),ISNUMBER(CM$1)),IF(OFFSET(CountryData!$A$1,'Quality check'!$A160-1,'Quality check'!CM$1-1)=0,"",OFFSET(CountryData!$A$1,'Quality check'!$A160-1,'Quality check'!CM$1-1)),"")</f>
        <v/>
      </c>
      <c r="CN160" s="308" t="str">
        <f ca="1">IF(AND(ISNUMBER($A160),ISNUMBER(CN$1)),IF(OFFSET(CountryData!$A$1,'Quality check'!$A160-1,'Quality check'!CN$1-1)=0,"",OFFSET(CountryData!$A$1,'Quality check'!$A160-1,'Quality check'!CN$1-1)),"")</f>
        <v/>
      </c>
      <c r="CO160" s="308" t="str">
        <f ca="1">IF(AND(ISNUMBER($A160),ISNUMBER(CO$1)),IF(OFFSET(CountryData!$A$1,'Quality check'!$A160-1,'Quality check'!CO$1-1)=0,"",OFFSET(CountryData!$A$1,'Quality check'!$A160-1,'Quality check'!CO$1-1)),"")</f>
        <v/>
      </c>
      <c r="CP160" s="308" t="str">
        <f ca="1">IF(AND(ISNUMBER($A160),ISNUMBER(CP$1)),IF(OFFSET(CountryData!$A$1,'Quality check'!$A160-1,'Quality check'!CP$1-1)=0,"",OFFSET(CountryData!$A$1,'Quality check'!$A160-1,'Quality check'!CP$1-1)),"")</f>
        <v/>
      </c>
      <c r="CQ160" s="308" t="str">
        <f ca="1">IF(AND(ISNUMBER($A160),ISNUMBER(CQ$1)),IF(OFFSET(CountryData!$A$1,'Quality check'!$A160-1,'Quality check'!CQ$1-1)=0,"",OFFSET(CountryData!$A$1,'Quality check'!$A160-1,'Quality check'!CQ$1-1)),"")</f>
        <v/>
      </c>
      <c r="CR160" s="203" t="str">
        <f ca="1">IF(AND(ISNUMBER($A160),ISNUMBER(CR$1)),IF(OFFSET(CountryData!$A$1,'Quality check'!$A160-1,'Quality check'!CR$1-1)=0,"",OFFSET(CountryData!$A$1,'Quality check'!$A160-1,'Quality check'!CR$1-1)),"")</f>
        <v/>
      </c>
      <c r="CS160" s="203" t="str">
        <f ca="1">IF(AND(ISNUMBER($A160),ISNUMBER(CS$1)),IF(OFFSET(CountryData!$A$1,'Quality check'!$A160-1,'Quality check'!CS$1-1)=0,"",OFFSET(CountryData!$A$1,'Quality check'!$A160-1,'Quality check'!CS$1-1)),"")</f>
        <v/>
      </c>
      <c r="CT160" s="203" t="str">
        <f ca="1">IF(AND(ISNUMBER($A160),ISNUMBER(CT$1)),IF(OFFSET(CountryData!$A$1,'Quality check'!$A160-1,'Quality check'!CT$1-1)=0,"",OFFSET(CountryData!$A$1,'Quality check'!$A160-1,'Quality check'!CT$1-1)),"")</f>
        <v/>
      </c>
      <c r="CU160" s="203" t="str">
        <f ca="1">IF(AND(ISNUMBER($A160),ISNUMBER(CU$1)),IF(OFFSET(CountryData!$A$1,'Quality check'!$A160-1,'Quality check'!CU$1-1)=0,"",OFFSET(CountryData!$A$1,'Quality check'!$A160-1,'Quality check'!CU$1-1)),"")</f>
        <v/>
      </c>
      <c r="CV160" s="203" t="str">
        <f ca="1">IF(AND(ISNUMBER($A160),ISNUMBER(CV$1)),IF(OFFSET(CountryData!$A$1,'Quality check'!$A160-1,'Quality check'!CV$1-1)=0,"",OFFSET(CountryData!$A$1,'Quality check'!$A160-1,'Quality check'!CV$1-1)),"")</f>
        <v/>
      </c>
      <c r="CW160" s="203" t="str">
        <f ca="1">IF(AND(ISNUMBER($A160),ISNUMBER(CW$1)),IF(OFFSET(CountryData!$A$1,'Quality check'!$A160-1,'Quality check'!CW$1-1)=0,"",OFFSET(CountryData!$A$1,'Quality check'!$A160-1,'Quality check'!CW$1-1)),"")</f>
        <v/>
      </c>
      <c r="CX160" s="203" t="str">
        <f ca="1">IF(AND(ISNUMBER($A160),ISNUMBER(CX$1)),IF(OFFSET(CountryData!$A$1,'Quality check'!$A160-1,'Quality check'!CX$1-1)=0,"",OFFSET(CountryData!$A$1,'Quality check'!$A160-1,'Quality check'!CX$1-1)),"")</f>
        <v/>
      </c>
      <c r="CY160" s="203" t="str">
        <f ca="1">IF(AND(ISNUMBER($A160),ISNUMBER(CY$1)),IF(OFFSET(CountryData!$A$1,'Quality check'!$A160-1,'Quality check'!CY$1-1)=0,"",OFFSET(CountryData!$A$1,'Quality check'!$A160-1,'Quality check'!CY$1-1)),"")</f>
        <v/>
      </c>
      <c r="CZ160" s="308" t="str">
        <f ca="1">IF(AND(ISNUMBER($A160),ISNUMBER(CZ$1)),IF(OFFSET(CountryData!$A$1,'Quality check'!$A160-1,'Quality check'!CZ$1-1)=0,"",OFFSET(CountryData!$A$1,'Quality check'!$A160-1,'Quality check'!CZ$1-1)),"")</f>
        <v/>
      </c>
      <c r="DA160" s="308" t="str">
        <f ca="1">IF(AND(ISNUMBER($A160),ISNUMBER(DA$1)),IF(OFFSET(CountryData!$A$1,'Quality check'!$A160-1,'Quality check'!DA$1-1)=0,"",OFFSET(CountryData!$A$1,'Quality check'!$A160-1,'Quality check'!DA$1-1)),"")</f>
        <v/>
      </c>
      <c r="DB160" s="202" t="str">
        <f ca="1">IF(AND(ISNUMBER($A160),ISNUMBER(DB$1)),IF(OFFSET(CountryData!$A$1,'Quality check'!$A160-1,'Quality check'!DB$1-1)=0,"",OFFSET(CountryData!$A$1,'Quality check'!$A160-1,'Quality check'!DB$1-1)),"")</f>
        <v/>
      </c>
      <c r="DC160" s="308" t="str">
        <f ca="1">IF(AND(ISNUMBER($A160),ISNUMBER(DC$1)),IF(OFFSET(CountryData!$A$1,'Quality check'!$A160-1,'Quality check'!DC$1-1)=0,"",OFFSET(CountryData!$A$1,'Quality check'!$A160-1,'Quality check'!DC$1-1)),"")</f>
        <v/>
      </c>
      <c r="DD160" s="308" t="str">
        <f ca="1">IF(AND(ISNUMBER($A160),ISNUMBER(DD$1)),IF(OFFSET(CountryData!$A$1,'Quality check'!$A160-1,'Quality check'!DD$1-1)=0,"",OFFSET(CountryData!$A$1,'Quality check'!$A160-1,'Quality check'!DD$1-1)),"")</f>
        <v/>
      </c>
      <c r="DE160" s="202" t="str">
        <f ca="1">IF(AND(ISNUMBER($A160),ISNUMBER(DE$1)),IF(OFFSET(CountryData!$A$1,'Quality check'!$A160-1,'Quality check'!DE$1-1)=0,"",OFFSET(CountryData!$A$1,'Quality check'!$A160-1,'Quality check'!DE$1-1)),"")</f>
        <v/>
      </c>
      <c r="DF160" s="203" t="str">
        <f ca="1">IF(AND(ISNUMBER($A160),ISNUMBER(DF$1)),IF(OFFSET(CountryData!$A$1,'Quality check'!$A160-1,'Quality check'!DF$1-1)=0,"",OFFSET(CountryData!$A$1,'Quality check'!$A160-1,'Quality check'!DF$1-1)),"")</f>
        <v/>
      </c>
      <c r="DG160" s="308" t="str">
        <f ca="1">IF(AND(ISNUMBER($A160),ISNUMBER(DG$1)),IF(OFFSET(CountryData!$A$1,'Quality check'!$A160-1,'Quality check'!DG$1-1)=0,"",OFFSET(CountryData!$A$1,'Quality check'!$A160-1,'Quality check'!DG$1-1)),"")</f>
        <v/>
      </c>
      <c r="DH160" s="203" t="str">
        <f ca="1">IF(AND(ISNUMBER($A160),ISNUMBER(DH$1)),IF(OFFSET(CountryData!$A$1,'Quality check'!$A160-1,'Quality check'!DH$1-1)=0,"",OFFSET(CountryData!$A$1,'Quality check'!$A160-1,'Quality check'!DH$1-1)),"")</f>
        <v/>
      </c>
      <c r="DI160" s="308" t="str">
        <f ca="1">IF(AND(ISNUMBER($A160),ISNUMBER(DI$1)),IF(OFFSET(CountryData!$A$1,'Quality check'!$A160-1,'Quality check'!DI$1-1)=0,"",OFFSET(CountryData!$A$1,'Quality check'!$A160-1,'Quality check'!DI$1-1)),"")</f>
        <v/>
      </c>
      <c r="DJ160" s="308" t="str">
        <f ca="1">IF(AND(ISNUMBER($A160),ISNUMBER(DJ$1)),IF(OFFSET(CountryData!$A$1,'Quality check'!$A160-1,'Quality check'!DJ$1-1)=0,"",OFFSET(CountryData!$A$1,'Quality check'!$A160-1,'Quality check'!DJ$1-1)),"")</f>
        <v/>
      </c>
      <c r="DK160" s="203" t="str">
        <f ca="1">IF(AND(ISNUMBER($A160),ISNUMBER(DK$1)),IF(OFFSET(CountryData!$A$1,'Quality check'!$A160-1,'Quality check'!DK$1-1)=0,"",OFFSET(CountryData!$A$1,'Quality check'!$A160-1,'Quality check'!DK$1-1)),"")</f>
        <v/>
      </c>
      <c r="DL160" s="203" t="str">
        <f ca="1">IF(AND(ISNUMBER($A160),ISNUMBER(DL$1)),IF(OFFSET(CountryData!$A$1,'Quality check'!$A160-1,'Quality check'!DL$1-1)=0,"",OFFSET(CountryData!$A$1,'Quality check'!$A160-1,'Quality check'!DL$1-1)),"")</f>
        <v/>
      </c>
      <c r="DM160" s="203" t="str">
        <f ca="1">IF(AND(ISNUMBER($A160),ISNUMBER(DM$1)),IF(OFFSET(CountryData!$A$1,'Quality check'!$A160-1,'Quality check'!DM$1-1)=0,"",OFFSET(CountryData!$A$1,'Quality check'!$A160-1,'Quality check'!DM$1-1)),"")</f>
        <v/>
      </c>
      <c r="DN160" s="203" t="str">
        <f ca="1">IF(AND(ISNUMBER($A160),ISNUMBER(DN$1)),IF(OFFSET(CountryData!$A$1,'Quality check'!$A160-1,'Quality check'!DN$1-1)=0,"",OFFSET(CountryData!$A$1,'Quality check'!$A160-1,'Quality check'!DN$1-1)),"")</f>
        <v/>
      </c>
      <c r="DO160" t="str">
        <f ca="1">IF(AND(ISNUMBER($A160),ISNUMBER(DO$1)),IF(OFFSET(CountryData!$A$1,'Quality check'!$A160-1,'Quality check'!DO$1-1)=0,"",OFFSET(CountryData!$A$1,'Quality check'!$A160-1,'Quality check'!DO$1-1)),"")</f>
        <v/>
      </c>
      <c r="DP160" t="str">
        <f ca="1">IF(AND(ISNUMBER($A160),ISNUMBER(DP$1)),IF(OFFSET(CountryData!$A$1,'Quality check'!$A160-1,'Quality check'!DP$1-1)=0,"",OFFSET(CountryData!$A$1,'Quality check'!$A160-1,'Quality check'!DP$1-1)),"")</f>
        <v/>
      </c>
      <c r="EF160" t="str">
        <f t="shared" si="17"/>
        <v/>
      </c>
      <c r="EG160" t="str">
        <f t="shared" si="18"/>
        <v/>
      </c>
      <c r="EH160" t="str">
        <f t="shared" si="16"/>
        <v/>
      </c>
    </row>
    <row r="161" spans="1:138" x14ac:dyDescent="0.25">
      <c r="A161" s="114" t="str">
        <f>IF(ISNUMBER(MATCH(C161,CountryData!$EM:$EM,0)),MATCH(C161,CountryData!$EM:$EM,0),"")</f>
        <v/>
      </c>
      <c r="F161" s="203" t="str">
        <f ca="1">IF(AND(ISNUMBER($A161),ISNUMBER(F$1)),IF(OFFSET(CountryData!$A$1,'Quality check'!$A161-1,'Quality check'!F$1-1)=0,"",OFFSET(CountryData!$A$1,'Quality check'!$A161-1,'Quality check'!F$1-1)),"")</f>
        <v/>
      </c>
      <c r="G161" s="203" t="str">
        <f ca="1">IF(AND(ISNUMBER($A161),ISNUMBER(G$1)),IF(OFFSET(CountryData!$A$1,'Quality check'!$A161-1,'Quality check'!G$1-1)=0,"",OFFSET(CountryData!$A$1,'Quality check'!$A161-1,'Quality check'!G$1-1)),"")</f>
        <v/>
      </c>
      <c r="H161" s="202" t="str">
        <f ca="1">IF(AND(ISNUMBER($A161),ISNUMBER(H$1)),IF(OFFSET(CountryData!$A$1,'Quality check'!$A161-1,'Quality check'!H$1-1)=0,"",OFFSET(CountryData!$A$1,'Quality check'!$A161-1,'Quality check'!H$1-1)),"")</f>
        <v/>
      </c>
      <c r="I161" s="202" t="str">
        <f ca="1">IF(AND(ISNUMBER($A161),ISNUMBER(I$1)),IF(OFFSET(CountryData!$A$1,'Quality check'!$A161-1,'Quality check'!I$1-1)=0,"",OFFSET(CountryData!$A$1,'Quality check'!$A161-1,'Quality check'!I$1-1)),"")</f>
        <v/>
      </c>
      <c r="J161" s="203" t="str">
        <f ca="1">IF(AND(ISNUMBER($A161),ISNUMBER(J$1)),IF(OFFSET(CountryData!$A$1,'Quality check'!$A161-1,'Quality check'!J$1-1)=0,"",OFFSET(CountryData!$A$1,'Quality check'!$A161-1,'Quality check'!J$1-1)),"")</f>
        <v/>
      </c>
      <c r="K161" s="203" t="str">
        <f ca="1">IF(AND(ISNUMBER($A161),ISNUMBER(K$1)),IF(OFFSET(CountryData!$A$1,'Quality check'!$A161-1,'Quality check'!K$1-1)=0,"",OFFSET(CountryData!$A$1,'Quality check'!$A161-1,'Quality check'!K$1-1)),"")</f>
        <v/>
      </c>
      <c r="L161" s="203" t="str">
        <f ca="1">IF(AND(ISNUMBER($A161),ISNUMBER(L$1)),IF(OFFSET(CountryData!$A$1,'Quality check'!$A161-1,'Quality check'!L$1-1)=0,"",OFFSET(CountryData!$A$1,'Quality check'!$A161-1,'Quality check'!L$1-1)),"")</f>
        <v/>
      </c>
      <c r="M161" s="203" t="str">
        <f ca="1">IF(AND(ISNUMBER($A161),ISNUMBER(M$1)),IF(OFFSET(CountryData!$A$1,'Quality check'!$A161-1,'Quality check'!M$1-1)=0,"",OFFSET(CountryData!$A$1,'Quality check'!$A161-1,'Quality check'!M$1-1)),"")</f>
        <v/>
      </c>
      <c r="N161" s="203" t="str">
        <f ca="1">IF(AND(ISNUMBER($A161),ISNUMBER(N$1)),IF(OFFSET(CountryData!$A$1,'Quality check'!$A161-1,'Quality check'!N$1-1)=0,"",OFFSET(CountryData!$A$1,'Quality check'!$A161-1,'Quality check'!N$1-1)),"")</f>
        <v/>
      </c>
      <c r="O161" s="203" t="str">
        <f ca="1">IF(AND(ISNUMBER($A161),ISNUMBER(O$1)),IF(OFFSET(CountryData!$A$1,'Quality check'!$A161-1,'Quality check'!O$1-1)=0,"",OFFSET(CountryData!$A$1,'Quality check'!$A161-1,'Quality check'!O$1-1)),"")</f>
        <v/>
      </c>
      <c r="P161" s="203" t="str">
        <f ca="1">IF(AND(ISNUMBER($A161),ISNUMBER(P$1)),IF(OFFSET(CountryData!$A$1,'Quality check'!$A161-1,'Quality check'!P$1-1)=0,"",OFFSET(CountryData!$A$1,'Quality check'!$A161-1,'Quality check'!P$1-1)),"")</f>
        <v/>
      </c>
      <c r="Q161" s="203" t="str">
        <f ca="1">IF(AND(ISNUMBER($A161),ISNUMBER(Q$1)),IF(OFFSET(CountryData!$A$1,'Quality check'!$A161-1,'Quality check'!Q$1-1)=0,"",OFFSET(CountryData!$A$1,'Quality check'!$A161-1,'Quality check'!Q$1-1)),"")</f>
        <v/>
      </c>
      <c r="R161" s="203" t="str">
        <f ca="1">IF(AND(ISNUMBER($A161),ISNUMBER(R$1)),IF(OFFSET(CountryData!$A$1,'Quality check'!$A161-1,'Quality check'!R$1-1)=0,"",OFFSET(CountryData!$A$1,'Quality check'!$A161-1,'Quality check'!R$1-1)),"")</f>
        <v/>
      </c>
      <c r="S161" s="203" t="str">
        <f ca="1">IF(AND(ISNUMBER($A161),ISNUMBER(S$1)),IF(OFFSET(CountryData!$A$1,'Quality check'!$A161-1,'Quality check'!S$1-1)=0,"",OFFSET(CountryData!$A$1,'Quality check'!$A161-1,'Quality check'!S$1-1)),"")</f>
        <v/>
      </c>
      <c r="T161" s="202" t="str">
        <f ca="1">IF(AND(ISNUMBER($A161),ISNUMBER(T$1)),IF(OFFSET(CountryData!$A$1,'Quality check'!$A161-1,'Quality check'!T$1-1)=0,"",OFFSET(CountryData!$A$1,'Quality check'!$A161-1,'Quality check'!T$1-1)),"")</f>
        <v/>
      </c>
      <c r="U161" s="203" t="str">
        <f ca="1">IF(AND(ISNUMBER($A161),ISNUMBER(U$1)),IF(OFFSET(CountryData!$A$1,'Quality check'!$A161-1,'Quality check'!U$1-1)=0,"",OFFSET(CountryData!$A$1,'Quality check'!$A161-1,'Quality check'!U$1-1)),"")</f>
        <v/>
      </c>
      <c r="V161" s="203" t="str">
        <f ca="1">IF(AND(ISNUMBER($A161),ISNUMBER(V$1)),IF(OFFSET(CountryData!$A$1,'Quality check'!$A161-1,'Quality check'!V$1-1)=0,"",OFFSET(CountryData!$A$1,'Quality check'!$A161-1,'Quality check'!V$1-1)),"")</f>
        <v/>
      </c>
      <c r="W161" s="202" t="str">
        <f ca="1">IF(AND(ISNUMBER($A161),ISNUMBER(W$1)),IF(OFFSET(CountryData!$A$1,'Quality check'!$A161-1,'Quality check'!W$1-1)=0,"",OFFSET(CountryData!$A$1,'Quality check'!$A161-1,'Quality check'!W$1-1)),"")</f>
        <v/>
      </c>
      <c r="X161" s="202" t="str">
        <f ca="1">IF(AND(ISNUMBER($A161),ISNUMBER(X$1)),IF(OFFSET(CountryData!$A$1,'Quality check'!$A161-1,'Quality check'!X$1-1)=0,"",OFFSET(CountryData!$A$1,'Quality check'!$A161-1,'Quality check'!X$1-1)),"")</f>
        <v/>
      </c>
      <c r="Y161" s="202" t="str">
        <f ca="1">IF(AND(ISNUMBER($A161),ISNUMBER(Y$1)),IF(OFFSET(CountryData!$A$1,'Quality check'!$A161-1,'Quality check'!Y$1-1)=0,"",OFFSET(CountryData!$A$1,'Quality check'!$A161-1,'Quality check'!Y$1-1)),"")</f>
        <v/>
      </c>
      <c r="Z161" s="202" t="str">
        <f ca="1">IF(AND(ISNUMBER($A161),ISNUMBER(Z$1)),IF(OFFSET(CountryData!$A$1,'Quality check'!$A161-1,'Quality check'!Z$1-1)=0,"",OFFSET(CountryData!$A$1,'Quality check'!$A161-1,'Quality check'!Z$1-1)),"")</f>
        <v/>
      </c>
      <c r="AA161" s="203" t="str">
        <f ca="1">IF(AND(ISNUMBER($A161),ISNUMBER(AA$1)),IF(OFFSET(CountryData!$A$1,'Quality check'!$A161-1,'Quality check'!AA$1-1)=0,"",OFFSET(CountryData!$A$1,'Quality check'!$A161-1,'Quality check'!AA$1-1)),"")</f>
        <v/>
      </c>
      <c r="AB161" s="203" t="str">
        <f ca="1">IF(AND(ISNUMBER($A161),ISNUMBER(AB$1)),IF(OFFSET(CountryData!$A$1,'Quality check'!$A161-1,'Quality check'!AB$1-1)=0,"",OFFSET(CountryData!$A$1,'Quality check'!$A161-1,'Quality check'!AB$1-1)),"")</f>
        <v/>
      </c>
      <c r="AC161" s="203" t="str">
        <f ca="1">IF(AND(ISNUMBER($A161),ISNUMBER(AC$1)),IF(OFFSET(CountryData!$A$1,'Quality check'!$A161-1,'Quality check'!AC$1-1)=0,"",OFFSET(CountryData!$A$1,'Quality check'!$A161-1,'Quality check'!AC$1-1)),"")</f>
        <v/>
      </c>
      <c r="AD161" s="203" t="str">
        <f ca="1">IF(AND(ISNUMBER($A161),ISNUMBER(AD$1)),IF(OFFSET(CountryData!$A$1,'Quality check'!$A161-1,'Quality check'!AD$1-1)=0,"",OFFSET(CountryData!$A$1,'Quality check'!$A161-1,'Quality check'!AD$1-1)),"")</f>
        <v/>
      </c>
      <c r="AE161" s="202" t="str">
        <f ca="1">IF(AND(ISNUMBER($A161),ISNUMBER(AE$1)),IF(OFFSET(CountryData!$A$1,'Quality check'!$A161-1,'Quality check'!AE$1-1)=0,"",OFFSET(CountryData!$A$1,'Quality check'!$A161-1,'Quality check'!AE$1-1)),"")</f>
        <v/>
      </c>
      <c r="AF161" s="308" t="str">
        <f ca="1">IF(AND(ISNUMBER($A161),ISNUMBER(AF$1)),IF(OFFSET(CountryData!$A$1,'Quality check'!$A161-1,'Quality check'!AF$1-1)=0,"",OFFSET(CountryData!$A$1,'Quality check'!$A161-1,'Quality check'!AF$1-1)),"")</f>
        <v/>
      </c>
      <c r="AG161" s="203" t="str">
        <f ca="1">IF(AND(ISNUMBER($A161),ISNUMBER(AG$1)),IF(OFFSET(CountryData!$A$1,'Quality check'!$A161-1,'Quality check'!AG$1-1)=0,"",OFFSET(CountryData!$A$1,'Quality check'!$A161-1,'Quality check'!AG$1-1)),"")</f>
        <v/>
      </c>
      <c r="AH161" s="203" t="str">
        <f ca="1">IF(AND(ISNUMBER($A161),ISNUMBER(AH$1)),IF(OFFSET(CountryData!$A$1,'Quality check'!$A161-1,'Quality check'!AH$1-1)=0,"",OFFSET(CountryData!$A$1,'Quality check'!$A161-1,'Quality check'!AH$1-1)),"")</f>
        <v/>
      </c>
      <c r="AI161" s="203" t="str">
        <f ca="1">IF(AND(ISNUMBER($A161),ISNUMBER(AI$1)),IF(OFFSET(CountryData!$A$1,'Quality check'!$A161-1,'Quality check'!AI$1-1)=0,"",OFFSET(CountryData!$A$1,'Quality check'!$A161-1,'Quality check'!AI$1-1)),"")</f>
        <v/>
      </c>
      <c r="AJ161" s="202" t="str">
        <f ca="1">IF(AND(ISNUMBER($A161),ISNUMBER(AJ$1)),IF(OFFSET(CountryData!$A$1,'Quality check'!$A161-1,'Quality check'!AJ$1-1)=0,"",OFFSET(CountryData!$A$1,'Quality check'!$A161-1,'Quality check'!AJ$1-1)),"")</f>
        <v/>
      </c>
      <c r="AK161" s="202" t="str">
        <f ca="1">IF(AND(ISNUMBER($A161),ISNUMBER(AK$1)),IF(OFFSET(CountryData!$A$1,'Quality check'!$A161-1,'Quality check'!AK$1-1)=0,"",OFFSET(CountryData!$A$1,'Quality check'!$A161-1,'Quality check'!AK$1-1)),"")</f>
        <v/>
      </c>
      <c r="AL161" s="202" t="str">
        <f ca="1">IF(AND(ISNUMBER($A161),ISNUMBER(AL$1)),IF(OFFSET(CountryData!$A$1,'Quality check'!$A161-1,'Quality check'!AL$1-1)=0,"",OFFSET(CountryData!$A$1,'Quality check'!$A161-1,'Quality check'!AL$1-1)),"")</f>
        <v/>
      </c>
      <c r="AM161" s="202" t="str">
        <f ca="1">IF(AND(ISNUMBER($A161),ISNUMBER(AM$1)),IF(OFFSET(CountryData!$A$1,'Quality check'!$A161-1,'Quality check'!AM$1-1)=0,"",OFFSET(CountryData!$A$1,'Quality check'!$A161-1,'Quality check'!AM$1-1)),"")</f>
        <v/>
      </c>
      <c r="AN161" s="202" t="str">
        <f ca="1">IF(AND(ISNUMBER($A161),ISNUMBER(AN$1)),IF(OFFSET(CountryData!$A$1,'Quality check'!$A161-1,'Quality check'!AN$1-1)=0,"",OFFSET(CountryData!$A$1,'Quality check'!$A161-1,'Quality check'!AN$1-1)),"")</f>
        <v/>
      </c>
      <c r="AO161" s="203" t="str">
        <f ca="1">IF(AND(ISNUMBER($A161),ISNUMBER(AO$1)),IF(OFFSET(CountryData!$A$1,'Quality check'!$A161-1,'Quality check'!AO$1-1)=0,"",OFFSET(CountryData!$A$1,'Quality check'!$A161-1,'Quality check'!AO$1-1)),"")</f>
        <v/>
      </c>
      <c r="AP161" s="203" t="str">
        <f ca="1">IF(AND(ISNUMBER($A161),ISNUMBER(AP$1)),IF(OFFSET(CountryData!$A$1,'Quality check'!$A161-1,'Quality check'!AP$1-1)=0,"",OFFSET(CountryData!$A$1,'Quality check'!$A161-1,'Quality check'!AP$1-1)),"")</f>
        <v/>
      </c>
      <c r="AQ161" s="202" t="str">
        <f ca="1">IF(AND(ISNUMBER($A161),ISNUMBER(AQ$1)),IF(OFFSET(CountryData!$A$1,'Quality check'!$A161-1,'Quality check'!AQ$1-1)=0,"",OFFSET(CountryData!$A$1,'Quality check'!$A161-1,'Quality check'!AQ$1-1)),"")</f>
        <v/>
      </c>
      <c r="AR161" s="202" t="str">
        <f ca="1">IF(AND(ISNUMBER($A161),ISNUMBER(AR$1)),IF(OFFSET(CountryData!$A$1,'Quality check'!$A161-1,'Quality check'!AR$1-1)=0,"",OFFSET(CountryData!$A$1,'Quality check'!$A161-1,'Quality check'!AR$1-1)),"")</f>
        <v/>
      </c>
      <c r="AS161" s="202" t="str">
        <f ca="1">IF(AND(ISNUMBER($A161),ISNUMBER(AS$1)),IF(OFFSET(CountryData!$A$1,'Quality check'!$A161-1,'Quality check'!AS$1-1)=0,"",OFFSET(CountryData!$A$1,'Quality check'!$A161-1,'Quality check'!AS$1-1)),"")</f>
        <v/>
      </c>
      <c r="AT161" s="202" t="str">
        <f ca="1">IF(AND(ISNUMBER($A161),ISNUMBER(AT$1)),IF(OFFSET(CountryData!$A$1,'Quality check'!$A161-1,'Quality check'!AT$1-1)=0,"",OFFSET(CountryData!$A$1,'Quality check'!$A161-1,'Quality check'!AT$1-1)),"")</f>
        <v/>
      </c>
      <c r="AU161" s="202" t="str">
        <f ca="1">IF(AND(ISNUMBER($A161),ISNUMBER(AU$1)),IF(OFFSET(CountryData!$A$1,'Quality check'!$A161-1,'Quality check'!AU$1-1)=0,"",OFFSET(CountryData!$A$1,'Quality check'!$A161-1,'Quality check'!AU$1-1)),"")</f>
        <v/>
      </c>
      <c r="AV161" s="202" t="str">
        <f ca="1">IF(AND(ISNUMBER($A161),ISNUMBER(AV$1)),IF(OFFSET(CountryData!$A$1,'Quality check'!$A161-1,'Quality check'!AV$1-1)=0,"",OFFSET(CountryData!$A$1,'Quality check'!$A161-1,'Quality check'!AV$1-1)),"")</f>
        <v/>
      </c>
      <c r="AW161" s="203" t="str">
        <f ca="1">IF(AND(ISNUMBER($A161),ISNUMBER(AW$1)),IF(OFFSET(CountryData!$A$1,'Quality check'!$A161-1,'Quality check'!AW$1-1)=0,"",OFFSET(CountryData!$A$1,'Quality check'!$A161-1,'Quality check'!AW$1-1)),"")</f>
        <v/>
      </c>
      <c r="AX161" s="203" t="str">
        <f ca="1">IF(AND(ISNUMBER($A161),ISNUMBER(AX$1)),IF(OFFSET(CountryData!$A$1,'Quality check'!$A161-1,'Quality check'!AX$1-1)=0,"",OFFSET(CountryData!$A$1,'Quality check'!$A161-1,'Quality check'!AX$1-1)),"")</f>
        <v/>
      </c>
      <c r="AY161" s="202" t="str">
        <f ca="1">IF(AND(ISNUMBER($A161),ISNUMBER(AY$1)),IF(OFFSET(CountryData!$A$1,'Quality check'!$A161-1,'Quality check'!AY$1-1)=0,"",OFFSET(CountryData!$A$1,'Quality check'!$A161-1,'Quality check'!AY$1-1)),"")</f>
        <v/>
      </c>
      <c r="AZ161" s="202" t="str">
        <f ca="1">IF(AND(ISNUMBER($A161),ISNUMBER(AZ$1)),IF(OFFSET(CountryData!$A$1,'Quality check'!$A161-1,'Quality check'!AZ$1-1)=0,"",OFFSET(CountryData!$A$1,'Quality check'!$A161-1,'Quality check'!AZ$1-1)),"")</f>
        <v/>
      </c>
      <c r="BA161" s="202" t="str">
        <f ca="1">IF(AND(ISNUMBER($A161),ISNUMBER(BA$1)),IF(OFFSET(CountryData!$A$1,'Quality check'!$A161-1,'Quality check'!BA$1-1)=0,"",OFFSET(CountryData!$A$1,'Quality check'!$A161-1,'Quality check'!BA$1-1)),"")</f>
        <v/>
      </c>
      <c r="BB161" s="202" t="str">
        <f ca="1">IF(AND(ISNUMBER($A161),ISNUMBER(BB$1)),IF(OFFSET(CountryData!$A$1,'Quality check'!$A161-1,'Quality check'!BB$1-1)=0,"",OFFSET(CountryData!$A$1,'Quality check'!$A161-1,'Quality check'!BB$1-1)),"")</f>
        <v/>
      </c>
      <c r="BC161" s="202" t="str">
        <f ca="1">IF(AND(ISNUMBER($A161),ISNUMBER(BC$1)),IF(OFFSET(CountryData!$A$1,'Quality check'!$A161-1,'Quality check'!BC$1-1)=0,"",OFFSET(CountryData!$A$1,'Quality check'!$A161-1,'Quality check'!BC$1-1)),"")</f>
        <v/>
      </c>
      <c r="BD161" s="313" t="str">
        <f ca="1">IF(AND(ISNUMBER($A161),ISNUMBER(BD$1)),IF(OFFSET(CountryData!$A$1,'Quality check'!$A161-1,'Quality check'!BD$1-1)=0,"",OFFSET(CountryData!$A$1,'Quality check'!$A161-1,'Quality check'!BD$1-1)),"")</f>
        <v/>
      </c>
      <c r="BE161" s="313" t="str">
        <f ca="1">IF(AND(ISNUMBER($A161),ISNUMBER(BE$1)),IF(OFFSET(CountryData!$A$1,'Quality check'!$A161-1,'Quality check'!BE$1-1)=0,"",OFFSET(CountryData!$A$1,'Quality check'!$A161-1,'Quality check'!BE$1-1)),"")</f>
        <v/>
      </c>
      <c r="BF161" s="313" t="str">
        <f ca="1">IF(AND(ISNUMBER($A161),ISNUMBER(BF$1)),IF(OFFSET(CountryData!$A$1,'Quality check'!$A161-1,'Quality check'!BF$1-1)=0,"",OFFSET(CountryData!$A$1,'Quality check'!$A161-1,'Quality check'!BF$1-1)),"")</f>
        <v/>
      </c>
      <c r="BG161" s="203" t="str">
        <f ca="1">IF(AND(ISNUMBER($A161),ISNUMBER(BG$1)),IF(OFFSET(CountryData!$A$1,'Quality check'!$A161-1,'Quality check'!BG$1-1)=0,"",OFFSET(CountryData!$A$1,'Quality check'!$A161-1,'Quality check'!BG$1-1)),"")</f>
        <v/>
      </c>
      <c r="BH161" s="202" t="str">
        <f ca="1">IF(AND(ISNUMBER($A161),ISNUMBER(BH$1)),IF(OFFSET(CountryData!$A$1,'Quality check'!$A161-1,'Quality check'!BH$1-1)=0,"",OFFSET(CountryData!$A$1,'Quality check'!$A161-1,'Quality check'!BH$1-1)),"")</f>
        <v/>
      </c>
      <c r="BI161" s="203" t="str">
        <f ca="1">IF(AND(ISNUMBER($A161),ISNUMBER(BI$1)),IF(OFFSET(CountryData!$A$1,'Quality check'!$A161-1,'Quality check'!BI$1-1)=0,"",OFFSET(CountryData!$A$1,'Quality check'!$A161-1,'Quality check'!BI$1-1)),"")</f>
        <v/>
      </c>
      <c r="BJ161" s="202" t="str">
        <f ca="1">IF(AND(ISNUMBER($A161),ISNUMBER(BJ$1)),IF(OFFSET(CountryData!$A$1,'Quality check'!$A161-1,'Quality check'!BJ$1-1)=0,"",OFFSET(CountryData!$A$1,'Quality check'!$A161-1,'Quality check'!BJ$1-1)),"")</f>
        <v/>
      </c>
      <c r="BK161" s="202" t="str">
        <f ca="1">IF(AND(ISNUMBER($A161),ISNUMBER(BK$1)),IF(OFFSET(CountryData!$A$1,'Quality check'!$A161-1,'Quality check'!BK$1-1)=0,"",OFFSET(CountryData!$A$1,'Quality check'!$A161-1,'Quality check'!BK$1-1)),"")</f>
        <v/>
      </c>
      <c r="BL161" s="308" t="str">
        <f ca="1">IF(AND(ISNUMBER($A161),ISNUMBER(BL$1)),IF(OFFSET(CountryData!$A$1,'Quality check'!$A161-1,'Quality check'!BL$1-1)=0,"",OFFSET(CountryData!$A$1,'Quality check'!$A161-1,'Quality check'!BL$1-1)),"")</f>
        <v/>
      </c>
      <c r="BM161" s="308" t="str">
        <f ca="1">IF(AND(ISNUMBER($A161),ISNUMBER(BM$1)),IF(OFFSET(CountryData!$A$1,'Quality check'!$A161-1,'Quality check'!BM$1-1)=0,"",OFFSET(CountryData!$A$1,'Quality check'!$A161-1,'Quality check'!BM$1-1)),"")</f>
        <v/>
      </c>
      <c r="BN161" s="308" t="str">
        <f ca="1">IF(AND(ISNUMBER($A161),ISNUMBER(BN$1)),IF(OFFSET(CountryData!$A$1,'Quality check'!$A161-1,'Quality check'!BN$1-1)=0,"",OFFSET(CountryData!$A$1,'Quality check'!$A161-1,'Quality check'!BN$1-1)),"")</f>
        <v/>
      </c>
      <c r="BO161" s="308" t="str">
        <f ca="1">IF(AND(ISNUMBER($A161),ISNUMBER(BO$1)),IF(OFFSET(CountryData!$A$1,'Quality check'!$A161-1,'Quality check'!BO$1-1)=0,"",OFFSET(CountryData!$A$1,'Quality check'!$A161-1,'Quality check'!BO$1-1)),"")</f>
        <v/>
      </c>
      <c r="BP161" s="308" t="str">
        <f ca="1">IF(AND(ISNUMBER($A161),ISNUMBER(BP$1)),IF(OFFSET(CountryData!$A$1,'Quality check'!$A161-1,'Quality check'!BP$1-1)=0,"",OFFSET(CountryData!$A$1,'Quality check'!$A161-1,'Quality check'!BP$1-1)),"")</f>
        <v/>
      </c>
      <c r="BQ161" s="308" t="str">
        <f ca="1">IF(AND(ISNUMBER($A161),ISNUMBER(BQ$1)),IF(OFFSET(CountryData!$A$1,'Quality check'!$A161-1,'Quality check'!BQ$1-1)=0,"",OFFSET(CountryData!$A$1,'Quality check'!$A161-1,'Quality check'!BQ$1-1)),"")</f>
        <v/>
      </c>
      <c r="BR161" s="308" t="str">
        <f ca="1">IF(AND(ISNUMBER($A161),ISNUMBER(BR$1)),IF(OFFSET(CountryData!$A$1,'Quality check'!$A161-1,'Quality check'!BR$1-1)=0,"",OFFSET(CountryData!$A$1,'Quality check'!$A161-1,'Quality check'!BR$1-1)),"")</f>
        <v/>
      </c>
      <c r="BS161" s="308" t="str">
        <f ca="1">IF(AND(ISNUMBER($A161),ISNUMBER(BS$1)),IF(OFFSET(CountryData!$A$1,'Quality check'!$A161-1,'Quality check'!BS$1-1)=0,"",OFFSET(CountryData!$A$1,'Quality check'!$A161-1,'Quality check'!BS$1-1)),"")</f>
        <v/>
      </c>
      <c r="BT161" s="308" t="str">
        <f ca="1">IF(AND(ISNUMBER($A161),ISNUMBER(BT$1)),IF(OFFSET(CountryData!$A$1,'Quality check'!$A161-1,'Quality check'!BT$1-1)=0,"",OFFSET(CountryData!$A$1,'Quality check'!$A161-1,'Quality check'!BT$1-1)),"")</f>
        <v/>
      </c>
      <c r="BU161" s="308" t="str">
        <f ca="1">IF(AND(ISNUMBER($A161),ISNUMBER(BU$1)),IF(OFFSET(CountryData!$A$1,'Quality check'!$A161-1,'Quality check'!BU$1-1)=0,"",OFFSET(CountryData!$A$1,'Quality check'!$A161-1,'Quality check'!BU$1-1)),"")</f>
        <v/>
      </c>
      <c r="BV161" s="308" t="str">
        <f ca="1">IF(AND(ISNUMBER($A161),ISNUMBER(BV$1)),IF(OFFSET(CountryData!$A$1,'Quality check'!$A161-1,'Quality check'!BV$1-1)=0,"",OFFSET(CountryData!$A$1,'Quality check'!$A161-1,'Quality check'!BV$1-1)),"")</f>
        <v/>
      </c>
      <c r="BW161" s="308" t="str">
        <f ca="1">IF(AND(ISNUMBER($A161),ISNUMBER(BW$1)),IF(OFFSET(CountryData!$A$1,'Quality check'!$A161-1,'Quality check'!BW$1-1)=0,"",OFFSET(CountryData!$A$1,'Quality check'!$A161-1,'Quality check'!BW$1-1)),"")</f>
        <v/>
      </c>
      <c r="BX161" s="202" t="str">
        <f ca="1">IF(AND(ISNUMBER($A161),ISNUMBER(BX$1)),IF(OFFSET(CountryData!$A$1,'Quality check'!$A161-1,'Quality check'!BX$1-1)=0,"",OFFSET(CountryData!$A$1,'Quality check'!$A161-1,'Quality check'!BX$1-1)),"")</f>
        <v/>
      </c>
      <c r="BY161" s="308" t="str">
        <f ca="1">IF(AND(ISNUMBER($A161),ISNUMBER(BY$1)),IF(OFFSET(CountryData!$A$1,'Quality check'!$A161-1,'Quality check'!BY$1-1)=0,"",OFFSET(CountryData!$A$1,'Quality check'!$A161-1,'Quality check'!BY$1-1)),"")</f>
        <v/>
      </c>
      <c r="BZ161" s="308" t="str">
        <f ca="1">IF(AND(ISNUMBER($A161),ISNUMBER(BZ$1)),IF(OFFSET(CountryData!$A$1,'Quality check'!$A161-1,'Quality check'!BZ$1-1)=0,"",OFFSET(CountryData!$A$1,'Quality check'!$A161-1,'Quality check'!BZ$1-1)),"")</f>
        <v/>
      </c>
      <c r="CA161" s="308" t="str">
        <f ca="1">IF(AND(ISNUMBER($A161),ISNUMBER(CA$1)),IF(OFFSET(CountryData!$A$1,'Quality check'!$A161-1,'Quality check'!CA$1-1)=0,"",OFFSET(CountryData!$A$1,'Quality check'!$A161-1,'Quality check'!CA$1-1)),"")</f>
        <v/>
      </c>
      <c r="CB161" s="308" t="str">
        <f ca="1">IF(AND(ISNUMBER($A161),ISNUMBER(CB$1)),IF(OFFSET(CountryData!$A$1,'Quality check'!$A161-1,'Quality check'!CB$1-1)=0,"",OFFSET(CountryData!$A$1,'Quality check'!$A161-1,'Quality check'!CB$1-1)),"")</f>
        <v/>
      </c>
      <c r="CC161" s="308" t="str">
        <f ca="1">IF(AND(ISNUMBER($A161),ISNUMBER(CC$1)),IF(OFFSET(CountryData!$A$1,'Quality check'!$A161-1,'Quality check'!CC$1-1)=0,"",OFFSET(CountryData!$A$1,'Quality check'!$A161-1,'Quality check'!CC$1-1)),"")</f>
        <v/>
      </c>
      <c r="CD161" s="308" t="str">
        <f ca="1">IF(AND(ISNUMBER($A161),ISNUMBER(CD$1)),IF(OFFSET(CountryData!$A$1,'Quality check'!$A161-1,'Quality check'!CD$1-1)=0,"",OFFSET(CountryData!$A$1,'Quality check'!$A161-1,'Quality check'!CD$1-1)),"")</f>
        <v/>
      </c>
      <c r="CE161" s="308" t="str">
        <f ca="1">IF(AND(ISNUMBER($A161),ISNUMBER(CE$1)),IF(OFFSET(CountryData!$A$1,'Quality check'!$A161-1,'Quality check'!CE$1-1)=0,"",OFFSET(CountryData!$A$1,'Quality check'!$A161-1,'Quality check'!CE$1-1)),"")</f>
        <v/>
      </c>
      <c r="CF161" s="308" t="str">
        <f ca="1">IF(AND(ISNUMBER($A161),ISNUMBER(CF$1)),IF(OFFSET(CountryData!$A$1,'Quality check'!$A161-1,'Quality check'!CF$1-1)=0,"",OFFSET(CountryData!$A$1,'Quality check'!$A161-1,'Quality check'!CF$1-1)),"")</f>
        <v/>
      </c>
      <c r="CG161" s="308" t="str">
        <f ca="1">IF(AND(ISNUMBER($A161),ISNUMBER(CG$1)),IF(OFFSET(CountryData!$A$1,'Quality check'!$A161-1,'Quality check'!CG$1-1)=0,"",OFFSET(CountryData!$A$1,'Quality check'!$A161-1,'Quality check'!CG$1-1)),"")</f>
        <v/>
      </c>
      <c r="CH161" s="308" t="str">
        <f ca="1">IF(AND(ISNUMBER($A161),ISNUMBER(CH$1)),IF(OFFSET(CountryData!$A$1,'Quality check'!$A161-1,'Quality check'!CH$1-1)=0,"",OFFSET(CountryData!$A$1,'Quality check'!$A161-1,'Quality check'!CH$1-1)),"")</f>
        <v/>
      </c>
      <c r="CI161" s="308" t="str">
        <f ca="1">IF(AND(ISNUMBER($A161),ISNUMBER(CI$1)),IF(OFFSET(CountryData!$A$1,'Quality check'!$A161-1,'Quality check'!CI$1-1)=0,"",OFFSET(CountryData!$A$1,'Quality check'!$A161-1,'Quality check'!CI$1-1)),"")</f>
        <v/>
      </c>
      <c r="CJ161" s="308" t="str">
        <f ca="1">IF(AND(ISNUMBER($A161),ISNUMBER(CJ$1)),IF(OFFSET(CountryData!$A$1,'Quality check'!$A161-1,'Quality check'!CJ$1-1)=0,"",OFFSET(CountryData!$A$1,'Quality check'!$A161-1,'Quality check'!CJ$1-1)),"")</f>
        <v/>
      </c>
      <c r="CK161" s="202" t="str">
        <f ca="1">IF(AND(ISNUMBER($A161),ISNUMBER(CK$1)),IF(OFFSET(CountryData!$A$1,'Quality check'!$A161-1,'Quality check'!CK$1-1)=0,"",OFFSET(CountryData!$A$1,'Quality check'!$A161-1,'Quality check'!CK$1-1)),"")</f>
        <v/>
      </c>
      <c r="CL161" s="308" t="str">
        <f ca="1">IF(AND(ISNUMBER($A161),ISNUMBER(CL$1)),IF(OFFSET(CountryData!$A$1,'Quality check'!$A161-1,'Quality check'!CL$1-1)=0,"",OFFSET(CountryData!$A$1,'Quality check'!$A161-1,'Quality check'!CL$1-1)),"")</f>
        <v/>
      </c>
      <c r="CM161" s="308" t="str">
        <f ca="1">IF(AND(ISNUMBER($A161),ISNUMBER(CM$1)),IF(OFFSET(CountryData!$A$1,'Quality check'!$A161-1,'Quality check'!CM$1-1)=0,"",OFFSET(CountryData!$A$1,'Quality check'!$A161-1,'Quality check'!CM$1-1)),"")</f>
        <v/>
      </c>
      <c r="CN161" s="308" t="str">
        <f ca="1">IF(AND(ISNUMBER($A161),ISNUMBER(CN$1)),IF(OFFSET(CountryData!$A$1,'Quality check'!$A161-1,'Quality check'!CN$1-1)=0,"",OFFSET(CountryData!$A$1,'Quality check'!$A161-1,'Quality check'!CN$1-1)),"")</f>
        <v/>
      </c>
      <c r="CO161" s="308" t="str">
        <f ca="1">IF(AND(ISNUMBER($A161),ISNUMBER(CO$1)),IF(OFFSET(CountryData!$A$1,'Quality check'!$A161-1,'Quality check'!CO$1-1)=0,"",OFFSET(CountryData!$A$1,'Quality check'!$A161-1,'Quality check'!CO$1-1)),"")</f>
        <v/>
      </c>
      <c r="CP161" s="308" t="str">
        <f ca="1">IF(AND(ISNUMBER($A161),ISNUMBER(CP$1)),IF(OFFSET(CountryData!$A$1,'Quality check'!$A161-1,'Quality check'!CP$1-1)=0,"",OFFSET(CountryData!$A$1,'Quality check'!$A161-1,'Quality check'!CP$1-1)),"")</f>
        <v/>
      </c>
      <c r="CQ161" s="308" t="str">
        <f ca="1">IF(AND(ISNUMBER($A161),ISNUMBER(CQ$1)),IF(OFFSET(CountryData!$A$1,'Quality check'!$A161-1,'Quality check'!CQ$1-1)=0,"",OFFSET(CountryData!$A$1,'Quality check'!$A161-1,'Quality check'!CQ$1-1)),"")</f>
        <v/>
      </c>
      <c r="CR161" s="203" t="str">
        <f ca="1">IF(AND(ISNUMBER($A161),ISNUMBER(CR$1)),IF(OFFSET(CountryData!$A$1,'Quality check'!$A161-1,'Quality check'!CR$1-1)=0,"",OFFSET(CountryData!$A$1,'Quality check'!$A161-1,'Quality check'!CR$1-1)),"")</f>
        <v/>
      </c>
      <c r="CS161" s="203" t="str">
        <f ca="1">IF(AND(ISNUMBER($A161),ISNUMBER(CS$1)),IF(OFFSET(CountryData!$A$1,'Quality check'!$A161-1,'Quality check'!CS$1-1)=0,"",OFFSET(CountryData!$A$1,'Quality check'!$A161-1,'Quality check'!CS$1-1)),"")</f>
        <v/>
      </c>
      <c r="CT161" s="203" t="str">
        <f ca="1">IF(AND(ISNUMBER($A161),ISNUMBER(CT$1)),IF(OFFSET(CountryData!$A$1,'Quality check'!$A161-1,'Quality check'!CT$1-1)=0,"",OFFSET(CountryData!$A$1,'Quality check'!$A161-1,'Quality check'!CT$1-1)),"")</f>
        <v/>
      </c>
      <c r="CU161" s="203" t="str">
        <f ca="1">IF(AND(ISNUMBER($A161),ISNUMBER(CU$1)),IF(OFFSET(CountryData!$A$1,'Quality check'!$A161-1,'Quality check'!CU$1-1)=0,"",OFFSET(CountryData!$A$1,'Quality check'!$A161-1,'Quality check'!CU$1-1)),"")</f>
        <v/>
      </c>
      <c r="CV161" s="203" t="str">
        <f ca="1">IF(AND(ISNUMBER($A161),ISNUMBER(CV$1)),IF(OFFSET(CountryData!$A$1,'Quality check'!$A161-1,'Quality check'!CV$1-1)=0,"",OFFSET(CountryData!$A$1,'Quality check'!$A161-1,'Quality check'!CV$1-1)),"")</f>
        <v/>
      </c>
      <c r="CW161" s="203" t="str">
        <f ca="1">IF(AND(ISNUMBER($A161),ISNUMBER(CW$1)),IF(OFFSET(CountryData!$A$1,'Quality check'!$A161-1,'Quality check'!CW$1-1)=0,"",OFFSET(CountryData!$A$1,'Quality check'!$A161-1,'Quality check'!CW$1-1)),"")</f>
        <v/>
      </c>
      <c r="CX161" s="203" t="str">
        <f ca="1">IF(AND(ISNUMBER($A161),ISNUMBER(CX$1)),IF(OFFSET(CountryData!$A$1,'Quality check'!$A161-1,'Quality check'!CX$1-1)=0,"",OFFSET(CountryData!$A$1,'Quality check'!$A161-1,'Quality check'!CX$1-1)),"")</f>
        <v/>
      </c>
      <c r="CY161" s="203" t="str">
        <f ca="1">IF(AND(ISNUMBER($A161),ISNUMBER(CY$1)),IF(OFFSET(CountryData!$A$1,'Quality check'!$A161-1,'Quality check'!CY$1-1)=0,"",OFFSET(CountryData!$A$1,'Quality check'!$A161-1,'Quality check'!CY$1-1)),"")</f>
        <v/>
      </c>
      <c r="CZ161" s="308" t="str">
        <f ca="1">IF(AND(ISNUMBER($A161),ISNUMBER(CZ$1)),IF(OFFSET(CountryData!$A$1,'Quality check'!$A161-1,'Quality check'!CZ$1-1)=0,"",OFFSET(CountryData!$A$1,'Quality check'!$A161-1,'Quality check'!CZ$1-1)),"")</f>
        <v/>
      </c>
      <c r="DA161" s="308" t="str">
        <f ca="1">IF(AND(ISNUMBER($A161),ISNUMBER(DA$1)),IF(OFFSET(CountryData!$A$1,'Quality check'!$A161-1,'Quality check'!DA$1-1)=0,"",OFFSET(CountryData!$A$1,'Quality check'!$A161-1,'Quality check'!DA$1-1)),"")</f>
        <v/>
      </c>
      <c r="DB161" s="202" t="str">
        <f ca="1">IF(AND(ISNUMBER($A161),ISNUMBER(DB$1)),IF(OFFSET(CountryData!$A$1,'Quality check'!$A161-1,'Quality check'!DB$1-1)=0,"",OFFSET(CountryData!$A$1,'Quality check'!$A161-1,'Quality check'!DB$1-1)),"")</f>
        <v/>
      </c>
      <c r="DC161" s="308" t="str">
        <f ca="1">IF(AND(ISNUMBER($A161),ISNUMBER(DC$1)),IF(OFFSET(CountryData!$A$1,'Quality check'!$A161-1,'Quality check'!DC$1-1)=0,"",OFFSET(CountryData!$A$1,'Quality check'!$A161-1,'Quality check'!DC$1-1)),"")</f>
        <v/>
      </c>
      <c r="DD161" s="308" t="str">
        <f ca="1">IF(AND(ISNUMBER($A161),ISNUMBER(DD$1)),IF(OFFSET(CountryData!$A$1,'Quality check'!$A161-1,'Quality check'!DD$1-1)=0,"",OFFSET(CountryData!$A$1,'Quality check'!$A161-1,'Quality check'!DD$1-1)),"")</f>
        <v/>
      </c>
      <c r="DE161" s="202" t="str">
        <f ca="1">IF(AND(ISNUMBER($A161),ISNUMBER(DE$1)),IF(OFFSET(CountryData!$A$1,'Quality check'!$A161-1,'Quality check'!DE$1-1)=0,"",OFFSET(CountryData!$A$1,'Quality check'!$A161-1,'Quality check'!DE$1-1)),"")</f>
        <v/>
      </c>
      <c r="DF161" s="203" t="str">
        <f ca="1">IF(AND(ISNUMBER($A161),ISNUMBER(DF$1)),IF(OFFSET(CountryData!$A$1,'Quality check'!$A161-1,'Quality check'!DF$1-1)=0,"",OFFSET(CountryData!$A$1,'Quality check'!$A161-1,'Quality check'!DF$1-1)),"")</f>
        <v/>
      </c>
      <c r="DG161" s="308" t="str">
        <f ca="1">IF(AND(ISNUMBER($A161),ISNUMBER(DG$1)),IF(OFFSET(CountryData!$A$1,'Quality check'!$A161-1,'Quality check'!DG$1-1)=0,"",OFFSET(CountryData!$A$1,'Quality check'!$A161-1,'Quality check'!DG$1-1)),"")</f>
        <v/>
      </c>
      <c r="DH161" s="203" t="str">
        <f ca="1">IF(AND(ISNUMBER($A161),ISNUMBER(DH$1)),IF(OFFSET(CountryData!$A$1,'Quality check'!$A161-1,'Quality check'!DH$1-1)=0,"",OFFSET(CountryData!$A$1,'Quality check'!$A161-1,'Quality check'!DH$1-1)),"")</f>
        <v/>
      </c>
      <c r="DI161" s="308" t="str">
        <f ca="1">IF(AND(ISNUMBER($A161),ISNUMBER(DI$1)),IF(OFFSET(CountryData!$A$1,'Quality check'!$A161-1,'Quality check'!DI$1-1)=0,"",OFFSET(CountryData!$A$1,'Quality check'!$A161-1,'Quality check'!DI$1-1)),"")</f>
        <v/>
      </c>
      <c r="DJ161" s="308" t="str">
        <f ca="1">IF(AND(ISNUMBER($A161),ISNUMBER(DJ$1)),IF(OFFSET(CountryData!$A$1,'Quality check'!$A161-1,'Quality check'!DJ$1-1)=0,"",OFFSET(CountryData!$A$1,'Quality check'!$A161-1,'Quality check'!DJ$1-1)),"")</f>
        <v/>
      </c>
      <c r="DK161" s="203" t="str">
        <f ca="1">IF(AND(ISNUMBER($A161),ISNUMBER(DK$1)),IF(OFFSET(CountryData!$A$1,'Quality check'!$A161-1,'Quality check'!DK$1-1)=0,"",OFFSET(CountryData!$A$1,'Quality check'!$A161-1,'Quality check'!DK$1-1)),"")</f>
        <v/>
      </c>
      <c r="DL161" s="203" t="str">
        <f ca="1">IF(AND(ISNUMBER($A161),ISNUMBER(DL$1)),IF(OFFSET(CountryData!$A$1,'Quality check'!$A161-1,'Quality check'!DL$1-1)=0,"",OFFSET(CountryData!$A$1,'Quality check'!$A161-1,'Quality check'!DL$1-1)),"")</f>
        <v/>
      </c>
      <c r="DM161" s="203" t="str">
        <f ca="1">IF(AND(ISNUMBER($A161),ISNUMBER(DM$1)),IF(OFFSET(CountryData!$A$1,'Quality check'!$A161-1,'Quality check'!DM$1-1)=0,"",OFFSET(CountryData!$A$1,'Quality check'!$A161-1,'Quality check'!DM$1-1)),"")</f>
        <v/>
      </c>
      <c r="DN161" s="203" t="str">
        <f ca="1">IF(AND(ISNUMBER($A161),ISNUMBER(DN$1)),IF(OFFSET(CountryData!$A$1,'Quality check'!$A161-1,'Quality check'!DN$1-1)=0,"",OFFSET(CountryData!$A$1,'Quality check'!$A161-1,'Quality check'!DN$1-1)),"")</f>
        <v/>
      </c>
      <c r="DO161" t="str">
        <f ca="1">IF(AND(ISNUMBER($A161),ISNUMBER(DO$1)),IF(OFFSET(CountryData!$A$1,'Quality check'!$A161-1,'Quality check'!DO$1-1)=0,"",OFFSET(CountryData!$A$1,'Quality check'!$A161-1,'Quality check'!DO$1-1)),"")</f>
        <v/>
      </c>
      <c r="DP161" t="str">
        <f ca="1">IF(AND(ISNUMBER($A161),ISNUMBER(DP$1)),IF(OFFSET(CountryData!$A$1,'Quality check'!$A161-1,'Quality check'!DP$1-1)=0,"",OFFSET(CountryData!$A$1,'Quality check'!$A161-1,'Quality check'!DP$1-1)),"")</f>
        <v/>
      </c>
      <c r="EF161" t="str">
        <f t="shared" si="17"/>
        <v/>
      </c>
      <c r="EG161" t="str">
        <f t="shared" si="18"/>
        <v/>
      </c>
      <c r="EH161" t="str">
        <f t="shared" si="16"/>
        <v/>
      </c>
    </row>
    <row r="162" spans="1:138" x14ac:dyDescent="0.25">
      <c r="A162" s="114" t="str">
        <f>IF(ISNUMBER(MATCH(C162,CountryData!$EM:$EM,0)),MATCH(C162,CountryData!$EM:$EM,0),"")</f>
        <v/>
      </c>
      <c r="F162" s="203" t="str">
        <f ca="1">IF(AND(ISNUMBER($A162),ISNUMBER(F$1)),IF(OFFSET(CountryData!$A$1,'Quality check'!$A162-1,'Quality check'!F$1-1)=0,"",OFFSET(CountryData!$A$1,'Quality check'!$A162-1,'Quality check'!F$1-1)),"")</f>
        <v/>
      </c>
      <c r="G162" s="203" t="str">
        <f ca="1">IF(AND(ISNUMBER($A162),ISNUMBER(G$1)),IF(OFFSET(CountryData!$A$1,'Quality check'!$A162-1,'Quality check'!G$1-1)=0,"",OFFSET(CountryData!$A$1,'Quality check'!$A162-1,'Quality check'!G$1-1)),"")</f>
        <v/>
      </c>
      <c r="H162" s="202" t="str">
        <f ca="1">IF(AND(ISNUMBER($A162),ISNUMBER(H$1)),IF(OFFSET(CountryData!$A$1,'Quality check'!$A162-1,'Quality check'!H$1-1)=0,"",OFFSET(CountryData!$A$1,'Quality check'!$A162-1,'Quality check'!H$1-1)),"")</f>
        <v/>
      </c>
      <c r="I162" s="202" t="str">
        <f ca="1">IF(AND(ISNUMBER($A162),ISNUMBER(I$1)),IF(OFFSET(CountryData!$A$1,'Quality check'!$A162-1,'Quality check'!I$1-1)=0,"",OFFSET(CountryData!$A$1,'Quality check'!$A162-1,'Quality check'!I$1-1)),"")</f>
        <v/>
      </c>
      <c r="J162" s="203" t="str">
        <f ca="1">IF(AND(ISNUMBER($A162),ISNUMBER(J$1)),IF(OFFSET(CountryData!$A$1,'Quality check'!$A162-1,'Quality check'!J$1-1)=0,"",OFFSET(CountryData!$A$1,'Quality check'!$A162-1,'Quality check'!J$1-1)),"")</f>
        <v/>
      </c>
      <c r="K162" s="203" t="str">
        <f ca="1">IF(AND(ISNUMBER($A162),ISNUMBER(K$1)),IF(OFFSET(CountryData!$A$1,'Quality check'!$A162-1,'Quality check'!K$1-1)=0,"",OFFSET(CountryData!$A$1,'Quality check'!$A162-1,'Quality check'!K$1-1)),"")</f>
        <v/>
      </c>
      <c r="L162" s="203" t="str">
        <f ca="1">IF(AND(ISNUMBER($A162),ISNUMBER(L$1)),IF(OFFSET(CountryData!$A$1,'Quality check'!$A162-1,'Quality check'!L$1-1)=0,"",OFFSET(CountryData!$A$1,'Quality check'!$A162-1,'Quality check'!L$1-1)),"")</f>
        <v/>
      </c>
      <c r="M162" s="203" t="str">
        <f ca="1">IF(AND(ISNUMBER($A162),ISNUMBER(M$1)),IF(OFFSET(CountryData!$A$1,'Quality check'!$A162-1,'Quality check'!M$1-1)=0,"",OFFSET(CountryData!$A$1,'Quality check'!$A162-1,'Quality check'!M$1-1)),"")</f>
        <v/>
      </c>
      <c r="N162" s="203" t="str">
        <f ca="1">IF(AND(ISNUMBER($A162),ISNUMBER(N$1)),IF(OFFSET(CountryData!$A$1,'Quality check'!$A162-1,'Quality check'!N$1-1)=0,"",OFFSET(CountryData!$A$1,'Quality check'!$A162-1,'Quality check'!N$1-1)),"")</f>
        <v/>
      </c>
      <c r="O162" s="203" t="str">
        <f ca="1">IF(AND(ISNUMBER($A162),ISNUMBER(O$1)),IF(OFFSET(CountryData!$A$1,'Quality check'!$A162-1,'Quality check'!O$1-1)=0,"",OFFSET(CountryData!$A$1,'Quality check'!$A162-1,'Quality check'!O$1-1)),"")</f>
        <v/>
      </c>
      <c r="P162" s="203" t="str">
        <f ca="1">IF(AND(ISNUMBER($A162),ISNUMBER(P$1)),IF(OFFSET(CountryData!$A$1,'Quality check'!$A162-1,'Quality check'!P$1-1)=0,"",OFFSET(CountryData!$A$1,'Quality check'!$A162-1,'Quality check'!P$1-1)),"")</f>
        <v/>
      </c>
      <c r="Q162" s="203" t="str">
        <f ca="1">IF(AND(ISNUMBER($A162),ISNUMBER(Q$1)),IF(OFFSET(CountryData!$A$1,'Quality check'!$A162-1,'Quality check'!Q$1-1)=0,"",OFFSET(CountryData!$A$1,'Quality check'!$A162-1,'Quality check'!Q$1-1)),"")</f>
        <v/>
      </c>
      <c r="R162" s="203" t="str">
        <f ca="1">IF(AND(ISNUMBER($A162),ISNUMBER(R$1)),IF(OFFSET(CountryData!$A$1,'Quality check'!$A162-1,'Quality check'!R$1-1)=0,"",OFFSET(CountryData!$A$1,'Quality check'!$A162-1,'Quality check'!R$1-1)),"")</f>
        <v/>
      </c>
      <c r="S162" s="203" t="str">
        <f ca="1">IF(AND(ISNUMBER($A162),ISNUMBER(S$1)),IF(OFFSET(CountryData!$A$1,'Quality check'!$A162-1,'Quality check'!S$1-1)=0,"",OFFSET(CountryData!$A$1,'Quality check'!$A162-1,'Quality check'!S$1-1)),"")</f>
        <v/>
      </c>
      <c r="T162" s="202" t="str">
        <f ca="1">IF(AND(ISNUMBER($A162),ISNUMBER(T$1)),IF(OFFSET(CountryData!$A$1,'Quality check'!$A162-1,'Quality check'!T$1-1)=0,"",OFFSET(CountryData!$A$1,'Quality check'!$A162-1,'Quality check'!T$1-1)),"")</f>
        <v/>
      </c>
      <c r="U162" s="203" t="str">
        <f ca="1">IF(AND(ISNUMBER($A162),ISNUMBER(U$1)),IF(OFFSET(CountryData!$A$1,'Quality check'!$A162-1,'Quality check'!U$1-1)=0,"",OFFSET(CountryData!$A$1,'Quality check'!$A162-1,'Quality check'!U$1-1)),"")</f>
        <v/>
      </c>
      <c r="V162" s="203" t="str">
        <f ca="1">IF(AND(ISNUMBER($A162),ISNUMBER(V$1)),IF(OFFSET(CountryData!$A$1,'Quality check'!$A162-1,'Quality check'!V$1-1)=0,"",OFFSET(CountryData!$A$1,'Quality check'!$A162-1,'Quality check'!V$1-1)),"")</f>
        <v/>
      </c>
      <c r="W162" s="202" t="str">
        <f ca="1">IF(AND(ISNUMBER($A162),ISNUMBER(W$1)),IF(OFFSET(CountryData!$A$1,'Quality check'!$A162-1,'Quality check'!W$1-1)=0,"",OFFSET(CountryData!$A$1,'Quality check'!$A162-1,'Quality check'!W$1-1)),"")</f>
        <v/>
      </c>
      <c r="X162" s="202" t="str">
        <f ca="1">IF(AND(ISNUMBER($A162),ISNUMBER(X$1)),IF(OFFSET(CountryData!$A$1,'Quality check'!$A162-1,'Quality check'!X$1-1)=0,"",OFFSET(CountryData!$A$1,'Quality check'!$A162-1,'Quality check'!X$1-1)),"")</f>
        <v/>
      </c>
      <c r="Y162" s="202" t="str">
        <f ca="1">IF(AND(ISNUMBER($A162),ISNUMBER(Y$1)),IF(OFFSET(CountryData!$A$1,'Quality check'!$A162-1,'Quality check'!Y$1-1)=0,"",OFFSET(CountryData!$A$1,'Quality check'!$A162-1,'Quality check'!Y$1-1)),"")</f>
        <v/>
      </c>
      <c r="Z162" s="202" t="str">
        <f ca="1">IF(AND(ISNUMBER($A162),ISNUMBER(Z$1)),IF(OFFSET(CountryData!$A$1,'Quality check'!$A162-1,'Quality check'!Z$1-1)=0,"",OFFSET(CountryData!$A$1,'Quality check'!$A162-1,'Quality check'!Z$1-1)),"")</f>
        <v/>
      </c>
      <c r="AA162" s="203" t="str">
        <f ca="1">IF(AND(ISNUMBER($A162),ISNUMBER(AA$1)),IF(OFFSET(CountryData!$A$1,'Quality check'!$A162-1,'Quality check'!AA$1-1)=0,"",OFFSET(CountryData!$A$1,'Quality check'!$A162-1,'Quality check'!AA$1-1)),"")</f>
        <v/>
      </c>
      <c r="AB162" s="203" t="str">
        <f ca="1">IF(AND(ISNUMBER($A162),ISNUMBER(AB$1)),IF(OFFSET(CountryData!$A$1,'Quality check'!$A162-1,'Quality check'!AB$1-1)=0,"",OFFSET(CountryData!$A$1,'Quality check'!$A162-1,'Quality check'!AB$1-1)),"")</f>
        <v/>
      </c>
      <c r="AC162" s="203" t="str">
        <f ca="1">IF(AND(ISNUMBER($A162),ISNUMBER(AC$1)),IF(OFFSET(CountryData!$A$1,'Quality check'!$A162-1,'Quality check'!AC$1-1)=0,"",OFFSET(CountryData!$A$1,'Quality check'!$A162-1,'Quality check'!AC$1-1)),"")</f>
        <v/>
      </c>
      <c r="AD162" s="203" t="str">
        <f ca="1">IF(AND(ISNUMBER($A162),ISNUMBER(AD$1)),IF(OFFSET(CountryData!$A$1,'Quality check'!$A162-1,'Quality check'!AD$1-1)=0,"",OFFSET(CountryData!$A$1,'Quality check'!$A162-1,'Quality check'!AD$1-1)),"")</f>
        <v/>
      </c>
      <c r="AE162" s="202" t="str">
        <f ca="1">IF(AND(ISNUMBER($A162),ISNUMBER(AE$1)),IF(OFFSET(CountryData!$A$1,'Quality check'!$A162-1,'Quality check'!AE$1-1)=0,"",OFFSET(CountryData!$A$1,'Quality check'!$A162-1,'Quality check'!AE$1-1)),"")</f>
        <v/>
      </c>
      <c r="AF162" s="308" t="str">
        <f ca="1">IF(AND(ISNUMBER($A162),ISNUMBER(AF$1)),IF(OFFSET(CountryData!$A$1,'Quality check'!$A162-1,'Quality check'!AF$1-1)=0,"",OFFSET(CountryData!$A$1,'Quality check'!$A162-1,'Quality check'!AF$1-1)),"")</f>
        <v/>
      </c>
      <c r="AG162" s="203" t="str">
        <f ca="1">IF(AND(ISNUMBER($A162),ISNUMBER(AG$1)),IF(OFFSET(CountryData!$A$1,'Quality check'!$A162-1,'Quality check'!AG$1-1)=0,"",OFFSET(CountryData!$A$1,'Quality check'!$A162-1,'Quality check'!AG$1-1)),"")</f>
        <v/>
      </c>
      <c r="AH162" s="203" t="str">
        <f ca="1">IF(AND(ISNUMBER($A162),ISNUMBER(AH$1)),IF(OFFSET(CountryData!$A$1,'Quality check'!$A162-1,'Quality check'!AH$1-1)=0,"",OFFSET(CountryData!$A$1,'Quality check'!$A162-1,'Quality check'!AH$1-1)),"")</f>
        <v/>
      </c>
      <c r="AI162" s="203" t="str">
        <f ca="1">IF(AND(ISNUMBER($A162),ISNUMBER(AI$1)),IF(OFFSET(CountryData!$A$1,'Quality check'!$A162-1,'Quality check'!AI$1-1)=0,"",OFFSET(CountryData!$A$1,'Quality check'!$A162-1,'Quality check'!AI$1-1)),"")</f>
        <v/>
      </c>
      <c r="AJ162" s="202" t="str">
        <f ca="1">IF(AND(ISNUMBER($A162),ISNUMBER(AJ$1)),IF(OFFSET(CountryData!$A$1,'Quality check'!$A162-1,'Quality check'!AJ$1-1)=0,"",OFFSET(CountryData!$A$1,'Quality check'!$A162-1,'Quality check'!AJ$1-1)),"")</f>
        <v/>
      </c>
      <c r="AK162" s="202" t="str">
        <f ca="1">IF(AND(ISNUMBER($A162),ISNUMBER(AK$1)),IF(OFFSET(CountryData!$A$1,'Quality check'!$A162-1,'Quality check'!AK$1-1)=0,"",OFFSET(CountryData!$A$1,'Quality check'!$A162-1,'Quality check'!AK$1-1)),"")</f>
        <v/>
      </c>
      <c r="AL162" s="202" t="str">
        <f ca="1">IF(AND(ISNUMBER($A162),ISNUMBER(AL$1)),IF(OFFSET(CountryData!$A$1,'Quality check'!$A162-1,'Quality check'!AL$1-1)=0,"",OFFSET(CountryData!$A$1,'Quality check'!$A162-1,'Quality check'!AL$1-1)),"")</f>
        <v/>
      </c>
      <c r="AM162" s="202" t="str">
        <f ca="1">IF(AND(ISNUMBER($A162),ISNUMBER(AM$1)),IF(OFFSET(CountryData!$A$1,'Quality check'!$A162-1,'Quality check'!AM$1-1)=0,"",OFFSET(CountryData!$A$1,'Quality check'!$A162-1,'Quality check'!AM$1-1)),"")</f>
        <v/>
      </c>
      <c r="AN162" s="202" t="str">
        <f ca="1">IF(AND(ISNUMBER($A162),ISNUMBER(AN$1)),IF(OFFSET(CountryData!$A$1,'Quality check'!$A162-1,'Quality check'!AN$1-1)=0,"",OFFSET(CountryData!$A$1,'Quality check'!$A162-1,'Quality check'!AN$1-1)),"")</f>
        <v/>
      </c>
      <c r="AO162" s="203" t="str">
        <f ca="1">IF(AND(ISNUMBER($A162),ISNUMBER(AO$1)),IF(OFFSET(CountryData!$A$1,'Quality check'!$A162-1,'Quality check'!AO$1-1)=0,"",OFFSET(CountryData!$A$1,'Quality check'!$A162-1,'Quality check'!AO$1-1)),"")</f>
        <v/>
      </c>
      <c r="AP162" s="203" t="str">
        <f ca="1">IF(AND(ISNUMBER($A162),ISNUMBER(AP$1)),IF(OFFSET(CountryData!$A$1,'Quality check'!$A162-1,'Quality check'!AP$1-1)=0,"",OFFSET(CountryData!$A$1,'Quality check'!$A162-1,'Quality check'!AP$1-1)),"")</f>
        <v/>
      </c>
      <c r="AQ162" s="202" t="str">
        <f ca="1">IF(AND(ISNUMBER($A162),ISNUMBER(AQ$1)),IF(OFFSET(CountryData!$A$1,'Quality check'!$A162-1,'Quality check'!AQ$1-1)=0,"",OFFSET(CountryData!$A$1,'Quality check'!$A162-1,'Quality check'!AQ$1-1)),"")</f>
        <v/>
      </c>
      <c r="AR162" s="202" t="str">
        <f ca="1">IF(AND(ISNUMBER($A162),ISNUMBER(AR$1)),IF(OFFSET(CountryData!$A$1,'Quality check'!$A162-1,'Quality check'!AR$1-1)=0,"",OFFSET(CountryData!$A$1,'Quality check'!$A162-1,'Quality check'!AR$1-1)),"")</f>
        <v/>
      </c>
      <c r="AS162" s="202" t="str">
        <f ca="1">IF(AND(ISNUMBER($A162),ISNUMBER(AS$1)),IF(OFFSET(CountryData!$A$1,'Quality check'!$A162-1,'Quality check'!AS$1-1)=0,"",OFFSET(CountryData!$A$1,'Quality check'!$A162-1,'Quality check'!AS$1-1)),"")</f>
        <v/>
      </c>
      <c r="AT162" s="202" t="str">
        <f ca="1">IF(AND(ISNUMBER($A162),ISNUMBER(AT$1)),IF(OFFSET(CountryData!$A$1,'Quality check'!$A162-1,'Quality check'!AT$1-1)=0,"",OFFSET(CountryData!$A$1,'Quality check'!$A162-1,'Quality check'!AT$1-1)),"")</f>
        <v/>
      </c>
      <c r="AU162" s="202" t="str">
        <f ca="1">IF(AND(ISNUMBER($A162),ISNUMBER(AU$1)),IF(OFFSET(CountryData!$A$1,'Quality check'!$A162-1,'Quality check'!AU$1-1)=0,"",OFFSET(CountryData!$A$1,'Quality check'!$A162-1,'Quality check'!AU$1-1)),"")</f>
        <v/>
      </c>
      <c r="AV162" s="202" t="str">
        <f ca="1">IF(AND(ISNUMBER($A162),ISNUMBER(AV$1)),IF(OFFSET(CountryData!$A$1,'Quality check'!$A162-1,'Quality check'!AV$1-1)=0,"",OFFSET(CountryData!$A$1,'Quality check'!$A162-1,'Quality check'!AV$1-1)),"")</f>
        <v/>
      </c>
      <c r="AW162" s="203" t="str">
        <f ca="1">IF(AND(ISNUMBER($A162),ISNUMBER(AW$1)),IF(OFFSET(CountryData!$A$1,'Quality check'!$A162-1,'Quality check'!AW$1-1)=0,"",OFFSET(CountryData!$A$1,'Quality check'!$A162-1,'Quality check'!AW$1-1)),"")</f>
        <v/>
      </c>
      <c r="AX162" s="203" t="str">
        <f ca="1">IF(AND(ISNUMBER($A162),ISNUMBER(AX$1)),IF(OFFSET(CountryData!$A$1,'Quality check'!$A162-1,'Quality check'!AX$1-1)=0,"",OFFSET(CountryData!$A$1,'Quality check'!$A162-1,'Quality check'!AX$1-1)),"")</f>
        <v/>
      </c>
      <c r="AY162" s="202" t="str">
        <f ca="1">IF(AND(ISNUMBER($A162),ISNUMBER(AY$1)),IF(OFFSET(CountryData!$A$1,'Quality check'!$A162-1,'Quality check'!AY$1-1)=0,"",OFFSET(CountryData!$A$1,'Quality check'!$A162-1,'Quality check'!AY$1-1)),"")</f>
        <v/>
      </c>
      <c r="AZ162" s="202" t="str">
        <f ca="1">IF(AND(ISNUMBER($A162),ISNUMBER(AZ$1)),IF(OFFSET(CountryData!$A$1,'Quality check'!$A162-1,'Quality check'!AZ$1-1)=0,"",OFFSET(CountryData!$A$1,'Quality check'!$A162-1,'Quality check'!AZ$1-1)),"")</f>
        <v/>
      </c>
      <c r="BA162" s="202" t="str">
        <f ca="1">IF(AND(ISNUMBER($A162),ISNUMBER(BA$1)),IF(OFFSET(CountryData!$A$1,'Quality check'!$A162-1,'Quality check'!BA$1-1)=0,"",OFFSET(CountryData!$A$1,'Quality check'!$A162-1,'Quality check'!BA$1-1)),"")</f>
        <v/>
      </c>
      <c r="BB162" s="202" t="str">
        <f ca="1">IF(AND(ISNUMBER($A162),ISNUMBER(BB$1)),IF(OFFSET(CountryData!$A$1,'Quality check'!$A162-1,'Quality check'!BB$1-1)=0,"",OFFSET(CountryData!$A$1,'Quality check'!$A162-1,'Quality check'!BB$1-1)),"")</f>
        <v/>
      </c>
      <c r="BC162" s="202" t="str">
        <f ca="1">IF(AND(ISNUMBER($A162),ISNUMBER(BC$1)),IF(OFFSET(CountryData!$A$1,'Quality check'!$A162-1,'Quality check'!BC$1-1)=0,"",OFFSET(CountryData!$A$1,'Quality check'!$A162-1,'Quality check'!BC$1-1)),"")</f>
        <v/>
      </c>
      <c r="BD162" s="313" t="str">
        <f ca="1">IF(AND(ISNUMBER($A162),ISNUMBER(BD$1)),IF(OFFSET(CountryData!$A$1,'Quality check'!$A162-1,'Quality check'!BD$1-1)=0,"",OFFSET(CountryData!$A$1,'Quality check'!$A162-1,'Quality check'!BD$1-1)),"")</f>
        <v/>
      </c>
      <c r="BE162" s="313" t="str">
        <f ca="1">IF(AND(ISNUMBER($A162),ISNUMBER(BE$1)),IF(OFFSET(CountryData!$A$1,'Quality check'!$A162-1,'Quality check'!BE$1-1)=0,"",OFFSET(CountryData!$A$1,'Quality check'!$A162-1,'Quality check'!BE$1-1)),"")</f>
        <v/>
      </c>
      <c r="BF162" s="313" t="str">
        <f ca="1">IF(AND(ISNUMBER($A162),ISNUMBER(BF$1)),IF(OFFSET(CountryData!$A$1,'Quality check'!$A162-1,'Quality check'!BF$1-1)=0,"",OFFSET(CountryData!$A$1,'Quality check'!$A162-1,'Quality check'!BF$1-1)),"")</f>
        <v/>
      </c>
      <c r="BG162" s="203" t="str">
        <f ca="1">IF(AND(ISNUMBER($A162),ISNUMBER(BG$1)),IF(OFFSET(CountryData!$A$1,'Quality check'!$A162-1,'Quality check'!BG$1-1)=0,"",OFFSET(CountryData!$A$1,'Quality check'!$A162-1,'Quality check'!BG$1-1)),"")</f>
        <v/>
      </c>
      <c r="BH162" s="202" t="str">
        <f ca="1">IF(AND(ISNUMBER($A162),ISNUMBER(BH$1)),IF(OFFSET(CountryData!$A$1,'Quality check'!$A162-1,'Quality check'!BH$1-1)=0,"",OFFSET(CountryData!$A$1,'Quality check'!$A162-1,'Quality check'!BH$1-1)),"")</f>
        <v/>
      </c>
      <c r="BI162" s="203" t="str">
        <f ca="1">IF(AND(ISNUMBER($A162),ISNUMBER(BI$1)),IF(OFFSET(CountryData!$A$1,'Quality check'!$A162-1,'Quality check'!BI$1-1)=0,"",OFFSET(CountryData!$A$1,'Quality check'!$A162-1,'Quality check'!BI$1-1)),"")</f>
        <v/>
      </c>
      <c r="BJ162" s="202" t="str">
        <f ca="1">IF(AND(ISNUMBER($A162),ISNUMBER(BJ$1)),IF(OFFSET(CountryData!$A$1,'Quality check'!$A162-1,'Quality check'!BJ$1-1)=0,"",OFFSET(CountryData!$A$1,'Quality check'!$A162-1,'Quality check'!BJ$1-1)),"")</f>
        <v/>
      </c>
      <c r="BK162" s="202" t="str">
        <f ca="1">IF(AND(ISNUMBER($A162),ISNUMBER(BK$1)),IF(OFFSET(CountryData!$A$1,'Quality check'!$A162-1,'Quality check'!BK$1-1)=0,"",OFFSET(CountryData!$A$1,'Quality check'!$A162-1,'Quality check'!BK$1-1)),"")</f>
        <v/>
      </c>
      <c r="BL162" s="308" t="str">
        <f ca="1">IF(AND(ISNUMBER($A162),ISNUMBER(BL$1)),IF(OFFSET(CountryData!$A$1,'Quality check'!$A162-1,'Quality check'!BL$1-1)=0,"",OFFSET(CountryData!$A$1,'Quality check'!$A162-1,'Quality check'!BL$1-1)),"")</f>
        <v/>
      </c>
      <c r="BM162" s="308" t="str">
        <f ca="1">IF(AND(ISNUMBER($A162),ISNUMBER(BM$1)),IF(OFFSET(CountryData!$A$1,'Quality check'!$A162-1,'Quality check'!BM$1-1)=0,"",OFFSET(CountryData!$A$1,'Quality check'!$A162-1,'Quality check'!BM$1-1)),"")</f>
        <v/>
      </c>
      <c r="BN162" s="308" t="str">
        <f ca="1">IF(AND(ISNUMBER($A162),ISNUMBER(BN$1)),IF(OFFSET(CountryData!$A$1,'Quality check'!$A162-1,'Quality check'!BN$1-1)=0,"",OFFSET(CountryData!$A$1,'Quality check'!$A162-1,'Quality check'!BN$1-1)),"")</f>
        <v/>
      </c>
      <c r="BO162" s="308" t="str">
        <f ca="1">IF(AND(ISNUMBER($A162),ISNUMBER(BO$1)),IF(OFFSET(CountryData!$A$1,'Quality check'!$A162-1,'Quality check'!BO$1-1)=0,"",OFFSET(CountryData!$A$1,'Quality check'!$A162-1,'Quality check'!BO$1-1)),"")</f>
        <v/>
      </c>
      <c r="BP162" s="308" t="str">
        <f ca="1">IF(AND(ISNUMBER($A162),ISNUMBER(BP$1)),IF(OFFSET(CountryData!$A$1,'Quality check'!$A162-1,'Quality check'!BP$1-1)=0,"",OFFSET(CountryData!$A$1,'Quality check'!$A162-1,'Quality check'!BP$1-1)),"")</f>
        <v/>
      </c>
      <c r="BQ162" s="308" t="str">
        <f ca="1">IF(AND(ISNUMBER($A162),ISNUMBER(BQ$1)),IF(OFFSET(CountryData!$A$1,'Quality check'!$A162-1,'Quality check'!BQ$1-1)=0,"",OFFSET(CountryData!$A$1,'Quality check'!$A162-1,'Quality check'!BQ$1-1)),"")</f>
        <v/>
      </c>
      <c r="BR162" s="308" t="str">
        <f ca="1">IF(AND(ISNUMBER($A162),ISNUMBER(BR$1)),IF(OFFSET(CountryData!$A$1,'Quality check'!$A162-1,'Quality check'!BR$1-1)=0,"",OFFSET(CountryData!$A$1,'Quality check'!$A162-1,'Quality check'!BR$1-1)),"")</f>
        <v/>
      </c>
      <c r="BS162" s="308" t="str">
        <f ca="1">IF(AND(ISNUMBER($A162),ISNUMBER(BS$1)),IF(OFFSET(CountryData!$A$1,'Quality check'!$A162-1,'Quality check'!BS$1-1)=0,"",OFFSET(CountryData!$A$1,'Quality check'!$A162-1,'Quality check'!BS$1-1)),"")</f>
        <v/>
      </c>
      <c r="BT162" s="308" t="str">
        <f ca="1">IF(AND(ISNUMBER($A162),ISNUMBER(BT$1)),IF(OFFSET(CountryData!$A$1,'Quality check'!$A162-1,'Quality check'!BT$1-1)=0,"",OFFSET(CountryData!$A$1,'Quality check'!$A162-1,'Quality check'!BT$1-1)),"")</f>
        <v/>
      </c>
      <c r="BU162" s="308" t="str">
        <f ca="1">IF(AND(ISNUMBER($A162),ISNUMBER(BU$1)),IF(OFFSET(CountryData!$A$1,'Quality check'!$A162-1,'Quality check'!BU$1-1)=0,"",OFFSET(CountryData!$A$1,'Quality check'!$A162-1,'Quality check'!BU$1-1)),"")</f>
        <v/>
      </c>
      <c r="BV162" s="308" t="str">
        <f ca="1">IF(AND(ISNUMBER($A162),ISNUMBER(BV$1)),IF(OFFSET(CountryData!$A$1,'Quality check'!$A162-1,'Quality check'!BV$1-1)=0,"",OFFSET(CountryData!$A$1,'Quality check'!$A162-1,'Quality check'!BV$1-1)),"")</f>
        <v/>
      </c>
      <c r="BW162" s="308" t="str">
        <f ca="1">IF(AND(ISNUMBER($A162),ISNUMBER(BW$1)),IF(OFFSET(CountryData!$A$1,'Quality check'!$A162-1,'Quality check'!BW$1-1)=0,"",OFFSET(CountryData!$A$1,'Quality check'!$A162-1,'Quality check'!BW$1-1)),"")</f>
        <v/>
      </c>
      <c r="BX162" s="202" t="str">
        <f ca="1">IF(AND(ISNUMBER($A162),ISNUMBER(BX$1)),IF(OFFSET(CountryData!$A$1,'Quality check'!$A162-1,'Quality check'!BX$1-1)=0,"",OFFSET(CountryData!$A$1,'Quality check'!$A162-1,'Quality check'!BX$1-1)),"")</f>
        <v/>
      </c>
      <c r="BY162" s="308" t="str">
        <f ca="1">IF(AND(ISNUMBER($A162),ISNUMBER(BY$1)),IF(OFFSET(CountryData!$A$1,'Quality check'!$A162-1,'Quality check'!BY$1-1)=0,"",OFFSET(CountryData!$A$1,'Quality check'!$A162-1,'Quality check'!BY$1-1)),"")</f>
        <v/>
      </c>
      <c r="BZ162" s="308" t="str">
        <f ca="1">IF(AND(ISNUMBER($A162),ISNUMBER(BZ$1)),IF(OFFSET(CountryData!$A$1,'Quality check'!$A162-1,'Quality check'!BZ$1-1)=0,"",OFFSET(CountryData!$A$1,'Quality check'!$A162-1,'Quality check'!BZ$1-1)),"")</f>
        <v/>
      </c>
      <c r="CA162" s="308" t="str">
        <f ca="1">IF(AND(ISNUMBER($A162),ISNUMBER(CA$1)),IF(OFFSET(CountryData!$A$1,'Quality check'!$A162-1,'Quality check'!CA$1-1)=0,"",OFFSET(CountryData!$A$1,'Quality check'!$A162-1,'Quality check'!CA$1-1)),"")</f>
        <v/>
      </c>
      <c r="CB162" s="308" t="str">
        <f ca="1">IF(AND(ISNUMBER($A162),ISNUMBER(CB$1)),IF(OFFSET(CountryData!$A$1,'Quality check'!$A162-1,'Quality check'!CB$1-1)=0,"",OFFSET(CountryData!$A$1,'Quality check'!$A162-1,'Quality check'!CB$1-1)),"")</f>
        <v/>
      </c>
      <c r="CC162" s="308" t="str">
        <f ca="1">IF(AND(ISNUMBER($A162),ISNUMBER(CC$1)),IF(OFFSET(CountryData!$A$1,'Quality check'!$A162-1,'Quality check'!CC$1-1)=0,"",OFFSET(CountryData!$A$1,'Quality check'!$A162-1,'Quality check'!CC$1-1)),"")</f>
        <v/>
      </c>
      <c r="CD162" s="308" t="str">
        <f ca="1">IF(AND(ISNUMBER($A162),ISNUMBER(CD$1)),IF(OFFSET(CountryData!$A$1,'Quality check'!$A162-1,'Quality check'!CD$1-1)=0,"",OFFSET(CountryData!$A$1,'Quality check'!$A162-1,'Quality check'!CD$1-1)),"")</f>
        <v/>
      </c>
      <c r="CE162" s="308" t="str">
        <f ca="1">IF(AND(ISNUMBER($A162),ISNUMBER(CE$1)),IF(OFFSET(CountryData!$A$1,'Quality check'!$A162-1,'Quality check'!CE$1-1)=0,"",OFFSET(CountryData!$A$1,'Quality check'!$A162-1,'Quality check'!CE$1-1)),"")</f>
        <v/>
      </c>
      <c r="CF162" s="308" t="str">
        <f ca="1">IF(AND(ISNUMBER($A162),ISNUMBER(CF$1)),IF(OFFSET(CountryData!$A$1,'Quality check'!$A162-1,'Quality check'!CF$1-1)=0,"",OFFSET(CountryData!$A$1,'Quality check'!$A162-1,'Quality check'!CF$1-1)),"")</f>
        <v/>
      </c>
      <c r="CG162" s="308" t="str">
        <f ca="1">IF(AND(ISNUMBER($A162),ISNUMBER(CG$1)),IF(OFFSET(CountryData!$A$1,'Quality check'!$A162-1,'Quality check'!CG$1-1)=0,"",OFFSET(CountryData!$A$1,'Quality check'!$A162-1,'Quality check'!CG$1-1)),"")</f>
        <v/>
      </c>
      <c r="CH162" s="308" t="str">
        <f ca="1">IF(AND(ISNUMBER($A162),ISNUMBER(CH$1)),IF(OFFSET(CountryData!$A$1,'Quality check'!$A162-1,'Quality check'!CH$1-1)=0,"",OFFSET(CountryData!$A$1,'Quality check'!$A162-1,'Quality check'!CH$1-1)),"")</f>
        <v/>
      </c>
      <c r="CI162" s="308" t="str">
        <f ca="1">IF(AND(ISNUMBER($A162),ISNUMBER(CI$1)),IF(OFFSET(CountryData!$A$1,'Quality check'!$A162-1,'Quality check'!CI$1-1)=0,"",OFFSET(CountryData!$A$1,'Quality check'!$A162-1,'Quality check'!CI$1-1)),"")</f>
        <v/>
      </c>
      <c r="CJ162" s="308" t="str">
        <f ca="1">IF(AND(ISNUMBER($A162),ISNUMBER(CJ$1)),IF(OFFSET(CountryData!$A$1,'Quality check'!$A162-1,'Quality check'!CJ$1-1)=0,"",OFFSET(CountryData!$A$1,'Quality check'!$A162-1,'Quality check'!CJ$1-1)),"")</f>
        <v/>
      </c>
      <c r="CK162" s="202" t="str">
        <f ca="1">IF(AND(ISNUMBER($A162),ISNUMBER(CK$1)),IF(OFFSET(CountryData!$A$1,'Quality check'!$A162-1,'Quality check'!CK$1-1)=0,"",OFFSET(CountryData!$A$1,'Quality check'!$A162-1,'Quality check'!CK$1-1)),"")</f>
        <v/>
      </c>
      <c r="CL162" s="308" t="str">
        <f ca="1">IF(AND(ISNUMBER($A162),ISNUMBER(CL$1)),IF(OFFSET(CountryData!$A$1,'Quality check'!$A162-1,'Quality check'!CL$1-1)=0,"",OFFSET(CountryData!$A$1,'Quality check'!$A162-1,'Quality check'!CL$1-1)),"")</f>
        <v/>
      </c>
      <c r="CM162" s="308" t="str">
        <f ca="1">IF(AND(ISNUMBER($A162),ISNUMBER(CM$1)),IF(OFFSET(CountryData!$A$1,'Quality check'!$A162-1,'Quality check'!CM$1-1)=0,"",OFFSET(CountryData!$A$1,'Quality check'!$A162-1,'Quality check'!CM$1-1)),"")</f>
        <v/>
      </c>
      <c r="CN162" s="308" t="str">
        <f ca="1">IF(AND(ISNUMBER($A162),ISNUMBER(CN$1)),IF(OFFSET(CountryData!$A$1,'Quality check'!$A162-1,'Quality check'!CN$1-1)=0,"",OFFSET(CountryData!$A$1,'Quality check'!$A162-1,'Quality check'!CN$1-1)),"")</f>
        <v/>
      </c>
      <c r="CO162" s="308" t="str">
        <f ca="1">IF(AND(ISNUMBER($A162),ISNUMBER(CO$1)),IF(OFFSET(CountryData!$A$1,'Quality check'!$A162-1,'Quality check'!CO$1-1)=0,"",OFFSET(CountryData!$A$1,'Quality check'!$A162-1,'Quality check'!CO$1-1)),"")</f>
        <v/>
      </c>
      <c r="CP162" s="308" t="str">
        <f ca="1">IF(AND(ISNUMBER($A162),ISNUMBER(CP$1)),IF(OFFSET(CountryData!$A$1,'Quality check'!$A162-1,'Quality check'!CP$1-1)=0,"",OFFSET(CountryData!$A$1,'Quality check'!$A162-1,'Quality check'!CP$1-1)),"")</f>
        <v/>
      </c>
      <c r="CQ162" s="308" t="str">
        <f ca="1">IF(AND(ISNUMBER($A162),ISNUMBER(CQ$1)),IF(OFFSET(CountryData!$A$1,'Quality check'!$A162-1,'Quality check'!CQ$1-1)=0,"",OFFSET(CountryData!$A$1,'Quality check'!$A162-1,'Quality check'!CQ$1-1)),"")</f>
        <v/>
      </c>
      <c r="CR162" s="203" t="str">
        <f ca="1">IF(AND(ISNUMBER($A162),ISNUMBER(CR$1)),IF(OFFSET(CountryData!$A$1,'Quality check'!$A162-1,'Quality check'!CR$1-1)=0,"",OFFSET(CountryData!$A$1,'Quality check'!$A162-1,'Quality check'!CR$1-1)),"")</f>
        <v/>
      </c>
      <c r="CS162" s="203" t="str">
        <f ca="1">IF(AND(ISNUMBER($A162),ISNUMBER(CS$1)),IF(OFFSET(CountryData!$A$1,'Quality check'!$A162-1,'Quality check'!CS$1-1)=0,"",OFFSET(CountryData!$A$1,'Quality check'!$A162-1,'Quality check'!CS$1-1)),"")</f>
        <v/>
      </c>
      <c r="CT162" s="203" t="str">
        <f ca="1">IF(AND(ISNUMBER($A162),ISNUMBER(CT$1)),IF(OFFSET(CountryData!$A$1,'Quality check'!$A162-1,'Quality check'!CT$1-1)=0,"",OFFSET(CountryData!$A$1,'Quality check'!$A162-1,'Quality check'!CT$1-1)),"")</f>
        <v/>
      </c>
      <c r="CU162" s="203" t="str">
        <f ca="1">IF(AND(ISNUMBER($A162),ISNUMBER(CU$1)),IF(OFFSET(CountryData!$A$1,'Quality check'!$A162-1,'Quality check'!CU$1-1)=0,"",OFFSET(CountryData!$A$1,'Quality check'!$A162-1,'Quality check'!CU$1-1)),"")</f>
        <v/>
      </c>
      <c r="CV162" s="203" t="str">
        <f ca="1">IF(AND(ISNUMBER($A162),ISNUMBER(CV$1)),IF(OFFSET(CountryData!$A$1,'Quality check'!$A162-1,'Quality check'!CV$1-1)=0,"",OFFSET(CountryData!$A$1,'Quality check'!$A162-1,'Quality check'!CV$1-1)),"")</f>
        <v/>
      </c>
      <c r="CW162" s="203" t="str">
        <f ca="1">IF(AND(ISNUMBER($A162),ISNUMBER(CW$1)),IF(OFFSET(CountryData!$A$1,'Quality check'!$A162-1,'Quality check'!CW$1-1)=0,"",OFFSET(CountryData!$A$1,'Quality check'!$A162-1,'Quality check'!CW$1-1)),"")</f>
        <v/>
      </c>
      <c r="CX162" s="203" t="str">
        <f ca="1">IF(AND(ISNUMBER($A162),ISNUMBER(CX$1)),IF(OFFSET(CountryData!$A$1,'Quality check'!$A162-1,'Quality check'!CX$1-1)=0,"",OFFSET(CountryData!$A$1,'Quality check'!$A162-1,'Quality check'!CX$1-1)),"")</f>
        <v/>
      </c>
      <c r="CY162" s="203" t="str">
        <f ca="1">IF(AND(ISNUMBER($A162),ISNUMBER(CY$1)),IF(OFFSET(CountryData!$A$1,'Quality check'!$A162-1,'Quality check'!CY$1-1)=0,"",OFFSET(CountryData!$A$1,'Quality check'!$A162-1,'Quality check'!CY$1-1)),"")</f>
        <v/>
      </c>
      <c r="CZ162" s="308" t="str">
        <f ca="1">IF(AND(ISNUMBER($A162),ISNUMBER(CZ$1)),IF(OFFSET(CountryData!$A$1,'Quality check'!$A162-1,'Quality check'!CZ$1-1)=0,"",OFFSET(CountryData!$A$1,'Quality check'!$A162-1,'Quality check'!CZ$1-1)),"")</f>
        <v/>
      </c>
      <c r="DA162" s="308" t="str">
        <f ca="1">IF(AND(ISNUMBER($A162),ISNUMBER(DA$1)),IF(OFFSET(CountryData!$A$1,'Quality check'!$A162-1,'Quality check'!DA$1-1)=0,"",OFFSET(CountryData!$A$1,'Quality check'!$A162-1,'Quality check'!DA$1-1)),"")</f>
        <v/>
      </c>
      <c r="DB162" s="202" t="str">
        <f ca="1">IF(AND(ISNUMBER($A162),ISNUMBER(DB$1)),IF(OFFSET(CountryData!$A$1,'Quality check'!$A162-1,'Quality check'!DB$1-1)=0,"",OFFSET(CountryData!$A$1,'Quality check'!$A162-1,'Quality check'!DB$1-1)),"")</f>
        <v/>
      </c>
      <c r="DC162" s="308" t="str">
        <f ca="1">IF(AND(ISNUMBER($A162),ISNUMBER(DC$1)),IF(OFFSET(CountryData!$A$1,'Quality check'!$A162-1,'Quality check'!DC$1-1)=0,"",OFFSET(CountryData!$A$1,'Quality check'!$A162-1,'Quality check'!DC$1-1)),"")</f>
        <v/>
      </c>
      <c r="DD162" s="308" t="str">
        <f ca="1">IF(AND(ISNUMBER($A162),ISNUMBER(DD$1)),IF(OFFSET(CountryData!$A$1,'Quality check'!$A162-1,'Quality check'!DD$1-1)=0,"",OFFSET(CountryData!$A$1,'Quality check'!$A162-1,'Quality check'!DD$1-1)),"")</f>
        <v/>
      </c>
      <c r="DE162" s="202" t="str">
        <f ca="1">IF(AND(ISNUMBER($A162),ISNUMBER(DE$1)),IF(OFFSET(CountryData!$A$1,'Quality check'!$A162-1,'Quality check'!DE$1-1)=0,"",OFFSET(CountryData!$A$1,'Quality check'!$A162-1,'Quality check'!DE$1-1)),"")</f>
        <v/>
      </c>
      <c r="DF162" s="203" t="str">
        <f ca="1">IF(AND(ISNUMBER($A162),ISNUMBER(DF$1)),IF(OFFSET(CountryData!$A$1,'Quality check'!$A162-1,'Quality check'!DF$1-1)=0,"",OFFSET(CountryData!$A$1,'Quality check'!$A162-1,'Quality check'!DF$1-1)),"")</f>
        <v/>
      </c>
      <c r="DG162" s="308" t="str">
        <f ca="1">IF(AND(ISNUMBER($A162),ISNUMBER(DG$1)),IF(OFFSET(CountryData!$A$1,'Quality check'!$A162-1,'Quality check'!DG$1-1)=0,"",OFFSET(CountryData!$A$1,'Quality check'!$A162-1,'Quality check'!DG$1-1)),"")</f>
        <v/>
      </c>
      <c r="DH162" s="203" t="str">
        <f ca="1">IF(AND(ISNUMBER($A162),ISNUMBER(DH$1)),IF(OFFSET(CountryData!$A$1,'Quality check'!$A162-1,'Quality check'!DH$1-1)=0,"",OFFSET(CountryData!$A$1,'Quality check'!$A162-1,'Quality check'!DH$1-1)),"")</f>
        <v/>
      </c>
      <c r="DI162" s="308" t="str">
        <f ca="1">IF(AND(ISNUMBER($A162),ISNUMBER(DI$1)),IF(OFFSET(CountryData!$A$1,'Quality check'!$A162-1,'Quality check'!DI$1-1)=0,"",OFFSET(CountryData!$A$1,'Quality check'!$A162-1,'Quality check'!DI$1-1)),"")</f>
        <v/>
      </c>
      <c r="DJ162" s="308" t="str">
        <f ca="1">IF(AND(ISNUMBER($A162),ISNUMBER(DJ$1)),IF(OFFSET(CountryData!$A$1,'Quality check'!$A162-1,'Quality check'!DJ$1-1)=0,"",OFFSET(CountryData!$A$1,'Quality check'!$A162-1,'Quality check'!DJ$1-1)),"")</f>
        <v/>
      </c>
      <c r="DK162" s="203" t="str">
        <f ca="1">IF(AND(ISNUMBER($A162),ISNUMBER(DK$1)),IF(OFFSET(CountryData!$A$1,'Quality check'!$A162-1,'Quality check'!DK$1-1)=0,"",OFFSET(CountryData!$A$1,'Quality check'!$A162-1,'Quality check'!DK$1-1)),"")</f>
        <v/>
      </c>
      <c r="DL162" s="203" t="str">
        <f ca="1">IF(AND(ISNUMBER($A162),ISNUMBER(DL$1)),IF(OFFSET(CountryData!$A$1,'Quality check'!$A162-1,'Quality check'!DL$1-1)=0,"",OFFSET(CountryData!$A$1,'Quality check'!$A162-1,'Quality check'!DL$1-1)),"")</f>
        <v/>
      </c>
      <c r="DM162" s="203" t="str">
        <f ca="1">IF(AND(ISNUMBER($A162),ISNUMBER(DM$1)),IF(OFFSET(CountryData!$A$1,'Quality check'!$A162-1,'Quality check'!DM$1-1)=0,"",OFFSET(CountryData!$A$1,'Quality check'!$A162-1,'Quality check'!DM$1-1)),"")</f>
        <v/>
      </c>
      <c r="DN162" s="203" t="str">
        <f ca="1">IF(AND(ISNUMBER($A162),ISNUMBER(DN$1)),IF(OFFSET(CountryData!$A$1,'Quality check'!$A162-1,'Quality check'!DN$1-1)=0,"",OFFSET(CountryData!$A$1,'Quality check'!$A162-1,'Quality check'!DN$1-1)),"")</f>
        <v/>
      </c>
      <c r="DO162" t="str">
        <f ca="1">IF(AND(ISNUMBER($A162),ISNUMBER(DO$1)),IF(OFFSET(CountryData!$A$1,'Quality check'!$A162-1,'Quality check'!DO$1-1)=0,"",OFFSET(CountryData!$A$1,'Quality check'!$A162-1,'Quality check'!DO$1-1)),"")</f>
        <v/>
      </c>
      <c r="DP162" t="str">
        <f ca="1">IF(AND(ISNUMBER($A162),ISNUMBER(DP$1)),IF(OFFSET(CountryData!$A$1,'Quality check'!$A162-1,'Quality check'!DP$1-1)=0,"",OFFSET(CountryData!$A$1,'Quality check'!$A162-1,'Quality check'!DP$1-1)),"")</f>
        <v/>
      </c>
      <c r="EF162" t="str">
        <f t="shared" si="17"/>
        <v/>
      </c>
      <c r="EG162" t="str">
        <f t="shared" si="18"/>
        <v/>
      </c>
      <c r="EH162" t="str">
        <f t="shared" si="16"/>
        <v/>
      </c>
    </row>
    <row r="163" spans="1:138" x14ac:dyDescent="0.25">
      <c r="A163" s="114" t="str">
        <f>IF(ISNUMBER(MATCH(C163,CountryData!$EM:$EM,0)),MATCH(C163,CountryData!$EM:$EM,0),"")</f>
        <v/>
      </c>
      <c r="F163" s="203" t="str">
        <f ca="1">IF(AND(ISNUMBER($A163),ISNUMBER(F$1)),IF(OFFSET(CountryData!$A$1,'Quality check'!$A163-1,'Quality check'!F$1-1)=0,"",OFFSET(CountryData!$A$1,'Quality check'!$A163-1,'Quality check'!F$1-1)),"")</f>
        <v/>
      </c>
      <c r="G163" s="203" t="str">
        <f ca="1">IF(AND(ISNUMBER($A163),ISNUMBER(G$1)),IF(OFFSET(CountryData!$A$1,'Quality check'!$A163-1,'Quality check'!G$1-1)=0,"",OFFSET(CountryData!$A$1,'Quality check'!$A163-1,'Quality check'!G$1-1)),"")</f>
        <v/>
      </c>
      <c r="H163" s="202" t="str">
        <f ca="1">IF(AND(ISNUMBER($A163),ISNUMBER(H$1)),IF(OFFSET(CountryData!$A$1,'Quality check'!$A163-1,'Quality check'!H$1-1)=0,"",OFFSET(CountryData!$A$1,'Quality check'!$A163-1,'Quality check'!H$1-1)),"")</f>
        <v/>
      </c>
      <c r="I163" s="202" t="str">
        <f ca="1">IF(AND(ISNUMBER($A163),ISNUMBER(I$1)),IF(OFFSET(CountryData!$A$1,'Quality check'!$A163-1,'Quality check'!I$1-1)=0,"",OFFSET(CountryData!$A$1,'Quality check'!$A163-1,'Quality check'!I$1-1)),"")</f>
        <v/>
      </c>
      <c r="J163" s="203" t="str">
        <f ca="1">IF(AND(ISNUMBER($A163),ISNUMBER(J$1)),IF(OFFSET(CountryData!$A$1,'Quality check'!$A163-1,'Quality check'!J$1-1)=0,"",OFFSET(CountryData!$A$1,'Quality check'!$A163-1,'Quality check'!J$1-1)),"")</f>
        <v/>
      </c>
      <c r="K163" s="203" t="str">
        <f ca="1">IF(AND(ISNUMBER($A163),ISNUMBER(K$1)),IF(OFFSET(CountryData!$A$1,'Quality check'!$A163-1,'Quality check'!K$1-1)=0,"",OFFSET(CountryData!$A$1,'Quality check'!$A163-1,'Quality check'!K$1-1)),"")</f>
        <v/>
      </c>
      <c r="L163" s="203" t="str">
        <f ca="1">IF(AND(ISNUMBER($A163),ISNUMBER(L$1)),IF(OFFSET(CountryData!$A$1,'Quality check'!$A163-1,'Quality check'!L$1-1)=0,"",OFFSET(CountryData!$A$1,'Quality check'!$A163-1,'Quality check'!L$1-1)),"")</f>
        <v/>
      </c>
      <c r="M163" s="203" t="str">
        <f ca="1">IF(AND(ISNUMBER($A163),ISNUMBER(M$1)),IF(OFFSET(CountryData!$A$1,'Quality check'!$A163-1,'Quality check'!M$1-1)=0,"",OFFSET(CountryData!$A$1,'Quality check'!$A163-1,'Quality check'!M$1-1)),"")</f>
        <v/>
      </c>
      <c r="N163" s="203" t="str">
        <f ca="1">IF(AND(ISNUMBER($A163),ISNUMBER(N$1)),IF(OFFSET(CountryData!$A$1,'Quality check'!$A163-1,'Quality check'!N$1-1)=0,"",OFFSET(CountryData!$A$1,'Quality check'!$A163-1,'Quality check'!N$1-1)),"")</f>
        <v/>
      </c>
      <c r="O163" s="203" t="str">
        <f ca="1">IF(AND(ISNUMBER($A163),ISNUMBER(O$1)),IF(OFFSET(CountryData!$A$1,'Quality check'!$A163-1,'Quality check'!O$1-1)=0,"",OFFSET(CountryData!$A$1,'Quality check'!$A163-1,'Quality check'!O$1-1)),"")</f>
        <v/>
      </c>
      <c r="P163" s="203" t="str">
        <f ca="1">IF(AND(ISNUMBER($A163),ISNUMBER(P$1)),IF(OFFSET(CountryData!$A$1,'Quality check'!$A163-1,'Quality check'!P$1-1)=0,"",OFFSET(CountryData!$A$1,'Quality check'!$A163-1,'Quality check'!P$1-1)),"")</f>
        <v/>
      </c>
      <c r="Q163" s="203" t="str">
        <f ca="1">IF(AND(ISNUMBER($A163),ISNUMBER(Q$1)),IF(OFFSET(CountryData!$A$1,'Quality check'!$A163-1,'Quality check'!Q$1-1)=0,"",OFFSET(CountryData!$A$1,'Quality check'!$A163-1,'Quality check'!Q$1-1)),"")</f>
        <v/>
      </c>
      <c r="R163" s="203" t="str">
        <f ca="1">IF(AND(ISNUMBER($A163),ISNUMBER(R$1)),IF(OFFSET(CountryData!$A$1,'Quality check'!$A163-1,'Quality check'!R$1-1)=0,"",OFFSET(CountryData!$A$1,'Quality check'!$A163-1,'Quality check'!R$1-1)),"")</f>
        <v/>
      </c>
      <c r="S163" s="203" t="str">
        <f ca="1">IF(AND(ISNUMBER($A163),ISNUMBER(S$1)),IF(OFFSET(CountryData!$A$1,'Quality check'!$A163-1,'Quality check'!S$1-1)=0,"",OFFSET(CountryData!$A$1,'Quality check'!$A163-1,'Quality check'!S$1-1)),"")</f>
        <v/>
      </c>
      <c r="T163" s="202" t="str">
        <f ca="1">IF(AND(ISNUMBER($A163),ISNUMBER(T$1)),IF(OFFSET(CountryData!$A$1,'Quality check'!$A163-1,'Quality check'!T$1-1)=0,"",OFFSET(CountryData!$A$1,'Quality check'!$A163-1,'Quality check'!T$1-1)),"")</f>
        <v/>
      </c>
      <c r="U163" s="203" t="str">
        <f ca="1">IF(AND(ISNUMBER($A163),ISNUMBER(U$1)),IF(OFFSET(CountryData!$A$1,'Quality check'!$A163-1,'Quality check'!U$1-1)=0,"",OFFSET(CountryData!$A$1,'Quality check'!$A163-1,'Quality check'!U$1-1)),"")</f>
        <v/>
      </c>
      <c r="V163" s="203" t="str">
        <f ca="1">IF(AND(ISNUMBER($A163),ISNUMBER(V$1)),IF(OFFSET(CountryData!$A$1,'Quality check'!$A163-1,'Quality check'!V$1-1)=0,"",OFFSET(CountryData!$A$1,'Quality check'!$A163-1,'Quality check'!V$1-1)),"")</f>
        <v/>
      </c>
      <c r="W163" s="202" t="str">
        <f ca="1">IF(AND(ISNUMBER($A163),ISNUMBER(W$1)),IF(OFFSET(CountryData!$A$1,'Quality check'!$A163-1,'Quality check'!W$1-1)=0,"",OFFSET(CountryData!$A$1,'Quality check'!$A163-1,'Quality check'!W$1-1)),"")</f>
        <v/>
      </c>
      <c r="X163" s="202" t="str">
        <f ca="1">IF(AND(ISNUMBER($A163),ISNUMBER(X$1)),IF(OFFSET(CountryData!$A$1,'Quality check'!$A163-1,'Quality check'!X$1-1)=0,"",OFFSET(CountryData!$A$1,'Quality check'!$A163-1,'Quality check'!X$1-1)),"")</f>
        <v/>
      </c>
      <c r="Y163" s="202" t="str">
        <f ca="1">IF(AND(ISNUMBER($A163),ISNUMBER(Y$1)),IF(OFFSET(CountryData!$A$1,'Quality check'!$A163-1,'Quality check'!Y$1-1)=0,"",OFFSET(CountryData!$A$1,'Quality check'!$A163-1,'Quality check'!Y$1-1)),"")</f>
        <v/>
      </c>
      <c r="Z163" s="202" t="str">
        <f ca="1">IF(AND(ISNUMBER($A163),ISNUMBER(Z$1)),IF(OFFSET(CountryData!$A$1,'Quality check'!$A163-1,'Quality check'!Z$1-1)=0,"",OFFSET(CountryData!$A$1,'Quality check'!$A163-1,'Quality check'!Z$1-1)),"")</f>
        <v/>
      </c>
      <c r="AA163" s="203" t="str">
        <f ca="1">IF(AND(ISNUMBER($A163),ISNUMBER(AA$1)),IF(OFFSET(CountryData!$A$1,'Quality check'!$A163-1,'Quality check'!AA$1-1)=0,"",OFFSET(CountryData!$A$1,'Quality check'!$A163-1,'Quality check'!AA$1-1)),"")</f>
        <v/>
      </c>
      <c r="AB163" s="203" t="str">
        <f ca="1">IF(AND(ISNUMBER($A163),ISNUMBER(AB$1)),IF(OFFSET(CountryData!$A$1,'Quality check'!$A163-1,'Quality check'!AB$1-1)=0,"",OFFSET(CountryData!$A$1,'Quality check'!$A163-1,'Quality check'!AB$1-1)),"")</f>
        <v/>
      </c>
      <c r="AC163" s="203" t="str">
        <f ca="1">IF(AND(ISNUMBER($A163),ISNUMBER(AC$1)),IF(OFFSET(CountryData!$A$1,'Quality check'!$A163-1,'Quality check'!AC$1-1)=0,"",OFFSET(CountryData!$A$1,'Quality check'!$A163-1,'Quality check'!AC$1-1)),"")</f>
        <v/>
      </c>
      <c r="AD163" s="203" t="str">
        <f ca="1">IF(AND(ISNUMBER($A163),ISNUMBER(AD$1)),IF(OFFSET(CountryData!$A$1,'Quality check'!$A163-1,'Quality check'!AD$1-1)=0,"",OFFSET(CountryData!$A$1,'Quality check'!$A163-1,'Quality check'!AD$1-1)),"")</f>
        <v/>
      </c>
      <c r="AE163" s="202" t="str">
        <f ca="1">IF(AND(ISNUMBER($A163),ISNUMBER(AE$1)),IF(OFFSET(CountryData!$A$1,'Quality check'!$A163-1,'Quality check'!AE$1-1)=0,"",OFFSET(CountryData!$A$1,'Quality check'!$A163-1,'Quality check'!AE$1-1)),"")</f>
        <v/>
      </c>
      <c r="AF163" s="308" t="str">
        <f ca="1">IF(AND(ISNUMBER($A163),ISNUMBER(AF$1)),IF(OFFSET(CountryData!$A$1,'Quality check'!$A163-1,'Quality check'!AF$1-1)=0,"",OFFSET(CountryData!$A$1,'Quality check'!$A163-1,'Quality check'!AF$1-1)),"")</f>
        <v/>
      </c>
      <c r="AG163" s="203" t="str">
        <f ca="1">IF(AND(ISNUMBER($A163),ISNUMBER(AG$1)),IF(OFFSET(CountryData!$A$1,'Quality check'!$A163-1,'Quality check'!AG$1-1)=0,"",OFFSET(CountryData!$A$1,'Quality check'!$A163-1,'Quality check'!AG$1-1)),"")</f>
        <v/>
      </c>
      <c r="AH163" s="203" t="str">
        <f ca="1">IF(AND(ISNUMBER($A163),ISNUMBER(AH$1)),IF(OFFSET(CountryData!$A$1,'Quality check'!$A163-1,'Quality check'!AH$1-1)=0,"",OFFSET(CountryData!$A$1,'Quality check'!$A163-1,'Quality check'!AH$1-1)),"")</f>
        <v/>
      </c>
      <c r="AI163" s="203" t="str">
        <f ca="1">IF(AND(ISNUMBER($A163),ISNUMBER(AI$1)),IF(OFFSET(CountryData!$A$1,'Quality check'!$A163-1,'Quality check'!AI$1-1)=0,"",OFFSET(CountryData!$A$1,'Quality check'!$A163-1,'Quality check'!AI$1-1)),"")</f>
        <v/>
      </c>
      <c r="AJ163" s="202" t="str">
        <f ca="1">IF(AND(ISNUMBER($A163),ISNUMBER(AJ$1)),IF(OFFSET(CountryData!$A$1,'Quality check'!$A163-1,'Quality check'!AJ$1-1)=0,"",OFFSET(CountryData!$A$1,'Quality check'!$A163-1,'Quality check'!AJ$1-1)),"")</f>
        <v/>
      </c>
      <c r="AK163" s="202" t="str">
        <f ca="1">IF(AND(ISNUMBER($A163),ISNUMBER(AK$1)),IF(OFFSET(CountryData!$A$1,'Quality check'!$A163-1,'Quality check'!AK$1-1)=0,"",OFFSET(CountryData!$A$1,'Quality check'!$A163-1,'Quality check'!AK$1-1)),"")</f>
        <v/>
      </c>
      <c r="AL163" s="202" t="str">
        <f ca="1">IF(AND(ISNUMBER($A163),ISNUMBER(AL$1)),IF(OFFSET(CountryData!$A$1,'Quality check'!$A163-1,'Quality check'!AL$1-1)=0,"",OFFSET(CountryData!$A$1,'Quality check'!$A163-1,'Quality check'!AL$1-1)),"")</f>
        <v/>
      </c>
      <c r="AM163" s="202" t="str">
        <f ca="1">IF(AND(ISNUMBER($A163),ISNUMBER(AM$1)),IF(OFFSET(CountryData!$A$1,'Quality check'!$A163-1,'Quality check'!AM$1-1)=0,"",OFFSET(CountryData!$A$1,'Quality check'!$A163-1,'Quality check'!AM$1-1)),"")</f>
        <v/>
      </c>
      <c r="AN163" s="202" t="str">
        <f ca="1">IF(AND(ISNUMBER($A163),ISNUMBER(AN$1)),IF(OFFSET(CountryData!$A$1,'Quality check'!$A163-1,'Quality check'!AN$1-1)=0,"",OFFSET(CountryData!$A$1,'Quality check'!$A163-1,'Quality check'!AN$1-1)),"")</f>
        <v/>
      </c>
      <c r="AO163" s="203" t="str">
        <f ca="1">IF(AND(ISNUMBER($A163),ISNUMBER(AO$1)),IF(OFFSET(CountryData!$A$1,'Quality check'!$A163-1,'Quality check'!AO$1-1)=0,"",OFFSET(CountryData!$A$1,'Quality check'!$A163-1,'Quality check'!AO$1-1)),"")</f>
        <v/>
      </c>
      <c r="AP163" s="203" t="str">
        <f ca="1">IF(AND(ISNUMBER($A163),ISNUMBER(AP$1)),IF(OFFSET(CountryData!$A$1,'Quality check'!$A163-1,'Quality check'!AP$1-1)=0,"",OFFSET(CountryData!$A$1,'Quality check'!$A163-1,'Quality check'!AP$1-1)),"")</f>
        <v/>
      </c>
      <c r="AQ163" s="202" t="str">
        <f ca="1">IF(AND(ISNUMBER($A163),ISNUMBER(AQ$1)),IF(OFFSET(CountryData!$A$1,'Quality check'!$A163-1,'Quality check'!AQ$1-1)=0,"",OFFSET(CountryData!$A$1,'Quality check'!$A163-1,'Quality check'!AQ$1-1)),"")</f>
        <v/>
      </c>
      <c r="AR163" s="202" t="str">
        <f ca="1">IF(AND(ISNUMBER($A163),ISNUMBER(AR$1)),IF(OFFSET(CountryData!$A$1,'Quality check'!$A163-1,'Quality check'!AR$1-1)=0,"",OFFSET(CountryData!$A$1,'Quality check'!$A163-1,'Quality check'!AR$1-1)),"")</f>
        <v/>
      </c>
      <c r="AS163" s="202" t="str">
        <f ca="1">IF(AND(ISNUMBER($A163),ISNUMBER(AS$1)),IF(OFFSET(CountryData!$A$1,'Quality check'!$A163-1,'Quality check'!AS$1-1)=0,"",OFFSET(CountryData!$A$1,'Quality check'!$A163-1,'Quality check'!AS$1-1)),"")</f>
        <v/>
      </c>
      <c r="AT163" s="202" t="str">
        <f ca="1">IF(AND(ISNUMBER($A163),ISNUMBER(AT$1)),IF(OFFSET(CountryData!$A$1,'Quality check'!$A163-1,'Quality check'!AT$1-1)=0,"",OFFSET(CountryData!$A$1,'Quality check'!$A163-1,'Quality check'!AT$1-1)),"")</f>
        <v/>
      </c>
      <c r="AU163" s="202" t="str">
        <f ca="1">IF(AND(ISNUMBER($A163),ISNUMBER(AU$1)),IF(OFFSET(CountryData!$A$1,'Quality check'!$A163-1,'Quality check'!AU$1-1)=0,"",OFFSET(CountryData!$A$1,'Quality check'!$A163-1,'Quality check'!AU$1-1)),"")</f>
        <v/>
      </c>
      <c r="AV163" s="202" t="str">
        <f ca="1">IF(AND(ISNUMBER($A163),ISNUMBER(AV$1)),IF(OFFSET(CountryData!$A$1,'Quality check'!$A163-1,'Quality check'!AV$1-1)=0,"",OFFSET(CountryData!$A$1,'Quality check'!$A163-1,'Quality check'!AV$1-1)),"")</f>
        <v/>
      </c>
      <c r="AW163" s="203" t="str">
        <f ca="1">IF(AND(ISNUMBER($A163),ISNUMBER(AW$1)),IF(OFFSET(CountryData!$A$1,'Quality check'!$A163-1,'Quality check'!AW$1-1)=0,"",OFFSET(CountryData!$A$1,'Quality check'!$A163-1,'Quality check'!AW$1-1)),"")</f>
        <v/>
      </c>
      <c r="AX163" s="203" t="str">
        <f ca="1">IF(AND(ISNUMBER($A163),ISNUMBER(AX$1)),IF(OFFSET(CountryData!$A$1,'Quality check'!$A163-1,'Quality check'!AX$1-1)=0,"",OFFSET(CountryData!$A$1,'Quality check'!$A163-1,'Quality check'!AX$1-1)),"")</f>
        <v/>
      </c>
      <c r="AY163" s="202" t="str">
        <f ca="1">IF(AND(ISNUMBER($A163),ISNUMBER(AY$1)),IF(OFFSET(CountryData!$A$1,'Quality check'!$A163-1,'Quality check'!AY$1-1)=0,"",OFFSET(CountryData!$A$1,'Quality check'!$A163-1,'Quality check'!AY$1-1)),"")</f>
        <v/>
      </c>
      <c r="AZ163" s="202" t="str">
        <f ca="1">IF(AND(ISNUMBER($A163),ISNUMBER(AZ$1)),IF(OFFSET(CountryData!$A$1,'Quality check'!$A163-1,'Quality check'!AZ$1-1)=0,"",OFFSET(CountryData!$A$1,'Quality check'!$A163-1,'Quality check'!AZ$1-1)),"")</f>
        <v/>
      </c>
      <c r="BA163" s="202" t="str">
        <f ca="1">IF(AND(ISNUMBER($A163),ISNUMBER(BA$1)),IF(OFFSET(CountryData!$A$1,'Quality check'!$A163-1,'Quality check'!BA$1-1)=0,"",OFFSET(CountryData!$A$1,'Quality check'!$A163-1,'Quality check'!BA$1-1)),"")</f>
        <v/>
      </c>
      <c r="BB163" s="202" t="str">
        <f ca="1">IF(AND(ISNUMBER($A163),ISNUMBER(BB$1)),IF(OFFSET(CountryData!$A$1,'Quality check'!$A163-1,'Quality check'!BB$1-1)=0,"",OFFSET(CountryData!$A$1,'Quality check'!$A163-1,'Quality check'!BB$1-1)),"")</f>
        <v/>
      </c>
      <c r="BC163" s="202" t="str">
        <f ca="1">IF(AND(ISNUMBER($A163),ISNUMBER(BC$1)),IF(OFFSET(CountryData!$A$1,'Quality check'!$A163-1,'Quality check'!BC$1-1)=0,"",OFFSET(CountryData!$A$1,'Quality check'!$A163-1,'Quality check'!BC$1-1)),"")</f>
        <v/>
      </c>
      <c r="BD163" s="313" t="str">
        <f ca="1">IF(AND(ISNUMBER($A163),ISNUMBER(BD$1)),IF(OFFSET(CountryData!$A$1,'Quality check'!$A163-1,'Quality check'!BD$1-1)=0,"",OFFSET(CountryData!$A$1,'Quality check'!$A163-1,'Quality check'!BD$1-1)),"")</f>
        <v/>
      </c>
      <c r="BE163" s="313" t="str">
        <f ca="1">IF(AND(ISNUMBER($A163),ISNUMBER(BE$1)),IF(OFFSET(CountryData!$A$1,'Quality check'!$A163-1,'Quality check'!BE$1-1)=0,"",OFFSET(CountryData!$A$1,'Quality check'!$A163-1,'Quality check'!BE$1-1)),"")</f>
        <v/>
      </c>
      <c r="BF163" s="313" t="str">
        <f ca="1">IF(AND(ISNUMBER($A163),ISNUMBER(BF$1)),IF(OFFSET(CountryData!$A$1,'Quality check'!$A163-1,'Quality check'!BF$1-1)=0,"",OFFSET(CountryData!$A$1,'Quality check'!$A163-1,'Quality check'!BF$1-1)),"")</f>
        <v/>
      </c>
      <c r="BG163" s="203" t="str">
        <f ca="1">IF(AND(ISNUMBER($A163),ISNUMBER(BG$1)),IF(OFFSET(CountryData!$A$1,'Quality check'!$A163-1,'Quality check'!BG$1-1)=0,"",OFFSET(CountryData!$A$1,'Quality check'!$A163-1,'Quality check'!BG$1-1)),"")</f>
        <v/>
      </c>
      <c r="BH163" s="202" t="str">
        <f ca="1">IF(AND(ISNUMBER($A163),ISNUMBER(BH$1)),IF(OFFSET(CountryData!$A$1,'Quality check'!$A163-1,'Quality check'!BH$1-1)=0,"",OFFSET(CountryData!$A$1,'Quality check'!$A163-1,'Quality check'!BH$1-1)),"")</f>
        <v/>
      </c>
      <c r="BI163" s="203" t="str">
        <f ca="1">IF(AND(ISNUMBER($A163),ISNUMBER(BI$1)),IF(OFFSET(CountryData!$A$1,'Quality check'!$A163-1,'Quality check'!BI$1-1)=0,"",OFFSET(CountryData!$A$1,'Quality check'!$A163-1,'Quality check'!BI$1-1)),"")</f>
        <v/>
      </c>
      <c r="BJ163" s="202" t="str">
        <f ca="1">IF(AND(ISNUMBER($A163),ISNUMBER(BJ$1)),IF(OFFSET(CountryData!$A$1,'Quality check'!$A163-1,'Quality check'!BJ$1-1)=0,"",OFFSET(CountryData!$A$1,'Quality check'!$A163-1,'Quality check'!BJ$1-1)),"")</f>
        <v/>
      </c>
      <c r="BK163" s="202" t="str">
        <f ca="1">IF(AND(ISNUMBER($A163),ISNUMBER(BK$1)),IF(OFFSET(CountryData!$A$1,'Quality check'!$A163-1,'Quality check'!BK$1-1)=0,"",OFFSET(CountryData!$A$1,'Quality check'!$A163-1,'Quality check'!BK$1-1)),"")</f>
        <v/>
      </c>
      <c r="BL163" s="308" t="str">
        <f ca="1">IF(AND(ISNUMBER($A163),ISNUMBER(BL$1)),IF(OFFSET(CountryData!$A$1,'Quality check'!$A163-1,'Quality check'!BL$1-1)=0,"",OFFSET(CountryData!$A$1,'Quality check'!$A163-1,'Quality check'!BL$1-1)),"")</f>
        <v/>
      </c>
      <c r="BM163" s="308" t="str">
        <f ca="1">IF(AND(ISNUMBER($A163),ISNUMBER(BM$1)),IF(OFFSET(CountryData!$A$1,'Quality check'!$A163-1,'Quality check'!BM$1-1)=0,"",OFFSET(CountryData!$A$1,'Quality check'!$A163-1,'Quality check'!BM$1-1)),"")</f>
        <v/>
      </c>
      <c r="BN163" s="308" t="str">
        <f ca="1">IF(AND(ISNUMBER($A163),ISNUMBER(BN$1)),IF(OFFSET(CountryData!$A$1,'Quality check'!$A163-1,'Quality check'!BN$1-1)=0,"",OFFSET(CountryData!$A$1,'Quality check'!$A163-1,'Quality check'!BN$1-1)),"")</f>
        <v/>
      </c>
      <c r="BO163" s="308" t="str">
        <f ca="1">IF(AND(ISNUMBER($A163),ISNUMBER(BO$1)),IF(OFFSET(CountryData!$A$1,'Quality check'!$A163-1,'Quality check'!BO$1-1)=0,"",OFFSET(CountryData!$A$1,'Quality check'!$A163-1,'Quality check'!BO$1-1)),"")</f>
        <v/>
      </c>
      <c r="BP163" s="308" t="str">
        <f ca="1">IF(AND(ISNUMBER($A163),ISNUMBER(BP$1)),IF(OFFSET(CountryData!$A$1,'Quality check'!$A163-1,'Quality check'!BP$1-1)=0,"",OFFSET(CountryData!$A$1,'Quality check'!$A163-1,'Quality check'!BP$1-1)),"")</f>
        <v/>
      </c>
      <c r="BQ163" s="308" t="str">
        <f ca="1">IF(AND(ISNUMBER($A163),ISNUMBER(BQ$1)),IF(OFFSET(CountryData!$A$1,'Quality check'!$A163-1,'Quality check'!BQ$1-1)=0,"",OFFSET(CountryData!$A$1,'Quality check'!$A163-1,'Quality check'!BQ$1-1)),"")</f>
        <v/>
      </c>
      <c r="BR163" s="308" t="str">
        <f ca="1">IF(AND(ISNUMBER($A163),ISNUMBER(BR$1)),IF(OFFSET(CountryData!$A$1,'Quality check'!$A163-1,'Quality check'!BR$1-1)=0,"",OFFSET(CountryData!$A$1,'Quality check'!$A163-1,'Quality check'!BR$1-1)),"")</f>
        <v/>
      </c>
      <c r="BS163" s="308" t="str">
        <f ca="1">IF(AND(ISNUMBER($A163),ISNUMBER(BS$1)),IF(OFFSET(CountryData!$A$1,'Quality check'!$A163-1,'Quality check'!BS$1-1)=0,"",OFFSET(CountryData!$A$1,'Quality check'!$A163-1,'Quality check'!BS$1-1)),"")</f>
        <v/>
      </c>
      <c r="BT163" s="308" t="str">
        <f ca="1">IF(AND(ISNUMBER($A163),ISNUMBER(BT$1)),IF(OFFSET(CountryData!$A$1,'Quality check'!$A163-1,'Quality check'!BT$1-1)=0,"",OFFSET(CountryData!$A$1,'Quality check'!$A163-1,'Quality check'!BT$1-1)),"")</f>
        <v/>
      </c>
      <c r="BU163" s="308" t="str">
        <f ca="1">IF(AND(ISNUMBER($A163),ISNUMBER(BU$1)),IF(OFFSET(CountryData!$A$1,'Quality check'!$A163-1,'Quality check'!BU$1-1)=0,"",OFFSET(CountryData!$A$1,'Quality check'!$A163-1,'Quality check'!BU$1-1)),"")</f>
        <v/>
      </c>
      <c r="BV163" s="308" t="str">
        <f ca="1">IF(AND(ISNUMBER($A163),ISNUMBER(BV$1)),IF(OFFSET(CountryData!$A$1,'Quality check'!$A163-1,'Quality check'!BV$1-1)=0,"",OFFSET(CountryData!$A$1,'Quality check'!$A163-1,'Quality check'!BV$1-1)),"")</f>
        <v/>
      </c>
      <c r="BW163" s="308" t="str">
        <f ca="1">IF(AND(ISNUMBER($A163),ISNUMBER(BW$1)),IF(OFFSET(CountryData!$A$1,'Quality check'!$A163-1,'Quality check'!BW$1-1)=0,"",OFFSET(CountryData!$A$1,'Quality check'!$A163-1,'Quality check'!BW$1-1)),"")</f>
        <v/>
      </c>
      <c r="BX163" s="202" t="str">
        <f ca="1">IF(AND(ISNUMBER($A163),ISNUMBER(BX$1)),IF(OFFSET(CountryData!$A$1,'Quality check'!$A163-1,'Quality check'!BX$1-1)=0,"",OFFSET(CountryData!$A$1,'Quality check'!$A163-1,'Quality check'!BX$1-1)),"")</f>
        <v/>
      </c>
      <c r="BY163" s="308" t="str">
        <f ca="1">IF(AND(ISNUMBER($A163),ISNUMBER(BY$1)),IF(OFFSET(CountryData!$A$1,'Quality check'!$A163-1,'Quality check'!BY$1-1)=0,"",OFFSET(CountryData!$A$1,'Quality check'!$A163-1,'Quality check'!BY$1-1)),"")</f>
        <v/>
      </c>
      <c r="BZ163" s="308" t="str">
        <f ca="1">IF(AND(ISNUMBER($A163),ISNUMBER(BZ$1)),IF(OFFSET(CountryData!$A$1,'Quality check'!$A163-1,'Quality check'!BZ$1-1)=0,"",OFFSET(CountryData!$A$1,'Quality check'!$A163-1,'Quality check'!BZ$1-1)),"")</f>
        <v/>
      </c>
      <c r="CA163" s="308" t="str">
        <f ca="1">IF(AND(ISNUMBER($A163),ISNUMBER(CA$1)),IF(OFFSET(CountryData!$A$1,'Quality check'!$A163-1,'Quality check'!CA$1-1)=0,"",OFFSET(CountryData!$A$1,'Quality check'!$A163-1,'Quality check'!CA$1-1)),"")</f>
        <v/>
      </c>
      <c r="CB163" s="308" t="str">
        <f ca="1">IF(AND(ISNUMBER($A163),ISNUMBER(CB$1)),IF(OFFSET(CountryData!$A$1,'Quality check'!$A163-1,'Quality check'!CB$1-1)=0,"",OFFSET(CountryData!$A$1,'Quality check'!$A163-1,'Quality check'!CB$1-1)),"")</f>
        <v/>
      </c>
      <c r="CC163" s="308" t="str">
        <f ca="1">IF(AND(ISNUMBER($A163),ISNUMBER(CC$1)),IF(OFFSET(CountryData!$A$1,'Quality check'!$A163-1,'Quality check'!CC$1-1)=0,"",OFFSET(CountryData!$A$1,'Quality check'!$A163-1,'Quality check'!CC$1-1)),"")</f>
        <v/>
      </c>
      <c r="CD163" s="308" t="str">
        <f ca="1">IF(AND(ISNUMBER($A163),ISNUMBER(CD$1)),IF(OFFSET(CountryData!$A$1,'Quality check'!$A163-1,'Quality check'!CD$1-1)=0,"",OFFSET(CountryData!$A$1,'Quality check'!$A163-1,'Quality check'!CD$1-1)),"")</f>
        <v/>
      </c>
      <c r="CE163" s="308" t="str">
        <f ca="1">IF(AND(ISNUMBER($A163),ISNUMBER(CE$1)),IF(OFFSET(CountryData!$A$1,'Quality check'!$A163-1,'Quality check'!CE$1-1)=0,"",OFFSET(CountryData!$A$1,'Quality check'!$A163-1,'Quality check'!CE$1-1)),"")</f>
        <v/>
      </c>
      <c r="CF163" s="308" t="str">
        <f ca="1">IF(AND(ISNUMBER($A163),ISNUMBER(CF$1)),IF(OFFSET(CountryData!$A$1,'Quality check'!$A163-1,'Quality check'!CF$1-1)=0,"",OFFSET(CountryData!$A$1,'Quality check'!$A163-1,'Quality check'!CF$1-1)),"")</f>
        <v/>
      </c>
      <c r="CG163" s="308" t="str">
        <f ca="1">IF(AND(ISNUMBER($A163),ISNUMBER(CG$1)),IF(OFFSET(CountryData!$A$1,'Quality check'!$A163-1,'Quality check'!CG$1-1)=0,"",OFFSET(CountryData!$A$1,'Quality check'!$A163-1,'Quality check'!CG$1-1)),"")</f>
        <v/>
      </c>
      <c r="CH163" s="308" t="str">
        <f ca="1">IF(AND(ISNUMBER($A163),ISNUMBER(CH$1)),IF(OFFSET(CountryData!$A$1,'Quality check'!$A163-1,'Quality check'!CH$1-1)=0,"",OFFSET(CountryData!$A$1,'Quality check'!$A163-1,'Quality check'!CH$1-1)),"")</f>
        <v/>
      </c>
      <c r="CI163" s="308" t="str">
        <f ca="1">IF(AND(ISNUMBER($A163),ISNUMBER(CI$1)),IF(OFFSET(CountryData!$A$1,'Quality check'!$A163-1,'Quality check'!CI$1-1)=0,"",OFFSET(CountryData!$A$1,'Quality check'!$A163-1,'Quality check'!CI$1-1)),"")</f>
        <v/>
      </c>
      <c r="CJ163" s="308" t="str">
        <f ca="1">IF(AND(ISNUMBER($A163),ISNUMBER(CJ$1)),IF(OFFSET(CountryData!$A$1,'Quality check'!$A163-1,'Quality check'!CJ$1-1)=0,"",OFFSET(CountryData!$A$1,'Quality check'!$A163-1,'Quality check'!CJ$1-1)),"")</f>
        <v/>
      </c>
      <c r="CK163" s="202" t="str">
        <f ca="1">IF(AND(ISNUMBER($A163),ISNUMBER(CK$1)),IF(OFFSET(CountryData!$A$1,'Quality check'!$A163-1,'Quality check'!CK$1-1)=0,"",OFFSET(CountryData!$A$1,'Quality check'!$A163-1,'Quality check'!CK$1-1)),"")</f>
        <v/>
      </c>
      <c r="CL163" s="308" t="str">
        <f ca="1">IF(AND(ISNUMBER($A163),ISNUMBER(CL$1)),IF(OFFSET(CountryData!$A$1,'Quality check'!$A163-1,'Quality check'!CL$1-1)=0,"",OFFSET(CountryData!$A$1,'Quality check'!$A163-1,'Quality check'!CL$1-1)),"")</f>
        <v/>
      </c>
      <c r="CM163" s="308" t="str">
        <f ca="1">IF(AND(ISNUMBER($A163),ISNUMBER(CM$1)),IF(OFFSET(CountryData!$A$1,'Quality check'!$A163-1,'Quality check'!CM$1-1)=0,"",OFFSET(CountryData!$A$1,'Quality check'!$A163-1,'Quality check'!CM$1-1)),"")</f>
        <v/>
      </c>
      <c r="CN163" s="308" t="str">
        <f ca="1">IF(AND(ISNUMBER($A163),ISNUMBER(CN$1)),IF(OFFSET(CountryData!$A$1,'Quality check'!$A163-1,'Quality check'!CN$1-1)=0,"",OFFSET(CountryData!$A$1,'Quality check'!$A163-1,'Quality check'!CN$1-1)),"")</f>
        <v/>
      </c>
      <c r="CO163" s="308" t="str">
        <f ca="1">IF(AND(ISNUMBER($A163),ISNUMBER(CO$1)),IF(OFFSET(CountryData!$A$1,'Quality check'!$A163-1,'Quality check'!CO$1-1)=0,"",OFFSET(CountryData!$A$1,'Quality check'!$A163-1,'Quality check'!CO$1-1)),"")</f>
        <v/>
      </c>
      <c r="CP163" s="308" t="str">
        <f ca="1">IF(AND(ISNUMBER($A163),ISNUMBER(CP$1)),IF(OFFSET(CountryData!$A$1,'Quality check'!$A163-1,'Quality check'!CP$1-1)=0,"",OFFSET(CountryData!$A$1,'Quality check'!$A163-1,'Quality check'!CP$1-1)),"")</f>
        <v/>
      </c>
      <c r="CQ163" s="308" t="str">
        <f ca="1">IF(AND(ISNUMBER($A163),ISNUMBER(CQ$1)),IF(OFFSET(CountryData!$A$1,'Quality check'!$A163-1,'Quality check'!CQ$1-1)=0,"",OFFSET(CountryData!$A$1,'Quality check'!$A163-1,'Quality check'!CQ$1-1)),"")</f>
        <v/>
      </c>
      <c r="CR163" s="203" t="str">
        <f ca="1">IF(AND(ISNUMBER($A163),ISNUMBER(CR$1)),IF(OFFSET(CountryData!$A$1,'Quality check'!$A163-1,'Quality check'!CR$1-1)=0,"",OFFSET(CountryData!$A$1,'Quality check'!$A163-1,'Quality check'!CR$1-1)),"")</f>
        <v/>
      </c>
      <c r="CS163" s="203" t="str">
        <f ca="1">IF(AND(ISNUMBER($A163),ISNUMBER(CS$1)),IF(OFFSET(CountryData!$A$1,'Quality check'!$A163-1,'Quality check'!CS$1-1)=0,"",OFFSET(CountryData!$A$1,'Quality check'!$A163-1,'Quality check'!CS$1-1)),"")</f>
        <v/>
      </c>
      <c r="CT163" s="203" t="str">
        <f ca="1">IF(AND(ISNUMBER($A163),ISNUMBER(CT$1)),IF(OFFSET(CountryData!$A$1,'Quality check'!$A163-1,'Quality check'!CT$1-1)=0,"",OFFSET(CountryData!$A$1,'Quality check'!$A163-1,'Quality check'!CT$1-1)),"")</f>
        <v/>
      </c>
      <c r="CU163" s="203" t="str">
        <f ca="1">IF(AND(ISNUMBER($A163),ISNUMBER(CU$1)),IF(OFFSET(CountryData!$A$1,'Quality check'!$A163-1,'Quality check'!CU$1-1)=0,"",OFFSET(CountryData!$A$1,'Quality check'!$A163-1,'Quality check'!CU$1-1)),"")</f>
        <v/>
      </c>
      <c r="CV163" s="203" t="str">
        <f ca="1">IF(AND(ISNUMBER($A163),ISNUMBER(CV$1)),IF(OFFSET(CountryData!$A$1,'Quality check'!$A163-1,'Quality check'!CV$1-1)=0,"",OFFSET(CountryData!$A$1,'Quality check'!$A163-1,'Quality check'!CV$1-1)),"")</f>
        <v/>
      </c>
      <c r="CW163" s="203" t="str">
        <f ca="1">IF(AND(ISNUMBER($A163),ISNUMBER(CW$1)),IF(OFFSET(CountryData!$A$1,'Quality check'!$A163-1,'Quality check'!CW$1-1)=0,"",OFFSET(CountryData!$A$1,'Quality check'!$A163-1,'Quality check'!CW$1-1)),"")</f>
        <v/>
      </c>
      <c r="CX163" s="203" t="str">
        <f ca="1">IF(AND(ISNUMBER($A163),ISNUMBER(CX$1)),IF(OFFSET(CountryData!$A$1,'Quality check'!$A163-1,'Quality check'!CX$1-1)=0,"",OFFSET(CountryData!$A$1,'Quality check'!$A163-1,'Quality check'!CX$1-1)),"")</f>
        <v/>
      </c>
      <c r="CY163" s="203" t="str">
        <f ca="1">IF(AND(ISNUMBER($A163),ISNUMBER(CY$1)),IF(OFFSET(CountryData!$A$1,'Quality check'!$A163-1,'Quality check'!CY$1-1)=0,"",OFFSET(CountryData!$A$1,'Quality check'!$A163-1,'Quality check'!CY$1-1)),"")</f>
        <v/>
      </c>
      <c r="CZ163" s="308" t="str">
        <f ca="1">IF(AND(ISNUMBER($A163),ISNUMBER(CZ$1)),IF(OFFSET(CountryData!$A$1,'Quality check'!$A163-1,'Quality check'!CZ$1-1)=0,"",OFFSET(CountryData!$A$1,'Quality check'!$A163-1,'Quality check'!CZ$1-1)),"")</f>
        <v/>
      </c>
      <c r="DA163" s="308" t="str">
        <f ca="1">IF(AND(ISNUMBER($A163),ISNUMBER(DA$1)),IF(OFFSET(CountryData!$A$1,'Quality check'!$A163-1,'Quality check'!DA$1-1)=0,"",OFFSET(CountryData!$A$1,'Quality check'!$A163-1,'Quality check'!DA$1-1)),"")</f>
        <v/>
      </c>
      <c r="DB163" s="202" t="str">
        <f ca="1">IF(AND(ISNUMBER($A163),ISNUMBER(DB$1)),IF(OFFSET(CountryData!$A$1,'Quality check'!$A163-1,'Quality check'!DB$1-1)=0,"",OFFSET(CountryData!$A$1,'Quality check'!$A163-1,'Quality check'!DB$1-1)),"")</f>
        <v/>
      </c>
      <c r="DC163" s="308" t="str">
        <f ca="1">IF(AND(ISNUMBER($A163),ISNUMBER(DC$1)),IF(OFFSET(CountryData!$A$1,'Quality check'!$A163-1,'Quality check'!DC$1-1)=0,"",OFFSET(CountryData!$A$1,'Quality check'!$A163-1,'Quality check'!DC$1-1)),"")</f>
        <v/>
      </c>
      <c r="DD163" s="308" t="str">
        <f ca="1">IF(AND(ISNUMBER($A163),ISNUMBER(DD$1)),IF(OFFSET(CountryData!$A$1,'Quality check'!$A163-1,'Quality check'!DD$1-1)=0,"",OFFSET(CountryData!$A$1,'Quality check'!$A163-1,'Quality check'!DD$1-1)),"")</f>
        <v/>
      </c>
      <c r="DE163" s="202" t="str">
        <f ca="1">IF(AND(ISNUMBER($A163),ISNUMBER(DE$1)),IF(OFFSET(CountryData!$A$1,'Quality check'!$A163-1,'Quality check'!DE$1-1)=0,"",OFFSET(CountryData!$A$1,'Quality check'!$A163-1,'Quality check'!DE$1-1)),"")</f>
        <v/>
      </c>
      <c r="DF163" s="203" t="str">
        <f ca="1">IF(AND(ISNUMBER($A163),ISNUMBER(DF$1)),IF(OFFSET(CountryData!$A$1,'Quality check'!$A163-1,'Quality check'!DF$1-1)=0,"",OFFSET(CountryData!$A$1,'Quality check'!$A163-1,'Quality check'!DF$1-1)),"")</f>
        <v/>
      </c>
      <c r="DG163" s="308" t="str">
        <f ca="1">IF(AND(ISNUMBER($A163),ISNUMBER(DG$1)),IF(OFFSET(CountryData!$A$1,'Quality check'!$A163-1,'Quality check'!DG$1-1)=0,"",OFFSET(CountryData!$A$1,'Quality check'!$A163-1,'Quality check'!DG$1-1)),"")</f>
        <v/>
      </c>
      <c r="DH163" s="203" t="str">
        <f ca="1">IF(AND(ISNUMBER($A163),ISNUMBER(DH$1)),IF(OFFSET(CountryData!$A$1,'Quality check'!$A163-1,'Quality check'!DH$1-1)=0,"",OFFSET(CountryData!$A$1,'Quality check'!$A163-1,'Quality check'!DH$1-1)),"")</f>
        <v/>
      </c>
      <c r="DI163" s="308" t="str">
        <f ca="1">IF(AND(ISNUMBER($A163),ISNUMBER(DI$1)),IF(OFFSET(CountryData!$A$1,'Quality check'!$A163-1,'Quality check'!DI$1-1)=0,"",OFFSET(CountryData!$A$1,'Quality check'!$A163-1,'Quality check'!DI$1-1)),"")</f>
        <v/>
      </c>
      <c r="DJ163" s="308" t="str">
        <f ca="1">IF(AND(ISNUMBER($A163),ISNUMBER(DJ$1)),IF(OFFSET(CountryData!$A$1,'Quality check'!$A163-1,'Quality check'!DJ$1-1)=0,"",OFFSET(CountryData!$A$1,'Quality check'!$A163-1,'Quality check'!DJ$1-1)),"")</f>
        <v/>
      </c>
      <c r="DK163" s="203" t="str">
        <f ca="1">IF(AND(ISNUMBER($A163),ISNUMBER(DK$1)),IF(OFFSET(CountryData!$A$1,'Quality check'!$A163-1,'Quality check'!DK$1-1)=0,"",OFFSET(CountryData!$A$1,'Quality check'!$A163-1,'Quality check'!DK$1-1)),"")</f>
        <v/>
      </c>
      <c r="DL163" s="203" t="str">
        <f ca="1">IF(AND(ISNUMBER($A163),ISNUMBER(DL$1)),IF(OFFSET(CountryData!$A$1,'Quality check'!$A163-1,'Quality check'!DL$1-1)=0,"",OFFSET(CountryData!$A$1,'Quality check'!$A163-1,'Quality check'!DL$1-1)),"")</f>
        <v/>
      </c>
      <c r="DM163" s="203" t="str">
        <f ca="1">IF(AND(ISNUMBER($A163),ISNUMBER(DM$1)),IF(OFFSET(CountryData!$A$1,'Quality check'!$A163-1,'Quality check'!DM$1-1)=0,"",OFFSET(CountryData!$A$1,'Quality check'!$A163-1,'Quality check'!DM$1-1)),"")</f>
        <v/>
      </c>
      <c r="DN163" s="203" t="str">
        <f ca="1">IF(AND(ISNUMBER($A163),ISNUMBER(DN$1)),IF(OFFSET(CountryData!$A$1,'Quality check'!$A163-1,'Quality check'!DN$1-1)=0,"",OFFSET(CountryData!$A$1,'Quality check'!$A163-1,'Quality check'!DN$1-1)),"")</f>
        <v/>
      </c>
      <c r="DO163" t="str">
        <f ca="1">IF(AND(ISNUMBER($A163),ISNUMBER(DO$1)),IF(OFFSET(CountryData!$A$1,'Quality check'!$A163-1,'Quality check'!DO$1-1)=0,"",OFFSET(CountryData!$A$1,'Quality check'!$A163-1,'Quality check'!DO$1-1)),"")</f>
        <v/>
      </c>
      <c r="DP163" t="str">
        <f ca="1">IF(AND(ISNUMBER($A163),ISNUMBER(DP$1)),IF(OFFSET(CountryData!$A$1,'Quality check'!$A163-1,'Quality check'!DP$1-1)=0,"",OFFSET(CountryData!$A$1,'Quality check'!$A163-1,'Quality check'!DP$1-1)),"")</f>
        <v/>
      </c>
      <c r="EF163" t="str">
        <f t="shared" si="17"/>
        <v/>
      </c>
      <c r="EG163" t="str">
        <f t="shared" si="18"/>
        <v/>
      </c>
      <c r="EH163" t="str">
        <f t="shared" si="16"/>
        <v/>
      </c>
    </row>
    <row r="164" spans="1:138" x14ac:dyDescent="0.25">
      <c r="A164" s="114" t="str">
        <f>IF(ISNUMBER(MATCH(C164,CountryData!$EM:$EM,0)),MATCH(C164,CountryData!$EM:$EM,0),"")</f>
        <v/>
      </c>
      <c r="F164" s="203" t="str">
        <f ca="1">IF(AND(ISNUMBER($A164),ISNUMBER(F$1)),IF(OFFSET(CountryData!$A$1,'Quality check'!$A164-1,'Quality check'!F$1-1)=0,"",OFFSET(CountryData!$A$1,'Quality check'!$A164-1,'Quality check'!F$1-1)),"")</f>
        <v/>
      </c>
      <c r="G164" s="203" t="str">
        <f ca="1">IF(AND(ISNUMBER($A164),ISNUMBER(G$1)),IF(OFFSET(CountryData!$A$1,'Quality check'!$A164-1,'Quality check'!G$1-1)=0,"",OFFSET(CountryData!$A$1,'Quality check'!$A164-1,'Quality check'!G$1-1)),"")</f>
        <v/>
      </c>
      <c r="H164" s="202" t="str">
        <f ca="1">IF(AND(ISNUMBER($A164),ISNUMBER(H$1)),IF(OFFSET(CountryData!$A$1,'Quality check'!$A164-1,'Quality check'!H$1-1)=0,"",OFFSET(CountryData!$A$1,'Quality check'!$A164-1,'Quality check'!H$1-1)),"")</f>
        <v/>
      </c>
      <c r="I164" s="202" t="str">
        <f ca="1">IF(AND(ISNUMBER($A164),ISNUMBER(I$1)),IF(OFFSET(CountryData!$A$1,'Quality check'!$A164-1,'Quality check'!I$1-1)=0,"",OFFSET(CountryData!$A$1,'Quality check'!$A164-1,'Quality check'!I$1-1)),"")</f>
        <v/>
      </c>
      <c r="J164" s="203" t="str">
        <f ca="1">IF(AND(ISNUMBER($A164),ISNUMBER(J$1)),IF(OFFSET(CountryData!$A$1,'Quality check'!$A164-1,'Quality check'!J$1-1)=0,"",OFFSET(CountryData!$A$1,'Quality check'!$A164-1,'Quality check'!J$1-1)),"")</f>
        <v/>
      </c>
      <c r="K164" s="203" t="str">
        <f ca="1">IF(AND(ISNUMBER($A164),ISNUMBER(K$1)),IF(OFFSET(CountryData!$A$1,'Quality check'!$A164-1,'Quality check'!K$1-1)=0,"",OFFSET(CountryData!$A$1,'Quality check'!$A164-1,'Quality check'!K$1-1)),"")</f>
        <v/>
      </c>
      <c r="L164" s="203" t="str">
        <f ca="1">IF(AND(ISNUMBER($A164),ISNUMBER(L$1)),IF(OFFSET(CountryData!$A$1,'Quality check'!$A164-1,'Quality check'!L$1-1)=0,"",OFFSET(CountryData!$A$1,'Quality check'!$A164-1,'Quality check'!L$1-1)),"")</f>
        <v/>
      </c>
      <c r="M164" s="203" t="str">
        <f ca="1">IF(AND(ISNUMBER($A164),ISNUMBER(M$1)),IF(OFFSET(CountryData!$A$1,'Quality check'!$A164-1,'Quality check'!M$1-1)=0,"",OFFSET(CountryData!$A$1,'Quality check'!$A164-1,'Quality check'!M$1-1)),"")</f>
        <v/>
      </c>
      <c r="N164" s="203" t="str">
        <f ca="1">IF(AND(ISNUMBER($A164),ISNUMBER(N$1)),IF(OFFSET(CountryData!$A$1,'Quality check'!$A164-1,'Quality check'!N$1-1)=0,"",OFFSET(CountryData!$A$1,'Quality check'!$A164-1,'Quality check'!N$1-1)),"")</f>
        <v/>
      </c>
      <c r="O164" s="203" t="str">
        <f ca="1">IF(AND(ISNUMBER($A164),ISNUMBER(O$1)),IF(OFFSET(CountryData!$A$1,'Quality check'!$A164-1,'Quality check'!O$1-1)=0,"",OFFSET(CountryData!$A$1,'Quality check'!$A164-1,'Quality check'!O$1-1)),"")</f>
        <v/>
      </c>
      <c r="P164" s="203" t="str">
        <f ca="1">IF(AND(ISNUMBER($A164),ISNUMBER(P$1)),IF(OFFSET(CountryData!$A$1,'Quality check'!$A164-1,'Quality check'!P$1-1)=0,"",OFFSET(CountryData!$A$1,'Quality check'!$A164-1,'Quality check'!P$1-1)),"")</f>
        <v/>
      </c>
      <c r="Q164" s="203" t="str">
        <f ca="1">IF(AND(ISNUMBER($A164),ISNUMBER(Q$1)),IF(OFFSET(CountryData!$A$1,'Quality check'!$A164-1,'Quality check'!Q$1-1)=0,"",OFFSET(CountryData!$A$1,'Quality check'!$A164-1,'Quality check'!Q$1-1)),"")</f>
        <v/>
      </c>
      <c r="R164" s="203" t="str">
        <f ca="1">IF(AND(ISNUMBER($A164),ISNUMBER(R$1)),IF(OFFSET(CountryData!$A$1,'Quality check'!$A164-1,'Quality check'!R$1-1)=0,"",OFFSET(CountryData!$A$1,'Quality check'!$A164-1,'Quality check'!R$1-1)),"")</f>
        <v/>
      </c>
      <c r="S164" s="203" t="str">
        <f ca="1">IF(AND(ISNUMBER($A164),ISNUMBER(S$1)),IF(OFFSET(CountryData!$A$1,'Quality check'!$A164-1,'Quality check'!S$1-1)=0,"",OFFSET(CountryData!$A$1,'Quality check'!$A164-1,'Quality check'!S$1-1)),"")</f>
        <v/>
      </c>
      <c r="T164" s="202" t="str">
        <f ca="1">IF(AND(ISNUMBER($A164),ISNUMBER(T$1)),IF(OFFSET(CountryData!$A$1,'Quality check'!$A164-1,'Quality check'!T$1-1)=0,"",OFFSET(CountryData!$A$1,'Quality check'!$A164-1,'Quality check'!T$1-1)),"")</f>
        <v/>
      </c>
      <c r="U164" s="203" t="str">
        <f ca="1">IF(AND(ISNUMBER($A164),ISNUMBER(U$1)),IF(OFFSET(CountryData!$A$1,'Quality check'!$A164-1,'Quality check'!U$1-1)=0,"",OFFSET(CountryData!$A$1,'Quality check'!$A164-1,'Quality check'!U$1-1)),"")</f>
        <v/>
      </c>
      <c r="V164" s="203" t="str">
        <f ca="1">IF(AND(ISNUMBER($A164),ISNUMBER(V$1)),IF(OFFSET(CountryData!$A$1,'Quality check'!$A164-1,'Quality check'!V$1-1)=0,"",OFFSET(CountryData!$A$1,'Quality check'!$A164-1,'Quality check'!V$1-1)),"")</f>
        <v/>
      </c>
      <c r="W164" s="202" t="str">
        <f ca="1">IF(AND(ISNUMBER($A164),ISNUMBER(W$1)),IF(OFFSET(CountryData!$A$1,'Quality check'!$A164-1,'Quality check'!W$1-1)=0,"",OFFSET(CountryData!$A$1,'Quality check'!$A164-1,'Quality check'!W$1-1)),"")</f>
        <v/>
      </c>
      <c r="X164" s="202" t="str">
        <f ca="1">IF(AND(ISNUMBER($A164),ISNUMBER(X$1)),IF(OFFSET(CountryData!$A$1,'Quality check'!$A164-1,'Quality check'!X$1-1)=0,"",OFFSET(CountryData!$A$1,'Quality check'!$A164-1,'Quality check'!X$1-1)),"")</f>
        <v/>
      </c>
      <c r="Y164" s="202" t="str">
        <f ca="1">IF(AND(ISNUMBER($A164),ISNUMBER(Y$1)),IF(OFFSET(CountryData!$A$1,'Quality check'!$A164-1,'Quality check'!Y$1-1)=0,"",OFFSET(CountryData!$A$1,'Quality check'!$A164-1,'Quality check'!Y$1-1)),"")</f>
        <v/>
      </c>
      <c r="Z164" s="202" t="str">
        <f ca="1">IF(AND(ISNUMBER($A164),ISNUMBER(Z$1)),IF(OFFSET(CountryData!$A$1,'Quality check'!$A164-1,'Quality check'!Z$1-1)=0,"",OFFSET(CountryData!$A$1,'Quality check'!$A164-1,'Quality check'!Z$1-1)),"")</f>
        <v/>
      </c>
      <c r="AA164" s="203" t="str">
        <f ca="1">IF(AND(ISNUMBER($A164),ISNUMBER(AA$1)),IF(OFFSET(CountryData!$A$1,'Quality check'!$A164-1,'Quality check'!AA$1-1)=0,"",OFFSET(CountryData!$A$1,'Quality check'!$A164-1,'Quality check'!AA$1-1)),"")</f>
        <v/>
      </c>
      <c r="AB164" s="203" t="str">
        <f ca="1">IF(AND(ISNUMBER($A164),ISNUMBER(AB$1)),IF(OFFSET(CountryData!$A$1,'Quality check'!$A164-1,'Quality check'!AB$1-1)=0,"",OFFSET(CountryData!$A$1,'Quality check'!$A164-1,'Quality check'!AB$1-1)),"")</f>
        <v/>
      </c>
      <c r="AC164" s="203" t="str">
        <f ca="1">IF(AND(ISNUMBER($A164),ISNUMBER(AC$1)),IF(OFFSET(CountryData!$A$1,'Quality check'!$A164-1,'Quality check'!AC$1-1)=0,"",OFFSET(CountryData!$A$1,'Quality check'!$A164-1,'Quality check'!AC$1-1)),"")</f>
        <v/>
      </c>
      <c r="AD164" s="203" t="str">
        <f ca="1">IF(AND(ISNUMBER($A164),ISNUMBER(AD$1)),IF(OFFSET(CountryData!$A$1,'Quality check'!$A164-1,'Quality check'!AD$1-1)=0,"",OFFSET(CountryData!$A$1,'Quality check'!$A164-1,'Quality check'!AD$1-1)),"")</f>
        <v/>
      </c>
      <c r="AE164" s="202" t="str">
        <f ca="1">IF(AND(ISNUMBER($A164),ISNUMBER(AE$1)),IF(OFFSET(CountryData!$A$1,'Quality check'!$A164-1,'Quality check'!AE$1-1)=0,"",OFFSET(CountryData!$A$1,'Quality check'!$A164-1,'Quality check'!AE$1-1)),"")</f>
        <v/>
      </c>
      <c r="AF164" s="308" t="str">
        <f ca="1">IF(AND(ISNUMBER($A164),ISNUMBER(AF$1)),IF(OFFSET(CountryData!$A$1,'Quality check'!$A164-1,'Quality check'!AF$1-1)=0,"",OFFSET(CountryData!$A$1,'Quality check'!$A164-1,'Quality check'!AF$1-1)),"")</f>
        <v/>
      </c>
      <c r="AG164" s="203" t="str">
        <f ca="1">IF(AND(ISNUMBER($A164),ISNUMBER(AG$1)),IF(OFFSET(CountryData!$A$1,'Quality check'!$A164-1,'Quality check'!AG$1-1)=0,"",OFFSET(CountryData!$A$1,'Quality check'!$A164-1,'Quality check'!AG$1-1)),"")</f>
        <v/>
      </c>
      <c r="AH164" s="203" t="str">
        <f ca="1">IF(AND(ISNUMBER($A164),ISNUMBER(AH$1)),IF(OFFSET(CountryData!$A$1,'Quality check'!$A164-1,'Quality check'!AH$1-1)=0,"",OFFSET(CountryData!$A$1,'Quality check'!$A164-1,'Quality check'!AH$1-1)),"")</f>
        <v/>
      </c>
      <c r="AI164" s="203" t="str">
        <f ca="1">IF(AND(ISNUMBER($A164),ISNUMBER(AI$1)),IF(OFFSET(CountryData!$A$1,'Quality check'!$A164-1,'Quality check'!AI$1-1)=0,"",OFFSET(CountryData!$A$1,'Quality check'!$A164-1,'Quality check'!AI$1-1)),"")</f>
        <v/>
      </c>
      <c r="AJ164" s="202" t="str">
        <f ca="1">IF(AND(ISNUMBER($A164),ISNUMBER(AJ$1)),IF(OFFSET(CountryData!$A$1,'Quality check'!$A164-1,'Quality check'!AJ$1-1)=0,"",OFFSET(CountryData!$A$1,'Quality check'!$A164-1,'Quality check'!AJ$1-1)),"")</f>
        <v/>
      </c>
      <c r="AK164" s="202" t="str">
        <f ca="1">IF(AND(ISNUMBER($A164),ISNUMBER(AK$1)),IF(OFFSET(CountryData!$A$1,'Quality check'!$A164-1,'Quality check'!AK$1-1)=0,"",OFFSET(CountryData!$A$1,'Quality check'!$A164-1,'Quality check'!AK$1-1)),"")</f>
        <v/>
      </c>
      <c r="AL164" s="202" t="str">
        <f ca="1">IF(AND(ISNUMBER($A164),ISNUMBER(AL$1)),IF(OFFSET(CountryData!$A$1,'Quality check'!$A164-1,'Quality check'!AL$1-1)=0,"",OFFSET(CountryData!$A$1,'Quality check'!$A164-1,'Quality check'!AL$1-1)),"")</f>
        <v/>
      </c>
      <c r="AM164" s="202" t="str">
        <f ca="1">IF(AND(ISNUMBER($A164),ISNUMBER(AM$1)),IF(OFFSET(CountryData!$A$1,'Quality check'!$A164-1,'Quality check'!AM$1-1)=0,"",OFFSET(CountryData!$A$1,'Quality check'!$A164-1,'Quality check'!AM$1-1)),"")</f>
        <v/>
      </c>
      <c r="AN164" s="202" t="str">
        <f ca="1">IF(AND(ISNUMBER($A164),ISNUMBER(AN$1)),IF(OFFSET(CountryData!$A$1,'Quality check'!$A164-1,'Quality check'!AN$1-1)=0,"",OFFSET(CountryData!$A$1,'Quality check'!$A164-1,'Quality check'!AN$1-1)),"")</f>
        <v/>
      </c>
      <c r="AO164" s="203" t="str">
        <f ca="1">IF(AND(ISNUMBER($A164),ISNUMBER(AO$1)),IF(OFFSET(CountryData!$A$1,'Quality check'!$A164-1,'Quality check'!AO$1-1)=0,"",OFFSET(CountryData!$A$1,'Quality check'!$A164-1,'Quality check'!AO$1-1)),"")</f>
        <v/>
      </c>
      <c r="AP164" s="203" t="str">
        <f ca="1">IF(AND(ISNUMBER($A164),ISNUMBER(AP$1)),IF(OFFSET(CountryData!$A$1,'Quality check'!$A164-1,'Quality check'!AP$1-1)=0,"",OFFSET(CountryData!$A$1,'Quality check'!$A164-1,'Quality check'!AP$1-1)),"")</f>
        <v/>
      </c>
      <c r="AQ164" s="202" t="str">
        <f ca="1">IF(AND(ISNUMBER($A164),ISNUMBER(AQ$1)),IF(OFFSET(CountryData!$A$1,'Quality check'!$A164-1,'Quality check'!AQ$1-1)=0,"",OFFSET(CountryData!$A$1,'Quality check'!$A164-1,'Quality check'!AQ$1-1)),"")</f>
        <v/>
      </c>
      <c r="AR164" s="202" t="str">
        <f ca="1">IF(AND(ISNUMBER($A164),ISNUMBER(AR$1)),IF(OFFSET(CountryData!$A$1,'Quality check'!$A164-1,'Quality check'!AR$1-1)=0,"",OFFSET(CountryData!$A$1,'Quality check'!$A164-1,'Quality check'!AR$1-1)),"")</f>
        <v/>
      </c>
      <c r="AS164" s="202" t="str">
        <f ca="1">IF(AND(ISNUMBER($A164),ISNUMBER(AS$1)),IF(OFFSET(CountryData!$A$1,'Quality check'!$A164-1,'Quality check'!AS$1-1)=0,"",OFFSET(CountryData!$A$1,'Quality check'!$A164-1,'Quality check'!AS$1-1)),"")</f>
        <v/>
      </c>
      <c r="AT164" s="202" t="str">
        <f ca="1">IF(AND(ISNUMBER($A164),ISNUMBER(AT$1)),IF(OFFSET(CountryData!$A$1,'Quality check'!$A164-1,'Quality check'!AT$1-1)=0,"",OFFSET(CountryData!$A$1,'Quality check'!$A164-1,'Quality check'!AT$1-1)),"")</f>
        <v/>
      </c>
      <c r="AU164" s="202" t="str">
        <f ca="1">IF(AND(ISNUMBER($A164),ISNUMBER(AU$1)),IF(OFFSET(CountryData!$A$1,'Quality check'!$A164-1,'Quality check'!AU$1-1)=0,"",OFFSET(CountryData!$A$1,'Quality check'!$A164-1,'Quality check'!AU$1-1)),"")</f>
        <v/>
      </c>
      <c r="AV164" s="202" t="str">
        <f ca="1">IF(AND(ISNUMBER($A164),ISNUMBER(AV$1)),IF(OFFSET(CountryData!$A$1,'Quality check'!$A164-1,'Quality check'!AV$1-1)=0,"",OFFSET(CountryData!$A$1,'Quality check'!$A164-1,'Quality check'!AV$1-1)),"")</f>
        <v/>
      </c>
      <c r="AW164" s="203" t="str">
        <f ca="1">IF(AND(ISNUMBER($A164),ISNUMBER(AW$1)),IF(OFFSET(CountryData!$A$1,'Quality check'!$A164-1,'Quality check'!AW$1-1)=0,"",OFFSET(CountryData!$A$1,'Quality check'!$A164-1,'Quality check'!AW$1-1)),"")</f>
        <v/>
      </c>
      <c r="AX164" s="203" t="str">
        <f ca="1">IF(AND(ISNUMBER($A164),ISNUMBER(AX$1)),IF(OFFSET(CountryData!$A$1,'Quality check'!$A164-1,'Quality check'!AX$1-1)=0,"",OFFSET(CountryData!$A$1,'Quality check'!$A164-1,'Quality check'!AX$1-1)),"")</f>
        <v/>
      </c>
      <c r="AY164" s="202" t="str">
        <f ca="1">IF(AND(ISNUMBER($A164),ISNUMBER(AY$1)),IF(OFFSET(CountryData!$A$1,'Quality check'!$A164-1,'Quality check'!AY$1-1)=0,"",OFFSET(CountryData!$A$1,'Quality check'!$A164-1,'Quality check'!AY$1-1)),"")</f>
        <v/>
      </c>
      <c r="AZ164" s="202" t="str">
        <f ca="1">IF(AND(ISNUMBER($A164),ISNUMBER(AZ$1)),IF(OFFSET(CountryData!$A$1,'Quality check'!$A164-1,'Quality check'!AZ$1-1)=0,"",OFFSET(CountryData!$A$1,'Quality check'!$A164-1,'Quality check'!AZ$1-1)),"")</f>
        <v/>
      </c>
      <c r="BA164" s="202" t="str">
        <f ca="1">IF(AND(ISNUMBER($A164),ISNUMBER(BA$1)),IF(OFFSET(CountryData!$A$1,'Quality check'!$A164-1,'Quality check'!BA$1-1)=0,"",OFFSET(CountryData!$A$1,'Quality check'!$A164-1,'Quality check'!BA$1-1)),"")</f>
        <v/>
      </c>
      <c r="BB164" s="202" t="str">
        <f ca="1">IF(AND(ISNUMBER($A164),ISNUMBER(BB$1)),IF(OFFSET(CountryData!$A$1,'Quality check'!$A164-1,'Quality check'!BB$1-1)=0,"",OFFSET(CountryData!$A$1,'Quality check'!$A164-1,'Quality check'!BB$1-1)),"")</f>
        <v/>
      </c>
      <c r="BC164" s="202" t="str">
        <f ca="1">IF(AND(ISNUMBER($A164),ISNUMBER(BC$1)),IF(OFFSET(CountryData!$A$1,'Quality check'!$A164-1,'Quality check'!BC$1-1)=0,"",OFFSET(CountryData!$A$1,'Quality check'!$A164-1,'Quality check'!BC$1-1)),"")</f>
        <v/>
      </c>
      <c r="BD164" s="313" t="str">
        <f ca="1">IF(AND(ISNUMBER($A164),ISNUMBER(BD$1)),IF(OFFSET(CountryData!$A$1,'Quality check'!$A164-1,'Quality check'!BD$1-1)=0,"",OFFSET(CountryData!$A$1,'Quality check'!$A164-1,'Quality check'!BD$1-1)),"")</f>
        <v/>
      </c>
      <c r="BE164" s="313" t="str">
        <f ca="1">IF(AND(ISNUMBER($A164),ISNUMBER(BE$1)),IF(OFFSET(CountryData!$A$1,'Quality check'!$A164-1,'Quality check'!BE$1-1)=0,"",OFFSET(CountryData!$A$1,'Quality check'!$A164-1,'Quality check'!BE$1-1)),"")</f>
        <v/>
      </c>
      <c r="BF164" s="313" t="str">
        <f ca="1">IF(AND(ISNUMBER($A164),ISNUMBER(BF$1)),IF(OFFSET(CountryData!$A$1,'Quality check'!$A164-1,'Quality check'!BF$1-1)=0,"",OFFSET(CountryData!$A$1,'Quality check'!$A164-1,'Quality check'!BF$1-1)),"")</f>
        <v/>
      </c>
      <c r="BG164" s="203" t="str">
        <f ca="1">IF(AND(ISNUMBER($A164),ISNUMBER(BG$1)),IF(OFFSET(CountryData!$A$1,'Quality check'!$A164-1,'Quality check'!BG$1-1)=0,"",OFFSET(CountryData!$A$1,'Quality check'!$A164-1,'Quality check'!BG$1-1)),"")</f>
        <v/>
      </c>
      <c r="BH164" s="202" t="str">
        <f ca="1">IF(AND(ISNUMBER($A164),ISNUMBER(BH$1)),IF(OFFSET(CountryData!$A$1,'Quality check'!$A164-1,'Quality check'!BH$1-1)=0,"",OFFSET(CountryData!$A$1,'Quality check'!$A164-1,'Quality check'!BH$1-1)),"")</f>
        <v/>
      </c>
      <c r="BI164" s="203" t="str">
        <f ca="1">IF(AND(ISNUMBER($A164),ISNUMBER(BI$1)),IF(OFFSET(CountryData!$A$1,'Quality check'!$A164-1,'Quality check'!BI$1-1)=0,"",OFFSET(CountryData!$A$1,'Quality check'!$A164-1,'Quality check'!BI$1-1)),"")</f>
        <v/>
      </c>
      <c r="BJ164" s="202" t="str">
        <f ca="1">IF(AND(ISNUMBER($A164),ISNUMBER(BJ$1)),IF(OFFSET(CountryData!$A$1,'Quality check'!$A164-1,'Quality check'!BJ$1-1)=0,"",OFFSET(CountryData!$A$1,'Quality check'!$A164-1,'Quality check'!BJ$1-1)),"")</f>
        <v/>
      </c>
      <c r="BK164" s="202" t="str">
        <f ca="1">IF(AND(ISNUMBER($A164),ISNUMBER(BK$1)),IF(OFFSET(CountryData!$A$1,'Quality check'!$A164-1,'Quality check'!BK$1-1)=0,"",OFFSET(CountryData!$A$1,'Quality check'!$A164-1,'Quality check'!BK$1-1)),"")</f>
        <v/>
      </c>
      <c r="BL164" s="308" t="str">
        <f ca="1">IF(AND(ISNUMBER($A164),ISNUMBER(BL$1)),IF(OFFSET(CountryData!$A$1,'Quality check'!$A164-1,'Quality check'!BL$1-1)=0,"",OFFSET(CountryData!$A$1,'Quality check'!$A164-1,'Quality check'!BL$1-1)),"")</f>
        <v/>
      </c>
      <c r="BM164" s="308" t="str">
        <f ca="1">IF(AND(ISNUMBER($A164),ISNUMBER(BM$1)),IF(OFFSET(CountryData!$A$1,'Quality check'!$A164-1,'Quality check'!BM$1-1)=0,"",OFFSET(CountryData!$A$1,'Quality check'!$A164-1,'Quality check'!BM$1-1)),"")</f>
        <v/>
      </c>
      <c r="BN164" s="308" t="str">
        <f ca="1">IF(AND(ISNUMBER($A164),ISNUMBER(BN$1)),IF(OFFSET(CountryData!$A$1,'Quality check'!$A164-1,'Quality check'!BN$1-1)=0,"",OFFSET(CountryData!$A$1,'Quality check'!$A164-1,'Quality check'!BN$1-1)),"")</f>
        <v/>
      </c>
      <c r="BO164" s="308" t="str">
        <f ca="1">IF(AND(ISNUMBER($A164),ISNUMBER(BO$1)),IF(OFFSET(CountryData!$A$1,'Quality check'!$A164-1,'Quality check'!BO$1-1)=0,"",OFFSET(CountryData!$A$1,'Quality check'!$A164-1,'Quality check'!BO$1-1)),"")</f>
        <v/>
      </c>
      <c r="BP164" s="308" t="str">
        <f ca="1">IF(AND(ISNUMBER($A164),ISNUMBER(BP$1)),IF(OFFSET(CountryData!$A$1,'Quality check'!$A164-1,'Quality check'!BP$1-1)=0,"",OFFSET(CountryData!$A$1,'Quality check'!$A164-1,'Quality check'!BP$1-1)),"")</f>
        <v/>
      </c>
      <c r="BQ164" s="308" t="str">
        <f ca="1">IF(AND(ISNUMBER($A164),ISNUMBER(BQ$1)),IF(OFFSET(CountryData!$A$1,'Quality check'!$A164-1,'Quality check'!BQ$1-1)=0,"",OFFSET(CountryData!$A$1,'Quality check'!$A164-1,'Quality check'!BQ$1-1)),"")</f>
        <v/>
      </c>
      <c r="BR164" s="308" t="str">
        <f ca="1">IF(AND(ISNUMBER($A164),ISNUMBER(BR$1)),IF(OFFSET(CountryData!$A$1,'Quality check'!$A164-1,'Quality check'!BR$1-1)=0,"",OFFSET(CountryData!$A$1,'Quality check'!$A164-1,'Quality check'!BR$1-1)),"")</f>
        <v/>
      </c>
      <c r="BS164" s="308" t="str">
        <f ca="1">IF(AND(ISNUMBER($A164),ISNUMBER(BS$1)),IF(OFFSET(CountryData!$A$1,'Quality check'!$A164-1,'Quality check'!BS$1-1)=0,"",OFFSET(CountryData!$A$1,'Quality check'!$A164-1,'Quality check'!BS$1-1)),"")</f>
        <v/>
      </c>
      <c r="BT164" s="308" t="str">
        <f ca="1">IF(AND(ISNUMBER($A164),ISNUMBER(BT$1)),IF(OFFSET(CountryData!$A$1,'Quality check'!$A164-1,'Quality check'!BT$1-1)=0,"",OFFSET(CountryData!$A$1,'Quality check'!$A164-1,'Quality check'!BT$1-1)),"")</f>
        <v/>
      </c>
      <c r="BU164" s="308" t="str">
        <f ca="1">IF(AND(ISNUMBER($A164),ISNUMBER(BU$1)),IF(OFFSET(CountryData!$A$1,'Quality check'!$A164-1,'Quality check'!BU$1-1)=0,"",OFFSET(CountryData!$A$1,'Quality check'!$A164-1,'Quality check'!BU$1-1)),"")</f>
        <v/>
      </c>
      <c r="BV164" s="308" t="str">
        <f ca="1">IF(AND(ISNUMBER($A164),ISNUMBER(BV$1)),IF(OFFSET(CountryData!$A$1,'Quality check'!$A164-1,'Quality check'!BV$1-1)=0,"",OFFSET(CountryData!$A$1,'Quality check'!$A164-1,'Quality check'!BV$1-1)),"")</f>
        <v/>
      </c>
      <c r="BW164" s="308" t="str">
        <f ca="1">IF(AND(ISNUMBER($A164),ISNUMBER(BW$1)),IF(OFFSET(CountryData!$A$1,'Quality check'!$A164-1,'Quality check'!BW$1-1)=0,"",OFFSET(CountryData!$A$1,'Quality check'!$A164-1,'Quality check'!BW$1-1)),"")</f>
        <v/>
      </c>
      <c r="BX164" s="202" t="str">
        <f ca="1">IF(AND(ISNUMBER($A164),ISNUMBER(BX$1)),IF(OFFSET(CountryData!$A$1,'Quality check'!$A164-1,'Quality check'!BX$1-1)=0,"",OFFSET(CountryData!$A$1,'Quality check'!$A164-1,'Quality check'!BX$1-1)),"")</f>
        <v/>
      </c>
      <c r="BY164" s="308" t="str">
        <f ca="1">IF(AND(ISNUMBER($A164),ISNUMBER(BY$1)),IF(OFFSET(CountryData!$A$1,'Quality check'!$A164-1,'Quality check'!BY$1-1)=0,"",OFFSET(CountryData!$A$1,'Quality check'!$A164-1,'Quality check'!BY$1-1)),"")</f>
        <v/>
      </c>
      <c r="BZ164" s="308" t="str">
        <f ca="1">IF(AND(ISNUMBER($A164),ISNUMBER(BZ$1)),IF(OFFSET(CountryData!$A$1,'Quality check'!$A164-1,'Quality check'!BZ$1-1)=0,"",OFFSET(CountryData!$A$1,'Quality check'!$A164-1,'Quality check'!BZ$1-1)),"")</f>
        <v/>
      </c>
      <c r="CA164" s="308" t="str">
        <f ca="1">IF(AND(ISNUMBER($A164),ISNUMBER(CA$1)),IF(OFFSET(CountryData!$A$1,'Quality check'!$A164-1,'Quality check'!CA$1-1)=0,"",OFFSET(CountryData!$A$1,'Quality check'!$A164-1,'Quality check'!CA$1-1)),"")</f>
        <v/>
      </c>
      <c r="CB164" s="308" t="str">
        <f ca="1">IF(AND(ISNUMBER($A164),ISNUMBER(CB$1)),IF(OFFSET(CountryData!$A$1,'Quality check'!$A164-1,'Quality check'!CB$1-1)=0,"",OFFSET(CountryData!$A$1,'Quality check'!$A164-1,'Quality check'!CB$1-1)),"")</f>
        <v/>
      </c>
      <c r="CC164" s="308" t="str">
        <f ca="1">IF(AND(ISNUMBER($A164),ISNUMBER(CC$1)),IF(OFFSET(CountryData!$A$1,'Quality check'!$A164-1,'Quality check'!CC$1-1)=0,"",OFFSET(CountryData!$A$1,'Quality check'!$A164-1,'Quality check'!CC$1-1)),"")</f>
        <v/>
      </c>
      <c r="CD164" s="308" t="str">
        <f ca="1">IF(AND(ISNUMBER($A164),ISNUMBER(CD$1)),IF(OFFSET(CountryData!$A$1,'Quality check'!$A164-1,'Quality check'!CD$1-1)=0,"",OFFSET(CountryData!$A$1,'Quality check'!$A164-1,'Quality check'!CD$1-1)),"")</f>
        <v/>
      </c>
      <c r="CE164" s="308" t="str">
        <f ca="1">IF(AND(ISNUMBER($A164),ISNUMBER(CE$1)),IF(OFFSET(CountryData!$A$1,'Quality check'!$A164-1,'Quality check'!CE$1-1)=0,"",OFFSET(CountryData!$A$1,'Quality check'!$A164-1,'Quality check'!CE$1-1)),"")</f>
        <v/>
      </c>
      <c r="CF164" s="308" t="str">
        <f ca="1">IF(AND(ISNUMBER($A164),ISNUMBER(CF$1)),IF(OFFSET(CountryData!$A$1,'Quality check'!$A164-1,'Quality check'!CF$1-1)=0,"",OFFSET(CountryData!$A$1,'Quality check'!$A164-1,'Quality check'!CF$1-1)),"")</f>
        <v/>
      </c>
      <c r="CG164" s="308" t="str">
        <f ca="1">IF(AND(ISNUMBER($A164),ISNUMBER(CG$1)),IF(OFFSET(CountryData!$A$1,'Quality check'!$A164-1,'Quality check'!CG$1-1)=0,"",OFFSET(CountryData!$A$1,'Quality check'!$A164-1,'Quality check'!CG$1-1)),"")</f>
        <v/>
      </c>
      <c r="CH164" s="308" t="str">
        <f ca="1">IF(AND(ISNUMBER($A164),ISNUMBER(CH$1)),IF(OFFSET(CountryData!$A$1,'Quality check'!$A164-1,'Quality check'!CH$1-1)=0,"",OFFSET(CountryData!$A$1,'Quality check'!$A164-1,'Quality check'!CH$1-1)),"")</f>
        <v/>
      </c>
      <c r="CI164" s="308" t="str">
        <f ca="1">IF(AND(ISNUMBER($A164),ISNUMBER(CI$1)),IF(OFFSET(CountryData!$A$1,'Quality check'!$A164-1,'Quality check'!CI$1-1)=0,"",OFFSET(CountryData!$A$1,'Quality check'!$A164-1,'Quality check'!CI$1-1)),"")</f>
        <v/>
      </c>
      <c r="CJ164" s="308" t="str">
        <f ca="1">IF(AND(ISNUMBER($A164),ISNUMBER(CJ$1)),IF(OFFSET(CountryData!$A$1,'Quality check'!$A164-1,'Quality check'!CJ$1-1)=0,"",OFFSET(CountryData!$A$1,'Quality check'!$A164-1,'Quality check'!CJ$1-1)),"")</f>
        <v/>
      </c>
      <c r="CK164" s="202" t="str">
        <f ca="1">IF(AND(ISNUMBER($A164),ISNUMBER(CK$1)),IF(OFFSET(CountryData!$A$1,'Quality check'!$A164-1,'Quality check'!CK$1-1)=0,"",OFFSET(CountryData!$A$1,'Quality check'!$A164-1,'Quality check'!CK$1-1)),"")</f>
        <v/>
      </c>
      <c r="CL164" s="308" t="str">
        <f ca="1">IF(AND(ISNUMBER($A164),ISNUMBER(CL$1)),IF(OFFSET(CountryData!$A$1,'Quality check'!$A164-1,'Quality check'!CL$1-1)=0,"",OFFSET(CountryData!$A$1,'Quality check'!$A164-1,'Quality check'!CL$1-1)),"")</f>
        <v/>
      </c>
      <c r="CM164" s="308" t="str">
        <f ca="1">IF(AND(ISNUMBER($A164),ISNUMBER(CM$1)),IF(OFFSET(CountryData!$A$1,'Quality check'!$A164-1,'Quality check'!CM$1-1)=0,"",OFFSET(CountryData!$A$1,'Quality check'!$A164-1,'Quality check'!CM$1-1)),"")</f>
        <v/>
      </c>
      <c r="CN164" s="308" t="str">
        <f ca="1">IF(AND(ISNUMBER($A164),ISNUMBER(CN$1)),IF(OFFSET(CountryData!$A$1,'Quality check'!$A164-1,'Quality check'!CN$1-1)=0,"",OFFSET(CountryData!$A$1,'Quality check'!$A164-1,'Quality check'!CN$1-1)),"")</f>
        <v/>
      </c>
      <c r="CO164" s="308" t="str">
        <f ca="1">IF(AND(ISNUMBER($A164),ISNUMBER(CO$1)),IF(OFFSET(CountryData!$A$1,'Quality check'!$A164-1,'Quality check'!CO$1-1)=0,"",OFFSET(CountryData!$A$1,'Quality check'!$A164-1,'Quality check'!CO$1-1)),"")</f>
        <v/>
      </c>
      <c r="CP164" s="308" t="str">
        <f ca="1">IF(AND(ISNUMBER($A164),ISNUMBER(CP$1)),IF(OFFSET(CountryData!$A$1,'Quality check'!$A164-1,'Quality check'!CP$1-1)=0,"",OFFSET(CountryData!$A$1,'Quality check'!$A164-1,'Quality check'!CP$1-1)),"")</f>
        <v/>
      </c>
      <c r="CQ164" s="308" t="str">
        <f ca="1">IF(AND(ISNUMBER($A164),ISNUMBER(CQ$1)),IF(OFFSET(CountryData!$A$1,'Quality check'!$A164-1,'Quality check'!CQ$1-1)=0,"",OFFSET(CountryData!$A$1,'Quality check'!$A164-1,'Quality check'!CQ$1-1)),"")</f>
        <v/>
      </c>
      <c r="CR164" s="203" t="str">
        <f ca="1">IF(AND(ISNUMBER($A164),ISNUMBER(CR$1)),IF(OFFSET(CountryData!$A$1,'Quality check'!$A164-1,'Quality check'!CR$1-1)=0,"",OFFSET(CountryData!$A$1,'Quality check'!$A164-1,'Quality check'!CR$1-1)),"")</f>
        <v/>
      </c>
      <c r="CS164" s="203" t="str">
        <f ca="1">IF(AND(ISNUMBER($A164),ISNUMBER(CS$1)),IF(OFFSET(CountryData!$A$1,'Quality check'!$A164-1,'Quality check'!CS$1-1)=0,"",OFFSET(CountryData!$A$1,'Quality check'!$A164-1,'Quality check'!CS$1-1)),"")</f>
        <v/>
      </c>
      <c r="CT164" s="203" t="str">
        <f ca="1">IF(AND(ISNUMBER($A164),ISNUMBER(CT$1)),IF(OFFSET(CountryData!$A$1,'Quality check'!$A164-1,'Quality check'!CT$1-1)=0,"",OFFSET(CountryData!$A$1,'Quality check'!$A164-1,'Quality check'!CT$1-1)),"")</f>
        <v/>
      </c>
      <c r="CU164" s="203" t="str">
        <f ca="1">IF(AND(ISNUMBER($A164),ISNUMBER(CU$1)),IF(OFFSET(CountryData!$A$1,'Quality check'!$A164-1,'Quality check'!CU$1-1)=0,"",OFFSET(CountryData!$A$1,'Quality check'!$A164-1,'Quality check'!CU$1-1)),"")</f>
        <v/>
      </c>
      <c r="CV164" s="203" t="str">
        <f ca="1">IF(AND(ISNUMBER($A164),ISNUMBER(CV$1)),IF(OFFSET(CountryData!$A$1,'Quality check'!$A164-1,'Quality check'!CV$1-1)=0,"",OFFSET(CountryData!$A$1,'Quality check'!$A164-1,'Quality check'!CV$1-1)),"")</f>
        <v/>
      </c>
      <c r="CW164" s="203" t="str">
        <f ca="1">IF(AND(ISNUMBER($A164),ISNUMBER(CW$1)),IF(OFFSET(CountryData!$A$1,'Quality check'!$A164-1,'Quality check'!CW$1-1)=0,"",OFFSET(CountryData!$A$1,'Quality check'!$A164-1,'Quality check'!CW$1-1)),"")</f>
        <v/>
      </c>
      <c r="CX164" s="203" t="str">
        <f ca="1">IF(AND(ISNUMBER($A164),ISNUMBER(CX$1)),IF(OFFSET(CountryData!$A$1,'Quality check'!$A164-1,'Quality check'!CX$1-1)=0,"",OFFSET(CountryData!$A$1,'Quality check'!$A164-1,'Quality check'!CX$1-1)),"")</f>
        <v/>
      </c>
      <c r="CY164" s="203" t="str">
        <f ca="1">IF(AND(ISNUMBER($A164),ISNUMBER(CY$1)),IF(OFFSET(CountryData!$A$1,'Quality check'!$A164-1,'Quality check'!CY$1-1)=0,"",OFFSET(CountryData!$A$1,'Quality check'!$A164-1,'Quality check'!CY$1-1)),"")</f>
        <v/>
      </c>
      <c r="CZ164" s="308" t="str">
        <f ca="1">IF(AND(ISNUMBER($A164),ISNUMBER(CZ$1)),IF(OFFSET(CountryData!$A$1,'Quality check'!$A164-1,'Quality check'!CZ$1-1)=0,"",OFFSET(CountryData!$A$1,'Quality check'!$A164-1,'Quality check'!CZ$1-1)),"")</f>
        <v/>
      </c>
      <c r="DA164" s="308" t="str">
        <f ca="1">IF(AND(ISNUMBER($A164),ISNUMBER(DA$1)),IF(OFFSET(CountryData!$A$1,'Quality check'!$A164-1,'Quality check'!DA$1-1)=0,"",OFFSET(CountryData!$A$1,'Quality check'!$A164-1,'Quality check'!DA$1-1)),"")</f>
        <v/>
      </c>
      <c r="DB164" s="202" t="str">
        <f ca="1">IF(AND(ISNUMBER($A164),ISNUMBER(DB$1)),IF(OFFSET(CountryData!$A$1,'Quality check'!$A164-1,'Quality check'!DB$1-1)=0,"",OFFSET(CountryData!$A$1,'Quality check'!$A164-1,'Quality check'!DB$1-1)),"")</f>
        <v/>
      </c>
      <c r="DC164" s="308" t="str">
        <f ca="1">IF(AND(ISNUMBER($A164),ISNUMBER(DC$1)),IF(OFFSET(CountryData!$A$1,'Quality check'!$A164-1,'Quality check'!DC$1-1)=0,"",OFFSET(CountryData!$A$1,'Quality check'!$A164-1,'Quality check'!DC$1-1)),"")</f>
        <v/>
      </c>
      <c r="DD164" s="308" t="str">
        <f ca="1">IF(AND(ISNUMBER($A164),ISNUMBER(DD$1)),IF(OFFSET(CountryData!$A$1,'Quality check'!$A164-1,'Quality check'!DD$1-1)=0,"",OFFSET(CountryData!$A$1,'Quality check'!$A164-1,'Quality check'!DD$1-1)),"")</f>
        <v/>
      </c>
      <c r="DE164" s="202" t="str">
        <f ca="1">IF(AND(ISNUMBER($A164),ISNUMBER(DE$1)),IF(OFFSET(CountryData!$A$1,'Quality check'!$A164-1,'Quality check'!DE$1-1)=0,"",OFFSET(CountryData!$A$1,'Quality check'!$A164-1,'Quality check'!DE$1-1)),"")</f>
        <v/>
      </c>
      <c r="DF164" s="203" t="str">
        <f ca="1">IF(AND(ISNUMBER($A164),ISNUMBER(DF$1)),IF(OFFSET(CountryData!$A$1,'Quality check'!$A164-1,'Quality check'!DF$1-1)=0,"",OFFSET(CountryData!$A$1,'Quality check'!$A164-1,'Quality check'!DF$1-1)),"")</f>
        <v/>
      </c>
      <c r="DG164" s="308" t="str">
        <f ca="1">IF(AND(ISNUMBER($A164),ISNUMBER(DG$1)),IF(OFFSET(CountryData!$A$1,'Quality check'!$A164-1,'Quality check'!DG$1-1)=0,"",OFFSET(CountryData!$A$1,'Quality check'!$A164-1,'Quality check'!DG$1-1)),"")</f>
        <v/>
      </c>
      <c r="DH164" s="203" t="str">
        <f ca="1">IF(AND(ISNUMBER($A164),ISNUMBER(DH$1)),IF(OFFSET(CountryData!$A$1,'Quality check'!$A164-1,'Quality check'!DH$1-1)=0,"",OFFSET(CountryData!$A$1,'Quality check'!$A164-1,'Quality check'!DH$1-1)),"")</f>
        <v/>
      </c>
      <c r="DI164" s="308" t="str">
        <f ca="1">IF(AND(ISNUMBER($A164),ISNUMBER(DI$1)),IF(OFFSET(CountryData!$A$1,'Quality check'!$A164-1,'Quality check'!DI$1-1)=0,"",OFFSET(CountryData!$A$1,'Quality check'!$A164-1,'Quality check'!DI$1-1)),"")</f>
        <v/>
      </c>
      <c r="DJ164" s="308" t="str">
        <f ca="1">IF(AND(ISNUMBER($A164),ISNUMBER(DJ$1)),IF(OFFSET(CountryData!$A$1,'Quality check'!$A164-1,'Quality check'!DJ$1-1)=0,"",OFFSET(CountryData!$A$1,'Quality check'!$A164-1,'Quality check'!DJ$1-1)),"")</f>
        <v/>
      </c>
      <c r="DK164" s="203" t="str">
        <f ca="1">IF(AND(ISNUMBER($A164),ISNUMBER(DK$1)),IF(OFFSET(CountryData!$A$1,'Quality check'!$A164-1,'Quality check'!DK$1-1)=0,"",OFFSET(CountryData!$A$1,'Quality check'!$A164-1,'Quality check'!DK$1-1)),"")</f>
        <v/>
      </c>
      <c r="DL164" s="203" t="str">
        <f ca="1">IF(AND(ISNUMBER($A164),ISNUMBER(DL$1)),IF(OFFSET(CountryData!$A$1,'Quality check'!$A164-1,'Quality check'!DL$1-1)=0,"",OFFSET(CountryData!$A$1,'Quality check'!$A164-1,'Quality check'!DL$1-1)),"")</f>
        <v/>
      </c>
      <c r="DM164" s="203" t="str">
        <f ca="1">IF(AND(ISNUMBER($A164),ISNUMBER(DM$1)),IF(OFFSET(CountryData!$A$1,'Quality check'!$A164-1,'Quality check'!DM$1-1)=0,"",OFFSET(CountryData!$A$1,'Quality check'!$A164-1,'Quality check'!DM$1-1)),"")</f>
        <v/>
      </c>
      <c r="DN164" s="203" t="str">
        <f ca="1">IF(AND(ISNUMBER($A164),ISNUMBER(DN$1)),IF(OFFSET(CountryData!$A$1,'Quality check'!$A164-1,'Quality check'!DN$1-1)=0,"",OFFSET(CountryData!$A$1,'Quality check'!$A164-1,'Quality check'!DN$1-1)),"")</f>
        <v/>
      </c>
      <c r="DO164" t="str">
        <f ca="1">IF(AND(ISNUMBER($A164),ISNUMBER(DO$1)),IF(OFFSET(CountryData!$A$1,'Quality check'!$A164-1,'Quality check'!DO$1-1)=0,"",OFFSET(CountryData!$A$1,'Quality check'!$A164-1,'Quality check'!DO$1-1)),"")</f>
        <v/>
      </c>
      <c r="DP164" t="str">
        <f ca="1">IF(AND(ISNUMBER($A164),ISNUMBER(DP$1)),IF(OFFSET(CountryData!$A$1,'Quality check'!$A164-1,'Quality check'!DP$1-1)=0,"",OFFSET(CountryData!$A$1,'Quality check'!$A164-1,'Quality check'!DP$1-1)),"")</f>
        <v/>
      </c>
      <c r="EF164" t="str">
        <f t="shared" si="17"/>
        <v/>
      </c>
      <c r="EG164" t="str">
        <f t="shared" si="18"/>
        <v/>
      </c>
      <c r="EH164" t="str">
        <f t="shared" si="16"/>
        <v/>
      </c>
    </row>
    <row r="165" spans="1:138" x14ac:dyDescent="0.25">
      <c r="A165" s="114" t="str">
        <f>IF(ISNUMBER(MATCH(C165,CountryData!$EM:$EM,0)),MATCH(C165,CountryData!$EM:$EM,0),"")</f>
        <v/>
      </c>
      <c r="F165" s="203" t="str">
        <f ca="1">IF(AND(ISNUMBER($A165),ISNUMBER(F$1)),IF(OFFSET(CountryData!$A$1,'Quality check'!$A165-1,'Quality check'!F$1-1)=0,"",OFFSET(CountryData!$A$1,'Quality check'!$A165-1,'Quality check'!F$1-1)),"")</f>
        <v/>
      </c>
      <c r="G165" s="203" t="str">
        <f ca="1">IF(AND(ISNUMBER($A165),ISNUMBER(G$1)),IF(OFFSET(CountryData!$A$1,'Quality check'!$A165-1,'Quality check'!G$1-1)=0,"",OFFSET(CountryData!$A$1,'Quality check'!$A165-1,'Quality check'!G$1-1)),"")</f>
        <v/>
      </c>
      <c r="H165" s="202" t="str">
        <f ca="1">IF(AND(ISNUMBER($A165),ISNUMBER(H$1)),IF(OFFSET(CountryData!$A$1,'Quality check'!$A165-1,'Quality check'!H$1-1)=0,"",OFFSET(CountryData!$A$1,'Quality check'!$A165-1,'Quality check'!H$1-1)),"")</f>
        <v/>
      </c>
      <c r="I165" s="202" t="str">
        <f ca="1">IF(AND(ISNUMBER($A165),ISNUMBER(I$1)),IF(OFFSET(CountryData!$A$1,'Quality check'!$A165-1,'Quality check'!I$1-1)=0,"",OFFSET(CountryData!$A$1,'Quality check'!$A165-1,'Quality check'!I$1-1)),"")</f>
        <v/>
      </c>
      <c r="J165" s="203" t="str">
        <f ca="1">IF(AND(ISNUMBER($A165),ISNUMBER(J$1)),IF(OFFSET(CountryData!$A$1,'Quality check'!$A165-1,'Quality check'!J$1-1)=0,"",OFFSET(CountryData!$A$1,'Quality check'!$A165-1,'Quality check'!J$1-1)),"")</f>
        <v/>
      </c>
      <c r="K165" s="203" t="str">
        <f ca="1">IF(AND(ISNUMBER($A165),ISNUMBER(K$1)),IF(OFFSET(CountryData!$A$1,'Quality check'!$A165-1,'Quality check'!K$1-1)=0,"",OFFSET(CountryData!$A$1,'Quality check'!$A165-1,'Quality check'!K$1-1)),"")</f>
        <v/>
      </c>
      <c r="L165" s="203" t="str">
        <f ca="1">IF(AND(ISNUMBER($A165),ISNUMBER(L$1)),IF(OFFSET(CountryData!$A$1,'Quality check'!$A165-1,'Quality check'!L$1-1)=0,"",OFFSET(CountryData!$A$1,'Quality check'!$A165-1,'Quality check'!L$1-1)),"")</f>
        <v/>
      </c>
      <c r="M165" s="203" t="str">
        <f ca="1">IF(AND(ISNUMBER($A165),ISNUMBER(M$1)),IF(OFFSET(CountryData!$A$1,'Quality check'!$A165-1,'Quality check'!M$1-1)=0,"",OFFSET(CountryData!$A$1,'Quality check'!$A165-1,'Quality check'!M$1-1)),"")</f>
        <v/>
      </c>
      <c r="N165" s="203" t="str">
        <f ca="1">IF(AND(ISNUMBER($A165),ISNUMBER(N$1)),IF(OFFSET(CountryData!$A$1,'Quality check'!$A165-1,'Quality check'!N$1-1)=0,"",OFFSET(CountryData!$A$1,'Quality check'!$A165-1,'Quality check'!N$1-1)),"")</f>
        <v/>
      </c>
      <c r="O165" s="203" t="str">
        <f ca="1">IF(AND(ISNUMBER($A165),ISNUMBER(O$1)),IF(OFFSET(CountryData!$A$1,'Quality check'!$A165-1,'Quality check'!O$1-1)=0,"",OFFSET(CountryData!$A$1,'Quality check'!$A165-1,'Quality check'!O$1-1)),"")</f>
        <v/>
      </c>
      <c r="P165" s="203" t="str">
        <f ca="1">IF(AND(ISNUMBER($A165),ISNUMBER(P$1)),IF(OFFSET(CountryData!$A$1,'Quality check'!$A165-1,'Quality check'!P$1-1)=0,"",OFFSET(CountryData!$A$1,'Quality check'!$A165-1,'Quality check'!P$1-1)),"")</f>
        <v/>
      </c>
      <c r="Q165" s="203" t="str">
        <f ca="1">IF(AND(ISNUMBER($A165),ISNUMBER(Q$1)),IF(OFFSET(CountryData!$A$1,'Quality check'!$A165-1,'Quality check'!Q$1-1)=0,"",OFFSET(CountryData!$A$1,'Quality check'!$A165-1,'Quality check'!Q$1-1)),"")</f>
        <v/>
      </c>
      <c r="R165" s="203" t="str">
        <f ca="1">IF(AND(ISNUMBER($A165),ISNUMBER(R$1)),IF(OFFSET(CountryData!$A$1,'Quality check'!$A165-1,'Quality check'!R$1-1)=0,"",OFFSET(CountryData!$A$1,'Quality check'!$A165-1,'Quality check'!R$1-1)),"")</f>
        <v/>
      </c>
      <c r="S165" s="203" t="str">
        <f ca="1">IF(AND(ISNUMBER($A165),ISNUMBER(S$1)),IF(OFFSET(CountryData!$A$1,'Quality check'!$A165-1,'Quality check'!S$1-1)=0,"",OFFSET(CountryData!$A$1,'Quality check'!$A165-1,'Quality check'!S$1-1)),"")</f>
        <v/>
      </c>
      <c r="T165" s="202" t="str">
        <f ca="1">IF(AND(ISNUMBER($A165),ISNUMBER(T$1)),IF(OFFSET(CountryData!$A$1,'Quality check'!$A165-1,'Quality check'!T$1-1)=0,"",OFFSET(CountryData!$A$1,'Quality check'!$A165-1,'Quality check'!T$1-1)),"")</f>
        <v/>
      </c>
      <c r="U165" s="203" t="str">
        <f ca="1">IF(AND(ISNUMBER($A165),ISNUMBER(U$1)),IF(OFFSET(CountryData!$A$1,'Quality check'!$A165-1,'Quality check'!U$1-1)=0,"",OFFSET(CountryData!$A$1,'Quality check'!$A165-1,'Quality check'!U$1-1)),"")</f>
        <v/>
      </c>
      <c r="V165" s="203" t="str">
        <f ca="1">IF(AND(ISNUMBER($A165),ISNUMBER(V$1)),IF(OFFSET(CountryData!$A$1,'Quality check'!$A165-1,'Quality check'!V$1-1)=0,"",OFFSET(CountryData!$A$1,'Quality check'!$A165-1,'Quality check'!V$1-1)),"")</f>
        <v/>
      </c>
      <c r="W165" s="202" t="str">
        <f ca="1">IF(AND(ISNUMBER($A165),ISNUMBER(W$1)),IF(OFFSET(CountryData!$A$1,'Quality check'!$A165-1,'Quality check'!W$1-1)=0,"",OFFSET(CountryData!$A$1,'Quality check'!$A165-1,'Quality check'!W$1-1)),"")</f>
        <v/>
      </c>
      <c r="X165" s="202" t="str">
        <f ca="1">IF(AND(ISNUMBER($A165),ISNUMBER(X$1)),IF(OFFSET(CountryData!$A$1,'Quality check'!$A165-1,'Quality check'!X$1-1)=0,"",OFFSET(CountryData!$A$1,'Quality check'!$A165-1,'Quality check'!X$1-1)),"")</f>
        <v/>
      </c>
      <c r="Y165" s="202" t="str">
        <f ca="1">IF(AND(ISNUMBER($A165),ISNUMBER(Y$1)),IF(OFFSET(CountryData!$A$1,'Quality check'!$A165-1,'Quality check'!Y$1-1)=0,"",OFFSET(CountryData!$A$1,'Quality check'!$A165-1,'Quality check'!Y$1-1)),"")</f>
        <v/>
      </c>
      <c r="Z165" s="202" t="str">
        <f ca="1">IF(AND(ISNUMBER($A165),ISNUMBER(Z$1)),IF(OFFSET(CountryData!$A$1,'Quality check'!$A165-1,'Quality check'!Z$1-1)=0,"",OFFSET(CountryData!$A$1,'Quality check'!$A165-1,'Quality check'!Z$1-1)),"")</f>
        <v/>
      </c>
      <c r="AA165" s="203" t="str">
        <f ca="1">IF(AND(ISNUMBER($A165),ISNUMBER(AA$1)),IF(OFFSET(CountryData!$A$1,'Quality check'!$A165-1,'Quality check'!AA$1-1)=0,"",OFFSET(CountryData!$A$1,'Quality check'!$A165-1,'Quality check'!AA$1-1)),"")</f>
        <v/>
      </c>
      <c r="AB165" s="203" t="str">
        <f ca="1">IF(AND(ISNUMBER($A165),ISNUMBER(AB$1)),IF(OFFSET(CountryData!$A$1,'Quality check'!$A165-1,'Quality check'!AB$1-1)=0,"",OFFSET(CountryData!$A$1,'Quality check'!$A165-1,'Quality check'!AB$1-1)),"")</f>
        <v/>
      </c>
      <c r="AC165" s="203" t="str">
        <f ca="1">IF(AND(ISNUMBER($A165),ISNUMBER(AC$1)),IF(OFFSET(CountryData!$A$1,'Quality check'!$A165-1,'Quality check'!AC$1-1)=0,"",OFFSET(CountryData!$A$1,'Quality check'!$A165-1,'Quality check'!AC$1-1)),"")</f>
        <v/>
      </c>
      <c r="AD165" s="203" t="str">
        <f ca="1">IF(AND(ISNUMBER($A165),ISNUMBER(AD$1)),IF(OFFSET(CountryData!$A$1,'Quality check'!$A165-1,'Quality check'!AD$1-1)=0,"",OFFSET(CountryData!$A$1,'Quality check'!$A165-1,'Quality check'!AD$1-1)),"")</f>
        <v/>
      </c>
      <c r="AE165" s="202" t="str">
        <f ca="1">IF(AND(ISNUMBER($A165),ISNUMBER(AE$1)),IF(OFFSET(CountryData!$A$1,'Quality check'!$A165-1,'Quality check'!AE$1-1)=0,"",OFFSET(CountryData!$A$1,'Quality check'!$A165-1,'Quality check'!AE$1-1)),"")</f>
        <v/>
      </c>
      <c r="AF165" s="308" t="str">
        <f ca="1">IF(AND(ISNUMBER($A165),ISNUMBER(AF$1)),IF(OFFSET(CountryData!$A$1,'Quality check'!$A165-1,'Quality check'!AF$1-1)=0,"",OFFSET(CountryData!$A$1,'Quality check'!$A165-1,'Quality check'!AF$1-1)),"")</f>
        <v/>
      </c>
      <c r="AG165" s="203" t="str">
        <f ca="1">IF(AND(ISNUMBER($A165),ISNUMBER(AG$1)),IF(OFFSET(CountryData!$A$1,'Quality check'!$A165-1,'Quality check'!AG$1-1)=0,"",OFFSET(CountryData!$A$1,'Quality check'!$A165-1,'Quality check'!AG$1-1)),"")</f>
        <v/>
      </c>
      <c r="AH165" s="203" t="str">
        <f ca="1">IF(AND(ISNUMBER($A165),ISNUMBER(AH$1)),IF(OFFSET(CountryData!$A$1,'Quality check'!$A165-1,'Quality check'!AH$1-1)=0,"",OFFSET(CountryData!$A$1,'Quality check'!$A165-1,'Quality check'!AH$1-1)),"")</f>
        <v/>
      </c>
      <c r="AI165" s="203" t="str">
        <f ca="1">IF(AND(ISNUMBER($A165),ISNUMBER(AI$1)),IF(OFFSET(CountryData!$A$1,'Quality check'!$A165-1,'Quality check'!AI$1-1)=0,"",OFFSET(CountryData!$A$1,'Quality check'!$A165-1,'Quality check'!AI$1-1)),"")</f>
        <v/>
      </c>
      <c r="AJ165" s="202" t="str">
        <f ca="1">IF(AND(ISNUMBER($A165),ISNUMBER(AJ$1)),IF(OFFSET(CountryData!$A$1,'Quality check'!$A165-1,'Quality check'!AJ$1-1)=0,"",OFFSET(CountryData!$A$1,'Quality check'!$A165-1,'Quality check'!AJ$1-1)),"")</f>
        <v/>
      </c>
      <c r="AK165" s="202" t="str">
        <f ca="1">IF(AND(ISNUMBER($A165),ISNUMBER(AK$1)),IF(OFFSET(CountryData!$A$1,'Quality check'!$A165-1,'Quality check'!AK$1-1)=0,"",OFFSET(CountryData!$A$1,'Quality check'!$A165-1,'Quality check'!AK$1-1)),"")</f>
        <v/>
      </c>
      <c r="AL165" s="202" t="str">
        <f ca="1">IF(AND(ISNUMBER($A165),ISNUMBER(AL$1)),IF(OFFSET(CountryData!$A$1,'Quality check'!$A165-1,'Quality check'!AL$1-1)=0,"",OFFSET(CountryData!$A$1,'Quality check'!$A165-1,'Quality check'!AL$1-1)),"")</f>
        <v/>
      </c>
      <c r="AM165" s="202" t="str">
        <f ca="1">IF(AND(ISNUMBER($A165),ISNUMBER(AM$1)),IF(OFFSET(CountryData!$A$1,'Quality check'!$A165-1,'Quality check'!AM$1-1)=0,"",OFFSET(CountryData!$A$1,'Quality check'!$A165-1,'Quality check'!AM$1-1)),"")</f>
        <v/>
      </c>
      <c r="AN165" s="202" t="str">
        <f ca="1">IF(AND(ISNUMBER($A165),ISNUMBER(AN$1)),IF(OFFSET(CountryData!$A$1,'Quality check'!$A165-1,'Quality check'!AN$1-1)=0,"",OFFSET(CountryData!$A$1,'Quality check'!$A165-1,'Quality check'!AN$1-1)),"")</f>
        <v/>
      </c>
      <c r="AO165" s="203" t="str">
        <f ca="1">IF(AND(ISNUMBER($A165),ISNUMBER(AO$1)),IF(OFFSET(CountryData!$A$1,'Quality check'!$A165-1,'Quality check'!AO$1-1)=0,"",OFFSET(CountryData!$A$1,'Quality check'!$A165-1,'Quality check'!AO$1-1)),"")</f>
        <v/>
      </c>
      <c r="AP165" s="203" t="str">
        <f ca="1">IF(AND(ISNUMBER($A165),ISNUMBER(AP$1)),IF(OFFSET(CountryData!$A$1,'Quality check'!$A165-1,'Quality check'!AP$1-1)=0,"",OFFSET(CountryData!$A$1,'Quality check'!$A165-1,'Quality check'!AP$1-1)),"")</f>
        <v/>
      </c>
      <c r="AQ165" s="202" t="str">
        <f ca="1">IF(AND(ISNUMBER($A165),ISNUMBER(AQ$1)),IF(OFFSET(CountryData!$A$1,'Quality check'!$A165-1,'Quality check'!AQ$1-1)=0,"",OFFSET(CountryData!$A$1,'Quality check'!$A165-1,'Quality check'!AQ$1-1)),"")</f>
        <v/>
      </c>
      <c r="AR165" s="202" t="str">
        <f ca="1">IF(AND(ISNUMBER($A165),ISNUMBER(AR$1)),IF(OFFSET(CountryData!$A$1,'Quality check'!$A165-1,'Quality check'!AR$1-1)=0,"",OFFSET(CountryData!$A$1,'Quality check'!$A165-1,'Quality check'!AR$1-1)),"")</f>
        <v/>
      </c>
      <c r="AS165" s="202" t="str">
        <f ca="1">IF(AND(ISNUMBER($A165),ISNUMBER(AS$1)),IF(OFFSET(CountryData!$A$1,'Quality check'!$A165-1,'Quality check'!AS$1-1)=0,"",OFFSET(CountryData!$A$1,'Quality check'!$A165-1,'Quality check'!AS$1-1)),"")</f>
        <v/>
      </c>
      <c r="AT165" s="202" t="str">
        <f ca="1">IF(AND(ISNUMBER($A165),ISNUMBER(AT$1)),IF(OFFSET(CountryData!$A$1,'Quality check'!$A165-1,'Quality check'!AT$1-1)=0,"",OFFSET(CountryData!$A$1,'Quality check'!$A165-1,'Quality check'!AT$1-1)),"")</f>
        <v/>
      </c>
      <c r="AU165" s="202" t="str">
        <f ca="1">IF(AND(ISNUMBER($A165),ISNUMBER(AU$1)),IF(OFFSET(CountryData!$A$1,'Quality check'!$A165-1,'Quality check'!AU$1-1)=0,"",OFFSET(CountryData!$A$1,'Quality check'!$A165-1,'Quality check'!AU$1-1)),"")</f>
        <v/>
      </c>
      <c r="AV165" s="202" t="str">
        <f ca="1">IF(AND(ISNUMBER($A165),ISNUMBER(AV$1)),IF(OFFSET(CountryData!$A$1,'Quality check'!$A165-1,'Quality check'!AV$1-1)=0,"",OFFSET(CountryData!$A$1,'Quality check'!$A165-1,'Quality check'!AV$1-1)),"")</f>
        <v/>
      </c>
      <c r="AW165" s="203" t="str">
        <f ca="1">IF(AND(ISNUMBER($A165),ISNUMBER(AW$1)),IF(OFFSET(CountryData!$A$1,'Quality check'!$A165-1,'Quality check'!AW$1-1)=0,"",OFFSET(CountryData!$A$1,'Quality check'!$A165-1,'Quality check'!AW$1-1)),"")</f>
        <v/>
      </c>
      <c r="AX165" s="203" t="str">
        <f ca="1">IF(AND(ISNUMBER($A165),ISNUMBER(AX$1)),IF(OFFSET(CountryData!$A$1,'Quality check'!$A165-1,'Quality check'!AX$1-1)=0,"",OFFSET(CountryData!$A$1,'Quality check'!$A165-1,'Quality check'!AX$1-1)),"")</f>
        <v/>
      </c>
      <c r="AY165" s="202" t="str">
        <f ca="1">IF(AND(ISNUMBER($A165),ISNUMBER(AY$1)),IF(OFFSET(CountryData!$A$1,'Quality check'!$A165-1,'Quality check'!AY$1-1)=0,"",OFFSET(CountryData!$A$1,'Quality check'!$A165-1,'Quality check'!AY$1-1)),"")</f>
        <v/>
      </c>
      <c r="AZ165" s="202" t="str">
        <f ca="1">IF(AND(ISNUMBER($A165),ISNUMBER(AZ$1)),IF(OFFSET(CountryData!$A$1,'Quality check'!$A165-1,'Quality check'!AZ$1-1)=0,"",OFFSET(CountryData!$A$1,'Quality check'!$A165-1,'Quality check'!AZ$1-1)),"")</f>
        <v/>
      </c>
      <c r="BA165" s="202" t="str">
        <f ca="1">IF(AND(ISNUMBER($A165),ISNUMBER(BA$1)),IF(OFFSET(CountryData!$A$1,'Quality check'!$A165-1,'Quality check'!BA$1-1)=0,"",OFFSET(CountryData!$A$1,'Quality check'!$A165-1,'Quality check'!BA$1-1)),"")</f>
        <v/>
      </c>
      <c r="BB165" s="202" t="str">
        <f ca="1">IF(AND(ISNUMBER($A165),ISNUMBER(BB$1)),IF(OFFSET(CountryData!$A$1,'Quality check'!$A165-1,'Quality check'!BB$1-1)=0,"",OFFSET(CountryData!$A$1,'Quality check'!$A165-1,'Quality check'!BB$1-1)),"")</f>
        <v/>
      </c>
      <c r="BC165" s="202" t="str">
        <f ca="1">IF(AND(ISNUMBER($A165),ISNUMBER(BC$1)),IF(OFFSET(CountryData!$A$1,'Quality check'!$A165-1,'Quality check'!BC$1-1)=0,"",OFFSET(CountryData!$A$1,'Quality check'!$A165-1,'Quality check'!BC$1-1)),"")</f>
        <v/>
      </c>
      <c r="BD165" s="313" t="str">
        <f ca="1">IF(AND(ISNUMBER($A165),ISNUMBER(BD$1)),IF(OFFSET(CountryData!$A$1,'Quality check'!$A165-1,'Quality check'!BD$1-1)=0,"",OFFSET(CountryData!$A$1,'Quality check'!$A165-1,'Quality check'!BD$1-1)),"")</f>
        <v/>
      </c>
      <c r="BE165" s="313" t="str">
        <f ca="1">IF(AND(ISNUMBER($A165),ISNUMBER(BE$1)),IF(OFFSET(CountryData!$A$1,'Quality check'!$A165-1,'Quality check'!BE$1-1)=0,"",OFFSET(CountryData!$A$1,'Quality check'!$A165-1,'Quality check'!BE$1-1)),"")</f>
        <v/>
      </c>
      <c r="BF165" s="313" t="str">
        <f ca="1">IF(AND(ISNUMBER($A165),ISNUMBER(BF$1)),IF(OFFSET(CountryData!$A$1,'Quality check'!$A165-1,'Quality check'!BF$1-1)=0,"",OFFSET(CountryData!$A$1,'Quality check'!$A165-1,'Quality check'!BF$1-1)),"")</f>
        <v/>
      </c>
      <c r="BG165" s="203" t="str">
        <f ca="1">IF(AND(ISNUMBER($A165),ISNUMBER(BG$1)),IF(OFFSET(CountryData!$A$1,'Quality check'!$A165-1,'Quality check'!BG$1-1)=0,"",OFFSET(CountryData!$A$1,'Quality check'!$A165-1,'Quality check'!BG$1-1)),"")</f>
        <v/>
      </c>
      <c r="BH165" s="202" t="str">
        <f ca="1">IF(AND(ISNUMBER($A165),ISNUMBER(BH$1)),IF(OFFSET(CountryData!$A$1,'Quality check'!$A165-1,'Quality check'!BH$1-1)=0,"",OFFSET(CountryData!$A$1,'Quality check'!$A165-1,'Quality check'!BH$1-1)),"")</f>
        <v/>
      </c>
      <c r="BI165" s="203" t="str">
        <f ca="1">IF(AND(ISNUMBER($A165),ISNUMBER(BI$1)),IF(OFFSET(CountryData!$A$1,'Quality check'!$A165-1,'Quality check'!BI$1-1)=0,"",OFFSET(CountryData!$A$1,'Quality check'!$A165-1,'Quality check'!BI$1-1)),"")</f>
        <v/>
      </c>
      <c r="BJ165" s="202" t="str">
        <f ca="1">IF(AND(ISNUMBER($A165),ISNUMBER(BJ$1)),IF(OFFSET(CountryData!$A$1,'Quality check'!$A165-1,'Quality check'!BJ$1-1)=0,"",OFFSET(CountryData!$A$1,'Quality check'!$A165-1,'Quality check'!BJ$1-1)),"")</f>
        <v/>
      </c>
      <c r="BK165" s="202" t="str">
        <f ca="1">IF(AND(ISNUMBER($A165),ISNUMBER(BK$1)),IF(OFFSET(CountryData!$A$1,'Quality check'!$A165-1,'Quality check'!BK$1-1)=0,"",OFFSET(CountryData!$A$1,'Quality check'!$A165-1,'Quality check'!BK$1-1)),"")</f>
        <v/>
      </c>
      <c r="BL165" s="308" t="str">
        <f ca="1">IF(AND(ISNUMBER($A165),ISNUMBER(BL$1)),IF(OFFSET(CountryData!$A$1,'Quality check'!$A165-1,'Quality check'!BL$1-1)=0,"",OFFSET(CountryData!$A$1,'Quality check'!$A165-1,'Quality check'!BL$1-1)),"")</f>
        <v/>
      </c>
      <c r="BM165" s="308" t="str">
        <f ca="1">IF(AND(ISNUMBER($A165),ISNUMBER(BM$1)),IF(OFFSET(CountryData!$A$1,'Quality check'!$A165-1,'Quality check'!BM$1-1)=0,"",OFFSET(CountryData!$A$1,'Quality check'!$A165-1,'Quality check'!BM$1-1)),"")</f>
        <v/>
      </c>
      <c r="BN165" s="308" t="str">
        <f ca="1">IF(AND(ISNUMBER($A165),ISNUMBER(BN$1)),IF(OFFSET(CountryData!$A$1,'Quality check'!$A165-1,'Quality check'!BN$1-1)=0,"",OFFSET(CountryData!$A$1,'Quality check'!$A165-1,'Quality check'!BN$1-1)),"")</f>
        <v/>
      </c>
      <c r="BO165" s="308" t="str">
        <f ca="1">IF(AND(ISNUMBER($A165),ISNUMBER(BO$1)),IF(OFFSET(CountryData!$A$1,'Quality check'!$A165-1,'Quality check'!BO$1-1)=0,"",OFFSET(CountryData!$A$1,'Quality check'!$A165-1,'Quality check'!BO$1-1)),"")</f>
        <v/>
      </c>
      <c r="BP165" s="308" t="str">
        <f ca="1">IF(AND(ISNUMBER($A165),ISNUMBER(BP$1)),IF(OFFSET(CountryData!$A$1,'Quality check'!$A165-1,'Quality check'!BP$1-1)=0,"",OFFSET(CountryData!$A$1,'Quality check'!$A165-1,'Quality check'!BP$1-1)),"")</f>
        <v/>
      </c>
      <c r="BQ165" s="308" t="str">
        <f ca="1">IF(AND(ISNUMBER($A165),ISNUMBER(BQ$1)),IF(OFFSET(CountryData!$A$1,'Quality check'!$A165-1,'Quality check'!BQ$1-1)=0,"",OFFSET(CountryData!$A$1,'Quality check'!$A165-1,'Quality check'!BQ$1-1)),"")</f>
        <v/>
      </c>
      <c r="BR165" s="308" t="str">
        <f ca="1">IF(AND(ISNUMBER($A165),ISNUMBER(BR$1)),IF(OFFSET(CountryData!$A$1,'Quality check'!$A165-1,'Quality check'!BR$1-1)=0,"",OFFSET(CountryData!$A$1,'Quality check'!$A165-1,'Quality check'!BR$1-1)),"")</f>
        <v/>
      </c>
      <c r="BS165" s="308" t="str">
        <f ca="1">IF(AND(ISNUMBER($A165),ISNUMBER(BS$1)),IF(OFFSET(CountryData!$A$1,'Quality check'!$A165-1,'Quality check'!BS$1-1)=0,"",OFFSET(CountryData!$A$1,'Quality check'!$A165-1,'Quality check'!BS$1-1)),"")</f>
        <v/>
      </c>
      <c r="BT165" s="308" t="str">
        <f ca="1">IF(AND(ISNUMBER($A165),ISNUMBER(BT$1)),IF(OFFSET(CountryData!$A$1,'Quality check'!$A165-1,'Quality check'!BT$1-1)=0,"",OFFSET(CountryData!$A$1,'Quality check'!$A165-1,'Quality check'!BT$1-1)),"")</f>
        <v/>
      </c>
      <c r="BU165" s="308" t="str">
        <f ca="1">IF(AND(ISNUMBER($A165),ISNUMBER(BU$1)),IF(OFFSET(CountryData!$A$1,'Quality check'!$A165-1,'Quality check'!BU$1-1)=0,"",OFFSET(CountryData!$A$1,'Quality check'!$A165-1,'Quality check'!BU$1-1)),"")</f>
        <v/>
      </c>
      <c r="BV165" s="308" t="str">
        <f ca="1">IF(AND(ISNUMBER($A165),ISNUMBER(BV$1)),IF(OFFSET(CountryData!$A$1,'Quality check'!$A165-1,'Quality check'!BV$1-1)=0,"",OFFSET(CountryData!$A$1,'Quality check'!$A165-1,'Quality check'!BV$1-1)),"")</f>
        <v/>
      </c>
      <c r="BW165" s="308" t="str">
        <f ca="1">IF(AND(ISNUMBER($A165),ISNUMBER(BW$1)),IF(OFFSET(CountryData!$A$1,'Quality check'!$A165-1,'Quality check'!BW$1-1)=0,"",OFFSET(CountryData!$A$1,'Quality check'!$A165-1,'Quality check'!BW$1-1)),"")</f>
        <v/>
      </c>
      <c r="BX165" s="202" t="str">
        <f ca="1">IF(AND(ISNUMBER($A165),ISNUMBER(BX$1)),IF(OFFSET(CountryData!$A$1,'Quality check'!$A165-1,'Quality check'!BX$1-1)=0,"",OFFSET(CountryData!$A$1,'Quality check'!$A165-1,'Quality check'!BX$1-1)),"")</f>
        <v/>
      </c>
      <c r="BY165" s="308" t="str">
        <f ca="1">IF(AND(ISNUMBER($A165),ISNUMBER(BY$1)),IF(OFFSET(CountryData!$A$1,'Quality check'!$A165-1,'Quality check'!BY$1-1)=0,"",OFFSET(CountryData!$A$1,'Quality check'!$A165-1,'Quality check'!BY$1-1)),"")</f>
        <v/>
      </c>
      <c r="BZ165" s="308" t="str">
        <f ca="1">IF(AND(ISNUMBER($A165),ISNUMBER(BZ$1)),IF(OFFSET(CountryData!$A$1,'Quality check'!$A165-1,'Quality check'!BZ$1-1)=0,"",OFFSET(CountryData!$A$1,'Quality check'!$A165-1,'Quality check'!BZ$1-1)),"")</f>
        <v/>
      </c>
      <c r="CA165" s="308" t="str">
        <f ca="1">IF(AND(ISNUMBER($A165),ISNUMBER(CA$1)),IF(OFFSET(CountryData!$A$1,'Quality check'!$A165-1,'Quality check'!CA$1-1)=0,"",OFFSET(CountryData!$A$1,'Quality check'!$A165-1,'Quality check'!CA$1-1)),"")</f>
        <v/>
      </c>
      <c r="CB165" s="308" t="str">
        <f ca="1">IF(AND(ISNUMBER($A165),ISNUMBER(CB$1)),IF(OFFSET(CountryData!$A$1,'Quality check'!$A165-1,'Quality check'!CB$1-1)=0,"",OFFSET(CountryData!$A$1,'Quality check'!$A165-1,'Quality check'!CB$1-1)),"")</f>
        <v/>
      </c>
      <c r="CC165" s="308" t="str">
        <f ca="1">IF(AND(ISNUMBER($A165),ISNUMBER(CC$1)),IF(OFFSET(CountryData!$A$1,'Quality check'!$A165-1,'Quality check'!CC$1-1)=0,"",OFFSET(CountryData!$A$1,'Quality check'!$A165-1,'Quality check'!CC$1-1)),"")</f>
        <v/>
      </c>
      <c r="CD165" s="308" t="str">
        <f ca="1">IF(AND(ISNUMBER($A165),ISNUMBER(CD$1)),IF(OFFSET(CountryData!$A$1,'Quality check'!$A165-1,'Quality check'!CD$1-1)=0,"",OFFSET(CountryData!$A$1,'Quality check'!$A165-1,'Quality check'!CD$1-1)),"")</f>
        <v/>
      </c>
      <c r="CE165" s="308" t="str">
        <f ca="1">IF(AND(ISNUMBER($A165),ISNUMBER(CE$1)),IF(OFFSET(CountryData!$A$1,'Quality check'!$A165-1,'Quality check'!CE$1-1)=0,"",OFFSET(CountryData!$A$1,'Quality check'!$A165-1,'Quality check'!CE$1-1)),"")</f>
        <v/>
      </c>
      <c r="CF165" s="308" t="str">
        <f ca="1">IF(AND(ISNUMBER($A165),ISNUMBER(CF$1)),IF(OFFSET(CountryData!$A$1,'Quality check'!$A165-1,'Quality check'!CF$1-1)=0,"",OFFSET(CountryData!$A$1,'Quality check'!$A165-1,'Quality check'!CF$1-1)),"")</f>
        <v/>
      </c>
      <c r="CG165" s="308" t="str">
        <f ca="1">IF(AND(ISNUMBER($A165),ISNUMBER(CG$1)),IF(OFFSET(CountryData!$A$1,'Quality check'!$A165-1,'Quality check'!CG$1-1)=0,"",OFFSET(CountryData!$A$1,'Quality check'!$A165-1,'Quality check'!CG$1-1)),"")</f>
        <v/>
      </c>
      <c r="CH165" s="308" t="str">
        <f ca="1">IF(AND(ISNUMBER($A165),ISNUMBER(CH$1)),IF(OFFSET(CountryData!$A$1,'Quality check'!$A165-1,'Quality check'!CH$1-1)=0,"",OFFSET(CountryData!$A$1,'Quality check'!$A165-1,'Quality check'!CH$1-1)),"")</f>
        <v/>
      </c>
      <c r="CI165" s="308" t="str">
        <f ca="1">IF(AND(ISNUMBER($A165),ISNUMBER(CI$1)),IF(OFFSET(CountryData!$A$1,'Quality check'!$A165-1,'Quality check'!CI$1-1)=0,"",OFFSET(CountryData!$A$1,'Quality check'!$A165-1,'Quality check'!CI$1-1)),"")</f>
        <v/>
      </c>
      <c r="CJ165" s="308" t="str">
        <f ca="1">IF(AND(ISNUMBER($A165),ISNUMBER(CJ$1)),IF(OFFSET(CountryData!$A$1,'Quality check'!$A165-1,'Quality check'!CJ$1-1)=0,"",OFFSET(CountryData!$A$1,'Quality check'!$A165-1,'Quality check'!CJ$1-1)),"")</f>
        <v/>
      </c>
      <c r="CK165" s="202" t="str">
        <f ca="1">IF(AND(ISNUMBER($A165),ISNUMBER(CK$1)),IF(OFFSET(CountryData!$A$1,'Quality check'!$A165-1,'Quality check'!CK$1-1)=0,"",OFFSET(CountryData!$A$1,'Quality check'!$A165-1,'Quality check'!CK$1-1)),"")</f>
        <v/>
      </c>
      <c r="CL165" s="308" t="str">
        <f ca="1">IF(AND(ISNUMBER($A165),ISNUMBER(CL$1)),IF(OFFSET(CountryData!$A$1,'Quality check'!$A165-1,'Quality check'!CL$1-1)=0,"",OFFSET(CountryData!$A$1,'Quality check'!$A165-1,'Quality check'!CL$1-1)),"")</f>
        <v/>
      </c>
      <c r="CM165" s="308" t="str">
        <f ca="1">IF(AND(ISNUMBER($A165),ISNUMBER(CM$1)),IF(OFFSET(CountryData!$A$1,'Quality check'!$A165-1,'Quality check'!CM$1-1)=0,"",OFFSET(CountryData!$A$1,'Quality check'!$A165-1,'Quality check'!CM$1-1)),"")</f>
        <v/>
      </c>
      <c r="CN165" s="308" t="str">
        <f ca="1">IF(AND(ISNUMBER($A165),ISNUMBER(CN$1)),IF(OFFSET(CountryData!$A$1,'Quality check'!$A165-1,'Quality check'!CN$1-1)=0,"",OFFSET(CountryData!$A$1,'Quality check'!$A165-1,'Quality check'!CN$1-1)),"")</f>
        <v/>
      </c>
      <c r="CO165" s="308" t="str">
        <f ca="1">IF(AND(ISNUMBER($A165),ISNUMBER(CO$1)),IF(OFFSET(CountryData!$A$1,'Quality check'!$A165-1,'Quality check'!CO$1-1)=0,"",OFFSET(CountryData!$A$1,'Quality check'!$A165-1,'Quality check'!CO$1-1)),"")</f>
        <v/>
      </c>
      <c r="CP165" s="308" t="str">
        <f ca="1">IF(AND(ISNUMBER($A165),ISNUMBER(CP$1)),IF(OFFSET(CountryData!$A$1,'Quality check'!$A165-1,'Quality check'!CP$1-1)=0,"",OFFSET(CountryData!$A$1,'Quality check'!$A165-1,'Quality check'!CP$1-1)),"")</f>
        <v/>
      </c>
      <c r="CQ165" s="308" t="str">
        <f ca="1">IF(AND(ISNUMBER($A165),ISNUMBER(CQ$1)),IF(OFFSET(CountryData!$A$1,'Quality check'!$A165-1,'Quality check'!CQ$1-1)=0,"",OFFSET(CountryData!$A$1,'Quality check'!$A165-1,'Quality check'!CQ$1-1)),"")</f>
        <v/>
      </c>
      <c r="CR165" s="203" t="str">
        <f ca="1">IF(AND(ISNUMBER($A165),ISNUMBER(CR$1)),IF(OFFSET(CountryData!$A$1,'Quality check'!$A165-1,'Quality check'!CR$1-1)=0,"",OFFSET(CountryData!$A$1,'Quality check'!$A165-1,'Quality check'!CR$1-1)),"")</f>
        <v/>
      </c>
      <c r="CS165" s="203" t="str">
        <f ca="1">IF(AND(ISNUMBER($A165),ISNUMBER(CS$1)),IF(OFFSET(CountryData!$A$1,'Quality check'!$A165-1,'Quality check'!CS$1-1)=0,"",OFFSET(CountryData!$A$1,'Quality check'!$A165-1,'Quality check'!CS$1-1)),"")</f>
        <v/>
      </c>
      <c r="CT165" s="203" t="str">
        <f ca="1">IF(AND(ISNUMBER($A165),ISNUMBER(CT$1)),IF(OFFSET(CountryData!$A$1,'Quality check'!$A165-1,'Quality check'!CT$1-1)=0,"",OFFSET(CountryData!$A$1,'Quality check'!$A165-1,'Quality check'!CT$1-1)),"")</f>
        <v/>
      </c>
      <c r="CU165" s="203" t="str">
        <f ca="1">IF(AND(ISNUMBER($A165),ISNUMBER(CU$1)),IF(OFFSET(CountryData!$A$1,'Quality check'!$A165-1,'Quality check'!CU$1-1)=0,"",OFFSET(CountryData!$A$1,'Quality check'!$A165-1,'Quality check'!CU$1-1)),"")</f>
        <v/>
      </c>
      <c r="CV165" s="203" t="str">
        <f ca="1">IF(AND(ISNUMBER($A165),ISNUMBER(CV$1)),IF(OFFSET(CountryData!$A$1,'Quality check'!$A165-1,'Quality check'!CV$1-1)=0,"",OFFSET(CountryData!$A$1,'Quality check'!$A165-1,'Quality check'!CV$1-1)),"")</f>
        <v/>
      </c>
      <c r="CW165" s="203" t="str">
        <f ca="1">IF(AND(ISNUMBER($A165),ISNUMBER(CW$1)),IF(OFFSET(CountryData!$A$1,'Quality check'!$A165-1,'Quality check'!CW$1-1)=0,"",OFFSET(CountryData!$A$1,'Quality check'!$A165-1,'Quality check'!CW$1-1)),"")</f>
        <v/>
      </c>
      <c r="CX165" s="203" t="str">
        <f ca="1">IF(AND(ISNUMBER($A165),ISNUMBER(CX$1)),IF(OFFSET(CountryData!$A$1,'Quality check'!$A165-1,'Quality check'!CX$1-1)=0,"",OFFSET(CountryData!$A$1,'Quality check'!$A165-1,'Quality check'!CX$1-1)),"")</f>
        <v/>
      </c>
      <c r="CY165" s="203" t="str">
        <f ca="1">IF(AND(ISNUMBER($A165),ISNUMBER(CY$1)),IF(OFFSET(CountryData!$A$1,'Quality check'!$A165-1,'Quality check'!CY$1-1)=0,"",OFFSET(CountryData!$A$1,'Quality check'!$A165-1,'Quality check'!CY$1-1)),"")</f>
        <v/>
      </c>
      <c r="CZ165" s="308" t="str">
        <f ca="1">IF(AND(ISNUMBER($A165),ISNUMBER(CZ$1)),IF(OFFSET(CountryData!$A$1,'Quality check'!$A165-1,'Quality check'!CZ$1-1)=0,"",OFFSET(CountryData!$A$1,'Quality check'!$A165-1,'Quality check'!CZ$1-1)),"")</f>
        <v/>
      </c>
      <c r="DA165" s="308" t="str">
        <f ca="1">IF(AND(ISNUMBER($A165),ISNUMBER(DA$1)),IF(OFFSET(CountryData!$A$1,'Quality check'!$A165-1,'Quality check'!DA$1-1)=0,"",OFFSET(CountryData!$A$1,'Quality check'!$A165-1,'Quality check'!DA$1-1)),"")</f>
        <v/>
      </c>
      <c r="DB165" s="202" t="str">
        <f ca="1">IF(AND(ISNUMBER($A165),ISNUMBER(DB$1)),IF(OFFSET(CountryData!$A$1,'Quality check'!$A165-1,'Quality check'!DB$1-1)=0,"",OFFSET(CountryData!$A$1,'Quality check'!$A165-1,'Quality check'!DB$1-1)),"")</f>
        <v/>
      </c>
      <c r="DC165" s="308" t="str">
        <f ca="1">IF(AND(ISNUMBER($A165),ISNUMBER(DC$1)),IF(OFFSET(CountryData!$A$1,'Quality check'!$A165-1,'Quality check'!DC$1-1)=0,"",OFFSET(CountryData!$A$1,'Quality check'!$A165-1,'Quality check'!DC$1-1)),"")</f>
        <v/>
      </c>
      <c r="DD165" s="308" t="str">
        <f ca="1">IF(AND(ISNUMBER($A165),ISNUMBER(DD$1)),IF(OFFSET(CountryData!$A$1,'Quality check'!$A165-1,'Quality check'!DD$1-1)=0,"",OFFSET(CountryData!$A$1,'Quality check'!$A165-1,'Quality check'!DD$1-1)),"")</f>
        <v/>
      </c>
      <c r="DE165" s="202" t="str">
        <f ca="1">IF(AND(ISNUMBER($A165),ISNUMBER(DE$1)),IF(OFFSET(CountryData!$A$1,'Quality check'!$A165-1,'Quality check'!DE$1-1)=0,"",OFFSET(CountryData!$A$1,'Quality check'!$A165-1,'Quality check'!DE$1-1)),"")</f>
        <v/>
      </c>
      <c r="DF165" s="203" t="str">
        <f ca="1">IF(AND(ISNUMBER($A165),ISNUMBER(DF$1)),IF(OFFSET(CountryData!$A$1,'Quality check'!$A165-1,'Quality check'!DF$1-1)=0,"",OFFSET(CountryData!$A$1,'Quality check'!$A165-1,'Quality check'!DF$1-1)),"")</f>
        <v/>
      </c>
      <c r="DG165" s="308" t="str">
        <f ca="1">IF(AND(ISNUMBER($A165),ISNUMBER(DG$1)),IF(OFFSET(CountryData!$A$1,'Quality check'!$A165-1,'Quality check'!DG$1-1)=0,"",OFFSET(CountryData!$A$1,'Quality check'!$A165-1,'Quality check'!DG$1-1)),"")</f>
        <v/>
      </c>
      <c r="DH165" s="203" t="str">
        <f ca="1">IF(AND(ISNUMBER($A165),ISNUMBER(DH$1)),IF(OFFSET(CountryData!$A$1,'Quality check'!$A165-1,'Quality check'!DH$1-1)=0,"",OFFSET(CountryData!$A$1,'Quality check'!$A165-1,'Quality check'!DH$1-1)),"")</f>
        <v/>
      </c>
      <c r="DI165" s="308" t="str">
        <f ca="1">IF(AND(ISNUMBER($A165),ISNUMBER(DI$1)),IF(OFFSET(CountryData!$A$1,'Quality check'!$A165-1,'Quality check'!DI$1-1)=0,"",OFFSET(CountryData!$A$1,'Quality check'!$A165-1,'Quality check'!DI$1-1)),"")</f>
        <v/>
      </c>
      <c r="DJ165" s="308" t="str">
        <f ca="1">IF(AND(ISNUMBER($A165),ISNUMBER(DJ$1)),IF(OFFSET(CountryData!$A$1,'Quality check'!$A165-1,'Quality check'!DJ$1-1)=0,"",OFFSET(CountryData!$A$1,'Quality check'!$A165-1,'Quality check'!DJ$1-1)),"")</f>
        <v/>
      </c>
      <c r="DK165" s="203" t="str">
        <f ca="1">IF(AND(ISNUMBER($A165),ISNUMBER(DK$1)),IF(OFFSET(CountryData!$A$1,'Quality check'!$A165-1,'Quality check'!DK$1-1)=0,"",OFFSET(CountryData!$A$1,'Quality check'!$A165-1,'Quality check'!DK$1-1)),"")</f>
        <v/>
      </c>
      <c r="DL165" s="203" t="str">
        <f ca="1">IF(AND(ISNUMBER($A165),ISNUMBER(DL$1)),IF(OFFSET(CountryData!$A$1,'Quality check'!$A165-1,'Quality check'!DL$1-1)=0,"",OFFSET(CountryData!$A$1,'Quality check'!$A165-1,'Quality check'!DL$1-1)),"")</f>
        <v/>
      </c>
      <c r="DM165" s="203" t="str">
        <f ca="1">IF(AND(ISNUMBER($A165),ISNUMBER(DM$1)),IF(OFFSET(CountryData!$A$1,'Quality check'!$A165-1,'Quality check'!DM$1-1)=0,"",OFFSET(CountryData!$A$1,'Quality check'!$A165-1,'Quality check'!DM$1-1)),"")</f>
        <v/>
      </c>
      <c r="DN165" s="203" t="str">
        <f ca="1">IF(AND(ISNUMBER($A165),ISNUMBER(DN$1)),IF(OFFSET(CountryData!$A$1,'Quality check'!$A165-1,'Quality check'!DN$1-1)=0,"",OFFSET(CountryData!$A$1,'Quality check'!$A165-1,'Quality check'!DN$1-1)),"")</f>
        <v/>
      </c>
      <c r="DO165" t="str">
        <f ca="1">IF(AND(ISNUMBER($A165),ISNUMBER(DO$1)),IF(OFFSET(CountryData!$A$1,'Quality check'!$A165-1,'Quality check'!DO$1-1)=0,"",OFFSET(CountryData!$A$1,'Quality check'!$A165-1,'Quality check'!DO$1-1)),"")</f>
        <v/>
      </c>
      <c r="DP165" t="str">
        <f ca="1">IF(AND(ISNUMBER($A165),ISNUMBER(DP$1)),IF(OFFSET(CountryData!$A$1,'Quality check'!$A165-1,'Quality check'!DP$1-1)=0,"",OFFSET(CountryData!$A$1,'Quality check'!$A165-1,'Quality check'!DP$1-1)),"")</f>
        <v/>
      </c>
      <c r="EF165" t="str">
        <f t="shared" si="17"/>
        <v/>
      </c>
      <c r="EG165" t="str">
        <f t="shared" si="18"/>
        <v/>
      </c>
      <c r="EH165" t="str">
        <f t="shared" si="16"/>
        <v/>
      </c>
    </row>
    <row r="166" spans="1:138" x14ac:dyDescent="0.25">
      <c r="A166" s="114" t="str">
        <f>IF(ISNUMBER(MATCH(C166,CountryData!$EM:$EM,0)),MATCH(C166,CountryData!$EM:$EM,0),"")</f>
        <v/>
      </c>
      <c r="F166" s="203" t="str">
        <f ca="1">IF(AND(ISNUMBER($A166),ISNUMBER(F$1)),IF(OFFSET(CountryData!$A$1,'Quality check'!$A166-1,'Quality check'!F$1-1)=0,"",OFFSET(CountryData!$A$1,'Quality check'!$A166-1,'Quality check'!F$1-1)),"")</f>
        <v/>
      </c>
      <c r="G166" s="203" t="str">
        <f ca="1">IF(AND(ISNUMBER($A166),ISNUMBER(G$1)),IF(OFFSET(CountryData!$A$1,'Quality check'!$A166-1,'Quality check'!G$1-1)=0,"",OFFSET(CountryData!$A$1,'Quality check'!$A166-1,'Quality check'!G$1-1)),"")</f>
        <v/>
      </c>
      <c r="H166" s="202" t="str">
        <f ca="1">IF(AND(ISNUMBER($A166),ISNUMBER(H$1)),IF(OFFSET(CountryData!$A$1,'Quality check'!$A166-1,'Quality check'!H$1-1)=0,"",OFFSET(CountryData!$A$1,'Quality check'!$A166-1,'Quality check'!H$1-1)),"")</f>
        <v/>
      </c>
      <c r="I166" s="202" t="str">
        <f ca="1">IF(AND(ISNUMBER($A166),ISNUMBER(I$1)),IF(OFFSET(CountryData!$A$1,'Quality check'!$A166-1,'Quality check'!I$1-1)=0,"",OFFSET(CountryData!$A$1,'Quality check'!$A166-1,'Quality check'!I$1-1)),"")</f>
        <v/>
      </c>
      <c r="J166" s="203" t="str">
        <f ca="1">IF(AND(ISNUMBER($A166),ISNUMBER(J$1)),IF(OFFSET(CountryData!$A$1,'Quality check'!$A166-1,'Quality check'!J$1-1)=0,"",OFFSET(CountryData!$A$1,'Quality check'!$A166-1,'Quality check'!J$1-1)),"")</f>
        <v/>
      </c>
      <c r="K166" s="203" t="str">
        <f ca="1">IF(AND(ISNUMBER($A166),ISNUMBER(K$1)),IF(OFFSET(CountryData!$A$1,'Quality check'!$A166-1,'Quality check'!K$1-1)=0,"",OFFSET(CountryData!$A$1,'Quality check'!$A166-1,'Quality check'!K$1-1)),"")</f>
        <v/>
      </c>
      <c r="L166" s="203" t="str">
        <f ca="1">IF(AND(ISNUMBER($A166),ISNUMBER(L$1)),IF(OFFSET(CountryData!$A$1,'Quality check'!$A166-1,'Quality check'!L$1-1)=0,"",OFFSET(CountryData!$A$1,'Quality check'!$A166-1,'Quality check'!L$1-1)),"")</f>
        <v/>
      </c>
      <c r="M166" s="203" t="str">
        <f ca="1">IF(AND(ISNUMBER($A166),ISNUMBER(M$1)),IF(OFFSET(CountryData!$A$1,'Quality check'!$A166-1,'Quality check'!M$1-1)=0,"",OFFSET(CountryData!$A$1,'Quality check'!$A166-1,'Quality check'!M$1-1)),"")</f>
        <v/>
      </c>
      <c r="N166" s="203" t="str">
        <f ca="1">IF(AND(ISNUMBER($A166),ISNUMBER(N$1)),IF(OFFSET(CountryData!$A$1,'Quality check'!$A166-1,'Quality check'!N$1-1)=0,"",OFFSET(CountryData!$A$1,'Quality check'!$A166-1,'Quality check'!N$1-1)),"")</f>
        <v/>
      </c>
      <c r="O166" s="203" t="str">
        <f ca="1">IF(AND(ISNUMBER($A166),ISNUMBER(O$1)),IF(OFFSET(CountryData!$A$1,'Quality check'!$A166-1,'Quality check'!O$1-1)=0,"",OFFSET(CountryData!$A$1,'Quality check'!$A166-1,'Quality check'!O$1-1)),"")</f>
        <v/>
      </c>
      <c r="P166" s="203" t="str">
        <f ca="1">IF(AND(ISNUMBER($A166),ISNUMBER(P$1)),IF(OFFSET(CountryData!$A$1,'Quality check'!$A166-1,'Quality check'!P$1-1)=0,"",OFFSET(CountryData!$A$1,'Quality check'!$A166-1,'Quality check'!P$1-1)),"")</f>
        <v/>
      </c>
      <c r="Q166" s="203" t="str">
        <f ca="1">IF(AND(ISNUMBER($A166),ISNUMBER(Q$1)),IF(OFFSET(CountryData!$A$1,'Quality check'!$A166-1,'Quality check'!Q$1-1)=0,"",OFFSET(CountryData!$A$1,'Quality check'!$A166-1,'Quality check'!Q$1-1)),"")</f>
        <v/>
      </c>
      <c r="R166" s="203" t="str">
        <f ca="1">IF(AND(ISNUMBER($A166),ISNUMBER(R$1)),IF(OFFSET(CountryData!$A$1,'Quality check'!$A166-1,'Quality check'!R$1-1)=0,"",OFFSET(CountryData!$A$1,'Quality check'!$A166-1,'Quality check'!R$1-1)),"")</f>
        <v/>
      </c>
      <c r="S166" s="203" t="str">
        <f ca="1">IF(AND(ISNUMBER($A166),ISNUMBER(S$1)),IF(OFFSET(CountryData!$A$1,'Quality check'!$A166-1,'Quality check'!S$1-1)=0,"",OFFSET(CountryData!$A$1,'Quality check'!$A166-1,'Quality check'!S$1-1)),"")</f>
        <v/>
      </c>
      <c r="T166" s="202" t="str">
        <f ca="1">IF(AND(ISNUMBER($A166),ISNUMBER(T$1)),IF(OFFSET(CountryData!$A$1,'Quality check'!$A166-1,'Quality check'!T$1-1)=0,"",OFFSET(CountryData!$A$1,'Quality check'!$A166-1,'Quality check'!T$1-1)),"")</f>
        <v/>
      </c>
      <c r="U166" s="203" t="str">
        <f ca="1">IF(AND(ISNUMBER($A166),ISNUMBER(U$1)),IF(OFFSET(CountryData!$A$1,'Quality check'!$A166-1,'Quality check'!U$1-1)=0,"",OFFSET(CountryData!$A$1,'Quality check'!$A166-1,'Quality check'!U$1-1)),"")</f>
        <v/>
      </c>
      <c r="V166" s="203" t="str">
        <f ca="1">IF(AND(ISNUMBER($A166),ISNUMBER(V$1)),IF(OFFSET(CountryData!$A$1,'Quality check'!$A166-1,'Quality check'!V$1-1)=0,"",OFFSET(CountryData!$A$1,'Quality check'!$A166-1,'Quality check'!V$1-1)),"")</f>
        <v/>
      </c>
      <c r="W166" s="202" t="str">
        <f ca="1">IF(AND(ISNUMBER($A166),ISNUMBER(W$1)),IF(OFFSET(CountryData!$A$1,'Quality check'!$A166-1,'Quality check'!W$1-1)=0,"",OFFSET(CountryData!$A$1,'Quality check'!$A166-1,'Quality check'!W$1-1)),"")</f>
        <v/>
      </c>
      <c r="X166" s="202" t="str">
        <f ca="1">IF(AND(ISNUMBER($A166),ISNUMBER(X$1)),IF(OFFSET(CountryData!$A$1,'Quality check'!$A166-1,'Quality check'!X$1-1)=0,"",OFFSET(CountryData!$A$1,'Quality check'!$A166-1,'Quality check'!X$1-1)),"")</f>
        <v/>
      </c>
      <c r="Y166" s="202" t="str">
        <f ca="1">IF(AND(ISNUMBER($A166),ISNUMBER(Y$1)),IF(OFFSET(CountryData!$A$1,'Quality check'!$A166-1,'Quality check'!Y$1-1)=0,"",OFFSET(CountryData!$A$1,'Quality check'!$A166-1,'Quality check'!Y$1-1)),"")</f>
        <v/>
      </c>
      <c r="Z166" s="202" t="str">
        <f ca="1">IF(AND(ISNUMBER($A166),ISNUMBER(Z$1)),IF(OFFSET(CountryData!$A$1,'Quality check'!$A166-1,'Quality check'!Z$1-1)=0,"",OFFSET(CountryData!$A$1,'Quality check'!$A166-1,'Quality check'!Z$1-1)),"")</f>
        <v/>
      </c>
      <c r="AA166" s="203" t="str">
        <f ca="1">IF(AND(ISNUMBER($A166),ISNUMBER(AA$1)),IF(OFFSET(CountryData!$A$1,'Quality check'!$A166-1,'Quality check'!AA$1-1)=0,"",OFFSET(CountryData!$A$1,'Quality check'!$A166-1,'Quality check'!AA$1-1)),"")</f>
        <v/>
      </c>
      <c r="AB166" s="203" t="str">
        <f ca="1">IF(AND(ISNUMBER($A166),ISNUMBER(AB$1)),IF(OFFSET(CountryData!$A$1,'Quality check'!$A166-1,'Quality check'!AB$1-1)=0,"",OFFSET(CountryData!$A$1,'Quality check'!$A166-1,'Quality check'!AB$1-1)),"")</f>
        <v/>
      </c>
      <c r="AC166" s="203" t="str">
        <f ca="1">IF(AND(ISNUMBER($A166),ISNUMBER(AC$1)),IF(OFFSET(CountryData!$A$1,'Quality check'!$A166-1,'Quality check'!AC$1-1)=0,"",OFFSET(CountryData!$A$1,'Quality check'!$A166-1,'Quality check'!AC$1-1)),"")</f>
        <v/>
      </c>
      <c r="AD166" s="203" t="str">
        <f ca="1">IF(AND(ISNUMBER($A166),ISNUMBER(AD$1)),IF(OFFSET(CountryData!$A$1,'Quality check'!$A166-1,'Quality check'!AD$1-1)=0,"",OFFSET(CountryData!$A$1,'Quality check'!$A166-1,'Quality check'!AD$1-1)),"")</f>
        <v/>
      </c>
      <c r="AE166" s="202" t="str">
        <f ca="1">IF(AND(ISNUMBER($A166),ISNUMBER(AE$1)),IF(OFFSET(CountryData!$A$1,'Quality check'!$A166-1,'Quality check'!AE$1-1)=0,"",OFFSET(CountryData!$A$1,'Quality check'!$A166-1,'Quality check'!AE$1-1)),"")</f>
        <v/>
      </c>
      <c r="AF166" s="308" t="str">
        <f ca="1">IF(AND(ISNUMBER($A166),ISNUMBER(AF$1)),IF(OFFSET(CountryData!$A$1,'Quality check'!$A166-1,'Quality check'!AF$1-1)=0,"",OFFSET(CountryData!$A$1,'Quality check'!$A166-1,'Quality check'!AF$1-1)),"")</f>
        <v/>
      </c>
      <c r="AG166" s="203" t="str">
        <f ca="1">IF(AND(ISNUMBER($A166),ISNUMBER(AG$1)),IF(OFFSET(CountryData!$A$1,'Quality check'!$A166-1,'Quality check'!AG$1-1)=0,"",OFFSET(CountryData!$A$1,'Quality check'!$A166-1,'Quality check'!AG$1-1)),"")</f>
        <v/>
      </c>
      <c r="AH166" s="203" t="str">
        <f ca="1">IF(AND(ISNUMBER($A166),ISNUMBER(AH$1)),IF(OFFSET(CountryData!$A$1,'Quality check'!$A166-1,'Quality check'!AH$1-1)=0,"",OFFSET(CountryData!$A$1,'Quality check'!$A166-1,'Quality check'!AH$1-1)),"")</f>
        <v/>
      </c>
      <c r="AI166" s="203" t="str">
        <f ca="1">IF(AND(ISNUMBER($A166),ISNUMBER(AI$1)),IF(OFFSET(CountryData!$A$1,'Quality check'!$A166-1,'Quality check'!AI$1-1)=0,"",OFFSET(CountryData!$A$1,'Quality check'!$A166-1,'Quality check'!AI$1-1)),"")</f>
        <v/>
      </c>
      <c r="AJ166" s="202" t="str">
        <f ca="1">IF(AND(ISNUMBER($A166),ISNUMBER(AJ$1)),IF(OFFSET(CountryData!$A$1,'Quality check'!$A166-1,'Quality check'!AJ$1-1)=0,"",OFFSET(CountryData!$A$1,'Quality check'!$A166-1,'Quality check'!AJ$1-1)),"")</f>
        <v/>
      </c>
      <c r="AK166" s="202" t="str">
        <f ca="1">IF(AND(ISNUMBER($A166),ISNUMBER(AK$1)),IF(OFFSET(CountryData!$A$1,'Quality check'!$A166-1,'Quality check'!AK$1-1)=0,"",OFFSET(CountryData!$A$1,'Quality check'!$A166-1,'Quality check'!AK$1-1)),"")</f>
        <v/>
      </c>
      <c r="AL166" s="202" t="str">
        <f ca="1">IF(AND(ISNUMBER($A166),ISNUMBER(AL$1)),IF(OFFSET(CountryData!$A$1,'Quality check'!$A166-1,'Quality check'!AL$1-1)=0,"",OFFSET(CountryData!$A$1,'Quality check'!$A166-1,'Quality check'!AL$1-1)),"")</f>
        <v/>
      </c>
      <c r="AM166" s="202" t="str">
        <f ca="1">IF(AND(ISNUMBER($A166),ISNUMBER(AM$1)),IF(OFFSET(CountryData!$A$1,'Quality check'!$A166-1,'Quality check'!AM$1-1)=0,"",OFFSET(CountryData!$A$1,'Quality check'!$A166-1,'Quality check'!AM$1-1)),"")</f>
        <v/>
      </c>
      <c r="AN166" s="202" t="str">
        <f ca="1">IF(AND(ISNUMBER($A166),ISNUMBER(AN$1)),IF(OFFSET(CountryData!$A$1,'Quality check'!$A166-1,'Quality check'!AN$1-1)=0,"",OFFSET(CountryData!$A$1,'Quality check'!$A166-1,'Quality check'!AN$1-1)),"")</f>
        <v/>
      </c>
      <c r="AO166" s="203" t="str">
        <f ca="1">IF(AND(ISNUMBER($A166),ISNUMBER(AO$1)),IF(OFFSET(CountryData!$A$1,'Quality check'!$A166-1,'Quality check'!AO$1-1)=0,"",OFFSET(CountryData!$A$1,'Quality check'!$A166-1,'Quality check'!AO$1-1)),"")</f>
        <v/>
      </c>
      <c r="AP166" s="203" t="str">
        <f ca="1">IF(AND(ISNUMBER($A166),ISNUMBER(AP$1)),IF(OFFSET(CountryData!$A$1,'Quality check'!$A166-1,'Quality check'!AP$1-1)=0,"",OFFSET(CountryData!$A$1,'Quality check'!$A166-1,'Quality check'!AP$1-1)),"")</f>
        <v/>
      </c>
      <c r="AQ166" s="202" t="str">
        <f ca="1">IF(AND(ISNUMBER($A166),ISNUMBER(AQ$1)),IF(OFFSET(CountryData!$A$1,'Quality check'!$A166-1,'Quality check'!AQ$1-1)=0,"",OFFSET(CountryData!$A$1,'Quality check'!$A166-1,'Quality check'!AQ$1-1)),"")</f>
        <v/>
      </c>
      <c r="AR166" s="202" t="str">
        <f ca="1">IF(AND(ISNUMBER($A166),ISNUMBER(AR$1)),IF(OFFSET(CountryData!$A$1,'Quality check'!$A166-1,'Quality check'!AR$1-1)=0,"",OFFSET(CountryData!$A$1,'Quality check'!$A166-1,'Quality check'!AR$1-1)),"")</f>
        <v/>
      </c>
      <c r="AS166" s="202" t="str">
        <f ca="1">IF(AND(ISNUMBER($A166),ISNUMBER(AS$1)),IF(OFFSET(CountryData!$A$1,'Quality check'!$A166-1,'Quality check'!AS$1-1)=0,"",OFFSET(CountryData!$A$1,'Quality check'!$A166-1,'Quality check'!AS$1-1)),"")</f>
        <v/>
      </c>
      <c r="AT166" s="202" t="str">
        <f ca="1">IF(AND(ISNUMBER($A166),ISNUMBER(AT$1)),IF(OFFSET(CountryData!$A$1,'Quality check'!$A166-1,'Quality check'!AT$1-1)=0,"",OFFSET(CountryData!$A$1,'Quality check'!$A166-1,'Quality check'!AT$1-1)),"")</f>
        <v/>
      </c>
      <c r="AU166" s="202" t="str">
        <f ca="1">IF(AND(ISNUMBER($A166),ISNUMBER(AU$1)),IF(OFFSET(CountryData!$A$1,'Quality check'!$A166-1,'Quality check'!AU$1-1)=0,"",OFFSET(CountryData!$A$1,'Quality check'!$A166-1,'Quality check'!AU$1-1)),"")</f>
        <v/>
      </c>
      <c r="AV166" s="202" t="str">
        <f ca="1">IF(AND(ISNUMBER($A166),ISNUMBER(AV$1)),IF(OFFSET(CountryData!$A$1,'Quality check'!$A166-1,'Quality check'!AV$1-1)=0,"",OFFSET(CountryData!$A$1,'Quality check'!$A166-1,'Quality check'!AV$1-1)),"")</f>
        <v/>
      </c>
      <c r="AW166" s="203" t="str">
        <f ca="1">IF(AND(ISNUMBER($A166),ISNUMBER(AW$1)),IF(OFFSET(CountryData!$A$1,'Quality check'!$A166-1,'Quality check'!AW$1-1)=0,"",OFFSET(CountryData!$A$1,'Quality check'!$A166-1,'Quality check'!AW$1-1)),"")</f>
        <v/>
      </c>
      <c r="AX166" s="203" t="str">
        <f ca="1">IF(AND(ISNUMBER($A166),ISNUMBER(AX$1)),IF(OFFSET(CountryData!$A$1,'Quality check'!$A166-1,'Quality check'!AX$1-1)=0,"",OFFSET(CountryData!$A$1,'Quality check'!$A166-1,'Quality check'!AX$1-1)),"")</f>
        <v/>
      </c>
      <c r="AY166" s="202" t="str">
        <f ca="1">IF(AND(ISNUMBER($A166),ISNUMBER(AY$1)),IF(OFFSET(CountryData!$A$1,'Quality check'!$A166-1,'Quality check'!AY$1-1)=0,"",OFFSET(CountryData!$A$1,'Quality check'!$A166-1,'Quality check'!AY$1-1)),"")</f>
        <v/>
      </c>
      <c r="AZ166" s="202" t="str">
        <f ca="1">IF(AND(ISNUMBER($A166),ISNUMBER(AZ$1)),IF(OFFSET(CountryData!$A$1,'Quality check'!$A166-1,'Quality check'!AZ$1-1)=0,"",OFFSET(CountryData!$A$1,'Quality check'!$A166-1,'Quality check'!AZ$1-1)),"")</f>
        <v/>
      </c>
      <c r="BA166" s="202" t="str">
        <f ca="1">IF(AND(ISNUMBER($A166),ISNUMBER(BA$1)),IF(OFFSET(CountryData!$A$1,'Quality check'!$A166-1,'Quality check'!BA$1-1)=0,"",OFFSET(CountryData!$A$1,'Quality check'!$A166-1,'Quality check'!BA$1-1)),"")</f>
        <v/>
      </c>
      <c r="BB166" s="202" t="str">
        <f ca="1">IF(AND(ISNUMBER($A166),ISNUMBER(BB$1)),IF(OFFSET(CountryData!$A$1,'Quality check'!$A166-1,'Quality check'!BB$1-1)=0,"",OFFSET(CountryData!$A$1,'Quality check'!$A166-1,'Quality check'!BB$1-1)),"")</f>
        <v/>
      </c>
      <c r="BC166" s="202" t="str">
        <f ca="1">IF(AND(ISNUMBER($A166),ISNUMBER(BC$1)),IF(OFFSET(CountryData!$A$1,'Quality check'!$A166-1,'Quality check'!BC$1-1)=0,"",OFFSET(CountryData!$A$1,'Quality check'!$A166-1,'Quality check'!BC$1-1)),"")</f>
        <v/>
      </c>
      <c r="BD166" s="313" t="str">
        <f ca="1">IF(AND(ISNUMBER($A166),ISNUMBER(BD$1)),IF(OFFSET(CountryData!$A$1,'Quality check'!$A166-1,'Quality check'!BD$1-1)=0,"",OFFSET(CountryData!$A$1,'Quality check'!$A166-1,'Quality check'!BD$1-1)),"")</f>
        <v/>
      </c>
      <c r="BE166" s="313" t="str">
        <f ca="1">IF(AND(ISNUMBER($A166),ISNUMBER(BE$1)),IF(OFFSET(CountryData!$A$1,'Quality check'!$A166-1,'Quality check'!BE$1-1)=0,"",OFFSET(CountryData!$A$1,'Quality check'!$A166-1,'Quality check'!BE$1-1)),"")</f>
        <v/>
      </c>
      <c r="BF166" s="313" t="str">
        <f ca="1">IF(AND(ISNUMBER($A166),ISNUMBER(BF$1)),IF(OFFSET(CountryData!$A$1,'Quality check'!$A166-1,'Quality check'!BF$1-1)=0,"",OFFSET(CountryData!$A$1,'Quality check'!$A166-1,'Quality check'!BF$1-1)),"")</f>
        <v/>
      </c>
      <c r="BG166" s="203" t="str">
        <f ca="1">IF(AND(ISNUMBER($A166),ISNUMBER(BG$1)),IF(OFFSET(CountryData!$A$1,'Quality check'!$A166-1,'Quality check'!BG$1-1)=0,"",OFFSET(CountryData!$A$1,'Quality check'!$A166-1,'Quality check'!BG$1-1)),"")</f>
        <v/>
      </c>
      <c r="BH166" s="202" t="str">
        <f ca="1">IF(AND(ISNUMBER($A166),ISNUMBER(BH$1)),IF(OFFSET(CountryData!$A$1,'Quality check'!$A166-1,'Quality check'!BH$1-1)=0,"",OFFSET(CountryData!$A$1,'Quality check'!$A166-1,'Quality check'!BH$1-1)),"")</f>
        <v/>
      </c>
      <c r="BI166" s="203" t="str">
        <f ca="1">IF(AND(ISNUMBER($A166),ISNUMBER(BI$1)),IF(OFFSET(CountryData!$A$1,'Quality check'!$A166-1,'Quality check'!BI$1-1)=0,"",OFFSET(CountryData!$A$1,'Quality check'!$A166-1,'Quality check'!BI$1-1)),"")</f>
        <v/>
      </c>
      <c r="BJ166" s="202" t="str">
        <f ca="1">IF(AND(ISNUMBER($A166),ISNUMBER(BJ$1)),IF(OFFSET(CountryData!$A$1,'Quality check'!$A166-1,'Quality check'!BJ$1-1)=0,"",OFFSET(CountryData!$A$1,'Quality check'!$A166-1,'Quality check'!BJ$1-1)),"")</f>
        <v/>
      </c>
      <c r="BK166" s="202" t="str">
        <f ca="1">IF(AND(ISNUMBER($A166),ISNUMBER(BK$1)),IF(OFFSET(CountryData!$A$1,'Quality check'!$A166-1,'Quality check'!BK$1-1)=0,"",OFFSET(CountryData!$A$1,'Quality check'!$A166-1,'Quality check'!BK$1-1)),"")</f>
        <v/>
      </c>
      <c r="BL166" s="308" t="str">
        <f ca="1">IF(AND(ISNUMBER($A166),ISNUMBER(BL$1)),IF(OFFSET(CountryData!$A$1,'Quality check'!$A166-1,'Quality check'!BL$1-1)=0,"",OFFSET(CountryData!$A$1,'Quality check'!$A166-1,'Quality check'!BL$1-1)),"")</f>
        <v/>
      </c>
      <c r="BM166" s="308" t="str">
        <f ca="1">IF(AND(ISNUMBER($A166),ISNUMBER(BM$1)),IF(OFFSET(CountryData!$A$1,'Quality check'!$A166-1,'Quality check'!BM$1-1)=0,"",OFFSET(CountryData!$A$1,'Quality check'!$A166-1,'Quality check'!BM$1-1)),"")</f>
        <v/>
      </c>
      <c r="BN166" s="308" t="str">
        <f ca="1">IF(AND(ISNUMBER($A166),ISNUMBER(BN$1)),IF(OFFSET(CountryData!$A$1,'Quality check'!$A166-1,'Quality check'!BN$1-1)=0,"",OFFSET(CountryData!$A$1,'Quality check'!$A166-1,'Quality check'!BN$1-1)),"")</f>
        <v/>
      </c>
      <c r="BO166" s="308" t="str">
        <f ca="1">IF(AND(ISNUMBER($A166),ISNUMBER(BO$1)),IF(OFFSET(CountryData!$A$1,'Quality check'!$A166-1,'Quality check'!BO$1-1)=0,"",OFFSET(CountryData!$A$1,'Quality check'!$A166-1,'Quality check'!BO$1-1)),"")</f>
        <v/>
      </c>
      <c r="BP166" s="308" t="str">
        <f ca="1">IF(AND(ISNUMBER($A166),ISNUMBER(BP$1)),IF(OFFSET(CountryData!$A$1,'Quality check'!$A166-1,'Quality check'!BP$1-1)=0,"",OFFSET(CountryData!$A$1,'Quality check'!$A166-1,'Quality check'!BP$1-1)),"")</f>
        <v/>
      </c>
      <c r="BQ166" s="308" t="str">
        <f ca="1">IF(AND(ISNUMBER($A166),ISNUMBER(BQ$1)),IF(OFFSET(CountryData!$A$1,'Quality check'!$A166-1,'Quality check'!BQ$1-1)=0,"",OFFSET(CountryData!$A$1,'Quality check'!$A166-1,'Quality check'!BQ$1-1)),"")</f>
        <v/>
      </c>
      <c r="BR166" s="308" t="str">
        <f ca="1">IF(AND(ISNUMBER($A166),ISNUMBER(BR$1)),IF(OFFSET(CountryData!$A$1,'Quality check'!$A166-1,'Quality check'!BR$1-1)=0,"",OFFSET(CountryData!$A$1,'Quality check'!$A166-1,'Quality check'!BR$1-1)),"")</f>
        <v/>
      </c>
      <c r="BS166" s="308" t="str">
        <f ca="1">IF(AND(ISNUMBER($A166),ISNUMBER(BS$1)),IF(OFFSET(CountryData!$A$1,'Quality check'!$A166-1,'Quality check'!BS$1-1)=0,"",OFFSET(CountryData!$A$1,'Quality check'!$A166-1,'Quality check'!BS$1-1)),"")</f>
        <v/>
      </c>
      <c r="BT166" s="308" t="str">
        <f ca="1">IF(AND(ISNUMBER($A166),ISNUMBER(BT$1)),IF(OFFSET(CountryData!$A$1,'Quality check'!$A166-1,'Quality check'!BT$1-1)=0,"",OFFSET(CountryData!$A$1,'Quality check'!$A166-1,'Quality check'!BT$1-1)),"")</f>
        <v/>
      </c>
      <c r="BU166" s="308" t="str">
        <f ca="1">IF(AND(ISNUMBER($A166),ISNUMBER(BU$1)),IF(OFFSET(CountryData!$A$1,'Quality check'!$A166-1,'Quality check'!BU$1-1)=0,"",OFFSET(CountryData!$A$1,'Quality check'!$A166-1,'Quality check'!BU$1-1)),"")</f>
        <v/>
      </c>
      <c r="BV166" s="308" t="str">
        <f ca="1">IF(AND(ISNUMBER($A166),ISNUMBER(BV$1)),IF(OFFSET(CountryData!$A$1,'Quality check'!$A166-1,'Quality check'!BV$1-1)=0,"",OFFSET(CountryData!$A$1,'Quality check'!$A166-1,'Quality check'!BV$1-1)),"")</f>
        <v/>
      </c>
      <c r="BW166" s="308" t="str">
        <f ca="1">IF(AND(ISNUMBER($A166),ISNUMBER(BW$1)),IF(OFFSET(CountryData!$A$1,'Quality check'!$A166-1,'Quality check'!BW$1-1)=0,"",OFFSET(CountryData!$A$1,'Quality check'!$A166-1,'Quality check'!BW$1-1)),"")</f>
        <v/>
      </c>
      <c r="BX166" s="202" t="str">
        <f ca="1">IF(AND(ISNUMBER($A166),ISNUMBER(BX$1)),IF(OFFSET(CountryData!$A$1,'Quality check'!$A166-1,'Quality check'!BX$1-1)=0,"",OFFSET(CountryData!$A$1,'Quality check'!$A166-1,'Quality check'!BX$1-1)),"")</f>
        <v/>
      </c>
      <c r="BY166" s="308" t="str">
        <f ca="1">IF(AND(ISNUMBER($A166),ISNUMBER(BY$1)),IF(OFFSET(CountryData!$A$1,'Quality check'!$A166-1,'Quality check'!BY$1-1)=0,"",OFFSET(CountryData!$A$1,'Quality check'!$A166-1,'Quality check'!BY$1-1)),"")</f>
        <v/>
      </c>
      <c r="BZ166" s="308" t="str">
        <f ca="1">IF(AND(ISNUMBER($A166),ISNUMBER(BZ$1)),IF(OFFSET(CountryData!$A$1,'Quality check'!$A166-1,'Quality check'!BZ$1-1)=0,"",OFFSET(CountryData!$A$1,'Quality check'!$A166-1,'Quality check'!BZ$1-1)),"")</f>
        <v/>
      </c>
      <c r="CA166" s="308" t="str">
        <f ca="1">IF(AND(ISNUMBER($A166),ISNUMBER(CA$1)),IF(OFFSET(CountryData!$A$1,'Quality check'!$A166-1,'Quality check'!CA$1-1)=0,"",OFFSET(CountryData!$A$1,'Quality check'!$A166-1,'Quality check'!CA$1-1)),"")</f>
        <v/>
      </c>
      <c r="CB166" s="308" t="str">
        <f ca="1">IF(AND(ISNUMBER($A166),ISNUMBER(CB$1)),IF(OFFSET(CountryData!$A$1,'Quality check'!$A166-1,'Quality check'!CB$1-1)=0,"",OFFSET(CountryData!$A$1,'Quality check'!$A166-1,'Quality check'!CB$1-1)),"")</f>
        <v/>
      </c>
      <c r="CC166" s="308" t="str">
        <f ca="1">IF(AND(ISNUMBER($A166),ISNUMBER(CC$1)),IF(OFFSET(CountryData!$A$1,'Quality check'!$A166-1,'Quality check'!CC$1-1)=0,"",OFFSET(CountryData!$A$1,'Quality check'!$A166-1,'Quality check'!CC$1-1)),"")</f>
        <v/>
      </c>
      <c r="CD166" s="308" t="str">
        <f ca="1">IF(AND(ISNUMBER($A166),ISNUMBER(CD$1)),IF(OFFSET(CountryData!$A$1,'Quality check'!$A166-1,'Quality check'!CD$1-1)=0,"",OFFSET(CountryData!$A$1,'Quality check'!$A166-1,'Quality check'!CD$1-1)),"")</f>
        <v/>
      </c>
      <c r="CE166" s="308" t="str">
        <f ca="1">IF(AND(ISNUMBER($A166),ISNUMBER(CE$1)),IF(OFFSET(CountryData!$A$1,'Quality check'!$A166-1,'Quality check'!CE$1-1)=0,"",OFFSET(CountryData!$A$1,'Quality check'!$A166-1,'Quality check'!CE$1-1)),"")</f>
        <v/>
      </c>
      <c r="CF166" s="308" t="str">
        <f ca="1">IF(AND(ISNUMBER($A166),ISNUMBER(CF$1)),IF(OFFSET(CountryData!$A$1,'Quality check'!$A166-1,'Quality check'!CF$1-1)=0,"",OFFSET(CountryData!$A$1,'Quality check'!$A166-1,'Quality check'!CF$1-1)),"")</f>
        <v/>
      </c>
      <c r="CG166" s="308" t="str">
        <f ca="1">IF(AND(ISNUMBER($A166),ISNUMBER(CG$1)),IF(OFFSET(CountryData!$A$1,'Quality check'!$A166-1,'Quality check'!CG$1-1)=0,"",OFFSET(CountryData!$A$1,'Quality check'!$A166-1,'Quality check'!CG$1-1)),"")</f>
        <v/>
      </c>
      <c r="CH166" s="308" t="str">
        <f ca="1">IF(AND(ISNUMBER($A166),ISNUMBER(CH$1)),IF(OFFSET(CountryData!$A$1,'Quality check'!$A166-1,'Quality check'!CH$1-1)=0,"",OFFSET(CountryData!$A$1,'Quality check'!$A166-1,'Quality check'!CH$1-1)),"")</f>
        <v/>
      </c>
      <c r="CI166" s="308" t="str">
        <f ca="1">IF(AND(ISNUMBER($A166),ISNUMBER(CI$1)),IF(OFFSET(CountryData!$A$1,'Quality check'!$A166-1,'Quality check'!CI$1-1)=0,"",OFFSET(CountryData!$A$1,'Quality check'!$A166-1,'Quality check'!CI$1-1)),"")</f>
        <v/>
      </c>
      <c r="CJ166" s="308" t="str">
        <f ca="1">IF(AND(ISNUMBER($A166),ISNUMBER(CJ$1)),IF(OFFSET(CountryData!$A$1,'Quality check'!$A166-1,'Quality check'!CJ$1-1)=0,"",OFFSET(CountryData!$A$1,'Quality check'!$A166-1,'Quality check'!CJ$1-1)),"")</f>
        <v/>
      </c>
      <c r="CK166" s="202" t="str">
        <f ca="1">IF(AND(ISNUMBER($A166),ISNUMBER(CK$1)),IF(OFFSET(CountryData!$A$1,'Quality check'!$A166-1,'Quality check'!CK$1-1)=0,"",OFFSET(CountryData!$A$1,'Quality check'!$A166-1,'Quality check'!CK$1-1)),"")</f>
        <v/>
      </c>
      <c r="CL166" s="308" t="str">
        <f ca="1">IF(AND(ISNUMBER($A166),ISNUMBER(CL$1)),IF(OFFSET(CountryData!$A$1,'Quality check'!$A166-1,'Quality check'!CL$1-1)=0,"",OFFSET(CountryData!$A$1,'Quality check'!$A166-1,'Quality check'!CL$1-1)),"")</f>
        <v/>
      </c>
      <c r="CM166" s="308" t="str">
        <f ca="1">IF(AND(ISNUMBER($A166),ISNUMBER(CM$1)),IF(OFFSET(CountryData!$A$1,'Quality check'!$A166-1,'Quality check'!CM$1-1)=0,"",OFFSET(CountryData!$A$1,'Quality check'!$A166-1,'Quality check'!CM$1-1)),"")</f>
        <v/>
      </c>
      <c r="CN166" s="308" t="str">
        <f ca="1">IF(AND(ISNUMBER($A166),ISNUMBER(CN$1)),IF(OFFSET(CountryData!$A$1,'Quality check'!$A166-1,'Quality check'!CN$1-1)=0,"",OFFSET(CountryData!$A$1,'Quality check'!$A166-1,'Quality check'!CN$1-1)),"")</f>
        <v/>
      </c>
      <c r="CO166" s="308" t="str">
        <f ca="1">IF(AND(ISNUMBER($A166),ISNUMBER(CO$1)),IF(OFFSET(CountryData!$A$1,'Quality check'!$A166-1,'Quality check'!CO$1-1)=0,"",OFFSET(CountryData!$A$1,'Quality check'!$A166-1,'Quality check'!CO$1-1)),"")</f>
        <v/>
      </c>
      <c r="CP166" s="308" t="str">
        <f ca="1">IF(AND(ISNUMBER($A166),ISNUMBER(CP$1)),IF(OFFSET(CountryData!$A$1,'Quality check'!$A166-1,'Quality check'!CP$1-1)=0,"",OFFSET(CountryData!$A$1,'Quality check'!$A166-1,'Quality check'!CP$1-1)),"")</f>
        <v/>
      </c>
      <c r="CQ166" s="308" t="str">
        <f ca="1">IF(AND(ISNUMBER($A166),ISNUMBER(CQ$1)),IF(OFFSET(CountryData!$A$1,'Quality check'!$A166-1,'Quality check'!CQ$1-1)=0,"",OFFSET(CountryData!$A$1,'Quality check'!$A166-1,'Quality check'!CQ$1-1)),"")</f>
        <v/>
      </c>
      <c r="CR166" s="203" t="str">
        <f ca="1">IF(AND(ISNUMBER($A166),ISNUMBER(CR$1)),IF(OFFSET(CountryData!$A$1,'Quality check'!$A166-1,'Quality check'!CR$1-1)=0,"",OFFSET(CountryData!$A$1,'Quality check'!$A166-1,'Quality check'!CR$1-1)),"")</f>
        <v/>
      </c>
      <c r="CS166" s="203" t="str">
        <f ca="1">IF(AND(ISNUMBER($A166),ISNUMBER(CS$1)),IF(OFFSET(CountryData!$A$1,'Quality check'!$A166-1,'Quality check'!CS$1-1)=0,"",OFFSET(CountryData!$A$1,'Quality check'!$A166-1,'Quality check'!CS$1-1)),"")</f>
        <v/>
      </c>
      <c r="CT166" s="203" t="str">
        <f ca="1">IF(AND(ISNUMBER($A166),ISNUMBER(CT$1)),IF(OFFSET(CountryData!$A$1,'Quality check'!$A166-1,'Quality check'!CT$1-1)=0,"",OFFSET(CountryData!$A$1,'Quality check'!$A166-1,'Quality check'!CT$1-1)),"")</f>
        <v/>
      </c>
      <c r="CU166" s="203" t="str">
        <f ca="1">IF(AND(ISNUMBER($A166),ISNUMBER(CU$1)),IF(OFFSET(CountryData!$A$1,'Quality check'!$A166-1,'Quality check'!CU$1-1)=0,"",OFFSET(CountryData!$A$1,'Quality check'!$A166-1,'Quality check'!CU$1-1)),"")</f>
        <v/>
      </c>
      <c r="CV166" s="203" t="str">
        <f ca="1">IF(AND(ISNUMBER($A166),ISNUMBER(CV$1)),IF(OFFSET(CountryData!$A$1,'Quality check'!$A166-1,'Quality check'!CV$1-1)=0,"",OFFSET(CountryData!$A$1,'Quality check'!$A166-1,'Quality check'!CV$1-1)),"")</f>
        <v/>
      </c>
      <c r="CW166" s="203" t="str">
        <f ca="1">IF(AND(ISNUMBER($A166),ISNUMBER(CW$1)),IF(OFFSET(CountryData!$A$1,'Quality check'!$A166-1,'Quality check'!CW$1-1)=0,"",OFFSET(CountryData!$A$1,'Quality check'!$A166-1,'Quality check'!CW$1-1)),"")</f>
        <v/>
      </c>
      <c r="CX166" s="203" t="str">
        <f ca="1">IF(AND(ISNUMBER($A166),ISNUMBER(CX$1)),IF(OFFSET(CountryData!$A$1,'Quality check'!$A166-1,'Quality check'!CX$1-1)=0,"",OFFSET(CountryData!$A$1,'Quality check'!$A166-1,'Quality check'!CX$1-1)),"")</f>
        <v/>
      </c>
      <c r="CY166" s="203" t="str">
        <f ca="1">IF(AND(ISNUMBER($A166),ISNUMBER(CY$1)),IF(OFFSET(CountryData!$A$1,'Quality check'!$A166-1,'Quality check'!CY$1-1)=0,"",OFFSET(CountryData!$A$1,'Quality check'!$A166-1,'Quality check'!CY$1-1)),"")</f>
        <v/>
      </c>
      <c r="CZ166" s="308" t="str">
        <f ca="1">IF(AND(ISNUMBER($A166),ISNUMBER(CZ$1)),IF(OFFSET(CountryData!$A$1,'Quality check'!$A166-1,'Quality check'!CZ$1-1)=0,"",OFFSET(CountryData!$A$1,'Quality check'!$A166-1,'Quality check'!CZ$1-1)),"")</f>
        <v/>
      </c>
      <c r="DA166" s="308" t="str">
        <f ca="1">IF(AND(ISNUMBER($A166),ISNUMBER(DA$1)),IF(OFFSET(CountryData!$A$1,'Quality check'!$A166-1,'Quality check'!DA$1-1)=0,"",OFFSET(CountryData!$A$1,'Quality check'!$A166-1,'Quality check'!DA$1-1)),"")</f>
        <v/>
      </c>
      <c r="DB166" s="202" t="str">
        <f ca="1">IF(AND(ISNUMBER($A166),ISNUMBER(DB$1)),IF(OFFSET(CountryData!$A$1,'Quality check'!$A166-1,'Quality check'!DB$1-1)=0,"",OFFSET(CountryData!$A$1,'Quality check'!$A166-1,'Quality check'!DB$1-1)),"")</f>
        <v/>
      </c>
      <c r="DC166" s="308" t="str">
        <f ca="1">IF(AND(ISNUMBER($A166),ISNUMBER(DC$1)),IF(OFFSET(CountryData!$A$1,'Quality check'!$A166-1,'Quality check'!DC$1-1)=0,"",OFFSET(CountryData!$A$1,'Quality check'!$A166-1,'Quality check'!DC$1-1)),"")</f>
        <v/>
      </c>
      <c r="DD166" s="308" t="str">
        <f ca="1">IF(AND(ISNUMBER($A166),ISNUMBER(DD$1)),IF(OFFSET(CountryData!$A$1,'Quality check'!$A166-1,'Quality check'!DD$1-1)=0,"",OFFSET(CountryData!$A$1,'Quality check'!$A166-1,'Quality check'!DD$1-1)),"")</f>
        <v/>
      </c>
      <c r="DE166" s="202" t="str">
        <f ca="1">IF(AND(ISNUMBER($A166),ISNUMBER(DE$1)),IF(OFFSET(CountryData!$A$1,'Quality check'!$A166-1,'Quality check'!DE$1-1)=0,"",OFFSET(CountryData!$A$1,'Quality check'!$A166-1,'Quality check'!DE$1-1)),"")</f>
        <v/>
      </c>
      <c r="DF166" s="203" t="str">
        <f ca="1">IF(AND(ISNUMBER($A166),ISNUMBER(DF$1)),IF(OFFSET(CountryData!$A$1,'Quality check'!$A166-1,'Quality check'!DF$1-1)=0,"",OFFSET(CountryData!$A$1,'Quality check'!$A166-1,'Quality check'!DF$1-1)),"")</f>
        <v/>
      </c>
      <c r="DG166" s="308" t="str">
        <f ca="1">IF(AND(ISNUMBER($A166),ISNUMBER(DG$1)),IF(OFFSET(CountryData!$A$1,'Quality check'!$A166-1,'Quality check'!DG$1-1)=0,"",OFFSET(CountryData!$A$1,'Quality check'!$A166-1,'Quality check'!DG$1-1)),"")</f>
        <v/>
      </c>
      <c r="DH166" s="203" t="str">
        <f ca="1">IF(AND(ISNUMBER($A166),ISNUMBER(DH$1)),IF(OFFSET(CountryData!$A$1,'Quality check'!$A166-1,'Quality check'!DH$1-1)=0,"",OFFSET(CountryData!$A$1,'Quality check'!$A166-1,'Quality check'!DH$1-1)),"")</f>
        <v/>
      </c>
      <c r="DI166" s="308" t="str">
        <f ca="1">IF(AND(ISNUMBER($A166),ISNUMBER(DI$1)),IF(OFFSET(CountryData!$A$1,'Quality check'!$A166-1,'Quality check'!DI$1-1)=0,"",OFFSET(CountryData!$A$1,'Quality check'!$A166-1,'Quality check'!DI$1-1)),"")</f>
        <v/>
      </c>
      <c r="DJ166" s="308" t="str">
        <f ca="1">IF(AND(ISNUMBER($A166),ISNUMBER(DJ$1)),IF(OFFSET(CountryData!$A$1,'Quality check'!$A166-1,'Quality check'!DJ$1-1)=0,"",OFFSET(CountryData!$A$1,'Quality check'!$A166-1,'Quality check'!DJ$1-1)),"")</f>
        <v/>
      </c>
      <c r="DK166" s="203" t="str">
        <f ca="1">IF(AND(ISNUMBER($A166),ISNUMBER(DK$1)),IF(OFFSET(CountryData!$A$1,'Quality check'!$A166-1,'Quality check'!DK$1-1)=0,"",OFFSET(CountryData!$A$1,'Quality check'!$A166-1,'Quality check'!DK$1-1)),"")</f>
        <v/>
      </c>
      <c r="DL166" s="203" t="str">
        <f ca="1">IF(AND(ISNUMBER($A166),ISNUMBER(DL$1)),IF(OFFSET(CountryData!$A$1,'Quality check'!$A166-1,'Quality check'!DL$1-1)=0,"",OFFSET(CountryData!$A$1,'Quality check'!$A166-1,'Quality check'!DL$1-1)),"")</f>
        <v/>
      </c>
      <c r="DM166" s="203" t="str">
        <f ca="1">IF(AND(ISNUMBER($A166),ISNUMBER(DM$1)),IF(OFFSET(CountryData!$A$1,'Quality check'!$A166-1,'Quality check'!DM$1-1)=0,"",OFFSET(CountryData!$A$1,'Quality check'!$A166-1,'Quality check'!DM$1-1)),"")</f>
        <v/>
      </c>
      <c r="DN166" s="203" t="str">
        <f ca="1">IF(AND(ISNUMBER($A166),ISNUMBER(DN$1)),IF(OFFSET(CountryData!$A$1,'Quality check'!$A166-1,'Quality check'!DN$1-1)=0,"",OFFSET(CountryData!$A$1,'Quality check'!$A166-1,'Quality check'!DN$1-1)),"")</f>
        <v/>
      </c>
      <c r="DO166" t="str">
        <f ca="1">IF(AND(ISNUMBER($A166),ISNUMBER(DO$1)),IF(OFFSET(CountryData!$A$1,'Quality check'!$A166-1,'Quality check'!DO$1-1)=0,"",OFFSET(CountryData!$A$1,'Quality check'!$A166-1,'Quality check'!DO$1-1)),"")</f>
        <v/>
      </c>
      <c r="DP166" t="str">
        <f ca="1">IF(AND(ISNUMBER($A166),ISNUMBER(DP$1)),IF(OFFSET(CountryData!$A$1,'Quality check'!$A166-1,'Quality check'!DP$1-1)=0,"",OFFSET(CountryData!$A$1,'Quality check'!$A166-1,'Quality check'!DP$1-1)),"")</f>
        <v/>
      </c>
      <c r="EF166" t="str">
        <f t="shared" si="17"/>
        <v/>
      </c>
      <c r="EG166" t="str">
        <f t="shared" si="18"/>
        <v/>
      </c>
      <c r="EH166" t="str">
        <f t="shared" si="16"/>
        <v/>
      </c>
    </row>
    <row r="167" spans="1:138" x14ac:dyDescent="0.25">
      <c r="A167" s="114" t="str">
        <f>IF(ISNUMBER(MATCH(C167,CountryData!$EM:$EM,0)),MATCH(C167,CountryData!$EM:$EM,0),"")</f>
        <v/>
      </c>
      <c r="F167" s="203" t="str">
        <f ca="1">IF(AND(ISNUMBER($A167),ISNUMBER(F$1)),IF(OFFSET(CountryData!$A$1,'Quality check'!$A167-1,'Quality check'!F$1-1)=0,"",OFFSET(CountryData!$A$1,'Quality check'!$A167-1,'Quality check'!F$1-1)),"")</f>
        <v/>
      </c>
      <c r="G167" s="203" t="str">
        <f ca="1">IF(AND(ISNUMBER($A167),ISNUMBER(G$1)),IF(OFFSET(CountryData!$A$1,'Quality check'!$A167-1,'Quality check'!G$1-1)=0,"",OFFSET(CountryData!$A$1,'Quality check'!$A167-1,'Quality check'!G$1-1)),"")</f>
        <v/>
      </c>
      <c r="H167" s="202" t="str">
        <f ca="1">IF(AND(ISNUMBER($A167),ISNUMBER(H$1)),IF(OFFSET(CountryData!$A$1,'Quality check'!$A167-1,'Quality check'!H$1-1)=0,"",OFFSET(CountryData!$A$1,'Quality check'!$A167-1,'Quality check'!H$1-1)),"")</f>
        <v/>
      </c>
      <c r="I167" s="202" t="str">
        <f ca="1">IF(AND(ISNUMBER($A167),ISNUMBER(I$1)),IF(OFFSET(CountryData!$A$1,'Quality check'!$A167-1,'Quality check'!I$1-1)=0,"",OFFSET(CountryData!$A$1,'Quality check'!$A167-1,'Quality check'!I$1-1)),"")</f>
        <v/>
      </c>
      <c r="J167" s="203" t="str">
        <f ca="1">IF(AND(ISNUMBER($A167),ISNUMBER(J$1)),IF(OFFSET(CountryData!$A$1,'Quality check'!$A167-1,'Quality check'!J$1-1)=0,"",OFFSET(CountryData!$A$1,'Quality check'!$A167-1,'Quality check'!J$1-1)),"")</f>
        <v/>
      </c>
      <c r="K167" s="203" t="str">
        <f ca="1">IF(AND(ISNUMBER($A167),ISNUMBER(K$1)),IF(OFFSET(CountryData!$A$1,'Quality check'!$A167-1,'Quality check'!K$1-1)=0,"",OFFSET(CountryData!$A$1,'Quality check'!$A167-1,'Quality check'!K$1-1)),"")</f>
        <v/>
      </c>
      <c r="L167" s="203" t="str">
        <f ca="1">IF(AND(ISNUMBER($A167),ISNUMBER(L$1)),IF(OFFSET(CountryData!$A$1,'Quality check'!$A167-1,'Quality check'!L$1-1)=0,"",OFFSET(CountryData!$A$1,'Quality check'!$A167-1,'Quality check'!L$1-1)),"")</f>
        <v/>
      </c>
      <c r="M167" s="203" t="str">
        <f ca="1">IF(AND(ISNUMBER($A167),ISNUMBER(M$1)),IF(OFFSET(CountryData!$A$1,'Quality check'!$A167-1,'Quality check'!M$1-1)=0,"",OFFSET(CountryData!$A$1,'Quality check'!$A167-1,'Quality check'!M$1-1)),"")</f>
        <v/>
      </c>
      <c r="N167" s="203" t="str">
        <f ca="1">IF(AND(ISNUMBER($A167),ISNUMBER(N$1)),IF(OFFSET(CountryData!$A$1,'Quality check'!$A167-1,'Quality check'!N$1-1)=0,"",OFFSET(CountryData!$A$1,'Quality check'!$A167-1,'Quality check'!N$1-1)),"")</f>
        <v/>
      </c>
      <c r="O167" s="203" t="str">
        <f ca="1">IF(AND(ISNUMBER($A167),ISNUMBER(O$1)),IF(OFFSET(CountryData!$A$1,'Quality check'!$A167-1,'Quality check'!O$1-1)=0,"",OFFSET(CountryData!$A$1,'Quality check'!$A167-1,'Quality check'!O$1-1)),"")</f>
        <v/>
      </c>
      <c r="P167" s="203" t="str">
        <f ca="1">IF(AND(ISNUMBER($A167),ISNUMBER(P$1)),IF(OFFSET(CountryData!$A$1,'Quality check'!$A167-1,'Quality check'!P$1-1)=0,"",OFFSET(CountryData!$A$1,'Quality check'!$A167-1,'Quality check'!P$1-1)),"")</f>
        <v/>
      </c>
      <c r="Q167" s="203" t="str">
        <f ca="1">IF(AND(ISNUMBER($A167),ISNUMBER(Q$1)),IF(OFFSET(CountryData!$A$1,'Quality check'!$A167-1,'Quality check'!Q$1-1)=0,"",OFFSET(CountryData!$A$1,'Quality check'!$A167-1,'Quality check'!Q$1-1)),"")</f>
        <v/>
      </c>
      <c r="R167" s="203" t="str">
        <f ca="1">IF(AND(ISNUMBER($A167),ISNUMBER(R$1)),IF(OFFSET(CountryData!$A$1,'Quality check'!$A167-1,'Quality check'!R$1-1)=0,"",OFFSET(CountryData!$A$1,'Quality check'!$A167-1,'Quality check'!R$1-1)),"")</f>
        <v/>
      </c>
      <c r="S167" s="203" t="str">
        <f ca="1">IF(AND(ISNUMBER($A167),ISNUMBER(S$1)),IF(OFFSET(CountryData!$A$1,'Quality check'!$A167-1,'Quality check'!S$1-1)=0,"",OFFSET(CountryData!$A$1,'Quality check'!$A167-1,'Quality check'!S$1-1)),"")</f>
        <v/>
      </c>
      <c r="T167" s="202" t="str">
        <f ca="1">IF(AND(ISNUMBER($A167),ISNUMBER(T$1)),IF(OFFSET(CountryData!$A$1,'Quality check'!$A167-1,'Quality check'!T$1-1)=0,"",OFFSET(CountryData!$A$1,'Quality check'!$A167-1,'Quality check'!T$1-1)),"")</f>
        <v/>
      </c>
      <c r="U167" s="203" t="str">
        <f ca="1">IF(AND(ISNUMBER($A167),ISNUMBER(U$1)),IF(OFFSET(CountryData!$A$1,'Quality check'!$A167-1,'Quality check'!U$1-1)=0,"",OFFSET(CountryData!$A$1,'Quality check'!$A167-1,'Quality check'!U$1-1)),"")</f>
        <v/>
      </c>
      <c r="V167" s="203" t="str">
        <f ca="1">IF(AND(ISNUMBER($A167),ISNUMBER(V$1)),IF(OFFSET(CountryData!$A$1,'Quality check'!$A167-1,'Quality check'!V$1-1)=0,"",OFFSET(CountryData!$A$1,'Quality check'!$A167-1,'Quality check'!V$1-1)),"")</f>
        <v/>
      </c>
      <c r="W167" s="202" t="str">
        <f ca="1">IF(AND(ISNUMBER($A167),ISNUMBER(W$1)),IF(OFFSET(CountryData!$A$1,'Quality check'!$A167-1,'Quality check'!W$1-1)=0,"",OFFSET(CountryData!$A$1,'Quality check'!$A167-1,'Quality check'!W$1-1)),"")</f>
        <v/>
      </c>
      <c r="X167" s="202" t="str">
        <f ca="1">IF(AND(ISNUMBER($A167),ISNUMBER(X$1)),IF(OFFSET(CountryData!$A$1,'Quality check'!$A167-1,'Quality check'!X$1-1)=0,"",OFFSET(CountryData!$A$1,'Quality check'!$A167-1,'Quality check'!X$1-1)),"")</f>
        <v/>
      </c>
      <c r="Y167" s="202" t="str">
        <f ca="1">IF(AND(ISNUMBER($A167),ISNUMBER(Y$1)),IF(OFFSET(CountryData!$A$1,'Quality check'!$A167-1,'Quality check'!Y$1-1)=0,"",OFFSET(CountryData!$A$1,'Quality check'!$A167-1,'Quality check'!Y$1-1)),"")</f>
        <v/>
      </c>
      <c r="Z167" s="202" t="str">
        <f ca="1">IF(AND(ISNUMBER($A167),ISNUMBER(Z$1)),IF(OFFSET(CountryData!$A$1,'Quality check'!$A167-1,'Quality check'!Z$1-1)=0,"",OFFSET(CountryData!$A$1,'Quality check'!$A167-1,'Quality check'!Z$1-1)),"")</f>
        <v/>
      </c>
      <c r="AA167" s="203" t="str">
        <f ca="1">IF(AND(ISNUMBER($A167),ISNUMBER(AA$1)),IF(OFFSET(CountryData!$A$1,'Quality check'!$A167-1,'Quality check'!AA$1-1)=0,"",OFFSET(CountryData!$A$1,'Quality check'!$A167-1,'Quality check'!AA$1-1)),"")</f>
        <v/>
      </c>
      <c r="AB167" s="203" t="str">
        <f ca="1">IF(AND(ISNUMBER($A167),ISNUMBER(AB$1)),IF(OFFSET(CountryData!$A$1,'Quality check'!$A167-1,'Quality check'!AB$1-1)=0,"",OFFSET(CountryData!$A$1,'Quality check'!$A167-1,'Quality check'!AB$1-1)),"")</f>
        <v/>
      </c>
      <c r="AC167" s="203" t="str">
        <f ca="1">IF(AND(ISNUMBER($A167),ISNUMBER(AC$1)),IF(OFFSET(CountryData!$A$1,'Quality check'!$A167-1,'Quality check'!AC$1-1)=0,"",OFFSET(CountryData!$A$1,'Quality check'!$A167-1,'Quality check'!AC$1-1)),"")</f>
        <v/>
      </c>
      <c r="AD167" s="203" t="str">
        <f ca="1">IF(AND(ISNUMBER($A167),ISNUMBER(AD$1)),IF(OFFSET(CountryData!$A$1,'Quality check'!$A167-1,'Quality check'!AD$1-1)=0,"",OFFSET(CountryData!$A$1,'Quality check'!$A167-1,'Quality check'!AD$1-1)),"")</f>
        <v/>
      </c>
      <c r="AE167" s="202" t="str">
        <f ca="1">IF(AND(ISNUMBER($A167),ISNUMBER(AE$1)),IF(OFFSET(CountryData!$A$1,'Quality check'!$A167-1,'Quality check'!AE$1-1)=0,"",OFFSET(CountryData!$A$1,'Quality check'!$A167-1,'Quality check'!AE$1-1)),"")</f>
        <v/>
      </c>
      <c r="AF167" s="308" t="str">
        <f ca="1">IF(AND(ISNUMBER($A167),ISNUMBER(AF$1)),IF(OFFSET(CountryData!$A$1,'Quality check'!$A167-1,'Quality check'!AF$1-1)=0,"",OFFSET(CountryData!$A$1,'Quality check'!$A167-1,'Quality check'!AF$1-1)),"")</f>
        <v/>
      </c>
      <c r="AG167" s="203" t="str">
        <f ca="1">IF(AND(ISNUMBER($A167),ISNUMBER(AG$1)),IF(OFFSET(CountryData!$A$1,'Quality check'!$A167-1,'Quality check'!AG$1-1)=0,"",OFFSET(CountryData!$A$1,'Quality check'!$A167-1,'Quality check'!AG$1-1)),"")</f>
        <v/>
      </c>
      <c r="AH167" s="203" t="str">
        <f ca="1">IF(AND(ISNUMBER($A167),ISNUMBER(AH$1)),IF(OFFSET(CountryData!$A$1,'Quality check'!$A167-1,'Quality check'!AH$1-1)=0,"",OFFSET(CountryData!$A$1,'Quality check'!$A167-1,'Quality check'!AH$1-1)),"")</f>
        <v/>
      </c>
      <c r="AI167" s="203" t="str">
        <f ca="1">IF(AND(ISNUMBER($A167),ISNUMBER(AI$1)),IF(OFFSET(CountryData!$A$1,'Quality check'!$A167-1,'Quality check'!AI$1-1)=0,"",OFFSET(CountryData!$A$1,'Quality check'!$A167-1,'Quality check'!AI$1-1)),"")</f>
        <v/>
      </c>
      <c r="AJ167" s="202" t="str">
        <f ca="1">IF(AND(ISNUMBER($A167),ISNUMBER(AJ$1)),IF(OFFSET(CountryData!$A$1,'Quality check'!$A167-1,'Quality check'!AJ$1-1)=0,"",OFFSET(CountryData!$A$1,'Quality check'!$A167-1,'Quality check'!AJ$1-1)),"")</f>
        <v/>
      </c>
      <c r="AK167" s="202" t="str">
        <f ca="1">IF(AND(ISNUMBER($A167),ISNUMBER(AK$1)),IF(OFFSET(CountryData!$A$1,'Quality check'!$A167-1,'Quality check'!AK$1-1)=0,"",OFFSET(CountryData!$A$1,'Quality check'!$A167-1,'Quality check'!AK$1-1)),"")</f>
        <v/>
      </c>
      <c r="AL167" s="202" t="str">
        <f ca="1">IF(AND(ISNUMBER($A167),ISNUMBER(AL$1)),IF(OFFSET(CountryData!$A$1,'Quality check'!$A167-1,'Quality check'!AL$1-1)=0,"",OFFSET(CountryData!$A$1,'Quality check'!$A167-1,'Quality check'!AL$1-1)),"")</f>
        <v/>
      </c>
      <c r="AM167" s="202" t="str">
        <f ca="1">IF(AND(ISNUMBER($A167),ISNUMBER(AM$1)),IF(OFFSET(CountryData!$A$1,'Quality check'!$A167-1,'Quality check'!AM$1-1)=0,"",OFFSET(CountryData!$A$1,'Quality check'!$A167-1,'Quality check'!AM$1-1)),"")</f>
        <v/>
      </c>
      <c r="AN167" s="202" t="str">
        <f ca="1">IF(AND(ISNUMBER($A167),ISNUMBER(AN$1)),IF(OFFSET(CountryData!$A$1,'Quality check'!$A167-1,'Quality check'!AN$1-1)=0,"",OFFSET(CountryData!$A$1,'Quality check'!$A167-1,'Quality check'!AN$1-1)),"")</f>
        <v/>
      </c>
      <c r="AO167" s="203" t="str">
        <f ca="1">IF(AND(ISNUMBER($A167),ISNUMBER(AO$1)),IF(OFFSET(CountryData!$A$1,'Quality check'!$A167-1,'Quality check'!AO$1-1)=0,"",OFFSET(CountryData!$A$1,'Quality check'!$A167-1,'Quality check'!AO$1-1)),"")</f>
        <v/>
      </c>
      <c r="AP167" s="203" t="str">
        <f ca="1">IF(AND(ISNUMBER($A167),ISNUMBER(AP$1)),IF(OFFSET(CountryData!$A$1,'Quality check'!$A167-1,'Quality check'!AP$1-1)=0,"",OFFSET(CountryData!$A$1,'Quality check'!$A167-1,'Quality check'!AP$1-1)),"")</f>
        <v/>
      </c>
      <c r="AQ167" s="202" t="str">
        <f ca="1">IF(AND(ISNUMBER($A167),ISNUMBER(AQ$1)),IF(OFFSET(CountryData!$A$1,'Quality check'!$A167-1,'Quality check'!AQ$1-1)=0,"",OFFSET(CountryData!$A$1,'Quality check'!$A167-1,'Quality check'!AQ$1-1)),"")</f>
        <v/>
      </c>
      <c r="AR167" s="202" t="str">
        <f ca="1">IF(AND(ISNUMBER($A167),ISNUMBER(AR$1)),IF(OFFSET(CountryData!$A$1,'Quality check'!$A167-1,'Quality check'!AR$1-1)=0,"",OFFSET(CountryData!$A$1,'Quality check'!$A167-1,'Quality check'!AR$1-1)),"")</f>
        <v/>
      </c>
      <c r="AS167" s="202" t="str">
        <f ca="1">IF(AND(ISNUMBER($A167),ISNUMBER(AS$1)),IF(OFFSET(CountryData!$A$1,'Quality check'!$A167-1,'Quality check'!AS$1-1)=0,"",OFFSET(CountryData!$A$1,'Quality check'!$A167-1,'Quality check'!AS$1-1)),"")</f>
        <v/>
      </c>
      <c r="AT167" s="202" t="str">
        <f ca="1">IF(AND(ISNUMBER($A167),ISNUMBER(AT$1)),IF(OFFSET(CountryData!$A$1,'Quality check'!$A167-1,'Quality check'!AT$1-1)=0,"",OFFSET(CountryData!$A$1,'Quality check'!$A167-1,'Quality check'!AT$1-1)),"")</f>
        <v/>
      </c>
      <c r="AU167" s="202" t="str">
        <f ca="1">IF(AND(ISNUMBER($A167),ISNUMBER(AU$1)),IF(OFFSET(CountryData!$A$1,'Quality check'!$A167-1,'Quality check'!AU$1-1)=0,"",OFFSET(CountryData!$A$1,'Quality check'!$A167-1,'Quality check'!AU$1-1)),"")</f>
        <v/>
      </c>
      <c r="AV167" s="202" t="str">
        <f ca="1">IF(AND(ISNUMBER($A167),ISNUMBER(AV$1)),IF(OFFSET(CountryData!$A$1,'Quality check'!$A167-1,'Quality check'!AV$1-1)=0,"",OFFSET(CountryData!$A$1,'Quality check'!$A167-1,'Quality check'!AV$1-1)),"")</f>
        <v/>
      </c>
      <c r="AW167" s="203" t="str">
        <f ca="1">IF(AND(ISNUMBER($A167),ISNUMBER(AW$1)),IF(OFFSET(CountryData!$A$1,'Quality check'!$A167-1,'Quality check'!AW$1-1)=0,"",OFFSET(CountryData!$A$1,'Quality check'!$A167-1,'Quality check'!AW$1-1)),"")</f>
        <v/>
      </c>
      <c r="AX167" s="203" t="str">
        <f ca="1">IF(AND(ISNUMBER($A167),ISNUMBER(AX$1)),IF(OFFSET(CountryData!$A$1,'Quality check'!$A167-1,'Quality check'!AX$1-1)=0,"",OFFSET(CountryData!$A$1,'Quality check'!$A167-1,'Quality check'!AX$1-1)),"")</f>
        <v/>
      </c>
      <c r="AY167" s="202" t="str">
        <f ca="1">IF(AND(ISNUMBER($A167),ISNUMBER(AY$1)),IF(OFFSET(CountryData!$A$1,'Quality check'!$A167-1,'Quality check'!AY$1-1)=0,"",OFFSET(CountryData!$A$1,'Quality check'!$A167-1,'Quality check'!AY$1-1)),"")</f>
        <v/>
      </c>
      <c r="AZ167" s="202" t="str">
        <f ca="1">IF(AND(ISNUMBER($A167),ISNUMBER(AZ$1)),IF(OFFSET(CountryData!$A$1,'Quality check'!$A167-1,'Quality check'!AZ$1-1)=0,"",OFFSET(CountryData!$A$1,'Quality check'!$A167-1,'Quality check'!AZ$1-1)),"")</f>
        <v/>
      </c>
      <c r="BA167" s="202" t="str">
        <f ca="1">IF(AND(ISNUMBER($A167),ISNUMBER(BA$1)),IF(OFFSET(CountryData!$A$1,'Quality check'!$A167-1,'Quality check'!BA$1-1)=0,"",OFFSET(CountryData!$A$1,'Quality check'!$A167-1,'Quality check'!BA$1-1)),"")</f>
        <v/>
      </c>
      <c r="BB167" s="202" t="str">
        <f ca="1">IF(AND(ISNUMBER($A167),ISNUMBER(BB$1)),IF(OFFSET(CountryData!$A$1,'Quality check'!$A167-1,'Quality check'!BB$1-1)=0,"",OFFSET(CountryData!$A$1,'Quality check'!$A167-1,'Quality check'!BB$1-1)),"")</f>
        <v/>
      </c>
      <c r="BC167" s="202" t="str">
        <f ca="1">IF(AND(ISNUMBER($A167),ISNUMBER(BC$1)),IF(OFFSET(CountryData!$A$1,'Quality check'!$A167-1,'Quality check'!BC$1-1)=0,"",OFFSET(CountryData!$A$1,'Quality check'!$A167-1,'Quality check'!BC$1-1)),"")</f>
        <v/>
      </c>
      <c r="BD167" s="313" t="str">
        <f ca="1">IF(AND(ISNUMBER($A167),ISNUMBER(BD$1)),IF(OFFSET(CountryData!$A$1,'Quality check'!$A167-1,'Quality check'!BD$1-1)=0,"",OFFSET(CountryData!$A$1,'Quality check'!$A167-1,'Quality check'!BD$1-1)),"")</f>
        <v/>
      </c>
      <c r="BE167" s="313" t="str">
        <f ca="1">IF(AND(ISNUMBER($A167),ISNUMBER(BE$1)),IF(OFFSET(CountryData!$A$1,'Quality check'!$A167-1,'Quality check'!BE$1-1)=0,"",OFFSET(CountryData!$A$1,'Quality check'!$A167-1,'Quality check'!BE$1-1)),"")</f>
        <v/>
      </c>
      <c r="BF167" s="313" t="str">
        <f ca="1">IF(AND(ISNUMBER($A167),ISNUMBER(BF$1)),IF(OFFSET(CountryData!$A$1,'Quality check'!$A167-1,'Quality check'!BF$1-1)=0,"",OFFSET(CountryData!$A$1,'Quality check'!$A167-1,'Quality check'!BF$1-1)),"")</f>
        <v/>
      </c>
      <c r="BG167" s="203" t="str">
        <f ca="1">IF(AND(ISNUMBER($A167),ISNUMBER(BG$1)),IF(OFFSET(CountryData!$A$1,'Quality check'!$A167-1,'Quality check'!BG$1-1)=0,"",OFFSET(CountryData!$A$1,'Quality check'!$A167-1,'Quality check'!BG$1-1)),"")</f>
        <v/>
      </c>
      <c r="BH167" s="202" t="str">
        <f ca="1">IF(AND(ISNUMBER($A167),ISNUMBER(BH$1)),IF(OFFSET(CountryData!$A$1,'Quality check'!$A167-1,'Quality check'!BH$1-1)=0,"",OFFSET(CountryData!$A$1,'Quality check'!$A167-1,'Quality check'!BH$1-1)),"")</f>
        <v/>
      </c>
      <c r="BI167" s="203" t="str">
        <f ca="1">IF(AND(ISNUMBER($A167),ISNUMBER(BI$1)),IF(OFFSET(CountryData!$A$1,'Quality check'!$A167-1,'Quality check'!BI$1-1)=0,"",OFFSET(CountryData!$A$1,'Quality check'!$A167-1,'Quality check'!BI$1-1)),"")</f>
        <v/>
      </c>
      <c r="BJ167" s="202" t="str">
        <f ca="1">IF(AND(ISNUMBER($A167),ISNUMBER(BJ$1)),IF(OFFSET(CountryData!$A$1,'Quality check'!$A167-1,'Quality check'!BJ$1-1)=0,"",OFFSET(CountryData!$A$1,'Quality check'!$A167-1,'Quality check'!BJ$1-1)),"")</f>
        <v/>
      </c>
      <c r="BK167" s="202" t="str">
        <f ca="1">IF(AND(ISNUMBER($A167),ISNUMBER(BK$1)),IF(OFFSET(CountryData!$A$1,'Quality check'!$A167-1,'Quality check'!BK$1-1)=0,"",OFFSET(CountryData!$A$1,'Quality check'!$A167-1,'Quality check'!BK$1-1)),"")</f>
        <v/>
      </c>
      <c r="BL167" s="308" t="str">
        <f ca="1">IF(AND(ISNUMBER($A167),ISNUMBER(BL$1)),IF(OFFSET(CountryData!$A$1,'Quality check'!$A167-1,'Quality check'!BL$1-1)=0,"",OFFSET(CountryData!$A$1,'Quality check'!$A167-1,'Quality check'!BL$1-1)),"")</f>
        <v/>
      </c>
      <c r="BM167" s="308" t="str">
        <f ca="1">IF(AND(ISNUMBER($A167),ISNUMBER(BM$1)),IF(OFFSET(CountryData!$A$1,'Quality check'!$A167-1,'Quality check'!BM$1-1)=0,"",OFFSET(CountryData!$A$1,'Quality check'!$A167-1,'Quality check'!BM$1-1)),"")</f>
        <v/>
      </c>
      <c r="BN167" s="308" t="str">
        <f ca="1">IF(AND(ISNUMBER($A167),ISNUMBER(BN$1)),IF(OFFSET(CountryData!$A$1,'Quality check'!$A167-1,'Quality check'!BN$1-1)=0,"",OFFSET(CountryData!$A$1,'Quality check'!$A167-1,'Quality check'!BN$1-1)),"")</f>
        <v/>
      </c>
      <c r="BO167" s="308" t="str">
        <f ca="1">IF(AND(ISNUMBER($A167),ISNUMBER(BO$1)),IF(OFFSET(CountryData!$A$1,'Quality check'!$A167-1,'Quality check'!BO$1-1)=0,"",OFFSET(CountryData!$A$1,'Quality check'!$A167-1,'Quality check'!BO$1-1)),"")</f>
        <v/>
      </c>
      <c r="BP167" s="308" t="str">
        <f ca="1">IF(AND(ISNUMBER($A167),ISNUMBER(BP$1)),IF(OFFSET(CountryData!$A$1,'Quality check'!$A167-1,'Quality check'!BP$1-1)=0,"",OFFSET(CountryData!$A$1,'Quality check'!$A167-1,'Quality check'!BP$1-1)),"")</f>
        <v/>
      </c>
      <c r="BQ167" s="308" t="str">
        <f ca="1">IF(AND(ISNUMBER($A167),ISNUMBER(BQ$1)),IF(OFFSET(CountryData!$A$1,'Quality check'!$A167-1,'Quality check'!BQ$1-1)=0,"",OFFSET(CountryData!$A$1,'Quality check'!$A167-1,'Quality check'!BQ$1-1)),"")</f>
        <v/>
      </c>
      <c r="BR167" s="308" t="str">
        <f ca="1">IF(AND(ISNUMBER($A167),ISNUMBER(BR$1)),IF(OFFSET(CountryData!$A$1,'Quality check'!$A167-1,'Quality check'!BR$1-1)=0,"",OFFSET(CountryData!$A$1,'Quality check'!$A167-1,'Quality check'!BR$1-1)),"")</f>
        <v/>
      </c>
      <c r="BS167" s="308" t="str">
        <f ca="1">IF(AND(ISNUMBER($A167),ISNUMBER(BS$1)),IF(OFFSET(CountryData!$A$1,'Quality check'!$A167-1,'Quality check'!BS$1-1)=0,"",OFFSET(CountryData!$A$1,'Quality check'!$A167-1,'Quality check'!BS$1-1)),"")</f>
        <v/>
      </c>
      <c r="BT167" s="308" t="str">
        <f ca="1">IF(AND(ISNUMBER($A167),ISNUMBER(BT$1)),IF(OFFSET(CountryData!$A$1,'Quality check'!$A167-1,'Quality check'!BT$1-1)=0,"",OFFSET(CountryData!$A$1,'Quality check'!$A167-1,'Quality check'!BT$1-1)),"")</f>
        <v/>
      </c>
      <c r="BU167" s="308" t="str">
        <f ca="1">IF(AND(ISNUMBER($A167),ISNUMBER(BU$1)),IF(OFFSET(CountryData!$A$1,'Quality check'!$A167-1,'Quality check'!BU$1-1)=0,"",OFFSET(CountryData!$A$1,'Quality check'!$A167-1,'Quality check'!BU$1-1)),"")</f>
        <v/>
      </c>
      <c r="BV167" s="308" t="str">
        <f ca="1">IF(AND(ISNUMBER($A167),ISNUMBER(BV$1)),IF(OFFSET(CountryData!$A$1,'Quality check'!$A167-1,'Quality check'!BV$1-1)=0,"",OFFSET(CountryData!$A$1,'Quality check'!$A167-1,'Quality check'!BV$1-1)),"")</f>
        <v/>
      </c>
      <c r="BW167" s="308" t="str">
        <f ca="1">IF(AND(ISNUMBER($A167),ISNUMBER(BW$1)),IF(OFFSET(CountryData!$A$1,'Quality check'!$A167-1,'Quality check'!BW$1-1)=0,"",OFFSET(CountryData!$A$1,'Quality check'!$A167-1,'Quality check'!BW$1-1)),"")</f>
        <v/>
      </c>
      <c r="BX167" s="202" t="str">
        <f ca="1">IF(AND(ISNUMBER($A167),ISNUMBER(BX$1)),IF(OFFSET(CountryData!$A$1,'Quality check'!$A167-1,'Quality check'!BX$1-1)=0,"",OFFSET(CountryData!$A$1,'Quality check'!$A167-1,'Quality check'!BX$1-1)),"")</f>
        <v/>
      </c>
      <c r="BY167" s="308" t="str">
        <f ca="1">IF(AND(ISNUMBER($A167),ISNUMBER(BY$1)),IF(OFFSET(CountryData!$A$1,'Quality check'!$A167-1,'Quality check'!BY$1-1)=0,"",OFFSET(CountryData!$A$1,'Quality check'!$A167-1,'Quality check'!BY$1-1)),"")</f>
        <v/>
      </c>
      <c r="BZ167" s="308" t="str">
        <f ca="1">IF(AND(ISNUMBER($A167),ISNUMBER(BZ$1)),IF(OFFSET(CountryData!$A$1,'Quality check'!$A167-1,'Quality check'!BZ$1-1)=0,"",OFFSET(CountryData!$A$1,'Quality check'!$A167-1,'Quality check'!BZ$1-1)),"")</f>
        <v/>
      </c>
      <c r="CA167" s="308" t="str">
        <f ca="1">IF(AND(ISNUMBER($A167),ISNUMBER(CA$1)),IF(OFFSET(CountryData!$A$1,'Quality check'!$A167-1,'Quality check'!CA$1-1)=0,"",OFFSET(CountryData!$A$1,'Quality check'!$A167-1,'Quality check'!CA$1-1)),"")</f>
        <v/>
      </c>
      <c r="CB167" s="308" t="str">
        <f ca="1">IF(AND(ISNUMBER($A167),ISNUMBER(CB$1)),IF(OFFSET(CountryData!$A$1,'Quality check'!$A167-1,'Quality check'!CB$1-1)=0,"",OFFSET(CountryData!$A$1,'Quality check'!$A167-1,'Quality check'!CB$1-1)),"")</f>
        <v/>
      </c>
      <c r="CC167" s="308" t="str">
        <f ca="1">IF(AND(ISNUMBER($A167),ISNUMBER(CC$1)),IF(OFFSET(CountryData!$A$1,'Quality check'!$A167-1,'Quality check'!CC$1-1)=0,"",OFFSET(CountryData!$A$1,'Quality check'!$A167-1,'Quality check'!CC$1-1)),"")</f>
        <v/>
      </c>
      <c r="CD167" s="308" t="str">
        <f ca="1">IF(AND(ISNUMBER($A167),ISNUMBER(CD$1)),IF(OFFSET(CountryData!$A$1,'Quality check'!$A167-1,'Quality check'!CD$1-1)=0,"",OFFSET(CountryData!$A$1,'Quality check'!$A167-1,'Quality check'!CD$1-1)),"")</f>
        <v/>
      </c>
      <c r="CE167" s="308" t="str">
        <f ca="1">IF(AND(ISNUMBER($A167),ISNUMBER(CE$1)),IF(OFFSET(CountryData!$A$1,'Quality check'!$A167-1,'Quality check'!CE$1-1)=0,"",OFFSET(CountryData!$A$1,'Quality check'!$A167-1,'Quality check'!CE$1-1)),"")</f>
        <v/>
      </c>
      <c r="CF167" s="308" t="str">
        <f ca="1">IF(AND(ISNUMBER($A167),ISNUMBER(CF$1)),IF(OFFSET(CountryData!$A$1,'Quality check'!$A167-1,'Quality check'!CF$1-1)=0,"",OFFSET(CountryData!$A$1,'Quality check'!$A167-1,'Quality check'!CF$1-1)),"")</f>
        <v/>
      </c>
      <c r="CG167" s="308" t="str">
        <f ca="1">IF(AND(ISNUMBER($A167),ISNUMBER(CG$1)),IF(OFFSET(CountryData!$A$1,'Quality check'!$A167-1,'Quality check'!CG$1-1)=0,"",OFFSET(CountryData!$A$1,'Quality check'!$A167-1,'Quality check'!CG$1-1)),"")</f>
        <v/>
      </c>
      <c r="CH167" s="308" t="str">
        <f ca="1">IF(AND(ISNUMBER($A167),ISNUMBER(CH$1)),IF(OFFSET(CountryData!$A$1,'Quality check'!$A167-1,'Quality check'!CH$1-1)=0,"",OFFSET(CountryData!$A$1,'Quality check'!$A167-1,'Quality check'!CH$1-1)),"")</f>
        <v/>
      </c>
      <c r="CI167" s="308" t="str">
        <f ca="1">IF(AND(ISNUMBER($A167),ISNUMBER(CI$1)),IF(OFFSET(CountryData!$A$1,'Quality check'!$A167-1,'Quality check'!CI$1-1)=0,"",OFFSET(CountryData!$A$1,'Quality check'!$A167-1,'Quality check'!CI$1-1)),"")</f>
        <v/>
      </c>
      <c r="CJ167" s="308" t="str">
        <f ca="1">IF(AND(ISNUMBER($A167),ISNUMBER(CJ$1)),IF(OFFSET(CountryData!$A$1,'Quality check'!$A167-1,'Quality check'!CJ$1-1)=0,"",OFFSET(CountryData!$A$1,'Quality check'!$A167-1,'Quality check'!CJ$1-1)),"")</f>
        <v/>
      </c>
      <c r="CK167" s="202" t="str">
        <f ca="1">IF(AND(ISNUMBER($A167),ISNUMBER(CK$1)),IF(OFFSET(CountryData!$A$1,'Quality check'!$A167-1,'Quality check'!CK$1-1)=0,"",OFFSET(CountryData!$A$1,'Quality check'!$A167-1,'Quality check'!CK$1-1)),"")</f>
        <v/>
      </c>
      <c r="CL167" s="308" t="str">
        <f ca="1">IF(AND(ISNUMBER($A167),ISNUMBER(CL$1)),IF(OFFSET(CountryData!$A$1,'Quality check'!$A167-1,'Quality check'!CL$1-1)=0,"",OFFSET(CountryData!$A$1,'Quality check'!$A167-1,'Quality check'!CL$1-1)),"")</f>
        <v/>
      </c>
      <c r="CM167" s="308" t="str">
        <f ca="1">IF(AND(ISNUMBER($A167),ISNUMBER(CM$1)),IF(OFFSET(CountryData!$A$1,'Quality check'!$A167-1,'Quality check'!CM$1-1)=0,"",OFFSET(CountryData!$A$1,'Quality check'!$A167-1,'Quality check'!CM$1-1)),"")</f>
        <v/>
      </c>
      <c r="CN167" s="308" t="str">
        <f ca="1">IF(AND(ISNUMBER($A167),ISNUMBER(CN$1)),IF(OFFSET(CountryData!$A$1,'Quality check'!$A167-1,'Quality check'!CN$1-1)=0,"",OFFSET(CountryData!$A$1,'Quality check'!$A167-1,'Quality check'!CN$1-1)),"")</f>
        <v/>
      </c>
      <c r="CO167" s="308" t="str">
        <f ca="1">IF(AND(ISNUMBER($A167),ISNUMBER(CO$1)),IF(OFFSET(CountryData!$A$1,'Quality check'!$A167-1,'Quality check'!CO$1-1)=0,"",OFFSET(CountryData!$A$1,'Quality check'!$A167-1,'Quality check'!CO$1-1)),"")</f>
        <v/>
      </c>
      <c r="CP167" s="308" t="str">
        <f ca="1">IF(AND(ISNUMBER($A167),ISNUMBER(CP$1)),IF(OFFSET(CountryData!$A$1,'Quality check'!$A167-1,'Quality check'!CP$1-1)=0,"",OFFSET(CountryData!$A$1,'Quality check'!$A167-1,'Quality check'!CP$1-1)),"")</f>
        <v/>
      </c>
      <c r="CQ167" s="308" t="str">
        <f ca="1">IF(AND(ISNUMBER($A167),ISNUMBER(CQ$1)),IF(OFFSET(CountryData!$A$1,'Quality check'!$A167-1,'Quality check'!CQ$1-1)=0,"",OFFSET(CountryData!$A$1,'Quality check'!$A167-1,'Quality check'!CQ$1-1)),"")</f>
        <v/>
      </c>
      <c r="CR167" s="203" t="str">
        <f ca="1">IF(AND(ISNUMBER($A167),ISNUMBER(CR$1)),IF(OFFSET(CountryData!$A$1,'Quality check'!$A167-1,'Quality check'!CR$1-1)=0,"",OFFSET(CountryData!$A$1,'Quality check'!$A167-1,'Quality check'!CR$1-1)),"")</f>
        <v/>
      </c>
      <c r="CS167" s="203" t="str">
        <f ca="1">IF(AND(ISNUMBER($A167),ISNUMBER(CS$1)),IF(OFFSET(CountryData!$A$1,'Quality check'!$A167-1,'Quality check'!CS$1-1)=0,"",OFFSET(CountryData!$A$1,'Quality check'!$A167-1,'Quality check'!CS$1-1)),"")</f>
        <v/>
      </c>
      <c r="CT167" s="203" t="str">
        <f ca="1">IF(AND(ISNUMBER($A167),ISNUMBER(CT$1)),IF(OFFSET(CountryData!$A$1,'Quality check'!$A167-1,'Quality check'!CT$1-1)=0,"",OFFSET(CountryData!$A$1,'Quality check'!$A167-1,'Quality check'!CT$1-1)),"")</f>
        <v/>
      </c>
      <c r="CU167" s="203" t="str">
        <f ca="1">IF(AND(ISNUMBER($A167),ISNUMBER(CU$1)),IF(OFFSET(CountryData!$A$1,'Quality check'!$A167-1,'Quality check'!CU$1-1)=0,"",OFFSET(CountryData!$A$1,'Quality check'!$A167-1,'Quality check'!CU$1-1)),"")</f>
        <v/>
      </c>
      <c r="CV167" s="203" t="str">
        <f ca="1">IF(AND(ISNUMBER($A167),ISNUMBER(CV$1)),IF(OFFSET(CountryData!$A$1,'Quality check'!$A167-1,'Quality check'!CV$1-1)=0,"",OFFSET(CountryData!$A$1,'Quality check'!$A167-1,'Quality check'!CV$1-1)),"")</f>
        <v/>
      </c>
      <c r="CW167" s="203" t="str">
        <f ca="1">IF(AND(ISNUMBER($A167),ISNUMBER(CW$1)),IF(OFFSET(CountryData!$A$1,'Quality check'!$A167-1,'Quality check'!CW$1-1)=0,"",OFFSET(CountryData!$A$1,'Quality check'!$A167-1,'Quality check'!CW$1-1)),"")</f>
        <v/>
      </c>
      <c r="CX167" s="203" t="str">
        <f ca="1">IF(AND(ISNUMBER($A167),ISNUMBER(CX$1)),IF(OFFSET(CountryData!$A$1,'Quality check'!$A167-1,'Quality check'!CX$1-1)=0,"",OFFSET(CountryData!$A$1,'Quality check'!$A167-1,'Quality check'!CX$1-1)),"")</f>
        <v/>
      </c>
      <c r="CY167" s="203" t="str">
        <f ca="1">IF(AND(ISNUMBER($A167),ISNUMBER(CY$1)),IF(OFFSET(CountryData!$A$1,'Quality check'!$A167-1,'Quality check'!CY$1-1)=0,"",OFFSET(CountryData!$A$1,'Quality check'!$A167-1,'Quality check'!CY$1-1)),"")</f>
        <v/>
      </c>
      <c r="CZ167" s="308" t="str">
        <f ca="1">IF(AND(ISNUMBER($A167),ISNUMBER(CZ$1)),IF(OFFSET(CountryData!$A$1,'Quality check'!$A167-1,'Quality check'!CZ$1-1)=0,"",OFFSET(CountryData!$A$1,'Quality check'!$A167-1,'Quality check'!CZ$1-1)),"")</f>
        <v/>
      </c>
      <c r="DA167" s="308" t="str">
        <f ca="1">IF(AND(ISNUMBER($A167),ISNUMBER(DA$1)),IF(OFFSET(CountryData!$A$1,'Quality check'!$A167-1,'Quality check'!DA$1-1)=0,"",OFFSET(CountryData!$A$1,'Quality check'!$A167-1,'Quality check'!DA$1-1)),"")</f>
        <v/>
      </c>
      <c r="DB167" s="202" t="str">
        <f ca="1">IF(AND(ISNUMBER($A167),ISNUMBER(DB$1)),IF(OFFSET(CountryData!$A$1,'Quality check'!$A167-1,'Quality check'!DB$1-1)=0,"",OFFSET(CountryData!$A$1,'Quality check'!$A167-1,'Quality check'!DB$1-1)),"")</f>
        <v/>
      </c>
      <c r="DC167" s="308" t="str">
        <f ca="1">IF(AND(ISNUMBER($A167),ISNUMBER(DC$1)),IF(OFFSET(CountryData!$A$1,'Quality check'!$A167-1,'Quality check'!DC$1-1)=0,"",OFFSET(CountryData!$A$1,'Quality check'!$A167-1,'Quality check'!DC$1-1)),"")</f>
        <v/>
      </c>
      <c r="DD167" s="308" t="str">
        <f ca="1">IF(AND(ISNUMBER($A167),ISNUMBER(DD$1)),IF(OFFSET(CountryData!$A$1,'Quality check'!$A167-1,'Quality check'!DD$1-1)=0,"",OFFSET(CountryData!$A$1,'Quality check'!$A167-1,'Quality check'!DD$1-1)),"")</f>
        <v/>
      </c>
      <c r="DE167" s="202" t="str">
        <f ca="1">IF(AND(ISNUMBER($A167),ISNUMBER(DE$1)),IF(OFFSET(CountryData!$A$1,'Quality check'!$A167-1,'Quality check'!DE$1-1)=0,"",OFFSET(CountryData!$A$1,'Quality check'!$A167-1,'Quality check'!DE$1-1)),"")</f>
        <v/>
      </c>
      <c r="DF167" s="203" t="str">
        <f ca="1">IF(AND(ISNUMBER($A167),ISNUMBER(DF$1)),IF(OFFSET(CountryData!$A$1,'Quality check'!$A167-1,'Quality check'!DF$1-1)=0,"",OFFSET(CountryData!$A$1,'Quality check'!$A167-1,'Quality check'!DF$1-1)),"")</f>
        <v/>
      </c>
      <c r="DG167" s="308" t="str">
        <f ca="1">IF(AND(ISNUMBER($A167),ISNUMBER(DG$1)),IF(OFFSET(CountryData!$A$1,'Quality check'!$A167-1,'Quality check'!DG$1-1)=0,"",OFFSET(CountryData!$A$1,'Quality check'!$A167-1,'Quality check'!DG$1-1)),"")</f>
        <v/>
      </c>
      <c r="DH167" s="203" t="str">
        <f ca="1">IF(AND(ISNUMBER($A167),ISNUMBER(DH$1)),IF(OFFSET(CountryData!$A$1,'Quality check'!$A167-1,'Quality check'!DH$1-1)=0,"",OFFSET(CountryData!$A$1,'Quality check'!$A167-1,'Quality check'!DH$1-1)),"")</f>
        <v/>
      </c>
      <c r="DI167" s="308" t="str">
        <f ca="1">IF(AND(ISNUMBER($A167),ISNUMBER(DI$1)),IF(OFFSET(CountryData!$A$1,'Quality check'!$A167-1,'Quality check'!DI$1-1)=0,"",OFFSET(CountryData!$A$1,'Quality check'!$A167-1,'Quality check'!DI$1-1)),"")</f>
        <v/>
      </c>
      <c r="DJ167" s="308" t="str">
        <f ca="1">IF(AND(ISNUMBER($A167),ISNUMBER(DJ$1)),IF(OFFSET(CountryData!$A$1,'Quality check'!$A167-1,'Quality check'!DJ$1-1)=0,"",OFFSET(CountryData!$A$1,'Quality check'!$A167-1,'Quality check'!DJ$1-1)),"")</f>
        <v/>
      </c>
      <c r="DK167" s="203" t="str">
        <f ca="1">IF(AND(ISNUMBER($A167),ISNUMBER(DK$1)),IF(OFFSET(CountryData!$A$1,'Quality check'!$A167-1,'Quality check'!DK$1-1)=0,"",OFFSET(CountryData!$A$1,'Quality check'!$A167-1,'Quality check'!DK$1-1)),"")</f>
        <v/>
      </c>
      <c r="DL167" s="203" t="str">
        <f ca="1">IF(AND(ISNUMBER($A167),ISNUMBER(DL$1)),IF(OFFSET(CountryData!$A$1,'Quality check'!$A167-1,'Quality check'!DL$1-1)=0,"",OFFSET(CountryData!$A$1,'Quality check'!$A167-1,'Quality check'!DL$1-1)),"")</f>
        <v/>
      </c>
      <c r="DM167" s="203" t="str">
        <f ca="1">IF(AND(ISNUMBER($A167),ISNUMBER(DM$1)),IF(OFFSET(CountryData!$A$1,'Quality check'!$A167-1,'Quality check'!DM$1-1)=0,"",OFFSET(CountryData!$A$1,'Quality check'!$A167-1,'Quality check'!DM$1-1)),"")</f>
        <v/>
      </c>
      <c r="DN167" s="203" t="str">
        <f ca="1">IF(AND(ISNUMBER($A167),ISNUMBER(DN$1)),IF(OFFSET(CountryData!$A$1,'Quality check'!$A167-1,'Quality check'!DN$1-1)=0,"",OFFSET(CountryData!$A$1,'Quality check'!$A167-1,'Quality check'!DN$1-1)),"")</f>
        <v/>
      </c>
      <c r="DO167" t="str">
        <f ca="1">IF(AND(ISNUMBER($A167),ISNUMBER(DO$1)),IF(OFFSET(CountryData!$A$1,'Quality check'!$A167-1,'Quality check'!DO$1-1)=0,"",OFFSET(CountryData!$A$1,'Quality check'!$A167-1,'Quality check'!DO$1-1)),"")</f>
        <v/>
      </c>
      <c r="DP167" t="str">
        <f ca="1">IF(AND(ISNUMBER($A167),ISNUMBER(DP$1)),IF(OFFSET(CountryData!$A$1,'Quality check'!$A167-1,'Quality check'!DP$1-1)=0,"",OFFSET(CountryData!$A$1,'Quality check'!$A167-1,'Quality check'!DP$1-1)),"")</f>
        <v/>
      </c>
      <c r="EF167" t="str">
        <f t="shared" si="17"/>
        <v/>
      </c>
      <c r="EG167" t="str">
        <f t="shared" si="18"/>
        <v/>
      </c>
      <c r="EH167" t="str">
        <f t="shared" si="16"/>
        <v/>
      </c>
    </row>
    <row r="168" spans="1:138" x14ac:dyDescent="0.25">
      <c r="A168" s="114" t="str">
        <f>IF(ISNUMBER(MATCH(C168,CountryData!$EM:$EM,0)),MATCH(C168,CountryData!$EM:$EM,0),"")</f>
        <v/>
      </c>
      <c r="F168" s="203" t="str">
        <f ca="1">IF(AND(ISNUMBER($A168),ISNUMBER(F$1)),IF(OFFSET(CountryData!$A$1,'Quality check'!$A168-1,'Quality check'!F$1-1)=0,"",OFFSET(CountryData!$A$1,'Quality check'!$A168-1,'Quality check'!F$1-1)),"")</f>
        <v/>
      </c>
      <c r="G168" s="203" t="str">
        <f ca="1">IF(AND(ISNUMBER($A168),ISNUMBER(G$1)),IF(OFFSET(CountryData!$A$1,'Quality check'!$A168-1,'Quality check'!G$1-1)=0,"",OFFSET(CountryData!$A$1,'Quality check'!$A168-1,'Quality check'!G$1-1)),"")</f>
        <v/>
      </c>
      <c r="H168" s="202" t="str">
        <f ca="1">IF(AND(ISNUMBER($A168),ISNUMBER(H$1)),IF(OFFSET(CountryData!$A$1,'Quality check'!$A168-1,'Quality check'!H$1-1)=0,"",OFFSET(CountryData!$A$1,'Quality check'!$A168-1,'Quality check'!H$1-1)),"")</f>
        <v/>
      </c>
      <c r="I168" s="202" t="str">
        <f ca="1">IF(AND(ISNUMBER($A168),ISNUMBER(I$1)),IF(OFFSET(CountryData!$A$1,'Quality check'!$A168-1,'Quality check'!I$1-1)=0,"",OFFSET(CountryData!$A$1,'Quality check'!$A168-1,'Quality check'!I$1-1)),"")</f>
        <v/>
      </c>
      <c r="J168" s="203" t="str">
        <f ca="1">IF(AND(ISNUMBER($A168),ISNUMBER(J$1)),IF(OFFSET(CountryData!$A$1,'Quality check'!$A168-1,'Quality check'!J$1-1)=0,"",OFFSET(CountryData!$A$1,'Quality check'!$A168-1,'Quality check'!J$1-1)),"")</f>
        <v/>
      </c>
      <c r="K168" s="203" t="str">
        <f ca="1">IF(AND(ISNUMBER($A168),ISNUMBER(K$1)),IF(OFFSET(CountryData!$A$1,'Quality check'!$A168-1,'Quality check'!K$1-1)=0,"",OFFSET(CountryData!$A$1,'Quality check'!$A168-1,'Quality check'!K$1-1)),"")</f>
        <v/>
      </c>
      <c r="L168" s="203" t="str">
        <f ca="1">IF(AND(ISNUMBER($A168),ISNUMBER(L$1)),IF(OFFSET(CountryData!$A$1,'Quality check'!$A168-1,'Quality check'!L$1-1)=0,"",OFFSET(CountryData!$A$1,'Quality check'!$A168-1,'Quality check'!L$1-1)),"")</f>
        <v/>
      </c>
      <c r="M168" s="203" t="str">
        <f ca="1">IF(AND(ISNUMBER($A168),ISNUMBER(M$1)),IF(OFFSET(CountryData!$A$1,'Quality check'!$A168-1,'Quality check'!M$1-1)=0,"",OFFSET(CountryData!$A$1,'Quality check'!$A168-1,'Quality check'!M$1-1)),"")</f>
        <v/>
      </c>
      <c r="N168" s="203" t="str">
        <f ca="1">IF(AND(ISNUMBER($A168),ISNUMBER(N$1)),IF(OFFSET(CountryData!$A$1,'Quality check'!$A168-1,'Quality check'!N$1-1)=0,"",OFFSET(CountryData!$A$1,'Quality check'!$A168-1,'Quality check'!N$1-1)),"")</f>
        <v/>
      </c>
      <c r="O168" s="203" t="str">
        <f ca="1">IF(AND(ISNUMBER($A168),ISNUMBER(O$1)),IF(OFFSET(CountryData!$A$1,'Quality check'!$A168-1,'Quality check'!O$1-1)=0,"",OFFSET(CountryData!$A$1,'Quality check'!$A168-1,'Quality check'!O$1-1)),"")</f>
        <v/>
      </c>
      <c r="P168" s="203" t="str">
        <f ca="1">IF(AND(ISNUMBER($A168),ISNUMBER(P$1)),IF(OFFSET(CountryData!$A$1,'Quality check'!$A168-1,'Quality check'!P$1-1)=0,"",OFFSET(CountryData!$A$1,'Quality check'!$A168-1,'Quality check'!P$1-1)),"")</f>
        <v/>
      </c>
      <c r="Q168" s="203" t="str">
        <f ca="1">IF(AND(ISNUMBER($A168),ISNUMBER(Q$1)),IF(OFFSET(CountryData!$A$1,'Quality check'!$A168-1,'Quality check'!Q$1-1)=0,"",OFFSET(CountryData!$A$1,'Quality check'!$A168-1,'Quality check'!Q$1-1)),"")</f>
        <v/>
      </c>
      <c r="R168" s="203" t="str">
        <f ca="1">IF(AND(ISNUMBER($A168),ISNUMBER(R$1)),IF(OFFSET(CountryData!$A$1,'Quality check'!$A168-1,'Quality check'!R$1-1)=0,"",OFFSET(CountryData!$A$1,'Quality check'!$A168-1,'Quality check'!R$1-1)),"")</f>
        <v/>
      </c>
      <c r="S168" s="203" t="str">
        <f ca="1">IF(AND(ISNUMBER($A168),ISNUMBER(S$1)),IF(OFFSET(CountryData!$A$1,'Quality check'!$A168-1,'Quality check'!S$1-1)=0,"",OFFSET(CountryData!$A$1,'Quality check'!$A168-1,'Quality check'!S$1-1)),"")</f>
        <v/>
      </c>
      <c r="T168" s="202" t="str">
        <f ca="1">IF(AND(ISNUMBER($A168),ISNUMBER(T$1)),IF(OFFSET(CountryData!$A$1,'Quality check'!$A168-1,'Quality check'!T$1-1)=0,"",OFFSET(CountryData!$A$1,'Quality check'!$A168-1,'Quality check'!T$1-1)),"")</f>
        <v/>
      </c>
      <c r="U168" s="203" t="str">
        <f ca="1">IF(AND(ISNUMBER($A168),ISNUMBER(U$1)),IF(OFFSET(CountryData!$A$1,'Quality check'!$A168-1,'Quality check'!U$1-1)=0,"",OFFSET(CountryData!$A$1,'Quality check'!$A168-1,'Quality check'!U$1-1)),"")</f>
        <v/>
      </c>
      <c r="V168" s="203" t="str">
        <f ca="1">IF(AND(ISNUMBER($A168),ISNUMBER(V$1)),IF(OFFSET(CountryData!$A$1,'Quality check'!$A168-1,'Quality check'!V$1-1)=0,"",OFFSET(CountryData!$A$1,'Quality check'!$A168-1,'Quality check'!V$1-1)),"")</f>
        <v/>
      </c>
      <c r="W168" s="202" t="str">
        <f ca="1">IF(AND(ISNUMBER($A168),ISNUMBER(W$1)),IF(OFFSET(CountryData!$A$1,'Quality check'!$A168-1,'Quality check'!W$1-1)=0,"",OFFSET(CountryData!$A$1,'Quality check'!$A168-1,'Quality check'!W$1-1)),"")</f>
        <v/>
      </c>
      <c r="X168" s="202" t="str">
        <f ca="1">IF(AND(ISNUMBER($A168),ISNUMBER(X$1)),IF(OFFSET(CountryData!$A$1,'Quality check'!$A168-1,'Quality check'!X$1-1)=0,"",OFFSET(CountryData!$A$1,'Quality check'!$A168-1,'Quality check'!X$1-1)),"")</f>
        <v/>
      </c>
      <c r="Y168" s="202" t="str">
        <f ca="1">IF(AND(ISNUMBER($A168),ISNUMBER(Y$1)),IF(OFFSET(CountryData!$A$1,'Quality check'!$A168-1,'Quality check'!Y$1-1)=0,"",OFFSET(CountryData!$A$1,'Quality check'!$A168-1,'Quality check'!Y$1-1)),"")</f>
        <v/>
      </c>
      <c r="Z168" s="202" t="str">
        <f ca="1">IF(AND(ISNUMBER($A168),ISNUMBER(Z$1)),IF(OFFSET(CountryData!$A$1,'Quality check'!$A168-1,'Quality check'!Z$1-1)=0,"",OFFSET(CountryData!$A$1,'Quality check'!$A168-1,'Quality check'!Z$1-1)),"")</f>
        <v/>
      </c>
      <c r="AA168" s="203" t="str">
        <f ca="1">IF(AND(ISNUMBER($A168),ISNUMBER(AA$1)),IF(OFFSET(CountryData!$A$1,'Quality check'!$A168-1,'Quality check'!AA$1-1)=0,"",OFFSET(CountryData!$A$1,'Quality check'!$A168-1,'Quality check'!AA$1-1)),"")</f>
        <v/>
      </c>
      <c r="AB168" s="203" t="str">
        <f ca="1">IF(AND(ISNUMBER($A168),ISNUMBER(AB$1)),IF(OFFSET(CountryData!$A$1,'Quality check'!$A168-1,'Quality check'!AB$1-1)=0,"",OFFSET(CountryData!$A$1,'Quality check'!$A168-1,'Quality check'!AB$1-1)),"")</f>
        <v/>
      </c>
      <c r="AC168" s="203" t="str">
        <f ca="1">IF(AND(ISNUMBER($A168),ISNUMBER(AC$1)),IF(OFFSET(CountryData!$A$1,'Quality check'!$A168-1,'Quality check'!AC$1-1)=0,"",OFFSET(CountryData!$A$1,'Quality check'!$A168-1,'Quality check'!AC$1-1)),"")</f>
        <v/>
      </c>
      <c r="AD168" s="203" t="str">
        <f ca="1">IF(AND(ISNUMBER($A168),ISNUMBER(AD$1)),IF(OFFSET(CountryData!$A$1,'Quality check'!$A168-1,'Quality check'!AD$1-1)=0,"",OFFSET(CountryData!$A$1,'Quality check'!$A168-1,'Quality check'!AD$1-1)),"")</f>
        <v/>
      </c>
      <c r="AE168" s="202" t="str">
        <f ca="1">IF(AND(ISNUMBER($A168),ISNUMBER(AE$1)),IF(OFFSET(CountryData!$A$1,'Quality check'!$A168-1,'Quality check'!AE$1-1)=0,"",OFFSET(CountryData!$A$1,'Quality check'!$A168-1,'Quality check'!AE$1-1)),"")</f>
        <v/>
      </c>
      <c r="AF168" s="308" t="str">
        <f ca="1">IF(AND(ISNUMBER($A168),ISNUMBER(AF$1)),IF(OFFSET(CountryData!$A$1,'Quality check'!$A168-1,'Quality check'!AF$1-1)=0,"",OFFSET(CountryData!$A$1,'Quality check'!$A168-1,'Quality check'!AF$1-1)),"")</f>
        <v/>
      </c>
      <c r="AG168" s="203" t="str">
        <f ca="1">IF(AND(ISNUMBER($A168),ISNUMBER(AG$1)),IF(OFFSET(CountryData!$A$1,'Quality check'!$A168-1,'Quality check'!AG$1-1)=0,"",OFFSET(CountryData!$A$1,'Quality check'!$A168-1,'Quality check'!AG$1-1)),"")</f>
        <v/>
      </c>
      <c r="AH168" s="203" t="str">
        <f ca="1">IF(AND(ISNUMBER($A168),ISNUMBER(AH$1)),IF(OFFSET(CountryData!$A$1,'Quality check'!$A168-1,'Quality check'!AH$1-1)=0,"",OFFSET(CountryData!$A$1,'Quality check'!$A168-1,'Quality check'!AH$1-1)),"")</f>
        <v/>
      </c>
      <c r="AI168" s="203" t="str">
        <f ca="1">IF(AND(ISNUMBER($A168),ISNUMBER(AI$1)),IF(OFFSET(CountryData!$A$1,'Quality check'!$A168-1,'Quality check'!AI$1-1)=0,"",OFFSET(CountryData!$A$1,'Quality check'!$A168-1,'Quality check'!AI$1-1)),"")</f>
        <v/>
      </c>
      <c r="AJ168" s="202" t="str">
        <f ca="1">IF(AND(ISNUMBER($A168),ISNUMBER(AJ$1)),IF(OFFSET(CountryData!$A$1,'Quality check'!$A168-1,'Quality check'!AJ$1-1)=0,"",OFFSET(CountryData!$A$1,'Quality check'!$A168-1,'Quality check'!AJ$1-1)),"")</f>
        <v/>
      </c>
      <c r="AK168" s="202" t="str">
        <f ca="1">IF(AND(ISNUMBER($A168),ISNUMBER(AK$1)),IF(OFFSET(CountryData!$A$1,'Quality check'!$A168-1,'Quality check'!AK$1-1)=0,"",OFFSET(CountryData!$A$1,'Quality check'!$A168-1,'Quality check'!AK$1-1)),"")</f>
        <v/>
      </c>
      <c r="AL168" s="202" t="str">
        <f ca="1">IF(AND(ISNUMBER($A168),ISNUMBER(AL$1)),IF(OFFSET(CountryData!$A$1,'Quality check'!$A168-1,'Quality check'!AL$1-1)=0,"",OFFSET(CountryData!$A$1,'Quality check'!$A168-1,'Quality check'!AL$1-1)),"")</f>
        <v/>
      </c>
      <c r="AM168" s="202" t="str">
        <f ca="1">IF(AND(ISNUMBER($A168),ISNUMBER(AM$1)),IF(OFFSET(CountryData!$A$1,'Quality check'!$A168-1,'Quality check'!AM$1-1)=0,"",OFFSET(CountryData!$A$1,'Quality check'!$A168-1,'Quality check'!AM$1-1)),"")</f>
        <v/>
      </c>
      <c r="AN168" s="202" t="str">
        <f ca="1">IF(AND(ISNUMBER($A168),ISNUMBER(AN$1)),IF(OFFSET(CountryData!$A$1,'Quality check'!$A168-1,'Quality check'!AN$1-1)=0,"",OFFSET(CountryData!$A$1,'Quality check'!$A168-1,'Quality check'!AN$1-1)),"")</f>
        <v/>
      </c>
      <c r="AO168" s="203" t="str">
        <f ca="1">IF(AND(ISNUMBER($A168),ISNUMBER(AO$1)),IF(OFFSET(CountryData!$A$1,'Quality check'!$A168-1,'Quality check'!AO$1-1)=0,"",OFFSET(CountryData!$A$1,'Quality check'!$A168-1,'Quality check'!AO$1-1)),"")</f>
        <v/>
      </c>
      <c r="AP168" s="203" t="str">
        <f ca="1">IF(AND(ISNUMBER($A168),ISNUMBER(AP$1)),IF(OFFSET(CountryData!$A$1,'Quality check'!$A168-1,'Quality check'!AP$1-1)=0,"",OFFSET(CountryData!$A$1,'Quality check'!$A168-1,'Quality check'!AP$1-1)),"")</f>
        <v/>
      </c>
      <c r="AQ168" s="202" t="str">
        <f ca="1">IF(AND(ISNUMBER($A168),ISNUMBER(AQ$1)),IF(OFFSET(CountryData!$A$1,'Quality check'!$A168-1,'Quality check'!AQ$1-1)=0,"",OFFSET(CountryData!$A$1,'Quality check'!$A168-1,'Quality check'!AQ$1-1)),"")</f>
        <v/>
      </c>
      <c r="AR168" s="202" t="str">
        <f ca="1">IF(AND(ISNUMBER($A168),ISNUMBER(AR$1)),IF(OFFSET(CountryData!$A$1,'Quality check'!$A168-1,'Quality check'!AR$1-1)=0,"",OFFSET(CountryData!$A$1,'Quality check'!$A168-1,'Quality check'!AR$1-1)),"")</f>
        <v/>
      </c>
      <c r="AS168" s="202" t="str">
        <f ca="1">IF(AND(ISNUMBER($A168),ISNUMBER(AS$1)),IF(OFFSET(CountryData!$A$1,'Quality check'!$A168-1,'Quality check'!AS$1-1)=0,"",OFFSET(CountryData!$A$1,'Quality check'!$A168-1,'Quality check'!AS$1-1)),"")</f>
        <v/>
      </c>
      <c r="AT168" s="202" t="str">
        <f ca="1">IF(AND(ISNUMBER($A168),ISNUMBER(AT$1)),IF(OFFSET(CountryData!$A$1,'Quality check'!$A168-1,'Quality check'!AT$1-1)=0,"",OFFSET(CountryData!$A$1,'Quality check'!$A168-1,'Quality check'!AT$1-1)),"")</f>
        <v/>
      </c>
      <c r="AU168" s="202" t="str">
        <f ca="1">IF(AND(ISNUMBER($A168),ISNUMBER(AU$1)),IF(OFFSET(CountryData!$A$1,'Quality check'!$A168-1,'Quality check'!AU$1-1)=0,"",OFFSET(CountryData!$A$1,'Quality check'!$A168-1,'Quality check'!AU$1-1)),"")</f>
        <v/>
      </c>
      <c r="AV168" s="202" t="str">
        <f ca="1">IF(AND(ISNUMBER($A168),ISNUMBER(AV$1)),IF(OFFSET(CountryData!$A$1,'Quality check'!$A168-1,'Quality check'!AV$1-1)=0,"",OFFSET(CountryData!$A$1,'Quality check'!$A168-1,'Quality check'!AV$1-1)),"")</f>
        <v/>
      </c>
      <c r="AW168" s="203" t="str">
        <f ca="1">IF(AND(ISNUMBER($A168),ISNUMBER(AW$1)),IF(OFFSET(CountryData!$A$1,'Quality check'!$A168-1,'Quality check'!AW$1-1)=0,"",OFFSET(CountryData!$A$1,'Quality check'!$A168-1,'Quality check'!AW$1-1)),"")</f>
        <v/>
      </c>
      <c r="AX168" s="203" t="str">
        <f ca="1">IF(AND(ISNUMBER($A168),ISNUMBER(AX$1)),IF(OFFSET(CountryData!$A$1,'Quality check'!$A168-1,'Quality check'!AX$1-1)=0,"",OFFSET(CountryData!$A$1,'Quality check'!$A168-1,'Quality check'!AX$1-1)),"")</f>
        <v/>
      </c>
      <c r="AY168" s="202" t="str">
        <f ca="1">IF(AND(ISNUMBER($A168),ISNUMBER(AY$1)),IF(OFFSET(CountryData!$A$1,'Quality check'!$A168-1,'Quality check'!AY$1-1)=0,"",OFFSET(CountryData!$A$1,'Quality check'!$A168-1,'Quality check'!AY$1-1)),"")</f>
        <v/>
      </c>
      <c r="AZ168" s="202" t="str">
        <f ca="1">IF(AND(ISNUMBER($A168),ISNUMBER(AZ$1)),IF(OFFSET(CountryData!$A$1,'Quality check'!$A168-1,'Quality check'!AZ$1-1)=0,"",OFFSET(CountryData!$A$1,'Quality check'!$A168-1,'Quality check'!AZ$1-1)),"")</f>
        <v/>
      </c>
      <c r="BA168" s="202" t="str">
        <f ca="1">IF(AND(ISNUMBER($A168),ISNUMBER(BA$1)),IF(OFFSET(CountryData!$A$1,'Quality check'!$A168-1,'Quality check'!BA$1-1)=0,"",OFFSET(CountryData!$A$1,'Quality check'!$A168-1,'Quality check'!BA$1-1)),"")</f>
        <v/>
      </c>
      <c r="BB168" s="202" t="str">
        <f ca="1">IF(AND(ISNUMBER($A168),ISNUMBER(BB$1)),IF(OFFSET(CountryData!$A$1,'Quality check'!$A168-1,'Quality check'!BB$1-1)=0,"",OFFSET(CountryData!$A$1,'Quality check'!$A168-1,'Quality check'!BB$1-1)),"")</f>
        <v/>
      </c>
      <c r="BC168" s="202" t="str">
        <f ca="1">IF(AND(ISNUMBER($A168),ISNUMBER(BC$1)),IF(OFFSET(CountryData!$A$1,'Quality check'!$A168-1,'Quality check'!BC$1-1)=0,"",OFFSET(CountryData!$A$1,'Quality check'!$A168-1,'Quality check'!BC$1-1)),"")</f>
        <v/>
      </c>
      <c r="BD168" s="313" t="str">
        <f ca="1">IF(AND(ISNUMBER($A168),ISNUMBER(BD$1)),IF(OFFSET(CountryData!$A$1,'Quality check'!$A168-1,'Quality check'!BD$1-1)=0,"",OFFSET(CountryData!$A$1,'Quality check'!$A168-1,'Quality check'!BD$1-1)),"")</f>
        <v/>
      </c>
      <c r="BE168" s="313" t="str">
        <f ca="1">IF(AND(ISNUMBER($A168),ISNUMBER(BE$1)),IF(OFFSET(CountryData!$A$1,'Quality check'!$A168-1,'Quality check'!BE$1-1)=0,"",OFFSET(CountryData!$A$1,'Quality check'!$A168-1,'Quality check'!BE$1-1)),"")</f>
        <v/>
      </c>
      <c r="BF168" s="313" t="str">
        <f ca="1">IF(AND(ISNUMBER($A168),ISNUMBER(BF$1)),IF(OFFSET(CountryData!$A$1,'Quality check'!$A168-1,'Quality check'!BF$1-1)=0,"",OFFSET(CountryData!$A$1,'Quality check'!$A168-1,'Quality check'!BF$1-1)),"")</f>
        <v/>
      </c>
      <c r="BG168" s="203" t="str">
        <f ca="1">IF(AND(ISNUMBER($A168),ISNUMBER(BG$1)),IF(OFFSET(CountryData!$A$1,'Quality check'!$A168-1,'Quality check'!BG$1-1)=0,"",OFFSET(CountryData!$A$1,'Quality check'!$A168-1,'Quality check'!BG$1-1)),"")</f>
        <v/>
      </c>
      <c r="BH168" s="202" t="str">
        <f ca="1">IF(AND(ISNUMBER($A168),ISNUMBER(BH$1)),IF(OFFSET(CountryData!$A$1,'Quality check'!$A168-1,'Quality check'!BH$1-1)=0,"",OFFSET(CountryData!$A$1,'Quality check'!$A168-1,'Quality check'!BH$1-1)),"")</f>
        <v/>
      </c>
      <c r="BI168" s="203" t="str">
        <f ca="1">IF(AND(ISNUMBER($A168),ISNUMBER(BI$1)),IF(OFFSET(CountryData!$A$1,'Quality check'!$A168-1,'Quality check'!BI$1-1)=0,"",OFFSET(CountryData!$A$1,'Quality check'!$A168-1,'Quality check'!BI$1-1)),"")</f>
        <v/>
      </c>
      <c r="BJ168" s="202" t="str">
        <f ca="1">IF(AND(ISNUMBER($A168),ISNUMBER(BJ$1)),IF(OFFSET(CountryData!$A$1,'Quality check'!$A168-1,'Quality check'!BJ$1-1)=0,"",OFFSET(CountryData!$A$1,'Quality check'!$A168-1,'Quality check'!BJ$1-1)),"")</f>
        <v/>
      </c>
      <c r="BK168" s="202" t="str">
        <f ca="1">IF(AND(ISNUMBER($A168),ISNUMBER(BK$1)),IF(OFFSET(CountryData!$A$1,'Quality check'!$A168-1,'Quality check'!BK$1-1)=0,"",OFFSET(CountryData!$A$1,'Quality check'!$A168-1,'Quality check'!BK$1-1)),"")</f>
        <v/>
      </c>
      <c r="BL168" s="308" t="str">
        <f ca="1">IF(AND(ISNUMBER($A168),ISNUMBER(BL$1)),IF(OFFSET(CountryData!$A$1,'Quality check'!$A168-1,'Quality check'!BL$1-1)=0,"",OFFSET(CountryData!$A$1,'Quality check'!$A168-1,'Quality check'!BL$1-1)),"")</f>
        <v/>
      </c>
      <c r="BM168" s="308" t="str">
        <f ca="1">IF(AND(ISNUMBER($A168),ISNUMBER(BM$1)),IF(OFFSET(CountryData!$A$1,'Quality check'!$A168-1,'Quality check'!BM$1-1)=0,"",OFFSET(CountryData!$A$1,'Quality check'!$A168-1,'Quality check'!BM$1-1)),"")</f>
        <v/>
      </c>
      <c r="BN168" s="308" t="str">
        <f ca="1">IF(AND(ISNUMBER($A168),ISNUMBER(BN$1)),IF(OFFSET(CountryData!$A$1,'Quality check'!$A168-1,'Quality check'!BN$1-1)=0,"",OFFSET(CountryData!$A$1,'Quality check'!$A168-1,'Quality check'!BN$1-1)),"")</f>
        <v/>
      </c>
      <c r="BO168" s="308" t="str">
        <f ca="1">IF(AND(ISNUMBER($A168),ISNUMBER(BO$1)),IF(OFFSET(CountryData!$A$1,'Quality check'!$A168-1,'Quality check'!BO$1-1)=0,"",OFFSET(CountryData!$A$1,'Quality check'!$A168-1,'Quality check'!BO$1-1)),"")</f>
        <v/>
      </c>
      <c r="BP168" s="308" t="str">
        <f ca="1">IF(AND(ISNUMBER($A168),ISNUMBER(BP$1)),IF(OFFSET(CountryData!$A$1,'Quality check'!$A168-1,'Quality check'!BP$1-1)=0,"",OFFSET(CountryData!$A$1,'Quality check'!$A168-1,'Quality check'!BP$1-1)),"")</f>
        <v/>
      </c>
      <c r="BQ168" s="308" t="str">
        <f ca="1">IF(AND(ISNUMBER($A168),ISNUMBER(BQ$1)),IF(OFFSET(CountryData!$A$1,'Quality check'!$A168-1,'Quality check'!BQ$1-1)=0,"",OFFSET(CountryData!$A$1,'Quality check'!$A168-1,'Quality check'!BQ$1-1)),"")</f>
        <v/>
      </c>
      <c r="BR168" s="308" t="str">
        <f ca="1">IF(AND(ISNUMBER($A168),ISNUMBER(BR$1)),IF(OFFSET(CountryData!$A$1,'Quality check'!$A168-1,'Quality check'!BR$1-1)=0,"",OFFSET(CountryData!$A$1,'Quality check'!$A168-1,'Quality check'!BR$1-1)),"")</f>
        <v/>
      </c>
      <c r="BS168" s="308" t="str">
        <f ca="1">IF(AND(ISNUMBER($A168),ISNUMBER(BS$1)),IF(OFFSET(CountryData!$A$1,'Quality check'!$A168-1,'Quality check'!BS$1-1)=0,"",OFFSET(CountryData!$A$1,'Quality check'!$A168-1,'Quality check'!BS$1-1)),"")</f>
        <v/>
      </c>
      <c r="BT168" s="308" t="str">
        <f ca="1">IF(AND(ISNUMBER($A168),ISNUMBER(BT$1)),IF(OFFSET(CountryData!$A$1,'Quality check'!$A168-1,'Quality check'!BT$1-1)=0,"",OFFSET(CountryData!$A$1,'Quality check'!$A168-1,'Quality check'!BT$1-1)),"")</f>
        <v/>
      </c>
      <c r="BU168" s="308" t="str">
        <f ca="1">IF(AND(ISNUMBER($A168),ISNUMBER(BU$1)),IF(OFFSET(CountryData!$A$1,'Quality check'!$A168-1,'Quality check'!BU$1-1)=0,"",OFFSET(CountryData!$A$1,'Quality check'!$A168-1,'Quality check'!BU$1-1)),"")</f>
        <v/>
      </c>
      <c r="BV168" s="308" t="str">
        <f ca="1">IF(AND(ISNUMBER($A168),ISNUMBER(BV$1)),IF(OFFSET(CountryData!$A$1,'Quality check'!$A168-1,'Quality check'!BV$1-1)=0,"",OFFSET(CountryData!$A$1,'Quality check'!$A168-1,'Quality check'!BV$1-1)),"")</f>
        <v/>
      </c>
      <c r="BW168" s="308" t="str">
        <f ca="1">IF(AND(ISNUMBER($A168),ISNUMBER(BW$1)),IF(OFFSET(CountryData!$A$1,'Quality check'!$A168-1,'Quality check'!BW$1-1)=0,"",OFFSET(CountryData!$A$1,'Quality check'!$A168-1,'Quality check'!BW$1-1)),"")</f>
        <v/>
      </c>
      <c r="BX168" s="202" t="str">
        <f ca="1">IF(AND(ISNUMBER($A168),ISNUMBER(BX$1)),IF(OFFSET(CountryData!$A$1,'Quality check'!$A168-1,'Quality check'!BX$1-1)=0,"",OFFSET(CountryData!$A$1,'Quality check'!$A168-1,'Quality check'!BX$1-1)),"")</f>
        <v/>
      </c>
      <c r="BY168" s="308" t="str">
        <f ca="1">IF(AND(ISNUMBER($A168),ISNUMBER(BY$1)),IF(OFFSET(CountryData!$A$1,'Quality check'!$A168-1,'Quality check'!BY$1-1)=0,"",OFFSET(CountryData!$A$1,'Quality check'!$A168-1,'Quality check'!BY$1-1)),"")</f>
        <v/>
      </c>
      <c r="BZ168" s="308" t="str">
        <f ca="1">IF(AND(ISNUMBER($A168),ISNUMBER(BZ$1)),IF(OFFSET(CountryData!$A$1,'Quality check'!$A168-1,'Quality check'!BZ$1-1)=0,"",OFFSET(CountryData!$A$1,'Quality check'!$A168-1,'Quality check'!BZ$1-1)),"")</f>
        <v/>
      </c>
      <c r="CA168" s="308" t="str">
        <f ca="1">IF(AND(ISNUMBER($A168),ISNUMBER(CA$1)),IF(OFFSET(CountryData!$A$1,'Quality check'!$A168-1,'Quality check'!CA$1-1)=0,"",OFFSET(CountryData!$A$1,'Quality check'!$A168-1,'Quality check'!CA$1-1)),"")</f>
        <v/>
      </c>
      <c r="CB168" s="308" t="str">
        <f ca="1">IF(AND(ISNUMBER($A168),ISNUMBER(CB$1)),IF(OFFSET(CountryData!$A$1,'Quality check'!$A168-1,'Quality check'!CB$1-1)=0,"",OFFSET(CountryData!$A$1,'Quality check'!$A168-1,'Quality check'!CB$1-1)),"")</f>
        <v/>
      </c>
      <c r="CC168" s="308" t="str">
        <f ca="1">IF(AND(ISNUMBER($A168),ISNUMBER(CC$1)),IF(OFFSET(CountryData!$A$1,'Quality check'!$A168-1,'Quality check'!CC$1-1)=0,"",OFFSET(CountryData!$A$1,'Quality check'!$A168-1,'Quality check'!CC$1-1)),"")</f>
        <v/>
      </c>
      <c r="CD168" s="308" t="str">
        <f ca="1">IF(AND(ISNUMBER($A168),ISNUMBER(CD$1)),IF(OFFSET(CountryData!$A$1,'Quality check'!$A168-1,'Quality check'!CD$1-1)=0,"",OFFSET(CountryData!$A$1,'Quality check'!$A168-1,'Quality check'!CD$1-1)),"")</f>
        <v/>
      </c>
      <c r="CE168" s="308" t="str">
        <f ca="1">IF(AND(ISNUMBER($A168),ISNUMBER(CE$1)),IF(OFFSET(CountryData!$A$1,'Quality check'!$A168-1,'Quality check'!CE$1-1)=0,"",OFFSET(CountryData!$A$1,'Quality check'!$A168-1,'Quality check'!CE$1-1)),"")</f>
        <v/>
      </c>
      <c r="CF168" s="308" t="str">
        <f ca="1">IF(AND(ISNUMBER($A168),ISNUMBER(CF$1)),IF(OFFSET(CountryData!$A$1,'Quality check'!$A168-1,'Quality check'!CF$1-1)=0,"",OFFSET(CountryData!$A$1,'Quality check'!$A168-1,'Quality check'!CF$1-1)),"")</f>
        <v/>
      </c>
      <c r="CG168" s="308" t="str">
        <f ca="1">IF(AND(ISNUMBER($A168),ISNUMBER(CG$1)),IF(OFFSET(CountryData!$A$1,'Quality check'!$A168-1,'Quality check'!CG$1-1)=0,"",OFFSET(CountryData!$A$1,'Quality check'!$A168-1,'Quality check'!CG$1-1)),"")</f>
        <v/>
      </c>
      <c r="CH168" s="308" t="str">
        <f ca="1">IF(AND(ISNUMBER($A168),ISNUMBER(CH$1)),IF(OFFSET(CountryData!$A$1,'Quality check'!$A168-1,'Quality check'!CH$1-1)=0,"",OFFSET(CountryData!$A$1,'Quality check'!$A168-1,'Quality check'!CH$1-1)),"")</f>
        <v/>
      </c>
      <c r="CI168" s="308" t="str">
        <f ca="1">IF(AND(ISNUMBER($A168),ISNUMBER(CI$1)),IF(OFFSET(CountryData!$A$1,'Quality check'!$A168-1,'Quality check'!CI$1-1)=0,"",OFFSET(CountryData!$A$1,'Quality check'!$A168-1,'Quality check'!CI$1-1)),"")</f>
        <v/>
      </c>
      <c r="CJ168" s="308" t="str">
        <f ca="1">IF(AND(ISNUMBER($A168),ISNUMBER(CJ$1)),IF(OFFSET(CountryData!$A$1,'Quality check'!$A168-1,'Quality check'!CJ$1-1)=0,"",OFFSET(CountryData!$A$1,'Quality check'!$A168-1,'Quality check'!CJ$1-1)),"")</f>
        <v/>
      </c>
      <c r="CK168" s="202" t="str">
        <f ca="1">IF(AND(ISNUMBER($A168),ISNUMBER(CK$1)),IF(OFFSET(CountryData!$A$1,'Quality check'!$A168-1,'Quality check'!CK$1-1)=0,"",OFFSET(CountryData!$A$1,'Quality check'!$A168-1,'Quality check'!CK$1-1)),"")</f>
        <v/>
      </c>
      <c r="CL168" s="308" t="str">
        <f ca="1">IF(AND(ISNUMBER($A168),ISNUMBER(CL$1)),IF(OFFSET(CountryData!$A$1,'Quality check'!$A168-1,'Quality check'!CL$1-1)=0,"",OFFSET(CountryData!$A$1,'Quality check'!$A168-1,'Quality check'!CL$1-1)),"")</f>
        <v/>
      </c>
      <c r="CM168" s="308" t="str">
        <f ca="1">IF(AND(ISNUMBER($A168),ISNUMBER(CM$1)),IF(OFFSET(CountryData!$A$1,'Quality check'!$A168-1,'Quality check'!CM$1-1)=0,"",OFFSET(CountryData!$A$1,'Quality check'!$A168-1,'Quality check'!CM$1-1)),"")</f>
        <v/>
      </c>
      <c r="CN168" s="308" t="str">
        <f ca="1">IF(AND(ISNUMBER($A168),ISNUMBER(CN$1)),IF(OFFSET(CountryData!$A$1,'Quality check'!$A168-1,'Quality check'!CN$1-1)=0,"",OFFSET(CountryData!$A$1,'Quality check'!$A168-1,'Quality check'!CN$1-1)),"")</f>
        <v/>
      </c>
      <c r="CO168" s="308" t="str">
        <f ca="1">IF(AND(ISNUMBER($A168),ISNUMBER(CO$1)),IF(OFFSET(CountryData!$A$1,'Quality check'!$A168-1,'Quality check'!CO$1-1)=0,"",OFFSET(CountryData!$A$1,'Quality check'!$A168-1,'Quality check'!CO$1-1)),"")</f>
        <v/>
      </c>
      <c r="CP168" s="308" t="str">
        <f ca="1">IF(AND(ISNUMBER($A168),ISNUMBER(CP$1)),IF(OFFSET(CountryData!$A$1,'Quality check'!$A168-1,'Quality check'!CP$1-1)=0,"",OFFSET(CountryData!$A$1,'Quality check'!$A168-1,'Quality check'!CP$1-1)),"")</f>
        <v/>
      </c>
      <c r="CQ168" s="308" t="str">
        <f ca="1">IF(AND(ISNUMBER($A168),ISNUMBER(CQ$1)),IF(OFFSET(CountryData!$A$1,'Quality check'!$A168-1,'Quality check'!CQ$1-1)=0,"",OFFSET(CountryData!$A$1,'Quality check'!$A168-1,'Quality check'!CQ$1-1)),"")</f>
        <v/>
      </c>
      <c r="CR168" s="203" t="str">
        <f ca="1">IF(AND(ISNUMBER($A168),ISNUMBER(CR$1)),IF(OFFSET(CountryData!$A$1,'Quality check'!$A168-1,'Quality check'!CR$1-1)=0,"",OFFSET(CountryData!$A$1,'Quality check'!$A168-1,'Quality check'!CR$1-1)),"")</f>
        <v/>
      </c>
      <c r="CS168" s="203" t="str">
        <f ca="1">IF(AND(ISNUMBER($A168),ISNUMBER(CS$1)),IF(OFFSET(CountryData!$A$1,'Quality check'!$A168-1,'Quality check'!CS$1-1)=0,"",OFFSET(CountryData!$A$1,'Quality check'!$A168-1,'Quality check'!CS$1-1)),"")</f>
        <v/>
      </c>
      <c r="CT168" s="203" t="str">
        <f ca="1">IF(AND(ISNUMBER($A168),ISNUMBER(CT$1)),IF(OFFSET(CountryData!$A$1,'Quality check'!$A168-1,'Quality check'!CT$1-1)=0,"",OFFSET(CountryData!$A$1,'Quality check'!$A168-1,'Quality check'!CT$1-1)),"")</f>
        <v/>
      </c>
      <c r="CU168" s="203" t="str">
        <f ca="1">IF(AND(ISNUMBER($A168),ISNUMBER(CU$1)),IF(OFFSET(CountryData!$A$1,'Quality check'!$A168-1,'Quality check'!CU$1-1)=0,"",OFFSET(CountryData!$A$1,'Quality check'!$A168-1,'Quality check'!CU$1-1)),"")</f>
        <v/>
      </c>
      <c r="CV168" s="203" t="str">
        <f ca="1">IF(AND(ISNUMBER($A168),ISNUMBER(CV$1)),IF(OFFSET(CountryData!$A$1,'Quality check'!$A168-1,'Quality check'!CV$1-1)=0,"",OFFSET(CountryData!$A$1,'Quality check'!$A168-1,'Quality check'!CV$1-1)),"")</f>
        <v/>
      </c>
      <c r="CW168" s="203" t="str">
        <f ca="1">IF(AND(ISNUMBER($A168),ISNUMBER(CW$1)),IF(OFFSET(CountryData!$A$1,'Quality check'!$A168-1,'Quality check'!CW$1-1)=0,"",OFFSET(CountryData!$A$1,'Quality check'!$A168-1,'Quality check'!CW$1-1)),"")</f>
        <v/>
      </c>
      <c r="CX168" s="203" t="str">
        <f ca="1">IF(AND(ISNUMBER($A168),ISNUMBER(CX$1)),IF(OFFSET(CountryData!$A$1,'Quality check'!$A168-1,'Quality check'!CX$1-1)=0,"",OFFSET(CountryData!$A$1,'Quality check'!$A168-1,'Quality check'!CX$1-1)),"")</f>
        <v/>
      </c>
      <c r="CY168" s="203" t="str">
        <f ca="1">IF(AND(ISNUMBER($A168),ISNUMBER(CY$1)),IF(OFFSET(CountryData!$A$1,'Quality check'!$A168-1,'Quality check'!CY$1-1)=0,"",OFFSET(CountryData!$A$1,'Quality check'!$A168-1,'Quality check'!CY$1-1)),"")</f>
        <v/>
      </c>
      <c r="CZ168" s="308" t="str">
        <f ca="1">IF(AND(ISNUMBER($A168),ISNUMBER(CZ$1)),IF(OFFSET(CountryData!$A$1,'Quality check'!$A168-1,'Quality check'!CZ$1-1)=0,"",OFFSET(CountryData!$A$1,'Quality check'!$A168-1,'Quality check'!CZ$1-1)),"")</f>
        <v/>
      </c>
      <c r="DA168" s="308" t="str">
        <f ca="1">IF(AND(ISNUMBER($A168),ISNUMBER(DA$1)),IF(OFFSET(CountryData!$A$1,'Quality check'!$A168-1,'Quality check'!DA$1-1)=0,"",OFFSET(CountryData!$A$1,'Quality check'!$A168-1,'Quality check'!DA$1-1)),"")</f>
        <v/>
      </c>
      <c r="DB168" s="202" t="str">
        <f ca="1">IF(AND(ISNUMBER($A168),ISNUMBER(DB$1)),IF(OFFSET(CountryData!$A$1,'Quality check'!$A168-1,'Quality check'!DB$1-1)=0,"",OFFSET(CountryData!$A$1,'Quality check'!$A168-1,'Quality check'!DB$1-1)),"")</f>
        <v/>
      </c>
      <c r="DC168" s="308" t="str">
        <f ca="1">IF(AND(ISNUMBER($A168),ISNUMBER(DC$1)),IF(OFFSET(CountryData!$A$1,'Quality check'!$A168-1,'Quality check'!DC$1-1)=0,"",OFFSET(CountryData!$A$1,'Quality check'!$A168-1,'Quality check'!DC$1-1)),"")</f>
        <v/>
      </c>
      <c r="DD168" s="308" t="str">
        <f ca="1">IF(AND(ISNUMBER($A168),ISNUMBER(DD$1)),IF(OFFSET(CountryData!$A$1,'Quality check'!$A168-1,'Quality check'!DD$1-1)=0,"",OFFSET(CountryData!$A$1,'Quality check'!$A168-1,'Quality check'!DD$1-1)),"")</f>
        <v/>
      </c>
      <c r="DE168" s="202" t="str">
        <f ca="1">IF(AND(ISNUMBER($A168),ISNUMBER(DE$1)),IF(OFFSET(CountryData!$A$1,'Quality check'!$A168-1,'Quality check'!DE$1-1)=0,"",OFFSET(CountryData!$A$1,'Quality check'!$A168-1,'Quality check'!DE$1-1)),"")</f>
        <v/>
      </c>
      <c r="DF168" s="203" t="str">
        <f ca="1">IF(AND(ISNUMBER($A168),ISNUMBER(DF$1)),IF(OFFSET(CountryData!$A$1,'Quality check'!$A168-1,'Quality check'!DF$1-1)=0,"",OFFSET(CountryData!$A$1,'Quality check'!$A168-1,'Quality check'!DF$1-1)),"")</f>
        <v/>
      </c>
      <c r="DG168" s="308" t="str">
        <f ca="1">IF(AND(ISNUMBER($A168),ISNUMBER(DG$1)),IF(OFFSET(CountryData!$A$1,'Quality check'!$A168-1,'Quality check'!DG$1-1)=0,"",OFFSET(CountryData!$A$1,'Quality check'!$A168-1,'Quality check'!DG$1-1)),"")</f>
        <v/>
      </c>
      <c r="DH168" s="203" t="str">
        <f ca="1">IF(AND(ISNUMBER($A168),ISNUMBER(DH$1)),IF(OFFSET(CountryData!$A$1,'Quality check'!$A168-1,'Quality check'!DH$1-1)=0,"",OFFSET(CountryData!$A$1,'Quality check'!$A168-1,'Quality check'!DH$1-1)),"")</f>
        <v/>
      </c>
      <c r="DI168" s="308" t="str">
        <f ca="1">IF(AND(ISNUMBER($A168),ISNUMBER(DI$1)),IF(OFFSET(CountryData!$A$1,'Quality check'!$A168-1,'Quality check'!DI$1-1)=0,"",OFFSET(CountryData!$A$1,'Quality check'!$A168-1,'Quality check'!DI$1-1)),"")</f>
        <v/>
      </c>
      <c r="DJ168" s="308" t="str">
        <f ca="1">IF(AND(ISNUMBER($A168),ISNUMBER(DJ$1)),IF(OFFSET(CountryData!$A$1,'Quality check'!$A168-1,'Quality check'!DJ$1-1)=0,"",OFFSET(CountryData!$A$1,'Quality check'!$A168-1,'Quality check'!DJ$1-1)),"")</f>
        <v/>
      </c>
      <c r="DK168" s="203" t="str">
        <f ca="1">IF(AND(ISNUMBER($A168),ISNUMBER(DK$1)),IF(OFFSET(CountryData!$A$1,'Quality check'!$A168-1,'Quality check'!DK$1-1)=0,"",OFFSET(CountryData!$A$1,'Quality check'!$A168-1,'Quality check'!DK$1-1)),"")</f>
        <v/>
      </c>
      <c r="DL168" s="203" t="str">
        <f ca="1">IF(AND(ISNUMBER($A168),ISNUMBER(DL$1)),IF(OFFSET(CountryData!$A$1,'Quality check'!$A168-1,'Quality check'!DL$1-1)=0,"",OFFSET(CountryData!$A$1,'Quality check'!$A168-1,'Quality check'!DL$1-1)),"")</f>
        <v/>
      </c>
      <c r="DM168" s="203" t="str">
        <f ca="1">IF(AND(ISNUMBER($A168),ISNUMBER(DM$1)),IF(OFFSET(CountryData!$A$1,'Quality check'!$A168-1,'Quality check'!DM$1-1)=0,"",OFFSET(CountryData!$A$1,'Quality check'!$A168-1,'Quality check'!DM$1-1)),"")</f>
        <v/>
      </c>
      <c r="DN168" s="203" t="str">
        <f ca="1">IF(AND(ISNUMBER($A168),ISNUMBER(DN$1)),IF(OFFSET(CountryData!$A$1,'Quality check'!$A168-1,'Quality check'!DN$1-1)=0,"",OFFSET(CountryData!$A$1,'Quality check'!$A168-1,'Quality check'!DN$1-1)),"")</f>
        <v/>
      </c>
      <c r="DO168" t="str">
        <f ca="1">IF(AND(ISNUMBER($A168),ISNUMBER(DO$1)),IF(OFFSET(CountryData!$A$1,'Quality check'!$A168-1,'Quality check'!DO$1-1)=0,"",OFFSET(CountryData!$A$1,'Quality check'!$A168-1,'Quality check'!DO$1-1)),"")</f>
        <v/>
      </c>
      <c r="DP168" t="str">
        <f ca="1">IF(AND(ISNUMBER($A168),ISNUMBER(DP$1)),IF(OFFSET(CountryData!$A$1,'Quality check'!$A168-1,'Quality check'!DP$1-1)=0,"",OFFSET(CountryData!$A$1,'Quality check'!$A168-1,'Quality check'!DP$1-1)),"")</f>
        <v/>
      </c>
      <c r="EF168" t="str">
        <f t="shared" si="17"/>
        <v/>
      </c>
      <c r="EG168" t="str">
        <f t="shared" si="18"/>
        <v/>
      </c>
      <c r="EH168" t="str">
        <f t="shared" si="16"/>
        <v/>
      </c>
    </row>
    <row r="169" spans="1:138" x14ac:dyDescent="0.25">
      <c r="A169" s="114" t="str">
        <f>IF(ISNUMBER(MATCH(C169,CountryData!$EM:$EM,0)),MATCH(C169,CountryData!$EM:$EM,0),"")</f>
        <v/>
      </c>
      <c r="F169" s="203" t="str">
        <f ca="1">IF(AND(ISNUMBER($A169),ISNUMBER(F$1)),IF(OFFSET(CountryData!$A$1,'Quality check'!$A169-1,'Quality check'!F$1-1)=0,"",OFFSET(CountryData!$A$1,'Quality check'!$A169-1,'Quality check'!F$1-1)),"")</f>
        <v/>
      </c>
      <c r="G169" s="203" t="str">
        <f ca="1">IF(AND(ISNUMBER($A169),ISNUMBER(G$1)),IF(OFFSET(CountryData!$A$1,'Quality check'!$A169-1,'Quality check'!G$1-1)=0,"",OFFSET(CountryData!$A$1,'Quality check'!$A169-1,'Quality check'!G$1-1)),"")</f>
        <v/>
      </c>
      <c r="H169" s="202" t="str">
        <f ca="1">IF(AND(ISNUMBER($A169),ISNUMBER(H$1)),IF(OFFSET(CountryData!$A$1,'Quality check'!$A169-1,'Quality check'!H$1-1)=0,"",OFFSET(CountryData!$A$1,'Quality check'!$A169-1,'Quality check'!H$1-1)),"")</f>
        <v/>
      </c>
      <c r="I169" s="202" t="str">
        <f ca="1">IF(AND(ISNUMBER($A169),ISNUMBER(I$1)),IF(OFFSET(CountryData!$A$1,'Quality check'!$A169-1,'Quality check'!I$1-1)=0,"",OFFSET(CountryData!$A$1,'Quality check'!$A169-1,'Quality check'!I$1-1)),"")</f>
        <v/>
      </c>
      <c r="J169" s="203" t="str">
        <f ca="1">IF(AND(ISNUMBER($A169),ISNUMBER(J$1)),IF(OFFSET(CountryData!$A$1,'Quality check'!$A169-1,'Quality check'!J$1-1)=0,"",OFFSET(CountryData!$A$1,'Quality check'!$A169-1,'Quality check'!J$1-1)),"")</f>
        <v/>
      </c>
      <c r="K169" s="203" t="str">
        <f ca="1">IF(AND(ISNUMBER($A169),ISNUMBER(K$1)),IF(OFFSET(CountryData!$A$1,'Quality check'!$A169-1,'Quality check'!K$1-1)=0,"",OFFSET(CountryData!$A$1,'Quality check'!$A169-1,'Quality check'!K$1-1)),"")</f>
        <v/>
      </c>
      <c r="L169" s="203" t="str">
        <f ca="1">IF(AND(ISNUMBER($A169),ISNUMBER(L$1)),IF(OFFSET(CountryData!$A$1,'Quality check'!$A169-1,'Quality check'!L$1-1)=0,"",OFFSET(CountryData!$A$1,'Quality check'!$A169-1,'Quality check'!L$1-1)),"")</f>
        <v/>
      </c>
      <c r="M169" s="203" t="str">
        <f ca="1">IF(AND(ISNUMBER($A169),ISNUMBER(M$1)),IF(OFFSET(CountryData!$A$1,'Quality check'!$A169-1,'Quality check'!M$1-1)=0,"",OFFSET(CountryData!$A$1,'Quality check'!$A169-1,'Quality check'!M$1-1)),"")</f>
        <v/>
      </c>
      <c r="N169" s="203" t="str">
        <f ca="1">IF(AND(ISNUMBER($A169),ISNUMBER(N$1)),IF(OFFSET(CountryData!$A$1,'Quality check'!$A169-1,'Quality check'!N$1-1)=0,"",OFFSET(CountryData!$A$1,'Quality check'!$A169-1,'Quality check'!N$1-1)),"")</f>
        <v/>
      </c>
      <c r="O169" s="203" t="str">
        <f ca="1">IF(AND(ISNUMBER($A169),ISNUMBER(O$1)),IF(OFFSET(CountryData!$A$1,'Quality check'!$A169-1,'Quality check'!O$1-1)=0,"",OFFSET(CountryData!$A$1,'Quality check'!$A169-1,'Quality check'!O$1-1)),"")</f>
        <v/>
      </c>
      <c r="P169" s="203" t="str">
        <f ca="1">IF(AND(ISNUMBER($A169),ISNUMBER(P$1)),IF(OFFSET(CountryData!$A$1,'Quality check'!$A169-1,'Quality check'!P$1-1)=0,"",OFFSET(CountryData!$A$1,'Quality check'!$A169-1,'Quality check'!P$1-1)),"")</f>
        <v/>
      </c>
      <c r="Q169" s="203" t="str">
        <f ca="1">IF(AND(ISNUMBER($A169),ISNUMBER(Q$1)),IF(OFFSET(CountryData!$A$1,'Quality check'!$A169-1,'Quality check'!Q$1-1)=0,"",OFFSET(CountryData!$A$1,'Quality check'!$A169-1,'Quality check'!Q$1-1)),"")</f>
        <v/>
      </c>
      <c r="R169" s="203" t="str">
        <f ca="1">IF(AND(ISNUMBER($A169),ISNUMBER(R$1)),IF(OFFSET(CountryData!$A$1,'Quality check'!$A169-1,'Quality check'!R$1-1)=0,"",OFFSET(CountryData!$A$1,'Quality check'!$A169-1,'Quality check'!R$1-1)),"")</f>
        <v/>
      </c>
      <c r="S169" s="203" t="str">
        <f ca="1">IF(AND(ISNUMBER($A169),ISNUMBER(S$1)),IF(OFFSET(CountryData!$A$1,'Quality check'!$A169-1,'Quality check'!S$1-1)=0,"",OFFSET(CountryData!$A$1,'Quality check'!$A169-1,'Quality check'!S$1-1)),"")</f>
        <v/>
      </c>
      <c r="T169" s="202" t="str">
        <f ca="1">IF(AND(ISNUMBER($A169),ISNUMBER(T$1)),IF(OFFSET(CountryData!$A$1,'Quality check'!$A169-1,'Quality check'!T$1-1)=0,"",OFFSET(CountryData!$A$1,'Quality check'!$A169-1,'Quality check'!T$1-1)),"")</f>
        <v/>
      </c>
      <c r="U169" s="203" t="str">
        <f ca="1">IF(AND(ISNUMBER($A169),ISNUMBER(U$1)),IF(OFFSET(CountryData!$A$1,'Quality check'!$A169-1,'Quality check'!U$1-1)=0,"",OFFSET(CountryData!$A$1,'Quality check'!$A169-1,'Quality check'!U$1-1)),"")</f>
        <v/>
      </c>
      <c r="V169" s="203" t="str">
        <f ca="1">IF(AND(ISNUMBER($A169),ISNUMBER(V$1)),IF(OFFSET(CountryData!$A$1,'Quality check'!$A169-1,'Quality check'!V$1-1)=0,"",OFFSET(CountryData!$A$1,'Quality check'!$A169-1,'Quality check'!V$1-1)),"")</f>
        <v/>
      </c>
      <c r="W169" s="202" t="str">
        <f ca="1">IF(AND(ISNUMBER($A169),ISNUMBER(W$1)),IF(OFFSET(CountryData!$A$1,'Quality check'!$A169-1,'Quality check'!W$1-1)=0,"",OFFSET(CountryData!$A$1,'Quality check'!$A169-1,'Quality check'!W$1-1)),"")</f>
        <v/>
      </c>
      <c r="X169" s="202" t="str">
        <f ca="1">IF(AND(ISNUMBER($A169),ISNUMBER(X$1)),IF(OFFSET(CountryData!$A$1,'Quality check'!$A169-1,'Quality check'!X$1-1)=0,"",OFFSET(CountryData!$A$1,'Quality check'!$A169-1,'Quality check'!X$1-1)),"")</f>
        <v/>
      </c>
      <c r="Y169" s="202" t="str">
        <f ca="1">IF(AND(ISNUMBER($A169),ISNUMBER(Y$1)),IF(OFFSET(CountryData!$A$1,'Quality check'!$A169-1,'Quality check'!Y$1-1)=0,"",OFFSET(CountryData!$A$1,'Quality check'!$A169-1,'Quality check'!Y$1-1)),"")</f>
        <v/>
      </c>
      <c r="Z169" s="202" t="str">
        <f ca="1">IF(AND(ISNUMBER($A169),ISNUMBER(Z$1)),IF(OFFSET(CountryData!$A$1,'Quality check'!$A169-1,'Quality check'!Z$1-1)=0,"",OFFSET(CountryData!$A$1,'Quality check'!$A169-1,'Quality check'!Z$1-1)),"")</f>
        <v/>
      </c>
      <c r="AA169" s="203" t="str">
        <f ca="1">IF(AND(ISNUMBER($A169),ISNUMBER(AA$1)),IF(OFFSET(CountryData!$A$1,'Quality check'!$A169-1,'Quality check'!AA$1-1)=0,"",OFFSET(CountryData!$A$1,'Quality check'!$A169-1,'Quality check'!AA$1-1)),"")</f>
        <v/>
      </c>
      <c r="AB169" s="203" t="str">
        <f ca="1">IF(AND(ISNUMBER($A169),ISNUMBER(AB$1)),IF(OFFSET(CountryData!$A$1,'Quality check'!$A169-1,'Quality check'!AB$1-1)=0,"",OFFSET(CountryData!$A$1,'Quality check'!$A169-1,'Quality check'!AB$1-1)),"")</f>
        <v/>
      </c>
      <c r="AC169" s="203" t="str">
        <f ca="1">IF(AND(ISNUMBER($A169),ISNUMBER(AC$1)),IF(OFFSET(CountryData!$A$1,'Quality check'!$A169-1,'Quality check'!AC$1-1)=0,"",OFFSET(CountryData!$A$1,'Quality check'!$A169-1,'Quality check'!AC$1-1)),"")</f>
        <v/>
      </c>
      <c r="AD169" s="203" t="str">
        <f ca="1">IF(AND(ISNUMBER($A169),ISNUMBER(AD$1)),IF(OFFSET(CountryData!$A$1,'Quality check'!$A169-1,'Quality check'!AD$1-1)=0,"",OFFSET(CountryData!$A$1,'Quality check'!$A169-1,'Quality check'!AD$1-1)),"")</f>
        <v/>
      </c>
      <c r="AE169" s="202" t="str">
        <f ca="1">IF(AND(ISNUMBER($A169),ISNUMBER(AE$1)),IF(OFFSET(CountryData!$A$1,'Quality check'!$A169-1,'Quality check'!AE$1-1)=0,"",OFFSET(CountryData!$A$1,'Quality check'!$A169-1,'Quality check'!AE$1-1)),"")</f>
        <v/>
      </c>
      <c r="AF169" s="308" t="str">
        <f ca="1">IF(AND(ISNUMBER($A169),ISNUMBER(AF$1)),IF(OFFSET(CountryData!$A$1,'Quality check'!$A169-1,'Quality check'!AF$1-1)=0,"",OFFSET(CountryData!$A$1,'Quality check'!$A169-1,'Quality check'!AF$1-1)),"")</f>
        <v/>
      </c>
      <c r="AG169" s="203" t="str">
        <f ca="1">IF(AND(ISNUMBER($A169),ISNUMBER(AG$1)),IF(OFFSET(CountryData!$A$1,'Quality check'!$A169-1,'Quality check'!AG$1-1)=0,"",OFFSET(CountryData!$A$1,'Quality check'!$A169-1,'Quality check'!AG$1-1)),"")</f>
        <v/>
      </c>
      <c r="AH169" s="203" t="str">
        <f ca="1">IF(AND(ISNUMBER($A169),ISNUMBER(AH$1)),IF(OFFSET(CountryData!$A$1,'Quality check'!$A169-1,'Quality check'!AH$1-1)=0,"",OFFSET(CountryData!$A$1,'Quality check'!$A169-1,'Quality check'!AH$1-1)),"")</f>
        <v/>
      </c>
      <c r="AI169" s="203" t="str">
        <f ca="1">IF(AND(ISNUMBER($A169),ISNUMBER(AI$1)),IF(OFFSET(CountryData!$A$1,'Quality check'!$A169-1,'Quality check'!AI$1-1)=0,"",OFFSET(CountryData!$A$1,'Quality check'!$A169-1,'Quality check'!AI$1-1)),"")</f>
        <v/>
      </c>
      <c r="AJ169" s="202" t="str">
        <f ca="1">IF(AND(ISNUMBER($A169),ISNUMBER(AJ$1)),IF(OFFSET(CountryData!$A$1,'Quality check'!$A169-1,'Quality check'!AJ$1-1)=0,"",OFFSET(CountryData!$A$1,'Quality check'!$A169-1,'Quality check'!AJ$1-1)),"")</f>
        <v/>
      </c>
      <c r="AK169" s="202" t="str">
        <f ca="1">IF(AND(ISNUMBER($A169),ISNUMBER(AK$1)),IF(OFFSET(CountryData!$A$1,'Quality check'!$A169-1,'Quality check'!AK$1-1)=0,"",OFFSET(CountryData!$A$1,'Quality check'!$A169-1,'Quality check'!AK$1-1)),"")</f>
        <v/>
      </c>
      <c r="AL169" s="202" t="str">
        <f ca="1">IF(AND(ISNUMBER($A169),ISNUMBER(AL$1)),IF(OFFSET(CountryData!$A$1,'Quality check'!$A169-1,'Quality check'!AL$1-1)=0,"",OFFSET(CountryData!$A$1,'Quality check'!$A169-1,'Quality check'!AL$1-1)),"")</f>
        <v/>
      </c>
      <c r="AM169" s="202" t="str">
        <f ca="1">IF(AND(ISNUMBER($A169),ISNUMBER(AM$1)),IF(OFFSET(CountryData!$A$1,'Quality check'!$A169-1,'Quality check'!AM$1-1)=0,"",OFFSET(CountryData!$A$1,'Quality check'!$A169-1,'Quality check'!AM$1-1)),"")</f>
        <v/>
      </c>
      <c r="AN169" s="202" t="str">
        <f ca="1">IF(AND(ISNUMBER($A169),ISNUMBER(AN$1)),IF(OFFSET(CountryData!$A$1,'Quality check'!$A169-1,'Quality check'!AN$1-1)=0,"",OFFSET(CountryData!$A$1,'Quality check'!$A169-1,'Quality check'!AN$1-1)),"")</f>
        <v/>
      </c>
      <c r="AO169" s="203" t="str">
        <f ca="1">IF(AND(ISNUMBER($A169),ISNUMBER(AO$1)),IF(OFFSET(CountryData!$A$1,'Quality check'!$A169-1,'Quality check'!AO$1-1)=0,"",OFFSET(CountryData!$A$1,'Quality check'!$A169-1,'Quality check'!AO$1-1)),"")</f>
        <v/>
      </c>
      <c r="AP169" s="203" t="str">
        <f ca="1">IF(AND(ISNUMBER($A169),ISNUMBER(AP$1)),IF(OFFSET(CountryData!$A$1,'Quality check'!$A169-1,'Quality check'!AP$1-1)=0,"",OFFSET(CountryData!$A$1,'Quality check'!$A169-1,'Quality check'!AP$1-1)),"")</f>
        <v/>
      </c>
      <c r="AQ169" s="202" t="str">
        <f ca="1">IF(AND(ISNUMBER($A169),ISNUMBER(AQ$1)),IF(OFFSET(CountryData!$A$1,'Quality check'!$A169-1,'Quality check'!AQ$1-1)=0,"",OFFSET(CountryData!$A$1,'Quality check'!$A169-1,'Quality check'!AQ$1-1)),"")</f>
        <v/>
      </c>
      <c r="AR169" s="202" t="str">
        <f ca="1">IF(AND(ISNUMBER($A169),ISNUMBER(AR$1)),IF(OFFSET(CountryData!$A$1,'Quality check'!$A169-1,'Quality check'!AR$1-1)=0,"",OFFSET(CountryData!$A$1,'Quality check'!$A169-1,'Quality check'!AR$1-1)),"")</f>
        <v/>
      </c>
      <c r="AS169" s="202" t="str">
        <f ca="1">IF(AND(ISNUMBER($A169),ISNUMBER(AS$1)),IF(OFFSET(CountryData!$A$1,'Quality check'!$A169-1,'Quality check'!AS$1-1)=0,"",OFFSET(CountryData!$A$1,'Quality check'!$A169-1,'Quality check'!AS$1-1)),"")</f>
        <v/>
      </c>
      <c r="AT169" s="202" t="str">
        <f ca="1">IF(AND(ISNUMBER($A169),ISNUMBER(AT$1)),IF(OFFSET(CountryData!$A$1,'Quality check'!$A169-1,'Quality check'!AT$1-1)=0,"",OFFSET(CountryData!$A$1,'Quality check'!$A169-1,'Quality check'!AT$1-1)),"")</f>
        <v/>
      </c>
      <c r="AU169" s="202" t="str">
        <f ca="1">IF(AND(ISNUMBER($A169),ISNUMBER(AU$1)),IF(OFFSET(CountryData!$A$1,'Quality check'!$A169-1,'Quality check'!AU$1-1)=0,"",OFFSET(CountryData!$A$1,'Quality check'!$A169-1,'Quality check'!AU$1-1)),"")</f>
        <v/>
      </c>
      <c r="AV169" s="202" t="str">
        <f ca="1">IF(AND(ISNUMBER($A169),ISNUMBER(AV$1)),IF(OFFSET(CountryData!$A$1,'Quality check'!$A169-1,'Quality check'!AV$1-1)=0,"",OFFSET(CountryData!$A$1,'Quality check'!$A169-1,'Quality check'!AV$1-1)),"")</f>
        <v/>
      </c>
      <c r="AW169" s="203" t="str">
        <f ca="1">IF(AND(ISNUMBER($A169),ISNUMBER(AW$1)),IF(OFFSET(CountryData!$A$1,'Quality check'!$A169-1,'Quality check'!AW$1-1)=0,"",OFFSET(CountryData!$A$1,'Quality check'!$A169-1,'Quality check'!AW$1-1)),"")</f>
        <v/>
      </c>
      <c r="AX169" s="203" t="str">
        <f ca="1">IF(AND(ISNUMBER($A169),ISNUMBER(AX$1)),IF(OFFSET(CountryData!$A$1,'Quality check'!$A169-1,'Quality check'!AX$1-1)=0,"",OFFSET(CountryData!$A$1,'Quality check'!$A169-1,'Quality check'!AX$1-1)),"")</f>
        <v/>
      </c>
      <c r="AY169" s="202" t="str">
        <f ca="1">IF(AND(ISNUMBER($A169),ISNUMBER(AY$1)),IF(OFFSET(CountryData!$A$1,'Quality check'!$A169-1,'Quality check'!AY$1-1)=0,"",OFFSET(CountryData!$A$1,'Quality check'!$A169-1,'Quality check'!AY$1-1)),"")</f>
        <v/>
      </c>
      <c r="AZ169" s="202" t="str">
        <f ca="1">IF(AND(ISNUMBER($A169),ISNUMBER(AZ$1)),IF(OFFSET(CountryData!$A$1,'Quality check'!$A169-1,'Quality check'!AZ$1-1)=0,"",OFFSET(CountryData!$A$1,'Quality check'!$A169-1,'Quality check'!AZ$1-1)),"")</f>
        <v/>
      </c>
      <c r="BA169" s="202" t="str">
        <f ca="1">IF(AND(ISNUMBER($A169),ISNUMBER(BA$1)),IF(OFFSET(CountryData!$A$1,'Quality check'!$A169-1,'Quality check'!BA$1-1)=0,"",OFFSET(CountryData!$A$1,'Quality check'!$A169-1,'Quality check'!BA$1-1)),"")</f>
        <v/>
      </c>
      <c r="BB169" s="202" t="str">
        <f ca="1">IF(AND(ISNUMBER($A169),ISNUMBER(BB$1)),IF(OFFSET(CountryData!$A$1,'Quality check'!$A169-1,'Quality check'!BB$1-1)=0,"",OFFSET(CountryData!$A$1,'Quality check'!$A169-1,'Quality check'!BB$1-1)),"")</f>
        <v/>
      </c>
      <c r="BC169" s="202" t="str">
        <f ca="1">IF(AND(ISNUMBER($A169),ISNUMBER(BC$1)),IF(OFFSET(CountryData!$A$1,'Quality check'!$A169-1,'Quality check'!BC$1-1)=0,"",OFFSET(CountryData!$A$1,'Quality check'!$A169-1,'Quality check'!BC$1-1)),"")</f>
        <v/>
      </c>
      <c r="BD169" s="313" t="str">
        <f ca="1">IF(AND(ISNUMBER($A169),ISNUMBER(BD$1)),IF(OFFSET(CountryData!$A$1,'Quality check'!$A169-1,'Quality check'!BD$1-1)=0,"",OFFSET(CountryData!$A$1,'Quality check'!$A169-1,'Quality check'!BD$1-1)),"")</f>
        <v/>
      </c>
      <c r="BE169" s="313" t="str">
        <f ca="1">IF(AND(ISNUMBER($A169),ISNUMBER(BE$1)),IF(OFFSET(CountryData!$A$1,'Quality check'!$A169-1,'Quality check'!BE$1-1)=0,"",OFFSET(CountryData!$A$1,'Quality check'!$A169-1,'Quality check'!BE$1-1)),"")</f>
        <v/>
      </c>
      <c r="BF169" s="313" t="str">
        <f ca="1">IF(AND(ISNUMBER($A169),ISNUMBER(BF$1)),IF(OFFSET(CountryData!$A$1,'Quality check'!$A169-1,'Quality check'!BF$1-1)=0,"",OFFSET(CountryData!$A$1,'Quality check'!$A169-1,'Quality check'!BF$1-1)),"")</f>
        <v/>
      </c>
      <c r="BG169" s="203" t="str">
        <f ca="1">IF(AND(ISNUMBER($A169),ISNUMBER(BG$1)),IF(OFFSET(CountryData!$A$1,'Quality check'!$A169-1,'Quality check'!BG$1-1)=0,"",OFFSET(CountryData!$A$1,'Quality check'!$A169-1,'Quality check'!BG$1-1)),"")</f>
        <v/>
      </c>
      <c r="BH169" s="202" t="str">
        <f ca="1">IF(AND(ISNUMBER($A169),ISNUMBER(BH$1)),IF(OFFSET(CountryData!$A$1,'Quality check'!$A169-1,'Quality check'!BH$1-1)=0,"",OFFSET(CountryData!$A$1,'Quality check'!$A169-1,'Quality check'!BH$1-1)),"")</f>
        <v/>
      </c>
      <c r="BI169" s="203" t="str">
        <f ca="1">IF(AND(ISNUMBER($A169),ISNUMBER(BI$1)),IF(OFFSET(CountryData!$A$1,'Quality check'!$A169-1,'Quality check'!BI$1-1)=0,"",OFFSET(CountryData!$A$1,'Quality check'!$A169-1,'Quality check'!BI$1-1)),"")</f>
        <v/>
      </c>
      <c r="BJ169" s="202" t="str">
        <f ca="1">IF(AND(ISNUMBER($A169),ISNUMBER(BJ$1)),IF(OFFSET(CountryData!$A$1,'Quality check'!$A169-1,'Quality check'!BJ$1-1)=0,"",OFFSET(CountryData!$A$1,'Quality check'!$A169-1,'Quality check'!BJ$1-1)),"")</f>
        <v/>
      </c>
      <c r="BK169" s="202" t="str">
        <f ca="1">IF(AND(ISNUMBER($A169),ISNUMBER(BK$1)),IF(OFFSET(CountryData!$A$1,'Quality check'!$A169-1,'Quality check'!BK$1-1)=0,"",OFFSET(CountryData!$A$1,'Quality check'!$A169-1,'Quality check'!BK$1-1)),"")</f>
        <v/>
      </c>
      <c r="BL169" s="308" t="str">
        <f ca="1">IF(AND(ISNUMBER($A169),ISNUMBER(BL$1)),IF(OFFSET(CountryData!$A$1,'Quality check'!$A169-1,'Quality check'!BL$1-1)=0,"",OFFSET(CountryData!$A$1,'Quality check'!$A169-1,'Quality check'!BL$1-1)),"")</f>
        <v/>
      </c>
      <c r="BM169" s="308" t="str">
        <f ca="1">IF(AND(ISNUMBER($A169),ISNUMBER(BM$1)),IF(OFFSET(CountryData!$A$1,'Quality check'!$A169-1,'Quality check'!BM$1-1)=0,"",OFFSET(CountryData!$A$1,'Quality check'!$A169-1,'Quality check'!BM$1-1)),"")</f>
        <v/>
      </c>
      <c r="BN169" s="308" t="str">
        <f ca="1">IF(AND(ISNUMBER($A169),ISNUMBER(BN$1)),IF(OFFSET(CountryData!$A$1,'Quality check'!$A169-1,'Quality check'!BN$1-1)=0,"",OFFSET(CountryData!$A$1,'Quality check'!$A169-1,'Quality check'!BN$1-1)),"")</f>
        <v/>
      </c>
      <c r="BO169" s="308" t="str">
        <f ca="1">IF(AND(ISNUMBER($A169),ISNUMBER(BO$1)),IF(OFFSET(CountryData!$A$1,'Quality check'!$A169-1,'Quality check'!BO$1-1)=0,"",OFFSET(CountryData!$A$1,'Quality check'!$A169-1,'Quality check'!BO$1-1)),"")</f>
        <v/>
      </c>
      <c r="BP169" s="308" t="str">
        <f ca="1">IF(AND(ISNUMBER($A169),ISNUMBER(BP$1)),IF(OFFSET(CountryData!$A$1,'Quality check'!$A169-1,'Quality check'!BP$1-1)=0,"",OFFSET(CountryData!$A$1,'Quality check'!$A169-1,'Quality check'!BP$1-1)),"")</f>
        <v/>
      </c>
      <c r="BQ169" s="308" t="str">
        <f ca="1">IF(AND(ISNUMBER($A169),ISNUMBER(BQ$1)),IF(OFFSET(CountryData!$A$1,'Quality check'!$A169-1,'Quality check'!BQ$1-1)=0,"",OFFSET(CountryData!$A$1,'Quality check'!$A169-1,'Quality check'!BQ$1-1)),"")</f>
        <v/>
      </c>
      <c r="BR169" s="308" t="str">
        <f ca="1">IF(AND(ISNUMBER($A169),ISNUMBER(BR$1)),IF(OFFSET(CountryData!$A$1,'Quality check'!$A169-1,'Quality check'!BR$1-1)=0,"",OFFSET(CountryData!$A$1,'Quality check'!$A169-1,'Quality check'!BR$1-1)),"")</f>
        <v/>
      </c>
      <c r="BS169" s="308" t="str">
        <f ca="1">IF(AND(ISNUMBER($A169),ISNUMBER(BS$1)),IF(OFFSET(CountryData!$A$1,'Quality check'!$A169-1,'Quality check'!BS$1-1)=0,"",OFFSET(CountryData!$A$1,'Quality check'!$A169-1,'Quality check'!BS$1-1)),"")</f>
        <v/>
      </c>
      <c r="BT169" s="308" t="str">
        <f ca="1">IF(AND(ISNUMBER($A169),ISNUMBER(BT$1)),IF(OFFSET(CountryData!$A$1,'Quality check'!$A169-1,'Quality check'!BT$1-1)=0,"",OFFSET(CountryData!$A$1,'Quality check'!$A169-1,'Quality check'!BT$1-1)),"")</f>
        <v/>
      </c>
      <c r="BU169" s="308" t="str">
        <f ca="1">IF(AND(ISNUMBER($A169),ISNUMBER(BU$1)),IF(OFFSET(CountryData!$A$1,'Quality check'!$A169-1,'Quality check'!BU$1-1)=0,"",OFFSET(CountryData!$A$1,'Quality check'!$A169-1,'Quality check'!BU$1-1)),"")</f>
        <v/>
      </c>
      <c r="BV169" s="308" t="str">
        <f ca="1">IF(AND(ISNUMBER($A169),ISNUMBER(BV$1)),IF(OFFSET(CountryData!$A$1,'Quality check'!$A169-1,'Quality check'!BV$1-1)=0,"",OFFSET(CountryData!$A$1,'Quality check'!$A169-1,'Quality check'!BV$1-1)),"")</f>
        <v/>
      </c>
      <c r="BW169" s="308" t="str">
        <f ca="1">IF(AND(ISNUMBER($A169),ISNUMBER(BW$1)),IF(OFFSET(CountryData!$A$1,'Quality check'!$A169-1,'Quality check'!BW$1-1)=0,"",OFFSET(CountryData!$A$1,'Quality check'!$A169-1,'Quality check'!BW$1-1)),"")</f>
        <v/>
      </c>
      <c r="BX169" s="202" t="str">
        <f ca="1">IF(AND(ISNUMBER($A169),ISNUMBER(BX$1)),IF(OFFSET(CountryData!$A$1,'Quality check'!$A169-1,'Quality check'!BX$1-1)=0,"",OFFSET(CountryData!$A$1,'Quality check'!$A169-1,'Quality check'!BX$1-1)),"")</f>
        <v/>
      </c>
      <c r="BY169" s="308" t="str">
        <f ca="1">IF(AND(ISNUMBER($A169),ISNUMBER(BY$1)),IF(OFFSET(CountryData!$A$1,'Quality check'!$A169-1,'Quality check'!BY$1-1)=0,"",OFFSET(CountryData!$A$1,'Quality check'!$A169-1,'Quality check'!BY$1-1)),"")</f>
        <v/>
      </c>
      <c r="BZ169" s="308" t="str">
        <f ca="1">IF(AND(ISNUMBER($A169),ISNUMBER(BZ$1)),IF(OFFSET(CountryData!$A$1,'Quality check'!$A169-1,'Quality check'!BZ$1-1)=0,"",OFFSET(CountryData!$A$1,'Quality check'!$A169-1,'Quality check'!BZ$1-1)),"")</f>
        <v/>
      </c>
      <c r="CA169" s="308" t="str">
        <f ca="1">IF(AND(ISNUMBER($A169),ISNUMBER(CA$1)),IF(OFFSET(CountryData!$A$1,'Quality check'!$A169-1,'Quality check'!CA$1-1)=0,"",OFFSET(CountryData!$A$1,'Quality check'!$A169-1,'Quality check'!CA$1-1)),"")</f>
        <v/>
      </c>
      <c r="CB169" s="308" t="str">
        <f ca="1">IF(AND(ISNUMBER($A169),ISNUMBER(CB$1)),IF(OFFSET(CountryData!$A$1,'Quality check'!$A169-1,'Quality check'!CB$1-1)=0,"",OFFSET(CountryData!$A$1,'Quality check'!$A169-1,'Quality check'!CB$1-1)),"")</f>
        <v/>
      </c>
      <c r="CC169" s="308" t="str">
        <f ca="1">IF(AND(ISNUMBER($A169),ISNUMBER(CC$1)),IF(OFFSET(CountryData!$A$1,'Quality check'!$A169-1,'Quality check'!CC$1-1)=0,"",OFFSET(CountryData!$A$1,'Quality check'!$A169-1,'Quality check'!CC$1-1)),"")</f>
        <v/>
      </c>
      <c r="CD169" s="308" t="str">
        <f ca="1">IF(AND(ISNUMBER($A169),ISNUMBER(CD$1)),IF(OFFSET(CountryData!$A$1,'Quality check'!$A169-1,'Quality check'!CD$1-1)=0,"",OFFSET(CountryData!$A$1,'Quality check'!$A169-1,'Quality check'!CD$1-1)),"")</f>
        <v/>
      </c>
      <c r="CE169" s="308" t="str">
        <f ca="1">IF(AND(ISNUMBER($A169),ISNUMBER(CE$1)),IF(OFFSET(CountryData!$A$1,'Quality check'!$A169-1,'Quality check'!CE$1-1)=0,"",OFFSET(CountryData!$A$1,'Quality check'!$A169-1,'Quality check'!CE$1-1)),"")</f>
        <v/>
      </c>
      <c r="CF169" s="308" t="str">
        <f ca="1">IF(AND(ISNUMBER($A169),ISNUMBER(CF$1)),IF(OFFSET(CountryData!$A$1,'Quality check'!$A169-1,'Quality check'!CF$1-1)=0,"",OFFSET(CountryData!$A$1,'Quality check'!$A169-1,'Quality check'!CF$1-1)),"")</f>
        <v/>
      </c>
      <c r="CG169" s="308" t="str">
        <f ca="1">IF(AND(ISNUMBER($A169),ISNUMBER(CG$1)),IF(OFFSET(CountryData!$A$1,'Quality check'!$A169-1,'Quality check'!CG$1-1)=0,"",OFFSET(CountryData!$A$1,'Quality check'!$A169-1,'Quality check'!CG$1-1)),"")</f>
        <v/>
      </c>
      <c r="CH169" s="308" t="str">
        <f ca="1">IF(AND(ISNUMBER($A169),ISNUMBER(CH$1)),IF(OFFSET(CountryData!$A$1,'Quality check'!$A169-1,'Quality check'!CH$1-1)=0,"",OFFSET(CountryData!$A$1,'Quality check'!$A169-1,'Quality check'!CH$1-1)),"")</f>
        <v/>
      </c>
      <c r="CI169" s="308" t="str">
        <f ca="1">IF(AND(ISNUMBER($A169),ISNUMBER(CI$1)),IF(OFFSET(CountryData!$A$1,'Quality check'!$A169-1,'Quality check'!CI$1-1)=0,"",OFFSET(CountryData!$A$1,'Quality check'!$A169-1,'Quality check'!CI$1-1)),"")</f>
        <v/>
      </c>
      <c r="CJ169" s="308" t="str">
        <f ca="1">IF(AND(ISNUMBER($A169),ISNUMBER(CJ$1)),IF(OFFSET(CountryData!$A$1,'Quality check'!$A169-1,'Quality check'!CJ$1-1)=0,"",OFFSET(CountryData!$A$1,'Quality check'!$A169-1,'Quality check'!CJ$1-1)),"")</f>
        <v/>
      </c>
      <c r="CK169" s="202" t="str">
        <f ca="1">IF(AND(ISNUMBER($A169),ISNUMBER(CK$1)),IF(OFFSET(CountryData!$A$1,'Quality check'!$A169-1,'Quality check'!CK$1-1)=0,"",OFFSET(CountryData!$A$1,'Quality check'!$A169-1,'Quality check'!CK$1-1)),"")</f>
        <v/>
      </c>
      <c r="CL169" s="308" t="str">
        <f ca="1">IF(AND(ISNUMBER($A169),ISNUMBER(CL$1)),IF(OFFSET(CountryData!$A$1,'Quality check'!$A169-1,'Quality check'!CL$1-1)=0,"",OFFSET(CountryData!$A$1,'Quality check'!$A169-1,'Quality check'!CL$1-1)),"")</f>
        <v/>
      </c>
      <c r="CM169" s="308" t="str">
        <f ca="1">IF(AND(ISNUMBER($A169),ISNUMBER(CM$1)),IF(OFFSET(CountryData!$A$1,'Quality check'!$A169-1,'Quality check'!CM$1-1)=0,"",OFFSET(CountryData!$A$1,'Quality check'!$A169-1,'Quality check'!CM$1-1)),"")</f>
        <v/>
      </c>
      <c r="CN169" s="308" t="str">
        <f ca="1">IF(AND(ISNUMBER($A169),ISNUMBER(CN$1)),IF(OFFSET(CountryData!$A$1,'Quality check'!$A169-1,'Quality check'!CN$1-1)=0,"",OFFSET(CountryData!$A$1,'Quality check'!$A169-1,'Quality check'!CN$1-1)),"")</f>
        <v/>
      </c>
      <c r="CO169" s="308" t="str">
        <f ca="1">IF(AND(ISNUMBER($A169),ISNUMBER(CO$1)),IF(OFFSET(CountryData!$A$1,'Quality check'!$A169-1,'Quality check'!CO$1-1)=0,"",OFFSET(CountryData!$A$1,'Quality check'!$A169-1,'Quality check'!CO$1-1)),"")</f>
        <v/>
      </c>
      <c r="CP169" s="308" t="str">
        <f ca="1">IF(AND(ISNUMBER($A169),ISNUMBER(CP$1)),IF(OFFSET(CountryData!$A$1,'Quality check'!$A169-1,'Quality check'!CP$1-1)=0,"",OFFSET(CountryData!$A$1,'Quality check'!$A169-1,'Quality check'!CP$1-1)),"")</f>
        <v/>
      </c>
      <c r="CQ169" s="308" t="str">
        <f ca="1">IF(AND(ISNUMBER($A169),ISNUMBER(CQ$1)),IF(OFFSET(CountryData!$A$1,'Quality check'!$A169-1,'Quality check'!CQ$1-1)=0,"",OFFSET(CountryData!$A$1,'Quality check'!$A169-1,'Quality check'!CQ$1-1)),"")</f>
        <v/>
      </c>
      <c r="CR169" s="203" t="str">
        <f ca="1">IF(AND(ISNUMBER($A169),ISNUMBER(CR$1)),IF(OFFSET(CountryData!$A$1,'Quality check'!$A169-1,'Quality check'!CR$1-1)=0,"",OFFSET(CountryData!$A$1,'Quality check'!$A169-1,'Quality check'!CR$1-1)),"")</f>
        <v/>
      </c>
      <c r="CS169" s="203" t="str">
        <f ca="1">IF(AND(ISNUMBER($A169),ISNUMBER(CS$1)),IF(OFFSET(CountryData!$A$1,'Quality check'!$A169-1,'Quality check'!CS$1-1)=0,"",OFFSET(CountryData!$A$1,'Quality check'!$A169-1,'Quality check'!CS$1-1)),"")</f>
        <v/>
      </c>
      <c r="CT169" s="203" t="str">
        <f ca="1">IF(AND(ISNUMBER($A169),ISNUMBER(CT$1)),IF(OFFSET(CountryData!$A$1,'Quality check'!$A169-1,'Quality check'!CT$1-1)=0,"",OFFSET(CountryData!$A$1,'Quality check'!$A169-1,'Quality check'!CT$1-1)),"")</f>
        <v/>
      </c>
      <c r="CU169" s="203" t="str">
        <f ca="1">IF(AND(ISNUMBER($A169),ISNUMBER(CU$1)),IF(OFFSET(CountryData!$A$1,'Quality check'!$A169-1,'Quality check'!CU$1-1)=0,"",OFFSET(CountryData!$A$1,'Quality check'!$A169-1,'Quality check'!CU$1-1)),"")</f>
        <v/>
      </c>
      <c r="CV169" s="203" t="str">
        <f ca="1">IF(AND(ISNUMBER($A169),ISNUMBER(CV$1)),IF(OFFSET(CountryData!$A$1,'Quality check'!$A169-1,'Quality check'!CV$1-1)=0,"",OFFSET(CountryData!$A$1,'Quality check'!$A169-1,'Quality check'!CV$1-1)),"")</f>
        <v/>
      </c>
      <c r="CW169" s="203" t="str">
        <f ca="1">IF(AND(ISNUMBER($A169),ISNUMBER(CW$1)),IF(OFFSET(CountryData!$A$1,'Quality check'!$A169-1,'Quality check'!CW$1-1)=0,"",OFFSET(CountryData!$A$1,'Quality check'!$A169-1,'Quality check'!CW$1-1)),"")</f>
        <v/>
      </c>
      <c r="CX169" s="203" t="str">
        <f ca="1">IF(AND(ISNUMBER($A169),ISNUMBER(CX$1)),IF(OFFSET(CountryData!$A$1,'Quality check'!$A169-1,'Quality check'!CX$1-1)=0,"",OFFSET(CountryData!$A$1,'Quality check'!$A169-1,'Quality check'!CX$1-1)),"")</f>
        <v/>
      </c>
      <c r="CY169" s="203" t="str">
        <f ca="1">IF(AND(ISNUMBER($A169),ISNUMBER(CY$1)),IF(OFFSET(CountryData!$A$1,'Quality check'!$A169-1,'Quality check'!CY$1-1)=0,"",OFFSET(CountryData!$A$1,'Quality check'!$A169-1,'Quality check'!CY$1-1)),"")</f>
        <v/>
      </c>
      <c r="CZ169" s="308" t="str">
        <f ca="1">IF(AND(ISNUMBER($A169),ISNUMBER(CZ$1)),IF(OFFSET(CountryData!$A$1,'Quality check'!$A169-1,'Quality check'!CZ$1-1)=0,"",OFFSET(CountryData!$A$1,'Quality check'!$A169-1,'Quality check'!CZ$1-1)),"")</f>
        <v/>
      </c>
      <c r="DA169" s="308" t="str">
        <f ca="1">IF(AND(ISNUMBER($A169),ISNUMBER(DA$1)),IF(OFFSET(CountryData!$A$1,'Quality check'!$A169-1,'Quality check'!DA$1-1)=0,"",OFFSET(CountryData!$A$1,'Quality check'!$A169-1,'Quality check'!DA$1-1)),"")</f>
        <v/>
      </c>
      <c r="DB169" s="202" t="str">
        <f ca="1">IF(AND(ISNUMBER($A169),ISNUMBER(DB$1)),IF(OFFSET(CountryData!$A$1,'Quality check'!$A169-1,'Quality check'!DB$1-1)=0,"",OFFSET(CountryData!$A$1,'Quality check'!$A169-1,'Quality check'!DB$1-1)),"")</f>
        <v/>
      </c>
      <c r="DC169" s="308" t="str">
        <f ca="1">IF(AND(ISNUMBER($A169),ISNUMBER(DC$1)),IF(OFFSET(CountryData!$A$1,'Quality check'!$A169-1,'Quality check'!DC$1-1)=0,"",OFFSET(CountryData!$A$1,'Quality check'!$A169-1,'Quality check'!DC$1-1)),"")</f>
        <v/>
      </c>
      <c r="DD169" s="308" t="str">
        <f ca="1">IF(AND(ISNUMBER($A169),ISNUMBER(DD$1)),IF(OFFSET(CountryData!$A$1,'Quality check'!$A169-1,'Quality check'!DD$1-1)=0,"",OFFSET(CountryData!$A$1,'Quality check'!$A169-1,'Quality check'!DD$1-1)),"")</f>
        <v/>
      </c>
      <c r="DE169" s="202" t="str">
        <f ca="1">IF(AND(ISNUMBER($A169),ISNUMBER(DE$1)),IF(OFFSET(CountryData!$A$1,'Quality check'!$A169-1,'Quality check'!DE$1-1)=0,"",OFFSET(CountryData!$A$1,'Quality check'!$A169-1,'Quality check'!DE$1-1)),"")</f>
        <v/>
      </c>
      <c r="DF169" s="203" t="str">
        <f ca="1">IF(AND(ISNUMBER($A169),ISNUMBER(DF$1)),IF(OFFSET(CountryData!$A$1,'Quality check'!$A169-1,'Quality check'!DF$1-1)=0,"",OFFSET(CountryData!$A$1,'Quality check'!$A169-1,'Quality check'!DF$1-1)),"")</f>
        <v/>
      </c>
      <c r="DG169" s="308" t="str">
        <f ca="1">IF(AND(ISNUMBER($A169),ISNUMBER(DG$1)),IF(OFFSET(CountryData!$A$1,'Quality check'!$A169-1,'Quality check'!DG$1-1)=0,"",OFFSET(CountryData!$A$1,'Quality check'!$A169-1,'Quality check'!DG$1-1)),"")</f>
        <v/>
      </c>
      <c r="DH169" s="203" t="str">
        <f ca="1">IF(AND(ISNUMBER($A169),ISNUMBER(DH$1)),IF(OFFSET(CountryData!$A$1,'Quality check'!$A169-1,'Quality check'!DH$1-1)=0,"",OFFSET(CountryData!$A$1,'Quality check'!$A169-1,'Quality check'!DH$1-1)),"")</f>
        <v/>
      </c>
      <c r="DI169" s="308" t="str">
        <f ca="1">IF(AND(ISNUMBER($A169),ISNUMBER(DI$1)),IF(OFFSET(CountryData!$A$1,'Quality check'!$A169-1,'Quality check'!DI$1-1)=0,"",OFFSET(CountryData!$A$1,'Quality check'!$A169-1,'Quality check'!DI$1-1)),"")</f>
        <v/>
      </c>
      <c r="DJ169" s="308" t="str">
        <f ca="1">IF(AND(ISNUMBER($A169),ISNUMBER(DJ$1)),IF(OFFSET(CountryData!$A$1,'Quality check'!$A169-1,'Quality check'!DJ$1-1)=0,"",OFFSET(CountryData!$A$1,'Quality check'!$A169-1,'Quality check'!DJ$1-1)),"")</f>
        <v/>
      </c>
      <c r="DK169" s="203" t="str">
        <f ca="1">IF(AND(ISNUMBER($A169),ISNUMBER(DK$1)),IF(OFFSET(CountryData!$A$1,'Quality check'!$A169-1,'Quality check'!DK$1-1)=0,"",OFFSET(CountryData!$A$1,'Quality check'!$A169-1,'Quality check'!DK$1-1)),"")</f>
        <v/>
      </c>
      <c r="DL169" s="203" t="str">
        <f ca="1">IF(AND(ISNUMBER($A169),ISNUMBER(DL$1)),IF(OFFSET(CountryData!$A$1,'Quality check'!$A169-1,'Quality check'!DL$1-1)=0,"",OFFSET(CountryData!$A$1,'Quality check'!$A169-1,'Quality check'!DL$1-1)),"")</f>
        <v/>
      </c>
      <c r="DM169" s="203" t="str">
        <f ca="1">IF(AND(ISNUMBER($A169),ISNUMBER(DM$1)),IF(OFFSET(CountryData!$A$1,'Quality check'!$A169-1,'Quality check'!DM$1-1)=0,"",OFFSET(CountryData!$A$1,'Quality check'!$A169-1,'Quality check'!DM$1-1)),"")</f>
        <v/>
      </c>
      <c r="DN169" s="203" t="str">
        <f ca="1">IF(AND(ISNUMBER($A169),ISNUMBER(DN$1)),IF(OFFSET(CountryData!$A$1,'Quality check'!$A169-1,'Quality check'!DN$1-1)=0,"",OFFSET(CountryData!$A$1,'Quality check'!$A169-1,'Quality check'!DN$1-1)),"")</f>
        <v/>
      </c>
      <c r="DO169" t="str">
        <f ca="1">IF(AND(ISNUMBER($A169),ISNUMBER(DO$1)),IF(OFFSET(CountryData!$A$1,'Quality check'!$A169-1,'Quality check'!DO$1-1)=0,"",OFFSET(CountryData!$A$1,'Quality check'!$A169-1,'Quality check'!DO$1-1)),"")</f>
        <v/>
      </c>
      <c r="DP169" t="str">
        <f ca="1">IF(AND(ISNUMBER($A169),ISNUMBER(DP$1)),IF(OFFSET(CountryData!$A$1,'Quality check'!$A169-1,'Quality check'!DP$1-1)=0,"",OFFSET(CountryData!$A$1,'Quality check'!$A169-1,'Quality check'!DP$1-1)),"")</f>
        <v/>
      </c>
      <c r="EF169" t="str">
        <f t="shared" si="17"/>
        <v/>
      </c>
      <c r="EG169" t="str">
        <f t="shared" si="18"/>
        <v/>
      </c>
      <c r="EH169" t="str">
        <f t="shared" si="16"/>
        <v/>
      </c>
    </row>
    <row r="170" spans="1:138" x14ac:dyDescent="0.25">
      <c r="A170" s="114" t="str">
        <f>IF(ISNUMBER(MATCH(C170,CountryData!$EM:$EM,0)),MATCH(C170,CountryData!$EM:$EM,0),"")</f>
        <v/>
      </c>
      <c r="F170" s="203" t="str">
        <f ca="1">IF(AND(ISNUMBER($A170),ISNUMBER(F$1)),IF(OFFSET(CountryData!$A$1,'Quality check'!$A170-1,'Quality check'!F$1-1)=0,"",OFFSET(CountryData!$A$1,'Quality check'!$A170-1,'Quality check'!F$1-1)),"")</f>
        <v/>
      </c>
      <c r="G170" s="203" t="str">
        <f ca="1">IF(AND(ISNUMBER($A170),ISNUMBER(G$1)),IF(OFFSET(CountryData!$A$1,'Quality check'!$A170-1,'Quality check'!G$1-1)=0,"",OFFSET(CountryData!$A$1,'Quality check'!$A170-1,'Quality check'!G$1-1)),"")</f>
        <v/>
      </c>
      <c r="H170" s="202" t="str">
        <f ca="1">IF(AND(ISNUMBER($A170),ISNUMBER(H$1)),IF(OFFSET(CountryData!$A$1,'Quality check'!$A170-1,'Quality check'!H$1-1)=0,"",OFFSET(CountryData!$A$1,'Quality check'!$A170-1,'Quality check'!H$1-1)),"")</f>
        <v/>
      </c>
      <c r="I170" s="202" t="str">
        <f ca="1">IF(AND(ISNUMBER($A170),ISNUMBER(I$1)),IF(OFFSET(CountryData!$A$1,'Quality check'!$A170-1,'Quality check'!I$1-1)=0,"",OFFSET(CountryData!$A$1,'Quality check'!$A170-1,'Quality check'!I$1-1)),"")</f>
        <v/>
      </c>
      <c r="J170" s="203" t="str">
        <f ca="1">IF(AND(ISNUMBER($A170),ISNUMBER(J$1)),IF(OFFSET(CountryData!$A$1,'Quality check'!$A170-1,'Quality check'!J$1-1)=0,"",OFFSET(CountryData!$A$1,'Quality check'!$A170-1,'Quality check'!J$1-1)),"")</f>
        <v/>
      </c>
      <c r="K170" s="203" t="str">
        <f ca="1">IF(AND(ISNUMBER($A170),ISNUMBER(K$1)),IF(OFFSET(CountryData!$A$1,'Quality check'!$A170-1,'Quality check'!K$1-1)=0,"",OFFSET(CountryData!$A$1,'Quality check'!$A170-1,'Quality check'!K$1-1)),"")</f>
        <v/>
      </c>
      <c r="L170" s="203" t="str">
        <f ca="1">IF(AND(ISNUMBER($A170),ISNUMBER(L$1)),IF(OFFSET(CountryData!$A$1,'Quality check'!$A170-1,'Quality check'!L$1-1)=0,"",OFFSET(CountryData!$A$1,'Quality check'!$A170-1,'Quality check'!L$1-1)),"")</f>
        <v/>
      </c>
      <c r="M170" s="203" t="str">
        <f ca="1">IF(AND(ISNUMBER($A170),ISNUMBER(M$1)),IF(OFFSET(CountryData!$A$1,'Quality check'!$A170-1,'Quality check'!M$1-1)=0,"",OFFSET(CountryData!$A$1,'Quality check'!$A170-1,'Quality check'!M$1-1)),"")</f>
        <v/>
      </c>
      <c r="N170" s="203" t="str">
        <f ca="1">IF(AND(ISNUMBER($A170),ISNUMBER(N$1)),IF(OFFSET(CountryData!$A$1,'Quality check'!$A170-1,'Quality check'!N$1-1)=0,"",OFFSET(CountryData!$A$1,'Quality check'!$A170-1,'Quality check'!N$1-1)),"")</f>
        <v/>
      </c>
      <c r="O170" s="203" t="str">
        <f ca="1">IF(AND(ISNUMBER($A170),ISNUMBER(O$1)),IF(OFFSET(CountryData!$A$1,'Quality check'!$A170-1,'Quality check'!O$1-1)=0,"",OFFSET(CountryData!$A$1,'Quality check'!$A170-1,'Quality check'!O$1-1)),"")</f>
        <v/>
      </c>
      <c r="P170" s="203" t="str">
        <f ca="1">IF(AND(ISNUMBER($A170),ISNUMBER(P$1)),IF(OFFSET(CountryData!$A$1,'Quality check'!$A170-1,'Quality check'!P$1-1)=0,"",OFFSET(CountryData!$A$1,'Quality check'!$A170-1,'Quality check'!P$1-1)),"")</f>
        <v/>
      </c>
      <c r="Q170" s="203" t="str">
        <f ca="1">IF(AND(ISNUMBER($A170),ISNUMBER(Q$1)),IF(OFFSET(CountryData!$A$1,'Quality check'!$A170-1,'Quality check'!Q$1-1)=0,"",OFFSET(CountryData!$A$1,'Quality check'!$A170-1,'Quality check'!Q$1-1)),"")</f>
        <v/>
      </c>
      <c r="R170" s="203" t="str">
        <f ca="1">IF(AND(ISNUMBER($A170),ISNUMBER(R$1)),IF(OFFSET(CountryData!$A$1,'Quality check'!$A170-1,'Quality check'!R$1-1)=0,"",OFFSET(CountryData!$A$1,'Quality check'!$A170-1,'Quality check'!R$1-1)),"")</f>
        <v/>
      </c>
      <c r="S170" s="203" t="str">
        <f ca="1">IF(AND(ISNUMBER($A170),ISNUMBER(S$1)),IF(OFFSET(CountryData!$A$1,'Quality check'!$A170-1,'Quality check'!S$1-1)=0,"",OFFSET(CountryData!$A$1,'Quality check'!$A170-1,'Quality check'!S$1-1)),"")</f>
        <v/>
      </c>
      <c r="T170" s="202" t="str">
        <f ca="1">IF(AND(ISNUMBER($A170),ISNUMBER(T$1)),IF(OFFSET(CountryData!$A$1,'Quality check'!$A170-1,'Quality check'!T$1-1)=0,"",OFFSET(CountryData!$A$1,'Quality check'!$A170-1,'Quality check'!T$1-1)),"")</f>
        <v/>
      </c>
      <c r="U170" s="203" t="str">
        <f ca="1">IF(AND(ISNUMBER($A170),ISNUMBER(U$1)),IF(OFFSET(CountryData!$A$1,'Quality check'!$A170-1,'Quality check'!U$1-1)=0,"",OFFSET(CountryData!$A$1,'Quality check'!$A170-1,'Quality check'!U$1-1)),"")</f>
        <v/>
      </c>
      <c r="V170" s="203" t="str">
        <f ca="1">IF(AND(ISNUMBER($A170),ISNUMBER(V$1)),IF(OFFSET(CountryData!$A$1,'Quality check'!$A170-1,'Quality check'!V$1-1)=0,"",OFFSET(CountryData!$A$1,'Quality check'!$A170-1,'Quality check'!V$1-1)),"")</f>
        <v/>
      </c>
      <c r="W170" s="202" t="str">
        <f ca="1">IF(AND(ISNUMBER($A170),ISNUMBER(W$1)),IF(OFFSET(CountryData!$A$1,'Quality check'!$A170-1,'Quality check'!W$1-1)=0,"",OFFSET(CountryData!$A$1,'Quality check'!$A170-1,'Quality check'!W$1-1)),"")</f>
        <v/>
      </c>
      <c r="X170" s="202" t="str">
        <f ca="1">IF(AND(ISNUMBER($A170),ISNUMBER(X$1)),IF(OFFSET(CountryData!$A$1,'Quality check'!$A170-1,'Quality check'!X$1-1)=0,"",OFFSET(CountryData!$A$1,'Quality check'!$A170-1,'Quality check'!X$1-1)),"")</f>
        <v/>
      </c>
      <c r="Y170" s="202" t="str">
        <f ca="1">IF(AND(ISNUMBER($A170),ISNUMBER(Y$1)),IF(OFFSET(CountryData!$A$1,'Quality check'!$A170-1,'Quality check'!Y$1-1)=0,"",OFFSET(CountryData!$A$1,'Quality check'!$A170-1,'Quality check'!Y$1-1)),"")</f>
        <v/>
      </c>
      <c r="Z170" s="202" t="str">
        <f ca="1">IF(AND(ISNUMBER($A170),ISNUMBER(Z$1)),IF(OFFSET(CountryData!$A$1,'Quality check'!$A170-1,'Quality check'!Z$1-1)=0,"",OFFSET(CountryData!$A$1,'Quality check'!$A170-1,'Quality check'!Z$1-1)),"")</f>
        <v/>
      </c>
      <c r="AA170" s="203" t="str">
        <f ca="1">IF(AND(ISNUMBER($A170),ISNUMBER(AA$1)),IF(OFFSET(CountryData!$A$1,'Quality check'!$A170-1,'Quality check'!AA$1-1)=0,"",OFFSET(CountryData!$A$1,'Quality check'!$A170-1,'Quality check'!AA$1-1)),"")</f>
        <v/>
      </c>
      <c r="AB170" s="203" t="str">
        <f ca="1">IF(AND(ISNUMBER($A170),ISNUMBER(AB$1)),IF(OFFSET(CountryData!$A$1,'Quality check'!$A170-1,'Quality check'!AB$1-1)=0,"",OFFSET(CountryData!$A$1,'Quality check'!$A170-1,'Quality check'!AB$1-1)),"")</f>
        <v/>
      </c>
      <c r="AC170" s="203" t="str">
        <f ca="1">IF(AND(ISNUMBER($A170),ISNUMBER(AC$1)),IF(OFFSET(CountryData!$A$1,'Quality check'!$A170-1,'Quality check'!AC$1-1)=0,"",OFFSET(CountryData!$A$1,'Quality check'!$A170-1,'Quality check'!AC$1-1)),"")</f>
        <v/>
      </c>
      <c r="AD170" s="203" t="str">
        <f ca="1">IF(AND(ISNUMBER($A170),ISNUMBER(AD$1)),IF(OFFSET(CountryData!$A$1,'Quality check'!$A170-1,'Quality check'!AD$1-1)=0,"",OFFSET(CountryData!$A$1,'Quality check'!$A170-1,'Quality check'!AD$1-1)),"")</f>
        <v/>
      </c>
      <c r="AE170" s="202" t="str">
        <f ca="1">IF(AND(ISNUMBER($A170),ISNUMBER(AE$1)),IF(OFFSET(CountryData!$A$1,'Quality check'!$A170-1,'Quality check'!AE$1-1)=0,"",OFFSET(CountryData!$A$1,'Quality check'!$A170-1,'Quality check'!AE$1-1)),"")</f>
        <v/>
      </c>
      <c r="AF170" s="308" t="str">
        <f ca="1">IF(AND(ISNUMBER($A170),ISNUMBER(AF$1)),IF(OFFSET(CountryData!$A$1,'Quality check'!$A170-1,'Quality check'!AF$1-1)=0,"",OFFSET(CountryData!$A$1,'Quality check'!$A170-1,'Quality check'!AF$1-1)),"")</f>
        <v/>
      </c>
      <c r="AG170" s="203" t="str">
        <f ca="1">IF(AND(ISNUMBER($A170),ISNUMBER(AG$1)),IF(OFFSET(CountryData!$A$1,'Quality check'!$A170-1,'Quality check'!AG$1-1)=0,"",OFFSET(CountryData!$A$1,'Quality check'!$A170-1,'Quality check'!AG$1-1)),"")</f>
        <v/>
      </c>
      <c r="AH170" s="203" t="str">
        <f ca="1">IF(AND(ISNUMBER($A170),ISNUMBER(AH$1)),IF(OFFSET(CountryData!$A$1,'Quality check'!$A170-1,'Quality check'!AH$1-1)=0,"",OFFSET(CountryData!$A$1,'Quality check'!$A170-1,'Quality check'!AH$1-1)),"")</f>
        <v/>
      </c>
      <c r="AI170" s="203" t="str">
        <f ca="1">IF(AND(ISNUMBER($A170),ISNUMBER(AI$1)),IF(OFFSET(CountryData!$A$1,'Quality check'!$A170-1,'Quality check'!AI$1-1)=0,"",OFFSET(CountryData!$A$1,'Quality check'!$A170-1,'Quality check'!AI$1-1)),"")</f>
        <v/>
      </c>
      <c r="AJ170" s="202" t="str">
        <f ca="1">IF(AND(ISNUMBER($A170),ISNUMBER(AJ$1)),IF(OFFSET(CountryData!$A$1,'Quality check'!$A170-1,'Quality check'!AJ$1-1)=0,"",OFFSET(CountryData!$A$1,'Quality check'!$A170-1,'Quality check'!AJ$1-1)),"")</f>
        <v/>
      </c>
      <c r="AK170" s="202" t="str">
        <f ca="1">IF(AND(ISNUMBER($A170),ISNUMBER(AK$1)),IF(OFFSET(CountryData!$A$1,'Quality check'!$A170-1,'Quality check'!AK$1-1)=0,"",OFFSET(CountryData!$A$1,'Quality check'!$A170-1,'Quality check'!AK$1-1)),"")</f>
        <v/>
      </c>
      <c r="AL170" s="202" t="str">
        <f ca="1">IF(AND(ISNUMBER($A170),ISNUMBER(AL$1)),IF(OFFSET(CountryData!$A$1,'Quality check'!$A170-1,'Quality check'!AL$1-1)=0,"",OFFSET(CountryData!$A$1,'Quality check'!$A170-1,'Quality check'!AL$1-1)),"")</f>
        <v/>
      </c>
      <c r="AM170" s="202" t="str">
        <f ca="1">IF(AND(ISNUMBER($A170),ISNUMBER(AM$1)),IF(OFFSET(CountryData!$A$1,'Quality check'!$A170-1,'Quality check'!AM$1-1)=0,"",OFFSET(CountryData!$A$1,'Quality check'!$A170-1,'Quality check'!AM$1-1)),"")</f>
        <v/>
      </c>
      <c r="AN170" s="202" t="str">
        <f ca="1">IF(AND(ISNUMBER($A170),ISNUMBER(AN$1)),IF(OFFSET(CountryData!$A$1,'Quality check'!$A170-1,'Quality check'!AN$1-1)=0,"",OFFSET(CountryData!$A$1,'Quality check'!$A170-1,'Quality check'!AN$1-1)),"")</f>
        <v/>
      </c>
      <c r="AO170" s="203" t="str">
        <f ca="1">IF(AND(ISNUMBER($A170),ISNUMBER(AO$1)),IF(OFFSET(CountryData!$A$1,'Quality check'!$A170-1,'Quality check'!AO$1-1)=0,"",OFFSET(CountryData!$A$1,'Quality check'!$A170-1,'Quality check'!AO$1-1)),"")</f>
        <v/>
      </c>
      <c r="AP170" s="203" t="str">
        <f ca="1">IF(AND(ISNUMBER($A170),ISNUMBER(AP$1)),IF(OFFSET(CountryData!$A$1,'Quality check'!$A170-1,'Quality check'!AP$1-1)=0,"",OFFSET(CountryData!$A$1,'Quality check'!$A170-1,'Quality check'!AP$1-1)),"")</f>
        <v/>
      </c>
      <c r="AQ170" s="202" t="str">
        <f ca="1">IF(AND(ISNUMBER($A170),ISNUMBER(AQ$1)),IF(OFFSET(CountryData!$A$1,'Quality check'!$A170-1,'Quality check'!AQ$1-1)=0,"",OFFSET(CountryData!$A$1,'Quality check'!$A170-1,'Quality check'!AQ$1-1)),"")</f>
        <v/>
      </c>
      <c r="AR170" s="202" t="str">
        <f ca="1">IF(AND(ISNUMBER($A170),ISNUMBER(AR$1)),IF(OFFSET(CountryData!$A$1,'Quality check'!$A170-1,'Quality check'!AR$1-1)=0,"",OFFSET(CountryData!$A$1,'Quality check'!$A170-1,'Quality check'!AR$1-1)),"")</f>
        <v/>
      </c>
      <c r="AS170" s="202" t="str">
        <f ca="1">IF(AND(ISNUMBER($A170),ISNUMBER(AS$1)),IF(OFFSET(CountryData!$A$1,'Quality check'!$A170-1,'Quality check'!AS$1-1)=0,"",OFFSET(CountryData!$A$1,'Quality check'!$A170-1,'Quality check'!AS$1-1)),"")</f>
        <v/>
      </c>
      <c r="AT170" s="202" t="str">
        <f ca="1">IF(AND(ISNUMBER($A170),ISNUMBER(AT$1)),IF(OFFSET(CountryData!$A$1,'Quality check'!$A170-1,'Quality check'!AT$1-1)=0,"",OFFSET(CountryData!$A$1,'Quality check'!$A170-1,'Quality check'!AT$1-1)),"")</f>
        <v/>
      </c>
      <c r="AU170" s="202" t="str">
        <f ca="1">IF(AND(ISNUMBER($A170),ISNUMBER(AU$1)),IF(OFFSET(CountryData!$A$1,'Quality check'!$A170-1,'Quality check'!AU$1-1)=0,"",OFFSET(CountryData!$A$1,'Quality check'!$A170-1,'Quality check'!AU$1-1)),"")</f>
        <v/>
      </c>
      <c r="AV170" s="202" t="str">
        <f ca="1">IF(AND(ISNUMBER($A170),ISNUMBER(AV$1)),IF(OFFSET(CountryData!$A$1,'Quality check'!$A170-1,'Quality check'!AV$1-1)=0,"",OFFSET(CountryData!$A$1,'Quality check'!$A170-1,'Quality check'!AV$1-1)),"")</f>
        <v/>
      </c>
      <c r="AW170" s="203" t="str">
        <f ca="1">IF(AND(ISNUMBER($A170),ISNUMBER(AW$1)),IF(OFFSET(CountryData!$A$1,'Quality check'!$A170-1,'Quality check'!AW$1-1)=0,"",OFFSET(CountryData!$A$1,'Quality check'!$A170-1,'Quality check'!AW$1-1)),"")</f>
        <v/>
      </c>
      <c r="AX170" s="203" t="str">
        <f ca="1">IF(AND(ISNUMBER($A170),ISNUMBER(AX$1)),IF(OFFSET(CountryData!$A$1,'Quality check'!$A170-1,'Quality check'!AX$1-1)=0,"",OFFSET(CountryData!$A$1,'Quality check'!$A170-1,'Quality check'!AX$1-1)),"")</f>
        <v/>
      </c>
      <c r="AY170" s="202" t="str">
        <f ca="1">IF(AND(ISNUMBER($A170),ISNUMBER(AY$1)),IF(OFFSET(CountryData!$A$1,'Quality check'!$A170-1,'Quality check'!AY$1-1)=0,"",OFFSET(CountryData!$A$1,'Quality check'!$A170-1,'Quality check'!AY$1-1)),"")</f>
        <v/>
      </c>
      <c r="AZ170" s="202" t="str">
        <f ca="1">IF(AND(ISNUMBER($A170),ISNUMBER(AZ$1)),IF(OFFSET(CountryData!$A$1,'Quality check'!$A170-1,'Quality check'!AZ$1-1)=0,"",OFFSET(CountryData!$A$1,'Quality check'!$A170-1,'Quality check'!AZ$1-1)),"")</f>
        <v/>
      </c>
      <c r="BA170" s="202" t="str">
        <f ca="1">IF(AND(ISNUMBER($A170),ISNUMBER(BA$1)),IF(OFFSET(CountryData!$A$1,'Quality check'!$A170-1,'Quality check'!BA$1-1)=0,"",OFFSET(CountryData!$A$1,'Quality check'!$A170-1,'Quality check'!BA$1-1)),"")</f>
        <v/>
      </c>
      <c r="BB170" s="202" t="str">
        <f ca="1">IF(AND(ISNUMBER($A170),ISNUMBER(BB$1)),IF(OFFSET(CountryData!$A$1,'Quality check'!$A170-1,'Quality check'!BB$1-1)=0,"",OFFSET(CountryData!$A$1,'Quality check'!$A170-1,'Quality check'!BB$1-1)),"")</f>
        <v/>
      </c>
      <c r="BC170" s="202" t="str">
        <f ca="1">IF(AND(ISNUMBER($A170),ISNUMBER(BC$1)),IF(OFFSET(CountryData!$A$1,'Quality check'!$A170-1,'Quality check'!BC$1-1)=0,"",OFFSET(CountryData!$A$1,'Quality check'!$A170-1,'Quality check'!BC$1-1)),"")</f>
        <v/>
      </c>
      <c r="BD170" s="313" t="str">
        <f ca="1">IF(AND(ISNUMBER($A170),ISNUMBER(BD$1)),IF(OFFSET(CountryData!$A$1,'Quality check'!$A170-1,'Quality check'!BD$1-1)=0,"",OFFSET(CountryData!$A$1,'Quality check'!$A170-1,'Quality check'!BD$1-1)),"")</f>
        <v/>
      </c>
      <c r="BE170" s="313" t="str">
        <f ca="1">IF(AND(ISNUMBER($A170),ISNUMBER(BE$1)),IF(OFFSET(CountryData!$A$1,'Quality check'!$A170-1,'Quality check'!BE$1-1)=0,"",OFFSET(CountryData!$A$1,'Quality check'!$A170-1,'Quality check'!BE$1-1)),"")</f>
        <v/>
      </c>
      <c r="BF170" s="313" t="str">
        <f ca="1">IF(AND(ISNUMBER($A170),ISNUMBER(BF$1)),IF(OFFSET(CountryData!$A$1,'Quality check'!$A170-1,'Quality check'!BF$1-1)=0,"",OFFSET(CountryData!$A$1,'Quality check'!$A170-1,'Quality check'!BF$1-1)),"")</f>
        <v/>
      </c>
      <c r="BG170" s="203" t="str">
        <f ca="1">IF(AND(ISNUMBER($A170),ISNUMBER(BG$1)),IF(OFFSET(CountryData!$A$1,'Quality check'!$A170-1,'Quality check'!BG$1-1)=0,"",OFFSET(CountryData!$A$1,'Quality check'!$A170-1,'Quality check'!BG$1-1)),"")</f>
        <v/>
      </c>
      <c r="BH170" s="202" t="str">
        <f ca="1">IF(AND(ISNUMBER($A170),ISNUMBER(BH$1)),IF(OFFSET(CountryData!$A$1,'Quality check'!$A170-1,'Quality check'!BH$1-1)=0,"",OFFSET(CountryData!$A$1,'Quality check'!$A170-1,'Quality check'!BH$1-1)),"")</f>
        <v/>
      </c>
      <c r="BI170" s="203" t="str">
        <f ca="1">IF(AND(ISNUMBER($A170),ISNUMBER(BI$1)),IF(OFFSET(CountryData!$A$1,'Quality check'!$A170-1,'Quality check'!BI$1-1)=0,"",OFFSET(CountryData!$A$1,'Quality check'!$A170-1,'Quality check'!BI$1-1)),"")</f>
        <v/>
      </c>
      <c r="BJ170" s="202" t="str">
        <f ca="1">IF(AND(ISNUMBER($A170),ISNUMBER(BJ$1)),IF(OFFSET(CountryData!$A$1,'Quality check'!$A170-1,'Quality check'!BJ$1-1)=0,"",OFFSET(CountryData!$A$1,'Quality check'!$A170-1,'Quality check'!BJ$1-1)),"")</f>
        <v/>
      </c>
      <c r="BK170" s="202" t="str">
        <f ca="1">IF(AND(ISNUMBER($A170),ISNUMBER(BK$1)),IF(OFFSET(CountryData!$A$1,'Quality check'!$A170-1,'Quality check'!BK$1-1)=0,"",OFFSET(CountryData!$A$1,'Quality check'!$A170-1,'Quality check'!BK$1-1)),"")</f>
        <v/>
      </c>
      <c r="BL170" s="308" t="str">
        <f ca="1">IF(AND(ISNUMBER($A170),ISNUMBER(BL$1)),IF(OFFSET(CountryData!$A$1,'Quality check'!$A170-1,'Quality check'!BL$1-1)=0,"",OFFSET(CountryData!$A$1,'Quality check'!$A170-1,'Quality check'!BL$1-1)),"")</f>
        <v/>
      </c>
      <c r="BM170" s="308" t="str">
        <f ca="1">IF(AND(ISNUMBER($A170),ISNUMBER(BM$1)),IF(OFFSET(CountryData!$A$1,'Quality check'!$A170-1,'Quality check'!BM$1-1)=0,"",OFFSET(CountryData!$A$1,'Quality check'!$A170-1,'Quality check'!BM$1-1)),"")</f>
        <v/>
      </c>
      <c r="BN170" s="308" t="str">
        <f ca="1">IF(AND(ISNUMBER($A170),ISNUMBER(BN$1)),IF(OFFSET(CountryData!$A$1,'Quality check'!$A170-1,'Quality check'!BN$1-1)=0,"",OFFSET(CountryData!$A$1,'Quality check'!$A170-1,'Quality check'!BN$1-1)),"")</f>
        <v/>
      </c>
      <c r="BO170" s="308" t="str">
        <f ca="1">IF(AND(ISNUMBER($A170),ISNUMBER(BO$1)),IF(OFFSET(CountryData!$A$1,'Quality check'!$A170-1,'Quality check'!BO$1-1)=0,"",OFFSET(CountryData!$A$1,'Quality check'!$A170-1,'Quality check'!BO$1-1)),"")</f>
        <v/>
      </c>
      <c r="BP170" s="308" t="str">
        <f ca="1">IF(AND(ISNUMBER($A170),ISNUMBER(BP$1)),IF(OFFSET(CountryData!$A$1,'Quality check'!$A170-1,'Quality check'!BP$1-1)=0,"",OFFSET(CountryData!$A$1,'Quality check'!$A170-1,'Quality check'!BP$1-1)),"")</f>
        <v/>
      </c>
      <c r="BQ170" s="308" t="str">
        <f ca="1">IF(AND(ISNUMBER($A170),ISNUMBER(BQ$1)),IF(OFFSET(CountryData!$A$1,'Quality check'!$A170-1,'Quality check'!BQ$1-1)=0,"",OFFSET(CountryData!$A$1,'Quality check'!$A170-1,'Quality check'!BQ$1-1)),"")</f>
        <v/>
      </c>
      <c r="BR170" s="308" t="str">
        <f ca="1">IF(AND(ISNUMBER($A170),ISNUMBER(BR$1)),IF(OFFSET(CountryData!$A$1,'Quality check'!$A170-1,'Quality check'!BR$1-1)=0,"",OFFSET(CountryData!$A$1,'Quality check'!$A170-1,'Quality check'!BR$1-1)),"")</f>
        <v/>
      </c>
      <c r="BS170" s="308" t="str">
        <f ca="1">IF(AND(ISNUMBER($A170),ISNUMBER(BS$1)),IF(OFFSET(CountryData!$A$1,'Quality check'!$A170-1,'Quality check'!BS$1-1)=0,"",OFFSET(CountryData!$A$1,'Quality check'!$A170-1,'Quality check'!BS$1-1)),"")</f>
        <v/>
      </c>
      <c r="BT170" s="308" t="str">
        <f ca="1">IF(AND(ISNUMBER($A170),ISNUMBER(BT$1)),IF(OFFSET(CountryData!$A$1,'Quality check'!$A170-1,'Quality check'!BT$1-1)=0,"",OFFSET(CountryData!$A$1,'Quality check'!$A170-1,'Quality check'!BT$1-1)),"")</f>
        <v/>
      </c>
      <c r="BU170" s="308" t="str">
        <f ca="1">IF(AND(ISNUMBER($A170),ISNUMBER(BU$1)),IF(OFFSET(CountryData!$A$1,'Quality check'!$A170-1,'Quality check'!BU$1-1)=0,"",OFFSET(CountryData!$A$1,'Quality check'!$A170-1,'Quality check'!BU$1-1)),"")</f>
        <v/>
      </c>
      <c r="BV170" s="308" t="str">
        <f ca="1">IF(AND(ISNUMBER($A170),ISNUMBER(BV$1)),IF(OFFSET(CountryData!$A$1,'Quality check'!$A170-1,'Quality check'!BV$1-1)=0,"",OFFSET(CountryData!$A$1,'Quality check'!$A170-1,'Quality check'!BV$1-1)),"")</f>
        <v/>
      </c>
      <c r="BW170" s="308" t="str">
        <f ca="1">IF(AND(ISNUMBER($A170),ISNUMBER(BW$1)),IF(OFFSET(CountryData!$A$1,'Quality check'!$A170-1,'Quality check'!BW$1-1)=0,"",OFFSET(CountryData!$A$1,'Quality check'!$A170-1,'Quality check'!BW$1-1)),"")</f>
        <v/>
      </c>
      <c r="BX170" s="202" t="str">
        <f ca="1">IF(AND(ISNUMBER($A170),ISNUMBER(BX$1)),IF(OFFSET(CountryData!$A$1,'Quality check'!$A170-1,'Quality check'!BX$1-1)=0,"",OFFSET(CountryData!$A$1,'Quality check'!$A170-1,'Quality check'!BX$1-1)),"")</f>
        <v/>
      </c>
      <c r="BY170" s="308" t="str">
        <f ca="1">IF(AND(ISNUMBER($A170),ISNUMBER(BY$1)),IF(OFFSET(CountryData!$A$1,'Quality check'!$A170-1,'Quality check'!BY$1-1)=0,"",OFFSET(CountryData!$A$1,'Quality check'!$A170-1,'Quality check'!BY$1-1)),"")</f>
        <v/>
      </c>
      <c r="BZ170" s="308" t="str">
        <f ca="1">IF(AND(ISNUMBER($A170),ISNUMBER(BZ$1)),IF(OFFSET(CountryData!$A$1,'Quality check'!$A170-1,'Quality check'!BZ$1-1)=0,"",OFFSET(CountryData!$A$1,'Quality check'!$A170-1,'Quality check'!BZ$1-1)),"")</f>
        <v/>
      </c>
      <c r="CA170" s="308" t="str">
        <f ca="1">IF(AND(ISNUMBER($A170),ISNUMBER(CA$1)),IF(OFFSET(CountryData!$A$1,'Quality check'!$A170-1,'Quality check'!CA$1-1)=0,"",OFFSET(CountryData!$A$1,'Quality check'!$A170-1,'Quality check'!CA$1-1)),"")</f>
        <v/>
      </c>
      <c r="CB170" s="308" t="str">
        <f ca="1">IF(AND(ISNUMBER($A170),ISNUMBER(CB$1)),IF(OFFSET(CountryData!$A$1,'Quality check'!$A170-1,'Quality check'!CB$1-1)=0,"",OFFSET(CountryData!$A$1,'Quality check'!$A170-1,'Quality check'!CB$1-1)),"")</f>
        <v/>
      </c>
      <c r="CC170" s="308" t="str">
        <f ca="1">IF(AND(ISNUMBER($A170),ISNUMBER(CC$1)),IF(OFFSET(CountryData!$A$1,'Quality check'!$A170-1,'Quality check'!CC$1-1)=0,"",OFFSET(CountryData!$A$1,'Quality check'!$A170-1,'Quality check'!CC$1-1)),"")</f>
        <v/>
      </c>
      <c r="CD170" s="308" t="str">
        <f ca="1">IF(AND(ISNUMBER($A170),ISNUMBER(CD$1)),IF(OFFSET(CountryData!$A$1,'Quality check'!$A170-1,'Quality check'!CD$1-1)=0,"",OFFSET(CountryData!$A$1,'Quality check'!$A170-1,'Quality check'!CD$1-1)),"")</f>
        <v/>
      </c>
      <c r="CE170" s="308" t="str">
        <f ca="1">IF(AND(ISNUMBER($A170),ISNUMBER(CE$1)),IF(OFFSET(CountryData!$A$1,'Quality check'!$A170-1,'Quality check'!CE$1-1)=0,"",OFFSET(CountryData!$A$1,'Quality check'!$A170-1,'Quality check'!CE$1-1)),"")</f>
        <v/>
      </c>
      <c r="CF170" s="308" t="str">
        <f ca="1">IF(AND(ISNUMBER($A170),ISNUMBER(CF$1)),IF(OFFSET(CountryData!$A$1,'Quality check'!$A170-1,'Quality check'!CF$1-1)=0,"",OFFSET(CountryData!$A$1,'Quality check'!$A170-1,'Quality check'!CF$1-1)),"")</f>
        <v/>
      </c>
      <c r="CG170" s="308" t="str">
        <f ca="1">IF(AND(ISNUMBER($A170),ISNUMBER(CG$1)),IF(OFFSET(CountryData!$A$1,'Quality check'!$A170-1,'Quality check'!CG$1-1)=0,"",OFFSET(CountryData!$A$1,'Quality check'!$A170-1,'Quality check'!CG$1-1)),"")</f>
        <v/>
      </c>
      <c r="CH170" s="308" t="str">
        <f ca="1">IF(AND(ISNUMBER($A170),ISNUMBER(CH$1)),IF(OFFSET(CountryData!$A$1,'Quality check'!$A170-1,'Quality check'!CH$1-1)=0,"",OFFSET(CountryData!$A$1,'Quality check'!$A170-1,'Quality check'!CH$1-1)),"")</f>
        <v/>
      </c>
      <c r="CI170" s="308" t="str">
        <f ca="1">IF(AND(ISNUMBER($A170),ISNUMBER(CI$1)),IF(OFFSET(CountryData!$A$1,'Quality check'!$A170-1,'Quality check'!CI$1-1)=0,"",OFFSET(CountryData!$A$1,'Quality check'!$A170-1,'Quality check'!CI$1-1)),"")</f>
        <v/>
      </c>
      <c r="CJ170" s="308" t="str">
        <f ca="1">IF(AND(ISNUMBER($A170),ISNUMBER(CJ$1)),IF(OFFSET(CountryData!$A$1,'Quality check'!$A170-1,'Quality check'!CJ$1-1)=0,"",OFFSET(CountryData!$A$1,'Quality check'!$A170-1,'Quality check'!CJ$1-1)),"")</f>
        <v/>
      </c>
      <c r="CK170" s="202" t="str">
        <f ca="1">IF(AND(ISNUMBER($A170),ISNUMBER(CK$1)),IF(OFFSET(CountryData!$A$1,'Quality check'!$A170-1,'Quality check'!CK$1-1)=0,"",OFFSET(CountryData!$A$1,'Quality check'!$A170-1,'Quality check'!CK$1-1)),"")</f>
        <v/>
      </c>
      <c r="CL170" s="308" t="str">
        <f ca="1">IF(AND(ISNUMBER($A170),ISNUMBER(CL$1)),IF(OFFSET(CountryData!$A$1,'Quality check'!$A170-1,'Quality check'!CL$1-1)=0,"",OFFSET(CountryData!$A$1,'Quality check'!$A170-1,'Quality check'!CL$1-1)),"")</f>
        <v/>
      </c>
      <c r="CM170" s="308" t="str">
        <f ca="1">IF(AND(ISNUMBER($A170),ISNUMBER(CM$1)),IF(OFFSET(CountryData!$A$1,'Quality check'!$A170-1,'Quality check'!CM$1-1)=0,"",OFFSET(CountryData!$A$1,'Quality check'!$A170-1,'Quality check'!CM$1-1)),"")</f>
        <v/>
      </c>
      <c r="CN170" s="308" t="str">
        <f ca="1">IF(AND(ISNUMBER($A170),ISNUMBER(CN$1)),IF(OFFSET(CountryData!$A$1,'Quality check'!$A170-1,'Quality check'!CN$1-1)=0,"",OFFSET(CountryData!$A$1,'Quality check'!$A170-1,'Quality check'!CN$1-1)),"")</f>
        <v/>
      </c>
      <c r="CO170" s="308" t="str">
        <f ca="1">IF(AND(ISNUMBER($A170),ISNUMBER(CO$1)),IF(OFFSET(CountryData!$A$1,'Quality check'!$A170-1,'Quality check'!CO$1-1)=0,"",OFFSET(CountryData!$A$1,'Quality check'!$A170-1,'Quality check'!CO$1-1)),"")</f>
        <v/>
      </c>
      <c r="CP170" s="308" t="str">
        <f ca="1">IF(AND(ISNUMBER($A170),ISNUMBER(CP$1)),IF(OFFSET(CountryData!$A$1,'Quality check'!$A170-1,'Quality check'!CP$1-1)=0,"",OFFSET(CountryData!$A$1,'Quality check'!$A170-1,'Quality check'!CP$1-1)),"")</f>
        <v/>
      </c>
      <c r="CQ170" s="308" t="str">
        <f ca="1">IF(AND(ISNUMBER($A170),ISNUMBER(CQ$1)),IF(OFFSET(CountryData!$A$1,'Quality check'!$A170-1,'Quality check'!CQ$1-1)=0,"",OFFSET(CountryData!$A$1,'Quality check'!$A170-1,'Quality check'!CQ$1-1)),"")</f>
        <v/>
      </c>
      <c r="CR170" s="203" t="str">
        <f ca="1">IF(AND(ISNUMBER($A170),ISNUMBER(CR$1)),IF(OFFSET(CountryData!$A$1,'Quality check'!$A170-1,'Quality check'!CR$1-1)=0,"",OFFSET(CountryData!$A$1,'Quality check'!$A170-1,'Quality check'!CR$1-1)),"")</f>
        <v/>
      </c>
      <c r="CS170" s="203" t="str">
        <f ca="1">IF(AND(ISNUMBER($A170),ISNUMBER(CS$1)),IF(OFFSET(CountryData!$A$1,'Quality check'!$A170-1,'Quality check'!CS$1-1)=0,"",OFFSET(CountryData!$A$1,'Quality check'!$A170-1,'Quality check'!CS$1-1)),"")</f>
        <v/>
      </c>
      <c r="CT170" s="203" t="str">
        <f ca="1">IF(AND(ISNUMBER($A170),ISNUMBER(CT$1)),IF(OFFSET(CountryData!$A$1,'Quality check'!$A170-1,'Quality check'!CT$1-1)=0,"",OFFSET(CountryData!$A$1,'Quality check'!$A170-1,'Quality check'!CT$1-1)),"")</f>
        <v/>
      </c>
      <c r="CU170" s="203" t="str">
        <f ca="1">IF(AND(ISNUMBER($A170),ISNUMBER(CU$1)),IF(OFFSET(CountryData!$A$1,'Quality check'!$A170-1,'Quality check'!CU$1-1)=0,"",OFFSET(CountryData!$A$1,'Quality check'!$A170-1,'Quality check'!CU$1-1)),"")</f>
        <v/>
      </c>
      <c r="CV170" s="203" t="str">
        <f ca="1">IF(AND(ISNUMBER($A170),ISNUMBER(CV$1)),IF(OFFSET(CountryData!$A$1,'Quality check'!$A170-1,'Quality check'!CV$1-1)=0,"",OFFSET(CountryData!$A$1,'Quality check'!$A170-1,'Quality check'!CV$1-1)),"")</f>
        <v/>
      </c>
      <c r="CW170" s="203" t="str">
        <f ca="1">IF(AND(ISNUMBER($A170),ISNUMBER(CW$1)),IF(OFFSET(CountryData!$A$1,'Quality check'!$A170-1,'Quality check'!CW$1-1)=0,"",OFFSET(CountryData!$A$1,'Quality check'!$A170-1,'Quality check'!CW$1-1)),"")</f>
        <v/>
      </c>
      <c r="CX170" s="203" t="str">
        <f ca="1">IF(AND(ISNUMBER($A170),ISNUMBER(CX$1)),IF(OFFSET(CountryData!$A$1,'Quality check'!$A170-1,'Quality check'!CX$1-1)=0,"",OFFSET(CountryData!$A$1,'Quality check'!$A170-1,'Quality check'!CX$1-1)),"")</f>
        <v/>
      </c>
      <c r="CY170" s="203" t="str">
        <f ca="1">IF(AND(ISNUMBER($A170),ISNUMBER(CY$1)),IF(OFFSET(CountryData!$A$1,'Quality check'!$A170-1,'Quality check'!CY$1-1)=0,"",OFFSET(CountryData!$A$1,'Quality check'!$A170-1,'Quality check'!CY$1-1)),"")</f>
        <v/>
      </c>
      <c r="CZ170" s="308" t="str">
        <f ca="1">IF(AND(ISNUMBER($A170),ISNUMBER(CZ$1)),IF(OFFSET(CountryData!$A$1,'Quality check'!$A170-1,'Quality check'!CZ$1-1)=0,"",OFFSET(CountryData!$A$1,'Quality check'!$A170-1,'Quality check'!CZ$1-1)),"")</f>
        <v/>
      </c>
      <c r="DA170" s="308" t="str">
        <f ca="1">IF(AND(ISNUMBER($A170),ISNUMBER(DA$1)),IF(OFFSET(CountryData!$A$1,'Quality check'!$A170-1,'Quality check'!DA$1-1)=0,"",OFFSET(CountryData!$A$1,'Quality check'!$A170-1,'Quality check'!DA$1-1)),"")</f>
        <v/>
      </c>
      <c r="DB170" s="202" t="str">
        <f ca="1">IF(AND(ISNUMBER($A170),ISNUMBER(DB$1)),IF(OFFSET(CountryData!$A$1,'Quality check'!$A170-1,'Quality check'!DB$1-1)=0,"",OFFSET(CountryData!$A$1,'Quality check'!$A170-1,'Quality check'!DB$1-1)),"")</f>
        <v/>
      </c>
      <c r="DC170" s="308" t="str">
        <f ca="1">IF(AND(ISNUMBER($A170),ISNUMBER(DC$1)),IF(OFFSET(CountryData!$A$1,'Quality check'!$A170-1,'Quality check'!DC$1-1)=0,"",OFFSET(CountryData!$A$1,'Quality check'!$A170-1,'Quality check'!DC$1-1)),"")</f>
        <v/>
      </c>
      <c r="DD170" s="308" t="str">
        <f ca="1">IF(AND(ISNUMBER($A170),ISNUMBER(DD$1)),IF(OFFSET(CountryData!$A$1,'Quality check'!$A170-1,'Quality check'!DD$1-1)=0,"",OFFSET(CountryData!$A$1,'Quality check'!$A170-1,'Quality check'!DD$1-1)),"")</f>
        <v/>
      </c>
      <c r="DE170" s="202" t="str">
        <f ca="1">IF(AND(ISNUMBER($A170),ISNUMBER(DE$1)),IF(OFFSET(CountryData!$A$1,'Quality check'!$A170-1,'Quality check'!DE$1-1)=0,"",OFFSET(CountryData!$A$1,'Quality check'!$A170-1,'Quality check'!DE$1-1)),"")</f>
        <v/>
      </c>
      <c r="DF170" s="203" t="str">
        <f ca="1">IF(AND(ISNUMBER($A170),ISNUMBER(DF$1)),IF(OFFSET(CountryData!$A$1,'Quality check'!$A170-1,'Quality check'!DF$1-1)=0,"",OFFSET(CountryData!$A$1,'Quality check'!$A170-1,'Quality check'!DF$1-1)),"")</f>
        <v/>
      </c>
      <c r="DG170" s="308" t="str">
        <f ca="1">IF(AND(ISNUMBER($A170),ISNUMBER(DG$1)),IF(OFFSET(CountryData!$A$1,'Quality check'!$A170-1,'Quality check'!DG$1-1)=0,"",OFFSET(CountryData!$A$1,'Quality check'!$A170-1,'Quality check'!DG$1-1)),"")</f>
        <v/>
      </c>
      <c r="DH170" s="203" t="str">
        <f ca="1">IF(AND(ISNUMBER($A170),ISNUMBER(DH$1)),IF(OFFSET(CountryData!$A$1,'Quality check'!$A170-1,'Quality check'!DH$1-1)=0,"",OFFSET(CountryData!$A$1,'Quality check'!$A170-1,'Quality check'!DH$1-1)),"")</f>
        <v/>
      </c>
      <c r="DI170" s="308" t="str">
        <f ca="1">IF(AND(ISNUMBER($A170),ISNUMBER(DI$1)),IF(OFFSET(CountryData!$A$1,'Quality check'!$A170-1,'Quality check'!DI$1-1)=0,"",OFFSET(CountryData!$A$1,'Quality check'!$A170-1,'Quality check'!DI$1-1)),"")</f>
        <v/>
      </c>
      <c r="DJ170" s="308" t="str">
        <f ca="1">IF(AND(ISNUMBER($A170),ISNUMBER(DJ$1)),IF(OFFSET(CountryData!$A$1,'Quality check'!$A170-1,'Quality check'!DJ$1-1)=0,"",OFFSET(CountryData!$A$1,'Quality check'!$A170-1,'Quality check'!DJ$1-1)),"")</f>
        <v/>
      </c>
      <c r="DK170" s="203" t="str">
        <f ca="1">IF(AND(ISNUMBER($A170),ISNUMBER(DK$1)),IF(OFFSET(CountryData!$A$1,'Quality check'!$A170-1,'Quality check'!DK$1-1)=0,"",OFFSET(CountryData!$A$1,'Quality check'!$A170-1,'Quality check'!DK$1-1)),"")</f>
        <v/>
      </c>
      <c r="DL170" s="203" t="str">
        <f ca="1">IF(AND(ISNUMBER($A170),ISNUMBER(DL$1)),IF(OFFSET(CountryData!$A$1,'Quality check'!$A170-1,'Quality check'!DL$1-1)=0,"",OFFSET(CountryData!$A$1,'Quality check'!$A170-1,'Quality check'!DL$1-1)),"")</f>
        <v/>
      </c>
      <c r="DM170" s="203" t="str">
        <f ca="1">IF(AND(ISNUMBER($A170),ISNUMBER(DM$1)),IF(OFFSET(CountryData!$A$1,'Quality check'!$A170-1,'Quality check'!DM$1-1)=0,"",OFFSET(CountryData!$A$1,'Quality check'!$A170-1,'Quality check'!DM$1-1)),"")</f>
        <v/>
      </c>
      <c r="DN170" s="203" t="str">
        <f ca="1">IF(AND(ISNUMBER($A170),ISNUMBER(DN$1)),IF(OFFSET(CountryData!$A$1,'Quality check'!$A170-1,'Quality check'!DN$1-1)=0,"",OFFSET(CountryData!$A$1,'Quality check'!$A170-1,'Quality check'!DN$1-1)),"")</f>
        <v/>
      </c>
      <c r="DO170" t="str">
        <f ca="1">IF(AND(ISNUMBER($A170),ISNUMBER(DO$1)),IF(OFFSET(CountryData!$A$1,'Quality check'!$A170-1,'Quality check'!DO$1-1)=0,"",OFFSET(CountryData!$A$1,'Quality check'!$A170-1,'Quality check'!DO$1-1)),"")</f>
        <v/>
      </c>
      <c r="DP170" t="str">
        <f ca="1">IF(AND(ISNUMBER($A170),ISNUMBER(DP$1)),IF(OFFSET(CountryData!$A$1,'Quality check'!$A170-1,'Quality check'!DP$1-1)=0,"",OFFSET(CountryData!$A$1,'Quality check'!$A170-1,'Quality check'!DP$1-1)),"")</f>
        <v/>
      </c>
      <c r="EF170" t="str">
        <f t="shared" si="17"/>
        <v/>
      </c>
      <c r="EG170" t="str">
        <f t="shared" si="18"/>
        <v/>
      </c>
      <c r="EH170" t="str">
        <f t="shared" si="16"/>
        <v/>
      </c>
    </row>
    <row r="171" spans="1:138" x14ac:dyDescent="0.25">
      <c r="A171" s="114" t="str">
        <f>IF(ISNUMBER(MATCH(C171,CountryData!$EM:$EM,0)),MATCH(C171,CountryData!$EM:$EM,0),"")</f>
        <v/>
      </c>
      <c r="F171" s="203" t="str">
        <f ca="1">IF(AND(ISNUMBER($A171),ISNUMBER(F$1)),IF(OFFSET(CountryData!$A$1,'Quality check'!$A171-1,'Quality check'!F$1-1)=0,"",OFFSET(CountryData!$A$1,'Quality check'!$A171-1,'Quality check'!F$1-1)),"")</f>
        <v/>
      </c>
      <c r="G171" s="203" t="str">
        <f ca="1">IF(AND(ISNUMBER($A171),ISNUMBER(G$1)),IF(OFFSET(CountryData!$A$1,'Quality check'!$A171-1,'Quality check'!G$1-1)=0,"",OFFSET(CountryData!$A$1,'Quality check'!$A171-1,'Quality check'!G$1-1)),"")</f>
        <v/>
      </c>
      <c r="H171" s="202" t="str">
        <f ca="1">IF(AND(ISNUMBER($A171),ISNUMBER(H$1)),IF(OFFSET(CountryData!$A$1,'Quality check'!$A171-1,'Quality check'!H$1-1)=0,"",OFFSET(CountryData!$A$1,'Quality check'!$A171-1,'Quality check'!H$1-1)),"")</f>
        <v/>
      </c>
      <c r="I171" s="202" t="str">
        <f ca="1">IF(AND(ISNUMBER($A171),ISNUMBER(I$1)),IF(OFFSET(CountryData!$A$1,'Quality check'!$A171-1,'Quality check'!I$1-1)=0,"",OFFSET(CountryData!$A$1,'Quality check'!$A171-1,'Quality check'!I$1-1)),"")</f>
        <v/>
      </c>
      <c r="J171" s="203" t="str">
        <f ca="1">IF(AND(ISNUMBER($A171),ISNUMBER(J$1)),IF(OFFSET(CountryData!$A$1,'Quality check'!$A171-1,'Quality check'!J$1-1)=0,"",OFFSET(CountryData!$A$1,'Quality check'!$A171-1,'Quality check'!J$1-1)),"")</f>
        <v/>
      </c>
      <c r="K171" s="203" t="str">
        <f ca="1">IF(AND(ISNUMBER($A171),ISNUMBER(K$1)),IF(OFFSET(CountryData!$A$1,'Quality check'!$A171-1,'Quality check'!K$1-1)=0,"",OFFSET(CountryData!$A$1,'Quality check'!$A171-1,'Quality check'!K$1-1)),"")</f>
        <v/>
      </c>
      <c r="L171" s="203" t="str">
        <f ca="1">IF(AND(ISNUMBER($A171),ISNUMBER(L$1)),IF(OFFSET(CountryData!$A$1,'Quality check'!$A171-1,'Quality check'!L$1-1)=0,"",OFFSET(CountryData!$A$1,'Quality check'!$A171-1,'Quality check'!L$1-1)),"")</f>
        <v/>
      </c>
      <c r="M171" s="203" t="str">
        <f ca="1">IF(AND(ISNUMBER($A171),ISNUMBER(M$1)),IF(OFFSET(CountryData!$A$1,'Quality check'!$A171-1,'Quality check'!M$1-1)=0,"",OFFSET(CountryData!$A$1,'Quality check'!$A171-1,'Quality check'!M$1-1)),"")</f>
        <v/>
      </c>
      <c r="N171" s="203" t="str">
        <f ca="1">IF(AND(ISNUMBER($A171),ISNUMBER(N$1)),IF(OFFSET(CountryData!$A$1,'Quality check'!$A171-1,'Quality check'!N$1-1)=0,"",OFFSET(CountryData!$A$1,'Quality check'!$A171-1,'Quality check'!N$1-1)),"")</f>
        <v/>
      </c>
      <c r="O171" s="203" t="str">
        <f ca="1">IF(AND(ISNUMBER($A171),ISNUMBER(O$1)),IF(OFFSET(CountryData!$A$1,'Quality check'!$A171-1,'Quality check'!O$1-1)=0,"",OFFSET(CountryData!$A$1,'Quality check'!$A171-1,'Quality check'!O$1-1)),"")</f>
        <v/>
      </c>
      <c r="P171" s="203" t="str">
        <f ca="1">IF(AND(ISNUMBER($A171),ISNUMBER(P$1)),IF(OFFSET(CountryData!$A$1,'Quality check'!$A171-1,'Quality check'!P$1-1)=0,"",OFFSET(CountryData!$A$1,'Quality check'!$A171-1,'Quality check'!P$1-1)),"")</f>
        <v/>
      </c>
      <c r="Q171" s="203" t="str">
        <f ca="1">IF(AND(ISNUMBER($A171),ISNUMBER(Q$1)),IF(OFFSET(CountryData!$A$1,'Quality check'!$A171-1,'Quality check'!Q$1-1)=0,"",OFFSET(CountryData!$A$1,'Quality check'!$A171-1,'Quality check'!Q$1-1)),"")</f>
        <v/>
      </c>
      <c r="R171" s="203" t="str">
        <f ca="1">IF(AND(ISNUMBER($A171),ISNUMBER(R$1)),IF(OFFSET(CountryData!$A$1,'Quality check'!$A171-1,'Quality check'!R$1-1)=0,"",OFFSET(CountryData!$A$1,'Quality check'!$A171-1,'Quality check'!R$1-1)),"")</f>
        <v/>
      </c>
      <c r="S171" s="203" t="str">
        <f ca="1">IF(AND(ISNUMBER($A171),ISNUMBER(S$1)),IF(OFFSET(CountryData!$A$1,'Quality check'!$A171-1,'Quality check'!S$1-1)=0,"",OFFSET(CountryData!$A$1,'Quality check'!$A171-1,'Quality check'!S$1-1)),"")</f>
        <v/>
      </c>
      <c r="T171" s="202" t="str">
        <f ca="1">IF(AND(ISNUMBER($A171),ISNUMBER(T$1)),IF(OFFSET(CountryData!$A$1,'Quality check'!$A171-1,'Quality check'!T$1-1)=0,"",OFFSET(CountryData!$A$1,'Quality check'!$A171-1,'Quality check'!T$1-1)),"")</f>
        <v/>
      </c>
      <c r="U171" s="203" t="str">
        <f ca="1">IF(AND(ISNUMBER($A171),ISNUMBER(U$1)),IF(OFFSET(CountryData!$A$1,'Quality check'!$A171-1,'Quality check'!U$1-1)=0,"",OFFSET(CountryData!$A$1,'Quality check'!$A171-1,'Quality check'!U$1-1)),"")</f>
        <v/>
      </c>
      <c r="V171" s="203" t="str">
        <f ca="1">IF(AND(ISNUMBER($A171),ISNUMBER(V$1)),IF(OFFSET(CountryData!$A$1,'Quality check'!$A171-1,'Quality check'!V$1-1)=0,"",OFFSET(CountryData!$A$1,'Quality check'!$A171-1,'Quality check'!V$1-1)),"")</f>
        <v/>
      </c>
      <c r="W171" s="202" t="str">
        <f ca="1">IF(AND(ISNUMBER($A171),ISNUMBER(W$1)),IF(OFFSET(CountryData!$A$1,'Quality check'!$A171-1,'Quality check'!W$1-1)=0,"",OFFSET(CountryData!$A$1,'Quality check'!$A171-1,'Quality check'!W$1-1)),"")</f>
        <v/>
      </c>
      <c r="X171" s="202" t="str">
        <f ca="1">IF(AND(ISNUMBER($A171),ISNUMBER(X$1)),IF(OFFSET(CountryData!$A$1,'Quality check'!$A171-1,'Quality check'!X$1-1)=0,"",OFFSET(CountryData!$A$1,'Quality check'!$A171-1,'Quality check'!X$1-1)),"")</f>
        <v/>
      </c>
      <c r="Y171" s="202" t="str">
        <f ca="1">IF(AND(ISNUMBER($A171),ISNUMBER(Y$1)),IF(OFFSET(CountryData!$A$1,'Quality check'!$A171-1,'Quality check'!Y$1-1)=0,"",OFFSET(CountryData!$A$1,'Quality check'!$A171-1,'Quality check'!Y$1-1)),"")</f>
        <v/>
      </c>
      <c r="Z171" s="202" t="str">
        <f ca="1">IF(AND(ISNUMBER($A171),ISNUMBER(Z$1)),IF(OFFSET(CountryData!$A$1,'Quality check'!$A171-1,'Quality check'!Z$1-1)=0,"",OFFSET(CountryData!$A$1,'Quality check'!$A171-1,'Quality check'!Z$1-1)),"")</f>
        <v/>
      </c>
      <c r="AA171" s="203" t="str">
        <f ca="1">IF(AND(ISNUMBER($A171),ISNUMBER(AA$1)),IF(OFFSET(CountryData!$A$1,'Quality check'!$A171-1,'Quality check'!AA$1-1)=0,"",OFFSET(CountryData!$A$1,'Quality check'!$A171-1,'Quality check'!AA$1-1)),"")</f>
        <v/>
      </c>
      <c r="AB171" s="203" t="str">
        <f ca="1">IF(AND(ISNUMBER($A171),ISNUMBER(AB$1)),IF(OFFSET(CountryData!$A$1,'Quality check'!$A171-1,'Quality check'!AB$1-1)=0,"",OFFSET(CountryData!$A$1,'Quality check'!$A171-1,'Quality check'!AB$1-1)),"")</f>
        <v/>
      </c>
      <c r="AC171" s="203" t="str">
        <f ca="1">IF(AND(ISNUMBER($A171),ISNUMBER(AC$1)),IF(OFFSET(CountryData!$A$1,'Quality check'!$A171-1,'Quality check'!AC$1-1)=0,"",OFFSET(CountryData!$A$1,'Quality check'!$A171-1,'Quality check'!AC$1-1)),"")</f>
        <v/>
      </c>
      <c r="AD171" s="203" t="str">
        <f ca="1">IF(AND(ISNUMBER($A171),ISNUMBER(AD$1)),IF(OFFSET(CountryData!$A$1,'Quality check'!$A171-1,'Quality check'!AD$1-1)=0,"",OFFSET(CountryData!$A$1,'Quality check'!$A171-1,'Quality check'!AD$1-1)),"")</f>
        <v/>
      </c>
      <c r="AE171" s="202" t="str">
        <f ca="1">IF(AND(ISNUMBER($A171),ISNUMBER(AE$1)),IF(OFFSET(CountryData!$A$1,'Quality check'!$A171-1,'Quality check'!AE$1-1)=0,"",OFFSET(CountryData!$A$1,'Quality check'!$A171-1,'Quality check'!AE$1-1)),"")</f>
        <v/>
      </c>
      <c r="AF171" s="308" t="str">
        <f ca="1">IF(AND(ISNUMBER($A171),ISNUMBER(AF$1)),IF(OFFSET(CountryData!$A$1,'Quality check'!$A171-1,'Quality check'!AF$1-1)=0,"",OFFSET(CountryData!$A$1,'Quality check'!$A171-1,'Quality check'!AF$1-1)),"")</f>
        <v/>
      </c>
      <c r="AG171" s="203" t="str">
        <f ca="1">IF(AND(ISNUMBER($A171),ISNUMBER(AG$1)),IF(OFFSET(CountryData!$A$1,'Quality check'!$A171-1,'Quality check'!AG$1-1)=0,"",OFFSET(CountryData!$A$1,'Quality check'!$A171-1,'Quality check'!AG$1-1)),"")</f>
        <v/>
      </c>
      <c r="AH171" s="203" t="str">
        <f ca="1">IF(AND(ISNUMBER($A171),ISNUMBER(AH$1)),IF(OFFSET(CountryData!$A$1,'Quality check'!$A171-1,'Quality check'!AH$1-1)=0,"",OFFSET(CountryData!$A$1,'Quality check'!$A171-1,'Quality check'!AH$1-1)),"")</f>
        <v/>
      </c>
      <c r="AI171" s="203" t="str">
        <f ca="1">IF(AND(ISNUMBER($A171),ISNUMBER(AI$1)),IF(OFFSET(CountryData!$A$1,'Quality check'!$A171-1,'Quality check'!AI$1-1)=0,"",OFFSET(CountryData!$A$1,'Quality check'!$A171-1,'Quality check'!AI$1-1)),"")</f>
        <v/>
      </c>
      <c r="AJ171" s="202" t="str">
        <f ca="1">IF(AND(ISNUMBER($A171),ISNUMBER(AJ$1)),IF(OFFSET(CountryData!$A$1,'Quality check'!$A171-1,'Quality check'!AJ$1-1)=0,"",OFFSET(CountryData!$A$1,'Quality check'!$A171-1,'Quality check'!AJ$1-1)),"")</f>
        <v/>
      </c>
      <c r="AK171" s="202" t="str">
        <f ca="1">IF(AND(ISNUMBER($A171),ISNUMBER(AK$1)),IF(OFFSET(CountryData!$A$1,'Quality check'!$A171-1,'Quality check'!AK$1-1)=0,"",OFFSET(CountryData!$A$1,'Quality check'!$A171-1,'Quality check'!AK$1-1)),"")</f>
        <v/>
      </c>
      <c r="AL171" s="202" t="str">
        <f ca="1">IF(AND(ISNUMBER($A171),ISNUMBER(AL$1)),IF(OFFSET(CountryData!$A$1,'Quality check'!$A171-1,'Quality check'!AL$1-1)=0,"",OFFSET(CountryData!$A$1,'Quality check'!$A171-1,'Quality check'!AL$1-1)),"")</f>
        <v/>
      </c>
      <c r="AM171" s="202" t="str">
        <f ca="1">IF(AND(ISNUMBER($A171),ISNUMBER(AM$1)),IF(OFFSET(CountryData!$A$1,'Quality check'!$A171-1,'Quality check'!AM$1-1)=0,"",OFFSET(CountryData!$A$1,'Quality check'!$A171-1,'Quality check'!AM$1-1)),"")</f>
        <v/>
      </c>
      <c r="AN171" s="202" t="str">
        <f ca="1">IF(AND(ISNUMBER($A171),ISNUMBER(AN$1)),IF(OFFSET(CountryData!$A$1,'Quality check'!$A171-1,'Quality check'!AN$1-1)=0,"",OFFSET(CountryData!$A$1,'Quality check'!$A171-1,'Quality check'!AN$1-1)),"")</f>
        <v/>
      </c>
      <c r="AO171" s="203" t="str">
        <f ca="1">IF(AND(ISNUMBER($A171),ISNUMBER(AO$1)),IF(OFFSET(CountryData!$A$1,'Quality check'!$A171-1,'Quality check'!AO$1-1)=0,"",OFFSET(CountryData!$A$1,'Quality check'!$A171-1,'Quality check'!AO$1-1)),"")</f>
        <v/>
      </c>
      <c r="AP171" s="203" t="str">
        <f ca="1">IF(AND(ISNUMBER($A171),ISNUMBER(AP$1)),IF(OFFSET(CountryData!$A$1,'Quality check'!$A171-1,'Quality check'!AP$1-1)=0,"",OFFSET(CountryData!$A$1,'Quality check'!$A171-1,'Quality check'!AP$1-1)),"")</f>
        <v/>
      </c>
      <c r="AQ171" s="202" t="str">
        <f ca="1">IF(AND(ISNUMBER($A171),ISNUMBER(AQ$1)),IF(OFFSET(CountryData!$A$1,'Quality check'!$A171-1,'Quality check'!AQ$1-1)=0,"",OFFSET(CountryData!$A$1,'Quality check'!$A171-1,'Quality check'!AQ$1-1)),"")</f>
        <v/>
      </c>
      <c r="AR171" s="202" t="str">
        <f ca="1">IF(AND(ISNUMBER($A171),ISNUMBER(AR$1)),IF(OFFSET(CountryData!$A$1,'Quality check'!$A171-1,'Quality check'!AR$1-1)=0,"",OFFSET(CountryData!$A$1,'Quality check'!$A171-1,'Quality check'!AR$1-1)),"")</f>
        <v/>
      </c>
      <c r="AS171" s="202" t="str">
        <f ca="1">IF(AND(ISNUMBER($A171),ISNUMBER(AS$1)),IF(OFFSET(CountryData!$A$1,'Quality check'!$A171-1,'Quality check'!AS$1-1)=0,"",OFFSET(CountryData!$A$1,'Quality check'!$A171-1,'Quality check'!AS$1-1)),"")</f>
        <v/>
      </c>
      <c r="AT171" s="202" t="str">
        <f ca="1">IF(AND(ISNUMBER($A171),ISNUMBER(AT$1)),IF(OFFSET(CountryData!$A$1,'Quality check'!$A171-1,'Quality check'!AT$1-1)=0,"",OFFSET(CountryData!$A$1,'Quality check'!$A171-1,'Quality check'!AT$1-1)),"")</f>
        <v/>
      </c>
      <c r="AU171" s="202" t="str">
        <f ca="1">IF(AND(ISNUMBER($A171),ISNUMBER(AU$1)),IF(OFFSET(CountryData!$A$1,'Quality check'!$A171-1,'Quality check'!AU$1-1)=0,"",OFFSET(CountryData!$A$1,'Quality check'!$A171-1,'Quality check'!AU$1-1)),"")</f>
        <v/>
      </c>
      <c r="AV171" s="202" t="str">
        <f ca="1">IF(AND(ISNUMBER($A171),ISNUMBER(AV$1)),IF(OFFSET(CountryData!$A$1,'Quality check'!$A171-1,'Quality check'!AV$1-1)=0,"",OFFSET(CountryData!$A$1,'Quality check'!$A171-1,'Quality check'!AV$1-1)),"")</f>
        <v/>
      </c>
      <c r="AW171" s="203" t="str">
        <f ca="1">IF(AND(ISNUMBER($A171),ISNUMBER(AW$1)),IF(OFFSET(CountryData!$A$1,'Quality check'!$A171-1,'Quality check'!AW$1-1)=0,"",OFFSET(CountryData!$A$1,'Quality check'!$A171-1,'Quality check'!AW$1-1)),"")</f>
        <v/>
      </c>
      <c r="AX171" s="203" t="str">
        <f ca="1">IF(AND(ISNUMBER($A171),ISNUMBER(AX$1)),IF(OFFSET(CountryData!$A$1,'Quality check'!$A171-1,'Quality check'!AX$1-1)=0,"",OFFSET(CountryData!$A$1,'Quality check'!$A171-1,'Quality check'!AX$1-1)),"")</f>
        <v/>
      </c>
      <c r="AY171" s="202" t="str">
        <f ca="1">IF(AND(ISNUMBER($A171),ISNUMBER(AY$1)),IF(OFFSET(CountryData!$A$1,'Quality check'!$A171-1,'Quality check'!AY$1-1)=0,"",OFFSET(CountryData!$A$1,'Quality check'!$A171-1,'Quality check'!AY$1-1)),"")</f>
        <v/>
      </c>
      <c r="AZ171" s="202" t="str">
        <f ca="1">IF(AND(ISNUMBER($A171),ISNUMBER(AZ$1)),IF(OFFSET(CountryData!$A$1,'Quality check'!$A171-1,'Quality check'!AZ$1-1)=0,"",OFFSET(CountryData!$A$1,'Quality check'!$A171-1,'Quality check'!AZ$1-1)),"")</f>
        <v/>
      </c>
      <c r="BA171" s="202" t="str">
        <f ca="1">IF(AND(ISNUMBER($A171),ISNUMBER(BA$1)),IF(OFFSET(CountryData!$A$1,'Quality check'!$A171-1,'Quality check'!BA$1-1)=0,"",OFFSET(CountryData!$A$1,'Quality check'!$A171-1,'Quality check'!BA$1-1)),"")</f>
        <v/>
      </c>
      <c r="BB171" s="202" t="str">
        <f ca="1">IF(AND(ISNUMBER($A171),ISNUMBER(BB$1)),IF(OFFSET(CountryData!$A$1,'Quality check'!$A171-1,'Quality check'!BB$1-1)=0,"",OFFSET(CountryData!$A$1,'Quality check'!$A171-1,'Quality check'!BB$1-1)),"")</f>
        <v/>
      </c>
      <c r="BC171" s="202" t="str">
        <f ca="1">IF(AND(ISNUMBER($A171),ISNUMBER(BC$1)),IF(OFFSET(CountryData!$A$1,'Quality check'!$A171-1,'Quality check'!BC$1-1)=0,"",OFFSET(CountryData!$A$1,'Quality check'!$A171-1,'Quality check'!BC$1-1)),"")</f>
        <v/>
      </c>
      <c r="BD171" s="313" t="str">
        <f ca="1">IF(AND(ISNUMBER($A171),ISNUMBER(BD$1)),IF(OFFSET(CountryData!$A$1,'Quality check'!$A171-1,'Quality check'!BD$1-1)=0,"",OFFSET(CountryData!$A$1,'Quality check'!$A171-1,'Quality check'!BD$1-1)),"")</f>
        <v/>
      </c>
      <c r="BE171" s="313" t="str">
        <f ca="1">IF(AND(ISNUMBER($A171),ISNUMBER(BE$1)),IF(OFFSET(CountryData!$A$1,'Quality check'!$A171-1,'Quality check'!BE$1-1)=0,"",OFFSET(CountryData!$A$1,'Quality check'!$A171-1,'Quality check'!BE$1-1)),"")</f>
        <v/>
      </c>
      <c r="BF171" s="313" t="str">
        <f ca="1">IF(AND(ISNUMBER($A171),ISNUMBER(BF$1)),IF(OFFSET(CountryData!$A$1,'Quality check'!$A171-1,'Quality check'!BF$1-1)=0,"",OFFSET(CountryData!$A$1,'Quality check'!$A171-1,'Quality check'!BF$1-1)),"")</f>
        <v/>
      </c>
      <c r="BG171" s="203" t="str">
        <f ca="1">IF(AND(ISNUMBER($A171),ISNUMBER(BG$1)),IF(OFFSET(CountryData!$A$1,'Quality check'!$A171-1,'Quality check'!BG$1-1)=0,"",OFFSET(CountryData!$A$1,'Quality check'!$A171-1,'Quality check'!BG$1-1)),"")</f>
        <v/>
      </c>
      <c r="BH171" s="202" t="str">
        <f ca="1">IF(AND(ISNUMBER($A171),ISNUMBER(BH$1)),IF(OFFSET(CountryData!$A$1,'Quality check'!$A171-1,'Quality check'!BH$1-1)=0,"",OFFSET(CountryData!$A$1,'Quality check'!$A171-1,'Quality check'!BH$1-1)),"")</f>
        <v/>
      </c>
      <c r="BI171" s="203" t="str">
        <f ca="1">IF(AND(ISNUMBER($A171),ISNUMBER(BI$1)),IF(OFFSET(CountryData!$A$1,'Quality check'!$A171-1,'Quality check'!BI$1-1)=0,"",OFFSET(CountryData!$A$1,'Quality check'!$A171-1,'Quality check'!BI$1-1)),"")</f>
        <v/>
      </c>
      <c r="BJ171" s="202" t="str">
        <f ca="1">IF(AND(ISNUMBER($A171),ISNUMBER(BJ$1)),IF(OFFSET(CountryData!$A$1,'Quality check'!$A171-1,'Quality check'!BJ$1-1)=0,"",OFFSET(CountryData!$A$1,'Quality check'!$A171-1,'Quality check'!BJ$1-1)),"")</f>
        <v/>
      </c>
      <c r="BK171" s="202" t="str">
        <f ca="1">IF(AND(ISNUMBER($A171),ISNUMBER(BK$1)),IF(OFFSET(CountryData!$A$1,'Quality check'!$A171-1,'Quality check'!BK$1-1)=0,"",OFFSET(CountryData!$A$1,'Quality check'!$A171-1,'Quality check'!BK$1-1)),"")</f>
        <v/>
      </c>
      <c r="BL171" s="308" t="str">
        <f ca="1">IF(AND(ISNUMBER($A171),ISNUMBER(BL$1)),IF(OFFSET(CountryData!$A$1,'Quality check'!$A171-1,'Quality check'!BL$1-1)=0,"",OFFSET(CountryData!$A$1,'Quality check'!$A171-1,'Quality check'!BL$1-1)),"")</f>
        <v/>
      </c>
      <c r="BM171" s="308" t="str">
        <f ca="1">IF(AND(ISNUMBER($A171),ISNUMBER(BM$1)),IF(OFFSET(CountryData!$A$1,'Quality check'!$A171-1,'Quality check'!BM$1-1)=0,"",OFFSET(CountryData!$A$1,'Quality check'!$A171-1,'Quality check'!BM$1-1)),"")</f>
        <v/>
      </c>
      <c r="BN171" s="308" t="str">
        <f ca="1">IF(AND(ISNUMBER($A171),ISNUMBER(BN$1)),IF(OFFSET(CountryData!$A$1,'Quality check'!$A171-1,'Quality check'!BN$1-1)=0,"",OFFSET(CountryData!$A$1,'Quality check'!$A171-1,'Quality check'!BN$1-1)),"")</f>
        <v/>
      </c>
      <c r="BO171" s="308" t="str">
        <f ca="1">IF(AND(ISNUMBER($A171),ISNUMBER(BO$1)),IF(OFFSET(CountryData!$A$1,'Quality check'!$A171-1,'Quality check'!BO$1-1)=0,"",OFFSET(CountryData!$A$1,'Quality check'!$A171-1,'Quality check'!BO$1-1)),"")</f>
        <v/>
      </c>
      <c r="BP171" s="308" t="str">
        <f ca="1">IF(AND(ISNUMBER($A171),ISNUMBER(BP$1)),IF(OFFSET(CountryData!$A$1,'Quality check'!$A171-1,'Quality check'!BP$1-1)=0,"",OFFSET(CountryData!$A$1,'Quality check'!$A171-1,'Quality check'!BP$1-1)),"")</f>
        <v/>
      </c>
      <c r="BQ171" s="308" t="str">
        <f ca="1">IF(AND(ISNUMBER($A171),ISNUMBER(BQ$1)),IF(OFFSET(CountryData!$A$1,'Quality check'!$A171-1,'Quality check'!BQ$1-1)=0,"",OFFSET(CountryData!$A$1,'Quality check'!$A171-1,'Quality check'!BQ$1-1)),"")</f>
        <v/>
      </c>
      <c r="BR171" s="308" t="str">
        <f ca="1">IF(AND(ISNUMBER($A171),ISNUMBER(BR$1)),IF(OFFSET(CountryData!$A$1,'Quality check'!$A171-1,'Quality check'!BR$1-1)=0,"",OFFSET(CountryData!$A$1,'Quality check'!$A171-1,'Quality check'!BR$1-1)),"")</f>
        <v/>
      </c>
      <c r="BS171" s="308" t="str">
        <f ca="1">IF(AND(ISNUMBER($A171),ISNUMBER(BS$1)),IF(OFFSET(CountryData!$A$1,'Quality check'!$A171-1,'Quality check'!BS$1-1)=0,"",OFFSET(CountryData!$A$1,'Quality check'!$A171-1,'Quality check'!BS$1-1)),"")</f>
        <v/>
      </c>
      <c r="BT171" s="308" t="str">
        <f ca="1">IF(AND(ISNUMBER($A171),ISNUMBER(BT$1)),IF(OFFSET(CountryData!$A$1,'Quality check'!$A171-1,'Quality check'!BT$1-1)=0,"",OFFSET(CountryData!$A$1,'Quality check'!$A171-1,'Quality check'!BT$1-1)),"")</f>
        <v/>
      </c>
      <c r="BU171" s="308" t="str">
        <f ca="1">IF(AND(ISNUMBER($A171),ISNUMBER(BU$1)),IF(OFFSET(CountryData!$A$1,'Quality check'!$A171-1,'Quality check'!BU$1-1)=0,"",OFFSET(CountryData!$A$1,'Quality check'!$A171-1,'Quality check'!BU$1-1)),"")</f>
        <v/>
      </c>
      <c r="BV171" s="308" t="str">
        <f ca="1">IF(AND(ISNUMBER($A171),ISNUMBER(BV$1)),IF(OFFSET(CountryData!$A$1,'Quality check'!$A171-1,'Quality check'!BV$1-1)=0,"",OFFSET(CountryData!$A$1,'Quality check'!$A171-1,'Quality check'!BV$1-1)),"")</f>
        <v/>
      </c>
      <c r="BW171" s="308" t="str">
        <f ca="1">IF(AND(ISNUMBER($A171),ISNUMBER(BW$1)),IF(OFFSET(CountryData!$A$1,'Quality check'!$A171-1,'Quality check'!BW$1-1)=0,"",OFFSET(CountryData!$A$1,'Quality check'!$A171-1,'Quality check'!BW$1-1)),"")</f>
        <v/>
      </c>
      <c r="BX171" s="202" t="str">
        <f ca="1">IF(AND(ISNUMBER($A171),ISNUMBER(BX$1)),IF(OFFSET(CountryData!$A$1,'Quality check'!$A171-1,'Quality check'!BX$1-1)=0,"",OFFSET(CountryData!$A$1,'Quality check'!$A171-1,'Quality check'!BX$1-1)),"")</f>
        <v/>
      </c>
      <c r="BY171" s="308" t="str">
        <f ca="1">IF(AND(ISNUMBER($A171),ISNUMBER(BY$1)),IF(OFFSET(CountryData!$A$1,'Quality check'!$A171-1,'Quality check'!BY$1-1)=0,"",OFFSET(CountryData!$A$1,'Quality check'!$A171-1,'Quality check'!BY$1-1)),"")</f>
        <v/>
      </c>
      <c r="BZ171" s="308" t="str">
        <f ca="1">IF(AND(ISNUMBER($A171),ISNUMBER(BZ$1)),IF(OFFSET(CountryData!$A$1,'Quality check'!$A171-1,'Quality check'!BZ$1-1)=0,"",OFFSET(CountryData!$A$1,'Quality check'!$A171-1,'Quality check'!BZ$1-1)),"")</f>
        <v/>
      </c>
      <c r="CA171" s="308" t="str">
        <f ca="1">IF(AND(ISNUMBER($A171),ISNUMBER(CA$1)),IF(OFFSET(CountryData!$A$1,'Quality check'!$A171-1,'Quality check'!CA$1-1)=0,"",OFFSET(CountryData!$A$1,'Quality check'!$A171-1,'Quality check'!CA$1-1)),"")</f>
        <v/>
      </c>
      <c r="CB171" s="308" t="str">
        <f ca="1">IF(AND(ISNUMBER($A171),ISNUMBER(CB$1)),IF(OFFSET(CountryData!$A$1,'Quality check'!$A171-1,'Quality check'!CB$1-1)=0,"",OFFSET(CountryData!$A$1,'Quality check'!$A171-1,'Quality check'!CB$1-1)),"")</f>
        <v/>
      </c>
      <c r="CC171" s="308" t="str">
        <f ca="1">IF(AND(ISNUMBER($A171),ISNUMBER(CC$1)),IF(OFFSET(CountryData!$A$1,'Quality check'!$A171-1,'Quality check'!CC$1-1)=0,"",OFFSET(CountryData!$A$1,'Quality check'!$A171-1,'Quality check'!CC$1-1)),"")</f>
        <v/>
      </c>
      <c r="CD171" s="308" t="str">
        <f ca="1">IF(AND(ISNUMBER($A171),ISNUMBER(CD$1)),IF(OFFSET(CountryData!$A$1,'Quality check'!$A171-1,'Quality check'!CD$1-1)=0,"",OFFSET(CountryData!$A$1,'Quality check'!$A171-1,'Quality check'!CD$1-1)),"")</f>
        <v/>
      </c>
      <c r="CE171" s="308" t="str">
        <f ca="1">IF(AND(ISNUMBER($A171),ISNUMBER(CE$1)),IF(OFFSET(CountryData!$A$1,'Quality check'!$A171-1,'Quality check'!CE$1-1)=0,"",OFFSET(CountryData!$A$1,'Quality check'!$A171-1,'Quality check'!CE$1-1)),"")</f>
        <v/>
      </c>
      <c r="CF171" s="308" t="str">
        <f ca="1">IF(AND(ISNUMBER($A171),ISNUMBER(CF$1)),IF(OFFSET(CountryData!$A$1,'Quality check'!$A171-1,'Quality check'!CF$1-1)=0,"",OFFSET(CountryData!$A$1,'Quality check'!$A171-1,'Quality check'!CF$1-1)),"")</f>
        <v/>
      </c>
      <c r="CG171" s="308" t="str">
        <f ca="1">IF(AND(ISNUMBER($A171),ISNUMBER(CG$1)),IF(OFFSET(CountryData!$A$1,'Quality check'!$A171-1,'Quality check'!CG$1-1)=0,"",OFFSET(CountryData!$A$1,'Quality check'!$A171-1,'Quality check'!CG$1-1)),"")</f>
        <v/>
      </c>
      <c r="CH171" s="308" t="str">
        <f ca="1">IF(AND(ISNUMBER($A171),ISNUMBER(CH$1)),IF(OFFSET(CountryData!$A$1,'Quality check'!$A171-1,'Quality check'!CH$1-1)=0,"",OFFSET(CountryData!$A$1,'Quality check'!$A171-1,'Quality check'!CH$1-1)),"")</f>
        <v/>
      </c>
      <c r="CI171" s="308" t="str">
        <f ca="1">IF(AND(ISNUMBER($A171),ISNUMBER(CI$1)),IF(OFFSET(CountryData!$A$1,'Quality check'!$A171-1,'Quality check'!CI$1-1)=0,"",OFFSET(CountryData!$A$1,'Quality check'!$A171-1,'Quality check'!CI$1-1)),"")</f>
        <v/>
      </c>
      <c r="CJ171" s="308" t="str">
        <f ca="1">IF(AND(ISNUMBER($A171),ISNUMBER(CJ$1)),IF(OFFSET(CountryData!$A$1,'Quality check'!$A171-1,'Quality check'!CJ$1-1)=0,"",OFFSET(CountryData!$A$1,'Quality check'!$A171-1,'Quality check'!CJ$1-1)),"")</f>
        <v/>
      </c>
      <c r="CK171" s="202" t="str">
        <f ca="1">IF(AND(ISNUMBER($A171),ISNUMBER(CK$1)),IF(OFFSET(CountryData!$A$1,'Quality check'!$A171-1,'Quality check'!CK$1-1)=0,"",OFFSET(CountryData!$A$1,'Quality check'!$A171-1,'Quality check'!CK$1-1)),"")</f>
        <v/>
      </c>
      <c r="CL171" s="308" t="str">
        <f ca="1">IF(AND(ISNUMBER($A171),ISNUMBER(CL$1)),IF(OFFSET(CountryData!$A$1,'Quality check'!$A171-1,'Quality check'!CL$1-1)=0,"",OFFSET(CountryData!$A$1,'Quality check'!$A171-1,'Quality check'!CL$1-1)),"")</f>
        <v/>
      </c>
      <c r="CM171" s="308" t="str">
        <f ca="1">IF(AND(ISNUMBER($A171),ISNUMBER(CM$1)),IF(OFFSET(CountryData!$A$1,'Quality check'!$A171-1,'Quality check'!CM$1-1)=0,"",OFFSET(CountryData!$A$1,'Quality check'!$A171-1,'Quality check'!CM$1-1)),"")</f>
        <v/>
      </c>
      <c r="CN171" s="308" t="str">
        <f ca="1">IF(AND(ISNUMBER($A171),ISNUMBER(CN$1)),IF(OFFSET(CountryData!$A$1,'Quality check'!$A171-1,'Quality check'!CN$1-1)=0,"",OFFSET(CountryData!$A$1,'Quality check'!$A171-1,'Quality check'!CN$1-1)),"")</f>
        <v/>
      </c>
      <c r="CO171" s="308" t="str">
        <f ca="1">IF(AND(ISNUMBER($A171),ISNUMBER(CO$1)),IF(OFFSET(CountryData!$A$1,'Quality check'!$A171-1,'Quality check'!CO$1-1)=0,"",OFFSET(CountryData!$A$1,'Quality check'!$A171-1,'Quality check'!CO$1-1)),"")</f>
        <v/>
      </c>
      <c r="CP171" s="308" t="str">
        <f ca="1">IF(AND(ISNUMBER($A171),ISNUMBER(CP$1)),IF(OFFSET(CountryData!$A$1,'Quality check'!$A171-1,'Quality check'!CP$1-1)=0,"",OFFSET(CountryData!$A$1,'Quality check'!$A171-1,'Quality check'!CP$1-1)),"")</f>
        <v/>
      </c>
      <c r="CQ171" s="308" t="str">
        <f ca="1">IF(AND(ISNUMBER($A171),ISNUMBER(CQ$1)),IF(OFFSET(CountryData!$A$1,'Quality check'!$A171-1,'Quality check'!CQ$1-1)=0,"",OFFSET(CountryData!$A$1,'Quality check'!$A171-1,'Quality check'!CQ$1-1)),"")</f>
        <v/>
      </c>
      <c r="CR171" s="203" t="str">
        <f ca="1">IF(AND(ISNUMBER($A171),ISNUMBER(CR$1)),IF(OFFSET(CountryData!$A$1,'Quality check'!$A171-1,'Quality check'!CR$1-1)=0,"",OFFSET(CountryData!$A$1,'Quality check'!$A171-1,'Quality check'!CR$1-1)),"")</f>
        <v/>
      </c>
      <c r="CS171" s="203" t="str">
        <f ca="1">IF(AND(ISNUMBER($A171),ISNUMBER(CS$1)),IF(OFFSET(CountryData!$A$1,'Quality check'!$A171-1,'Quality check'!CS$1-1)=0,"",OFFSET(CountryData!$A$1,'Quality check'!$A171-1,'Quality check'!CS$1-1)),"")</f>
        <v/>
      </c>
      <c r="CT171" s="203" t="str">
        <f ca="1">IF(AND(ISNUMBER($A171),ISNUMBER(CT$1)),IF(OFFSET(CountryData!$A$1,'Quality check'!$A171-1,'Quality check'!CT$1-1)=0,"",OFFSET(CountryData!$A$1,'Quality check'!$A171-1,'Quality check'!CT$1-1)),"")</f>
        <v/>
      </c>
      <c r="CU171" s="203" t="str">
        <f ca="1">IF(AND(ISNUMBER($A171),ISNUMBER(CU$1)),IF(OFFSET(CountryData!$A$1,'Quality check'!$A171-1,'Quality check'!CU$1-1)=0,"",OFFSET(CountryData!$A$1,'Quality check'!$A171-1,'Quality check'!CU$1-1)),"")</f>
        <v/>
      </c>
      <c r="CV171" s="203" t="str">
        <f ca="1">IF(AND(ISNUMBER($A171),ISNUMBER(CV$1)),IF(OFFSET(CountryData!$A$1,'Quality check'!$A171-1,'Quality check'!CV$1-1)=0,"",OFFSET(CountryData!$A$1,'Quality check'!$A171-1,'Quality check'!CV$1-1)),"")</f>
        <v/>
      </c>
      <c r="CW171" s="203" t="str">
        <f ca="1">IF(AND(ISNUMBER($A171),ISNUMBER(CW$1)),IF(OFFSET(CountryData!$A$1,'Quality check'!$A171-1,'Quality check'!CW$1-1)=0,"",OFFSET(CountryData!$A$1,'Quality check'!$A171-1,'Quality check'!CW$1-1)),"")</f>
        <v/>
      </c>
      <c r="CX171" s="203" t="str">
        <f ca="1">IF(AND(ISNUMBER($A171),ISNUMBER(CX$1)),IF(OFFSET(CountryData!$A$1,'Quality check'!$A171-1,'Quality check'!CX$1-1)=0,"",OFFSET(CountryData!$A$1,'Quality check'!$A171-1,'Quality check'!CX$1-1)),"")</f>
        <v/>
      </c>
      <c r="CY171" s="203" t="str">
        <f ca="1">IF(AND(ISNUMBER($A171),ISNUMBER(CY$1)),IF(OFFSET(CountryData!$A$1,'Quality check'!$A171-1,'Quality check'!CY$1-1)=0,"",OFFSET(CountryData!$A$1,'Quality check'!$A171-1,'Quality check'!CY$1-1)),"")</f>
        <v/>
      </c>
      <c r="CZ171" s="308" t="str">
        <f ca="1">IF(AND(ISNUMBER($A171),ISNUMBER(CZ$1)),IF(OFFSET(CountryData!$A$1,'Quality check'!$A171-1,'Quality check'!CZ$1-1)=0,"",OFFSET(CountryData!$A$1,'Quality check'!$A171-1,'Quality check'!CZ$1-1)),"")</f>
        <v/>
      </c>
      <c r="DA171" s="308" t="str">
        <f ca="1">IF(AND(ISNUMBER($A171),ISNUMBER(DA$1)),IF(OFFSET(CountryData!$A$1,'Quality check'!$A171-1,'Quality check'!DA$1-1)=0,"",OFFSET(CountryData!$A$1,'Quality check'!$A171-1,'Quality check'!DA$1-1)),"")</f>
        <v/>
      </c>
      <c r="DB171" s="202" t="str">
        <f ca="1">IF(AND(ISNUMBER($A171),ISNUMBER(DB$1)),IF(OFFSET(CountryData!$A$1,'Quality check'!$A171-1,'Quality check'!DB$1-1)=0,"",OFFSET(CountryData!$A$1,'Quality check'!$A171-1,'Quality check'!DB$1-1)),"")</f>
        <v/>
      </c>
      <c r="DC171" s="308" t="str">
        <f ca="1">IF(AND(ISNUMBER($A171),ISNUMBER(DC$1)),IF(OFFSET(CountryData!$A$1,'Quality check'!$A171-1,'Quality check'!DC$1-1)=0,"",OFFSET(CountryData!$A$1,'Quality check'!$A171-1,'Quality check'!DC$1-1)),"")</f>
        <v/>
      </c>
      <c r="DD171" s="308" t="str">
        <f ca="1">IF(AND(ISNUMBER($A171),ISNUMBER(DD$1)),IF(OFFSET(CountryData!$A$1,'Quality check'!$A171-1,'Quality check'!DD$1-1)=0,"",OFFSET(CountryData!$A$1,'Quality check'!$A171-1,'Quality check'!DD$1-1)),"")</f>
        <v/>
      </c>
      <c r="DE171" s="202" t="str">
        <f ca="1">IF(AND(ISNUMBER($A171),ISNUMBER(DE$1)),IF(OFFSET(CountryData!$A$1,'Quality check'!$A171-1,'Quality check'!DE$1-1)=0,"",OFFSET(CountryData!$A$1,'Quality check'!$A171-1,'Quality check'!DE$1-1)),"")</f>
        <v/>
      </c>
      <c r="DF171" s="203" t="str">
        <f ca="1">IF(AND(ISNUMBER($A171),ISNUMBER(DF$1)),IF(OFFSET(CountryData!$A$1,'Quality check'!$A171-1,'Quality check'!DF$1-1)=0,"",OFFSET(CountryData!$A$1,'Quality check'!$A171-1,'Quality check'!DF$1-1)),"")</f>
        <v/>
      </c>
      <c r="DG171" s="308" t="str">
        <f ca="1">IF(AND(ISNUMBER($A171),ISNUMBER(DG$1)),IF(OFFSET(CountryData!$A$1,'Quality check'!$A171-1,'Quality check'!DG$1-1)=0,"",OFFSET(CountryData!$A$1,'Quality check'!$A171-1,'Quality check'!DG$1-1)),"")</f>
        <v/>
      </c>
      <c r="DH171" s="203" t="str">
        <f ca="1">IF(AND(ISNUMBER($A171),ISNUMBER(DH$1)),IF(OFFSET(CountryData!$A$1,'Quality check'!$A171-1,'Quality check'!DH$1-1)=0,"",OFFSET(CountryData!$A$1,'Quality check'!$A171-1,'Quality check'!DH$1-1)),"")</f>
        <v/>
      </c>
      <c r="DI171" s="308" t="str">
        <f ca="1">IF(AND(ISNUMBER($A171),ISNUMBER(DI$1)),IF(OFFSET(CountryData!$A$1,'Quality check'!$A171-1,'Quality check'!DI$1-1)=0,"",OFFSET(CountryData!$A$1,'Quality check'!$A171-1,'Quality check'!DI$1-1)),"")</f>
        <v/>
      </c>
      <c r="DJ171" s="308" t="str">
        <f ca="1">IF(AND(ISNUMBER($A171),ISNUMBER(DJ$1)),IF(OFFSET(CountryData!$A$1,'Quality check'!$A171-1,'Quality check'!DJ$1-1)=0,"",OFFSET(CountryData!$A$1,'Quality check'!$A171-1,'Quality check'!DJ$1-1)),"")</f>
        <v/>
      </c>
      <c r="DK171" s="203" t="str">
        <f ca="1">IF(AND(ISNUMBER($A171),ISNUMBER(DK$1)),IF(OFFSET(CountryData!$A$1,'Quality check'!$A171-1,'Quality check'!DK$1-1)=0,"",OFFSET(CountryData!$A$1,'Quality check'!$A171-1,'Quality check'!DK$1-1)),"")</f>
        <v/>
      </c>
      <c r="DL171" s="203" t="str">
        <f ca="1">IF(AND(ISNUMBER($A171),ISNUMBER(DL$1)),IF(OFFSET(CountryData!$A$1,'Quality check'!$A171-1,'Quality check'!DL$1-1)=0,"",OFFSET(CountryData!$A$1,'Quality check'!$A171-1,'Quality check'!DL$1-1)),"")</f>
        <v/>
      </c>
      <c r="DM171" s="203" t="str">
        <f ca="1">IF(AND(ISNUMBER($A171),ISNUMBER(DM$1)),IF(OFFSET(CountryData!$A$1,'Quality check'!$A171-1,'Quality check'!DM$1-1)=0,"",OFFSET(CountryData!$A$1,'Quality check'!$A171-1,'Quality check'!DM$1-1)),"")</f>
        <v/>
      </c>
      <c r="DN171" s="203" t="str">
        <f ca="1">IF(AND(ISNUMBER($A171),ISNUMBER(DN$1)),IF(OFFSET(CountryData!$A$1,'Quality check'!$A171-1,'Quality check'!DN$1-1)=0,"",OFFSET(CountryData!$A$1,'Quality check'!$A171-1,'Quality check'!DN$1-1)),"")</f>
        <v/>
      </c>
      <c r="DO171" t="str">
        <f ca="1">IF(AND(ISNUMBER($A171),ISNUMBER(DO$1)),IF(OFFSET(CountryData!$A$1,'Quality check'!$A171-1,'Quality check'!DO$1-1)=0,"",OFFSET(CountryData!$A$1,'Quality check'!$A171-1,'Quality check'!DO$1-1)),"")</f>
        <v/>
      </c>
      <c r="DP171" t="str">
        <f ca="1">IF(AND(ISNUMBER($A171),ISNUMBER(DP$1)),IF(OFFSET(CountryData!$A$1,'Quality check'!$A171-1,'Quality check'!DP$1-1)=0,"",OFFSET(CountryData!$A$1,'Quality check'!$A171-1,'Quality check'!DP$1-1)),"")</f>
        <v/>
      </c>
      <c r="EF171" t="str">
        <f t="shared" si="17"/>
        <v/>
      </c>
      <c r="EG171" t="str">
        <f t="shared" si="18"/>
        <v/>
      </c>
      <c r="EH171" t="str">
        <f t="shared" si="16"/>
        <v/>
      </c>
    </row>
    <row r="172" spans="1:138" x14ac:dyDescent="0.25">
      <c r="A172" s="114" t="str">
        <f>IF(ISNUMBER(MATCH(C172,CountryData!$EM:$EM,0)),MATCH(C172,CountryData!$EM:$EM,0),"")</f>
        <v/>
      </c>
      <c r="F172" s="203" t="str">
        <f ca="1">IF(AND(ISNUMBER($A172),ISNUMBER(F$1)),IF(OFFSET(CountryData!$A$1,'Quality check'!$A172-1,'Quality check'!F$1-1)=0,"",OFFSET(CountryData!$A$1,'Quality check'!$A172-1,'Quality check'!F$1-1)),"")</f>
        <v/>
      </c>
      <c r="G172" s="203" t="str">
        <f ca="1">IF(AND(ISNUMBER($A172),ISNUMBER(G$1)),IF(OFFSET(CountryData!$A$1,'Quality check'!$A172-1,'Quality check'!G$1-1)=0,"",OFFSET(CountryData!$A$1,'Quality check'!$A172-1,'Quality check'!G$1-1)),"")</f>
        <v/>
      </c>
      <c r="H172" s="202" t="str">
        <f ca="1">IF(AND(ISNUMBER($A172),ISNUMBER(H$1)),IF(OFFSET(CountryData!$A$1,'Quality check'!$A172-1,'Quality check'!H$1-1)=0,"",OFFSET(CountryData!$A$1,'Quality check'!$A172-1,'Quality check'!H$1-1)),"")</f>
        <v/>
      </c>
      <c r="I172" s="202" t="str">
        <f ca="1">IF(AND(ISNUMBER($A172),ISNUMBER(I$1)),IF(OFFSET(CountryData!$A$1,'Quality check'!$A172-1,'Quality check'!I$1-1)=0,"",OFFSET(CountryData!$A$1,'Quality check'!$A172-1,'Quality check'!I$1-1)),"")</f>
        <v/>
      </c>
      <c r="J172" s="203" t="str">
        <f ca="1">IF(AND(ISNUMBER($A172),ISNUMBER(J$1)),IF(OFFSET(CountryData!$A$1,'Quality check'!$A172-1,'Quality check'!J$1-1)=0,"",OFFSET(CountryData!$A$1,'Quality check'!$A172-1,'Quality check'!J$1-1)),"")</f>
        <v/>
      </c>
      <c r="K172" s="203" t="str">
        <f ca="1">IF(AND(ISNUMBER($A172),ISNUMBER(K$1)),IF(OFFSET(CountryData!$A$1,'Quality check'!$A172-1,'Quality check'!K$1-1)=0,"",OFFSET(CountryData!$A$1,'Quality check'!$A172-1,'Quality check'!K$1-1)),"")</f>
        <v/>
      </c>
      <c r="L172" s="203" t="str">
        <f ca="1">IF(AND(ISNUMBER($A172),ISNUMBER(L$1)),IF(OFFSET(CountryData!$A$1,'Quality check'!$A172-1,'Quality check'!L$1-1)=0,"",OFFSET(CountryData!$A$1,'Quality check'!$A172-1,'Quality check'!L$1-1)),"")</f>
        <v/>
      </c>
      <c r="M172" s="203" t="str">
        <f ca="1">IF(AND(ISNUMBER($A172),ISNUMBER(M$1)),IF(OFFSET(CountryData!$A$1,'Quality check'!$A172-1,'Quality check'!M$1-1)=0,"",OFFSET(CountryData!$A$1,'Quality check'!$A172-1,'Quality check'!M$1-1)),"")</f>
        <v/>
      </c>
      <c r="N172" s="203" t="str">
        <f ca="1">IF(AND(ISNUMBER($A172),ISNUMBER(N$1)),IF(OFFSET(CountryData!$A$1,'Quality check'!$A172-1,'Quality check'!N$1-1)=0,"",OFFSET(CountryData!$A$1,'Quality check'!$A172-1,'Quality check'!N$1-1)),"")</f>
        <v/>
      </c>
      <c r="O172" s="203" t="str">
        <f ca="1">IF(AND(ISNUMBER($A172),ISNUMBER(O$1)),IF(OFFSET(CountryData!$A$1,'Quality check'!$A172-1,'Quality check'!O$1-1)=0,"",OFFSET(CountryData!$A$1,'Quality check'!$A172-1,'Quality check'!O$1-1)),"")</f>
        <v/>
      </c>
      <c r="P172" s="203" t="str">
        <f ca="1">IF(AND(ISNUMBER($A172),ISNUMBER(P$1)),IF(OFFSET(CountryData!$A$1,'Quality check'!$A172-1,'Quality check'!P$1-1)=0,"",OFFSET(CountryData!$A$1,'Quality check'!$A172-1,'Quality check'!P$1-1)),"")</f>
        <v/>
      </c>
      <c r="Q172" s="203" t="str">
        <f ca="1">IF(AND(ISNUMBER($A172),ISNUMBER(Q$1)),IF(OFFSET(CountryData!$A$1,'Quality check'!$A172-1,'Quality check'!Q$1-1)=0,"",OFFSET(CountryData!$A$1,'Quality check'!$A172-1,'Quality check'!Q$1-1)),"")</f>
        <v/>
      </c>
      <c r="R172" s="203" t="str">
        <f ca="1">IF(AND(ISNUMBER($A172),ISNUMBER(R$1)),IF(OFFSET(CountryData!$A$1,'Quality check'!$A172-1,'Quality check'!R$1-1)=0,"",OFFSET(CountryData!$A$1,'Quality check'!$A172-1,'Quality check'!R$1-1)),"")</f>
        <v/>
      </c>
      <c r="S172" s="203" t="str">
        <f ca="1">IF(AND(ISNUMBER($A172),ISNUMBER(S$1)),IF(OFFSET(CountryData!$A$1,'Quality check'!$A172-1,'Quality check'!S$1-1)=0,"",OFFSET(CountryData!$A$1,'Quality check'!$A172-1,'Quality check'!S$1-1)),"")</f>
        <v/>
      </c>
      <c r="T172" s="202" t="str">
        <f ca="1">IF(AND(ISNUMBER($A172),ISNUMBER(T$1)),IF(OFFSET(CountryData!$A$1,'Quality check'!$A172-1,'Quality check'!T$1-1)=0,"",OFFSET(CountryData!$A$1,'Quality check'!$A172-1,'Quality check'!T$1-1)),"")</f>
        <v/>
      </c>
      <c r="U172" s="203" t="str">
        <f ca="1">IF(AND(ISNUMBER($A172),ISNUMBER(U$1)),IF(OFFSET(CountryData!$A$1,'Quality check'!$A172-1,'Quality check'!U$1-1)=0,"",OFFSET(CountryData!$A$1,'Quality check'!$A172-1,'Quality check'!U$1-1)),"")</f>
        <v/>
      </c>
      <c r="V172" s="203" t="str">
        <f ca="1">IF(AND(ISNUMBER($A172),ISNUMBER(V$1)),IF(OFFSET(CountryData!$A$1,'Quality check'!$A172-1,'Quality check'!V$1-1)=0,"",OFFSET(CountryData!$A$1,'Quality check'!$A172-1,'Quality check'!V$1-1)),"")</f>
        <v/>
      </c>
      <c r="W172" s="202" t="str">
        <f ca="1">IF(AND(ISNUMBER($A172),ISNUMBER(W$1)),IF(OFFSET(CountryData!$A$1,'Quality check'!$A172-1,'Quality check'!W$1-1)=0,"",OFFSET(CountryData!$A$1,'Quality check'!$A172-1,'Quality check'!W$1-1)),"")</f>
        <v/>
      </c>
      <c r="X172" s="202" t="str">
        <f ca="1">IF(AND(ISNUMBER($A172),ISNUMBER(X$1)),IF(OFFSET(CountryData!$A$1,'Quality check'!$A172-1,'Quality check'!X$1-1)=0,"",OFFSET(CountryData!$A$1,'Quality check'!$A172-1,'Quality check'!X$1-1)),"")</f>
        <v/>
      </c>
      <c r="Y172" s="202" t="str">
        <f ca="1">IF(AND(ISNUMBER($A172),ISNUMBER(Y$1)),IF(OFFSET(CountryData!$A$1,'Quality check'!$A172-1,'Quality check'!Y$1-1)=0,"",OFFSET(CountryData!$A$1,'Quality check'!$A172-1,'Quality check'!Y$1-1)),"")</f>
        <v/>
      </c>
      <c r="Z172" s="202" t="str">
        <f ca="1">IF(AND(ISNUMBER($A172),ISNUMBER(Z$1)),IF(OFFSET(CountryData!$A$1,'Quality check'!$A172-1,'Quality check'!Z$1-1)=0,"",OFFSET(CountryData!$A$1,'Quality check'!$A172-1,'Quality check'!Z$1-1)),"")</f>
        <v/>
      </c>
      <c r="AA172" s="203" t="str">
        <f ca="1">IF(AND(ISNUMBER($A172),ISNUMBER(AA$1)),IF(OFFSET(CountryData!$A$1,'Quality check'!$A172-1,'Quality check'!AA$1-1)=0,"",OFFSET(CountryData!$A$1,'Quality check'!$A172-1,'Quality check'!AA$1-1)),"")</f>
        <v/>
      </c>
      <c r="AB172" s="203" t="str">
        <f ca="1">IF(AND(ISNUMBER($A172),ISNUMBER(AB$1)),IF(OFFSET(CountryData!$A$1,'Quality check'!$A172-1,'Quality check'!AB$1-1)=0,"",OFFSET(CountryData!$A$1,'Quality check'!$A172-1,'Quality check'!AB$1-1)),"")</f>
        <v/>
      </c>
      <c r="AC172" s="203" t="str">
        <f ca="1">IF(AND(ISNUMBER($A172),ISNUMBER(AC$1)),IF(OFFSET(CountryData!$A$1,'Quality check'!$A172-1,'Quality check'!AC$1-1)=0,"",OFFSET(CountryData!$A$1,'Quality check'!$A172-1,'Quality check'!AC$1-1)),"")</f>
        <v/>
      </c>
      <c r="AD172" s="203" t="str">
        <f ca="1">IF(AND(ISNUMBER($A172),ISNUMBER(AD$1)),IF(OFFSET(CountryData!$A$1,'Quality check'!$A172-1,'Quality check'!AD$1-1)=0,"",OFFSET(CountryData!$A$1,'Quality check'!$A172-1,'Quality check'!AD$1-1)),"")</f>
        <v/>
      </c>
      <c r="AE172" s="202" t="str">
        <f ca="1">IF(AND(ISNUMBER($A172),ISNUMBER(AE$1)),IF(OFFSET(CountryData!$A$1,'Quality check'!$A172-1,'Quality check'!AE$1-1)=0,"",OFFSET(CountryData!$A$1,'Quality check'!$A172-1,'Quality check'!AE$1-1)),"")</f>
        <v/>
      </c>
      <c r="AF172" s="308" t="str">
        <f ca="1">IF(AND(ISNUMBER($A172),ISNUMBER(AF$1)),IF(OFFSET(CountryData!$A$1,'Quality check'!$A172-1,'Quality check'!AF$1-1)=0,"",OFFSET(CountryData!$A$1,'Quality check'!$A172-1,'Quality check'!AF$1-1)),"")</f>
        <v/>
      </c>
      <c r="AG172" s="203" t="str">
        <f ca="1">IF(AND(ISNUMBER($A172),ISNUMBER(AG$1)),IF(OFFSET(CountryData!$A$1,'Quality check'!$A172-1,'Quality check'!AG$1-1)=0,"",OFFSET(CountryData!$A$1,'Quality check'!$A172-1,'Quality check'!AG$1-1)),"")</f>
        <v/>
      </c>
      <c r="AH172" s="203" t="str">
        <f ca="1">IF(AND(ISNUMBER($A172),ISNUMBER(AH$1)),IF(OFFSET(CountryData!$A$1,'Quality check'!$A172-1,'Quality check'!AH$1-1)=0,"",OFFSET(CountryData!$A$1,'Quality check'!$A172-1,'Quality check'!AH$1-1)),"")</f>
        <v/>
      </c>
      <c r="AI172" s="203" t="str">
        <f ca="1">IF(AND(ISNUMBER($A172),ISNUMBER(AI$1)),IF(OFFSET(CountryData!$A$1,'Quality check'!$A172-1,'Quality check'!AI$1-1)=0,"",OFFSET(CountryData!$A$1,'Quality check'!$A172-1,'Quality check'!AI$1-1)),"")</f>
        <v/>
      </c>
      <c r="AJ172" s="202" t="str">
        <f ca="1">IF(AND(ISNUMBER($A172),ISNUMBER(AJ$1)),IF(OFFSET(CountryData!$A$1,'Quality check'!$A172-1,'Quality check'!AJ$1-1)=0,"",OFFSET(CountryData!$A$1,'Quality check'!$A172-1,'Quality check'!AJ$1-1)),"")</f>
        <v/>
      </c>
      <c r="AK172" s="202" t="str">
        <f ca="1">IF(AND(ISNUMBER($A172),ISNUMBER(AK$1)),IF(OFFSET(CountryData!$A$1,'Quality check'!$A172-1,'Quality check'!AK$1-1)=0,"",OFFSET(CountryData!$A$1,'Quality check'!$A172-1,'Quality check'!AK$1-1)),"")</f>
        <v/>
      </c>
      <c r="AL172" s="202" t="str">
        <f ca="1">IF(AND(ISNUMBER($A172),ISNUMBER(AL$1)),IF(OFFSET(CountryData!$A$1,'Quality check'!$A172-1,'Quality check'!AL$1-1)=0,"",OFFSET(CountryData!$A$1,'Quality check'!$A172-1,'Quality check'!AL$1-1)),"")</f>
        <v/>
      </c>
      <c r="AM172" s="202" t="str">
        <f ca="1">IF(AND(ISNUMBER($A172),ISNUMBER(AM$1)),IF(OFFSET(CountryData!$A$1,'Quality check'!$A172-1,'Quality check'!AM$1-1)=0,"",OFFSET(CountryData!$A$1,'Quality check'!$A172-1,'Quality check'!AM$1-1)),"")</f>
        <v/>
      </c>
      <c r="AN172" s="202" t="str">
        <f ca="1">IF(AND(ISNUMBER($A172),ISNUMBER(AN$1)),IF(OFFSET(CountryData!$A$1,'Quality check'!$A172-1,'Quality check'!AN$1-1)=0,"",OFFSET(CountryData!$A$1,'Quality check'!$A172-1,'Quality check'!AN$1-1)),"")</f>
        <v/>
      </c>
      <c r="AO172" s="203" t="str">
        <f ca="1">IF(AND(ISNUMBER($A172),ISNUMBER(AO$1)),IF(OFFSET(CountryData!$A$1,'Quality check'!$A172-1,'Quality check'!AO$1-1)=0,"",OFFSET(CountryData!$A$1,'Quality check'!$A172-1,'Quality check'!AO$1-1)),"")</f>
        <v/>
      </c>
      <c r="AP172" s="203" t="str">
        <f ca="1">IF(AND(ISNUMBER($A172),ISNUMBER(AP$1)),IF(OFFSET(CountryData!$A$1,'Quality check'!$A172-1,'Quality check'!AP$1-1)=0,"",OFFSET(CountryData!$A$1,'Quality check'!$A172-1,'Quality check'!AP$1-1)),"")</f>
        <v/>
      </c>
      <c r="AQ172" s="202" t="str">
        <f ca="1">IF(AND(ISNUMBER($A172),ISNUMBER(AQ$1)),IF(OFFSET(CountryData!$A$1,'Quality check'!$A172-1,'Quality check'!AQ$1-1)=0,"",OFFSET(CountryData!$A$1,'Quality check'!$A172-1,'Quality check'!AQ$1-1)),"")</f>
        <v/>
      </c>
      <c r="AR172" s="202" t="str">
        <f ca="1">IF(AND(ISNUMBER($A172),ISNUMBER(AR$1)),IF(OFFSET(CountryData!$A$1,'Quality check'!$A172-1,'Quality check'!AR$1-1)=0,"",OFFSET(CountryData!$A$1,'Quality check'!$A172-1,'Quality check'!AR$1-1)),"")</f>
        <v/>
      </c>
      <c r="AS172" s="202" t="str">
        <f ca="1">IF(AND(ISNUMBER($A172),ISNUMBER(AS$1)),IF(OFFSET(CountryData!$A$1,'Quality check'!$A172-1,'Quality check'!AS$1-1)=0,"",OFFSET(CountryData!$A$1,'Quality check'!$A172-1,'Quality check'!AS$1-1)),"")</f>
        <v/>
      </c>
      <c r="AT172" s="202" t="str">
        <f ca="1">IF(AND(ISNUMBER($A172),ISNUMBER(AT$1)),IF(OFFSET(CountryData!$A$1,'Quality check'!$A172-1,'Quality check'!AT$1-1)=0,"",OFFSET(CountryData!$A$1,'Quality check'!$A172-1,'Quality check'!AT$1-1)),"")</f>
        <v/>
      </c>
      <c r="AU172" s="202" t="str">
        <f ca="1">IF(AND(ISNUMBER($A172),ISNUMBER(AU$1)),IF(OFFSET(CountryData!$A$1,'Quality check'!$A172-1,'Quality check'!AU$1-1)=0,"",OFFSET(CountryData!$A$1,'Quality check'!$A172-1,'Quality check'!AU$1-1)),"")</f>
        <v/>
      </c>
      <c r="AV172" s="202" t="str">
        <f ca="1">IF(AND(ISNUMBER($A172),ISNUMBER(AV$1)),IF(OFFSET(CountryData!$A$1,'Quality check'!$A172-1,'Quality check'!AV$1-1)=0,"",OFFSET(CountryData!$A$1,'Quality check'!$A172-1,'Quality check'!AV$1-1)),"")</f>
        <v/>
      </c>
      <c r="AW172" s="203" t="str">
        <f ca="1">IF(AND(ISNUMBER($A172),ISNUMBER(AW$1)),IF(OFFSET(CountryData!$A$1,'Quality check'!$A172-1,'Quality check'!AW$1-1)=0,"",OFFSET(CountryData!$A$1,'Quality check'!$A172-1,'Quality check'!AW$1-1)),"")</f>
        <v/>
      </c>
      <c r="AX172" s="203" t="str">
        <f ca="1">IF(AND(ISNUMBER($A172),ISNUMBER(AX$1)),IF(OFFSET(CountryData!$A$1,'Quality check'!$A172-1,'Quality check'!AX$1-1)=0,"",OFFSET(CountryData!$A$1,'Quality check'!$A172-1,'Quality check'!AX$1-1)),"")</f>
        <v/>
      </c>
      <c r="AY172" s="202" t="str">
        <f ca="1">IF(AND(ISNUMBER($A172),ISNUMBER(AY$1)),IF(OFFSET(CountryData!$A$1,'Quality check'!$A172-1,'Quality check'!AY$1-1)=0,"",OFFSET(CountryData!$A$1,'Quality check'!$A172-1,'Quality check'!AY$1-1)),"")</f>
        <v/>
      </c>
      <c r="AZ172" s="202" t="str">
        <f ca="1">IF(AND(ISNUMBER($A172),ISNUMBER(AZ$1)),IF(OFFSET(CountryData!$A$1,'Quality check'!$A172-1,'Quality check'!AZ$1-1)=0,"",OFFSET(CountryData!$A$1,'Quality check'!$A172-1,'Quality check'!AZ$1-1)),"")</f>
        <v/>
      </c>
      <c r="BA172" s="202" t="str">
        <f ca="1">IF(AND(ISNUMBER($A172),ISNUMBER(BA$1)),IF(OFFSET(CountryData!$A$1,'Quality check'!$A172-1,'Quality check'!BA$1-1)=0,"",OFFSET(CountryData!$A$1,'Quality check'!$A172-1,'Quality check'!BA$1-1)),"")</f>
        <v/>
      </c>
      <c r="BB172" s="202" t="str">
        <f ca="1">IF(AND(ISNUMBER($A172),ISNUMBER(BB$1)),IF(OFFSET(CountryData!$A$1,'Quality check'!$A172-1,'Quality check'!BB$1-1)=0,"",OFFSET(CountryData!$A$1,'Quality check'!$A172-1,'Quality check'!BB$1-1)),"")</f>
        <v/>
      </c>
      <c r="BC172" s="202" t="str">
        <f ca="1">IF(AND(ISNUMBER($A172),ISNUMBER(BC$1)),IF(OFFSET(CountryData!$A$1,'Quality check'!$A172-1,'Quality check'!BC$1-1)=0,"",OFFSET(CountryData!$A$1,'Quality check'!$A172-1,'Quality check'!BC$1-1)),"")</f>
        <v/>
      </c>
      <c r="BD172" s="313" t="str">
        <f ca="1">IF(AND(ISNUMBER($A172),ISNUMBER(BD$1)),IF(OFFSET(CountryData!$A$1,'Quality check'!$A172-1,'Quality check'!BD$1-1)=0,"",OFFSET(CountryData!$A$1,'Quality check'!$A172-1,'Quality check'!BD$1-1)),"")</f>
        <v/>
      </c>
      <c r="BE172" s="313" t="str">
        <f ca="1">IF(AND(ISNUMBER($A172),ISNUMBER(BE$1)),IF(OFFSET(CountryData!$A$1,'Quality check'!$A172-1,'Quality check'!BE$1-1)=0,"",OFFSET(CountryData!$A$1,'Quality check'!$A172-1,'Quality check'!BE$1-1)),"")</f>
        <v/>
      </c>
      <c r="BF172" s="313" t="str">
        <f ca="1">IF(AND(ISNUMBER($A172),ISNUMBER(BF$1)),IF(OFFSET(CountryData!$A$1,'Quality check'!$A172-1,'Quality check'!BF$1-1)=0,"",OFFSET(CountryData!$A$1,'Quality check'!$A172-1,'Quality check'!BF$1-1)),"")</f>
        <v/>
      </c>
      <c r="BG172" s="203" t="str">
        <f ca="1">IF(AND(ISNUMBER($A172),ISNUMBER(BG$1)),IF(OFFSET(CountryData!$A$1,'Quality check'!$A172-1,'Quality check'!BG$1-1)=0,"",OFFSET(CountryData!$A$1,'Quality check'!$A172-1,'Quality check'!BG$1-1)),"")</f>
        <v/>
      </c>
      <c r="BH172" s="202" t="str">
        <f ca="1">IF(AND(ISNUMBER($A172),ISNUMBER(BH$1)),IF(OFFSET(CountryData!$A$1,'Quality check'!$A172-1,'Quality check'!BH$1-1)=0,"",OFFSET(CountryData!$A$1,'Quality check'!$A172-1,'Quality check'!BH$1-1)),"")</f>
        <v/>
      </c>
      <c r="BI172" s="203" t="str">
        <f ca="1">IF(AND(ISNUMBER($A172),ISNUMBER(BI$1)),IF(OFFSET(CountryData!$A$1,'Quality check'!$A172-1,'Quality check'!BI$1-1)=0,"",OFFSET(CountryData!$A$1,'Quality check'!$A172-1,'Quality check'!BI$1-1)),"")</f>
        <v/>
      </c>
      <c r="BJ172" s="202" t="str">
        <f ca="1">IF(AND(ISNUMBER($A172),ISNUMBER(BJ$1)),IF(OFFSET(CountryData!$A$1,'Quality check'!$A172-1,'Quality check'!BJ$1-1)=0,"",OFFSET(CountryData!$A$1,'Quality check'!$A172-1,'Quality check'!BJ$1-1)),"")</f>
        <v/>
      </c>
      <c r="BK172" s="202" t="str">
        <f ca="1">IF(AND(ISNUMBER($A172),ISNUMBER(BK$1)),IF(OFFSET(CountryData!$A$1,'Quality check'!$A172-1,'Quality check'!BK$1-1)=0,"",OFFSET(CountryData!$A$1,'Quality check'!$A172-1,'Quality check'!BK$1-1)),"")</f>
        <v/>
      </c>
      <c r="BL172" s="308" t="str">
        <f ca="1">IF(AND(ISNUMBER($A172),ISNUMBER(BL$1)),IF(OFFSET(CountryData!$A$1,'Quality check'!$A172-1,'Quality check'!BL$1-1)=0,"",OFFSET(CountryData!$A$1,'Quality check'!$A172-1,'Quality check'!BL$1-1)),"")</f>
        <v/>
      </c>
      <c r="BM172" s="308" t="str">
        <f ca="1">IF(AND(ISNUMBER($A172),ISNUMBER(BM$1)),IF(OFFSET(CountryData!$A$1,'Quality check'!$A172-1,'Quality check'!BM$1-1)=0,"",OFFSET(CountryData!$A$1,'Quality check'!$A172-1,'Quality check'!BM$1-1)),"")</f>
        <v/>
      </c>
      <c r="BN172" s="308" t="str">
        <f ca="1">IF(AND(ISNUMBER($A172),ISNUMBER(BN$1)),IF(OFFSET(CountryData!$A$1,'Quality check'!$A172-1,'Quality check'!BN$1-1)=0,"",OFFSET(CountryData!$A$1,'Quality check'!$A172-1,'Quality check'!BN$1-1)),"")</f>
        <v/>
      </c>
      <c r="BO172" s="308" t="str">
        <f ca="1">IF(AND(ISNUMBER($A172),ISNUMBER(BO$1)),IF(OFFSET(CountryData!$A$1,'Quality check'!$A172-1,'Quality check'!BO$1-1)=0,"",OFFSET(CountryData!$A$1,'Quality check'!$A172-1,'Quality check'!BO$1-1)),"")</f>
        <v/>
      </c>
      <c r="BP172" s="308" t="str">
        <f ca="1">IF(AND(ISNUMBER($A172),ISNUMBER(BP$1)),IF(OFFSET(CountryData!$A$1,'Quality check'!$A172-1,'Quality check'!BP$1-1)=0,"",OFFSET(CountryData!$A$1,'Quality check'!$A172-1,'Quality check'!BP$1-1)),"")</f>
        <v/>
      </c>
      <c r="BQ172" s="308" t="str">
        <f ca="1">IF(AND(ISNUMBER($A172),ISNUMBER(BQ$1)),IF(OFFSET(CountryData!$A$1,'Quality check'!$A172-1,'Quality check'!BQ$1-1)=0,"",OFFSET(CountryData!$A$1,'Quality check'!$A172-1,'Quality check'!BQ$1-1)),"")</f>
        <v/>
      </c>
      <c r="BR172" s="308" t="str">
        <f ca="1">IF(AND(ISNUMBER($A172),ISNUMBER(BR$1)),IF(OFFSET(CountryData!$A$1,'Quality check'!$A172-1,'Quality check'!BR$1-1)=0,"",OFFSET(CountryData!$A$1,'Quality check'!$A172-1,'Quality check'!BR$1-1)),"")</f>
        <v/>
      </c>
      <c r="BS172" s="308" t="str">
        <f ca="1">IF(AND(ISNUMBER($A172),ISNUMBER(BS$1)),IF(OFFSET(CountryData!$A$1,'Quality check'!$A172-1,'Quality check'!BS$1-1)=0,"",OFFSET(CountryData!$A$1,'Quality check'!$A172-1,'Quality check'!BS$1-1)),"")</f>
        <v/>
      </c>
      <c r="BT172" s="308" t="str">
        <f ca="1">IF(AND(ISNUMBER($A172),ISNUMBER(BT$1)),IF(OFFSET(CountryData!$A$1,'Quality check'!$A172-1,'Quality check'!BT$1-1)=0,"",OFFSET(CountryData!$A$1,'Quality check'!$A172-1,'Quality check'!BT$1-1)),"")</f>
        <v/>
      </c>
      <c r="BU172" s="308" t="str">
        <f ca="1">IF(AND(ISNUMBER($A172),ISNUMBER(BU$1)),IF(OFFSET(CountryData!$A$1,'Quality check'!$A172-1,'Quality check'!BU$1-1)=0,"",OFFSET(CountryData!$A$1,'Quality check'!$A172-1,'Quality check'!BU$1-1)),"")</f>
        <v/>
      </c>
      <c r="BV172" s="308" t="str">
        <f ca="1">IF(AND(ISNUMBER($A172),ISNUMBER(BV$1)),IF(OFFSET(CountryData!$A$1,'Quality check'!$A172-1,'Quality check'!BV$1-1)=0,"",OFFSET(CountryData!$A$1,'Quality check'!$A172-1,'Quality check'!BV$1-1)),"")</f>
        <v/>
      </c>
      <c r="BW172" s="308" t="str">
        <f ca="1">IF(AND(ISNUMBER($A172),ISNUMBER(BW$1)),IF(OFFSET(CountryData!$A$1,'Quality check'!$A172-1,'Quality check'!BW$1-1)=0,"",OFFSET(CountryData!$A$1,'Quality check'!$A172-1,'Quality check'!BW$1-1)),"")</f>
        <v/>
      </c>
      <c r="BX172" s="202" t="str">
        <f ca="1">IF(AND(ISNUMBER($A172),ISNUMBER(BX$1)),IF(OFFSET(CountryData!$A$1,'Quality check'!$A172-1,'Quality check'!BX$1-1)=0,"",OFFSET(CountryData!$A$1,'Quality check'!$A172-1,'Quality check'!BX$1-1)),"")</f>
        <v/>
      </c>
      <c r="BY172" s="308" t="str">
        <f ca="1">IF(AND(ISNUMBER($A172),ISNUMBER(BY$1)),IF(OFFSET(CountryData!$A$1,'Quality check'!$A172-1,'Quality check'!BY$1-1)=0,"",OFFSET(CountryData!$A$1,'Quality check'!$A172-1,'Quality check'!BY$1-1)),"")</f>
        <v/>
      </c>
      <c r="BZ172" s="308" t="str">
        <f ca="1">IF(AND(ISNUMBER($A172),ISNUMBER(BZ$1)),IF(OFFSET(CountryData!$A$1,'Quality check'!$A172-1,'Quality check'!BZ$1-1)=0,"",OFFSET(CountryData!$A$1,'Quality check'!$A172-1,'Quality check'!BZ$1-1)),"")</f>
        <v/>
      </c>
      <c r="CA172" s="308" t="str">
        <f ca="1">IF(AND(ISNUMBER($A172),ISNUMBER(CA$1)),IF(OFFSET(CountryData!$A$1,'Quality check'!$A172-1,'Quality check'!CA$1-1)=0,"",OFFSET(CountryData!$A$1,'Quality check'!$A172-1,'Quality check'!CA$1-1)),"")</f>
        <v/>
      </c>
      <c r="CB172" s="308" t="str">
        <f ca="1">IF(AND(ISNUMBER($A172),ISNUMBER(CB$1)),IF(OFFSET(CountryData!$A$1,'Quality check'!$A172-1,'Quality check'!CB$1-1)=0,"",OFFSET(CountryData!$A$1,'Quality check'!$A172-1,'Quality check'!CB$1-1)),"")</f>
        <v/>
      </c>
      <c r="CC172" s="308" t="str">
        <f ca="1">IF(AND(ISNUMBER($A172),ISNUMBER(CC$1)),IF(OFFSET(CountryData!$A$1,'Quality check'!$A172-1,'Quality check'!CC$1-1)=0,"",OFFSET(CountryData!$A$1,'Quality check'!$A172-1,'Quality check'!CC$1-1)),"")</f>
        <v/>
      </c>
      <c r="CD172" s="308" t="str">
        <f ca="1">IF(AND(ISNUMBER($A172),ISNUMBER(CD$1)),IF(OFFSET(CountryData!$A$1,'Quality check'!$A172-1,'Quality check'!CD$1-1)=0,"",OFFSET(CountryData!$A$1,'Quality check'!$A172-1,'Quality check'!CD$1-1)),"")</f>
        <v/>
      </c>
      <c r="CE172" s="308" t="str">
        <f ca="1">IF(AND(ISNUMBER($A172),ISNUMBER(CE$1)),IF(OFFSET(CountryData!$A$1,'Quality check'!$A172-1,'Quality check'!CE$1-1)=0,"",OFFSET(CountryData!$A$1,'Quality check'!$A172-1,'Quality check'!CE$1-1)),"")</f>
        <v/>
      </c>
      <c r="CF172" s="308" t="str">
        <f ca="1">IF(AND(ISNUMBER($A172),ISNUMBER(CF$1)),IF(OFFSET(CountryData!$A$1,'Quality check'!$A172-1,'Quality check'!CF$1-1)=0,"",OFFSET(CountryData!$A$1,'Quality check'!$A172-1,'Quality check'!CF$1-1)),"")</f>
        <v/>
      </c>
      <c r="CG172" s="308" t="str">
        <f ca="1">IF(AND(ISNUMBER($A172),ISNUMBER(CG$1)),IF(OFFSET(CountryData!$A$1,'Quality check'!$A172-1,'Quality check'!CG$1-1)=0,"",OFFSET(CountryData!$A$1,'Quality check'!$A172-1,'Quality check'!CG$1-1)),"")</f>
        <v/>
      </c>
      <c r="CH172" s="308" t="str">
        <f ca="1">IF(AND(ISNUMBER($A172),ISNUMBER(CH$1)),IF(OFFSET(CountryData!$A$1,'Quality check'!$A172-1,'Quality check'!CH$1-1)=0,"",OFFSET(CountryData!$A$1,'Quality check'!$A172-1,'Quality check'!CH$1-1)),"")</f>
        <v/>
      </c>
      <c r="CI172" s="308" t="str">
        <f ca="1">IF(AND(ISNUMBER($A172),ISNUMBER(CI$1)),IF(OFFSET(CountryData!$A$1,'Quality check'!$A172-1,'Quality check'!CI$1-1)=0,"",OFFSET(CountryData!$A$1,'Quality check'!$A172-1,'Quality check'!CI$1-1)),"")</f>
        <v/>
      </c>
      <c r="CJ172" s="308" t="str">
        <f ca="1">IF(AND(ISNUMBER($A172),ISNUMBER(CJ$1)),IF(OFFSET(CountryData!$A$1,'Quality check'!$A172-1,'Quality check'!CJ$1-1)=0,"",OFFSET(CountryData!$A$1,'Quality check'!$A172-1,'Quality check'!CJ$1-1)),"")</f>
        <v/>
      </c>
      <c r="CK172" s="202" t="str">
        <f ca="1">IF(AND(ISNUMBER($A172),ISNUMBER(CK$1)),IF(OFFSET(CountryData!$A$1,'Quality check'!$A172-1,'Quality check'!CK$1-1)=0,"",OFFSET(CountryData!$A$1,'Quality check'!$A172-1,'Quality check'!CK$1-1)),"")</f>
        <v/>
      </c>
      <c r="CL172" s="308" t="str">
        <f ca="1">IF(AND(ISNUMBER($A172),ISNUMBER(CL$1)),IF(OFFSET(CountryData!$A$1,'Quality check'!$A172-1,'Quality check'!CL$1-1)=0,"",OFFSET(CountryData!$A$1,'Quality check'!$A172-1,'Quality check'!CL$1-1)),"")</f>
        <v/>
      </c>
      <c r="CM172" s="308" t="str">
        <f ca="1">IF(AND(ISNUMBER($A172),ISNUMBER(CM$1)),IF(OFFSET(CountryData!$A$1,'Quality check'!$A172-1,'Quality check'!CM$1-1)=0,"",OFFSET(CountryData!$A$1,'Quality check'!$A172-1,'Quality check'!CM$1-1)),"")</f>
        <v/>
      </c>
      <c r="CN172" s="308" t="str">
        <f ca="1">IF(AND(ISNUMBER($A172),ISNUMBER(CN$1)),IF(OFFSET(CountryData!$A$1,'Quality check'!$A172-1,'Quality check'!CN$1-1)=0,"",OFFSET(CountryData!$A$1,'Quality check'!$A172-1,'Quality check'!CN$1-1)),"")</f>
        <v/>
      </c>
      <c r="CO172" s="308" t="str">
        <f ca="1">IF(AND(ISNUMBER($A172),ISNUMBER(CO$1)),IF(OFFSET(CountryData!$A$1,'Quality check'!$A172-1,'Quality check'!CO$1-1)=0,"",OFFSET(CountryData!$A$1,'Quality check'!$A172-1,'Quality check'!CO$1-1)),"")</f>
        <v/>
      </c>
      <c r="CP172" s="308" t="str">
        <f ca="1">IF(AND(ISNUMBER($A172),ISNUMBER(CP$1)),IF(OFFSET(CountryData!$A$1,'Quality check'!$A172-1,'Quality check'!CP$1-1)=0,"",OFFSET(CountryData!$A$1,'Quality check'!$A172-1,'Quality check'!CP$1-1)),"")</f>
        <v/>
      </c>
      <c r="CQ172" s="308" t="str">
        <f ca="1">IF(AND(ISNUMBER($A172),ISNUMBER(CQ$1)),IF(OFFSET(CountryData!$A$1,'Quality check'!$A172-1,'Quality check'!CQ$1-1)=0,"",OFFSET(CountryData!$A$1,'Quality check'!$A172-1,'Quality check'!CQ$1-1)),"")</f>
        <v/>
      </c>
      <c r="CR172" s="203" t="str">
        <f ca="1">IF(AND(ISNUMBER($A172),ISNUMBER(CR$1)),IF(OFFSET(CountryData!$A$1,'Quality check'!$A172-1,'Quality check'!CR$1-1)=0,"",OFFSET(CountryData!$A$1,'Quality check'!$A172-1,'Quality check'!CR$1-1)),"")</f>
        <v/>
      </c>
      <c r="CS172" s="203" t="str">
        <f ca="1">IF(AND(ISNUMBER($A172),ISNUMBER(CS$1)),IF(OFFSET(CountryData!$A$1,'Quality check'!$A172-1,'Quality check'!CS$1-1)=0,"",OFFSET(CountryData!$A$1,'Quality check'!$A172-1,'Quality check'!CS$1-1)),"")</f>
        <v/>
      </c>
      <c r="CT172" s="203" t="str">
        <f ca="1">IF(AND(ISNUMBER($A172),ISNUMBER(CT$1)),IF(OFFSET(CountryData!$A$1,'Quality check'!$A172-1,'Quality check'!CT$1-1)=0,"",OFFSET(CountryData!$A$1,'Quality check'!$A172-1,'Quality check'!CT$1-1)),"")</f>
        <v/>
      </c>
      <c r="CU172" s="203" t="str">
        <f ca="1">IF(AND(ISNUMBER($A172),ISNUMBER(CU$1)),IF(OFFSET(CountryData!$A$1,'Quality check'!$A172-1,'Quality check'!CU$1-1)=0,"",OFFSET(CountryData!$A$1,'Quality check'!$A172-1,'Quality check'!CU$1-1)),"")</f>
        <v/>
      </c>
      <c r="CV172" s="203" t="str">
        <f ca="1">IF(AND(ISNUMBER($A172),ISNUMBER(CV$1)),IF(OFFSET(CountryData!$A$1,'Quality check'!$A172-1,'Quality check'!CV$1-1)=0,"",OFFSET(CountryData!$A$1,'Quality check'!$A172-1,'Quality check'!CV$1-1)),"")</f>
        <v/>
      </c>
      <c r="CW172" s="203" t="str">
        <f ca="1">IF(AND(ISNUMBER($A172),ISNUMBER(CW$1)),IF(OFFSET(CountryData!$A$1,'Quality check'!$A172-1,'Quality check'!CW$1-1)=0,"",OFFSET(CountryData!$A$1,'Quality check'!$A172-1,'Quality check'!CW$1-1)),"")</f>
        <v/>
      </c>
      <c r="CX172" s="203" t="str">
        <f ca="1">IF(AND(ISNUMBER($A172),ISNUMBER(CX$1)),IF(OFFSET(CountryData!$A$1,'Quality check'!$A172-1,'Quality check'!CX$1-1)=0,"",OFFSET(CountryData!$A$1,'Quality check'!$A172-1,'Quality check'!CX$1-1)),"")</f>
        <v/>
      </c>
      <c r="CY172" s="203" t="str">
        <f ca="1">IF(AND(ISNUMBER($A172),ISNUMBER(CY$1)),IF(OFFSET(CountryData!$A$1,'Quality check'!$A172-1,'Quality check'!CY$1-1)=0,"",OFFSET(CountryData!$A$1,'Quality check'!$A172-1,'Quality check'!CY$1-1)),"")</f>
        <v/>
      </c>
      <c r="CZ172" s="308" t="str">
        <f ca="1">IF(AND(ISNUMBER($A172),ISNUMBER(CZ$1)),IF(OFFSET(CountryData!$A$1,'Quality check'!$A172-1,'Quality check'!CZ$1-1)=0,"",OFFSET(CountryData!$A$1,'Quality check'!$A172-1,'Quality check'!CZ$1-1)),"")</f>
        <v/>
      </c>
      <c r="DA172" s="308" t="str">
        <f ca="1">IF(AND(ISNUMBER($A172),ISNUMBER(DA$1)),IF(OFFSET(CountryData!$A$1,'Quality check'!$A172-1,'Quality check'!DA$1-1)=0,"",OFFSET(CountryData!$A$1,'Quality check'!$A172-1,'Quality check'!DA$1-1)),"")</f>
        <v/>
      </c>
      <c r="DB172" s="202" t="str">
        <f ca="1">IF(AND(ISNUMBER($A172),ISNUMBER(DB$1)),IF(OFFSET(CountryData!$A$1,'Quality check'!$A172-1,'Quality check'!DB$1-1)=0,"",OFFSET(CountryData!$A$1,'Quality check'!$A172-1,'Quality check'!DB$1-1)),"")</f>
        <v/>
      </c>
      <c r="DC172" s="308" t="str">
        <f ca="1">IF(AND(ISNUMBER($A172),ISNUMBER(DC$1)),IF(OFFSET(CountryData!$A$1,'Quality check'!$A172-1,'Quality check'!DC$1-1)=0,"",OFFSET(CountryData!$A$1,'Quality check'!$A172-1,'Quality check'!DC$1-1)),"")</f>
        <v/>
      </c>
      <c r="DD172" s="308" t="str">
        <f ca="1">IF(AND(ISNUMBER($A172),ISNUMBER(DD$1)),IF(OFFSET(CountryData!$A$1,'Quality check'!$A172-1,'Quality check'!DD$1-1)=0,"",OFFSET(CountryData!$A$1,'Quality check'!$A172-1,'Quality check'!DD$1-1)),"")</f>
        <v/>
      </c>
      <c r="DE172" s="202" t="str">
        <f ca="1">IF(AND(ISNUMBER($A172),ISNUMBER(DE$1)),IF(OFFSET(CountryData!$A$1,'Quality check'!$A172-1,'Quality check'!DE$1-1)=0,"",OFFSET(CountryData!$A$1,'Quality check'!$A172-1,'Quality check'!DE$1-1)),"")</f>
        <v/>
      </c>
      <c r="DF172" s="203" t="str">
        <f ca="1">IF(AND(ISNUMBER($A172),ISNUMBER(DF$1)),IF(OFFSET(CountryData!$A$1,'Quality check'!$A172-1,'Quality check'!DF$1-1)=0,"",OFFSET(CountryData!$A$1,'Quality check'!$A172-1,'Quality check'!DF$1-1)),"")</f>
        <v/>
      </c>
      <c r="DG172" s="308" t="str">
        <f ca="1">IF(AND(ISNUMBER($A172),ISNUMBER(DG$1)),IF(OFFSET(CountryData!$A$1,'Quality check'!$A172-1,'Quality check'!DG$1-1)=0,"",OFFSET(CountryData!$A$1,'Quality check'!$A172-1,'Quality check'!DG$1-1)),"")</f>
        <v/>
      </c>
      <c r="DH172" s="203" t="str">
        <f ca="1">IF(AND(ISNUMBER($A172),ISNUMBER(DH$1)),IF(OFFSET(CountryData!$A$1,'Quality check'!$A172-1,'Quality check'!DH$1-1)=0,"",OFFSET(CountryData!$A$1,'Quality check'!$A172-1,'Quality check'!DH$1-1)),"")</f>
        <v/>
      </c>
      <c r="DI172" s="308" t="str">
        <f ca="1">IF(AND(ISNUMBER($A172),ISNUMBER(DI$1)),IF(OFFSET(CountryData!$A$1,'Quality check'!$A172-1,'Quality check'!DI$1-1)=0,"",OFFSET(CountryData!$A$1,'Quality check'!$A172-1,'Quality check'!DI$1-1)),"")</f>
        <v/>
      </c>
      <c r="DJ172" s="308" t="str">
        <f ca="1">IF(AND(ISNUMBER($A172),ISNUMBER(DJ$1)),IF(OFFSET(CountryData!$A$1,'Quality check'!$A172-1,'Quality check'!DJ$1-1)=0,"",OFFSET(CountryData!$A$1,'Quality check'!$A172-1,'Quality check'!DJ$1-1)),"")</f>
        <v/>
      </c>
      <c r="DK172" s="203" t="str">
        <f ca="1">IF(AND(ISNUMBER($A172),ISNUMBER(DK$1)),IF(OFFSET(CountryData!$A$1,'Quality check'!$A172-1,'Quality check'!DK$1-1)=0,"",OFFSET(CountryData!$A$1,'Quality check'!$A172-1,'Quality check'!DK$1-1)),"")</f>
        <v/>
      </c>
      <c r="DL172" s="203" t="str">
        <f ca="1">IF(AND(ISNUMBER($A172),ISNUMBER(DL$1)),IF(OFFSET(CountryData!$A$1,'Quality check'!$A172-1,'Quality check'!DL$1-1)=0,"",OFFSET(CountryData!$A$1,'Quality check'!$A172-1,'Quality check'!DL$1-1)),"")</f>
        <v/>
      </c>
      <c r="DM172" s="203" t="str">
        <f ca="1">IF(AND(ISNUMBER($A172),ISNUMBER(DM$1)),IF(OFFSET(CountryData!$A$1,'Quality check'!$A172-1,'Quality check'!DM$1-1)=0,"",OFFSET(CountryData!$A$1,'Quality check'!$A172-1,'Quality check'!DM$1-1)),"")</f>
        <v/>
      </c>
      <c r="DN172" s="203" t="str">
        <f ca="1">IF(AND(ISNUMBER($A172),ISNUMBER(DN$1)),IF(OFFSET(CountryData!$A$1,'Quality check'!$A172-1,'Quality check'!DN$1-1)=0,"",OFFSET(CountryData!$A$1,'Quality check'!$A172-1,'Quality check'!DN$1-1)),"")</f>
        <v/>
      </c>
      <c r="DO172" t="str">
        <f ca="1">IF(AND(ISNUMBER($A172),ISNUMBER(DO$1)),IF(OFFSET(CountryData!$A$1,'Quality check'!$A172-1,'Quality check'!DO$1-1)=0,"",OFFSET(CountryData!$A$1,'Quality check'!$A172-1,'Quality check'!DO$1-1)),"")</f>
        <v/>
      </c>
      <c r="DP172" t="str">
        <f ca="1">IF(AND(ISNUMBER($A172),ISNUMBER(DP$1)),IF(OFFSET(CountryData!$A$1,'Quality check'!$A172-1,'Quality check'!DP$1-1)=0,"",OFFSET(CountryData!$A$1,'Quality check'!$A172-1,'Quality check'!DP$1-1)),"")</f>
        <v/>
      </c>
      <c r="EF172" t="str">
        <f t="shared" si="17"/>
        <v/>
      </c>
      <c r="EG172" t="str">
        <f t="shared" si="18"/>
        <v/>
      </c>
      <c r="EH172" t="str">
        <f t="shared" si="16"/>
        <v/>
      </c>
    </row>
    <row r="173" spans="1:138" x14ac:dyDescent="0.25">
      <c r="A173" s="114" t="str">
        <f>IF(ISNUMBER(MATCH(C173,CountryData!$EM:$EM,0)),MATCH(C173,CountryData!$EM:$EM,0),"")</f>
        <v/>
      </c>
      <c r="F173" s="203" t="str">
        <f ca="1">IF(AND(ISNUMBER($A173),ISNUMBER(F$1)),IF(OFFSET(CountryData!$A$1,'Quality check'!$A173-1,'Quality check'!F$1-1)=0,"",OFFSET(CountryData!$A$1,'Quality check'!$A173-1,'Quality check'!F$1-1)),"")</f>
        <v/>
      </c>
      <c r="G173" s="203" t="str">
        <f ca="1">IF(AND(ISNUMBER($A173),ISNUMBER(G$1)),IF(OFFSET(CountryData!$A$1,'Quality check'!$A173-1,'Quality check'!G$1-1)=0,"",OFFSET(CountryData!$A$1,'Quality check'!$A173-1,'Quality check'!G$1-1)),"")</f>
        <v/>
      </c>
      <c r="H173" s="202" t="str">
        <f ca="1">IF(AND(ISNUMBER($A173),ISNUMBER(H$1)),IF(OFFSET(CountryData!$A$1,'Quality check'!$A173-1,'Quality check'!H$1-1)=0,"",OFFSET(CountryData!$A$1,'Quality check'!$A173-1,'Quality check'!H$1-1)),"")</f>
        <v/>
      </c>
      <c r="I173" s="202" t="str">
        <f ca="1">IF(AND(ISNUMBER($A173),ISNUMBER(I$1)),IF(OFFSET(CountryData!$A$1,'Quality check'!$A173-1,'Quality check'!I$1-1)=0,"",OFFSET(CountryData!$A$1,'Quality check'!$A173-1,'Quality check'!I$1-1)),"")</f>
        <v/>
      </c>
      <c r="J173" s="203" t="str">
        <f ca="1">IF(AND(ISNUMBER($A173),ISNUMBER(J$1)),IF(OFFSET(CountryData!$A$1,'Quality check'!$A173-1,'Quality check'!J$1-1)=0,"",OFFSET(CountryData!$A$1,'Quality check'!$A173-1,'Quality check'!J$1-1)),"")</f>
        <v/>
      </c>
      <c r="K173" s="203" t="str">
        <f ca="1">IF(AND(ISNUMBER($A173),ISNUMBER(K$1)),IF(OFFSET(CountryData!$A$1,'Quality check'!$A173-1,'Quality check'!K$1-1)=0,"",OFFSET(CountryData!$A$1,'Quality check'!$A173-1,'Quality check'!K$1-1)),"")</f>
        <v/>
      </c>
      <c r="L173" s="203" t="str">
        <f ca="1">IF(AND(ISNUMBER($A173),ISNUMBER(L$1)),IF(OFFSET(CountryData!$A$1,'Quality check'!$A173-1,'Quality check'!L$1-1)=0,"",OFFSET(CountryData!$A$1,'Quality check'!$A173-1,'Quality check'!L$1-1)),"")</f>
        <v/>
      </c>
      <c r="M173" s="203" t="str">
        <f ca="1">IF(AND(ISNUMBER($A173),ISNUMBER(M$1)),IF(OFFSET(CountryData!$A$1,'Quality check'!$A173-1,'Quality check'!M$1-1)=0,"",OFFSET(CountryData!$A$1,'Quality check'!$A173-1,'Quality check'!M$1-1)),"")</f>
        <v/>
      </c>
      <c r="N173" s="203" t="str">
        <f ca="1">IF(AND(ISNUMBER($A173),ISNUMBER(N$1)),IF(OFFSET(CountryData!$A$1,'Quality check'!$A173-1,'Quality check'!N$1-1)=0,"",OFFSET(CountryData!$A$1,'Quality check'!$A173-1,'Quality check'!N$1-1)),"")</f>
        <v/>
      </c>
      <c r="O173" s="203" t="str">
        <f ca="1">IF(AND(ISNUMBER($A173),ISNUMBER(O$1)),IF(OFFSET(CountryData!$A$1,'Quality check'!$A173-1,'Quality check'!O$1-1)=0,"",OFFSET(CountryData!$A$1,'Quality check'!$A173-1,'Quality check'!O$1-1)),"")</f>
        <v/>
      </c>
      <c r="P173" s="203" t="str">
        <f ca="1">IF(AND(ISNUMBER($A173),ISNUMBER(P$1)),IF(OFFSET(CountryData!$A$1,'Quality check'!$A173-1,'Quality check'!P$1-1)=0,"",OFFSET(CountryData!$A$1,'Quality check'!$A173-1,'Quality check'!P$1-1)),"")</f>
        <v/>
      </c>
      <c r="Q173" s="203" t="str">
        <f ca="1">IF(AND(ISNUMBER($A173),ISNUMBER(Q$1)),IF(OFFSET(CountryData!$A$1,'Quality check'!$A173-1,'Quality check'!Q$1-1)=0,"",OFFSET(CountryData!$A$1,'Quality check'!$A173-1,'Quality check'!Q$1-1)),"")</f>
        <v/>
      </c>
      <c r="R173" s="203" t="str">
        <f ca="1">IF(AND(ISNUMBER($A173),ISNUMBER(R$1)),IF(OFFSET(CountryData!$A$1,'Quality check'!$A173-1,'Quality check'!R$1-1)=0,"",OFFSET(CountryData!$A$1,'Quality check'!$A173-1,'Quality check'!R$1-1)),"")</f>
        <v/>
      </c>
      <c r="S173" s="203" t="str">
        <f ca="1">IF(AND(ISNUMBER($A173),ISNUMBER(S$1)),IF(OFFSET(CountryData!$A$1,'Quality check'!$A173-1,'Quality check'!S$1-1)=0,"",OFFSET(CountryData!$A$1,'Quality check'!$A173-1,'Quality check'!S$1-1)),"")</f>
        <v/>
      </c>
      <c r="T173" s="202" t="str">
        <f ca="1">IF(AND(ISNUMBER($A173),ISNUMBER(T$1)),IF(OFFSET(CountryData!$A$1,'Quality check'!$A173-1,'Quality check'!T$1-1)=0,"",OFFSET(CountryData!$A$1,'Quality check'!$A173-1,'Quality check'!T$1-1)),"")</f>
        <v/>
      </c>
      <c r="U173" s="203" t="str">
        <f ca="1">IF(AND(ISNUMBER($A173),ISNUMBER(U$1)),IF(OFFSET(CountryData!$A$1,'Quality check'!$A173-1,'Quality check'!U$1-1)=0,"",OFFSET(CountryData!$A$1,'Quality check'!$A173-1,'Quality check'!U$1-1)),"")</f>
        <v/>
      </c>
      <c r="V173" s="203" t="str">
        <f ca="1">IF(AND(ISNUMBER($A173),ISNUMBER(V$1)),IF(OFFSET(CountryData!$A$1,'Quality check'!$A173-1,'Quality check'!V$1-1)=0,"",OFFSET(CountryData!$A$1,'Quality check'!$A173-1,'Quality check'!V$1-1)),"")</f>
        <v/>
      </c>
      <c r="W173" s="202" t="str">
        <f ca="1">IF(AND(ISNUMBER($A173),ISNUMBER(W$1)),IF(OFFSET(CountryData!$A$1,'Quality check'!$A173-1,'Quality check'!W$1-1)=0,"",OFFSET(CountryData!$A$1,'Quality check'!$A173-1,'Quality check'!W$1-1)),"")</f>
        <v/>
      </c>
      <c r="X173" s="202" t="str">
        <f ca="1">IF(AND(ISNUMBER($A173),ISNUMBER(X$1)),IF(OFFSET(CountryData!$A$1,'Quality check'!$A173-1,'Quality check'!X$1-1)=0,"",OFFSET(CountryData!$A$1,'Quality check'!$A173-1,'Quality check'!X$1-1)),"")</f>
        <v/>
      </c>
      <c r="Y173" s="202" t="str">
        <f ca="1">IF(AND(ISNUMBER($A173),ISNUMBER(Y$1)),IF(OFFSET(CountryData!$A$1,'Quality check'!$A173-1,'Quality check'!Y$1-1)=0,"",OFFSET(CountryData!$A$1,'Quality check'!$A173-1,'Quality check'!Y$1-1)),"")</f>
        <v/>
      </c>
      <c r="Z173" s="202" t="str">
        <f ca="1">IF(AND(ISNUMBER($A173),ISNUMBER(Z$1)),IF(OFFSET(CountryData!$A$1,'Quality check'!$A173-1,'Quality check'!Z$1-1)=0,"",OFFSET(CountryData!$A$1,'Quality check'!$A173-1,'Quality check'!Z$1-1)),"")</f>
        <v/>
      </c>
      <c r="AA173" s="203" t="str">
        <f ca="1">IF(AND(ISNUMBER($A173),ISNUMBER(AA$1)),IF(OFFSET(CountryData!$A$1,'Quality check'!$A173-1,'Quality check'!AA$1-1)=0,"",OFFSET(CountryData!$A$1,'Quality check'!$A173-1,'Quality check'!AA$1-1)),"")</f>
        <v/>
      </c>
      <c r="AB173" s="203" t="str">
        <f ca="1">IF(AND(ISNUMBER($A173),ISNUMBER(AB$1)),IF(OFFSET(CountryData!$A$1,'Quality check'!$A173-1,'Quality check'!AB$1-1)=0,"",OFFSET(CountryData!$A$1,'Quality check'!$A173-1,'Quality check'!AB$1-1)),"")</f>
        <v/>
      </c>
      <c r="AC173" s="203" t="str">
        <f ca="1">IF(AND(ISNUMBER($A173),ISNUMBER(AC$1)),IF(OFFSET(CountryData!$A$1,'Quality check'!$A173-1,'Quality check'!AC$1-1)=0,"",OFFSET(CountryData!$A$1,'Quality check'!$A173-1,'Quality check'!AC$1-1)),"")</f>
        <v/>
      </c>
      <c r="AD173" s="203" t="str">
        <f ca="1">IF(AND(ISNUMBER($A173),ISNUMBER(AD$1)),IF(OFFSET(CountryData!$A$1,'Quality check'!$A173-1,'Quality check'!AD$1-1)=0,"",OFFSET(CountryData!$A$1,'Quality check'!$A173-1,'Quality check'!AD$1-1)),"")</f>
        <v/>
      </c>
      <c r="AE173" s="202" t="str">
        <f ca="1">IF(AND(ISNUMBER($A173),ISNUMBER(AE$1)),IF(OFFSET(CountryData!$A$1,'Quality check'!$A173-1,'Quality check'!AE$1-1)=0,"",OFFSET(CountryData!$A$1,'Quality check'!$A173-1,'Quality check'!AE$1-1)),"")</f>
        <v/>
      </c>
      <c r="AF173" s="308" t="str">
        <f ca="1">IF(AND(ISNUMBER($A173),ISNUMBER(AF$1)),IF(OFFSET(CountryData!$A$1,'Quality check'!$A173-1,'Quality check'!AF$1-1)=0,"",OFFSET(CountryData!$A$1,'Quality check'!$A173-1,'Quality check'!AF$1-1)),"")</f>
        <v/>
      </c>
      <c r="AG173" s="203" t="str">
        <f ca="1">IF(AND(ISNUMBER($A173),ISNUMBER(AG$1)),IF(OFFSET(CountryData!$A$1,'Quality check'!$A173-1,'Quality check'!AG$1-1)=0,"",OFFSET(CountryData!$A$1,'Quality check'!$A173-1,'Quality check'!AG$1-1)),"")</f>
        <v/>
      </c>
      <c r="AH173" s="203" t="str">
        <f ca="1">IF(AND(ISNUMBER($A173),ISNUMBER(AH$1)),IF(OFFSET(CountryData!$A$1,'Quality check'!$A173-1,'Quality check'!AH$1-1)=0,"",OFFSET(CountryData!$A$1,'Quality check'!$A173-1,'Quality check'!AH$1-1)),"")</f>
        <v/>
      </c>
      <c r="AI173" s="203" t="str">
        <f ca="1">IF(AND(ISNUMBER($A173),ISNUMBER(AI$1)),IF(OFFSET(CountryData!$A$1,'Quality check'!$A173-1,'Quality check'!AI$1-1)=0,"",OFFSET(CountryData!$A$1,'Quality check'!$A173-1,'Quality check'!AI$1-1)),"")</f>
        <v/>
      </c>
      <c r="AJ173" s="202" t="str">
        <f ca="1">IF(AND(ISNUMBER($A173),ISNUMBER(AJ$1)),IF(OFFSET(CountryData!$A$1,'Quality check'!$A173-1,'Quality check'!AJ$1-1)=0,"",OFFSET(CountryData!$A$1,'Quality check'!$A173-1,'Quality check'!AJ$1-1)),"")</f>
        <v/>
      </c>
      <c r="AK173" s="202" t="str">
        <f ca="1">IF(AND(ISNUMBER($A173),ISNUMBER(AK$1)),IF(OFFSET(CountryData!$A$1,'Quality check'!$A173-1,'Quality check'!AK$1-1)=0,"",OFFSET(CountryData!$A$1,'Quality check'!$A173-1,'Quality check'!AK$1-1)),"")</f>
        <v/>
      </c>
      <c r="AL173" s="202" t="str">
        <f ca="1">IF(AND(ISNUMBER($A173),ISNUMBER(AL$1)),IF(OFFSET(CountryData!$A$1,'Quality check'!$A173-1,'Quality check'!AL$1-1)=0,"",OFFSET(CountryData!$A$1,'Quality check'!$A173-1,'Quality check'!AL$1-1)),"")</f>
        <v/>
      </c>
      <c r="AM173" s="202" t="str">
        <f ca="1">IF(AND(ISNUMBER($A173),ISNUMBER(AM$1)),IF(OFFSET(CountryData!$A$1,'Quality check'!$A173-1,'Quality check'!AM$1-1)=0,"",OFFSET(CountryData!$A$1,'Quality check'!$A173-1,'Quality check'!AM$1-1)),"")</f>
        <v/>
      </c>
      <c r="AN173" s="202" t="str">
        <f ca="1">IF(AND(ISNUMBER($A173),ISNUMBER(AN$1)),IF(OFFSET(CountryData!$A$1,'Quality check'!$A173-1,'Quality check'!AN$1-1)=0,"",OFFSET(CountryData!$A$1,'Quality check'!$A173-1,'Quality check'!AN$1-1)),"")</f>
        <v/>
      </c>
      <c r="AO173" s="203" t="str">
        <f ca="1">IF(AND(ISNUMBER($A173),ISNUMBER(AO$1)),IF(OFFSET(CountryData!$A$1,'Quality check'!$A173-1,'Quality check'!AO$1-1)=0,"",OFFSET(CountryData!$A$1,'Quality check'!$A173-1,'Quality check'!AO$1-1)),"")</f>
        <v/>
      </c>
      <c r="AP173" s="203" t="str">
        <f ca="1">IF(AND(ISNUMBER($A173),ISNUMBER(AP$1)),IF(OFFSET(CountryData!$A$1,'Quality check'!$A173-1,'Quality check'!AP$1-1)=0,"",OFFSET(CountryData!$A$1,'Quality check'!$A173-1,'Quality check'!AP$1-1)),"")</f>
        <v/>
      </c>
      <c r="AQ173" s="202" t="str">
        <f ca="1">IF(AND(ISNUMBER($A173),ISNUMBER(AQ$1)),IF(OFFSET(CountryData!$A$1,'Quality check'!$A173-1,'Quality check'!AQ$1-1)=0,"",OFFSET(CountryData!$A$1,'Quality check'!$A173-1,'Quality check'!AQ$1-1)),"")</f>
        <v/>
      </c>
      <c r="AR173" s="202" t="str">
        <f ca="1">IF(AND(ISNUMBER($A173),ISNUMBER(AR$1)),IF(OFFSET(CountryData!$A$1,'Quality check'!$A173-1,'Quality check'!AR$1-1)=0,"",OFFSET(CountryData!$A$1,'Quality check'!$A173-1,'Quality check'!AR$1-1)),"")</f>
        <v/>
      </c>
      <c r="AS173" s="202" t="str">
        <f ca="1">IF(AND(ISNUMBER($A173),ISNUMBER(AS$1)),IF(OFFSET(CountryData!$A$1,'Quality check'!$A173-1,'Quality check'!AS$1-1)=0,"",OFFSET(CountryData!$A$1,'Quality check'!$A173-1,'Quality check'!AS$1-1)),"")</f>
        <v/>
      </c>
      <c r="AT173" s="202" t="str">
        <f ca="1">IF(AND(ISNUMBER($A173),ISNUMBER(AT$1)),IF(OFFSET(CountryData!$A$1,'Quality check'!$A173-1,'Quality check'!AT$1-1)=0,"",OFFSET(CountryData!$A$1,'Quality check'!$A173-1,'Quality check'!AT$1-1)),"")</f>
        <v/>
      </c>
      <c r="AU173" s="202" t="str">
        <f ca="1">IF(AND(ISNUMBER($A173),ISNUMBER(AU$1)),IF(OFFSET(CountryData!$A$1,'Quality check'!$A173-1,'Quality check'!AU$1-1)=0,"",OFFSET(CountryData!$A$1,'Quality check'!$A173-1,'Quality check'!AU$1-1)),"")</f>
        <v/>
      </c>
      <c r="AV173" s="202" t="str">
        <f ca="1">IF(AND(ISNUMBER($A173),ISNUMBER(AV$1)),IF(OFFSET(CountryData!$A$1,'Quality check'!$A173-1,'Quality check'!AV$1-1)=0,"",OFFSET(CountryData!$A$1,'Quality check'!$A173-1,'Quality check'!AV$1-1)),"")</f>
        <v/>
      </c>
      <c r="AW173" s="203" t="str">
        <f ca="1">IF(AND(ISNUMBER($A173),ISNUMBER(AW$1)),IF(OFFSET(CountryData!$A$1,'Quality check'!$A173-1,'Quality check'!AW$1-1)=0,"",OFFSET(CountryData!$A$1,'Quality check'!$A173-1,'Quality check'!AW$1-1)),"")</f>
        <v/>
      </c>
      <c r="AX173" s="203" t="str">
        <f ca="1">IF(AND(ISNUMBER($A173),ISNUMBER(AX$1)),IF(OFFSET(CountryData!$A$1,'Quality check'!$A173-1,'Quality check'!AX$1-1)=0,"",OFFSET(CountryData!$A$1,'Quality check'!$A173-1,'Quality check'!AX$1-1)),"")</f>
        <v/>
      </c>
      <c r="AY173" s="202" t="str">
        <f ca="1">IF(AND(ISNUMBER($A173),ISNUMBER(AY$1)),IF(OFFSET(CountryData!$A$1,'Quality check'!$A173-1,'Quality check'!AY$1-1)=0,"",OFFSET(CountryData!$A$1,'Quality check'!$A173-1,'Quality check'!AY$1-1)),"")</f>
        <v/>
      </c>
      <c r="AZ173" s="202" t="str">
        <f ca="1">IF(AND(ISNUMBER($A173),ISNUMBER(AZ$1)),IF(OFFSET(CountryData!$A$1,'Quality check'!$A173-1,'Quality check'!AZ$1-1)=0,"",OFFSET(CountryData!$A$1,'Quality check'!$A173-1,'Quality check'!AZ$1-1)),"")</f>
        <v/>
      </c>
      <c r="BA173" s="202" t="str">
        <f ca="1">IF(AND(ISNUMBER($A173),ISNUMBER(BA$1)),IF(OFFSET(CountryData!$A$1,'Quality check'!$A173-1,'Quality check'!BA$1-1)=0,"",OFFSET(CountryData!$A$1,'Quality check'!$A173-1,'Quality check'!BA$1-1)),"")</f>
        <v/>
      </c>
      <c r="BB173" s="202" t="str">
        <f ca="1">IF(AND(ISNUMBER($A173),ISNUMBER(BB$1)),IF(OFFSET(CountryData!$A$1,'Quality check'!$A173-1,'Quality check'!BB$1-1)=0,"",OFFSET(CountryData!$A$1,'Quality check'!$A173-1,'Quality check'!BB$1-1)),"")</f>
        <v/>
      </c>
      <c r="BC173" s="202" t="str">
        <f ca="1">IF(AND(ISNUMBER($A173),ISNUMBER(BC$1)),IF(OFFSET(CountryData!$A$1,'Quality check'!$A173-1,'Quality check'!BC$1-1)=0,"",OFFSET(CountryData!$A$1,'Quality check'!$A173-1,'Quality check'!BC$1-1)),"")</f>
        <v/>
      </c>
      <c r="BD173" s="313" t="str">
        <f ca="1">IF(AND(ISNUMBER($A173),ISNUMBER(BD$1)),IF(OFFSET(CountryData!$A$1,'Quality check'!$A173-1,'Quality check'!BD$1-1)=0,"",OFFSET(CountryData!$A$1,'Quality check'!$A173-1,'Quality check'!BD$1-1)),"")</f>
        <v/>
      </c>
      <c r="BE173" s="313" t="str">
        <f ca="1">IF(AND(ISNUMBER($A173),ISNUMBER(BE$1)),IF(OFFSET(CountryData!$A$1,'Quality check'!$A173-1,'Quality check'!BE$1-1)=0,"",OFFSET(CountryData!$A$1,'Quality check'!$A173-1,'Quality check'!BE$1-1)),"")</f>
        <v/>
      </c>
      <c r="BF173" s="313" t="str">
        <f ca="1">IF(AND(ISNUMBER($A173),ISNUMBER(BF$1)),IF(OFFSET(CountryData!$A$1,'Quality check'!$A173-1,'Quality check'!BF$1-1)=0,"",OFFSET(CountryData!$A$1,'Quality check'!$A173-1,'Quality check'!BF$1-1)),"")</f>
        <v/>
      </c>
      <c r="BG173" s="203" t="str">
        <f ca="1">IF(AND(ISNUMBER($A173),ISNUMBER(BG$1)),IF(OFFSET(CountryData!$A$1,'Quality check'!$A173-1,'Quality check'!BG$1-1)=0,"",OFFSET(CountryData!$A$1,'Quality check'!$A173-1,'Quality check'!BG$1-1)),"")</f>
        <v/>
      </c>
      <c r="BH173" s="202" t="str">
        <f ca="1">IF(AND(ISNUMBER($A173),ISNUMBER(BH$1)),IF(OFFSET(CountryData!$A$1,'Quality check'!$A173-1,'Quality check'!BH$1-1)=0,"",OFFSET(CountryData!$A$1,'Quality check'!$A173-1,'Quality check'!BH$1-1)),"")</f>
        <v/>
      </c>
      <c r="BI173" s="203" t="str">
        <f ca="1">IF(AND(ISNUMBER($A173),ISNUMBER(BI$1)),IF(OFFSET(CountryData!$A$1,'Quality check'!$A173-1,'Quality check'!BI$1-1)=0,"",OFFSET(CountryData!$A$1,'Quality check'!$A173-1,'Quality check'!BI$1-1)),"")</f>
        <v/>
      </c>
      <c r="BJ173" s="202" t="str">
        <f ca="1">IF(AND(ISNUMBER($A173),ISNUMBER(BJ$1)),IF(OFFSET(CountryData!$A$1,'Quality check'!$A173-1,'Quality check'!BJ$1-1)=0,"",OFFSET(CountryData!$A$1,'Quality check'!$A173-1,'Quality check'!BJ$1-1)),"")</f>
        <v/>
      </c>
      <c r="BK173" s="202" t="str">
        <f ca="1">IF(AND(ISNUMBER($A173),ISNUMBER(BK$1)),IF(OFFSET(CountryData!$A$1,'Quality check'!$A173-1,'Quality check'!BK$1-1)=0,"",OFFSET(CountryData!$A$1,'Quality check'!$A173-1,'Quality check'!BK$1-1)),"")</f>
        <v/>
      </c>
      <c r="BL173" s="308" t="str">
        <f ca="1">IF(AND(ISNUMBER($A173),ISNUMBER(BL$1)),IF(OFFSET(CountryData!$A$1,'Quality check'!$A173-1,'Quality check'!BL$1-1)=0,"",OFFSET(CountryData!$A$1,'Quality check'!$A173-1,'Quality check'!BL$1-1)),"")</f>
        <v/>
      </c>
      <c r="BM173" s="308" t="str">
        <f ca="1">IF(AND(ISNUMBER($A173),ISNUMBER(BM$1)),IF(OFFSET(CountryData!$A$1,'Quality check'!$A173-1,'Quality check'!BM$1-1)=0,"",OFFSET(CountryData!$A$1,'Quality check'!$A173-1,'Quality check'!BM$1-1)),"")</f>
        <v/>
      </c>
      <c r="BN173" s="308" t="str">
        <f ca="1">IF(AND(ISNUMBER($A173),ISNUMBER(BN$1)),IF(OFFSET(CountryData!$A$1,'Quality check'!$A173-1,'Quality check'!BN$1-1)=0,"",OFFSET(CountryData!$A$1,'Quality check'!$A173-1,'Quality check'!BN$1-1)),"")</f>
        <v/>
      </c>
      <c r="BO173" s="308" t="str">
        <f ca="1">IF(AND(ISNUMBER($A173),ISNUMBER(BO$1)),IF(OFFSET(CountryData!$A$1,'Quality check'!$A173-1,'Quality check'!BO$1-1)=0,"",OFFSET(CountryData!$A$1,'Quality check'!$A173-1,'Quality check'!BO$1-1)),"")</f>
        <v/>
      </c>
      <c r="BP173" s="308" t="str">
        <f ca="1">IF(AND(ISNUMBER($A173),ISNUMBER(BP$1)),IF(OFFSET(CountryData!$A$1,'Quality check'!$A173-1,'Quality check'!BP$1-1)=0,"",OFFSET(CountryData!$A$1,'Quality check'!$A173-1,'Quality check'!BP$1-1)),"")</f>
        <v/>
      </c>
      <c r="BQ173" s="308" t="str">
        <f ca="1">IF(AND(ISNUMBER($A173),ISNUMBER(BQ$1)),IF(OFFSET(CountryData!$A$1,'Quality check'!$A173-1,'Quality check'!BQ$1-1)=0,"",OFFSET(CountryData!$A$1,'Quality check'!$A173-1,'Quality check'!BQ$1-1)),"")</f>
        <v/>
      </c>
      <c r="BR173" s="308" t="str">
        <f ca="1">IF(AND(ISNUMBER($A173),ISNUMBER(BR$1)),IF(OFFSET(CountryData!$A$1,'Quality check'!$A173-1,'Quality check'!BR$1-1)=0,"",OFFSET(CountryData!$A$1,'Quality check'!$A173-1,'Quality check'!BR$1-1)),"")</f>
        <v/>
      </c>
      <c r="BS173" s="308" t="str">
        <f ca="1">IF(AND(ISNUMBER($A173),ISNUMBER(BS$1)),IF(OFFSET(CountryData!$A$1,'Quality check'!$A173-1,'Quality check'!BS$1-1)=0,"",OFFSET(CountryData!$A$1,'Quality check'!$A173-1,'Quality check'!BS$1-1)),"")</f>
        <v/>
      </c>
      <c r="BT173" s="308" t="str">
        <f ca="1">IF(AND(ISNUMBER($A173),ISNUMBER(BT$1)),IF(OFFSET(CountryData!$A$1,'Quality check'!$A173-1,'Quality check'!BT$1-1)=0,"",OFFSET(CountryData!$A$1,'Quality check'!$A173-1,'Quality check'!BT$1-1)),"")</f>
        <v/>
      </c>
      <c r="BU173" s="308" t="str">
        <f ca="1">IF(AND(ISNUMBER($A173),ISNUMBER(BU$1)),IF(OFFSET(CountryData!$A$1,'Quality check'!$A173-1,'Quality check'!BU$1-1)=0,"",OFFSET(CountryData!$A$1,'Quality check'!$A173-1,'Quality check'!BU$1-1)),"")</f>
        <v/>
      </c>
      <c r="BV173" s="308" t="str">
        <f ca="1">IF(AND(ISNUMBER($A173),ISNUMBER(BV$1)),IF(OFFSET(CountryData!$A$1,'Quality check'!$A173-1,'Quality check'!BV$1-1)=0,"",OFFSET(CountryData!$A$1,'Quality check'!$A173-1,'Quality check'!BV$1-1)),"")</f>
        <v/>
      </c>
      <c r="BW173" s="308" t="str">
        <f ca="1">IF(AND(ISNUMBER($A173),ISNUMBER(BW$1)),IF(OFFSET(CountryData!$A$1,'Quality check'!$A173-1,'Quality check'!BW$1-1)=0,"",OFFSET(CountryData!$A$1,'Quality check'!$A173-1,'Quality check'!BW$1-1)),"")</f>
        <v/>
      </c>
      <c r="BX173" s="202" t="str">
        <f ca="1">IF(AND(ISNUMBER($A173),ISNUMBER(BX$1)),IF(OFFSET(CountryData!$A$1,'Quality check'!$A173-1,'Quality check'!BX$1-1)=0,"",OFFSET(CountryData!$A$1,'Quality check'!$A173-1,'Quality check'!BX$1-1)),"")</f>
        <v/>
      </c>
      <c r="BY173" s="308" t="str">
        <f ca="1">IF(AND(ISNUMBER($A173),ISNUMBER(BY$1)),IF(OFFSET(CountryData!$A$1,'Quality check'!$A173-1,'Quality check'!BY$1-1)=0,"",OFFSET(CountryData!$A$1,'Quality check'!$A173-1,'Quality check'!BY$1-1)),"")</f>
        <v/>
      </c>
      <c r="BZ173" s="308" t="str">
        <f ca="1">IF(AND(ISNUMBER($A173),ISNUMBER(BZ$1)),IF(OFFSET(CountryData!$A$1,'Quality check'!$A173-1,'Quality check'!BZ$1-1)=0,"",OFFSET(CountryData!$A$1,'Quality check'!$A173-1,'Quality check'!BZ$1-1)),"")</f>
        <v/>
      </c>
      <c r="CA173" s="308" t="str">
        <f ca="1">IF(AND(ISNUMBER($A173),ISNUMBER(CA$1)),IF(OFFSET(CountryData!$A$1,'Quality check'!$A173-1,'Quality check'!CA$1-1)=0,"",OFFSET(CountryData!$A$1,'Quality check'!$A173-1,'Quality check'!CA$1-1)),"")</f>
        <v/>
      </c>
      <c r="CB173" s="308" t="str">
        <f ca="1">IF(AND(ISNUMBER($A173),ISNUMBER(CB$1)),IF(OFFSET(CountryData!$A$1,'Quality check'!$A173-1,'Quality check'!CB$1-1)=0,"",OFFSET(CountryData!$A$1,'Quality check'!$A173-1,'Quality check'!CB$1-1)),"")</f>
        <v/>
      </c>
      <c r="CC173" s="308" t="str">
        <f ca="1">IF(AND(ISNUMBER($A173),ISNUMBER(CC$1)),IF(OFFSET(CountryData!$A$1,'Quality check'!$A173-1,'Quality check'!CC$1-1)=0,"",OFFSET(CountryData!$A$1,'Quality check'!$A173-1,'Quality check'!CC$1-1)),"")</f>
        <v/>
      </c>
      <c r="CD173" s="308" t="str">
        <f ca="1">IF(AND(ISNUMBER($A173),ISNUMBER(CD$1)),IF(OFFSET(CountryData!$A$1,'Quality check'!$A173-1,'Quality check'!CD$1-1)=0,"",OFFSET(CountryData!$A$1,'Quality check'!$A173-1,'Quality check'!CD$1-1)),"")</f>
        <v/>
      </c>
      <c r="CE173" s="308" t="str">
        <f ca="1">IF(AND(ISNUMBER($A173),ISNUMBER(CE$1)),IF(OFFSET(CountryData!$A$1,'Quality check'!$A173-1,'Quality check'!CE$1-1)=0,"",OFFSET(CountryData!$A$1,'Quality check'!$A173-1,'Quality check'!CE$1-1)),"")</f>
        <v/>
      </c>
      <c r="CF173" s="308" t="str">
        <f ca="1">IF(AND(ISNUMBER($A173),ISNUMBER(CF$1)),IF(OFFSET(CountryData!$A$1,'Quality check'!$A173-1,'Quality check'!CF$1-1)=0,"",OFFSET(CountryData!$A$1,'Quality check'!$A173-1,'Quality check'!CF$1-1)),"")</f>
        <v/>
      </c>
      <c r="CG173" s="308" t="str">
        <f ca="1">IF(AND(ISNUMBER($A173),ISNUMBER(CG$1)),IF(OFFSET(CountryData!$A$1,'Quality check'!$A173-1,'Quality check'!CG$1-1)=0,"",OFFSET(CountryData!$A$1,'Quality check'!$A173-1,'Quality check'!CG$1-1)),"")</f>
        <v/>
      </c>
      <c r="CH173" s="308" t="str">
        <f ca="1">IF(AND(ISNUMBER($A173),ISNUMBER(CH$1)),IF(OFFSET(CountryData!$A$1,'Quality check'!$A173-1,'Quality check'!CH$1-1)=0,"",OFFSET(CountryData!$A$1,'Quality check'!$A173-1,'Quality check'!CH$1-1)),"")</f>
        <v/>
      </c>
      <c r="CI173" s="308" t="str">
        <f ca="1">IF(AND(ISNUMBER($A173),ISNUMBER(CI$1)),IF(OFFSET(CountryData!$A$1,'Quality check'!$A173-1,'Quality check'!CI$1-1)=0,"",OFFSET(CountryData!$A$1,'Quality check'!$A173-1,'Quality check'!CI$1-1)),"")</f>
        <v/>
      </c>
      <c r="CJ173" s="308" t="str">
        <f ca="1">IF(AND(ISNUMBER($A173),ISNUMBER(CJ$1)),IF(OFFSET(CountryData!$A$1,'Quality check'!$A173-1,'Quality check'!CJ$1-1)=0,"",OFFSET(CountryData!$A$1,'Quality check'!$A173-1,'Quality check'!CJ$1-1)),"")</f>
        <v/>
      </c>
      <c r="CK173" s="202" t="str">
        <f ca="1">IF(AND(ISNUMBER($A173),ISNUMBER(CK$1)),IF(OFFSET(CountryData!$A$1,'Quality check'!$A173-1,'Quality check'!CK$1-1)=0,"",OFFSET(CountryData!$A$1,'Quality check'!$A173-1,'Quality check'!CK$1-1)),"")</f>
        <v/>
      </c>
      <c r="CL173" s="308" t="str">
        <f ca="1">IF(AND(ISNUMBER($A173),ISNUMBER(CL$1)),IF(OFFSET(CountryData!$A$1,'Quality check'!$A173-1,'Quality check'!CL$1-1)=0,"",OFFSET(CountryData!$A$1,'Quality check'!$A173-1,'Quality check'!CL$1-1)),"")</f>
        <v/>
      </c>
      <c r="CM173" s="308" t="str">
        <f ca="1">IF(AND(ISNUMBER($A173),ISNUMBER(CM$1)),IF(OFFSET(CountryData!$A$1,'Quality check'!$A173-1,'Quality check'!CM$1-1)=0,"",OFFSET(CountryData!$A$1,'Quality check'!$A173-1,'Quality check'!CM$1-1)),"")</f>
        <v/>
      </c>
      <c r="CN173" s="308" t="str">
        <f ca="1">IF(AND(ISNUMBER($A173),ISNUMBER(CN$1)),IF(OFFSET(CountryData!$A$1,'Quality check'!$A173-1,'Quality check'!CN$1-1)=0,"",OFFSET(CountryData!$A$1,'Quality check'!$A173-1,'Quality check'!CN$1-1)),"")</f>
        <v/>
      </c>
      <c r="CO173" s="308" t="str">
        <f ca="1">IF(AND(ISNUMBER($A173),ISNUMBER(CO$1)),IF(OFFSET(CountryData!$A$1,'Quality check'!$A173-1,'Quality check'!CO$1-1)=0,"",OFFSET(CountryData!$A$1,'Quality check'!$A173-1,'Quality check'!CO$1-1)),"")</f>
        <v/>
      </c>
      <c r="CP173" s="308" t="str">
        <f ca="1">IF(AND(ISNUMBER($A173),ISNUMBER(CP$1)),IF(OFFSET(CountryData!$A$1,'Quality check'!$A173-1,'Quality check'!CP$1-1)=0,"",OFFSET(CountryData!$A$1,'Quality check'!$A173-1,'Quality check'!CP$1-1)),"")</f>
        <v/>
      </c>
      <c r="CQ173" s="308" t="str">
        <f ca="1">IF(AND(ISNUMBER($A173),ISNUMBER(CQ$1)),IF(OFFSET(CountryData!$A$1,'Quality check'!$A173-1,'Quality check'!CQ$1-1)=0,"",OFFSET(CountryData!$A$1,'Quality check'!$A173-1,'Quality check'!CQ$1-1)),"")</f>
        <v/>
      </c>
      <c r="CR173" s="203" t="str">
        <f ca="1">IF(AND(ISNUMBER($A173),ISNUMBER(CR$1)),IF(OFFSET(CountryData!$A$1,'Quality check'!$A173-1,'Quality check'!CR$1-1)=0,"",OFFSET(CountryData!$A$1,'Quality check'!$A173-1,'Quality check'!CR$1-1)),"")</f>
        <v/>
      </c>
      <c r="CS173" s="203" t="str">
        <f ca="1">IF(AND(ISNUMBER($A173),ISNUMBER(CS$1)),IF(OFFSET(CountryData!$A$1,'Quality check'!$A173-1,'Quality check'!CS$1-1)=0,"",OFFSET(CountryData!$A$1,'Quality check'!$A173-1,'Quality check'!CS$1-1)),"")</f>
        <v/>
      </c>
      <c r="CT173" s="203" t="str">
        <f ca="1">IF(AND(ISNUMBER($A173),ISNUMBER(CT$1)),IF(OFFSET(CountryData!$A$1,'Quality check'!$A173-1,'Quality check'!CT$1-1)=0,"",OFFSET(CountryData!$A$1,'Quality check'!$A173-1,'Quality check'!CT$1-1)),"")</f>
        <v/>
      </c>
      <c r="CU173" s="203" t="str">
        <f ca="1">IF(AND(ISNUMBER($A173),ISNUMBER(CU$1)),IF(OFFSET(CountryData!$A$1,'Quality check'!$A173-1,'Quality check'!CU$1-1)=0,"",OFFSET(CountryData!$A$1,'Quality check'!$A173-1,'Quality check'!CU$1-1)),"")</f>
        <v/>
      </c>
      <c r="CV173" s="203" t="str">
        <f ca="1">IF(AND(ISNUMBER($A173),ISNUMBER(CV$1)),IF(OFFSET(CountryData!$A$1,'Quality check'!$A173-1,'Quality check'!CV$1-1)=0,"",OFFSET(CountryData!$A$1,'Quality check'!$A173-1,'Quality check'!CV$1-1)),"")</f>
        <v/>
      </c>
      <c r="CW173" s="203" t="str">
        <f ca="1">IF(AND(ISNUMBER($A173),ISNUMBER(CW$1)),IF(OFFSET(CountryData!$A$1,'Quality check'!$A173-1,'Quality check'!CW$1-1)=0,"",OFFSET(CountryData!$A$1,'Quality check'!$A173-1,'Quality check'!CW$1-1)),"")</f>
        <v/>
      </c>
      <c r="CX173" s="203" t="str">
        <f ca="1">IF(AND(ISNUMBER($A173),ISNUMBER(CX$1)),IF(OFFSET(CountryData!$A$1,'Quality check'!$A173-1,'Quality check'!CX$1-1)=0,"",OFFSET(CountryData!$A$1,'Quality check'!$A173-1,'Quality check'!CX$1-1)),"")</f>
        <v/>
      </c>
      <c r="CY173" s="203" t="str">
        <f ca="1">IF(AND(ISNUMBER($A173),ISNUMBER(CY$1)),IF(OFFSET(CountryData!$A$1,'Quality check'!$A173-1,'Quality check'!CY$1-1)=0,"",OFFSET(CountryData!$A$1,'Quality check'!$A173-1,'Quality check'!CY$1-1)),"")</f>
        <v/>
      </c>
      <c r="CZ173" s="308" t="str">
        <f ca="1">IF(AND(ISNUMBER($A173),ISNUMBER(CZ$1)),IF(OFFSET(CountryData!$A$1,'Quality check'!$A173-1,'Quality check'!CZ$1-1)=0,"",OFFSET(CountryData!$A$1,'Quality check'!$A173-1,'Quality check'!CZ$1-1)),"")</f>
        <v/>
      </c>
      <c r="DA173" s="308" t="str">
        <f ca="1">IF(AND(ISNUMBER($A173),ISNUMBER(DA$1)),IF(OFFSET(CountryData!$A$1,'Quality check'!$A173-1,'Quality check'!DA$1-1)=0,"",OFFSET(CountryData!$A$1,'Quality check'!$A173-1,'Quality check'!DA$1-1)),"")</f>
        <v/>
      </c>
      <c r="DB173" s="202" t="str">
        <f ca="1">IF(AND(ISNUMBER($A173),ISNUMBER(DB$1)),IF(OFFSET(CountryData!$A$1,'Quality check'!$A173-1,'Quality check'!DB$1-1)=0,"",OFFSET(CountryData!$A$1,'Quality check'!$A173-1,'Quality check'!DB$1-1)),"")</f>
        <v/>
      </c>
      <c r="DC173" s="308" t="str">
        <f ca="1">IF(AND(ISNUMBER($A173),ISNUMBER(DC$1)),IF(OFFSET(CountryData!$A$1,'Quality check'!$A173-1,'Quality check'!DC$1-1)=0,"",OFFSET(CountryData!$A$1,'Quality check'!$A173-1,'Quality check'!DC$1-1)),"")</f>
        <v/>
      </c>
      <c r="DD173" s="308" t="str">
        <f ca="1">IF(AND(ISNUMBER($A173),ISNUMBER(DD$1)),IF(OFFSET(CountryData!$A$1,'Quality check'!$A173-1,'Quality check'!DD$1-1)=0,"",OFFSET(CountryData!$A$1,'Quality check'!$A173-1,'Quality check'!DD$1-1)),"")</f>
        <v/>
      </c>
      <c r="DE173" s="202" t="str">
        <f ca="1">IF(AND(ISNUMBER($A173),ISNUMBER(DE$1)),IF(OFFSET(CountryData!$A$1,'Quality check'!$A173-1,'Quality check'!DE$1-1)=0,"",OFFSET(CountryData!$A$1,'Quality check'!$A173-1,'Quality check'!DE$1-1)),"")</f>
        <v/>
      </c>
      <c r="DF173" s="203" t="str">
        <f ca="1">IF(AND(ISNUMBER($A173),ISNUMBER(DF$1)),IF(OFFSET(CountryData!$A$1,'Quality check'!$A173-1,'Quality check'!DF$1-1)=0,"",OFFSET(CountryData!$A$1,'Quality check'!$A173-1,'Quality check'!DF$1-1)),"")</f>
        <v/>
      </c>
      <c r="DG173" s="308" t="str">
        <f ca="1">IF(AND(ISNUMBER($A173),ISNUMBER(DG$1)),IF(OFFSET(CountryData!$A$1,'Quality check'!$A173-1,'Quality check'!DG$1-1)=0,"",OFFSET(CountryData!$A$1,'Quality check'!$A173-1,'Quality check'!DG$1-1)),"")</f>
        <v/>
      </c>
      <c r="DH173" s="203" t="str">
        <f ca="1">IF(AND(ISNUMBER($A173),ISNUMBER(DH$1)),IF(OFFSET(CountryData!$A$1,'Quality check'!$A173-1,'Quality check'!DH$1-1)=0,"",OFFSET(CountryData!$A$1,'Quality check'!$A173-1,'Quality check'!DH$1-1)),"")</f>
        <v/>
      </c>
      <c r="DI173" s="308" t="str">
        <f ca="1">IF(AND(ISNUMBER($A173),ISNUMBER(DI$1)),IF(OFFSET(CountryData!$A$1,'Quality check'!$A173-1,'Quality check'!DI$1-1)=0,"",OFFSET(CountryData!$A$1,'Quality check'!$A173-1,'Quality check'!DI$1-1)),"")</f>
        <v/>
      </c>
      <c r="DJ173" s="308" t="str">
        <f ca="1">IF(AND(ISNUMBER($A173),ISNUMBER(DJ$1)),IF(OFFSET(CountryData!$A$1,'Quality check'!$A173-1,'Quality check'!DJ$1-1)=0,"",OFFSET(CountryData!$A$1,'Quality check'!$A173-1,'Quality check'!DJ$1-1)),"")</f>
        <v/>
      </c>
      <c r="DK173" s="203" t="str">
        <f ca="1">IF(AND(ISNUMBER($A173),ISNUMBER(DK$1)),IF(OFFSET(CountryData!$A$1,'Quality check'!$A173-1,'Quality check'!DK$1-1)=0,"",OFFSET(CountryData!$A$1,'Quality check'!$A173-1,'Quality check'!DK$1-1)),"")</f>
        <v/>
      </c>
      <c r="DL173" s="203" t="str">
        <f ca="1">IF(AND(ISNUMBER($A173),ISNUMBER(DL$1)),IF(OFFSET(CountryData!$A$1,'Quality check'!$A173-1,'Quality check'!DL$1-1)=0,"",OFFSET(CountryData!$A$1,'Quality check'!$A173-1,'Quality check'!DL$1-1)),"")</f>
        <v/>
      </c>
      <c r="DM173" s="203" t="str">
        <f ca="1">IF(AND(ISNUMBER($A173),ISNUMBER(DM$1)),IF(OFFSET(CountryData!$A$1,'Quality check'!$A173-1,'Quality check'!DM$1-1)=0,"",OFFSET(CountryData!$A$1,'Quality check'!$A173-1,'Quality check'!DM$1-1)),"")</f>
        <v/>
      </c>
      <c r="DN173" s="203" t="str">
        <f ca="1">IF(AND(ISNUMBER($A173),ISNUMBER(DN$1)),IF(OFFSET(CountryData!$A$1,'Quality check'!$A173-1,'Quality check'!DN$1-1)=0,"",OFFSET(CountryData!$A$1,'Quality check'!$A173-1,'Quality check'!DN$1-1)),"")</f>
        <v/>
      </c>
      <c r="DO173" t="str">
        <f ca="1">IF(AND(ISNUMBER($A173),ISNUMBER(DO$1)),IF(OFFSET(CountryData!$A$1,'Quality check'!$A173-1,'Quality check'!DO$1-1)=0,"",OFFSET(CountryData!$A$1,'Quality check'!$A173-1,'Quality check'!DO$1-1)),"")</f>
        <v/>
      </c>
      <c r="DP173" t="str">
        <f ca="1">IF(AND(ISNUMBER($A173),ISNUMBER(DP$1)),IF(OFFSET(CountryData!$A$1,'Quality check'!$A173-1,'Quality check'!DP$1-1)=0,"",OFFSET(CountryData!$A$1,'Quality check'!$A173-1,'Quality check'!DP$1-1)),"")</f>
        <v/>
      </c>
      <c r="EF173" t="str">
        <f t="shared" si="17"/>
        <v/>
      </c>
      <c r="EG173" t="str">
        <f t="shared" si="18"/>
        <v/>
      </c>
      <c r="EH173" t="str">
        <f t="shared" si="16"/>
        <v/>
      </c>
    </row>
    <row r="174" spans="1:138" x14ac:dyDescent="0.25">
      <c r="A174" s="114" t="str">
        <f>IF(ISNUMBER(MATCH(C174,CountryData!$EM:$EM,0)),MATCH(C174,CountryData!$EM:$EM,0),"")</f>
        <v/>
      </c>
      <c r="F174" s="203" t="str">
        <f ca="1">IF(AND(ISNUMBER($A174),ISNUMBER(F$1)),IF(OFFSET(CountryData!$A$1,'Quality check'!$A174-1,'Quality check'!F$1-1)=0,"",OFFSET(CountryData!$A$1,'Quality check'!$A174-1,'Quality check'!F$1-1)),"")</f>
        <v/>
      </c>
      <c r="G174" s="203" t="str">
        <f ca="1">IF(AND(ISNUMBER($A174),ISNUMBER(G$1)),IF(OFFSET(CountryData!$A$1,'Quality check'!$A174-1,'Quality check'!G$1-1)=0,"",OFFSET(CountryData!$A$1,'Quality check'!$A174-1,'Quality check'!G$1-1)),"")</f>
        <v/>
      </c>
      <c r="H174" s="202" t="str">
        <f ca="1">IF(AND(ISNUMBER($A174),ISNUMBER(H$1)),IF(OFFSET(CountryData!$A$1,'Quality check'!$A174-1,'Quality check'!H$1-1)=0,"",OFFSET(CountryData!$A$1,'Quality check'!$A174-1,'Quality check'!H$1-1)),"")</f>
        <v/>
      </c>
      <c r="I174" s="202" t="str">
        <f ca="1">IF(AND(ISNUMBER($A174),ISNUMBER(I$1)),IF(OFFSET(CountryData!$A$1,'Quality check'!$A174-1,'Quality check'!I$1-1)=0,"",OFFSET(CountryData!$A$1,'Quality check'!$A174-1,'Quality check'!I$1-1)),"")</f>
        <v/>
      </c>
      <c r="J174" s="203" t="str">
        <f ca="1">IF(AND(ISNUMBER($A174),ISNUMBER(J$1)),IF(OFFSET(CountryData!$A$1,'Quality check'!$A174-1,'Quality check'!J$1-1)=0,"",OFFSET(CountryData!$A$1,'Quality check'!$A174-1,'Quality check'!J$1-1)),"")</f>
        <v/>
      </c>
      <c r="K174" s="203" t="str">
        <f ca="1">IF(AND(ISNUMBER($A174),ISNUMBER(K$1)),IF(OFFSET(CountryData!$A$1,'Quality check'!$A174-1,'Quality check'!K$1-1)=0,"",OFFSET(CountryData!$A$1,'Quality check'!$A174-1,'Quality check'!K$1-1)),"")</f>
        <v/>
      </c>
      <c r="L174" s="203" t="str">
        <f ca="1">IF(AND(ISNUMBER($A174),ISNUMBER(L$1)),IF(OFFSET(CountryData!$A$1,'Quality check'!$A174-1,'Quality check'!L$1-1)=0,"",OFFSET(CountryData!$A$1,'Quality check'!$A174-1,'Quality check'!L$1-1)),"")</f>
        <v/>
      </c>
      <c r="M174" s="203" t="str">
        <f ca="1">IF(AND(ISNUMBER($A174),ISNUMBER(M$1)),IF(OFFSET(CountryData!$A$1,'Quality check'!$A174-1,'Quality check'!M$1-1)=0,"",OFFSET(CountryData!$A$1,'Quality check'!$A174-1,'Quality check'!M$1-1)),"")</f>
        <v/>
      </c>
      <c r="N174" s="203" t="str">
        <f ca="1">IF(AND(ISNUMBER($A174),ISNUMBER(N$1)),IF(OFFSET(CountryData!$A$1,'Quality check'!$A174-1,'Quality check'!N$1-1)=0,"",OFFSET(CountryData!$A$1,'Quality check'!$A174-1,'Quality check'!N$1-1)),"")</f>
        <v/>
      </c>
      <c r="O174" s="203" t="str">
        <f ca="1">IF(AND(ISNUMBER($A174),ISNUMBER(O$1)),IF(OFFSET(CountryData!$A$1,'Quality check'!$A174-1,'Quality check'!O$1-1)=0,"",OFFSET(CountryData!$A$1,'Quality check'!$A174-1,'Quality check'!O$1-1)),"")</f>
        <v/>
      </c>
      <c r="P174" s="203" t="str">
        <f ca="1">IF(AND(ISNUMBER($A174),ISNUMBER(P$1)),IF(OFFSET(CountryData!$A$1,'Quality check'!$A174-1,'Quality check'!P$1-1)=0,"",OFFSET(CountryData!$A$1,'Quality check'!$A174-1,'Quality check'!P$1-1)),"")</f>
        <v/>
      </c>
      <c r="Q174" s="203" t="str">
        <f ca="1">IF(AND(ISNUMBER($A174),ISNUMBER(Q$1)),IF(OFFSET(CountryData!$A$1,'Quality check'!$A174-1,'Quality check'!Q$1-1)=0,"",OFFSET(CountryData!$A$1,'Quality check'!$A174-1,'Quality check'!Q$1-1)),"")</f>
        <v/>
      </c>
      <c r="R174" s="203" t="str">
        <f ca="1">IF(AND(ISNUMBER($A174),ISNUMBER(R$1)),IF(OFFSET(CountryData!$A$1,'Quality check'!$A174-1,'Quality check'!R$1-1)=0,"",OFFSET(CountryData!$A$1,'Quality check'!$A174-1,'Quality check'!R$1-1)),"")</f>
        <v/>
      </c>
      <c r="S174" s="203" t="str">
        <f ca="1">IF(AND(ISNUMBER($A174),ISNUMBER(S$1)),IF(OFFSET(CountryData!$A$1,'Quality check'!$A174-1,'Quality check'!S$1-1)=0,"",OFFSET(CountryData!$A$1,'Quality check'!$A174-1,'Quality check'!S$1-1)),"")</f>
        <v/>
      </c>
      <c r="T174" s="202" t="str">
        <f ca="1">IF(AND(ISNUMBER($A174),ISNUMBER(T$1)),IF(OFFSET(CountryData!$A$1,'Quality check'!$A174-1,'Quality check'!T$1-1)=0,"",OFFSET(CountryData!$A$1,'Quality check'!$A174-1,'Quality check'!T$1-1)),"")</f>
        <v/>
      </c>
      <c r="U174" s="203" t="str">
        <f ca="1">IF(AND(ISNUMBER($A174),ISNUMBER(U$1)),IF(OFFSET(CountryData!$A$1,'Quality check'!$A174-1,'Quality check'!U$1-1)=0,"",OFFSET(CountryData!$A$1,'Quality check'!$A174-1,'Quality check'!U$1-1)),"")</f>
        <v/>
      </c>
      <c r="V174" s="203" t="str">
        <f ca="1">IF(AND(ISNUMBER($A174),ISNUMBER(V$1)),IF(OFFSET(CountryData!$A$1,'Quality check'!$A174-1,'Quality check'!V$1-1)=0,"",OFFSET(CountryData!$A$1,'Quality check'!$A174-1,'Quality check'!V$1-1)),"")</f>
        <v/>
      </c>
      <c r="W174" s="202" t="str">
        <f ca="1">IF(AND(ISNUMBER($A174),ISNUMBER(W$1)),IF(OFFSET(CountryData!$A$1,'Quality check'!$A174-1,'Quality check'!W$1-1)=0,"",OFFSET(CountryData!$A$1,'Quality check'!$A174-1,'Quality check'!W$1-1)),"")</f>
        <v/>
      </c>
      <c r="X174" s="202" t="str">
        <f ca="1">IF(AND(ISNUMBER($A174),ISNUMBER(X$1)),IF(OFFSET(CountryData!$A$1,'Quality check'!$A174-1,'Quality check'!X$1-1)=0,"",OFFSET(CountryData!$A$1,'Quality check'!$A174-1,'Quality check'!X$1-1)),"")</f>
        <v/>
      </c>
      <c r="Y174" s="202" t="str">
        <f ca="1">IF(AND(ISNUMBER($A174),ISNUMBER(Y$1)),IF(OFFSET(CountryData!$A$1,'Quality check'!$A174-1,'Quality check'!Y$1-1)=0,"",OFFSET(CountryData!$A$1,'Quality check'!$A174-1,'Quality check'!Y$1-1)),"")</f>
        <v/>
      </c>
      <c r="Z174" s="202" t="str">
        <f ca="1">IF(AND(ISNUMBER($A174),ISNUMBER(Z$1)),IF(OFFSET(CountryData!$A$1,'Quality check'!$A174-1,'Quality check'!Z$1-1)=0,"",OFFSET(CountryData!$A$1,'Quality check'!$A174-1,'Quality check'!Z$1-1)),"")</f>
        <v/>
      </c>
      <c r="AA174" s="203" t="str">
        <f ca="1">IF(AND(ISNUMBER($A174),ISNUMBER(AA$1)),IF(OFFSET(CountryData!$A$1,'Quality check'!$A174-1,'Quality check'!AA$1-1)=0,"",OFFSET(CountryData!$A$1,'Quality check'!$A174-1,'Quality check'!AA$1-1)),"")</f>
        <v/>
      </c>
      <c r="AB174" s="203" t="str">
        <f ca="1">IF(AND(ISNUMBER($A174),ISNUMBER(AB$1)),IF(OFFSET(CountryData!$A$1,'Quality check'!$A174-1,'Quality check'!AB$1-1)=0,"",OFFSET(CountryData!$A$1,'Quality check'!$A174-1,'Quality check'!AB$1-1)),"")</f>
        <v/>
      </c>
      <c r="AC174" s="203" t="str">
        <f ca="1">IF(AND(ISNUMBER($A174),ISNUMBER(AC$1)),IF(OFFSET(CountryData!$A$1,'Quality check'!$A174-1,'Quality check'!AC$1-1)=0,"",OFFSET(CountryData!$A$1,'Quality check'!$A174-1,'Quality check'!AC$1-1)),"")</f>
        <v/>
      </c>
      <c r="AD174" s="203" t="str">
        <f ca="1">IF(AND(ISNUMBER($A174),ISNUMBER(AD$1)),IF(OFFSET(CountryData!$A$1,'Quality check'!$A174-1,'Quality check'!AD$1-1)=0,"",OFFSET(CountryData!$A$1,'Quality check'!$A174-1,'Quality check'!AD$1-1)),"")</f>
        <v/>
      </c>
      <c r="AE174" s="202" t="str">
        <f ca="1">IF(AND(ISNUMBER($A174),ISNUMBER(AE$1)),IF(OFFSET(CountryData!$A$1,'Quality check'!$A174-1,'Quality check'!AE$1-1)=0,"",OFFSET(CountryData!$A$1,'Quality check'!$A174-1,'Quality check'!AE$1-1)),"")</f>
        <v/>
      </c>
      <c r="AF174" s="308" t="str">
        <f ca="1">IF(AND(ISNUMBER($A174),ISNUMBER(AF$1)),IF(OFFSET(CountryData!$A$1,'Quality check'!$A174-1,'Quality check'!AF$1-1)=0,"",OFFSET(CountryData!$A$1,'Quality check'!$A174-1,'Quality check'!AF$1-1)),"")</f>
        <v/>
      </c>
      <c r="AG174" s="203" t="str">
        <f ca="1">IF(AND(ISNUMBER($A174),ISNUMBER(AG$1)),IF(OFFSET(CountryData!$A$1,'Quality check'!$A174-1,'Quality check'!AG$1-1)=0,"",OFFSET(CountryData!$A$1,'Quality check'!$A174-1,'Quality check'!AG$1-1)),"")</f>
        <v/>
      </c>
      <c r="AH174" s="203" t="str">
        <f ca="1">IF(AND(ISNUMBER($A174),ISNUMBER(AH$1)),IF(OFFSET(CountryData!$A$1,'Quality check'!$A174-1,'Quality check'!AH$1-1)=0,"",OFFSET(CountryData!$A$1,'Quality check'!$A174-1,'Quality check'!AH$1-1)),"")</f>
        <v/>
      </c>
      <c r="AI174" s="203" t="str">
        <f ca="1">IF(AND(ISNUMBER($A174),ISNUMBER(AI$1)),IF(OFFSET(CountryData!$A$1,'Quality check'!$A174-1,'Quality check'!AI$1-1)=0,"",OFFSET(CountryData!$A$1,'Quality check'!$A174-1,'Quality check'!AI$1-1)),"")</f>
        <v/>
      </c>
      <c r="AJ174" s="202" t="str">
        <f ca="1">IF(AND(ISNUMBER($A174),ISNUMBER(AJ$1)),IF(OFFSET(CountryData!$A$1,'Quality check'!$A174-1,'Quality check'!AJ$1-1)=0,"",OFFSET(CountryData!$A$1,'Quality check'!$A174-1,'Quality check'!AJ$1-1)),"")</f>
        <v/>
      </c>
      <c r="AK174" s="202" t="str">
        <f ca="1">IF(AND(ISNUMBER($A174),ISNUMBER(AK$1)),IF(OFFSET(CountryData!$A$1,'Quality check'!$A174-1,'Quality check'!AK$1-1)=0,"",OFFSET(CountryData!$A$1,'Quality check'!$A174-1,'Quality check'!AK$1-1)),"")</f>
        <v/>
      </c>
      <c r="AL174" s="202" t="str">
        <f ca="1">IF(AND(ISNUMBER($A174),ISNUMBER(AL$1)),IF(OFFSET(CountryData!$A$1,'Quality check'!$A174-1,'Quality check'!AL$1-1)=0,"",OFFSET(CountryData!$A$1,'Quality check'!$A174-1,'Quality check'!AL$1-1)),"")</f>
        <v/>
      </c>
      <c r="AM174" s="202" t="str">
        <f ca="1">IF(AND(ISNUMBER($A174),ISNUMBER(AM$1)),IF(OFFSET(CountryData!$A$1,'Quality check'!$A174-1,'Quality check'!AM$1-1)=0,"",OFFSET(CountryData!$A$1,'Quality check'!$A174-1,'Quality check'!AM$1-1)),"")</f>
        <v/>
      </c>
      <c r="AN174" s="202" t="str">
        <f ca="1">IF(AND(ISNUMBER($A174),ISNUMBER(AN$1)),IF(OFFSET(CountryData!$A$1,'Quality check'!$A174-1,'Quality check'!AN$1-1)=0,"",OFFSET(CountryData!$A$1,'Quality check'!$A174-1,'Quality check'!AN$1-1)),"")</f>
        <v/>
      </c>
      <c r="AO174" s="203" t="str">
        <f ca="1">IF(AND(ISNUMBER($A174),ISNUMBER(AO$1)),IF(OFFSET(CountryData!$A$1,'Quality check'!$A174-1,'Quality check'!AO$1-1)=0,"",OFFSET(CountryData!$A$1,'Quality check'!$A174-1,'Quality check'!AO$1-1)),"")</f>
        <v/>
      </c>
      <c r="AP174" s="203" t="str">
        <f ca="1">IF(AND(ISNUMBER($A174),ISNUMBER(AP$1)),IF(OFFSET(CountryData!$A$1,'Quality check'!$A174-1,'Quality check'!AP$1-1)=0,"",OFFSET(CountryData!$A$1,'Quality check'!$A174-1,'Quality check'!AP$1-1)),"")</f>
        <v/>
      </c>
      <c r="AQ174" s="202" t="str">
        <f ca="1">IF(AND(ISNUMBER($A174),ISNUMBER(AQ$1)),IF(OFFSET(CountryData!$A$1,'Quality check'!$A174-1,'Quality check'!AQ$1-1)=0,"",OFFSET(CountryData!$A$1,'Quality check'!$A174-1,'Quality check'!AQ$1-1)),"")</f>
        <v/>
      </c>
      <c r="AR174" s="202" t="str">
        <f ca="1">IF(AND(ISNUMBER($A174),ISNUMBER(AR$1)),IF(OFFSET(CountryData!$A$1,'Quality check'!$A174-1,'Quality check'!AR$1-1)=0,"",OFFSET(CountryData!$A$1,'Quality check'!$A174-1,'Quality check'!AR$1-1)),"")</f>
        <v/>
      </c>
      <c r="AS174" s="202" t="str">
        <f ca="1">IF(AND(ISNUMBER($A174),ISNUMBER(AS$1)),IF(OFFSET(CountryData!$A$1,'Quality check'!$A174-1,'Quality check'!AS$1-1)=0,"",OFFSET(CountryData!$A$1,'Quality check'!$A174-1,'Quality check'!AS$1-1)),"")</f>
        <v/>
      </c>
      <c r="AT174" s="202" t="str">
        <f ca="1">IF(AND(ISNUMBER($A174),ISNUMBER(AT$1)),IF(OFFSET(CountryData!$A$1,'Quality check'!$A174-1,'Quality check'!AT$1-1)=0,"",OFFSET(CountryData!$A$1,'Quality check'!$A174-1,'Quality check'!AT$1-1)),"")</f>
        <v/>
      </c>
      <c r="AU174" s="202" t="str">
        <f ca="1">IF(AND(ISNUMBER($A174),ISNUMBER(AU$1)),IF(OFFSET(CountryData!$A$1,'Quality check'!$A174-1,'Quality check'!AU$1-1)=0,"",OFFSET(CountryData!$A$1,'Quality check'!$A174-1,'Quality check'!AU$1-1)),"")</f>
        <v/>
      </c>
      <c r="AV174" s="202" t="str">
        <f ca="1">IF(AND(ISNUMBER($A174),ISNUMBER(AV$1)),IF(OFFSET(CountryData!$A$1,'Quality check'!$A174-1,'Quality check'!AV$1-1)=0,"",OFFSET(CountryData!$A$1,'Quality check'!$A174-1,'Quality check'!AV$1-1)),"")</f>
        <v/>
      </c>
      <c r="AW174" s="203" t="str">
        <f ca="1">IF(AND(ISNUMBER($A174),ISNUMBER(AW$1)),IF(OFFSET(CountryData!$A$1,'Quality check'!$A174-1,'Quality check'!AW$1-1)=0,"",OFFSET(CountryData!$A$1,'Quality check'!$A174-1,'Quality check'!AW$1-1)),"")</f>
        <v/>
      </c>
      <c r="AX174" s="203" t="str">
        <f ca="1">IF(AND(ISNUMBER($A174),ISNUMBER(AX$1)),IF(OFFSET(CountryData!$A$1,'Quality check'!$A174-1,'Quality check'!AX$1-1)=0,"",OFFSET(CountryData!$A$1,'Quality check'!$A174-1,'Quality check'!AX$1-1)),"")</f>
        <v/>
      </c>
      <c r="AY174" s="202" t="str">
        <f ca="1">IF(AND(ISNUMBER($A174),ISNUMBER(AY$1)),IF(OFFSET(CountryData!$A$1,'Quality check'!$A174-1,'Quality check'!AY$1-1)=0,"",OFFSET(CountryData!$A$1,'Quality check'!$A174-1,'Quality check'!AY$1-1)),"")</f>
        <v/>
      </c>
      <c r="AZ174" s="202" t="str">
        <f ca="1">IF(AND(ISNUMBER($A174),ISNUMBER(AZ$1)),IF(OFFSET(CountryData!$A$1,'Quality check'!$A174-1,'Quality check'!AZ$1-1)=0,"",OFFSET(CountryData!$A$1,'Quality check'!$A174-1,'Quality check'!AZ$1-1)),"")</f>
        <v/>
      </c>
      <c r="BA174" s="202" t="str">
        <f ca="1">IF(AND(ISNUMBER($A174),ISNUMBER(BA$1)),IF(OFFSET(CountryData!$A$1,'Quality check'!$A174-1,'Quality check'!BA$1-1)=0,"",OFFSET(CountryData!$A$1,'Quality check'!$A174-1,'Quality check'!BA$1-1)),"")</f>
        <v/>
      </c>
      <c r="BB174" s="202" t="str">
        <f ca="1">IF(AND(ISNUMBER($A174),ISNUMBER(BB$1)),IF(OFFSET(CountryData!$A$1,'Quality check'!$A174-1,'Quality check'!BB$1-1)=0,"",OFFSET(CountryData!$A$1,'Quality check'!$A174-1,'Quality check'!BB$1-1)),"")</f>
        <v/>
      </c>
      <c r="BC174" s="202" t="str">
        <f ca="1">IF(AND(ISNUMBER($A174),ISNUMBER(BC$1)),IF(OFFSET(CountryData!$A$1,'Quality check'!$A174-1,'Quality check'!BC$1-1)=0,"",OFFSET(CountryData!$A$1,'Quality check'!$A174-1,'Quality check'!BC$1-1)),"")</f>
        <v/>
      </c>
      <c r="BD174" s="313" t="str">
        <f ca="1">IF(AND(ISNUMBER($A174),ISNUMBER(BD$1)),IF(OFFSET(CountryData!$A$1,'Quality check'!$A174-1,'Quality check'!BD$1-1)=0,"",OFFSET(CountryData!$A$1,'Quality check'!$A174-1,'Quality check'!BD$1-1)),"")</f>
        <v/>
      </c>
      <c r="BE174" s="313" t="str">
        <f ca="1">IF(AND(ISNUMBER($A174),ISNUMBER(BE$1)),IF(OFFSET(CountryData!$A$1,'Quality check'!$A174-1,'Quality check'!BE$1-1)=0,"",OFFSET(CountryData!$A$1,'Quality check'!$A174-1,'Quality check'!BE$1-1)),"")</f>
        <v/>
      </c>
      <c r="BF174" s="313" t="str">
        <f ca="1">IF(AND(ISNUMBER($A174),ISNUMBER(BF$1)),IF(OFFSET(CountryData!$A$1,'Quality check'!$A174-1,'Quality check'!BF$1-1)=0,"",OFFSET(CountryData!$A$1,'Quality check'!$A174-1,'Quality check'!BF$1-1)),"")</f>
        <v/>
      </c>
      <c r="BG174" s="203" t="str">
        <f ca="1">IF(AND(ISNUMBER($A174),ISNUMBER(BG$1)),IF(OFFSET(CountryData!$A$1,'Quality check'!$A174-1,'Quality check'!BG$1-1)=0,"",OFFSET(CountryData!$A$1,'Quality check'!$A174-1,'Quality check'!BG$1-1)),"")</f>
        <v/>
      </c>
      <c r="BH174" s="202" t="str">
        <f ca="1">IF(AND(ISNUMBER($A174),ISNUMBER(BH$1)),IF(OFFSET(CountryData!$A$1,'Quality check'!$A174-1,'Quality check'!BH$1-1)=0,"",OFFSET(CountryData!$A$1,'Quality check'!$A174-1,'Quality check'!BH$1-1)),"")</f>
        <v/>
      </c>
      <c r="BI174" s="203" t="str">
        <f ca="1">IF(AND(ISNUMBER($A174),ISNUMBER(BI$1)),IF(OFFSET(CountryData!$A$1,'Quality check'!$A174-1,'Quality check'!BI$1-1)=0,"",OFFSET(CountryData!$A$1,'Quality check'!$A174-1,'Quality check'!BI$1-1)),"")</f>
        <v/>
      </c>
      <c r="BJ174" s="202" t="str">
        <f ca="1">IF(AND(ISNUMBER($A174),ISNUMBER(BJ$1)),IF(OFFSET(CountryData!$A$1,'Quality check'!$A174-1,'Quality check'!BJ$1-1)=0,"",OFFSET(CountryData!$A$1,'Quality check'!$A174-1,'Quality check'!BJ$1-1)),"")</f>
        <v/>
      </c>
      <c r="BK174" s="202" t="str">
        <f ca="1">IF(AND(ISNUMBER($A174),ISNUMBER(BK$1)),IF(OFFSET(CountryData!$A$1,'Quality check'!$A174-1,'Quality check'!BK$1-1)=0,"",OFFSET(CountryData!$A$1,'Quality check'!$A174-1,'Quality check'!BK$1-1)),"")</f>
        <v/>
      </c>
      <c r="BL174" s="308" t="str">
        <f ca="1">IF(AND(ISNUMBER($A174),ISNUMBER(BL$1)),IF(OFFSET(CountryData!$A$1,'Quality check'!$A174-1,'Quality check'!BL$1-1)=0,"",OFFSET(CountryData!$A$1,'Quality check'!$A174-1,'Quality check'!BL$1-1)),"")</f>
        <v/>
      </c>
      <c r="BM174" s="308" t="str">
        <f ca="1">IF(AND(ISNUMBER($A174),ISNUMBER(BM$1)),IF(OFFSET(CountryData!$A$1,'Quality check'!$A174-1,'Quality check'!BM$1-1)=0,"",OFFSET(CountryData!$A$1,'Quality check'!$A174-1,'Quality check'!BM$1-1)),"")</f>
        <v/>
      </c>
      <c r="BN174" s="308" t="str">
        <f ca="1">IF(AND(ISNUMBER($A174),ISNUMBER(BN$1)),IF(OFFSET(CountryData!$A$1,'Quality check'!$A174-1,'Quality check'!BN$1-1)=0,"",OFFSET(CountryData!$A$1,'Quality check'!$A174-1,'Quality check'!BN$1-1)),"")</f>
        <v/>
      </c>
      <c r="BO174" s="308" t="str">
        <f ca="1">IF(AND(ISNUMBER($A174),ISNUMBER(BO$1)),IF(OFFSET(CountryData!$A$1,'Quality check'!$A174-1,'Quality check'!BO$1-1)=0,"",OFFSET(CountryData!$A$1,'Quality check'!$A174-1,'Quality check'!BO$1-1)),"")</f>
        <v/>
      </c>
      <c r="BP174" s="308" t="str">
        <f ca="1">IF(AND(ISNUMBER($A174),ISNUMBER(BP$1)),IF(OFFSET(CountryData!$A$1,'Quality check'!$A174-1,'Quality check'!BP$1-1)=0,"",OFFSET(CountryData!$A$1,'Quality check'!$A174-1,'Quality check'!BP$1-1)),"")</f>
        <v/>
      </c>
      <c r="BQ174" s="308" t="str">
        <f ca="1">IF(AND(ISNUMBER($A174),ISNUMBER(BQ$1)),IF(OFFSET(CountryData!$A$1,'Quality check'!$A174-1,'Quality check'!BQ$1-1)=0,"",OFFSET(CountryData!$A$1,'Quality check'!$A174-1,'Quality check'!BQ$1-1)),"")</f>
        <v/>
      </c>
      <c r="BR174" s="308" t="str">
        <f ca="1">IF(AND(ISNUMBER($A174),ISNUMBER(BR$1)),IF(OFFSET(CountryData!$A$1,'Quality check'!$A174-1,'Quality check'!BR$1-1)=0,"",OFFSET(CountryData!$A$1,'Quality check'!$A174-1,'Quality check'!BR$1-1)),"")</f>
        <v/>
      </c>
      <c r="BS174" s="308" t="str">
        <f ca="1">IF(AND(ISNUMBER($A174),ISNUMBER(BS$1)),IF(OFFSET(CountryData!$A$1,'Quality check'!$A174-1,'Quality check'!BS$1-1)=0,"",OFFSET(CountryData!$A$1,'Quality check'!$A174-1,'Quality check'!BS$1-1)),"")</f>
        <v/>
      </c>
      <c r="BT174" s="308" t="str">
        <f ca="1">IF(AND(ISNUMBER($A174),ISNUMBER(BT$1)),IF(OFFSET(CountryData!$A$1,'Quality check'!$A174-1,'Quality check'!BT$1-1)=0,"",OFFSET(CountryData!$A$1,'Quality check'!$A174-1,'Quality check'!BT$1-1)),"")</f>
        <v/>
      </c>
      <c r="BU174" s="308" t="str">
        <f ca="1">IF(AND(ISNUMBER($A174),ISNUMBER(BU$1)),IF(OFFSET(CountryData!$A$1,'Quality check'!$A174-1,'Quality check'!BU$1-1)=0,"",OFFSET(CountryData!$A$1,'Quality check'!$A174-1,'Quality check'!BU$1-1)),"")</f>
        <v/>
      </c>
      <c r="BV174" s="308" t="str">
        <f ca="1">IF(AND(ISNUMBER($A174),ISNUMBER(BV$1)),IF(OFFSET(CountryData!$A$1,'Quality check'!$A174-1,'Quality check'!BV$1-1)=0,"",OFFSET(CountryData!$A$1,'Quality check'!$A174-1,'Quality check'!BV$1-1)),"")</f>
        <v/>
      </c>
      <c r="BW174" s="308" t="str">
        <f ca="1">IF(AND(ISNUMBER($A174),ISNUMBER(BW$1)),IF(OFFSET(CountryData!$A$1,'Quality check'!$A174-1,'Quality check'!BW$1-1)=0,"",OFFSET(CountryData!$A$1,'Quality check'!$A174-1,'Quality check'!BW$1-1)),"")</f>
        <v/>
      </c>
      <c r="BX174" s="202" t="str">
        <f ca="1">IF(AND(ISNUMBER($A174),ISNUMBER(BX$1)),IF(OFFSET(CountryData!$A$1,'Quality check'!$A174-1,'Quality check'!BX$1-1)=0,"",OFFSET(CountryData!$A$1,'Quality check'!$A174-1,'Quality check'!BX$1-1)),"")</f>
        <v/>
      </c>
      <c r="BY174" s="308" t="str">
        <f ca="1">IF(AND(ISNUMBER($A174),ISNUMBER(BY$1)),IF(OFFSET(CountryData!$A$1,'Quality check'!$A174-1,'Quality check'!BY$1-1)=0,"",OFFSET(CountryData!$A$1,'Quality check'!$A174-1,'Quality check'!BY$1-1)),"")</f>
        <v/>
      </c>
      <c r="BZ174" s="308" t="str">
        <f ca="1">IF(AND(ISNUMBER($A174),ISNUMBER(BZ$1)),IF(OFFSET(CountryData!$A$1,'Quality check'!$A174-1,'Quality check'!BZ$1-1)=0,"",OFFSET(CountryData!$A$1,'Quality check'!$A174-1,'Quality check'!BZ$1-1)),"")</f>
        <v/>
      </c>
      <c r="CA174" s="308" t="str">
        <f ca="1">IF(AND(ISNUMBER($A174),ISNUMBER(CA$1)),IF(OFFSET(CountryData!$A$1,'Quality check'!$A174-1,'Quality check'!CA$1-1)=0,"",OFFSET(CountryData!$A$1,'Quality check'!$A174-1,'Quality check'!CA$1-1)),"")</f>
        <v/>
      </c>
      <c r="CB174" s="308" t="str">
        <f ca="1">IF(AND(ISNUMBER($A174),ISNUMBER(CB$1)),IF(OFFSET(CountryData!$A$1,'Quality check'!$A174-1,'Quality check'!CB$1-1)=0,"",OFFSET(CountryData!$A$1,'Quality check'!$A174-1,'Quality check'!CB$1-1)),"")</f>
        <v/>
      </c>
      <c r="CC174" s="308" t="str">
        <f ca="1">IF(AND(ISNUMBER($A174),ISNUMBER(CC$1)),IF(OFFSET(CountryData!$A$1,'Quality check'!$A174-1,'Quality check'!CC$1-1)=0,"",OFFSET(CountryData!$A$1,'Quality check'!$A174-1,'Quality check'!CC$1-1)),"")</f>
        <v/>
      </c>
      <c r="CD174" s="308" t="str">
        <f ca="1">IF(AND(ISNUMBER($A174),ISNUMBER(CD$1)),IF(OFFSET(CountryData!$A$1,'Quality check'!$A174-1,'Quality check'!CD$1-1)=0,"",OFFSET(CountryData!$A$1,'Quality check'!$A174-1,'Quality check'!CD$1-1)),"")</f>
        <v/>
      </c>
      <c r="CE174" s="308" t="str">
        <f ca="1">IF(AND(ISNUMBER($A174),ISNUMBER(CE$1)),IF(OFFSET(CountryData!$A$1,'Quality check'!$A174-1,'Quality check'!CE$1-1)=0,"",OFFSET(CountryData!$A$1,'Quality check'!$A174-1,'Quality check'!CE$1-1)),"")</f>
        <v/>
      </c>
      <c r="CF174" s="308" t="str">
        <f ca="1">IF(AND(ISNUMBER($A174),ISNUMBER(CF$1)),IF(OFFSET(CountryData!$A$1,'Quality check'!$A174-1,'Quality check'!CF$1-1)=0,"",OFFSET(CountryData!$A$1,'Quality check'!$A174-1,'Quality check'!CF$1-1)),"")</f>
        <v/>
      </c>
      <c r="CG174" s="308" t="str">
        <f ca="1">IF(AND(ISNUMBER($A174),ISNUMBER(CG$1)),IF(OFFSET(CountryData!$A$1,'Quality check'!$A174-1,'Quality check'!CG$1-1)=0,"",OFFSET(CountryData!$A$1,'Quality check'!$A174-1,'Quality check'!CG$1-1)),"")</f>
        <v/>
      </c>
      <c r="CH174" s="308" t="str">
        <f ca="1">IF(AND(ISNUMBER($A174),ISNUMBER(CH$1)),IF(OFFSET(CountryData!$A$1,'Quality check'!$A174-1,'Quality check'!CH$1-1)=0,"",OFFSET(CountryData!$A$1,'Quality check'!$A174-1,'Quality check'!CH$1-1)),"")</f>
        <v/>
      </c>
      <c r="CI174" s="308" t="str">
        <f ca="1">IF(AND(ISNUMBER($A174),ISNUMBER(CI$1)),IF(OFFSET(CountryData!$A$1,'Quality check'!$A174-1,'Quality check'!CI$1-1)=0,"",OFFSET(CountryData!$A$1,'Quality check'!$A174-1,'Quality check'!CI$1-1)),"")</f>
        <v/>
      </c>
      <c r="CJ174" s="308" t="str">
        <f ca="1">IF(AND(ISNUMBER($A174),ISNUMBER(CJ$1)),IF(OFFSET(CountryData!$A$1,'Quality check'!$A174-1,'Quality check'!CJ$1-1)=0,"",OFFSET(CountryData!$A$1,'Quality check'!$A174-1,'Quality check'!CJ$1-1)),"")</f>
        <v/>
      </c>
      <c r="CK174" s="202" t="str">
        <f ca="1">IF(AND(ISNUMBER($A174),ISNUMBER(CK$1)),IF(OFFSET(CountryData!$A$1,'Quality check'!$A174-1,'Quality check'!CK$1-1)=0,"",OFFSET(CountryData!$A$1,'Quality check'!$A174-1,'Quality check'!CK$1-1)),"")</f>
        <v/>
      </c>
      <c r="CL174" s="308" t="str">
        <f ca="1">IF(AND(ISNUMBER($A174),ISNUMBER(CL$1)),IF(OFFSET(CountryData!$A$1,'Quality check'!$A174-1,'Quality check'!CL$1-1)=0,"",OFFSET(CountryData!$A$1,'Quality check'!$A174-1,'Quality check'!CL$1-1)),"")</f>
        <v/>
      </c>
      <c r="CM174" s="308" t="str">
        <f ca="1">IF(AND(ISNUMBER($A174),ISNUMBER(CM$1)),IF(OFFSET(CountryData!$A$1,'Quality check'!$A174-1,'Quality check'!CM$1-1)=0,"",OFFSET(CountryData!$A$1,'Quality check'!$A174-1,'Quality check'!CM$1-1)),"")</f>
        <v/>
      </c>
      <c r="CN174" s="308" t="str">
        <f ca="1">IF(AND(ISNUMBER($A174),ISNUMBER(CN$1)),IF(OFFSET(CountryData!$A$1,'Quality check'!$A174-1,'Quality check'!CN$1-1)=0,"",OFFSET(CountryData!$A$1,'Quality check'!$A174-1,'Quality check'!CN$1-1)),"")</f>
        <v/>
      </c>
      <c r="CO174" s="308" t="str">
        <f ca="1">IF(AND(ISNUMBER($A174),ISNUMBER(CO$1)),IF(OFFSET(CountryData!$A$1,'Quality check'!$A174-1,'Quality check'!CO$1-1)=0,"",OFFSET(CountryData!$A$1,'Quality check'!$A174-1,'Quality check'!CO$1-1)),"")</f>
        <v/>
      </c>
      <c r="CP174" s="308" t="str">
        <f ca="1">IF(AND(ISNUMBER($A174),ISNUMBER(CP$1)),IF(OFFSET(CountryData!$A$1,'Quality check'!$A174-1,'Quality check'!CP$1-1)=0,"",OFFSET(CountryData!$A$1,'Quality check'!$A174-1,'Quality check'!CP$1-1)),"")</f>
        <v/>
      </c>
      <c r="CQ174" s="308" t="str">
        <f ca="1">IF(AND(ISNUMBER($A174),ISNUMBER(CQ$1)),IF(OFFSET(CountryData!$A$1,'Quality check'!$A174-1,'Quality check'!CQ$1-1)=0,"",OFFSET(CountryData!$A$1,'Quality check'!$A174-1,'Quality check'!CQ$1-1)),"")</f>
        <v/>
      </c>
      <c r="CR174" s="203" t="str">
        <f ca="1">IF(AND(ISNUMBER($A174),ISNUMBER(CR$1)),IF(OFFSET(CountryData!$A$1,'Quality check'!$A174-1,'Quality check'!CR$1-1)=0,"",OFFSET(CountryData!$A$1,'Quality check'!$A174-1,'Quality check'!CR$1-1)),"")</f>
        <v/>
      </c>
      <c r="CS174" s="203" t="str">
        <f ca="1">IF(AND(ISNUMBER($A174),ISNUMBER(CS$1)),IF(OFFSET(CountryData!$A$1,'Quality check'!$A174-1,'Quality check'!CS$1-1)=0,"",OFFSET(CountryData!$A$1,'Quality check'!$A174-1,'Quality check'!CS$1-1)),"")</f>
        <v/>
      </c>
      <c r="CT174" s="203" t="str">
        <f ca="1">IF(AND(ISNUMBER($A174),ISNUMBER(CT$1)),IF(OFFSET(CountryData!$A$1,'Quality check'!$A174-1,'Quality check'!CT$1-1)=0,"",OFFSET(CountryData!$A$1,'Quality check'!$A174-1,'Quality check'!CT$1-1)),"")</f>
        <v/>
      </c>
      <c r="CU174" s="203" t="str">
        <f ca="1">IF(AND(ISNUMBER($A174),ISNUMBER(CU$1)),IF(OFFSET(CountryData!$A$1,'Quality check'!$A174-1,'Quality check'!CU$1-1)=0,"",OFFSET(CountryData!$A$1,'Quality check'!$A174-1,'Quality check'!CU$1-1)),"")</f>
        <v/>
      </c>
      <c r="CV174" s="203" t="str">
        <f ca="1">IF(AND(ISNUMBER($A174),ISNUMBER(CV$1)),IF(OFFSET(CountryData!$A$1,'Quality check'!$A174-1,'Quality check'!CV$1-1)=0,"",OFFSET(CountryData!$A$1,'Quality check'!$A174-1,'Quality check'!CV$1-1)),"")</f>
        <v/>
      </c>
      <c r="CW174" s="203" t="str">
        <f ca="1">IF(AND(ISNUMBER($A174),ISNUMBER(CW$1)),IF(OFFSET(CountryData!$A$1,'Quality check'!$A174-1,'Quality check'!CW$1-1)=0,"",OFFSET(CountryData!$A$1,'Quality check'!$A174-1,'Quality check'!CW$1-1)),"")</f>
        <v/>
      </c>
      <c r="CX174" s="203" t="str">
        <f ca="1">IF(AND(ISNUMBER($A174),ISNUMBER(CX$1)),IF(OFFSET(CountryData!$A$1,'Quality check'!$A174-1,'Quality check'!CX$1-1)=0,"",OFFSET(CountryData!$A$1,'Quality check'!$A174-1,'Quality check'!CX$1-1)),"")</f>
        <v/>
      </c>
      <c r="CY174" s="203" t="str">
        <f ca="1">IF(AND(ISNUMBER($A174),ISNUMBER(CY$1)),IF(OFFSET(CountryData!$A$1,'Quality check'!$A174-1,'Quality check'!CY$1-1)=0,"",OFFSET(CountryData!$A$1,'Quality check'!$A174-1,'Quality check'!CY$1-1)),"")</f>
        <v/>
      </c>
      <c r="CZ174" s="308" t="str">
        <f ca="1">IF(AND(ISNUMBER($A174),ISNUMBER(CZ$1)),IF(OFFSET(CountryData!$A$1,'Quality check'!$A174-1,'Quality check'!CZ$1-1)=0,"",OFFSET(CountryData!$A$1,'Quality check'!$A174-1,'Quality check'!CZ$1-1)),"")</f>
        <v/>
      </c>
      <c r="DA174" s="308" t="str">
        <f ca="1">IF(AND(ISNUMBER($A174),ISNUMBER(DA$1)),IF(OFFSET(CountryData!$A$1,'Quality check'!$A174-1,'Quality check'!DA$1-1)=0,"",OFFSET(CountryData!$A$1,'Quality check'!$A174-1,'Quality check'!DA$1-1)),"")</f>
        <v/>
      </c>
      <c r="DB174" s="202" t="str">
        <f ca="1">IF(AND(ISNUMBER($A174),ISNUMBER(DB$1)),IF(OFFSET(CountryData!$A$1,'Quality check'!$A174-1,'Quality check'!DB$1-1)=0,"",OFFSET(CountryData!$A$1,'Quality check'!$A174-1,'Quality check'!DB$1-1)),"")</f>
        <v/>
      </c>
      <c r="DC174" s="308" t="str">
        <f ca="1">IF(AND(ISNUMBER($A174),ISNUMBER(DC$1)),IF(OFFSET(CountryData!$A$1,'Quality check'!$A174-1,'Quality check'!DC$1-1)=0,"",OFFSET(CountryData!$A$1,'Quality check'!$A174-1,'Quality check'!DC$1-1)),"")</f>
        <v/>
      </c>
      <c r="DD174" s="308" t="str">
        <f ca="1">IF(AND(ISNUMBER($A174),ISNUMBER(DD$1)),IF(OFFSET(CountryData!$A$1,'Quality check'!$A174-1,'Quality check'!DD$1-1)=0,"",OFFSET(CountryData!$A$1,'Quality check'!$A174-1,'Quality check'!DD$1-1)),"")</f>
        <v/>
      </c>
      <c r="DE174" s="202" t="str">
        <f ca="1">IF(AND(ISNUMBER($A174),ISNUMBER(DE$1)),IF(OFFSET(CountryData!$A$1,'Quality check'!$A174-1,'Quality check'!DE$1-1)=0,"",OFFSET(CountryData!$A$1,'Quality check'!$A174-1,'Quality check'!DE$1-1)),"")</f>
        <v/>
      </c>
      <c r="DF174" s="203" t="str">
        <f ca="1">IF(AND(ISNUMBER($A174),ISNUMBER(DF$1)),IF(OFFSET(CountryData!$A$1,'Quality check'!$A174-1,'Quality check'!DF$1-1)=0,"",OFFSET(CountryData!$A$1,'Quality check'!$A174-1,'Quality check'!DF$1-1)),"")</f>
        <v/>
      </c>
      <c r="DG174" s="308" t="str">
        <f ca="1">IF(AND(ISNUMBER($A174),ISNUMBER(DG$1)),IF(OFFSET(CountryData!$A$1,'Quality check'!$A174-1,'Quality check'!DG$1-1)=0,"",OFFSET(CountryData!$A$1,'Quality check'!$A174-1,'Quality check'!DG$1-1)),"")</f>
        <v/>
      </c>
      <c r="DH174" s="203" t="str">
        <f ca="1">IF(AND(ISNUMBER($A174),ISNUMBER(DH$1)),IF(OFFSET(CountryData!$A$1,'Quality check'!$A174-1,'Quality check'!DH$1-1)=0,"",OFFSET(CountryData!$A$1,'Quality check'!$A174-1,'Quality check'!DH$1-1)),"")</f>
        <v/>
      </c>
      <c r="DI174" s="308" t="str">
        <f ca="1">IF(AND(ISNUMBER($A174),ISNUMBER(DI$1)),IF(OFFSET(CountryData!$A$1,'Quality check'!$A174-1,'Quality check'!DI$1-1)=0,"",OFFSET(CountryData!$A$1,'Quality check'!$A174-1,'Quality check'!DI$1-1)),"")</f>
        <v/>
      </c>
      <c r="DJ174" s="308" t="str">
        <f ca="1">IF(AND(ISNUMBER($A174),ISNUMBER(DJ$1)),IF(OFFSET(CountryData!$A$1,'Quality check'!$A174-1,'Quality check'!DJ$1-1)=0,"",OFFSET(CountryData!$A$1,'Quality check'!$A174-1,'Quality check'!DJ$1-1)),"")</f>
        <v/>
      </c>
      <c r="DK174" s="203" t="str">
        <f ca="1">IF(AND(ISNUMBER($A174),ISNUMBER(DK$1)),IF(OFFSET(CountryData!$A$1,'Quality check'!$A174-1,'Quality check'!DK$1-1)=0,"",OFFSET(CountryData!$A$1,'Quality check'!$A174-1,'Quality check'!DK$1-1)),"")</f>
        <v/>
      </c>
      <c r="DL174" s="203" t="str">
        <f ca="1">IF(AND(ISNUMBER($A174),ISNUMBER(DL$1)),IF(OFFSET(CountryData!$A$1,'Quality check'!$A174-1,'Quality check'!DL$1-1)=0,"",OFFSET(CountryData!$A$1,'Quality check'!$A174-1,'Quality check'!DL$1-1)),"")</f>
        <v/>
      </c>
      <c r="DM174" s="203" t="str">
        <f ca="1">IF(AND(ISNUMBER($A174),ISNUMBER(DM$1)),IF(OFFSET(CountryData!$A$1,'Quality check'!$A174-1,'Quality check'!DM$1-1)=0,"",OFFSET(CountryData!$A$1,'Quality check'!$A174-1,'Quality check'!DM$1-1)),"")</f>
        <v/>
      </c>
      <c r="DN174" s="203" t="str">
        <f ca="1">IF(AND(ISNUMBER($A174),ISNUMBER(DN$1)),IF(OFFSET(CountryData!$A$1,'Quality check'!$A174-1,'Quality check'!DN$1-1)=0,"",OFFSET(CountryData!$A$1,'Quality check'!$A174-1,'Quality check'!DN$1-1)),"")</f>
        <v/>
      </c>
      <c r="DO174" t="str">
        <f ca="1">IF(AND(ISNUMBER($A174),ISNUMBER(DO$1)),IF(OFFSET(CountryData!$A$1,'Quality check'!$A174-1,'Quality check'!DO$1-1)=0,"",OFFSET(CountryData!$A$1,'Quality check'!$A174-1,'Quality check'!DO$1-1)),"")</f>
        <v/>
      </c>
      <c r="DP174" t="str">
        <f ca="1">IF(AND(ISNUMBER($A174),ISNUMBER(DP$1)),IF(OFFSET(CountryData!$A$1,'Quality check'!$A174-1,'Quality check'!DP$1-1)=0,"",OFFSET(CountryData!$A$1,'Quality check'!$A174-1,'Quality check'!DP$1-1)),"")</f>
        <v/>
      </c>
      <c r="EF174" t="str">
        <f t="shared" si="17"/>
        <v/>
      </c>
      <c r="EG174" t="str">
        <f t="shared" si="18"/>
        <v/>
      </c>
      <c r="EH174" t="str">
        <f t="shared" si="16"/>
        <v/>
      </c>
    </row>
    <row r="175" spans="1:138" x14ac:dyDescent="0.25">
      <c r="A175" s="114" t="str">
        <f>IF(ISNUMBER(MATCH(C175,CountryData!$EM:$EM,0)),MATCH(C175,CountryData!$EM:$EM,0),"")</f>
        <v/>
      </c>
      <c r="F175" s="203" t="str">
        <f ca="1">IF(AND(ISNUMBER($A175),ISNUMBER(F$1)),IF(OFFSET(CountryData!$A$1,'Quality check'!$A175-1,'Quality check'!F$1-1)=0,"",OFFSET(CountryData!$A$1,'Quality check'!$A175-1,'Quality check'!F$1-1)),"")</f>
        <v/>
      </c>
      <c r="G175" s="203" t="str">
        <f ca="1">IF(AND(ISNUMBER($A175),ISNUMBER(G$1)),IF(OFFSET(CountryData!$A$1,'Quality check'!$A175-1,'Quality check'!G$1-1)=0,"",OFFSET(CountryData!$A$1,'Quality check'!$A175-1,'Quality check'!G$1-1)),"")</f>
        <v/>
      </c>
      <c r="H175" s="202" t="str">
        <f ca="1">IF(AND(ISNUMBER($A175),ISNUMBER(H$1)),IF(OFFSET(CountryData!$A$1,'Quality check'!$A175-1,'Quality check'!H$1-1)=0,"",OFFSET(CountryData!$A$1,'Quality check'!$A175-1,'Quality check'!H$1-1)),"")</f>
        <v/>
      </c>
      <c r="I175" s="202" t="str">
        <f ca="1">IF(AND(ISNUMBER($A175),ISNUMBER(I$1)),IF(OFFSET(CountryData!$A$1,'Quality check'!$A175-1,'Quality check'!I$1-1)=0,"",OFFSET(CountryData!$A$1,'Quality check'!$A175-1,'Quality check'!I$1-1)),"")</f>
        <v/>
      </c>
      <c r="J175" s="203" t="str">
        <f ca="1">IF(AND(ISNUMBER($A175),ISNUMBER(J$1)),IF(OFFSET(CountryData!$A$1,'Quality check'!$A175-1,'Quality check'!J$1-1)=0,"",OFFSET(CountryData!$A$1,'Quality check'!$A175-1,'Quality check'!J$1-1)),"")</f>
        <v/>
      </c>
      <c r="K175" s="203" t="str">
        <f ca="1">IF(AND(ISNUMBER($A175),ISNUMBER(K$1)),IF(OFFSET(CountryData!$A$1,'Quality check'!$A175-1,'Quality check'!K$1-1)=0,"",OFFSET(CountryData!$A$1,'Quality check'!$A175-1,'Quality check'!K$1-1)),"")</f>
        <v/>
      </c>
      <c r="L175" s="203" t="str">
        <f ca="1">IF(AND(ISNUMBER($A175),ISNUMBER(L$1)),IF(OFFSET(CountryData!$A$1,'Quality check'!$A175-1,'Quality check'!L$1-1)=0,"",OFFSET(CountryData!$A$1,'Quality check'!$A175-1,'Quality check'!L$1-1)),"")</f>
        <v/>
      </c>
      <c r="M175" s="203" t="str">
        <f ca="1">IF(AND(ISNUMBER($A175),ISNUMBER(M$1)),IF(OFFSET(CountryData!$A$1,'Quality check'!$A175-1,'Quality check'!M$1-1)=0,"",OFFSET(CountryData!$A$1,'Quality check'!$A175-1,'Quality check'!M$1-1)),"")</f>
        <v/>
      </c>
      <c r="N175" s="203" t="str">
        <f ca="1">IF(AND(ISNUMBER($A175),ISNUMBER(N$1)),IF(OFFSET(CountryData!$A$1,'Quality check'!$A175-1,'Quality check'!N$1-1)=0,"",OFFSET(CountryData!$A$1,'Quality check'!$A175-1,'Quality check'!N$1-1)),"")</f>
        <v/>
      </c>
      <c r="O175" s="203" t="str">
        <f ca="1">IF(AND(ISNUMBER($A175),ISNUMBER(O$1)),IF(OFFSET(CountryData!$A$1,'Quality check'!$A175-1,'Quality check'!O$1-1)=0,"",OFFSET(CountryData!$A$1,'Quality check'!$A175-1,'Quality check'!O$1-1)),"")</f>
        <v/>
      </c>
      <c r="P175" s="203" t="str">
        <f ca="1">IF(AND(ISNUMBER($A175),ISNUMBER(P$1)),IF(OFFSET(CountryData!$A$1,'Quality check'!$A175-1,'Quality check'!P$1-1)=0,"",OFFSET(CountryData!$A$1,'Quality check'!$A175-1,'Quality check'!P$1-1)),"")</f>
        <v/>
      </c>
      <c r="Q175" s="203" t="str">
        <f ca="1">IF(AND(ISNUMBER($A175),ISNUMBER(Q$1)),IF(OFFSET(CountryData!$A$1,'Quality check'!$A175-1,'Quality check'!Q$1-1)=0,"",OFFSET(CountryData!$A$1,'Quality check'!$A175-1,'Quality check'!Q$1-1)),"")</f>
        <v/>
      </c>
      <c r="R175" s="203" t="str">
        <f ca="1">IF(AND(ISNUMBER($A175),ISNUMBER(R$1)),IF(OFFSET(CountryData!$A$1,'Quality check'!$A175-1,'Quality check'!R$1-1)=0,"",OFFSET(CountryData!$A$1,'Quality check'!$A175-1,'Quality check'!R$1-1)),"")</f>
        <v/>
      </c>
      <c r="S175" s="203" t="str">
        <f ca="1">IF(AND(ISNUMBER($A175),ISNUMBER(S$1)),IF(OFFSET(CountryData!$A$1,'Quality check'!$A175-1,'Quality check'!S$1-1)=0,"",OFFSET(CountryData!$A$1,'Quality check'!$A175-1,'Quality check'!S$1-1)),"")</f>
        <v/>
      </c>
      <c r="T175" s="202" t="str">
        <f ca="1">IF(AND(ISNUMBER($A175),ISNUMBER(T$1)),IF(OFFSET(CountryData!$A$1,'Quality check'!$A175-1,'Quality check'!T$1-1)=0,"",OFFSET(CountryData!$A$1,'Quality check'!$A175-1,'Quality check'!T$1-1)),"")</f>
        <v/>
      </c>
      <c r="U175" s="203" t="str">
        <f ca="1">IF(AND(ISNUMBER($A175),ISNUMBER(U$1)),IF(OFFSET(CountryData!$A$1,'Quality check'!$A175-1,'Quality check'!U$1-1)=0,"",OFFSET(CountryData!$A$1,'Quality check'!$A175-1,'Quality check'!U$1-1)),"")</f>
        <v/>
      </c>
      <c r="V175" s="203" t="str">
        <f ca="1">IF(AND(ISNUMBER($A175),ISNUMBER(V$1)),IF(OFFSET(CountryData!$A$1,'Quality check'!$A175-1,'Quality check'!V$1-1)=0,"",OFFSET(CountryData!$A$1,'Quality check'!$A175-1,'Quality check'!V$1-1)),"")</f>
        <v/>
      </c>
      <c r="W175" s="202" t="str">
        <f ca="1">IF(AND(ISNUMBER($A175),ISNUMBER(W$1)),IF(OFFSET(CountryData!$A$1,'Quality check'!$A175-1,'Quality check'!W$1-1)=0,"",OFFSET(CountryData!$A$1,'Quality check'!$A175-1,'Quality check'!W$1-1)),"")</f>
        <v/>
      </c>
      <c r="X175" s="202" t="str">
        <f ca="1">IF(AND(ISNUMBER($A175),ISNUMBER(X$1)),IF(OFFSET(CountryData!$A$1,'Quality check'!$A175-1,'Quality check'!X$1-1)=0,"",OFFSET(CountryData!$A$1,'Quality check'!$A175-1,'Quality check'!X$1-1)),"")</f>
        <v/>
      </c>
      <c r="Y175" s="202" t="str">
        <f ca="1">IF(AND(ISNUMBER($A175),ISNUMBER(Y$1)),IF(OFFSET(CountryData!$A$1,'Quality check'!$A175-1,'Quality check'!Y$1-1)=0,"",OFFSET(CountryData!$A$1,'Quality check'!$A175-1,'Quality check'!Y$1-1)),"")</f>
        <v/>
      </c>
      <c r="Z175" s="202" t="str">
        <f ca="1">IF(AND(ISNUMBER($A175),ISNUMBER(Z$1)),IF(OFFSET(CountryData!$A$1,'Quality check'!$A175-1,'Quality check'!Z$1-1)=0,"",OFFSET(CountryData!$A$1,'Quality check'!$A175-1,'Quality check'!Z$1-1)),"")</f>
        <v/>
      </c>
      <c r="AA175" s="203" t="str">
        <f ca="1">IF(AND(ISNUMBER($A175),ISNUMBER(AA$1)),IF(OFFSET(CountryData!$A$1,'Quality check'!$A175-1,'Quality check'!AA$1-1)=0,"",OFFSET(CountryData!$A$1,'Quality check'!$A175-1,'Quality check'!AA$1-1)),"")</f>
        <v/>
      </c>
      <c r="AB175" s="203" t="str">
        <f ca="1">IF(AND(ISNUMBER($A175),ISNUMBER(AB$1)),IF(OFFSET(CountryData!$A$1,'Quality check'!$A175-1,'Quality check'!AB$1-1)=0,"",OFFSET(CountryData!$A$1,'Quality check'!$A175-1,'Quality check'!AB$1-1)),"")</f>
        <v/>
      </c>
      <c r="AC175" s="203" t="str">
        <f ca="1">IF(AND(ISNUMBER($A175),ISNUMBER(AC$1)),IF(OFFSET(CountryData!$A$1,'Quality check'!$A175-1,'Quality check'!AC$1-1)=0,"",OFFSET(CountryData!$A$1,'Quality check'!$A175-1,'Quality check'!AC$1-1)),"")</f>
        <v/>
      </c>
      <c r="AD175" s="203" t="str">
        <f ca="1">IF(AND(ISNUMBER($A175),ISNUMBER(AD$1)),IF(OFFSET(CountryData!$A$1,'Quality check'!$A175-1,'Quality check'!AD$1-1)=0,"",OFFSET(CountryData!$A$1,'Quality check'!$A175-1,'Quality check'!AD$1-1)),"")</f>
        <v/>
      </c>
      <c r="AE175" s="202" t="str">
        <f ca="1">IF(AND(ISNUMBER($A175),ISNUMBER(AE$1)),IF(OFFSET(CountryData!$A$1,'Quality check'!$A175-1,'Quality check'!AE$1-1)=0,"",OFFSET(CountryData!$A$1,'Quality check'!$A175-1,'Quality check'!AE$1-1)),"")</f>
        <v/>
      </c>
      <c r="AF175" s="308" t="str">
        <f ca="1">IF(AND(ISNUMBER($A175),ISNUMBER(AF$1)),IF(OFFSET(CountryData!$A$1,'Quality check'!$A175-1,'Quality check'!AF$1-1)=0,"",OFFSET(CountryData!$A$1,'Quality check'!$A175-1,'Quality check'!AF$1-1)),"")</f>
        <v/>
      </c>
      <c r="AG175" s="203" t="str">
        <f ca="1">IF(AND(ISNUMBER($A175),ISNUMBER(AG$1)),IF(OFFSET(CountryData!$A$1,'Quality check'!$A175-1,'Quality check'!AG$1-1)=0,"",OFFSET(CountryData!$A$1,'Quality check'!$A175-1,'Quality check'!AG$1-1)),"")</f>
        <v/>
      </c>
      <c r="AH175" s="203" t="str">
        <f ca="1">IF(AND(ISNUMBER($A175),ISNUMBER(AH$1)),IF(OFFSET(CountryData!$A$1,'Quality check'!$A175-1,'Quality check'!AH$1-1)=0,"",OFFSET(CountryData!$A$1,'Quality check'!$A175-1,'Quality check'!AH$1-1)),"")</f>
        <v/>
      </c>
      <c r="AI175" s="203" t="str">
        <f ca="1">IF(AND(ISNUMBER($A175),ISNUMBER(AI$1)),IF(OFFSET(CountryData!$A$1,'Quality check'!$A175-1,'Quality check'!AI$1-1)=0,"",OFFSET(CountryData!$A$1,'Quality check'!$A175-1,'Quality check'!AI$1-1)),"")</f>
        <v/>
      </c>
      <c r="AJ175" s="202" t="str">
        <f ca="1">IF(AND(ISNUMBER($A175),ISNUMBER(AJ$1)),IF(OFFSET(CountryData!$A$1,'Quality check'!$A175-1,'Quality check'!AJ$1-1)=0,"",OFFSET(CountryData!$A$1,'Quality check'!$A175-1,'Quality check'!AJ$1-1)),"")</f>
        <v/>
      </c>
      <c r="AK175" s="202" t="str">
        <f ca="1">IF(AND(ISNUMBER($A175),ISNUMBER(AK$1)),IF(OFFSET(CountryData!$A$1,'Quality check'!$A175-1,'Quality check'!AK$1-1)=0,"",OFFSET(CountryData!$A$1,'Quality check'!$A175-1,'Quality check'!AK$1-1)),"")</f>
        <v/>
      </c>
      <c r="AL175" s="202" t="str">
        <f ca="1">IF(AND(ISNUMBER($A175),ISNUMBER(AL$1)),IF(OFFSET(CountryData!$A$1,'Quality check'!$A175-1,'Quality check'!AL$1-1)=0,"",OFFSET(CountryData!$A$1,'Quality check'!$A175-1,'Quality check'!AL$1-1)),"")</f>
        <v/>
      </c>
      <c r="AM175" s="202" t="str">
        <f ca="1">IF(AND(ISNUMBER($A175),ISNUMBER(AM$1)),IF(OFFSET(CountryData!$A$1,'Quality check'!$A175-1,'Quality check'!AM$1-1)=0,"",OFFSET(CountryData!$A$1,'Quality check'!$A175-1,'Quality check'!AM$1-1)),"")</f>
        <v/>
      </c>
      <c r="AN175" s="202" t="str">
        <f ca="1">IF(AND(ISNUMBER($A175),ISNUMBER(AN$1)),IF(OFFSET(CountryData!$A$1,'Quality check'!$A175-1,'Quality check'!AN$1-1)=0,"",OFFSET(CountryData!$A$1,'Quality check'!$A175-1,'Quality check'!AN$1-1)),"")</f>
        <v/>
      </c>
      <c r="AO175" s="203" t="str">
        <f ca="1">IF(AND(ISNUMBER($A175),ISNUMBER(AO$1)),IF(OFFSET(CountryData!$A$1,'Quality check'!$A175-1,'Quality check'!AO$1-1)=0,"",OFFSET(CountryData!$A$1,'Quality check'!$A175-1,'Quality check'!AO$1-1)),"")</f>
        <v/>
      </c>
      <c r="AP175" s="203" t="str">
        <f ca="1">IF(AND(ISNUMBER($A175),ISNUMBER(AP$1)),IF(OFFSET(CountryData!$A$1,'Quality check'!$A175-1,'Quality check'!AP$1-1)=0,"",OFFSET(CountryData!$A$1,'Quality check'!$A175-1,'Quality check'!AP$1-1)),"")</f>
        <v/>
      </c>
      <c r="AQ175" s="202" t="str">
        <f ca="1">IF(AND(ISNUMBER($A175),ISNUMBER(AQ$1)),IF(OFFSET(CountryData!$A$1,'Quality check'!$A175-1,'Quality check'!AQ$1-1)=0,"",OFFSET(CountryData!$A$1,'Quality check'!$A175-1,'Quality check'!AQ$1-1)),"")</f>
        <v/>
      </c>
      <c r="AR175" s="202" t="str">
        <f ca="1">IF(AND(ISNUMBER($A175),ISNUMBER(AR$1)),IF(OFFSET(CountryData!$A$1,'Quality check'!$A175-1,'Quality check'!AR$1-1)=0,"",OFFSET(CountryData!$A$1,'Quality check'!$A175-1,'Quality check'!AR$1-1)),"")</f>
        <v/>
      </c>
      <c r="AS175" s="202" t="str">
        <f ca="1">IF(AND(ISNUMBER($A175),ISNUMBER(AS$1)),IF(OFFSET(CountryData!$A$1,'Quality check'!$A175-1,'Quality check'!AS$1-1)=0,"",OFFSET(CountryData!$A$1,'Quality check'!$A175-1,'Quality check'!AS$1-1)),"")</f>
        <v/>
      </c>
      <c r="AT175" s="202" t="str">
        <f ca="1">IF(AND(ISNUMBER($A175),ISNUMBER(AT$1)),IF(OFFSET(CountryData!$A$1,'Quality check'!$A175-1,'Quality check'!AT$1-1)=0,"",OFFSET(CountryData!$A$1,'Quality check'!$A175-1,'Quality check'!AT$1-1)),"")</f>
        <v/>
      </c>
      <c r="AU175" s="202" t="str">
        <f ca="1">IF(AND(ISNUMBER($A175),ISNUMBER(AU$1)),IF(OFFSET(CountryData!$A$1,'Quality check'!$A175-1,'Quality check'!AU$1-1)=0,"",OFFSET(CountryData!$A$1,'Quality check'!$A175-1,'Quality check'!AU$1-1)),"")</f>
        <v/>
      </c>
      <c r="AV175" s="202" t="str">
        <f ca="1">IF(AND(ISNUMBER($A175),ISNUMBER(AV$1)),IF(OFFSET(CountryData!$A$1,'Quality check'!$A175-1,'Quality check'!AV$1-1)=0,"",OFFSET(CountryData!$A$1,'Quality check'!$A175-1,'Quality check'!AV$1-1)),"")</f>
        <v/>
      </c>
      <c r="AW175" s="203" t="str">
        <f ca="1">IF(AND(ISNUMBER($A175),ISNUMBER(AW$1)),IF(OFFSET(CountryData!$A$1,'Quality check'!$A175-1,'Quality check'!AW$1-1)=0,"",OFFSET(CountryData!$A$1,'Quality check'!$A175-1,'Quality check'!AW$1-1)),"")</f>
        <v/>
      </c>
      <c r="AX175" s="203" t="str">
        <f ca="1">IF(AND(ISNUMBER($A175),ISNUMBER(AX$1)),IF(OFFSET(CountryData!$A$1,'Quality check'!$A175-1,'Quality check'!AX$1-1)=0,"",OFFSET(CountryData!$A$1,'Quality check'!$A175-1,'Quality check'!AX$1-1)),"")</f>
        <v/>
      </c>
      <c r="AY175" s="202" t="str">
        <f ca="1">IF(AND(ISNUMBER($A175),ISNUMBER(AY$1)),IF(OFFSET(CountryData!$A$1,'Quality check'!$A175-1,'Quality check'!AY$1-1)=0,"",OFFSET(CountryData!$A$1,'Quality check'!$A175-1,'Quality check'!AY$1-1)),"")</f>
        <v/>
      </c>
      <c r="AZ175" s="202" t="str">
        <f ca="1">IF(AND(ISNUMBER($A175),ISNUMBER(AZ$1)),IF(OFFSET(CountryData!$A$1,'Quality check'!$A175-1,'Quality check'!AZ$1-1)=0,"",OFFSET(CountryData!$A$1,'Quality check'!$A175-1,'Quality check'!AZ$1-1)),"")</f>
        <v/>
      </c>
      <c r="BA175" s="202" t="str">
        <f ca="1">IF(AND(ISNUMBER($A175),ISNUMBER(BA$1)),IF(OFFSET(CountryData!$A$1,'Quality check'!$A175-1,'Quality check'!BA$1-1)=0,"",OFFSET(CountryData!$A$1,'Quality check'!$A175-1,'Quality check'!BA$1-1)),"")</f>
        <v/>
      </c>
      <c r="BB175" s="202" t="str">
        <f ca="1">IF(AND(ISNUMBER($A175),ISNUMBER(BB$1)),IF(OFFSET(CountryData!$A$1,'Quality check'!$A175-1,'Quality check'!BB$1-1)=0,"",OFFSET(CountryData!$A$1,'Quality check'!$A175-1,'Quality check'!BB$1-1)),"")</f>
        <v/>
      </c>
      <c r="BC175" s="202" t="str">
        <f ca="1">IF(AND(ISNUMBER($A175),ISNUMBER(BC$1)),IF(OFFSET(CountryData!$A$1,'Quality check'!$A175-1,'Quality check'!BC$1-1)=0,"",OFFSET(CountryData!$A$1,'Quality check'!$A175-1,'Quality check'!BC$1-1)),"")</f>
        <v/>
      </c>
      <c r="BD175" s="313" t="str">
        <f ca="1">IF(AND(ISNUMBER($A175),ISNUMBER(BD$1)),IF(OFFSET(CountryData!$A$1,'Quality check'!$A175-1,'Quality check'!BD$1-1)=0,"",OFFSET(CountryData!$A$1,'Quality check'!$A175-1,'Quality check'!BD$1-1)),"")</f>
        <v/>
      </c>
      <c r="BE175" s="313" t="str">
        <f ca="1">IF(AND(ISNUMBER($A175),ISNUMBER(BE$1)),IF(OFFSET(CountryData!$A$1,'Quality check'!$A175-1,'Quality check'!BE$1-1)=0,"",OFFSET(CountryData!$A$1,'Quality check'!$A175-1,'Quality check'!BE$1-1)),"")</f>
        <v/>
      </c>
      <c r="BF175" s="313" t="str">
        <f ca="1">IF(AND(ISNUMBER($A175),ISNUMBER(BF$1)),IF(OFFSET(CountryData!$A$1,'Quality check'!$A175-1,'Quality check'!BF$1-1)=0,"",OFFSET(CountryData!$A$1,'Quality check'!$A175-1,'Quality check'!BF$1-1)),"")</f>
        <v/>
      </c>
      <c r="BG175" s="203" t="str">
        <f ca="1">IF(AND(ISNUMBER($A175),ISNUMBER(BG$1)),IF(OFFSET(CountryData!$A$1,'Quality check'!$A175-1,'Quality check'!BG$1-1)=0,"",OFFSET(CountryData!$A$1,'Quality check'!$A175-1,'Quality check'!BG$1-1)),"")</f>
        <v/>
      </c>
      <c r="BH175" s="202" t="str">
        <f ca="1">IF(AND(ISNUMBER($A175),ISNUMBER(BH$1)),IF(OFFSET(CountryData!$A$1,'Quality check'!$A175-1,'Quality check'!BH$1-1)=0,"",OFFSET(CountryData!$A$1,'Quality check'!$A175-1,'Quality check'!BH$1-1)),"")</f>
        <v/>
      </c>
      <c r="BI175" s="203" t="str">
        <f ca="1">IF(AND(ISNUMBER($A175),ISNUMBER(BI$1)),IF(OFFSET(CountryData!$A$1,'Quality check'!$A175-1,'Quality check'!BI$1-1)=0,"",OFFSET(CountryData!$A$1,'Quality check'!$A175-1,'Quality check'!BI$1-1)),"")</f>
        <v/>
      </c>
      <c r="BJ175" s="202" t="str">
        <f ca="1">IF(AND(ISNUMBER($A175),ISNUMBER(BJ$1)),IF(OFFSET(CountryData!$A$1,'Quality check'!$A175-1,'Quality check'!BJ$1-1)=0,"",OFFSET(CountryData!$A$1,'Quality check'!$A175-1,'Quality check'!BJ$1-1)),"")</f>
        <v/>
      </c>
      <c r="BK175" s="202" t="str">
        <f ca="1">IF(AND(ISNUMBER($A175),ISNUMBER(BK$1)),IF(OFFSET(CountryData!$A$1,'Quality check'!$A175-1,'Quality check'!BK$1-1)=0,"",OFFSET(CountryData!$A$1,'Quality check'!$A175-1,'Quality check'!BK$1-1)),"")</f>
        <v/>
      </c>
      <c r="BL175" s="308" t="str">
        <f ca="1">IF(AND(ISNUMBER($A175),ISNUMBER(BL$1)),IF(OFFSET(CountryData!$A$1,'Quality check'!$A175-1,'Quality check'!BL$1-1)=0,"",OFFSET(CountryData!$A$1,'Quality check'!$A175-1,'Quality check'!BL$1-1)),"")</f>
        <v/>
      </c>
      <c r="BM175" s="308" t="str">
        <f ca="1">IF(AND(ISNUMBER($A175),ISNUMBER(BM$1)),IF(OFFSET(CountryData!$A$1,'Quality check'!$A175-1,'Quality check'!BM$1-1)=0,"",OFFSET(CountryData!$A$1,'Quality check'!$A175-1,'Quality check'!BM$1-1)),"")</f>
        <v/>
      </c>
      <c r="BN175" s="308" t="str">
        <f ca="1">IF(AND(ISNUMBER($A175),ISNUMBER(BN$1)),IF(OFFSET(CountryData!$A$1,'Quality check'!$A175-1,'Quality check'!BN$1-1)=0,"",OFFSET(CountryData!$A$1,'Quality check'!$A175-1,'Quality check'!BN$1-1)),"")</f>
        <v/>
      </c>
      <c r="BO175" s="308" t="str">
        <f ca="1">IF(AND(ISNUMBER($A175),ISNUMBER(BO$1)),IF(OFFSET(CountryData!$A$1,'Quality check'!$A175-1,'Quality check'!BO$1-1)=0,"",OFFSET(CountryData!$A$1,'Quality check'!$A175-1,'Quality check'!BO$1-1)),"")</f>
        <v/>
      </c>
      <c r="BP175" s="308" t="str">
        <f ca="1">IF(AND(ISNUMBER($A175),ISNUMBER(BP$1)),IF(OFFSET(CountryData!$A$1,'Quality check'!$A175-1,'Quality check'!BP$1-1)=0,"",OFFSET(CountryData!$A$1,'Quality check'!$A175-1,'Quality check'!BP$1-1)),"")</f>
        <v/>
      </c>
      <c r="BQ175" s="308" t="str">
        <f ca="1">IF(AND(ISNUMBER($A175),ISNUMBER(BQ$1)),IF(OFFSET(CountryData!$A$1,'Quality check'!$A175-1,'Quality check'!BQ$1-1)=0,"",OFFSET(CountryData!$A$1,'Quality check'!$A175-1,'Quality check'!BQ$1-1)),"")</f>
        <v/>
      </c>
      <c r="BR175" s="308" t="str">
        <f ca="1">IF(AND(ISNUMBER($A175),ISNUMBER(BR$1)),IF(OFFSET(CountryData!$A$1,'Quality check'!$A175-1,'Quality check'!BR$1-1)=0,"",OFFSET(CountryData!$A$1,'Quality check'!$A175-1,'Quality check'!BR$1-1)),"")</f>
        <v/>
      </c>
      <c r="BS175" s="308" t="str">
        <f ca="1">IF(AND(ISNUMBER($A175),ISNUMBER(BS$1)),IF(OFFSET(CountryData!$A$1,'Quality check'!$A175-1,'Quality check'!BS$1-1)=0,"",OFFSET(CountryData!$A$1,'Quality check'!$A175-1,'Quality check'!BS$1-1)),"")</f>
        <v/>
      </c>
      <c r="BT175" s="308" t="str">
        <f ca="1">IF(AND(ISNUMBER($A175),ISNUMBER(BT$1)),IF(OFFSET(CountryData!$A$1,'Quality check'!$A175-1,'Quality check'!BT$1-1)=0,"",OFFSET(CountryData!$A$1,'Quality check'!$A175-1,'Quality check'!BT$1-1)),"")</f>
        <v/>
      </c>
      <c r="BU175" s="308" t="str">
        <f ca="1">IF(AND(ISNUMBER($A175),ISNUMBER(BU$1)),IF(OFFSET(CountryData!$A$1,'Quality check'!$A175-1,'Quality check'!BU$1-1)=0,"",OFFSET(CountryData!$A$1,'Quality check'!$A175-1,'Quality check'!BU$1-1)),"")</f>
        <v/>
      </c>
      <c r="BV175" s="308" t="str">
        <f ca="1">IF(AND(ISNUMBER($A175),ISNUMBER(BV$1)),IF(OFFSET(CountryData!$A$1,'Quality check'!$A175-1,'Quality check'!BV$1-1)=0,"",OFFSET(CountryData!$A$1,'Quality check'!$A175-1,'Quality check'!BV$1-1)),"")</f>
        <v/>
      </c>
      <c r="BW175" s="308" t="str">
        <f ca="1">IF(AND(ISNUMBER($A175),ISNUMBER(BW$1)),IF(OFFSET(CountryData!$A$1,'Quality check'!$A175-1,'Quality check'!BW$1-1)=0,"",OFFSET(CountryData!$A$1,'Quality check'!$A175-1,'Quality check'!BW$1-1)),"")</f>
        <v/>
      </c>
      <c r="BX175" s="202" t="str">
        <f ca="1">IF(AND(ISNUMBER($A175),ISNUMBER(BX$1)),IF(OFFSET(CountryData!$A$1,'Quality check'!$A175-1,'Quality check'!BX$1-1)=0,"",OFFSET(CountryData!$A$1,'Quality check'!$A175-1,'Quality check'!BX$1-1)),"")</f>
        <v/>
      </c>
      <c r="BY175" s="308" t="str">
        <f ca="1">IF(AND(ISNUMBER($A175),ISNUMBER(BY$1)),IF(OFFSET(CountryData!$A$1,'Quality check'!$A175-1,'Quality check'!BY$1-1)=0,"",OFFSET(CountryData!$A$1,'Quality check'!$A175-1,'Quality check'!BY$1-1)),"")</f>
        <v/>
      </c>
      <c r="BZ175" s="308" t="str">
        <f ca="1">IF(AND(ISNUMBER($A175),ISNUMBER(BZ$1)),IF(OFFSET(CountryData!$A$1,'Quality check'!$A175-1,'Quality check'!BZ$1-1)=0,"",OFFSET(CountryData!$A$1,'Quality check'!$A175-1,'Quality check'!BZ$1-1)),"")</f>
        <v/>
      </c>
      <c r="CA175" s="308" t="str">
        <f ca="1">IF(AND(ISNUMBER($A175),ISNUMBER(CA$1)),IF(OFFSET(CountryData!$A$1,'Quality check'!$A175-1,'Quality check'!CA$1-1)=0,"",OFFSET(CountryData!$A$1,'Quality check'!$A175-1,'Quality check'!CA$1-1)),"")</f>
        <v/>
      </c>
      <c r="CB175" s="308" t="str">
        <f ca="1">IF(AND(ISNUMBER($A175),ISNUMBER(CB$1)),IF(OFFSET(CountryData!$A$1,'Quality check'!$A175-1,'Quality check'!CB$1-1)=0,"",OFFSET(CountryData!$A$1,'Quality check'!$A175-1,'Quality check'!CB$1-1)),"")</f>
        <v/>
      </c>
      <c r="CC175" s="308" t="str">
        <f ca="1">IF(AND(ISNUMBER($A175),ISNUMBER(CC$1)),IF(OFFSET(CountryData!$A$1,'Quality check'!$A175-1,'Quality check'!CC$1-1)=0,"",OFFSET(CountryData!$A$1,'Quality check'!$A175-1,'Quality check'!CC$1-1)),"")</f>
        <v/>
      </c>
      <c r="CD175" s="308" t="str">
        <f ca="1">IF(AND(ISNUMBER($A175),ISNUMBER(CD$1)),IF(OFFSET(CountryData!$A$1,'Quality check'!$A175-1,'Quality check'!CD$1-1)=0,"",OFFSET(CountryData!$A$1,'Quality check'!$A175-1,'Quality check'!CD$1-1)),"")</f>
        <v/>
      </c>
      <c r="CE175" s="308" t="str">
        <f ca="1">IF(AND(ISNUMBER($A175),ISNUMBER(CE$1)),IF(OFFSET(CountryData!$A$1,'Quality check'!$A175-1,'Quality check'!CE$1-1)=0,"",OFFSET(CountryData!$A$1,'Quality check'!$A175-1,'Quality check'!CE$1-1)),"")</f>
        <v/>
      </c>
      <c r="CF175" s="308" t="str">
        <f ca="1">IF(AND(ISNUMBER($A175),ISNUMBER(CF$1)),IF(OFFSET(CountryData!$A$1,'Quality check'!$A175-1,'Quality check'!CF$1-1)=0,"",OFFSET(CountryData!$A$1,'Quality check'!$A175-1,'Quality check'!CF$1-1)),"")</f>
        <v/>
      </c>
      <c r="CG175" s="308" t="str">
        <f ca="1">IF(AND(ISNUMBER($A175),ISNUMBER(CG$1)),IF(OFFSET(CountryData!$A$1,'Quality check'!$A175-1,'Quality check'!CG$1-1)=0,"",OFFSET(CountryData!$A$1,'Quality check'!$A175-1,'Quality check'!CG$1-1)),"")</f>
        <v/>
      </c>
      <c r="CH175" s="308" t="str">
        <f ca="1">IF(AND(ISNUMBER($A175),ISNUMBER(CH$1)),IF(OFFSET(CountryData!$A$1,'Quality check'!$A175-1,'Quality check'!CH$1-1)=0,"",OFFSET(CountryData!$A$1,'Quality check'!$A175-1,'Quality check'!CH$1-1)),"")</f>
        <v/>
      </c>
      <c r="CI175" s="308" t="str">
        <f ca="1">IF(AND(ISNUMBER($A175),ISNUMBER(CI$1)),IF(OFFSET(CountryData!$A$1,'Quality check'!$A175-1,'Quality check'!CI$1-1)=0,"",OFFSET(CountryData!$A$1,'Quality check'!$A175-1,'Quality check'!CI$1-1)),"")</f>
        <v/>
      </c>
      <c r="CJ175" s="308" t="str">
        <f ca="1">IF(AND(ISNUMBER($A175),ISNUMBER(CJ$1)),IF(OFFSET(CountryData!$A$1,'Quality check'!$A175-1,'Quality check'!CJ$1-1)=0,"",OFFSET(CountryData!$A$1,'Quality check'!$A175-1,'Quality check'!CJ$1-1)),"")</f>
        <v/>
      </c>
      <c r="CK175" s="202" t="str">
        <f ca="1">IF(AND(ISNUMBER($A175),ISNUMBER(CK$1)),IF(OFFSET(CountryData!$A$1,'Quality check'!$A175-1,'Quality check'!CK$1-1)=0,"",OFFSET(CountryData!$A$1,'Quality check'!$A175-1,'Quality check'!CK$1-1)),"")</f>
        <v/>
      </c>
      <c r="CL175" s="308" t="str">
        <f ca="1">IF(AND(ISNUMBER($A175),ISNUMBER(CL$1)),IF(OFFSET(CountryData!$A$1,'Quality check'!$A175-1,'Quality check'!CL$1-1)=0,"",OFFSET(CountryData!$A$1,'Quality check'!$A175-1,'Quality check'!CL$1-1)),"")</f>
        <v/>
      </c>
      <c r="CM175" s="308" t="str">
        <f ca="1">IF(AND(ISNUMBER($A175),ISNUMBER(CM$1)),IF(OFFSET(CountryData!$A$1,'Quality check'!$A175-1,'Quality check'!CM$1-1)=0,"",OFFSET(CountryData!$A$1,'Quality check'!$A175-1,'Quality check'!CM$1-1)),"")</f>
        <v/>
      </c>
      <c r="CN175" s="308" t="str">
        <f ca="1">IF(AND(ISNUMBER($A175),ISNUMBER(CN$1)),IF(OFFSET(CountryData!$A$1,'Quality check'!$A175-1,'Quality check'!CN$1-1)=0,"",OFFSET(CountryData!$A$1,'Quality check'!$A175-1,'Quality check'!CN$1-1)),"")</f>
        <v/>
      </c>
      <c r="CO175" s="308" t="str">
        <f ca="1">IF(AND(ISNUMBER($A175),ISNUMBER(CO$1)),IF(OFFSET(CountryData!$A$1,'Quality check'!$A175-1,'Quality check'!CO$1-1)=0,"",OFFSET(CountryData!$A$1,'Quality check'!$A175-1,'Quality check'!CO$1-1)),"")</f>
        <v/>
      </c>
      <c r="CP175" s="308" t="str">
        <f ca="1">IF(AND(ISNUMBER($A175),ISNUMBER(CP$1)),IF(OFFSET(CountryData!$A$1,'Quality check'!$A175-1,'Quality check'!CP$1-1)=0,"",OFFSET(CountryData!$A$1,'Quality check'!$A175-1,'Quality check'!CP$1-1)),"")</f>
        <v/>
      </c>
      <c r="CQ175" s="308" t="str">
        <f ca="1">IF(AND(ISNUMBER($A175),ISNUMBER(CQ$1)),IF(OFFSET(CountryData!$A$1,'Quality check'!$A175-1,'Quality check'!CQ$1-1)=0,"",OFFSET(CountryData!$A$1,'Quality check'!$A175-1,'Quality check'!CQ$1-1)),"")</f>
        <v/>
      </c>
      <c r="CR175" s="203" t="str">
        <f ca="1">IF(AND(ISNUMBER($A175),ISNUMBER(CR$1)),IF(OFFSET(CountryData!$A$1,'Quality check'!$A175-1,'Quality check'!CR$1-1)=0,"",OFFSET(CountryData!$A$1,'Quality check'!$A175-1,'Quality check'!CR$1-1)),"")</f>
        <v/>
      </c>
      <c r="CS175" s="203" t="str">
        <f ca="1">IF(AND(ISNUMBER($A175),ISNUMBER(CS$1)),IF(OFFSET(CountryData!$A$1,'Quality check'!$A175-1,'Quality check'!CS$1-1)=0,"",OFFSET(CountryData!$A$1,'Quality check'!$A175-1,'Quality check'!CS$1-1)),"")</f>
        <v/>
      </c>
      <c r="CT175" s="203" t="str">
        <f ca="1">IF(AND(ISNUMBER($A175),ISNUMBER(CT$1)),IF(OFFSET(CountryData!$A$1,'Quality check'!$A175-1,'Quality check'!CT$1-1)=0,"",OFFSET(CountryData!$A$1,'Quality check'!$A175-1,'Quality check'!CT$1-1)),"")</f>
        <v/>
      </c>
      <c r="CU175" s="203" t="str">
        <f ca="1">IF(AND(ISNUMBER($A175),ISNUMBER(CU$1)),IF(OFFSET(CountryData!$A$1,'Quality check'!$A175-1,'Quality check'!CU$1-1)=0,"",OFFSET(CountryData!$A$1,'Quality check'!$A175-1,'Quality check'!CU$1-1)),"")</f>
        <v/>
      </c>
      <c r="CV175" s="203" t="str">
        <f ca="1">IF(AND(ISNUMBER($A175),ISNUMBER(CV$1)),IF(OFFSET(CountryData!$A$1,'Quality check'!$A175-1,'Quality check'!CV$1-1)=0,"",OFFSET(CountryData!$A$1,'Quality check'!$A175-1,'Quality check'!CV$1-1)),"")</f>
        <v/>
      </c>
      <c r="CW175" s="203" t="str">
        <f ca="1">IF(AND(ISNUMBER($A175),ISNUMBER(CW$1)),IF(OFFSET(CountryData!$A$1,'Quality check'!$A175-1,'Quality check'!CW$1-1)=0,"",OFFSET(CountryData!$A$1,'Quality check'!$A175-1,'Quality check'!CW$1-1)),"")</f>
        <v/>
      </c>
      <c r="CX175" s="203" t="str">
        <f ca="1">IF(AND(ISNUMBER($A175),ISNUMBER(CX$1)),IF(OFFSET(CountryData!$A$1,'Quality check'!$A175-1,'Quality check'!CX$1-1)=0,"",OFFSET(CountryData!$A$1,'Quality check'!$A175-1,'Quality check'!CX$1-1)),"")</f>
        <v/>
      </c>
      <c r="CY175" s="203" t="str">
        <f ca="1">IF(AND(ISNUMBER($A175),ISNUMBER(CY$1)),IF(OFFSET(CountryData!$A$1,'Quality check'!$A175-1,'Quality check'!CY$1-1)=0,"",OFFSET(CountryData!$A$1,'Quality check'!$A175-1,'Quality check'!CY$1-1)),"")</f>
        <v/>
      </c>
      <c r="CZ175" s="308" t="str">
        <f ca="1">IF(AND(ISNUMBER($A175),ISNUMBER(CZ$1)),IF(OFFSET(CountryData!$A$1,'Quality check'!$A175-1,'Quality check'!CZ$1-1)=0,"",OFFSET(CountryData!$A$1,'Quality check'!$A175-1,'Quality check'!CZ$1-1)),"")</f>
        <v/>
      </c>
      <c r="DA175" s="308" t="str">
        <f ca="1">IF(AND(ISNUMBER($A175),ISNUMBER(DA$1)),IF(OFFSET(CountryData!$A$1,'Quality check'!$A175-1,'Quality check'!DA$1-1)=0,"",OFFSET(CountryData!$A$1,'Quality check'!$A175-1,'Quality check'!DA$1-1)),"")</f>
        <v/>
      </c>
      <c r="DB175" s="202" t="str">
        <f ca="1">IF(AND(ISNUMBER($A175),ISNUMBER(DB$1)),IF(OFFSET(CountryData!$A$1,'Quality check'!$A175-1,'Quality check'!DB$1-1)=0,"",OFFSET(CountryData!$A$1,'Quality check'!$A175-1,'Quality check'!DB$1-1)),"")</f>
        <v/>
      </c>
      <c r="DC175" s="308" t="str">
        <f ca="1">IF(AND(ISNUMBER($A175),ISNUMBER(DC$1)),IF(OFFSET(CountryData!$A$1,'Quality check'!$A175-1,'Quality check'!DC$1-1)=0,"",OFFSET(CountryData!$A$1,'Quality check'!$A175-1,'Quality check'!DC$1-1)),"")</f>
        <v/>
      </c>
      <c r="DD175" s="308" t="str">
        <f ca="1">IF(AND(ISNUMBER($A175),ISNUMBER(DD$1)),IF(OFFSET(CountryData!$A$1,'Quality check'!$A175-1,'Quality check'!DD$1-1)=0,"",OFFSET(CountryData!$A$1,'Quality check'!$A175-1,'Quality check'!DD$1-1)),"")</f>
        <v/>
      </c>
      <c r="DE175" s="202" t="str">
        <f ca="1">IF(AND(ISNUMBER($A175),ISNUMBER(DE$1)),IF(OFFSET(CountryData!$A$1,'Quality check'!$A175-1,'Quality check'!DE$1-1)=0,"",OFFSET(CountryData!$A$1,'Quality check'!$A175-1,'Quality check'!DE$1-1)),"")</f>
        <v/>
      </c>
      <c r="DF175" s="203" t="str">
        <f ca="1">IF(AND(ISNUMBER($A175),ISNUMBER(DF$1)),IF(OFFSET(CountryData!$A$1,'Quality check'!$A175-1,'Quality check'!DF$1-1)=0,"",OFFSET(CountryData!$A$1,'Quality check'!$A175-1,'Quality check'!DF$1-1)),"")</f>
        <v/>
      </c>
      <c r="DG175" s="308" t="str">
        <f ca="1">IF(AND(ISNUMBER($A175),ISNUMBER(DG$1)),IF(OFFSET(CountryData!$A$1,'Quality check'!$A175-1,'Quality check'!DG$1-1)=0,"",OFFSET(CountryData!$A$1,'Quality check'!$A175-1,'Quality check'!DG$1-1)),"")</f>
        <v/>
      </c>
      <c r="DH175" s="203" t="str">
        <f ca="1">IF(AND(ISNUMBER($A175),ISNUMBER(DH$1)),IF(OFFSET(CountryData!$A$1,'Quality check'!$A175-1,'Quality check'!DH$1-1)=0,"",OFFSET(CountryData!$A$1,'Quality check'!$A175-1,'Quality check'!DH$1-1)),"")</f>
        <v/>
      </c>
      <c r="DI175" s="308" t="str">
        <f ca="1">IF(AND(ISNUMBER($A175),ISNUMBER(DI$1)),IF(OFFSET(CountryData!$A$1,'Quality check'!$A175-1,'Quality check'!DI$1-1)=0,"",OFFSET(CountryData!$A$1,'Quality check'!$A175-1,'Quality check'!DI$1-1)),"")</f>
        <v/>
      </c>
      <c r="DJ175" s="308" t="str">
        <f ca="1">IF(AND(ISNUMBER($A175),ISNUMBER(DJ$1)),IF(OFFSET(CountryData!$A$1,'Quality check'!$A175-1,'Quality check'!DJ$1-1)=0,"",OFFSET(CountryData!$A$1,'Quality check'!$A175-1,'Quality check'!DJ$1-1)),"")</f>
        <v/>
      </c>
      <c r="DK175" s="203" t="str">
        <f ca="1">IF(AND(ISNUMBER($A175),ISNUMBER(DK$1)),IF(OFFSET(CountryData!$A$1,'Quality check'!$A175-1,'Quality check'!DK$1-1)=0,"",OFFSET(CountryData!$A$1,'Quality check'!$A175-1,'Quality check'!DK$1-1)),"")</f>
        <v/>
      </c>
      <c r="DL175" s="203" t="str">
        <f ca="1">IF(AND(ISNUMBER($A175),ISNUMBER(DL$1)),IF(OFFSET(CountryData!$A$1,'Quality check'!$A175-1,'Quality check'!DL$1-1)=0,"",OFFSET(CountryData!$A$1,'Quality check'!$A175-1,'Quality check'!DL$1-1)),"")</f>
        <v/>
      </c>
      <c r="DM175" s="203" t="str">
        <f ca="1">IF(AND(ISNUMBER($A175),ISNUMBER(DM$1)),IF(OFFSET(CountryData!$A$1,'Quality check'!$A175-1,'Quality check'!DM$1-1)=0,"",OFFSET(CountryData!$A$1,'Quality check'!$A175-1,'Quality check'!DM$1-1)),"")</f>
        <v/>
      </c>
      <c r="DN175" s="203" t="str">
        <f ca="1">IF(AND(ISNUMBER($A175),ISNUMBER(DN$1)),IF(OFFSET(CountryData!$A$1,'Quality check'!$A175-1,'Quality check'!DN$1-1)=0,"",OFFSET(CountryData!$A$1,'Quality check'!$A175-1,'Quality check'!DN$1-1)),"")</f>
        <v/>
      </c>
      <c r="DO175" t="str">
        <f ca="1">IF(AND(ISNUMBER($A175),ISNUMBER(DO$1)),IF(OFFSET(CountryData!$A$1,'Quality check'!$A175-1,'Quality check'!DO$1-1)=0,"",OFFSET(CountryData!$A$1,'Quality check'!$A175-1,'Quality check'!DO$1-1)),"")</f>
        <v/>
      </c>
      <c r="DP175" t="str">
        <f ca="1">IF(AND(ISNUMBER($A175),ISNUMBER(DP$1)),IF(OFFSET(CountryData!$A$1,'Quality check'!$A175-1,'Quality check'!DP$1-1)=0,"",OFFSET(CountryData!$A$1,'Quality check'!$A175-1,'Quality check'!DP$1-1)),"")</f>
        <v/>
      </c>
      <c r="EF175" t="str">
        <f t="shared" si="17"/>
        <v/>
      </c>
      <c r="EG175" t="str">
        <f t="shared" si="18"/>
        <v/>
      </c>
      <c r="EH175" t="str">
        <f t="shared" si="16"/>
        <v/>
      </c>
    </row>
    <row r="176" spans="1:138" x14ac:dyDescent="0.25">
      <c r="A176" s="114" t="str">
        <f>IF(ISNUMBER(MATCH(C176,CountryData!$EM:$EM,0)),MATCH(C176,CountryData!$EM:$EM,0),"")</f>
        <v/>
      </c>
      <c r="F176" s="203" t="str">
        <f ca="1">IF(AND(ISNUMBER($A176),ISNUMBER(F$1)),IF(OFFSET(CountryData!$A$1,'Quality check'!$A176-1,'Quality check'!F$1-1)=0,"",OFFSET(CountryData!$A$1,'Quality check'!$A176-1,'Quality check'!F$1-1)),"")</f>
        <v/>
      </c>
      <c r="G176" s="203" t="str">
        <f ca="1">IF(AND(ISNUMBER($A176),ISNUMBER(G$1)),IF(OFFSET(CountryData!$A$1,'Quality check'!$A176-1,'Quality check'!G$1-1)=0,"",OFFSET(CountryData!$A$1,'Quality check'!$A176-1,'Quality check'!G$1-1)),"")</f>
        <v/>
      </c>
      <c r="H176" s="202" t="str">
        <f ca="1">IF(AND(ISNUMBER($A176),ISNUMBER(H$1)),IF(OFFSET(CountryData!$A$1,'Quality check'!$A176-1,'Quality check'!H$1-1)=0,"",OFFSET(CountryData!$A$1,'Quality check'!$A176-1,'Quality check'!H$1-1)),"")</f>
        <v/>
      </c>
      <c r="I176" s="202" t="str">
        <f ca="1">IF(AND(ISNUMBER($A176),ISNUMBER(I$1)),IF(OFFSET(CountryData!$A$1,'Quality check'!$A176-1,'Quality check'!I$1-1)=0,"",OFFSET(CountryData!$A$1,'Quality check'!$A176-1,'Quality check'!I$1-1)),"")</f>
        <v/>
      </c>
      <c r="J176" s="203" t="str">
        <f ca="1">IF(AND(ISNUMBER($A176),ISNUMBER(J$1)),IF(OFFSET(CountryData!$A$1,'Quality check'!$A176-1,'Quality check'!J$1-1)=0,"",OFFSET(CountryData!$A$1,'Quality check'!$A176-1,'Quality check'!J$1-1)),"")</f>
        <v/>
      </c>
      <c r="K176" s="203" t="str">
        <f ca="1">IF(AND(ISNUMBER($A176),ISNUMBER(K$1)),IF(OFFSET(CountryData!$A$1,'Quality check'!$A176-1,'Quality check'!K$1-1)=0,"",OFFSET(CountryData!$A$1,'Quality check'!$A176-1,'Quality check'!K$1-1)),"")</f>
        <v/>
      </c>
      <c r="L176" s="203" t="str">
        <f ca="1">IF(AND(ISNUMBER($A176),ISNUMBER(L$1)),IF(OFFSET(CountryData!$A$1,'Quality check'!$A176-1,'Quality check'!L$1-1)=0,"",OFFSET(CountryData!$A$1,'Quality check'!$A176-1,'Quality check'!L$1-1)),"")</f>
        <v/>
      </c>
      <c r="M176" s="203" t="str">
        <f ca="1">IF(AND(ISNUMBER($A176),ISNUMBER(M$1)),IF(OFFSET(CountryData!$A$1,'Quality check'!$A176-1,'Quality check'!M$1-1)=0,"",OFFSET(CountryData!$A$1,'Quality check'!$A176-1,'Quality check'!M$1-1)),"")</f>
        <v/>
      </c>
      <c r="N176" s="203" t="str">
        <f ca="1">IF(AND(ISNUMBER($A176),ISNUMBER(N$1)),IF(OFFSET(CountryData!$A$1,'Quality check'!$A176-1,'Quality check'!N$1-1)=0,"",OFFSET(CountryData!$A$1,'Quality check'!$A176-1,'Quality check'!N$1-1)),"")</f>
        <v/>
      </c>
      <c r="O176" s="203" t="str">
        <f ca="1">IF(AND(ISNUMBER($A176),ISNUMBER(O$1)),IF(OFFSET(CountryData!$A$1,'Quality check'!$A176-1,'Quality check'!O$1-1)=0,"",OFFSET(CountryData!$A$1,'Quality check'!$A176-1,'Quality check'!O$1-1)),"")</f>
        <v/>
      </c>
      <c r="P176" s="203" t="str">
        <f ca="1">IF(AND(ISNUMBER($A176),ISNUMBER(P$1)),IF(OFFSET(CountryData!$A$1,'Quality check'!$A176-1,'Quality check'!P$1-1)=0,"",OFFSET(CountryData!$A$1,'Quality check'!$A176-1,'Quality check'!P$1-1)),"")</f>
        <v/>
      </c>
      <c r="Q176" s="203" t="str">
        <f ca="1">IF(AND(ISNUMBER($A176),ISNUMBER(Q$1)),IF(OFFSET(CountryData!$A$1,'Quality check'!$A176-1,'Quality check'!Q$1-1)=0,"",OFFSET(CountryData!$A$1,'Quality check'!$A176-1,'Quality check'!Q$1-1)),"")</f>
        <v/>
      </c>
      <c r="R176" s="203" t="str">
        <f ca="1">IF(AND(ISNUMBER($A176),ISNUMBER(R$1)),IF(OFFSET(CountryData!$A$1,'Quality check'!$A176-1,'Quality check'!R$1-1)=0,"",OFFSET(CountryData!$A$1,'Quality check'!$A176-1,'Quality check'!R$1-1)),"")</f>
        <v/>
      </c>
      <c r="S176" s="203" t="str">
        <f ca="1">IF(AND(ISNUMBER($A176),ISNUMBER(S$1)),IF(OFFSET(CountryData!$A$1,'Quality check'!$A176-1,'Quality check'!S$1-1)=0,"",OFFSET(CountryData!$A$1,'Quality check'!$A176-1,'Quality check'!S$1-1)),"")</f>
        <v/>
      </c>
      <c r="T176" s="202" t="str">
        <f ca="1">IF(AND(ISNUMBER($A176),ISNUMBER(T$1)),IF(OFFSET(CountryData!$A$1,'Quality check'!$A176-1,'Quality check'!T$1-1)=0,"",OFFSET(CountryData!$A$1,'Quality check'!$A176-1,'Quality check'!T$1-1)),"")</f>
        <v/>
      </c>
      <c r="U176" s="203" t="str">
        <f ca="1">IF(AND(ISNUMBER($A176),ISNUMBER(U$1)),IF(OFFSET(CountryData!$A$1,'Quality check'!$A176-1,'Quality check'!U$1-1)=0,"",OFFSET(CountryData!$A$1,'Quality check'!$A176-1,'Quality check'!U$1-1)),"")</f>
        <v/>
      </c>
      <c r="V176" s="203" t="str">
        <f ca="1">IF(AND(ISNUMBER($A176),ISNUMBER(V$1)),IF(OFFSET(CountryData!$A$1,'Quality check'!$A176-1,'Quality check'!V$1-1)=0,"",OFFSET(CountryData!$A$1,'Quality check'!$A176-1,'Quality check'!V$1-1)),"")</f>
        <v/>
      </c>
      <c r="W176" s="202" t="str">
        <f ca="1">IF(AND(ISNUMBER($A176),ISNUMBER(W$1)),IF(OFFSET(CountryData!$A$1,'Quality check'!$A176-1,'Quality check'!W$1-1)=0,"",OFFSET(CountryData!$A$1,'Quality check'!$A176-1,'Quality check'!W$1-1)),"")</f>
        <v/>
      </c>
      <c r="X176" s="202" t="str">
        <f ca="1">IF(AND(ISNUMBER($A176),ISNUMBER(X$1)),IF(OFFSET(CountryData!$A$1,'Quality check'!$A176-1,'Quality check'!X$1-1)=0,"",OFFSET(CountryData!$A$1,'Quality check'!$A176-1,'Quality check'!X$1-1)),"")</f>
        <v/>
      </c>
      <c r="Y176" s="202" t="str">
        <f ca="1">IF(AND(ISNUMBER($A176),ISNUMBER(Y$1)),IF(OFFSET(CountryData!$A$1,'Quality check'!$A176-1,'Quality check'!Y$1-1)=0,"",OFFSET(CountryData!$A$1,'Quality check'!$A176-1,'Quality check'!Y$1-1)),"")</f>
        <v/>
      </c>
      <c r="Z176" s="202" t="str">
        <f ca="1">IF(AND(ISNUMBER($A176),ISNUMBER(Z$1)),IF(OFFSET(CountryData!$A$1,'Quality check'!$A176-1,'Quality check'!Z$1-1)=0,"",OFFSET(CountryData!$A$1,'Quality check'!$A176-1,'Quality check'!Z$1-1)),"")</f>
        <v/>
      </c>
      <c r="AA176" s="203" t="str">
        <f ca="1">IF(AND(ISNUMBER($A176),ISNUMBER(AA$1)),IF(OFFSET(CountryData!$A$1,'Quality check'!$A176-1,'Quality check'!AA$1-1)=0,"",OFFSET(CountryData!$A$1,'Quality check'!$A176-1,'Quality check'!AA$1-1)),"")</f>
        <v/>
      </c>
      <c r="AB176" s="203" t="str">
        <f ca="1">IF(AND(ISNUMBER($A176),ISNUMBER(AB$1)),IF(OFFSET(CountryData!$A$1,'Quality check'!$A176-1,'Quality check'!AB$1-1)=0,"",OFFSET(CountryData!$A$1,'Quality check'!$A176-1,'Quality check'!AB$1-1)),"")</f>
        <v/>
      </c>
      <c r="AC176" s="203" t="str">
        <f ca="1">IF(AND(ISNUMBER($A176),ISNUMBER(AC$1)),IF(OFFSET(CountryData!$A$1,'Quality check'!$A176-1,'Quality check'!AC$1-1)=0,"",OFFSET(CountryData!$A$1,'Quality check'!$A176-1,'Quality check'!AC$1-1)),"")</f>
        <v/>
      </c>
      <c r="AD176" s="203" t="str">
        <f ca="1">IF(AND(ISNUMBER($A176),ISNUMBER(AD$1)),IF(OFFSET(CountryData!$A$1,'Quality check'!$A176-1,'Quality check'!AD$1-1)=0,"",OFFSET(CountryData!$A$1,'Quality check'!$A176-1,'Quality check'!AD$1-1)),"")</f>
        <v/>
      </c>
      <c r="AE176" s="202" t="str">
        <f ca="1">IF(AND(ISNUMBER($A176),ISNUMBER(AE$1)),IF(OFFSET(CountryData!$A$1,'Quality check'!$A176-1,'Quality check'!AE$1-1)=0,"",OFFSET(CountryData!$A$1,'Quality check'!$A176-1,'Quality check'!AE$1-1)),"")</f>
        <v/>
      </c>
      <c r="AF176" s="308" t="str">
        <f ca="1">IF(AND(ISNUMBER($A176),ISNUMBER(AF$1)),IF(OFFSET(CountryData!$A$1,'Quality check'!$A176-1,'Quality check'!AF$1-1)=0,"",OFFSET(CountryData!$A$1,'Quality check'!$A176-1,'Quality check'!AF$1-1)),"")</f>
        <v/>
      </c>
      <c r="AG176" s="203" t="str">
        <f ca="1">IF(AND(ISNUMBER($A176),ISNUMBER(AG$1)),IF(OFFSET(CountryData!$A$1,'Quality check'!$A176-1,'Quality check'!AG$1-1)=0,"",OFFSET(CountryData!$A$1,'Quality check'!$A176-1,'Quality check'!AG$1-1)),"")</f>
        <v/>
      </c>
      <c r="AH176" s="203" t="str">
        <f ca="1">IF(AND(ISNUMBER($A176),ISNUMBER(AH$1)),IF(OFFSET(CountryData!$A$1,'Quality check'!$A176-1,'Quality check'!AH$1-1)=0,"",OFFSET(CountryData!$A$1,'Quality check'!$A176-1,'Quality check'!AH$1-1)),"")</f>
        <v/>
      </c>
      <c r="AI176" s="203" t="str">
        <f ca="1">IF(AND(ISNUMBER($A176),ISNUMBER(AI$1)),IF(OFFSET(CountryData!$A$1,'Quality check'!$A176-1,'Quality check'!AI$1-1)=0,"",OFFSET(CountryData!$A$1,'Quality check'!$A176-1,'Quality check'!AI$1-1)),"")</f>
        <v/>
      </c>
      <c r="AJ176" s="202" t="str">
        <f ca="1">IF(AND(ISNUMBER($A176),ISNUMBER(AJ$1)),IF(OFFSET(CountryData!$A$1,'Quality check'!$A176-1,'Quality check'!AJ$1-1)=0,"",OFFSET(CountryData!$A$1,'Quality check'!$A176-1,'Quality check'!AJ$1-1)),"")</f>
        <v/>
      </c>
      <c r="AK176" s="202" t="str">
        <f ca="1">IF(AND(ISNUMBER($A176),ISNUMBER(AK$1)),IF(OFFSET(CountryData!$A$1,'Quality check'!$A176-1,'Quality check'!AK$1-1)=0,"",OFFSET(CountryData!$A$1,'Quality check'!$A176-1,'Quality check'!AK$1-1)),"")</f>
        <v/>
      </c>
      <c r="AL176" s="202" t="str">
        <f ca="1">IF(AND(ISNUMBER($A176),ISNUMBER(AL$1)),IF(OFFSET(CountryData!$A$1,'Quality check'!$A176-1,'Quality check'!AL$1-1)=0,"",OFFSET(CountryData!$A$1,'Quality check'!$A176-1,'Quality check'!AL$1-1)),"")</f>
        <v/>
      </c>
      <c r="AM176" s="202" t="str">
        <f ca="1">IF(AND(ISNUMBER($A176),ISNUMBER(AM$1)),IF(OFFSET(CountryData!$A$1,'Quality check'!$A176-1,'Quality check'!AM$1-1)=0,"",OFFSET(CountryData!$A$1,'Quality check'!$A176-1,'Quality check'!AM$1-1)),"")</f>
        <v/>
      </c>
      <c r="AN176" s="202" t="str">
        <f ca="1">IF(AND(ISNUMBER($A176),ISNUMBER(AN$1)),IF(OFFSET(CountryData!$A$1,'Quality check'!$A176-1,'Quality check'!AN$1-1)=0,"",OFFSET(CountryData!$A$1,'Quality check'!$A176-1,'Quality check'!AN$1-1)),"")</f>
        <v/>
      </c>
      <c r="AO176" s="203" t="str">
        <f ca="1">IF(AND(ISNUMBER($A176),ISNUMBER(AO$1)),IF(OFFSET(CountryData!$A$1,'Quality check'!$A176-1,'Quality check'!AO$1-1)=0,"",OFFSET(CountryData!$A$1,'Quality check'!$A176-1,'Quality check'!AO$1-1)),"")</f>
        <v/>
      </c>
      <c r="AP176" s="203" t="str">
        <f ca="1">IF(AND(ISNUMBER($A176),ISNUMBER(AP$1)),IF(OFFSET(CountryData!$A$1,'Quality check'!$A176-1,'Quality check'!AP$1-1)=0,"",OFFSET(CountryData!$A$1,'Quality check'!$A176-1,'Quality check'!AP$1-1)),"")</f>
        <v/>
      </c>
      <c r="AQ176" s="202" t="str">
        <f ca="1">IF(AND(ISNUMBER($A176),ISNUMBER(AQ$1)),IF(OFFSET(CountryData!$A$1,'Quality check'!$A176-1,'Quality check'!AQ$1-1)=0,"",OFFSET(CountryData!$A$1,'Quality check'!$A176-1,'Quality check'!AQ$1-1)),"")</f>
        <v/>
      </c>
      <c r="AR176" s="202" t="str">
        <f ca="1">IF(AND(ISNUMBER($A176),ISNUMBER(AR$1)),IF(OFFSET(CountryData!$A$1,'Quality check'!$A176-1,'Quality check'!AR$1-1)=0,"",OFFSET(CountryData!$A$1,'Quality check'!$A176-1,'Quality check'!AR$1-1)),"")</f>
        <v/>
      </c>
      <c r="AS176" s="202" t="str">
        <f ca="1">IF(AND(ISNUMBER($A176),ISNUMBER(AS$1)),IF(OFFSET(CountryData!$A$1,'Quality check'!$A176-1,'Quality check'!AS$1-1)=0,"",OFFSET(CountryData!$A$1,'Quality check'!$A176-1,'Quality check'!AS$1-1)),"")</f>
        <v/>
      </c>
      <c r="AT176" s="202" t="str">
        <f ca="1">IF(AND(ISNUMBER($A176),ISNUMBER(AT$1)),IF(OFFSET(CountryData!$A$1,'Quality check'!$A176-1,'Quality check'!AT$1-1)=0,"",OFFSET(CountryData!$A$1,'Quality check'!$A176-1,'Quality check'!AT$1-1)),"")</f>
        <v/>
      </c>
      <c r="AU176" s="202" t="str">
        <f ca="1">IF(AND(ISNUMBER($A176),ISNUMBER(AU$1)),IF(OFFSET(CountryData!$A$1,'Quality check'!$A176-1,'Quality check'!AU$1-1)=0,"",OFFSET(CountryData!$A$1,'Quality check'!$A176-1,'Quality check'!AU$1-1)),"")</f>
        <v/>
      </c>
      <c r="AV176" s="202" t="str">
        <f ca="1">IF(AND(ISNUMBER($A176),ISNUMBER(AV$1)),IF(OFFSET(CountryData!$A$1,'Quality check'!$A176-1,'Quality check'!AV$1-1)=0,"",OFFSET(CountryData!$A$1,'Quality check'!$A176-1,'Quality check'!AV$1-1)),"")</f>
        <v/>
      </c>
      <c r="AW176" s="203" t="str">
        <f ca="1">IF(AND(ISNUMBER($A176),ISNUMBER(AW$1)),IF(OFFSET(CountryData!$A$1,'Quality check'!$A176-1,'Quality check'!AW$1-1)=0,"",OFFSET(CountryData!$A$1,'Quality check'!$A176-1,'Quality check'!AW$1-1)),"")</f>
        <v/>
      </c>
      <c r="AX176" s="203" t="str">
        <f ca="1">IF(AND(ISNUMBER($A176),ISNUMBER(AX$1)),IF(OFFSET(CountryData!$A$1,'Quality check'!$A176-1,'Quality check'!AX$1-1)=0,"",OFFSET(CountryData!$A$1,'Quality check'!$A176-1,'Quality check'!AX$1-1)),"")</f>
        <v/>
      </c>
      <c r="AY176" s="202" t="str">
        <f ca="1">IF(AND(ISNUMBER($A176),ISNUMBER(AY$1)),IF(OFFSET(CountryData!$A$1,'Quality check'!$A176-1,'Quality check'!AY$1-1)=0,"",OFFSET(CountryData!$A$1,'Quality check'!$A176-1,'Quality check'!AY$1-1)),"")</f>
        <v/>
      </c>
      <c r="AZ176" s="202" t="str">
        <f ca="1">IF(AND(ISNUMBER($A176),ISNUMBER(AZ$1)),IF(OFFSET(CountryData!$A$1,'Quality check'!$A176-1,'Quality check'!AZ$1-1)=0,"",OFFSET(CountryData!$A$1,'Quality check'!$A176-1,'Quality check'!AZ$1-1)),"")</f>
        <v/>
      </c>
      <c r="BA176" s="202" t="str">
        <f ca="1">IF(AND(ISNUMBER($A176),ISNUMBER(BA$1)),IF(OFFSET(CountryData!$A$1,'Quality check'!$A176-1,'Quality check'!BA$1-1)=0,"",OFFSET(CountryData!$A$1,'Quality check'!$A176-1,'Quality check'!BA$1-1)),"")</f>
        <v/>
      </c>
      <c r="BB176" s="202" t="str">
        <f ca="1">IF(AND(ISNUMBER($A176),ISNUMBER(BB$1)),IF(OFFSET(CountryData!$A$1,'Quality check'!$A176-1,'Quality check'!BB$1-1)=0,"",OFFSET(CountryData!$A$1,'Quality check'!$A176-1,'Quality check'!BB$1-1)),"")</f>
        <v/>
      </c>
      <c r="BC176" s="202" t="str">
        <f ca="1">IF(AND(ISNUMBER($A176),ISNUMBER(BC$1)),IF(OFFSET(CountryData!$A$1,'Quality check'!$A176-1,'Quality check'!BC$1-1)=0,"",OFFSET(CountryData!$A$1,'Quality check'!$A176-1,'Quality check'!BC$1-1)),"")</f>
        <v/>
      </c>
      <c r="BD176" s="313" t="str">
        <f ca="1">IF(AND(ISNUMBER($A176),ISNUMBER(BD$1)),IF(OFFSET(CountryData!$A$1,'Quality check'!$A176-1,'Quality check'!BD$1-1)=0,"",OFFSET(CountryData!$A$1,'Quality check'!$A176-1,'Quality check'!BD$1-1)),"")</f>
        <v/>
      </c>
      <c r="BE176" s="313" t="str">
        <f ca="1">IF(AND(ISNUMBER($A176),ISNUMBER(BE$1)),IF(OFFSET(CountryData!$A$1,'Quality check'!$A176-1,'Quality check'!BE$1-1)=0,"",OFFSET(CountryData!$A$1,'Quality check'!$A176-1,'Quality check'!BE$1-1)),"")</f>
        <v/>
      </c>
      <c r="BF176" s="313" t="str">
        <f ca="1">IF(AND(ISNUMBER($A176),ISNUMBER(BF$1)),IF(OFFSET(CountryData!$A$1,'Quality check'!$A176-1,'Quality check'!BF$1-1)=0,"",OFFSET(CountryData!$A$1,'Quality check'!$A176-1,'Quality check'!BF$1-1)),"")</f>
        <v/>
      </c>
      <c r="BG176" s="203" t="str">
        <f ca="1">IF(AND(ISNUMBER($A176),ISNUMBER(BG$1)),IF(OFFSET(CountryData!$A$1,'Quality check'!$A176-1,'Quality check'!BG$1-1)=0,"",OFFSET(CountryData!$A$1,'Quality check'!$A176-1,'Quality check'!BG$1-1)),"")</f>
        <v/>
      </c>
      <c r="BH176" s="202" t="str">
        <f ca="1">IF(AND(ISNUMBER($A176),ISNUMBER(BH$1)),IF(OFFSET(CountryData!$A$1,'Quality check'!$A176-1,'Quality check'!BH$1-1)=0,"",OFFSET(CountryData!$A$1,'Quality check'!$A176-1,'Quality check'!BH$1-1)),"")</f>
        <v/>
      </c>
      <c r="BI176" s="203" t="str">
        <f ca="1">IF(AND(ISNUMBER($A176),ISNUMBER(BI$1)),IF(OFFSET(CountryData!$A$1,'Quality check'!$A176-1,'Quality check'!BI$1-1)=0,"",OFFSET(CountryData!$A$1,'Quality check'!$A176-1,'Quality check'!BI$1-1)),"")</f>
        <v/>
      </c>
      <c r="BJ176" s="202" t="str">
        <f ca="1">IF(AND(ISNUMBER($A176),ISNUMBER(BJ$1)),IF(OFFSET(CountryData!$A$1,'Quality check'!$A176-1,'Quality check'!BJ$1-1)=0,"",OFFSET(CountryData!$A$1,'Quality check'!$A176-1,'Quality check'!BJ$1-1)),"")</f>
        <v/>
      </c>
      <c r="BK176" s="202" t="str">
        <f ca="1">IF(AND(ISNUMBER($A176),ISNUMBER(BK$1)),IF(OFFSET(CountryData!$A$1,'Quality check'!$A176-1,'Quality check'!BK$1-1)=0,"",OFFSET(CountryData!$A$1,'Quality check'!$A176-1,'Quality check'!BK$1-1)),"")</f>
        <v/>
      </c>
      <c r="BL176" s="308" t="str">
        <f ca="1">IF(AND(ISNUMBER($A176),ISNUMBER(BL$1)),IF(OFFSET(CountryData!$A$1,'Quality check'!$A176-1,'Quality check'!BL$1-1)=0,"",OFFSET(CountryData!$A$1,'Quality check'!$A176-1,'Quality check'!BL$1-1)),"")</f>
        <v/>
      </c>
      <c r="BM176" s="308" t="str">
        <f ca="1">IF(AND(ISNUMBER($A176),ISNUMBER(BM$1)),IF(OFFSET(CountryData!$A$1,'Quality check'!$A176-1,'Quality check'!BM$1-1)=0,"",OFFSET(CountryData!$A$1,'Quality check'!$A176-1,'Quality check'!BM$1-1)),"")</f>
        <v/>
      </c>
      <c r="BN176" s="308" t="str">
        <f ca="1">IF(AND(ISNUMBER($A176),ISNUMBER(BN$1)),IF(OFFSET(CountryData!$A$1,'Quality check'!$A176-1,'Quality check'!BN$1-1)=0,"",OFFSET(CountryData!$A$1,'Quality check'!$A176-1,'Quality check'!BN$1-1)),"")</f>
        <v/>
      </c>
      <c r="BO176" s="308" t="str">
        <f ca="1">IF(AND(ISNUMBER($A176),ISNUMBER(BO$1)),IF(OFFSET(CountryData!$A$1,'Quality check'!$A176-1,'Quality check'!BO$1-1)=0,"",OFFSET(CountryData!$A$1,'Quality check'!$A176-1,'Quality check'!BO$1-1)),"")</f>
        <v/>
      </c>
      <c r="BP176" s="308" t="str">
        <f ca="1">IF(AND(ISNUMBER($A176),ISNUMBER(BP$1)),IF(OFFSET(CountryData!$A$1,'Quality check'!$A176-1,'Quality check'!BP$1-1)=0,"",OFFSET(CountryData!$A$1,'Quality check'!$A176-1,'Quality check'!BP$1-1)),"")</f>
        <v/>
      </c>
      <c r="BQ176" s="308" t="str">
        <f ca="1">IF(AND(ISNUMBER($A176),ISNUMBER(BQ$1)),IF(OFFSET(CountryData!$A$1,'Quality check'!$A176-1,'Quality check'!BQ$1-1)=0,"",OFFSET(CountryData!$A$1,'Quality check'!$A176-1,'Quality check'!BQ$1-1)),"")</f>
        <v/>
      </c>
      <c r="BR176" s="308" t="str">
        <f ca="1">IF(AND(ISNUMBER($A176),ISNUMBER(BR$1)),IF(OFFSET(CountryData!$A$1,'Quality check'!$A176-1,'Quality check'!BR$1-1)=0,"",OFFSET(CountryData!$A$1,'Quality check'!$A176-1,'Quality check'!BR$1-1)),"")</f>
        <v/>
      </c>
      <c r="BS176" s="308" t="str">
        <f ca="1">IF(AND(ISNUMBER($A176),ISNUMBER(BS$1)),IF(OFFSET(CountryData!$A$1,'Quality check'!$A176-1,'Quality check'!BS$1-1)=0,"",OFFSET(CountryData!$A$1,'Quality check'!$A176-1,'Quality check'!BS$1-1)),"")</f>
        <v/>
      </c>
      <c r="BT176" s="308" t="str">
        <f ca="1">IF(AND(ISNUMBER($A176),ISNUMBER(BT$1)),IF(OFFSET(CountryData!$A$1,'Quality check'!$A176-1,'Quality check'!BT$1-1)=0,"",OFFSET(CountryData!$A$1,'Quality check'!$A176-1,'Quality check'!BT$1-1)),"")</f>
        <v/>
      </c>
      <c r="BU176" s="308" t="str">
        <f ca="1">IF(AND(ISNUMBER($A176),ISNUMBER(BU$1)),IF(OFFSET(CountryData!$A$1,'Quality check'!$A176-1,'Quality check'!BU$1-1)=0,"",OFFSET(CountryData!$A$1,'Quality check'!$A176-1,'Quality check'!BU$1-1)),"")</f>
        <v/>
      </c>
      <c r="BV176" s="308" t="str">
        <f ca="1">IF(AND(ISNUMBER($A176),ISNUMBER(BV$1)),IF(OFFSET(CountryData!$A$1,'Quality check'!$A176-1,'Quality check'!BV$1-1)=0,"",OFFSET(CountryData!$A$1,'Quality check'!$A176-1,'Quality check'!BV$1-1)),"")</f>
        <v/>
      </c>
      <c r="BW176" s="308" t="str">
        <f ca="1">IF(AND(ISNUMBER($A176),ISNUMBER(BW$1)),IF(OFFSET(CountryData!$A$1,'Quality check'!$A176-1,'Quality check'!BW$1-1)=0,"",OFFSET(CountryData!$A$1,'Quality check'!$A176-1,'Quality check'!BW$1-1)),"")</f>
        <v/>
      </c>
      <c r="BX176" s="202" t="str">
        <f ca="1">IF(AND(ISNUMBER($A176),ISNUMBER(BX$1)),IF(OFFSET(CountryData!$A$1,'Quality check'!$A176-1,'Quality check'!BX$1-1)=0,"",OFFSET(CountryData!$A$1,'Quality check'!$A176-1,'Quality check'!BX$1-1)),"")</f>
        <v/>
      </c>
      <c r="BY176" s="308" t="str">
        <f ca="1">IF(AND(ISNUMBER($A176),ISNUMBER(BY$1)),IF(OFFSET(CountryData!$A$1,'Quality check'!$A176-1,'Quality check'!BY$1-1)=0,"",OFFSET(CountryData!$A$1,'Quality check'!$A176-1,'Quality check'!BY$1-1)),"")</f>
        <v/>
      </c>
      <c r="BZ176" s="308" t="str">
        <f ca="1">IF(AND(ISNUMBER($A176),ISNUMBER(BZ$1)),IF(OFFSET(CountryData!$A$1,'Quality check'!$A176-1,'Quality check'!BZ$1-1)=0,"",OFFSET(CountryData!$A$1,'Quality check'!$A176-1,'Quality check'!BZ$1-1)),"")</f>
        <v/>
      </c>
      <c r="CA176" s="308" t="str">
        <f ca="1">IF(AND(ISNUMBER($A176),ISNUMBER(CA$1)),IF(OFFSET(CountryData!$A$1,'Quality check'!$A176-1,'Quality check'!CA$1-1)=0,"",OFFSET(CountryData!$A$1,'Quality check'!$A176-1,'Quality check'!CA$1-1)),"")</f>
        <v/>
      </c>
      <c r="CB176" s="308" t="str">
        <f ca="1">IF(AND(ISNUMBER($A176),ISNUMBER(CB$1)),IF(OFFSET(CountryData!$A$1,'Quality check'!$A176-1,'Quality check'!CB$1-1)=0,"",OFFSET(CountryData!$A$1,'Quality check'!$A176-1,'Quality check'!CB$1-1)),"")</f>
        <v/>
      </c>
      <c r="CC176" s="308" t="str">
        <f ca="1">IF(AND(ISNUMBER($A176),ISNUMBER(CC$1)),IF(OFFSET(CountryData!$A$1,'Quality check'!$A176-1,'Quality check'!CC$1-1)=0,"",OFFSET(CountryData!$A$1,'Quality check'!$A176-1,'Quality check'!CC$1-1)),"")</f>
        <v/>
      </c>
      <c r="CD176" s="308" t="str">
        <f ca="1">IF(AND(ISNUMBER($A176),ISNUMBER(CD$1)),IF(OFFSET(CountryData!$A$1,'Quality check'!$A176-1,'Quality check'!CD$1-1)=0,"",OFFSET(CountryData!$A$1,'Quality check'!$A176-1,'Quality check'!CD$1-1)),"")</f>
        <v/>
      </c>
      <c r="CE176" s="308" t="str">
        <f ca="1">IF(AND(ISNUMBER($A176),ISNUMBER(CE$1)),IF(OFFSET(CountryData!$A$1,'Quality check'!$A176-1,'Quality check'!CE$1-1)=0,"",OFFSET(CountryData!$A$1,'Quality check'!$A176-1,'Quality check'!CE$1-1)),"")</f>
        <v/>
      </c>
      <c r="CF176" s="308" t="str">
        <f ca="1">IF(AND(ISNUMBER($A176),ISNUMBER(CF$1)),IF(OFFSET(CountryData!$A$1,'Quality check'!$A176-1,'Quality check'!CF$1-1)=0,"",OFFSET(CountryData!$A$1,'Quality check'!$A176-1,'Quality check'!CF$1-1)),"")</f>
        <v/>
      </c>
      <c r="CG176" s="308" t="str">
        <f ca="1">IF(AND(ISNUMBER($A176),ISNUMBER(CG$1)),IF(OFFSET(CountryData!$A$1,'Quality check'!$A176-1,'Quality check'!CG$1-1)=0,"",OFFSET(CountryData!$A$1,'Quality check'!$A176-1,'Quality check'!CG$1-1)),"")</f>
        <v/>
      </c>
      <c r="CH176" s="308" t="str">
        <f ca="1">IF(AND(ISNUMBER($A176),ISNUMBER(CH$1)),IF(OFFSET(CountryData!$A$1,'Quality check'!$A176-1,'Quality check'!CH$1-1)=0,"",OFFSET(CountryData!$A$1,'Quality check'!$A176-1,'Quality check'!CH$1-1)),"")</f>
        <v/>
      </c>
      <c r="CI176" s="308" t="str">
        <f ca="1">IF(AND(ISNUMBER($A176),ISNUMBER(CI$1)),IF(OFFSET(CountryData!$A$1,'Quality check'!$A176-1,'Quality check'!CI$1-1)=0,"",OFFSET(CountryData!$A$1,'Quality check'!$A176-1,'Quality check'!CI$1-1)),"")</f>
        <v/>
      </c>
      <c r="CJ176" s="308" t="str">
        <f ca="1">IF(AND(ISNUMBER($A176),ISNUMBER(CJ$1)),IF(OFFSET(CountryData!$A$1,'Quality check'!$A176-1,'Quality check'!CJ$1-1)=0,"",OFFSET(CountryData!$A$1,'Quality check'!$A176-1,'Quality check'!CJ$1-1)),"")</f>
        <v/>
      </c>
      <c r="CK176" s="202" t="str">
        <f ca="1">IF(AND(ISNUMBER($A176),ISNUMBER(CK$1)),IF(OFFSET(CountryData!$A$1,'Quality check'!$A176-1,'Quality check'!CK$1-1)=0,"",OFFSET(CountryData!$A$1,'Quality check'!$A176-1,'Quality check'!CK$1-1)),"")</f>
        <v/>
      </c>
      <c r="CL176" s="308" t="str">
        <f ca="1">IF(AND(ISNUMBER($A176),ISNUMBER(CL$1)),IF(OFFSET(CountryData!$A$1,'Quality check'!$A176-1,'Quality check'!CL$1-1)=0,"",OFFSET(CountryData!$A$1,'Quality check'!$A176-1,'Quality check'!CL$1-1)),"")</f>
        <v/>
      </c>
      <c r="CM176" s="308" t="str">
        <f ca="1">IF(AND(ISNUMBER($A176),ISNUMBER(CM$1)),IF(OFFSET(CountryData!$A$1,'Quality check'!$A176-1,'Quality check'!CM$1-1)=0,"",OFFSET(CountryData!$A$1,'Quality check'!$A176-1,'Quality check'!CM$1-1)),"")</f>
        <v/>
      </c>
      <c r="CN176" s="308" t="str">
        <f ca="1">IF(AND(ISNUMBER($A176),ISNUMBER(CN$1)),IF(OFFSET(CountryData!$A$1,'Quality check'!$A176-1,'Quality check'!CN$1-1)=0,"",OFFSET(CountryData!$A$1,'Quality check'!$A176-1,'Quality check'!CN$1-1)),"")</f>
        <v/>
      </c>
      <c r="CO176" s="308" t="str">
        <f ca="1">IF(AND(ISNUMBER($A176),ISNUMBER(CO$1)),IF(OFFSET(CountryData!$A$1,'Quality check'!$A176-1,'Quality check'!CO$1-1)=0,"",OFFSET(CountryData!$A$1,'Quality check'!$A176-1,'Quality check'!CO$1-1)),"")</f>
        <v/>
      </c>
      <c r="CP176" s="308" t="str">
        <f ca="1">IF(AND(ISNUMBER($A176),ISNUMBER(CP$1)),IF(OFFSET(CountryData!$A$1,'Quality check'!$A176-1,'Quality check'!CP$1-1)=0,"",OFFSET(CountryData!$A$1,'Quality check'!$A176-1,'Quality check'!CP$1-1)),"")</f>
        <v/>
      </c>
      <c r="CQ176" s="308" t="str">
        <f ca="1">IF(AND(ISNUMBER($A176),ISNUMBER(CQ$1)),IF(OFFSET(CountryData!$A$1,'Quality check'!$A176-1,'Quality check'!CQ$1-1)=0,"",OFFSET(CountryData!$A$1,'Quality check'!$A176-1,'Quality check'!CQ$1-1)),"")</f>
        <v/>
      </c>
      <c r="CR176" s="203" t="str">
        <f ca="1">IF(AND(ISNUMBER($A176),ISNUMBER(CR$1)),IF(OFFSET(CountryData!$A$1,'Quality check'!$A176-1,'Quality check'!CR$1-1)=0,"",OFFSET(CountryData!$A$1,'Quality check'!$A176-1,'Quality check'!CR$1-1)),"")</f>
        <v/>
      </c>
      <c r="CS176" s="203" t="str">
        <f ca="1">IF(AND(ISNUMBER($A176),ISNUMBER(CS$1)),IF(OFFSET(CountryData!$A$1,'Quality check'!$A176-1,'Quality check'!CS$1-1)=0,"",OFFSET(CountryData!$A$1,'Quality check'!$A176-1,'Quality check'!CS$1-1)),"")</f>
        <v/>
      </c>
      <c r="CT176" s="203" t="str">
        <f ca="1">IF(AND(ISNUMBER($A176),ISNUMBER(CT$1)),IF(OFFSET(CountryData!$A$1,'Quality check'!$A176-1,'Quality check'!CT$1-1)=0,"",OFFSET(CountryData!$A$1,'Quality check'!$A176-1,'Quality check'!CT$1-1)),"")</f>
        <v/>
      </c>
      <c r="CU176" s="203" t="str">
        <f ca="1">IF(AND(ISNUMBER($A176),ISNUMBER(CU$1)),IF(OFFSET(CountryData!$A$1,'Quality check'!$A176-1,'Quality check'!CU$1-1)=0,"",OFFSET(CountryData!$A$1,'Quality check'!$A176-1,'Quality check'!CU$1-1)),"")</f>
        <v/>
      </c>
      <c r="CV176" s="203" t="str">
        <f ca="1">IF(AND(ISNUMBER($A176),ISNUMBER(CV$1)),IF(OFFSET(CountryData!$A$1,'Quality check'!$A176-1,'Quality check'!CV$1-1)=0,"",OFFSET(CountryData!$A$1,'Quality check'!$A176-1,'Quality check'!CV$1-1)),"")</f>
        <v/>
      </c>
      <c r="CW176" s="203" t="str">
        <f ca="1">IF(AND(ISNUMBER($A176),ISNUMBER(CW$1)),IF(OFFSET(CountryData!$A$1,'Quality check'!$A176-1,'Quality check'!CW$1-1)=0,"",OFFSET(CountryData!$A$1,'Quality check'!$A176-1,'Quality check'!CW$1-1)),"")</f>
        <v/>
      </c>
      <c r="CX176" s="203" t="str">
        <f ca="1">IF(AND(ISNUMBER($A176),ISNUMBER(CX$1)),IF(OFFSET(CountryData!$A$1,'Quality check'!$A176-1,'Quality check'!CX$1-1)=0,"",OFFSET(CountryData!$A$1,'Quality check'!$A176-1,'Quality check'!CX$1-1)),"")</f>
        <v/>
      </c>
      <c r="CY176" s="203" t="str">
        <f ca="1">IF(AND(ISNUMBER($A176),ISNUMBER(CY$1)),IF(OFFSET(CountryData!$A$1,'Quality check'!$A176-1,'Quality check'!CY$1-1)=0,"",OFFSET(CountryData!$A$1,'Quality check'!$A176-1,'Quality check'!CY$1-1)),"")</f>
        <v/>
      </c>
      <c r="CZ176" s="308" t="str">
        <f ca="1">IF(AND(ISNUMBER($A176),ISNUMBER(CZ$1)),IF(OFFSET(CountryData!$A$1,'Quality check'!$A176-1,'Quality check'!CZ$1-1)=0,"",OFFSET(CountryData!$A$1,'Quality check'!$A176-1,'Quality check'!CZ$1-1)),"")</f>
        <v/>
      </c>
      <c r="DA176" s="308" t="str">
        <f ca="1">IF(AND(ISNUMBER($A176),ISNUMBER(DA$1)),IF(OFFSET(CountryData!$A$1,'Quality check'!$A176-1,'Quality check'!DA$1-1)=0,"",OFFSET(CountryData!$A$1,'Quality check'!$A176-1,'Quality check'!DA$1-1)),"")</f>
        <v/>
      </c>
      <c r="DB176" s="202" t="str">
        <f ca="1">IF(AND(ISNUMBER($A176),ISNUMBER(DB$1)),IF(OFFSET(CountryData!$A$1,'Quality check'!$A176-1,'Quality check'!DB$1-1)=0,"",OFFSET(CountryData!$A$1,'Quality check'!$A176-1,'Quality check'!DB$1-1)),"")</f>
        <v/>
      </c>
      <c r="DC176" s="308" t="str">
        <f ca="1">IF(AND(ISNUMBER($A176),ISNUMBER(DC$1)),IF(OFFSET(CountryData!$A$1,'Quality check'!$A176-1,'Quality check'!DC$1-1)=0,"",OFFSET(CountryData!$A$1,'Quality check'!$A176-1,'Quality check'!DC$1-1)),"")</f>
        <v/>
      </c>
      <c r="DD176" s="308" t="str">
        <f ca="1">IF(AND(ISNUMBER($A176),ISNUMBER(DD$1)),IF(OFFSET(CountryData!$A$1,'Quality check'!$A176-1,'Quality check'!DD$1-1)=0,"",OFFSET(CountryData!$A$1,'Quality check'!$A176-1,'Quality check'!DD$1-1)),"")</f>
        <v/>
      </c>
      <c r="DE176" s="202" t="str">
        <f ca="1">IF(AND(ISNUMBER($A176),ISNUMBER(DE$1)),IF(OFFSET(CountryData!$A$1,'Quality check'!$A176-1,'Quality check'!DE$1-1)=0,"",OFFSET(CountryData!$A$1,'Quality check'!$A176-1,'Quality check'!DE$1-1)),"")</f>
        <v/>
      </c>
      <c r="DF176" s="203" t="str">
        <f ca="1">IF(AND(ISNUMBER($A176),ISNUMBER(DF$1)),IF(OFFSET(CountryData!$A$1,'Quality check'!$A176-1,'Quality check'!DF$1-1)=0,"",OFFSET(CountryData!$A$1,'Quality check'!$A176-1,'Quality check'!DF$1-1)),"")</f>
        <v/>
      </c>
      <c r="DG176" s="308" t="str">
        <f ca="1">IF(AND(ISNUMBER($A176),ISNUMBER(DG$1)),IF(OFFSET(CountryData!$A$1,'Quality check'!$A176-1,'Quality check'!DG$1-1)=0,"",OFFSET(CountryData!$A$1,'Quality check'!$A176-1,'Quality check'!DG$1-1)),"")</f>
        <v/>
      </c>
      <c r="DH176" s="203" t="str">
        <f ca="1">IF(AND(ISNUMBER($A176),ISNUMBER(DH$1)),IF(OFFSET(CountryData!$A$1,'Quality check'!$A176-1,'Quality check'!DH$1-1)=0,"",OFFSET(CountryData!$A$1,'Quality check'!$A176-1,'Quality check'!DH$1-1)),"")</f>
        <v/>
      </c>
      <c r="DI176" s="308" t="str">
        <f ca="1">IF(AND(ISNUMBER($A176),ISNUMBER(DI$1)),IF(OFFSET(CountryData!$A$1,'Quality check'!$A176-1,'Quality check'!DI$1-1)=0,"",OFFSET(CountryData!$A$1,'Quality check'!$A176-1,'Quality check'!DI$1-1)),"")</f>
        <v/>
      </c>
      <c r="DJ176" s="308" t="str">
        <f ca="1">IF(AND(ISNUMBER($A176),ISNUMBER(DJ$1)),IF(OFFSET(CountryData!$A$1,'Quality check'!$A176-1,'Quality check'!DJ$1-1)=0,"",OFFSET(CountryData!$A$1,'Quality check'!$A176-1,'Quality check'!DJ$1-1)),"")</f>
        <v/>
      </c>
      <c r="DK176" s="203" t="str">
        <f ca="1">IF(AND(ISNUMBER($A176),ISNUMBER(DK$1)),IF(OFFSET(CountryData!$A$1,'Quality check'!$A176-1,'Quality check'!DK$1-1)=0,"",OFFSET(CountryData!$A$1,'Quality check'!$A176-1,'Quality check'!DK$1-1)),"")</f>
        <v/>
      </c>
      <c r="DL176" s="203" t="str">
        <f ca="1">IF(AND(ISNUMBER($A176),ISNUMBER(DL$1)),IF(OFFSET(CountryData!$A$1,'Quality check'!$A176-1,'Quality check'!DL$1-1)=0,"",OFFSET(CountryData!$A$1,'Quality check'!$A176-1,'Quality check'!DL$1-1)),"")</f>
        <v/>
      </c>
      <c r="DM176" s="203" t="str">
        <f ca="1">IF(AND(ISNUMBER($A176),ISNUMBER(DM$1)),IF(OFFSET(CountryData!$A$1,'Quality check'!$A176-1,'Quality check'!DM$1-1)=0,"",OFFSET(CountryData!$A$1,'Quality check'!$A176-1,'Quality check'!DM$1-1)),"")</f>
        <v/>
      </c>
      <c r="DN176" s="203" t="str">
        <f ca="1">IF(AND(ISNUMBER($A176),ISNUMBER(DN$1)),IF(OFFSET(CountryData!$A$1,'Quality check'!$A176-1,'Quality check'!DN$1-1)=0,"",OFFSET(CountryData!$A$1,'Quality check'!$A176-1,'Quality check'!DN$1-1)),"")</f>
        <v/>
      </c>
      <c r="DO176" t="str">
        <f ca="1">IF(AND(ISNUMBER($A176),ISNUMBER(DO$1)),IF(OFFSET(CountryData!$A$1,'Quality check'!$A176-1,'Quality check'!DO$1-1)=0,"",OFFSET(CountryData!$A$1,'Quality check'!$A176-1,'Quality check'!DO$1-1)),"")</f>
        <v/>
      </c>
      <c r="DP176" t="str">
        <f ca="1">IF(AND(ISNUMBER($A176),ISNUMBER(DP$1)),IF(OFFSET(CountryData!$A$1,'Quality check'!$A176-1,'Quality check'!DP$1-1)=0,"",OFFSET(CountryData!$A$1,'Quality check'!$A176-1,'Quality check'!DP$1-1)),"")</f>
        <v/>
      </c>
      <c r="EF176" t="str">
        <f t="shared" si="17"/>
        <v/>
      </c>
      <c r="EG176" t="str">
        <f t="shared" si="18"/>
        <v/>
      </c>
      <c r="EH176" t="str">
        <f t="shared" si="16"/>
        <v/>
      </c>
    </row>
    <row r="177" spans="1:138" x14ac:dyDescent="0.25">
      <c r="A177" s="114" t="str">
        <f>IF(ISNUMBER(MATCH(C177,CountryData!$EM:$EM,0)),MATCH(C177,CountryData!$EM:$EM,0),"")</f>
        <v/>
      </c>
      <c r="F177" s="203" t="str">
        <f ca="1">IF(AND(ISNUMBER($A177),ISNUMBER(F$1)),IF(OFFSET(CountryData!$A$1,'Quality check'!$A177-1,'Quality check'!F$1-1)=0,"",OFFSET(CountryData!$A$1,'Quality check'!$A177-1,'Quality check'!F$1-1)),"")</f>
        <v/>
      </c>
      <c r="G177" s="203" t="str">
        <f ca="1">IF(AND(ISNUMBER($A177),ISNUMBER(G$1)),IF(OFFSET(CountryData!$A$1,'Quality check'!$A177-1,'Quality check'!G$1-1)=0,"",OFFSET(CountryData!$A$1,'Quality check'!$A177-1,'Quality check'!G$1-1)),"")</f>
        <v/>
      </c>
      <c r="H177" s="202" t="str">
        <f ca="1">IF(AND(ISNUMBER($A177),ISNUMBER(H$1)),IF(OFFSET(CountryData!$A$1,'Quality check'!$A177-1,'Quality check'!H$1-1)=0,"",OFFSET(CountryData!$A$1,'Quality check'!$A177-1,'Quality check'!H$1-1)),"")</f>
        <v/>
      </c>
      <c r="I177" s="202" t="str">
        <f ca="1">IF(AND(ISNUMBER($A177),ISNUMBER(I$1)),IF(OFFSET(CountryData!$A$1,'Quality check'!$A177-1,'Quality check'!I$1-1)=0,"",OFFSET(CountryData!$A$1,'Quality check'!$A177-1,'Quality check'!I$1-1)),"")</f>
        <v/>
      </c>
      <c r="J177" s="203" t="str">
        <f ca="1">IF(AND(ISNUMBER($A177),ISNUMBER(J$1)),IF(OFFSET(CountryData!$A$1,'Quality check'!$A177-1,'Quality check'!J$1-1)=0,"",OFFSET(CountryData!$A$1,'Quality check'!$A177-1,'Quality check'!J$1-1)),"")</f>
        <v/>
      </c>
      <c r="K177" s="203" t="str">
        <f ca="1">IF(AND(ISNUMBER($A177),ISNUMBER(K$1)),IF(OFFSET(CountryData!$A$1,'Quality check'!$A177-1,'Quality check'!K$1-1)=0,"",OFFSET(CountryData!$A$1,'Quality check'!$A177-1,'Quality check'!K$1-1)),"")</f>
        <v/>
      </c>
      <c r="L177" s="203" t="str">
        <f ca="1">IF(AND(ISNUMBER($A177),ISNUMBER(L$1)),IF(OFFSET(CountryData!$A$1,'Quality check'!$A177-1,'Quality check'!L$1-1)=0,"",OFFSET(CountryData!$A$1,'Quality check'!$A177-1,'Quality check'!L$1-1)),"")</f>
        <v/>
      </c>
      <c r="M177" s="203" t="str">
        <f ca="1">IF(AND(ISNUMBER($A177),ISNUMBER(M$1)),IF(OFFSET(CountryData!$A$1,'Quality check'!$A177-1,'Quality check'!M$1-1)=0,"",OFFSET(CountryData!$A$1,'Quality check'!$A177-1,'Quality check'!M$1-1)),"")</f>
        <v/>
      </c>
      <c r="N177" s="203" t="str">
        <f ca="1">IF(AND(ISNUMBER($A177),ISNUMBER(N$1)),IF(OFFSET(CountryData!$A$1,'Quality check'!$A177-1,'Quality check'!N$1-1)=0,"",OFFSET(CountryData!$A$1,'Quality check'!$A177-1,'Quality check'!N$1-1)),"")</f>
        <v/>
      </c>
      <c r="O177" s="203" t="str">
        <f ca="1">IF(AND(ISNUMBER($A177),ISNUMBER(O$1)),IF(OFFSET(CountryData!$A$1,'Quality check'!$A177-1,'Quality check'!O$1-1)=0,"",OFFSET(CountryData!$A$1,'Quality check'!$A177-1,'Quality check'!O$1-1)),"")</f>
        <v/>
      </c>
      <c r="P177" s="203" t="str">
        <f ca="1">IF(AND(ISNUMBER($A177),ISNUMBER(P$1)),IF(OFFSET(CountryData!$A$1,'Quality check'!$A177-1,'Quality check'!P$1-1)=0,"",OFFSET(CountryData!$A$1,'Quality check'!$A177-1,'Quality check'!P$1-1)),"")</f>
        <v/>
      </c>
      <c r="Q177" s="203" t="str">
        <f ca="1">IF(AND(ISNUMBER($A177),ISNUMBER(Q$1)),IF(OFFSET(CountryData!$A$1,'Quality check'!$A177-1,'Quality check'!Q$1-1)=0,"",OFFSET(CountryData!$A$1,'Quality check'!$A177-1,'Quality check'!Q$1-1)),"")</f>
        <v/>
      </c>
      <c r="R177" s="203" t="str">
        <f ca="1">IF(AND(ISNUMBER($A177),ISNUMBER(R$1)),IF(OFFSET(CountryData!$A$1,'Quality check'!$A177-1,'Quality check'!R$1-1)=0,"",OFFSET(CountryData!$A$1,'Quality check'!$A177-1,'Quality check'!R$1-1)),"")</f>
        <v/>
      </c>
      <c r="S177" s="203" t="str">
        <f ca="1">IF(AND(ISNUMBER($A177),ISNUMBER(S$1)),IF(OFFSET(CountryData!$A$1,'Quality check'!$A177-1,'Quality check'!S$1-1)=0,"",OFFSET(CountryData!$A$1,'Quality check'!$A177-1,'Quality check'!S$1-1)),"")</f>
        <v/>
      </c>
      <c r="T177" s="202" t="str">
        <f ca="1">IF(AND(ISNUMBER($A177),ISNUMBER(T$1)),IF(OFFSET(CountryData!$A$1,'Quality check'!$A177-1,'Quality check'!T$1-1)=0,"",OFFSET(CountryData!$A$1,'Quality check'!$A177-1,'Quality check'!T$1-1)),"")</f>
        <v/>
      </c>
      <c r="U177" s="203" t="str">
        <f ca="1">IF(AND(ISNUMBER($A177),ISNUMBER(U$1)),IF(OFFSET(CountryData!$A$1,'Quality check'!$A177-1,'Quality check'!U$1-1)=0,"",OFFSET(CountryData!$A$1,'Quality check'!$A177-1,'Quality check'!U$1-1)),"")</f>
        <v/>
      </c>
      <c r="V177" s="203" t="str">
        <f ca="1">IF(AND(ISNUMBER($A177),ISNUMBER(V$1)),IF(OFFSET(CountryData!$A$1,'Quality check'!$A177-1,'Quality check'!V$1-1)=0,"",OFFSET(CountryData!$A$1,'Quality check'!$A177-1,'Quality check'!V$1-1)),"")</f>
        <v/>
      </c>
      <c r="W177" s="202" t="str">
        <f ca="1">IF(AND(ISNUMBER($A177),ISNUMBER(W$1)),IF(OFFSET(CountryData!$A$1,'Quality check'!$A177-1,'Quality check'!W$1-1)=0,"",OFFSET(CountryData!$A$1,'Quality check'!$A177-1,'Quality check'!W$1-1)),"")</f>
        <v/>
      </c>
      <c r="X177" s="202" t="str">
        <f ca="1">IF(AND(ISNUMBER($A177),ISNUMBER(X$1)),IF(OFFSET(CountryData!$A$1,'Quality check'!$A177-1,'Quality check'!X$1-1)=0,"",OFFSET(CountryData!$A$1,'Quality check'!$A177-1,'Quality check'!X$1-1)),"")</f>
        <v/>
      </c>
      <c r="Y177" s="202" t="str">
        <f ca="1">IF(AND(ISNUMBER($A177),ISNUMBER(Y$1)),IF(OFFSET(CountryData!$A$1,'Quality check'!$A177-1,'Quality check'!Y$1-1)=0,"",OFFSET(CountryData!$A$1,'Quality check'!$A177-1,'Quality check'!Y$1-1)),"")</f>
        <v/>
      </c>
      <c r="Z177" s="202" t="str">
        <f ca="1">IF(AND(ISNUMBER($A177),ISNUMBER(Z$1)),IF(OFFSET(CountryData!$A$1,'Quality check'!$A177-1,'Quality check'!Z$1-1)=0,"",OFFSET(CountryData!$A$1,'Quality check'!$A177-1,'Quality check'!Z$1-1)),"")</f>
        <v/>
      </c>
      <c r="AA177" s="203" t="str">
        <f ca="1">IF(AND(ISNUMBER($A177),ISNUMBER(AA$1)),IF(OFFSET(CountryData!$A$1,'Quality check'!$A177-1,'Quality check'!AA$1-1)=0,"",OFFSET(CountryData!$A$1,'Quality check'!$A177-1,'Quality check'!AA$1-1)),"")</f>
        <v/>
      </c>
      <c r="AB177" s="203" t="str">
        <f ca="1">IF(AND(ISNUMBER($A177),ISNUMBER(AB$1)),IF(OFFSET(CountryData!$A$1,'Quality check'!$A177-1,'Quality check'!AB$1-1)=0,"",OFFSET(CountryData!$A$1,'Quality check'!$A177-1,'Quality check'!AB$1-1)),"")</f>
        <v/>
      </c>
      <c r="AC177" s="203" t="str">
        <f ca="1">IF(AND(ISNUMBER($A177),ISNUMBER(AC$1)),IF(OFFSET(CountryData!$A$1,'Quality check'!$A177-1,'Quality check'!AC$1-1)=0,"",OFFSET(CountryData!$A$1,'Quality check'!$A177-1,'Quality check'!AC$1-1)),"")</f>
        <v/>
      </c>
      <c r="AD177" s="203" t="str">
        <f ca="1">IF(AND(ISNUMBER($A177),ISNUMBER(AD$1)),IF(OFFSET(CountryData!$A$1,'Quality check'!$A177-1,'Quality check'!AD$1-1)=0,"",OFFSET(CountryData!$A$1,'Quality check'!$A177-1,'Quality check'!AD$1-1)),"")</f>
        <v/>
      </c>
      <c r="AE177" s="202" t="str">
        <f ca="1">IF(AND(ISNUMBER($A177),ISNUMBER(AE$1)),IF(OFFSET(CountryData!$A$1,'Quality check'!$A177-1,'Quality check'!AE$1-1)=0,"",OFFSET(CountryData!$A$1,'Quality check'!$A177-1,'Quality check'!AE$1-1)),"")</f>
        <v/>
      </c>
      <c r="AF177" s="308" t="str">
        <f ca="1">IF(AND(ISNUMBER($A177),ISNUMBER(AF$1)),IF(OFFSET(CountryData!$A$1,'Quality check'!$A177-1,'Quality check'!AF$1-1)=0,"",OFFSET(CountryData!$A$1,'Quality check'!$A177-1,'Quality check'!AF$1-1)),"")</f>
        <v/>
      </c>
      <c r="AG177" s="203" t="str">
        <f ca="1">IF(AND(ISNUMBER($A177),ISNUMBER(AG$1)),IF(OFFSET(CountryData!$A$1,'Quality check'!$A177-1,'Quality check'!AG$1-1)=0,"",OFFSET(CountryData!$A$1,'Quality check'!$A177-1,'Quality check'!AG$1-1)),"")</f>
        <v/>
      </c>
      <c r="AH177" s="203" t="str">
        <f ca="1">IF(AND(ISNUMBER($A177),ISNUMBER(AH$1)),IF(OFFSET(CountryData!$A$1,'Quality check'!$A177-1,'Quality check'!AH$1-1)=0,"",OFFSET(CountryData!$A$1,'Quality check'!$A177-1,'Quality check'!AH$1-1)),"")</f>
        <v/>
      </c>
      <c r="AI177" s="203" t="str">
        <f ca="1">IF(AND(ISNUMBER($A177),ISNUMBER(AI$1)),IF(OFFSET(CountryData!$A$1,'Quality check'!$A177-1,'Quality check'!AI$1-1)=0,"",OFFSET(CountryData!$A$1,'Quality check'!$A177-1,'Quality check'!AI$1-1)),"")</f>
        <v/>
      </c>
      <c r="AJ177" s="202" t="str">
        <f ca="1">IF(AND(ISNUMBER($A177),ISNUMBER(AJ$1)),IF(OFFSET(CountryData!$A$1,'Quality check'!$A177-1,'Quality check'!AJ$1-1)=0,"",OFFSET(CountryData!$A$1,'Quality check'!$A177-1,'Quality check'!AJ$1-1)),"")</f>
        <v/>
      </c>
      <c r="AK177" s="202" t="str">
        <f ca="1">IF(AND(ISNUMBER($A177),ISNUMBER(AK$1)),IF(OFFSET(CountryData!$A$1,'Quality check'!$A177-1,'Quality check'!AK$1-1)=0,"",OFFSET(CountryData!$A$1,'Quality check'!$A177-1,'Quality check'!AK$1-1)),"")</f>
        <v/>
      </c>
      <c r="AL177" s="202" t="str">
        <f ca="1">IF(AND(ISNUMBER($A177),ISNUMBER(AL$1)),IF(OFFSET(CountryData!$A$1,'Quality check'!$A177-1,'Quality check'!AL$1-1)=0,"",OFFSET(CountryData!$A$1,'Quality check'!$A177-1,'Quality check'!AL$1-1)),"")</f>
        <v/>
      </c>
      <c r="AM177" s="202" t="str">
        <f ca="1">IF(AND(ISNUMBER($A177),ISNUMBER(AM$1)),IF(OFFSET(CountryData!$A$1,'Quality check'!$A177-1,'Quality check'!AM$1-1)=0,"",OFFSET(CountryData!$A$1,'Quality check'!$A177-1,'Quality check'!AM$1-1)),"")</f>
        <v/>
      </c>
      <c r="AN177" s="202" t="str">
        <f ca="1">IF(AND(ISNUMBER($A177),ISNUMBER(AN$1)),IF(OFFSET(CountryData!$A$1,'Quality check'!$A177-1,'Quality check'!AN$1-1)=0,"",OFFSET(CountryData!$A$1,'Quality check'!$A177-1,'Quality check'!AN$1-1)),"")</f>
        <v/>
      </c>
      <c r="AO177" s="203" t="str">
        <f ca="1">IF(AND(ISNUMBER($A177),ISNUMBER(AO$1)),IF(OFFSET(CountryData!$A$1,'Quality check'!$A177-1,'Quality check'!AO$1-1)=0,"",OFFSET(CountryData!$A$1,'Quality check'!$A177-1,'Quality check'!AO$1-1)),"")</f>
        <v/>
      </c>
      <c r="AP177" s="203" t="str">
        <f ca="1">IF(AND(ISNUMBER($A177),ISNUMBER(AP$1)),IF(OFFSET(CountryData!$A$1,'Quality check'!$A177-1,'Quality check'!AP$1-1)=0,"",OFFSET(CountryData!$A$1,'Quality check'!$A177-1,'Quality check'!AP$1-1)),"")</f>
        <v/>
      </c>
      <c r="AQ177" s="202" t="str">
        <f ca="1">IF(AND(ISNUMBER($A177),ISNUMBER(AQ$1)),IF(OFFSET(CountryData!$A$1,'Quality check'!$A177-1,'Quality check'!AQ$1-1)=0,"",OFFSET(CountryData!$A$1,'Quality check'!$A177-1,'Quality check'!AQ$1-1)),"")</f>
        <v/>
      </c>
      <c r="AR177" s="202" t="str">
        <f ca="1">IF(AND(ISNUMBER($A177),ISNUMBER(AR$1)),IF(OFFSET(CountryData!$A$1,'Quality check'!$A177-1,'Quality check'!AR$1-1)=0,"",OFFSET(CountryData!$A$1,'Quality check'!$A177-1,'Quality check'!AR$1-1)),"")</f>
        <v/>
      </c>
      <c r="AS177" s="202" t="str">
        <f ca="1">IF(AND(ISNUMBER($A177),ISNUMBER(AS$1)),IF(OFFSET(CountryData!$A$1,'Quality check'!$A177-1,'Quality check'!AS$1-1)=0,"",OFFSET(CountryData!$A$1,'Quality check'!$A177-1,'Quality check'!AS$1-1)),"")</f>
        <v/>
      </c>
      <c r="AT177" s="202" t="str">
        <f ca="1">IF(AND(ISNUMBER($A177),ISNUMBER(AT$1)),IF(OFFSET(CountryData!$A$1,'Quality check'!$A177-1,'Quality check'!AT$1-1)=0,"",OFFSET(CountryData!$A$1,'Quality check'!$A177-1,'Quality check'!AT$1-1)),"")</f>
        <v/>
      </c>
      <c r="AU177" s="202" t="str">
        <f ca="1">IF(AND(ISNUMBER($A177),ISNUMBER(AU$1)),IF(OFFSET(CountryData!$A$1,'Quality check'!$A177-1,'Quality check'!AU$1-1)=0,"",OFFSET(CountryData!$A$1,'Quality check'!$A177-1,'Quality check'!AU$1-1)),"")</f>
        <v/>
      </c>
      <c r="AV177" s="202" t="str">
        <f ca="1">IF(AND(ISNUMBER($A177),ISNUMBER(AV$1)),IF(OFFSET(CountryData!$A$1,'Quality check'!$A177-1,'Quality check'!AV$1-1)=0,"",OFFSET(CountryData!$A$1,'Quality check'!$A177-1,'Quality check'!AV$1-1)),"")</f>
        <v/>
      </c>
      <c r="AW177" s="203" t="str">
        <f ca="1">IF(AND(ISNUMBER($A177),ISNUMBER(AW$1)),IF(OFFSET(CountryData!$A$1,'Quality check'!$A177-1,'Quality check'!AW$1-1)=0,"",OFFSET(CountryData!$A$1,'Quality check'!$A177-1,'Quality check'!AW$1-1)),"")</f>
        <v/>
      </c>
      <c r="AX177" s="203" t="str">
        <f ca="1">IF(AND(ISNUMBER($A177),ISNUMBER(AX$1)),IF(OFFSET(CountryData!$A$1,'Quality check'!$A177-1,'Quality check'!AX$1-1)=0,"",OFFSET(CountryData!$A$1,'Quality check'!$A177-1,'Quality check'!AX$1-1)),"")</f>
        <v/>
      </c>
      <c r="AY177" s="202" t="str">
        <f ca="1">IF(AND(ISNUMBER($A177),ISNUMBER(AY$1)),IF(OFFSET(CountryData!$A$1,'Quality check'!$A177-1,'Quality check'!AY$1-1)=0,"",OFFSET(CountryData!$A$1,'Quality check'!$A177-1,'Quality check'!AY$1-1)),"")</f>
        <v/>
      </c>
      <c r="AZ177" s="202" t="str">
        <f ca="1">IF(AND(ISNUMBER($A177),ISNUMBER(AZ$1)),IF(OFFSET(CountryData!$A$1,'Quality check'!$A177-1,'Quality check'!AZ$1-1)=0,"",OFFSET(CountryData!$A$1,'Quality check'!$A177-1,'Quality check'!AZ$1-1)),"")</f>
        <v/>
      </c>
      <c r="BA177" s="202" t="str">
        <f ca="1">IF(AND(ISNUMBER($A177),ISNUMBER(BA$1)),IF(OFFSET(CountryData!$A$1,'Quality check'!$A177-1,'Quality check'!BA$1-1)=0,"",OFFSET(CountryData!$A$1,'Quality check'!$A177-1,'Quality check'!BA$1-1)),"")</f>
        <v/>
      </c>
      <c r="BB177" s="202" t="str">
        <f ca="1">IF(AND(ISNUMBER($A177),ISNUMBER(BB$1)),IF(OFFSET(CountryData!$A$1,'Quality check'!$A177-1,'Quality check'!BB$1-1)=0,"",OFFSET(CountryData!$A$1,'Quality check'!$A177-1,'Quality check'!BB$1-1)),"")</f>
        <v/>
      </c>
      <c r="BC177" s="202" t="str">
        <f ca="1">IF(AND(ISNUMBER($A177),ISNUMBER(BC$1)),IF(OFFSET(CountryData!$A$1,'Quality check'!$A177-1,'Quality check'!BC$1-1)=0,"",OFFSET(CountryData!$A$1,'Quality check'!$A177-1,'Quality check'!BC$1-1)),"")</f>
        <v/>
      </c>
      <c r="BD177" s="313" t="str">
        <f ca="1">IF(AND(ISNUMBER($A177),ISNUMBER(BD$1)),IF(OFFSET(CountryData!$A$1,'Quality check'!$A177-1,'Quality check'!BD$1-1)=0,"",OFFSET(CountryData!$A$1,'Quality check'!$A177-1,'Quality check'!BD$1-1)),"")</f>
        <v/>
      </c>
      <c r="BE177" s="313" t="str">
        <f ca="1">IF(AND(ISNUMBER($A177),ISNUMBER(BE$1)),IF(OFFSET(CountryData!$A$1,'Quality check'!$A177-1,'Quality check'!BE$1-1)=0,"",OFFSET(CountryData!$A$1,'Quality check'!$A177-1,'Quality check'!BE$1-1)),"")</f>
        <v/>
      </c>
      <c r="BF177" s="313" t="str">
        <f ca="1">IF(AND(ISNUMBER($A177),ISNUMBER(BF$1)),IF(OFFSET(CountryData!$A$1,'Quality check'!$A177-1,'Quality check'!BF$1-1)=0,"",OFFSET(CountryData!$A$1,'Quality check'!$A177-1,'Quality check'!BF$1-1)),"")</f>
        <v/>
      </c>
      <c r="BG177" s="203" t="str">
        <f ca="1">IF(AND(ISNUMBER($A177),ISNUMBER(BG$1)),IF(OFFSET(CountryData!$A$1,'Quality check'!$A177-1,'Quality check'!BG$1-1)=0,"",OFFSET(CountryData!$A$1,'Quality check'!$A177-1,'Quality check'!BG$1-1)),"")</f>
        <v/>
      </c>
      <c r="BH177" s="202" t="str">
        <f ca="1">IF(AND(ISNUMBER($A177),ISNUMBER(BH$1)),IF(OFFSET(CountryData!$A$1,'Quality check'!$A177-1,'Quality check'!BH$1-1)=0,"",OFFSET(CountryData!$A$1,'Quality check'!$A177-1,'Quality check'!BH$1-1)),"")</f>
        <v/>
      </c>
      <c r="BI177" s="203" t="str">
        <f ca="1">IF(AND(ISNUMBER($A177),ISNUMBER(BI$1)),IF(OFFSET(CountryData!$A$1,'Quality check'!$A177-1,'Quality check'!BI$1-1)=0,"",OFFSET(CountryData!$A$1,'Quality check'!$A177-1,'Quality check'!BI$1-1)),"")</f>
        <v/>
      </c>
      <c r="BJ177" s="202" t="str">
        <f ca="1">IF(AND(ISNUMBER($A177),ISNUMBER(BJ$1)),IF(OFFSET(CountryData!$A$1,'Quality check'!$A177-1,'Quality check'!BJ$1-1)=0,"",OFFSET(CountryData!$A$1,'Quality check'!$A177-1,'Quality check'!BJ$1-1)),"")</f>
        <v/>
      </c>
      <c r="BK177" s="202" t="str">
        <f ca="1">IF(AND(ISNUMBER($A177),ISNUMBER(BK$1)),IF(OFFSET(CountryData!$A$1,'Quality check'!$A177-1,'Quality check'!BK$1-1)=0,"",OFFSET(CountryData!$A$1,'Quality check'!$A177-1,'Quality check'!BK$1-1)),"")</f>
        <v/>
      </c>
      <c r="BL177" s="308" t="str">
        <f ca="1">IF(AND(ISNUMBER($A177),ISNUMBER(BL$1)),IF(OFFSET(CountryData!$A$1,'Quality check'!$A177-1,'Quality check'!BL$1-1)=0,"",OFFSET(CountryData!$A$1,'Quality check'!$A177-1,'Quality check'!BL$1-1)),"")</f>
        <v/>
      </c>
      <c r="BM177" s="308" t="str">
        <f ca="1">IF(AND(ISNUMBER($A177),ISNUMBER(BM$1)),IF(OFFSET(CountryData!$A$1,'Quality check'!$A177-1,'Quality check'!BM$1-1)=0,"",OFFSET(CountryData!$A$1,'Quality check'!$A177-1,'Quality check'!BM$1-1)),"")</f>
        <v/>
      </c>
      <c r="BN177" s="308" t="str">
        <f ca="1">IF(AND(ISNUMBER($A177),ISNUMBER(BN$1)),IF(OFFSET(CountryData!$A$1,'Quality check'!$A177-1,'Quality check'!BN$1-1)=0,"",OFFSET(CountryData!$A$1,'Quality check'!$A177-1,'Quality check'!BN$1-1)),"")</f>
        <v/>
      </c>
      <c r="BO177" s="308" t="str">
        <f ca="1">IF(AND(ISNUMBER($A177),ISNUMBER(BO$1)),IF(OFFSET(CountryData!$A$1,'Quality check'!$A177-1,'Quality check'!BO$1-1)=0,"",OFFSET(CountryData!$A$1,'Quality check'!$A177-1,'Quality check'!BO$1-1)),"")</f>
        <v/>
      </c>
      <c r="BP177" s="308" t="str">
        <f ca="1">IF(AND(ISNUMBER($A177),ISNUMBER(BP$1)),IF(OFFSET(CountryData!$A$1,'Quality check'!$A177-1,'Quality check'!BP$1-1)=0,"",OFFSET(CountryData!$A$1,'Quality check'!$A177-1,'Quality check'!BP$1-1)),"")</f>
        <v/>
      </c>
      <c r="BQ177" s="308" t="str">
        <f ca="1">IF(AND(ISNUMBER($A177),ISNUMBER(BQ$1)),IF(OFFSET(CountryData!$A$1,'Quality check'!$A177-1,'Quality check'!BQ$1-1)=0,"",OFFSET(CountryData!$A$1,'Quality check'!$A177-1,'Quality check'!BQ$1-1)),"")</f>
        <v/>
      </c>
      <c r="BR177" s="308" t="str">
        <f ca="1">IF(AND(ISNUMBER($A177),ISNUMBER(BR$1)),IF(OFFSET(CountryData!$A$1,'Quality check'!$A177-1,'Quality check'!BR$1-1)=0,"",OFFSET(CountryData!$A$1,'Quality check'!$A177-1,'Quality check'!BR$1-1)),"")</f>
        <v/>
      </c>
      <c r="BS177" s="308" t="str">
        <f ca="1">IF(AND(ISNUMBER($A177),ISNUMBER(BS$1)),IF(OFFSET(CountryData!$A$1,'Quality check'!$A177-1,'Quality check'!BS$1-1)=0,"",OFFSET(CountryData!$A$1,'Quality check'!$A177-1,'Quality check'!BS$1-1)),"")</f>
        <v/>
      </c>
      <c r="BT177" s="308" t="str">
        <f ca="1">IF(AND(ISNUMBER($A177),ISNUMBER(BT$1)),IF(OFFSET(CountryData!$A$1,'Quality check'!$A177-1,'Quality check'!BT$1-1)=0,"",OFFSET(CountryData!$A$1,'Quality check'!$A177-1,'Quality check'!BT$1-1)),"")</f>
        <v/>
      </c>
      <c r="BU177" s="308" t="str">
        <f ca="1">IF(AND(ISNUMBER($A177),ISNUMBER(BU$1)),IF(OFFSET(CountryData!$A$1,'Quality check'!$A177-1,'Quality check'!BU$1-1)=0,"",OFFSET(CountryData!$A$1,'Quality check'!$A177-1,'Quality check'!BU$1-1)),"")</f>
        <v/>
      </c>
      <c r="BV177" s="308" t="str">
        <f ca="1">IF(AND(ISNUMBER($A177),ISNUMBER(BV$1)),IF(OFFSET(CountryData!$A$1,'Quality check'!$A177-1,'Quality check'!BV$1-1)=0,"",OFFSET(CountryData!$A$1,'Quality check'!$A177-1,'Quality check'!BV$1-1)),"")</f>
        <v/>
      </c>
      <c r="BW177" s="308" t="str">
        <f ca="1">IF(AND(ISNUMBER($A177),ISNUMBER(BW$1)),IF(OFFSET(CountryData!$A$1,'Quality check'!$A177-1,'Quality check'!BW$1-1)=0,"",OFFSET(CountryData!$A$1,'Quality check'!$A177-1,'Quality check'!BW$1-1)),"")</f>
        <v/>
      </c>
      <c r="BX177" s="202" t="str">
        <f ca="1">IF(AND(ISNUMBER($A177),ISNUMBER(BX$1)),IF(OFFSET(CountryData!$A$1,'Quality check'!$A177-1,'Quality check'!BX$1-1)=0,"",OFFSET(CountryData!$A$1,'Quality check'!$A177-1,'Quality check'!BX$1-1)),"")</f>
        <v/>
      </c>
      <c r="BY177" s="308" t="str">
        <f ca="1">IF(AND(ISNUMBER($A177),ISNUMBER(BY$1)),IF(OFFSET(CountryData!$A$1,'Quality check'!$A177-1,'Quality check'!BY$1-1)=0,"",OFFSET(CountryData!$A$1,'Quality check'!$A177-1,'Quality check'!BY$1-1)),"")</f>
        <v/>
      </c>
      <c r="BZ177" s="308" t="str">
        <f ca="1">IF(AND(ISNUMBER($A177),ISNUMBER(BZ$1)),IF(OFFSET(CountryData!$A$1,'Quality check'!$A177-1,'Quality check'!BZ$1-1)=0,"",OFFSET(CountryData!$A$1,'Quality check'!$A177-1,'Quality check'!BZ$1-1)),"")</f>
        <v/>
      </c>
      <c r="CA177" s="308" t="str">
        <f ca="1">IF(AND(ISNUMBER($A177),ISNUMBER(CA$1)),IF(OFFSET(CountryData!$A$1,'Quality check'!$A177-1,'Quality check'!CA$1-1)=0,"",OFFSET(CountryData!$A$1,'Quality check'!$A177-1,'Quality check'!CA$1-1)),"")</f>
        <v/>
      </c>
      <c r="CB177" s="308" t="str">
        <f ca="1">IF(AND(ISNUMBER($A177),ISNUMBER(CB$1)),IF(OFFSET(CountryData!$A$1,'Quality check'!$A177-1,'Quality check'!CB$1-1)=0,"",OFFSET(CountryData!$A$1,'Quality check'!$A177-1,'Quality check'!CB$1-1)),"")</f>
        <v/>
      </c>
      <c r="CC177" s="308" t="str">
        <f ca="1">IF(AND(ISNUMBER($A177),ISNUMBER(CC$1)),IF(OFFSET(CountryData!$A$1,'Quality check'!$A177-1,'Quality check'!CC$1-1)=0,"",OFFSET(CountryData!$A$1,'Quality check'!$A177-1,'Quality check'!CC$1-1)),"")</f>
        <v/>
      </c>
      <c r="CD177" s="308" t="str">
        <f ca="1">IF(AND(ISNUMBER($A177),ISNUMBER(CD$1)),IF(OFFSET(CountryData!$A$1,'Quality check'!$A177-1,'Quality check'!CD$1-1)=0,"",OFFSET(CountryData!$A$1,'Quality check'!$A177-1,'Quality check'!CD$1-1)),"")</f>
        <v/>
      </c>
      <c r="CE177" s="308" t="str">
        <f ca="1">IF(AND(ISNUMBER($A177),ISNUMBER(CE$1)),IF(OFFSET(CountryData!$A$1,'Quality check'!$A177-1,'Quality check'!CE$1-1)=0,"",OFFSET(CountryData!$A$1,'Quality check'!$A177-1,'Quality check'!CE$1-1)),"")</f>
        <v/>
      </c>
      <c r="CF177" s="308" t="str">
        <f ca="1">IF(AND(ISNUMBER($A177),ISNUMBER(CF$1)),IF(OFFSET(CountryData!$A$1,'Quality check'!$A177-1,'Quality check'!CF$1-1)=0,"",OFFSET(CountryData!$A$1,'Quality check'!$A177-1,'Quality check'!CF$1-1)),"")</f>
        <v/>
      </c>
      <c r="CG177" s="308" t="str">
        <f ca="1">IF(AND(ISNUMBER($A177),ISNUMBER(CG$1)),IF(OFFSET(CountryData!$A$1,'Quality check'!$A177-1,'Quality check'!CG$1-1)=0,"",OFFSET(CountryData!$A$1,'Quality check'!$A177-1,'Quality check'!CG$1-1)),"")</f>
        <v/>
      </c>
      <c r="CH177" s="308" t="str">
        <f ca="1">IF(AND(ISNUMBER($A177),ISNUMBER(CH$1)),IF(OFFSET(CountryData!$A$1,'Quality check'!$A177-1,'Quality check'!CH$1-1)=0,"",OFFSET(CountryData!$A$1,'Quality check'!$A177-1,'Quality check'!CH$1-1)),"")</f>
        <v/>
      </c>
      <c r="CI177" s="308" t="str">
        <f ca="1">IF(AND(ISNUMBER($A177),ISNUMBER(CI$1)),IF(OFFSET(CountryData!$A$1,'Quality check'!$A177-1,'Quality check'!CI$1-1)=0,"",OFFSET(CountryData!$A$1,'Quality check'!$A177-1,'Quality check'!CI$1-1)),"")</f>
        <v/>
      </c>
      <c r="CJ177" s="308" t="str">
        <f ca="1">IF(AND(ISNUMBER($A177),ISNUMBER(CJ$1)),IF(OFFSET(CountryData!$A$1,'Quality check'!$A177-1,'Quality check'!CJ$1-1)=0,"",OFFSET(CountryData!$A$1,'Quality check'!$A177-1,'Quality check'!CJ$1-1)),"")</f>
        <v/>
      </c>
      <c r="CK177" s="202" t="str">
        <f ca="1">IF(AND(ISNUMBER($A177),ISNUMBER(CK$1)),IF(OFFSET(CountryData!$A$1,'Quality check'!$A177-1,'Quality check'!CK$1-1)=0,"",OFFSET(CountryData!$A$1,'Quality check'!$A177-1,'Quality check'!CK$1-1)),"")</f>
        <v/>
      </c>
      <c r="CL177" s="308" t="str">
        <f ca="1">IF(AND(ISNUMBER($A177),ISNUMBER(CL$1)),IF(OFFSET(CountryData!$A$1,'Quality check'!$A177-1,'Quality check'!CL$1-1)=0,"",OFFSET(CountryData!$A$1,'Quality check'!$A177-1,'Quality check'!CL$1-1)),"")</f>
        <v/>
      </c>
      <c r="CM177" s="308" t="str">
        <f ca="1">IF(AND(ISNUMBER($A177),ISNUMBER(CM$1)),IF(OFFSET(CountryData!$A$1,'Quality check'!$A177-1,'Quality check'!CM$1-1)=0,"",OFFSET(CountryData!$A$1,'Quality check'!$A177-1,'Quality check'!CM$1-1)),"")</f>
        <v/>
      </c>
      <c r="CN177" s="308" t="str">
        <f ca="1">IF(AND(ISNUMBER($A177),ISNUMBER(CN$1)),IF(OFFSET(CountryData!$A$1,'Quality check'!$A177-1,'Quality check'!CN$1-1)=0,"",OFFSET(CountryData!$A$1,'Quality check'!$A177-1,'Quality check'!CN$1-1)),"")</f>
        <v/>
      </c>
      <c r="CO177" s="308" t="str">
        <f ca="1">IF(AND(ISNUMBER($A177),ISNUMBER(CO$1)),IF(OFFSET(CountryData!$A$1,'Quality check'!$A177-1,'Quality check'!CO$1-1)=0,"",OFFSET(CountryData!$A$1,'Quality check'!$A177-1,'Quality check'!CO$1-1)),"")</f>
        <v/>
      </c>
      <c r="CP177" s="308" t="str">
        <f ca="1">IF(AND(ISNUMBER($A177),ISNUMBER(CP$1)),IF(OFFSET(CountryData!$A$1,'Quality check'!$A177-1,'Quality check'!CP$1-1)=0,"",OFFSET(CountryData!$A$1,'Quality check'!$A177-1,'Quality check'!CP$1-1)),"")</f>
        <v/>
      </c>
      <c r="CQ177" s="308" t="str">
        <f ca="1">IF(AND(ISNUMBER($A177),ISNUMBER(CQ$1)),IF(OFFSET(CountryData!$A$1,'Quality check'!$A177-1,'Quality check'!CQ$1-1)=0,"",OFFSET(CountryData!$A$1,'Quality check'!$A177-1,'Quality check'!CQ$1-1)),"")</f>
        <v/>
      </c>
      <c r="CR177" s="203" t="str">
        <f ca="1">IF(AND(ISNUMBER($A177),ISNUMBER(CR$1)),IF(OFFSET(CountryData!$A$1,'Quality check'!$A177-1,'Quality check'!CR$1-1)=0,"",OFFSET(CountryData!$A$1,'Quality check'!$A177-1,'Quality check'!CR$1-1)),"")</f>
        <v/>
      </c>
      <c r="CS177" s="203" t="str">
        <f ca="1">IF(AND(ISNUMBER($A177),ISNUMBER(CS$1)),IF(OFFSET(CountryData!$A$1,'Quality check'!$A177-1,'Quality check'!CS$1-1)=0,"",OFFSET(CountryData!$A$1,'Quality check'!$A177-1,'Quality check'!CS$1-1)),"")</f>
        <v/>
      </c>
      <c r="CT177" s="203" t="str">
        <f ca="1">IF(AND(ISNUMBER($A177),ISNUMBER(CT$1)),IF(OFFSET(CountryData!$A$1,'Quality check'!$A177-1,'Quality check'!CT$1-1)=0,"",OFFSET(CountryData!$A$1,'Quality check'!$A177-1,'Quality check'!CT$1-1)),"")</f>
        <v/>
      </c>
      <c r="CU177" s="203" t="str">
        <f ca="1">IF(AND(ISNUMBER($A177),ISNUMBER(CU$1)),IF(OFFSET(CountryData!$A$1,'Quality check'!$A177-1,'Quality check'!CU$1-1)=0,"",OFFSET(CountryData!$A$1,'Quality check'!$A177-1,'Quality check'!CU$1-1)),"")</f>
        <v/>
      </c>
      <c r="CV177" s="203" t="str">
        <f ca="1">IF(AND(ISNUMBER($A177),ISNUMBER(CV$1)),IF(OFFSET(CountryData!$A$1,'Quality check'!$A177-1,'Quality check'!CV$1-1)=0,"",OFFSET(CountryData!$A$1,'Quality check'!$A177-1,'Quality check'!CV$1-1)),"")</f>
        <v/>
      </c>
      <c r="CW177" s="203" t="str">
        <f ca="1">IF(AND(ISNUMBER($A177),ISNUMBER(CW$1)),IF(OFFSET(CountryData!$A$1,'Quality check'!$A177-1,'Quality check'!CW$1-1)=0,"",OFFSET(CountryData!$A$1,'Quality check'!$A177-1,'Quality check'!CW$1-1)),"")</f>
        <v/>
      </c>
      <c r="CX177" s="203" t="str">
        <f ca="1">IF(AND(ISNUMBER($A177),ISNUMBER(CX$1)),IF(OFFSET(CountryData!$A$1,'Quality check'!$A177-1,'Quality check'!CX$1-1)=0,"",OFFSET(CountryData!$A$1,'Quality check'!$A177-1,'Quality check'!CX$1-1)),"")</f>
        <v/>
      </c>
      <c r="CY177" s="203" t="str">
        <f ca="1">IF(AND(ISNUMBER($A177),ISNUMBER(CY$1)),IF(OFFSET(CountryData!$A$1,'Quality check'!$A177-1,'Quality check'!CY$1-1)=0,"",OFFSET(CountryData!$A$1,'Quality check'!$A177-1,'Quality check'!CY$1-1)),"")</f>
        <v/>
      </c>
      <c r="CZ177" s="308" t="str">
        <f ca="1">IF(AND(ISNUMBER($A177),ISNUMBER(CZ$1)),IF(OFFSET(CountryData!$A$1,'Quality check'!$A177-1,'Quality check'!CZ$1-1)=0,"",OFFSET(CountryData!$A$1,'Quality check'!$A177-1,'Quality check'!CZ$1-1)),"")</f>
        <v/>
      </c>
      <c r="DA177" s="308" t="str">
        <f ca="1">IF(AND(ISNUMBER($A177),ISNUMBER(DA$1)),IF(OFFSET(CountryData!$A$1,'Quality check'!$A177-1,'Quality check'!DA$1-1)=0,"",OFFSET(CountryData!$A$1,'Quality check'!$A177-1,'Quality check'!DA$1-1)),"")</f>
        <v/>
      </c>
      <c r="DB177" s="202" t="str">
        <f ca="1">IF(AND(ISNUMBER($A177),ISNUMBER(DB$1)),IF(OFFSET(CountryData!$A$1,'Quality check'!$A177-1,'Quality check'!DB$1-1)=0,"",OFFSET(CountryData!$A$1,'Quality check'!$A177-1,'Quality check'!DB$1-1)),"")</f>
        <v/>
      </c>
      <c r="DC177" s="308" t="str">
        <f ca="1">IF(AND(ISNUMBER($A177),ISNUMBER(DC$1)),IF(OFFSET(CountryData!$A$1,'Quality check'!$A177-1,'Quality check'!DC$1-1)=0,"",OFFSET(CountryData!$A$1,'Quality check'!$A177-1,'Quality check'!DC$1-1)),"")</f>
        <v/>
      </c>
      <c r="DD177" s="308" t="str">
        <f ca="1">IF(AND(ISNUMBER($A177),ISNUMBER(DD$1)),IF(OFFSET(CountryData!$A$1,'Quality check'!$A177-1,'Quality check'!DD$1-1)=0,"",OFFSET(CountryData!$A$1,'Quality check'!$A177-1,'Quality check'!DD$1-1)),"")</f>
        <v/>
      </c>
      <c r="DE177" s="202" t="str">
        <f ca="1">IF(AND(ISNUMBER($A177),ISNUMBER(DE$1)),IF(OFFSET(CountryData!$A$1,'Quality check'!$A177-1,'Quality check'!DE$1-1)=0,"",OFFSET(CountryData!$A$1,'Quality check'!$A177-1,'Quality check'!DE$1-1)),"")</f>
        <v/>
      </c>
      <c r="DF177" s="203" t="str">
        <f ca="1">IF(AND(ISNUMBER($A177),ISNUMBER(DF$1)),IF(OFFSET(CountryData!$A$1,'Quality check'!$A177-1,'Quality check'!DF$1-1)=0,"",OFFSET(CountryData!$A$1,'Quality check'!$A177-1,'Quality check'!DF$1-1)),"")</f>
        <v/>
      </c>
      <c r="DG177" s="308" t="str">
        <f ca="1">IF(AND(ISNUMBER($A177),ISNUMBER(DG$1)),IF(OFFSET(CountryData!$A$1,'Quality check'!$A177-1,'Quality check'!DG$1-1)=0,"",OFFSET(CountryData!$A$1,'Quality check'!$A177-1,'Quality check'!DG$1-1)),"")</f>
        <v/>
      </c>
      <c r="DH177" s="203" t="str">
        <f ca="1">IF(AND(ISNUMBER($A177),ISNUMBER(DH$1)),IF(OFFSET(CountryData!$A$1,'Quality check'!$A177-1,'Quality check'!DH$1-1)=0,"",OFFSET(CountryData!$A$1,'Quality check'!$A177-1,'Quality check'!DH$1-1)),"")</f>
        <v/>
      </c>
      <c r="DI177" s="308" t="str">
        <f ca="1">IF(AND(ISNUMBER($A177),ISNUMBER(DI$1)),IF(OFFSET(CountryData!$A$1,'Quality check'!$A177-1,'Quality check'!DI$1-1)=0,"",OFFSET(CountryData!$A$1,'Quality check'!$A177-1,'Quality check'!DI$1-1)),"")</f>
        <v/>
      </c>
      <c r="DJ177" s="308" t="str">
        <f ca="1">IF(AND(ISNUMBER($A177),ISNUMBER(DJ$1)),IF(OFFSET(CountryData!$A$1,'Quality check'!$A177-1,'Quality check'!DJ$1-1)=0,"",OFFSET(CountryData!$A$1,'Quality check'!$A177-1,'Quality check'!DJ$1-1)),"")</f>
        <v/>
      </c>
      <c r="DK177" s="203" t="str">
        <f ca="1">IF(AND(ISNUMBER($A177),ISNUMBER(DK$1)),IF(OFFSET(CountryData!$A$1,'Quality check'!$A177-1,'Quality check'!DK$1-1)=0,"",OFFSET(CountryData!$A$1,'Quality check'!$A177-1,'Quality check'!DK$1-1)),"")</f>
        <v/>
      </c>
      <c r="DL177" s="203" t="str">
        <f ca="1">IF(AND(ISNUMBER($A177),ISNUMBER(DL$1)),IF(OFFSET(CountryData!$A$1,'Quality check'!$A177-1,'Quality check'!DL$1-1)=0,"",OFFSET(CountryData!$A$1,'Quality check'!$A177-1,'Quality check'!DL$1-1)),"")</f>
        <v/>
      </c>
      <c r="DM177" s="203" t="str">
        <f ca="1">IF(AND(ISNUMBER($A177),ISNUMBER(DM$1)),IF(OFFSET(CountryData!$A$1,'Quality check'!$A177-1,'Quality check'!DM$1-1)=0,"",OFFSET(CountryData!$A$1,'Quality check'!$A177-1,'Quality check'!DM$1-1)),"")</f>
        <v/>
      </c>
      <c r="DN177" s="203" t="str">
        <f ca="1">IF(AND(ISNUMBER($A177),ISNUMBER(DN$1)),IF(OFFSET(CountryData!$A$1,'Quality check'!$A177-1,'Quality check'!DN$1-1)=0,"",OFFSET(CountryData!$A$1,'Quality check'!$A177-1,'Quality check'!DN$1-1)),"")</f>
        <v/>
      </c>
      <c r="DO177" t="str">
        <f ca="1">IF(AND(ISNUMBER($A177),ISNUMBER(DO$1)),IF(OFFSET(CountryData!$A$1,'Quality check'!$A177-1,'Quality check'!DO$1-1)=0,"",OFFSET(CountryData!$A$1,'Quality check'!$A177-1,'Quality check'!DO$1-1)),"")</f>
        <v/>
      </c>
      <c r="DP177" t="str">
        <f ca="1">IF(AND(ISNUMBER($A177),ISNUMBER(DP$1)),IF(OFFSET(CountryData!$A$1,'Quality check'!$A177-1,'Quality check'!DP$1-1)=0,"",OFFSET(CountryData!$A$1,'Quality check'!$A177-1,'Quality check'!DP$1-1)),"")</f>
        <v/>
      </c>
      <c r="EF177" t="str">
        <f t="shared" si="17"/>
        <v/>
      </c>
      <c r="EG177" t="str">
        <f t="shared" si="18"/>
        <v/>
      </c>
      <c r="EH177" t="str">
        <f t="shared" si="16"/>
        <v/>
      </c>
    </row>
    <row r="178" spans="1:138" x14ac:dyDescent="0.25">
      <c r="A178" s="114" t="str">
        <f>IF(ISNUMBER(MATCH(C178,CountryData!$EM:$EM,0)),MATCH(C178,CountryData!$EM:$EM,0),"")</f>
        <v/>
      </c>
      <c r="F178" s="203" t="str">
        <f ca="1">IF(AND(ISNUMBER($A178),ISNUMBER(F$1)),IF(OFFSET(CountryData!$A$1,'Quality check'!$A178-1,'Quality check'!F$1-1)=0,"",OFFSET(CountryData!$A$1,'Quality check'!$A178-1,'Quality check'!F$1-1)),"")</f>
        <v/>
      </c>
      <c r="G178" s="203" t="str">
        <f ca="1">IF(AND(ISNUMBER($A178),ISNUMBER(G$1)),IF(OFFSET(CountryData!$A$1,'Quality check'!$A178-1,'Quality check'!G$1-1)=0,"",OFFSET(CountryData!$A$1,'Quality check'!$A178-1,'Quality check'!G$1-1)),"")</f>
        <v/>
      </c>
      <c r="H178" s="202" t="str">
        <f ca="1">IF(AND(ISNUMBER($A178),ISNUMBER(H$1)),IF(OFFSET(CountryData!$A$1,'Quality check'!$A178-1,'Quality check'!H$1-1)=0,"",OFFSET(CountryData!$A$1,'Quality check'!$A178-1,'Quality check'!H$1-1)),"")</f>
        <v/>
      </c>
      <c r="I178" s="202" t="str">
        <f ca="1">IF(AND(ISNUMBER($A178),ISNUMBER(I$1)),IF(OFFSET(CountryData!$A$1,'Quality check'!$A178-1,'Quality check'!I$1-1)=0,"",OFFSET(CountryData!$A$1,'Quality check'!$A178-1,'Quality check'!I$1-1)),"")</f>
        <v/>
      </c>
      <c r="J178" s="203" t="str">
        <f ca="1">IF(AND(ISNUMBER($A178),ISNUMBER(J$1)),IF(OFFSET(CountryData!$A$1,'Quality check'!$A178-1,'Quality check'!J$1-1)=0,"",OFFSET(CountryData!$A$1,'Quality check'!$A178-1,'Quality check'!J$1-1)),"")</f>
        <v/>
      </c>
      <c r="K178" s="203" t="str">
        <f ca="1">IF(AND(ISNUMBER($A178),ISNUMBER(K$1)),IF(OFFSET(CountryData!$A$1,'Quality check'!$A178-1,'Quality check'!K$1-1)=0,"",OFFSET(CountryData!$A$1,'Quality check'!$A178-1,'Quality check'!K$1-1)),"")</f>
        <v/>
      </c>
      <c r="L178" s="203" t="str">
        <f ca="1">IF(AND(ISNUMBER($A178),ISNUMBER(L$1)),IF(OFFSET(CountryData!$A$1,'Quality check'!$A178-1,'Quality check'!L$1-1)=0,"",OFFSET(CountryData!$A$1,'Quality check'!$A178-1,'Quality check'!L$1-1)),"")</f>
        <v/>
      </c>
      <c r="M178" s="203" t="str">
        <f ca="1">IF(AND(ISNUMBER($A178),ISNUMBER(M$1)),IF(OFFSET(CountryData!$A$1,'Quality check'!$A178-1,'Quality check'!M$1-1)=0,"",OFFSET(CountryData!$A$1,'Quality check'!$A178-1,'Quality check'!M$1-1)),"")</f>
        <v/>
      </c>
      <c r="N178" s="203" t="str">
        <f ca="1">IF(AND(ISNUMBER($A178),ISNUMBER(N$1)),IF(OFFSET(CountryData!$A$1,'Quality check'!$A178-1,'Quality check'!N$1-1)=0,"",OFFSET(CountryData!$A$1,'Quality check'!$A178-1,'Quality check'!N$1-1)),"")</f>
        <v/>
      </c>
      <c r="O178" s="203" t="str">
        <f ca="1">IF(AND(ISNUMBER($A178),ISNUMBER(O$1)),IF(OFFSET(CountryData!$A$1,'Quality check'!$A178-1,'Quality check'!O$1-1)=0,"",OFFSET(CountryData!$A$1,'Quality check'!$A178-1,'Quality check'!O$1-1)),"")</f>
        <v/>
      </c>
      <c r="P178" s="203" t="str">
        <f ca="1">IF(AND(ISNUMBER($A178),ISNUMBER(P$1)),IF(OFFSET(CountryData!$A$1,'Quality check'!$A178-1,'Quality check'!P$1-1)=0,"",OFFSET(CountryData!$A$1,'Quality check'!$A178-1,'Quality check'!P$1-1)),"")</f>
        <v/>
      </c>
      <c r="Q178" s="203" t="str">
        <f ca="1">IF(AND(ISNUMBER($A178),ISNUMBER(Q$1)),IF(OFFSET(CountryData!$A$1,'Quality check'!$A178-1,'Quality check'!Q$1-1)=0,"",OFFSET(CountryData!$A$1,'Quality check'!$A178-1,'Quality check'!Q$1-1)),"")</f>
        <v/>
      </c>
      <c r="R178" s="203" t="str">
        <f ca="1">IF(AND(ISNUMBER($A178),ISNUMBER(R$1)),IF(OFFSET(CountryData!$A$1,'Quality check'!$A178-1,'Quality check'!R$1-1)=0,"",OFFSET(CountryData!$A$1,'Quality check'!$A178-1,'Quality check'!R$1-1)),"")</f>
        <v/>
      </c>
      <c r="S178" s="203" t="str">
        <f ca="1">IF(AND(ISNUMBER($A178),ISNUMBER(S$1)),IF(OFFSET(CountryData!$A$1,'Quality check'!$A178-1,'Quality check'!S$1-1)=0,"",OFFSET(CountryData!$A$1,'Quality check'!$A178-1,'Quality check'!S$1-1)),"")</f>
        <v/>
      </c>
      <c r="T178" s="202" t="str">
        <f ca="1">IF(AND(ISNUMBER($A178),ISNUMBER(T$1)),IF(OFFSET(CountryData!$A$1,'Quality check'!$A178-1,'Quality check'!T$1-1)=0,"",OFFSET(CountryData!$A$1,'Quality check'!$A178-1,'Quality check'!T$1-1)),"")</f>
        <v/>
      </c>
      <c r="U178" s="203" t="str">
        <f ca="1">IF(AND(ISNUMBER($A178),ISNUMBER(U$1)),IF(OFFSET(CountryData!$A$1,'Quality check'!$A178-1,'Quality check'!U$1-1)=0,"",OFFSET(CountryData!$A$1,'Quality check'!$A178-1,'Quality check'!U$1-1)),"")</f>
        <v/>
      </c>
      <c r="V178" s="203" t="str">
        <f ca="1">IF(AND(ISNUMBER($A178),ISNUMBER(V$1)),IF(OFFSET(CountryData!$A$1,'Quality check'!$A178-1,'Quality check'!V$1-1)=0,"",OFFSET(CountryData!$A$1,'Quality check'!$A178-1,'Quality check'!V$1-1)),"")</f>
        <v/>
      </c>
      <c r="W178" s="202" t="str">
        <f ca="1">IF(AND(ISNUMBER($A178),ISNUMBER(W$1)),IF(OFFSET(CountryData!$A$1,'Quality check'!$A178-1,'Quality check'!W$1-1)=0,"",OFFSET(CountryData!$A$1,'Quality check'!$A178-1,'Quality check'!W$1-1)),"")</f>
        <v/>
      </c>
      <c r="X178" s="202" t="str">
        <f ca="1">IF(AND(ISNUMBER($A178),ISNUMBER(X$1)),IF(OFFSET(CountryData!$A$1,'Quality check'!$A178-1,'Quality check'!X$1-1)=0,"",OFFSET(CountryData!$A$1,'Quality check'!$A178-1,'Quality check'!X$1-1)),"")</f>
        <v/>
      </c>
      <c r="Y178" s="202" t="str">
        <f ca="1">IF(AND(ISNUMBER($A178),ISNUMBER(Y$1)),IF(OFFSET(CountryData!$A$1,'Quality check'!$A178-1,'Quality check'!Y$1-1)=0,"",OFFSET(CountryData!$A$1,'Quality check'!$A178-1,'Quality check'!Y$1-1)),"")</f>
        <v/>
      </c>
      <c r="Z178" s="202" t="str">
        <f ca="1">IF(AND(ISNUMBER($A178),ISNUMBER(Z$1)),IF(OFFSET(CountryData!$A$1,'Quality check'!$A178-1,'Quality check'!Z$1-1)=0,"",OFFSET(CountryData!$A$1,'Quality check'!$A178-1,'Quality check'!Z$1-1)),"")</f>
        <v/>
      </c>
      <c r="AA178" s="203" t="str">
        <f ca="1">IF(AND(ISNUMBER($A178),ISNUMBER(AA$1)),IF(OFFSET(CountryData!$A$1,'Quality check'!$A178-1,'Quality check'!AA$1-1)=0,"",OFFSET(CountryData!$A$1,'Quality check'!$A178-1,'Quality check'!AA$1-1)),"")</f>
        <v/>
      </c>
      <c r="AB178" s="203" t="str">
        <f ca="1">IF(AND(ISNUMBER($A178),ISNUMBER(AB$1)),IF(OFFSET(CountryData!$A$1,'Quality check'!$A178-1,'Quality check'!AB$1-1)=0,"",OFFSET(CountryData!$A$1,'Quality check'!$A178-1,'Quality check'!AB$1-1)),"")</f>
        <v/>
      </c>
      <c r="AC178" s="203" t="str">
        <f ca="1">IF(AND(ISNUMBER($A178),ISNUMBER(AC$1)),IF(OFFSET(CountryData!$A$1,'Quality check'!$A178-1,'Quality check'!AC$1-1)=0,"",OFFSET(CountryData!$A$1,'Quality check'!$A178-1,'Quality check'!AC$1-1)),"")</f>
        <v/>
      </c>
      <c r="AD178" s="203" t="str">
        <f ca="1">IF(AND(ISNUMBER($A178),ISNUMBER(AD$1)),IF(OFFSET(CountryData!$A$1,'Quality check'!$A178-1,'Quality check'!AD$1-1)=0,"",OFFSET(CountryData!$A$1,'Quality check'!$A178-1,'Quality check'!AD$1-1)),"")</f>
        <v/>
      </c>
      <c r="AE178" s="202" t="str">
        <f ca="1">IF(AND(ISNUMBER($A178),ISNUMBER(AE$1)),IF(OFFSET(CountryData!$A$1,'Quality check'!$A178-1,'Quality check'!AE$1-1)=0,"",OFFSET(CountryData!$A$1,'Quality check'!$A178-1,'Quality check'!AE$1-1)),"")</f>
        <v/>
      </c>
      <c r="AF178" s="308" t="str">
        <f ca="1">IF(AND(ISNUMBER($A178),ISNUMBER(AF$1)),IF(OFFSET(CountryData!$A$1,'Quality check'!$A178-1,'Quality check'!AF$1-1)=0,"",OFFSET(CountryData!$A$1,'Quality check'!$A178-1,'Quality check'!AF$1-1)),"")</f>
        <v/>
      </c>
      <c r="AG178" s="203" t="str">
        <f ca="1">IF(AND(ISNUMBER($A178),ISNUMBER(AG$1)),IF(OFFSET(CountryData!$A$1,'Quality check'!$A178-1,'Quality check'!AG$1-1)=0,"",OFFSET(CountryData!$A$1,'Quality check'!$A178-1,'Quality check'!AG$1-1)),"")</f>
        <v/>
      </c>
      <c r="AH178" s="203" t="str">
        <f ca="1">IF(AND(ISNUMBER($A178),ISNUMBER(AH$1)),IF(OFFSET(CountryData!$A$1,'Quality check'!$A178-1,'Quality check'!AH$1-1)=0,"",OFFSET(CountryData!$A$1,'Quality check'!$A178-1,'Quality check'!AH$1-1)),"")</f>
        <v/>
      </c>
      <c r="AI178" s="203" t="str">
        <f ca="1">IF(AND(ISNUMBER($A178),ISNUMBER(AI$1)),IF(OFFSET(CountryData!$A$1,'Quality check'!$A178-1,'Quality check'!AI$1-1)=0,"",OFFSET(CountryData!$A$1,'Quality check'!$A178-1,'Quality check'!AI$1-1)),"")</f>
        <v/>
      </c>
      <c r="AJ178" s="202" t="str">
        <f ca="1">IF(AND(ISNUMBER($A178),ISNUMBER(AJ$1)),IF(OFFSET(CountryData!$A$1,'Quality check'!$A178-1,'Quality check'!AJ$1-1)=0,"",OFFSET(CountryData!$A$1,'Quality check'!$A178-1,'Quality check'!AJ$1-1)),"")</f>
        <v/>
      </c>
      <c r="AK178" s="202" t="str">
        <f ca="1">IF(AND(ISNUMBER($A178),ISNUMBER(AK$1)),IF(OFFSET(CountryData!$A$1,'Quality check'!$A178-1,'Quality check'!AK$1-1)=0,"",OFFSET(CountryData!$A$1,'Quality check'!$A178-1,'Quality check'!AK$1-1)),"")</f>
        <v/>
      </c>
      <c r="AL178" s="202" t="str">
        <f ca="1">IF(AND(ISNUMBER($A178),ISNUMBER(AL$1)),IF(OFFSET(CountryData!$A$1,'Quality check'!$A178-1,'Quality check'!AL$1-1)=0,"",OFFSET(CountryData!$A$1,'Quality check'!$A178-1,'Quality check'!AL$1-1)),"")</f>
        <v/>
      </c>
      <c r="AM178" s="202" t="str">
        <f ca="1">IF(AND(ISNUMBER($A178),ISNUMBER(AM$1)),IF(OFFSET(CountryData!$A$1,'Quality check'!$A178-1,'Quality check'!AM$1-1)=0,"",OFFSET(CountryData!$A$1,'Quality check'!$A178-1,'Quality check'!AM$1-1)),"")</f>
        <v/>
      </c>
      <c r="AN178" s="202" t="str">
        <f ca="1">IF(AND(ISNUMBER($A178),ISNUMBER(AN$1)),IF(OFFSET(CountryData!$A$1,'Quality check'!$A178-1,'Quality check'!AN$1-1)=0,"",OFFSET(CountryData!$A$1,'Quality check'!$A178-1,'Quality check'!AN$1-1)),"")</f>
        <v/>
      </c>
      <c r="AO178" s="203" t="str">
        <f ca="1">IF(AND(ISNUMBER($A178),ISNUMBER(AO$1)),IF(OFFSET(CountryData!$A$1,'Quality check'!$A178-1,'Quality check'!AO$1-1)=0,"",OFFSET(CountryData!$A$1,'Quality check'!$A178-1,'Quality check'!AO$1-1)),"")</f>
        <v/>
      </c>
      <c r="AP178" s="203" t="str">
        <f ca="1">IF(AND(ISNUMBER($A178),ISNUMBER(AP$1)),IF(OFFSET(CountryData!$A$1,'Quality check'!$A178-1,'Quality check'!AP$1-1)=0,"",OFFSET(CountryData!$A$1,'Quality check'!$A178-1,'Quality check'!AP$1-1)),"")</f>
        <v/>
      </c>
      <c r="AQ178" s="202" t="str">
        <f ca="1">IF(AND(ISNUMBER($A178),ISNUMBER(AQ$1)),IF(OFFSET(CountryData!$A$1,'Quality check'!$A178-1,'Quality check'!AQ$1-1)=0,"",OFFSET(CountryData!$A$1,'Quality check'!$A178-1,'Quality check'!AQ$1-1)),"")</f>
        <v/>
      </c>
      <c r="AR178" s="202" t="str">
        <f ca="1">IF(AND(ISNUMBER($A178),ISNUMBER(AR$1)),IF(OFFSET(CountryData!$A$1,'Quality check'!$A178-1,'Quality check'!AR$1-1)=0,"",OFFSET(CountryData!$A$1,'Quality check'!$A178-1,'Quality check'!AR$1-1)),"")</f>
        <v/>
      </c>
      <c r="AS178" s="202" t="str">
        <f ca="1">IF(AND(ISNUMBER($A178),ISNUMBER(AS$1)),IF(OFFSET(CountryData!$A$1,'Quality check'!$A178-1,'Quality check'!AS$1-1)=0,"",OFFSET(CountryData!$A$1,'Quality check'!$A178-1,'Quality check'!AS$1-1)),"")</f>
        <v/>
      </c>
      <c r="AT178" s="202" t="str">
        <f ca="1">IF(AND(ISNUMBER($A178),ISNUMBER(AT$1)),IF(OFFSET(CountryData!$A$1,'Quality check'!$A178-1,'Quality check'!AT$1-1)=0,"",OFFSET(CountryData!$A$1,'Quality check'!$A178-1,'Quality check'!AT$1-1)),"")</f>
        <v/>
      </c>
      <c r="AU178" s="202" t="str">
        <f ca="1">IF(AND(ISNUMBER($A178),ISNUMBER(AU$1)),IF(OFFSET(CountryData!$A$1,'Quality check'!$A178-1,'Quality check'!AU$1-1)=0,"",OFFSET(CountryData!$A$1,'Quality check'!$A178-1,'Quality check'!AU$1-1)),"")</f>
        <v/>
      </c>
      <c r="AV178" s="202" t="str">
        <f ca="1">IF(AND(ISNUMBER($A178),ISNUMBER(AV$1)),IF(OFFSET(CountryData!$A$1,'Quality check'!$A178-1,'Quality check'!AV$1-1)=0,"",OFFSET(CountryData!$A$1,'Quality check'!$A178-1,'Quality check'!AV$1-1)),"")</f>
        <v/>
      </c>
      <c r="AW178" s="203" t="str">
        <f ca="1">IF(AND(ISNUMBER($A178),ISNUMBER(AW$1)),IF(OFFSET(CountryData!$A$1,'Quality check'!$A178-1,'Quality check'!AW$1-1)=0,"",OFFSET(CountryData!$A$1,'Quality check'!$A178-1,'Quality check'!AW$1-1)),"")</f>
        <v/>
      </c>
      <c r="AX178" s="203" t="str">
        <f ca="1">IF(AND(ISNUMBER($A178),ISNUMBER(AX$1)),IF(OFFSET(CountryData!$A$1,'Quality check'!$A178-1,'Quality check'!AX$1-1)=0,"",OFFSET(CountryData!$A$1,'Quality check'!$A178-1,'Quality check'!AX$1-1)),"")</f>
        <v/>
      </c>
      <c r="AY178" s="202" t="str">
        <f ca="1">IF(AND(ISNUMBER($A178),ISNUMBER(AY$1)),IF(OFFSET(CountryData!$A$1,'Quality check'!$A178-1,'Quality check'!AY$1-1)=0,"",OFFSET(CountryData!$A$1,'Quality check'!$A178-1,'Quality check'!AY$1-1)),"")</f>
        <v/>
      </c>
      <c r="AZ178" s="202" t="str">
        <f ca="1">IF(AND(ISNUMBER($A178),ISNUMBER(AZ$1)),IF(OFFSET(CountryData!$A$1,'Quality check'!$A178-1,'Quality check'!AZ$1-1)=0,"",OFFSET(CountryData!$A$1,'Quality check'!$A178-1,'Quality check'!AZ$1-1)),"")</f>
        <v/>
      </c>
      <c r="BA178" s="202" t="str">
        <f ca="1">IF(AND(ISNUMBER($A178),ISNUMBER(BA$1)),IF(OFFSET(CountryData!$A$1,'Quality check'!$A178-1,'Quality check'!BA$1-1)=0,"",OFFSET(CountryData!$A$1,'Quality check'!$A178-1,'Quality check'!BA$1-1)),"")</f>
        <v/>
      </c>
      <c r="BB178" s="202" t="str">
        <f ca="1">IF(AND(ISNUMBER($A178),ISNUMBER(BB$1)),IF(OFFSET(CountryData!$A$1,'Quality check'!$A178-1,'Quality check'!BB$1-1)=0,"",OFFSET(CountryData!$A$1,'Quality check'!$A178-1,'Quality check'!BB$1-1)),"")</f>
        <v/>
      </c>
      <c r="BC178" s="202" t="str">
        <f ca="1">IF(AND(ISNUMBER($A178),ISNUMBER(BC$1)),IF(OFFSET(CountryData!$A$1,'Quality check'!$A178-1,'Quality check'!BC$1-1)=0,"",OFFSET(CountryData!$A$1,'Quality check'!$A178-1,'Quality check'!BC$1-1)),"")</f>
        <v/>
      </c>
      <c r="BD178" s="313" t="str">
        <f ca="1">IF(AND(ISNUMBER($A178),ISNUMBER(BD$1)),IF(OFFSET(CountryData!$A$1,'Quality check'!$A178-1,'Quality check'!BD$1-1)=0,"",OFFSET(CountryData!$A$1,'Quality check'!$A178-1,'Quality check'!BD$1-1)),"")</f>
        <v/>
      </c>
      <c r="BE178" s="313" t="str">
        <f ca="1">IF(AND(ISNUMBER($A178),ISNUMBER(BE$1)),IF(OFFSET(CountryData!$A$1,'Quality check'!$A178-1,'Quality check'!BE$1-1)=0,"",OFFSET(CountryData!$A$1,'Quality check'!$A178-1,'Quality check'!BE$1-1)),"")</f>
        <v/>
      </c>
      <c r="BF178" s="313" t="str">
        <f ca="1">IF(AND(ISNUMBER($A178),ISNUMBER(BF$1)),IF(OFFSET(CountryData!$A$1,'Quality check'!$A178-1,'Quality check'!BF$1-1)=0,"",OFFSET(CountryData!$A$1,'Quality check'!$A178-1,'Quality check'!BF$1-1)),"")</f>
        <v/>
      </c>
      <c r="BG178" s="203" t="str">
        <f ca="1">IF(AND(ISNUMBER($A178),ISNUMBER(BG$1)),IF(OFFSET(CountryData!$A$1,'Quality check'!$A178-1,'Quality check'!BG$1-1)=0,"",OFFSET(CountryData!$A$1,'Quality check'!$A178-1,'Quality check'!BG$1-1)),"")</f>
        <v/>
      </c>
      <c r="BH178" s="202" t="str">
        <f ca="1">IF(AND(ISNUMBER($A178),ISNUMBER(BH$1)),IF(OFFSET(CountryData!$A$1,'Quality check'!$A178-1,'Quality check'!BH$1-1)=0,"",OFFSET(CountryData!$A$1,'Quality check'!$A178-1,'Quality check'!BH$1-1)),"")</f>
        <v/>
      </c>
      <c r="BI178" s="203" t="str">
        <f ca="1">IF(AND(ISNUMBER($A178),ISNUMBER(BI$1)),IF(OFFSET(CountryData!$A$1,'Quality check'!$A178-1,'Quality check'!BI$1-1)=0,"",OFFSET(CountryData!$A$1,'Quality check'!$A178-1,'Quality check'!BI$1-1)),"")</f>
        <v/>
      </c>
      <c r="BJ178" s="202" t="str">
        <f ca="1">IF(AND(ISNUMBER($A178),ISNUMBER(BJ$1)),IF(OFFSET(CountryData!$A$1,'Quality check'!$A178-1,'Quality check'!BJ$1-1)=0,"",OFFSET(CountryData!$A$1,'Quality check'!$A178-1,'Quality check'!BJ$1-1)),"")</f>
        <v/>
      </c>
      <c r="BK178" s="202" t="str">
        <f ca="1">IF(AND(ISNUMBER($A178),ISNUMBER(BK$1)),IF(OFFSET(CountryData!$A$1,'Quality check'!$A178-1,'Quality check'!BK$1-1)=0,"",OFFSET(CountryData!$A$1,'Quality check'!$A178-1,'Quality check'!BK$1-1)),"")</f>
        <v/>
      </c>
      <c r="BL178" s="308" t="str">
        <f ca="1">IF(AND(ISNUMBER($A178),ISNUMBER(BL$1)),IF(OFFSET(CountryData!$A$1,'Quality check'!$A178-1,'Quality check'!BL$1-1)=0,"",OFFSET(CountryData!$A$1,'Quality check'!$A178-1,'Quality check'!BL$1-1)),"")</f>
        <v/>
      </c>
      <c r="BM178" s="308" t="str">
        <f ca="1">IF(AND(ISNUMBER($A178),ISNUMBER(BM$1)),IF(OFFSET(CountryData!$A$1,'Quality check'!$A178-1,'Quality check'!BM$1-1)=0,"",OFFSET(CountryData!$A$1,'Quality check'!$A178-1,'Quality check'!BM$1-1)),"")</f>
        <v/>
      </c>
      <c r="BN178" s="308" t="str">
        <f ca="1">IF(AND(ISNUMBER($A178),ISNUMBER(BN$1)),IF(OFFSET(CountryData!$A$1,'Quality check'!$A178-1,'Quality check'!BN$1-1)=0,"",OFFSET(CountryData!$A$1,'Quality check'!$A178-1,'Quality check'!BN$1-1)),"")</f>
        <v/>
      </c>
      <c r="BO178" s="308" t="str">
        <f ca="1">IF(AND(ISNUMBER($A178),ISNUMBER(BO$1)),IF(OFFSET(CountryData!$A$1,'Quality check'!$A178-1,'Quality check'!BO$1-1)=0,"",OFFSET(CountryData!$A$1,'Quality check'!$A178-1,'Quality check'!BO$1-1)),"")</f>
        <v/>
      </c>
      <c r="BP178" s="308" t="str">
        <f ca="1">IF(AND(ISNUMBER($A178),ISNUMBER(BP$1)),IF(OFFSET(CountryData!$A$1,'Quality check'!$A178-1,'Quality check'!BP$1-1)=0,"",OFFSET(CountryData!$A$1,'Quality check'!$A178-1,'Quality check'!BP$1-1)),"")</f>
        <v/>
      </c>
      <c r="BQ178" s="308" t="str">
        <f ca="1">IF(AND(ISNUMBER($A178),ISNUMBER(BQ$1)),IF(OFFSET(CountryData!$A$1,'Quality check'!$A178-1,'Quality check'!BQ$1-1)=0,"",OFFSET(CountryData!$A$1,'Quality check'!$A178-1,'Quality check'!BQ$1-1)),"")</f>
        <v/>
      </c>
      <c r="BR178" s="308" t="str">
        <f ca="1">IF(AND(ISNUMBER($A178),ISNUMBER(BR$1)),IF(OFFSET(CountryData!$A$1,'Quality check'!$A178-1,'Quality check'!BR$1-1)=0,"",OFFSET(CountryData!$A$1,'Quality check'!$A178-1,'Quality check'!BR$1-1)),"")</f>
        <v/>
      </c>
      <c r="BS178" s="308" t="str">
        <f ca="1">IF(AND(ISNUMBER($A178),ISNUMBER(BS$1)),IF(OFFSET(CountryData!$A$1,'Quality check'!$A178-1,'Quality check'!BS$1-1)=0,"",OFFSET(CountryData!$A$1,'Quality check'!$A178-1,'Quality check'!BS$1-1)),"")</f>
        <v/>
      </c>
      <c r="BT178" s="308" t="str">
        <f ca="1">IF(AND(ISNUMBER($A178),ISNUMBER(BT$1)),IF(OFFSET(CountryData!$A$1,'Quality check'!$A178-1,'Quality check'!BT$1-1)=0,"",OFFSET(CountryData!$A$1,'Quality check'!$A178-1,'Quality check'!BT$1-1)),"")</f>
        <v/>
      </c>
      <c r="BU178" s="308" t="str">
        <f ca="1">IF(AND(ISNUMBER($A178),ISNUMBER(BU$1)),IF(OFFSET(CountryData!$A$1,'Quality check'!$A178-1,'Quality check'!BU$1-1)=0,"",OFFSET(CountryData!$A$1,'Quality check'!$A178-1,'Quality check'!BU$1-1)),"")</f>
        <v/>
      </c>
      <c r="BV178" s="308" t="str">
        <f ca="1">IF(AND(ISNUMBER($A178),ISNUMBER(BV$1)),IF(OFFSET(CountryData!$A$1,'Quality check'!$A178-1,'Quality check'!BV$1-1)=0,"",OFFSET(CountryData!$A$1,'Quality check'!$A178-1,'Quality check'!BV$1-1)),"")</f>
        <v/>
      </c>
      <c r="BW178" s="308" t="str">
        <f ca="1">IF(AND(ISNUMBER($A178),ISNUMBER(BW$1)),IF(OFFSET(CountryData!$A$1,'Quality check'!$A178-1,'Quality check'!BW$1-1)=0,"",OFFSET(CountryData!$A$1,'Quality check'!$A178-1,'Quality check'!BW$1-1)),"")</f>
        <v/>
      </c>
      <c r="BX178" s="202" t="str">
        <f ca="1">IF(AND(ISNUMBER($A178),ISNUMBER(BX$1)),IF(OFFSET(CountryData!$A$1,'Quality check'!$A178-1,'Quality check'!BX$1-1)=0,"",OFFSET(CountryData!$A$1,'Quality check'!$A178-1,'Quality check'!BX$1-1)),"")</f>
        <v/>
      </c>
      <c r="BY178" s="308" t="str">
        <f ca="1">IF(AND(ISNUMBER($A178),ISNUMBER(BY$1)),IF(OFFSET(CountryData!$A$1,'Quality check'!$A178-1,'Quality check'!BY$1-1)=0,"",OFFSET(CountryData!$A$1,'Quality check'!$A178-1,'Quality check'!BY$1-1)),"")</f>
        <v/>
      </c>
      <c r="BZ178" s="308" t="str">
        <f ca="1">IF(AND(ISNUMBER($A178),ISNUMBER(BZ$1)),IF(OFFSET(CountryData!$A$1,'Quality check'!$A178-1,'Quality check'!BZ$1-1)=0,"",OFFSET(CountryData!$A$1,'Quality check'!$A178-1,'Quality check'!BZ$1-1)),"")</f>
        <v/>
      </c>
      <c r="CA178" s="308" t="str">
        <f ca="1">IF(AND(ISNUMBER($A178),ISNUMBER(CA$1)),IF(OFFSET(CountryData!$A$1,'Quality check'!$A178-1,'Quality check'!CA$1-1)=0,"",OFFSET(CountryData!$A$1,'Quality check'!$A178-1,'Quality check'!CA$1-1)),"")</f>
        <v/>
      </c>
      <c r="CB178" s="308" t="str">
        <f ca="1">IF(AND(ISNUMBER($A178),ISNUMBER(CB$1)),IF(OFFSET(CountryData!$A$1,'Quality check'!$A178-1,'Quality check'!CB$1-1)=0,"",OFFSET(CountryData!$A$1,'Quality check'!$A178-1,'Quality check'!CB$1-1)),"")</f>
        <v/>
      </c>
      <c r="CC178" s="308" t="str">
        <f ca="1">IF(AND(ISNUMBER($A178),ISNUMBER(CC$1)),IF(OFFSET(CountryData!$A$1,'Quality check'!$A178-1,'Quality check'!CC$1-1)=0,"",OFFSET(CountryData!$A$1,'Quality check'!$A178-1,'Quality check'!CC$1-1)),"")</f>
        <v/>
      </c>
      <c r="CD178" s="308" t="str">
        <f ca="1">IF(AND(ISNUMBER($A178),ISNUMBER(CD$1)),IF(OFFSET(CountryData!$A$1,'Quality check'!$A178-1,'Quality check'!CD$1-1)=0,"",OFFSET(CountryData!$A$1,'Quality check'!$A178-1,'Quality check'!CD$1-1)),"")</f>
        <v/>
      </c>
      <c r="CE178" s="308" t="str">
        <f ca="1">IF(AND(ISNUMBER($A178),ISNUMBER(CE$1)),IF(OFFSET(CountryData!$A$1,'Quality check'!$A178-1,'Quality check'!CE$1-1)=0,"",OFFSET(CountryData!$A$1,'Quality check'!$A178-1,'Quality check'!CE$1-1)),"")</f>
        <v/>
      </c>
      <c r="CF178" s="308" t="str">
        <f ca="1">IF(AND(ISNUMBER($A178),ISNUMBER(CF$1)),IF(OFFSET(CountryData!$A$1,'Quality check'!$A178-1,'Quality check'!CF$1-1)=0,"",OFFSET(CountryData!$A$1,'Quality check'!$A178-1,'Quality check'!CF$1-1)),"")</f>
        <v/>
      </c>
      <c r="CG178" s="308" t="str">
        <f ca="1">IF(AND(ISNUMBER($A178),ISNUMBER(CG$1)),IF(OFFSET(CountryData!$A$1,'Quality check'!$A178-1,'Quality check'!CG$1-1)=0,"",OFFSET(CountryData!$A$1,'Quality check'!$A178-1,'Quality check'!CG$1-1)),"")</f>
        <v/>
      </c>
      <c r="CH178" s="308" t="str">
        <f ca="1">IF(AND(ISNUMBER($A178),ISNUMBER(CH$1)),IF(OFFSET(CountryData!$A$1,'Quality check'!$A178-1,'Quality check'!CH$1-1)=0,"",OFFSET(CountryData!$A$1,'Quality check'!$A178-1,'Quality check'!CH$1-1)),"")</f>
        <v/>
      </c>
      <c r="CI178" s="308" t="str">
        <f ca="1">IF(AND(ISNUMBER($A178),ISNUMBER(CI$1)),IF(OFFSET(CountryData!$A$1,'Quality check'!$A178-1,'Quality check'!CI$1-1)=0,"",OFFSET(CountryData!$A$1,'Quality check'!$A178-1,'Quality check'!CI$1-1)),"")</f>
        <v/>
      </c>
      <c r="CJ178" s="308" t="str">
        <f ca="1">IF(AND(ISNUMBER($A178),ISNUMBER(CJ$1)),IF(OFFSET(CountryData!$A$1,'Quality check'!$A178-1,'Quality check'!CJ$1-1)=0,"",OFFSET(CountryData!$A$1,'Quality check'!$A178-1,'Quality check'!CJ$1-1)),"")</f>
        <v/>
      </c>
      <c r="CK178" s="202" t="str">
        <f ca="1">IF(AND(ISNUMBER($A178),ISNUMBER(CK$1)),IF(OFFSET(CountryData!$A$1,'Quality check'!$A178-1,'Quality check'!CK$1-1)=0,"",OFFSET(CountryData!$A$1,'Quality check'!$A178-1,'Quality check'!CK$1-1)),"")</f>
        <v/>
      </c>
      <c r="CL178" s="308" t="str">
        <f ca="1">IF(AND(ISNUMBER($A178),ISNUMBER(CL$1)),IF(OFFSET(CountryData!$A$1,'Quality check'!$A178-1,'Quality check'!CL$1-1)=0,"",OFFSET(CountryData!$A$1,'Quality check'!$A178-1,'Quality check'!CL$1-1)),"")</f>
        <v/>
      </c>
      <c r="CM178" s="308" t="str">
        <f ca="1">IF(AND(ISNUMBER($A178),ISNUMBER(CM$1)),IF(OFFSET(CountryData!$A$1,'Quality check'!$A178-1,'Quality check'!CM$1-1)=0,"",OFFSET(CountryData!$A$1,'Quality check'!$A178-1,'Quality check'!CM$1-1)),"")</f>
        <v/>
      </c>
      <c r="CN178" s="308" t="str">
        <f ca="1">IF(AND(ISNUMBER($A178),ISNUMBER(CN$1)),IF(OFFSET(CountryData!$A$1,'Quality check'!$A178-1,'Quality check'!CN$1-1)=0,"",OFFSET(CountryData!$A$1,'Quality check'!$A178-1,'Quality check'!CN$1-1)),"")</f>
        <v/>
      </c>
      <c r="CO178" s="308" t="str">
        <f ca="1">IF(AND(ISNUMBER($A178),ISNUMBER(CO$1)),IF(OFFSET(CountryData!$A$1,'Quality check'!$A178-1,'Quality check'!CO$1-1)=0,"",OFFSET(CountryData!$A$1,'Quality check'!$A178-1,'Quality check'!CO$1-1)),"")</f>
        <v/>
      </c>
      <c r="CP178" s="308" t="str">
        <f ca="1">IF(AND(ISNUMBER($A178),ISNUMBER(CP$1)),IF(OFFSET(CountryData!$A$1,'Quality check'!$A178-1,'Quality check'!CP$1-1)=0,"",OFFSET(CountryData!$A$1,'Quality check'!$A178-1,'Quality check'!CP$1-1)),"")</f>
        <v/>
      </c>
      <c r="CQ178" s="308" t="str">
        <f ca="1">IF(AND(ISNUMBER($A178),ISNUMBER(CQ$1)),IF(OFFSET(CountryData!$A$1,'Quality check'!$A178-1,'Quality check'!CQ$1-1)=0,"",OFFSET(CountryData!$A$1,'Quality check'!$A178-1,'Quality check'!CQ$1-1)),"")</f>
        <v/>
      </c>
      <c r="CR178" s="203" t="str">
        <f ca="1">IF(AND(ISNUMBER($A178),ISNUMBER(CR$1)),IF(OFFSET(CountryData!$A$1,'Quality check'!$A178-1,'Quality check'!CR$1-1)=0,"",OFFSET(CountryData!$A$1,'Quality check'!$A178-1,'Quality check'!CR$1-1)),"")</f>
        <v/>
      </c>
      <c r="CS178" s="203" t="str">
        <f ca="1">IF(AND(ISNUMBER($A178),ISNUMBER(CS$1)),IF(OFFSET(CountryData!$A$1,'Quality check'!$A178-1,'Quality check'!CS$1-1)=0,"",OFFSET(CountryData!$A$1,'Quality check'!$A178-1,'Quality check'!CS$1-1)),"")</f>
        <v/>
      </c>
      <c r="CT178" s="203" t="str">
        <f ca="1">IF(AND(ISNUMBER($A178),ISNUMBER(CT$1)),IF(OFFSET(CountryData!$A$1,'Quality check'!$A178-1,'Quality check'!CT$1-1)=0,"",OFFSET(CountryData!$A$1,'Quality check'!$A178-1,'Quality check'!CT$1-1)),"")</f>
        <v/>
      </c>
      <c r="CU178" s="203" t="str">
        <f ca="1">IF(AND(ISNUMBER($A178),ISNUMBER(CU$1)),IF(OFFSET(CountryData!$A$1,'Quality check'!$A178-1,'Quality check'!CU$1-1)=0,"",OFFSET(CountryData!$A$1,'Quality check'!$A178-1,'Quality check'!CU$1-1)),"")</f>
        <v/>
      </c>
      <c r="CV178" s="203" t="str">
        <f ca="1">IF(AND(ISNUMBER($A178),ISNUMBER(CV$1)),IF(OFFSET(CountryData!$A$1,'Quality check'!$A178-1,'Quality check'!CV$1-1)=0,"",OFFSET(CountryData!$A$1,'Quality check'!$A178-1,'Quality check'!CV$1-1)),"")</f>
        <v/>
      </c>
      <c r="CW178" s="203" t="str">
        <f ca="1">IF(AND(ISNUMBER($A178),ISNUMBER(CW$1)),IF(OFFSET(CountryData!$A$1,'Quality check'!$A178-1,'Quality check'!CW$1-1)=0,"",OFFSET(CountryData!$A$1,'Quality check'!$A178-1,'Quality check'!CW$1-1)),"")</f>
        <v/>
      </c>
      <c r="CX178" s="203" t="str">
        <f ca="1">IF(AND(ISNUMBER($A178),ISNUMBER(CX$1)),IF(OFFSET(CountryData!$A$1,'Quality check'!$A178-1,'Quality check'!CX$1-1)=0,"",OFFSET(CountryData!$A$1,'Quality check'!$A178-1,'Quality check'!CX$1-1)),"")</f>
        <v/>
      </c>
      <c r="CY178" s="203" t="str">
        <f ca="1">IF(AND(ISNUMBER($A178),ISNUMBER(CY$1)),IF(OFFSET(CountryData!$A$1,'Quality check'!$A178-1,'Quality check'!CY$1-1)=0,"",OFFSET(CountryData!$A$1,'Quality check'!$A178-1,'Quality check'!CY$1-1)),"")</f>
        <v/>
      </c>
      <c r="CZ178" s="308" t="str">
        <f ca="1">IF(AND(ISNUMBER($A178),ISNUMBER(CZ$1)),IF(OFFSET(CountryData!$A$1,'Quality check'!$A178-1,'Quality check'!CZ$1-1)=0,"",OFFSET(CountryData!$A$1,'Quality check'!$A178-1,'Quality check'!CZ$1-1)),"")</f>
        <v/>
      </c>
      <c r="DA178" s="308" t="str">
        <f ca="1">IF(AND(ISNUMBER($A178),ISNUMBER(DA$1)),IF(OFFSET(CountryData!$A$1,'Quality check'!$A178-1,'Quality check'!DA$1-1)=0,"",OFFSET(CountryData!$A$1,'Quality check'!$A178-1,'Quality check'!DA$1-1)),"")</f>
        <v/>
      </c>
      <c r="DB178" s="202" t="str">
        <f ca="1">IF(AND(ISNUMBER($A178),ISNUMBER(DB$1)),IF(OFFSET(CountryData!$A$1,'Quality check'!$A178-1,'Quality check'!DB$1-1)=0,"",OFFSET(CountryData!$A$1,'Quality check'!$A178-1,'Quality check'!DB$1-1)),"")</f>
        <v/>
      </c>
      <c r="DC178" s="308" t="str">
        <f ca="1">IF(AND(ISNUMBER($A178),ISNUMBER(DC$1)),IF(OFFSET(CountryData!$A$1,'Quality check'!$A178-1,'Quality check'!DC$1-1)=0,"",OFFSET(CountryData!$A$1,'Quality check'!$A178-1,'Quality check'!DC$1-1)),"")</f>
        <v/>
      </c>
      <c r="DD178" s="308" t="str">
        <f ca="1">IF(AND(ISNUMBER($A178),ISNUMBER(DD$1)),IF(OFFSET(CountryData!$A$1,'Quality check'!$A178-1,'Quality check'!DD$1-1)=0,"",OFFSET(CountryData!$A$1,'Quality check'!$A178-1,'Quality check'!DD$1-1)),"")</f>
        <v/>
      </c>
      <c r="DE178" s="202" t="str">
        <f ca="1">IF(AND(ISNUMBER($A178),ISNUMBER(DE$1)),IF(OFFSET(CountryData!$A$1,'Quality check'!$A178-1,'Quality check'!DE$1-1)=0,"",OFFSET(CountryData!$A$1,'Quality check'!$A178-1,'Quality check'!DE$1-1)),"")</f>
        <v/>
      </c>
      <c r="DF178" s="203" t="str">
        <f ca="1">IF(AND(ISNUMBER($A178),ISNUMBER(DF$1)),IF(OFFSET(CountryData!$A$1,'Quality check'!$A178-1,'Quality check'!DF$1-1)=0,"",OFFSET(CountryData!$A$1,'Quality check'!$A178-1,'Quality check'!DF$1-1)),"")</f>
        <v/>
      </c>
      <c r="DG178" s="308" t="str">
        <f ca="1">IF(AND(ISNUMBER($A178),ISNUMBER(DG$1)),IF(OFFSET(CountryData!$A$1,'Quality check'!$A178-1,'Quality check'!DG$1-1)=0,"",OFFSET(CountryData!$A$1,'Quality check'!$A178-1,'Quality check'!DG$1-1)),"")</f>
        <v/>
      </c>
      <c r="DH178" s="203" t="str">
        <f ca="1">IF(AND(ISNUMBER($A178),ISNUMBER(DH$1)),IF(OFFSET(CountryData!$A$1,'Quality check'!$A178-1,'Quality check'!DH$1-1)=0,"",OFFSET(CountryData!$A$1,'Quality check'!$A178-1,'Quality check'!DH$1-1)),"")</f>
        <v/>
      </c>
      <c r="DI178" s="308" t="str">
        <f ca="1">IF(AND(ISNUMBER($A178),ISNUMBER(DI$1)),IF(OFFSET(CountryData!$A$1,'Quality check'!$A178-1,'Quality check'!DI$1-1)=0,"",OFFSET(CountryData!$A$1,'Quality check'!$A178-1,'Quality check'!DI$1-1)),"")</f>
        <v/>
      </c>
      <c r="DJ178" s="308" t="str">
        <f ca="1">IF(AND(ISNUMBER($A178),ISNUMBER(DJ$1)),IF(OFFSET(CountryData!$A$1,'Quality check'!$A178-1,'Quality check'!DJ$1-1)=0,"",OFFSET(CountryData!$A$1,'Quality check'!$A178-1,'Quality check'!DJ$1-1)),"")</f>
        <v/>
      </c>
      <c r="DK178" s="203" t="str">
        <f ca="1">IF(AND(ISNUMBER($A178),ISNUMBER(DK$1)),IF(OFFSET(CountryData!$A$1,'Quality check'!$A178-1,'Quality check'!DK$1-1)=0,"",OFFSET(CountryData!$A$1,'Quality check'!$A178-1,'Quality check'!DK$1-1)),"")</f>
        <v/>
      </c>
      <c r="DL178" s="203" t="str">
        <f ca="1">IF(AND(ISNUMBER($A178),ISNUMBER(DL$1)),IF(OFFSET(CountryData!$A$1,'Quality check'!$A178-1,'Quality check'!DL$1-1)=0,"",OFFSET(CountryData!$A$1,'Quality check'!$A178-1,'Quality check'!DL$1-1)),"")</f>
        <v/>
      </c>
      <c r="DM178" s="203" t="str">
        <f ca="1">IF(AND(ISNUMBER($A178),ISNUMBER(DM$1)),IF(OFFSET(CountryData!$A$1,'Quality check'!$A178-1,'Quality check'!DM$1-1)=0,"",OFFSET(CountryData!$A$1,'Quality check'!$A178-1,'Quality check'!DM$1-1)),"")</f>
        <v/>
      </c>
      <c r="DN178" s="203" t="str">
        <f ca="1">IF(AND(ISNUMBER($A178),ISNUMBER(DN$1)),IF(OFFSET(CountryData!$A$1,'Quality check'!$A178-1,'Quality check'!DN$1-1)=0,"",OFFSET(CountryData!$A$1,'Quality check'!$A178-1,'Quality check'!DN$1-1)),"")</f>
        <v/>
      </c>
      <c r="DO178" t="str">
        <f ca="1">IF(AND(ISNUMBER($A178),ISNUMBER(DO$1)),IF(OFFSET(CountryData!$A$1,'Quality check'!$A178-1,'Quality check'!DO$1-1)=0,"",OFFSET(CountryData!$A$1,'Quality check'!$A178-1,'Quality check'!DO$1-1)),"")</f>
        <v/>
      </c>
      <c r="DP178" t="str">
        <f ca="1">IF(AND(ISNUMBER($A178),ISNUMBER(DP$1)),IF(OFFSET(CountryData!$A$1,'Quality check'!$A178-1,'Quality check'!DP$1-1)=0,"",OFFSET(CountryData!$A$1,'Quality check'!$A178-1,'Quality check'!DP$1-1)),"")</f>
        <v/>
      </c>
      <c r="EF178" t="str">
        <f t="shared" si="17"/>
        <v/>
      </c>
      <c r="EG178" t="str">
        <f t="shared" si="18"/>
        <v/>
      </c>
      <c r="EH178" t="str">
        <f t="shared" si="16"/>
        <v/>
      </c>
    </row>
    <row r="179" spans="1:138" x14ac:dyDescent="0.25">
      <c r="A179" s="114" t="str">
        <f>IF(ISNUMBER(MATCH(C179,CountryData!$EM:$EM,0)),MATCH(C179,CountryData!$EM:$EM,0),"")</f>
        <v/>
      </c>
      <c r="F179" s="203" t="str">
        <f ca="1">IF(AND(ISNUMBER($A179),ISNUMBER(F$1)),IF(OFFSET(CountryData!$A$1,'Quality check'!$A179-1,'Quality check'!F$1-1)=0,"",OFFSET(CountryData!$A$1,'Quality check'!$A179-1,'Quality check'!F$1-1)),"")</f>
        <v/>
      </c>
      <c r="G179" s="203" t="str">
        <f ca="1">IF(AND(ISNUMBER($A179),ISNUMBER(G$1)),IF(OFFSET(CountryData!$A$1,'Quality check'!$A179-1,'Quality check'!G$1-1)=0,"",OFFSET(CountryData!$A$1,'Quality check'!$A179-1,'Quality check'!G$1-1)),"")</f>
        <v/>
      </c>
      <c r="H179" s="202" t="str">
        <f ca="1">IF(AND(ISNUMBER($A179),ISNUMBER(H$1)),IF(OFFSET(CountryData!$A$1,'Quality check'!$A179-1,'Quality check'!H$1-1)=0,"",OFFSET(CountryData!$A$1,'Quality check'!$A179-1,'Quality check'!H$1-1)),"")</f>
        <v/>
      </c>
      <c r="I179" s="202" t="str">
        <f ca="1">IF(AND(ISNUMBER($A179),ISNUMBER(I$1)),IF(OFFSET(CountryData!$A$1,'Quality check'!$A179-1,'Quality check'!I$1-1)=0,"",OFFSET(CountryData!$A$1,'Quality check'!$A179-1,'Quality check'!I$1-1)),"")</f>
        <v/>
      </c>
      <c r="J179" s="203" t="str">
        <f ca="1">IF(AND(ISNUMBER($A179),ISNUMBER(J$1)),IF(OFFSET(CountryData!$A$1,'Quality check'!$A179-1,'Quality check'!J$1-1)=0,"",OFFSET(CountryData!$A$1,'Quality check'!$A179-1,'Quality check'!J$1-1)),"")</f>
        <v/>
      </c>
      <c r="K179" s="203" t="str">
        <f ca="1">IF(AND(ISNUMBER($A179),ISNUMBER(K$1)),IF(OFFSET(CountryData!$A$1,'Quality check'!$A179-1,'Quality check'!K$1-1)=0,"",OFFSET(CountryData!$A$1,'Quality check'!$A179-1,'Quality check'!K$1-1)),"")</f>
        <v/>
      </c>
      <c r="L179" s="203" t="str">
        <f ca="1">IF(AND(ISNUMBER($A179),ISNUMBER(L$1)),IF(OFFSET(CountryData!$A$1,'Quality check'!$A179-1,'Quality check'!L$1-1)=0,"",OFFSET(CountryData!$A$1,'Quality check'!$A179-1,'Quality check'!L$1-1)),"")</f>
        <v/>
      </c>
      <c r="M179" s="203" t="str">
        <f ca="1">IF(AND(ISNUMBER($A179),ISNUMBER(M$1)),IF(OFFSET(CountryData!$A$1,'Quality check'!$A179-1,'Quality check'!M$1-1)=0,"",OFFSET(CountryData!$A$1,'Quality check'!$A179-1,'Quality check'!M$1-1)),"")</f>
        <v/>
      </c>
      <c r="N179" s="203" t="str">
        <f ca="1">IF(AND(ISNUMBER($A179),ISNUMBER(N$1)),IF(OFFSET(CountryData!$A$1,'Quality check'!$A179-1,'Quality check'!N$1-1)=0,"",OFFSET(CountryData!$A$1,'Quality check'!$A179-1,'Quality check'!N$1-1)),"")</f>
        <v/>
      </c>
      <c r="O179" s="203" t="str">
        <f ca="1">IF(AND(ISNUMBER($A179),ISNUMBER(O$1)),IF(OFFSET(CountryData!$A$1,'Quality check'!$A179-1,'Quality check'!O$1-1)=0,"",OFFSET(CountryData!$A$1,'Quality check'!$A179-1,'Quality check'!O$1-1)),"")</f>
        <v/>
      </c>
      <c r="P179" s="203" t="str">
        <f ca="1">IF(AND(ISNUMBER($A179),ISNUMBER(P$1)),IF(OFFSET(CountryData!$A$1,'Quality check'!$A179-1,'Quality check'!P$1-1)=0,"",OFFSET(CountryData!$A$1,'Quality check'!$A179-1,'Quality check'!P$1-1)),"")</f>
        <v/>
      </c>
      <c r="Q179" s="203" t="str">
        <f ca="1">IF(AND(ISNUMBER($A179),ISNUMBER(Q$1)),IF(OFFSET(CountryData!$A$1,'Quality check'!$A179-1,'Quality check'!Q$1-1)=0,"",OFFSET(CountryData!$A$1,'Quality check'!$A179-1,'Quality check'!Q$1-1)),"")</f>
        <v/>
      </c>
      <c r="R179" s="203" t="str">
        <f ca="1">IF(AND(ISNUMBER($A179),ISNUMBER(R$1)),IF(OFFSET(CountryData!$A$1,'Quality check'!$A179-1,'Quality check'!R$1-1)=0,"",OFFSET(CountryData!$A$1,'Quality check'!$A179-1,'Quality check'!R$1-1)),"")</f>
        <v/>
      </c>
      <c r="S179" s="203" t="str">
        <f ca="1">IF(AND(ISNUMBER($A179),ISNUMBER(S$1)),IF(OFFSET(CountryData!$A$1,'Quality check'!$A179-1,'Quality check'!S$1-1)=0,"",OFFSET(CountryData!$A$1,'Quality check'!$A179-1,'Quality check'!S$1-1)),"")</f>
        <v/>
      </c>
      <c r="T179" s="202" t="str">
        <f ca="1">IF(AND(ISNUMBER($A179),ISNUMBER(T$1)),IF(OFFSET(CountryData!$A$1,'Quality check'!$A179-1,'Quality check'!T$1-1)=0,"",OFFSET(CountryData!$A$1,'Quality check'!$A179-1,'Quality check'!T$1-1)),"")</f>
        <v/>
      </c>
      <c r="U179" s="203" t="str">
        <f ca="1">IF(AND(ISNUMBER($A179),ISNUMBER(U$1)),IF(OFFSET(CountryData!$A$1,'Quality check'!$A179-1,'Quality check'!U$1-1)=0,"",OFFSET(CountryData!$A$1,'Quality check'!$A179-1,'Quality check'!U$1-1)),"")</f>
        <v/>
      </c>
      <c r="V179" s="203" t="str">
        <f ca="1">IF(AND(ISNUMBER($A179),ISNUMBER(V$1)),IF(OFFSET(CountryData!$A$1,'Quality check'!$A179-1,'Quality check'!V$1-1)=0,"",OFFSET(CountryData!$A$1,'Quality check'!$A179-1,'Quality check'!V$1-1)),"")</f>
        <v/>
      </c>
      <c r="W179" s="202" t="str">
        <f ca="1">IF(AND(ISNUMBER($A179),ISNUMBER(W$1)),IF(OFFSET(CountryData!$A$1,'Quality check'!$A179-1,'Quality check'!W$1-1)=0,"",OFFSET(CountryData!$A$1,'Quality check'!$A179-1,'Quality check'!W$1-1)),"")</f>
        <v/>
      </c>
      <c r="X179" s="202" t="str">
        <f ca="1">IF(AND(ISNUMBER($A179),ISNUMBER(X$1)),IF(OFFSET(CountryData!$A$1,'Quality check'!$A179-1,'Quality check'!X$1-1)=0,"",OFFSET(CountryData!$A$1,'Quality check'!$A179-1,'Quality check'!X$1-1)),"")</f>
        <v/>
      </c>
      <c r="Y179" s="202" t="str">
        <f ca="1">IF(AND(ISNUMBER($A179),ISNUMBER(Y$1)),IF(OFFSET(CountryData!$A$1,'Quality check'!$A179-1,'Quality check'!Y$1-1)=0,"",OFFSET(CountryData!$A$1,'Quality check'!$A179-1,'Quality check'!Y$1-1)),"")</f>
        <v/>
      </c>
      <c r="Z179" s="202" t="str">
        <f ca="1">IF(AND(ISNUMBER($A179),ISNUMBER(Z$1)),IF(OFFSET(CountryData!$A$1,'Quality check'!$A179-1,'Quality check'!Z$1-1)=0,"",OFFSET(CountryData!$A$1,'Quality check'!$A179-1,'Quality check'!Z$1-1)),"")</f>
        <v/>
      </c>
      <c r="AA179" s="203" t="str">
        <f ca="1">IF(AND(ISNUMBER($A179),ISNUMBER(AA$1)),IF(OFFSET(CountryData!$A$1,'Quality check'!$A179-1,'Quality check'!AA$1-1)=0,"",OFFSET(CountryData!$A$1,'Quality check'!$A179-1,'Quality check'!AA$1-1)),"")</f>
        <v/>
      </c>
      <c r="AB179" s="203" t="str">
        <f ca="1">IF(AND(ISNUMBER($A179),ISNUMBER(AB$1)),IF(OFFSET(CountryData!$A$1,'Quality check'!$A179-1,'Quality check'!AB$1-1)=0,"",OFFSET(CountryData!$A$1,'Quality check'!$A179-1,'Quality check'!AB$1-1)),"")</f>
        <v/>
      </c>
      <c r="AC179" s="203" t="str">
        <f ca="1">IF(AND(ISNUMBER($A179),ISNUMBER(AC$1)),IF(OFFSET(CountryData!$A$1,'Quality check'!$A179-1,'Quality check'!AC$1-1)=0,"",OFFSET(CountryData!$A$1,'Quality check'!$A179-1,'Quality check'!AC$1-1)),"")</f>
        <v/>
      </c>
      <c r="AD179" s="203" t="str">
        <f ca="1">IF(AND(ISNUMBER($A179),ISNUMBER(AD$1)),IF(OFFSET(CountryData!$A$1,'Quality check'!$A179-1,'Quality check'!AD$1-1)=0,"",OFFSET(CountryData!$A$1,'Quality check'!$A179-1,'Quality check'!AD$1-1)),"")</f>
        <v/>
      </c>
      <c r="AE179" s="202" t="str">
        <f ca="1">IF(AND(ISNUMBER($A179),ISNUMBER(AE$1)),IF(OFFSET(CountryData!$A$1,'Quality check'!$A179-1,'Quality check'!AE$1-1)=0,"",OFFSET(CountryData!$A$1,'Quality check'!$A179-1,'Quality check'!AE$1-1)),"")</f>
        <v/>
      </c>
      <c r="AF179" s="308" t="str">
        <f ca="1">IF(AND(ISNUMBER($A179),ISNUMBER(AF$1)),IF(OFFSET(CountryData!$A$1,'Quality check'!$A179-1,'Quality check'!AF$1-1)=0,"",OFFSET(CountryData!$A$1,'Quality check'!$A179-1,'Quality check'!AF$1-1)),"")</f>
        <v/>
      </c>
      <c r="AG179" s="203" t="str">
        <f ca="1">IF(AND(ISNUMBER($A179),ISNUMBER(AG$1)),IF(OFFSET(CountryData!$A$1,'Quality check'!$A179-1,'Quality check'!AG$1-1)=0,"",OFFSET(CountryData!$A$1,'Quality check'!$A179-1,'Quality check'!AG$1-1)),"")</f>
        <v/>
      </c>
      <c r="AH179" s="203" t="str">
        <f ca="1">IF(AND(ISNUMBER($A179),ISNUMBER(AH$1)),IF(OFFSET(CountryData!$A$1,'Quality check'!$A179-1,'Quality check'!AH$1-1)=0,"",OFFSET(CountryData!$A$1,'Quality check'!$A179-1,'Quality check'!AH$1-1)),"")</f>
        <v/>
      </c>
      <c r="AI179" s="203" t="str">
        <f ca="1">IF(AND(ISNUMBER($A179),ISNUMBER(AI$1)),IF(OFFSET(CountryData!$A$1,'Quality check'!$A179-1,'Quality check'!AI$1-1)=0,"",OFFSET(CountryData!$A$1,'Quality check'!$A179-1,'Quality check'!AI$1-1)),"")</f>
        <v/>
      </c>
      <c r="AJ179" s="202" t="str">
        <f ca="1">IF(AND(ISNUMBER($A179),ISNUMBER(AJ$1)),IF(OFFSET(CountryData!$A$1,'Quality check'!$A179-1,'Quality check'!AJ$1-1)=0,"",OFFSET(CountryData!$A$1,'Quality check'!$A179-1,'Quality check'!AJ$1-1)),"")</f>
        <v/>
      </c>
      <c r="AK179" s="202" t="str">
        <f ca="1">IF(AND(ISNUMBER($A179),ISNUMBER(AK$1)),IF(OFFSET(CountryData!$A$1,'Quality check'!$A179-1,'Quality check'!AK$1-1)=0,"",OFFSET(CountryData!$A$1,'Quality check'!$A179-1,'Quality check'!AK$1-1)),"")</f>
        <v/>
      </c>
      <c r="AL179" s="202" t="str">
        <f ca="1">IF(AND(ISNUMBER($A179),ISNUMBER(AL$1)),IF(OFFSET(CountryData!$A$1,'Quality check'!$A179-1,'Quality check'!AL$1-1)=0,"",OFFSET(CountryData!$A$1,'Quality check'!$A179-1,'Quality check'!AL$1-1)),"")</f>
        <v/>
      </c>
      <c r="AM179" s="202" t="str">
        <f ca="1">IF(AND(ISNUMBER($A179),ISNUMBER(AM$1)),IF(OFFSET(CountryData!$A$1,'Quality check'!$A179-1,'Quality check'!AM$1-1)=0,"",OFFSET(CountryData!$A$1,'Quality check'!$A179-1,'Quality check'!AM$1-1)),"")</f>
        <v/>
      </c>
      <c r="AN179" s="202" t="str">
        <f ca="1">IF(AND(ISNUMBER($A179),ISNUMBER(AN$1)),IF(OFFSET(CountryData!$A$1,'Quality check'!$A179-1,'Quality check'!AN$1-1)=0,"",OFFSET(CountryData!$A$1,'Quality check'!$A179-1,'Quality check'!AN$1-1)),"")</f>
        <v/>
      </c>
      <c r="AO179" s="203" t="str">
        <f ca="1">IF(AND(ISNUMBER($A179),ISNUMBER(AO$1)),IF(OFFSET(CountryData!$A$1,'Quality check'!$A179-1,'Quality check'!AO$1-1)=0,"",OFFSET(CountryData!$A$1,'Quality check'!$A179-1,'Quality check'!AO$1-1)),"")</f>
        <v/>
      </c>
      <c r="AP179" s="203" t="str">
        <f ca="1">IF(AND(ISNUMBER($A179),ISNUMBER(AP$1)),IF(OFFSET(CountryData!$A$1,'Quality check'!$A179-1,'Quality check'!AP$1-1)=0,"",OFFSET(CountryData!$A$1,'Quality check'!$A179-1,'Quality check'!AP$1-1)),"")</f>
        <v/>
      </c>
      <c r="AQ179" s="202" t="str">
        <f ca="1">IF(AND(ISNUMBER($A179),ISNUMBER(AQ$1)),IF(OFFSET(CountryData!$A$1,'Quality check'!$A179-1,'Quality check'!AQ$1-1)=0,"",OFFSET(CountryData!$A$1,'Quality check'!$A179-1,'Quality check'!AQ$1-1)),"")</f>
        <v/>
      </c>
      <c r="AR179" s="202" t="str">
        <f ca="1">IF(AND(ISNUMBER($A179),ISNUMBER(AR$1)),IF(OFFSET(CountryData!$A$1,'Quality check'!$A179-1,'Quality check'!AR$1-1)=0,"",OFFSET(CountryData!$A$1,'Quality check'!$A179-1,'Quality check'!AR$1-1)),"")</f>
        <v/>
      </c>
      <c r="AS179" s="202" t="str">
        <f ca="1">IF(AND(ISNUMBER($A179),ISNUMBER(AS$1)),IF(OFFSET(CountryData!$A$1,'Quality check'!$A179-1,'Quality check'!AS$1-1)=0,"",OFFSET(CountryData!$A$1,'Quality check'!$A179-1,'Quality check'!AS$1-1)),"")</f>
        <v/>
      </c>
      <c r="AT179" s="202" t="str">
        <f ca="1">IF(AND(ISNUMBER($A179),ISNUMBER(AT$1)),IF(OFFSET(CountryData!$A$1,'Quality check'!$A179-1,'Quality check'!AT$1-1)=0,"",OFFSET(CountryData!$A$1,'Quality check'!$A179-1,'Quality check'!AT$1-1)),"")</f>
        <v/>
      </c>
      <c r="AU179" s="202" t="str">
        <f ca="1">IF(AND(ISNUMBER($A179),ISNUMBER(AU$1)),IF(OFFSET(CountryData!$A$1,'Quality check'!$A179-1,'Quality check'!AU$1-1)=0,"",OFFSET(CountryData!$A$1,'Quality check'!$A179-1,'Quality check'!AU$1-1)),"")</f>
        <v/>
      </c>
      <c r="AV179" s="202" t="str">
        <f ca="1">IF(AND(ISNUMBER($A179),ISNUMBER(AV$1)),IF(OFFSET(CountryData!$A$1,'Quality check'!$A179-1,'Quality check'!AV$1-1)=0,"",OFFSET(CountryData!$A$1,'Quality check'!$A179-1,'Quality check'!AV$1-1)),"")</f>
        <v/>
      </c>
      <c r="AW179" s="203" t="str">
        <f ca="1">IF(AND(ISNUMBER($A179),ISNUMBER(AW$1)),IF(OFFSET(CountryData!$A$1,'Quality check'!$A179-1,'Quality check'!AW$1-1)=0,"",OFFSET(CountryData!$A$1,'Quality check'!$A179-1,'Quality check'!AW$1-1)),"")</f>
        <v/>
      </c>
      <c r="AX179" s="203" t="str">
        <f ca="1">IF(AND(ISNUMBER($A179),ISNUMBER(AX$1)),IF(OFFSET(CountryData!$A$1,'Quality check'!$A179-1,'Quality check'!AX$1-1)=0,"",OFFSET(CountryData!$A$1,'Quality check'!$A179-1,'Quality check'!AX$1-1)),"")</f>
        <v/>
      </c>
      <c r="AY179" s="202" t="str">
        <f ca="1">IF(AND(ISNUMBER($A179),ISNUMBER(AY$1)),IF(OFFSET(CountryData!$A$1,'Quality check'!$A179-1,'Quality check'!AY$1-1)=0,"",OFFSET(CountryData!$A$1,'Quality check'!$A179-1,'Quality check'!AY$1-1)),"")</f>
        <v/>
      </c>
      <c r="AZ179" s="202" t="str">
        <f ca="1">IF(AND(ISNUMBER($A179),ISNUMBER(AZ$1)),IF(OFFSET(CountryData!$A$1,'Quality check'!$A179-1,'Quality check'!AZ$1-1)=0,"",OFFSET(CountryData!$A$1,'Quality check'!$A179-1,'Quality check'!AZ$1-1)),"")</f>
        <v/>
      </c>
      <c r="BA179" s="202" t="str">
        <f ca="1">IF(AND(ISNUMBER($A179),ISNUMBER(BA$1)),IF(OFFSET(CountryData!$A$1,'Quality check'!$A179-1,'Quality check'!BA$1-1)=0,"",OFFSET(CountryData!$A$1,'Quality check'!$A179-1,'Quality check'!BA$1-1)),"")</f>
        <v/>
      </c>
      <c r="BB179" s="202" t="str">
        <f ca="1">IF(AND(ISNUMBER($A179),ISNUMBER(BB$1)),IF(OFFSET(CountryData!$A$1,'Quality check'!$A179-1,'Quality check'!BB$1-1)=0,"",OFFSET(CountryData!$A$1,'Quality check'!$A179-1,'Quality check'!BB$1-1)),"")</f>
        <v/>
      </c>
      <c r="BC179" s="202" t="str">
        <f ca="1">IF(AND(ISNUMBER($A179),ISNUMBER(BC$1)),IF(OFFSET(CountryData!$A$1,'Quality check'!$A179-1,'Quality check'!BC$1-1)=0,"",OFFSET(CountryData!$A$1,'Quality check'!$A179-1,'Quality check'!BC$1-1)),"")</f>
        <v/>
      </c>
      <c r="BD179" s="313" t="str">
        <f ca="1">IF(AND(ISNUMBER($A179),ISNUMBER(BD$1)),IF(OFFSET(CountryData!$A$1,'Quality check'!$A179-1,'Quality check'!BD$1-1)=0,"",OFFSET(CountryData!$A$1,'Quality check'!$A179-1,'Quality check'!BD$1-1)),"")</f>
        <v/>
      </c>
      <c r="BE179" s="313" t="str">
        <f ca="1">IF(AND(ISNUMBER($A179),ISNUMBER(BE$1)),IF(OFFSET(CountryData!$A$1,'Quality check'!$A179-1,'Quality check'!BE$1-1)=0,"",OFFSET(CountryData!$A$1,'Quality check'!$A179-1,'Quality check'!BE$1-1)),"")</f>
        <v/>
      </c>
      <c r="BF179" s="313" t="str">
        <f ca="1">IF(AND(ISNUMBER($A179),ISNUMBER(BF$1)),IF(OFFSET(CountryData!$A$1,'Quality check'!$A179-1,'Quality check'!BF$1-1)=0,"",OFFSET(CountryData!$A$1,'Quality check'!$A179-1,'Quality check'!BF$1-1)),"")</f>
        <v/>
      </c>
      <c r="BG179" s="203" t="str">
        <f ca="1">IF(AND(ISNUMBER($A179),ISNUMBER(BG$1)),IF(OFFSET(CountryData!$A$1,'Quality check'!$A179-1,'Quality check'!BG$1-1)=0,"",OFFSET(CountryData!$A$1,'Quality check'!$A179-1,'Quality check'!BG$1-1)),"")</f>
        <v/>
      </c>
      <c r="BH179" s="202" t="str">
        <f ca="1">IF(AND(ISNUMBER($A179),ISNUMBER(BH$1)),IF(OFFSET(CountryData!$A$1,'Quality check'!$A179-1,'Quality check'!BH$1-1)=0,"",OFFSET(CountryData!$A$1,'Quality check'!$A179-1,'Quality check'!BH$1-1)),"")</f>
        <v/>
      </c>
      <c r="BI179" s="203" t="str">
        <f ca="1">IF(AND(ISNUMBER($A179),ISNUMBER(BI$1)),IF(OFFSET(CountryData!$A$1,'Quality check'!$A179-1,'Quality check'!BI$1-1)=0,"",OFFSET(CountryData!$A$1,'Quality check'!$A179-1,'Quality check'!BI$1-1)),"")</f>
        <v/>
      </c>
      <c r="BJ179" s="202" t="str">
        <f ca="1">IF(AND(ISNUMBER($A179),ISNUMBER(BJ$1)),IF(OFFSET(CountryData!$A$1,'Quality check'!$A179-1,'Quality check'!BJ$1-1)=0,"",OFFSET(CountryData!$A$1,'Quality check'!$A179-1,'Quality check'!BJ$1-1)),"")</f>
        <v/>
      </c>
      <c r="BK179" s="202" t="str">
        <f ca="1">IF(AND(ISNUMBER($A179),ISNUMBER(BK$1)),IF(OFFSET(CountryData!$A$1,'Quality check'!$A179-1,'Quality check'!BK$1-1)=0,"",OFFSET(CountryData!$A$1,'Quality check'!$A179-1,'Quality check'!BK$1-1)),"")</f>
        <v/>
      </c>
      <c r="BL179" s="308" t="str">
        <f ca="1">IF(AND(ISNUMBER($A179),ISNUMBER(BL$1)),IF(OFFSET(CountryData!$A$1,'Quality check'!$A179-1,'Quality check'!BL$1-1)=0,"",OFFSET(CountryData!$A$1,'Quality check'!$A179-1,'Quality check'!BL$1-1)),"")</f>
        <v/>
      </c>
      <c r="BM179" s="308" t="str">
        <f ca="1">IF(AND(ISNUMBER($A179),ISNUMBER(BM$1)),IF(OFFSET(CountryData!$A$1,'Quality check'!$A179-1,'Quality check'!BM$1-1)=0,"",OFFSET(CountryData!$A$1,'Quality check'!$A179-1,'Quality check'!BM$1-1)),"")</f>
        <v/>
      </c>
      <c r="BN179" s="308" t="str">
        <f ca="1">IF(AND(ISNUMBER($A179),ISNUMBER(BN$1)),IF(OFFSET(CountryData!$A$1,'Quality check'!$A179-1,'Quality check'!BN$1-1)=0,"",OFFSET(CountryData!$A$1,'Quality check'!$A179-1,'Quality check'!BN$1-1)),"")</f>
        <v/>
      </c>
      <c r="BO179" s="308" t="str">
        <f ca="1">IF(AND(ISNUMBER($A179),ISNUMBER(BO$1)),IF(OFFSET(CountryData!$A$1,'Quality check'!$A179-1,'Quality check'!BO$1-1)=0,"",OFFSET(CountryData!$A$1,'Quality check'!$A179-1,'Quality check'!BO$1-1)),"")</f>
        <v/>
      </c>
      <c r="BP179" s="308" t="str">
        <f ca="1">IF(AND(ISNUMBER($A179),ISNUMBER(BP$1)),IF(OFFSET(CountryData!$A$1,'Quality check'!$A179-1,'Quality check'!BP$1-1)=0,"",OFFSET(CountryData!$A$1,'Quality check'!$A179-1,'Quality check'!BP$1-1)),"")</f>
        <v/>
      </c>
      <c r="BQ179" s="308" t="str">
        <f ca="1">IF(AND(ISNUMBER($A179),ISNUMBER(BQ$1)),IF(OFFSET(CountryData!$A$1,'Quality check'!$A179-1,'Quality check'!BQ$1-1)=0,"",OFFSET(CountryData!$A$1,'Quality check'!$A179-1,'Quality check'!BQ$1-1)),"")</f>
        <v/>
      </c>
      <c r="BR179" s="308" t="str">
        <f ca="1">IF(AND(ISNUMBER($A179),ISNUMBER(BR$1)),IF(OFFSET(CountryData!$A$1,'Quality check'!$A179-1,'Quality check'!BR$1-1)=0,"",OFFSET(CountryData!$A$1,'Quality check'!$A179-1,'Quality check'!BR$1-1)),"")</f>
        <v/>
      </c>
      <c r="BS179" s="308" t="str">
        <f ca="1">IF(AND(ISNUMBER($A179),ISNUMBER(BS$1)),IF(OFFSET(CountryData!$A$1,'Quality check'!$A179-1,'Quality check'!BS$1-1)=0,"",OFFSET(CountryData!$A$1,'Quality check'!$A179-1,'Quality check'!BS$1-1)),"")</f>
        <v/>
      </c>
      <c r="BT179" s="308" t="str">
        <f ca="1">IF(AND(ISNUMBER($A179),ISNUMBER(BT$1)),IF(OFFSET(CountryData!$A$1,'Quality check'!$A179-1,'Quality check'!BT$1-1)=0,"",OFFSET(CountryData!$A$1,'Quality check'!$A179-1,'Quality check'!BT$1-1)),"")</f>
        <v/>
      </c>
      <c r="BU179" s="308" t="str">
        <f ca="1">IF(AND(ISNUMBER($A179),ISNUMBER(BU$1)),IF(OFFSET(CountryData!$A$1,'Quality check'!$A179-1,'Quality check'!BU$1-1)=0,"",OFFSET(CountryData!$A$1,'Quality check'!$A179-1,'Quality check'!BU$1-1)),"")</f>
        <v/>
      </c>
      <c r="BV179" s="308" t="str">
        <f ca="1">IF(AND(ISNUMBER($A179),ISNUMBER(BV$1)),IF(OFFSET(CountryData!$A$1,'Quality check'!$A179-1,'Quality check'!BV$1-1)=0,"",OFFSET(CountryData!$A$1,'Quality check'!$A179-1,'Quality check'!BV$1-1)),"")</f>
        <v/>
      </c>
      <c r="BW179" s="308" t="str">
        <f ca="1">IF(AND(ISNUMBER($A179),ISNUMBER(BW$1)),IF(OFFSET(CountryData!$A$1,'Quality check'!$A179-1,'Quality check'!BW$1-1)=0,"",OFFSET(CountryData!$A$1,'Quality check'!$A179-1,'Quality check'!BW$1-1)),"")</f>
        <v/>
      </c>
      <c r="BX179" s="202" t="str">
        <f ca="1">IF(AND(ISNUMBER($A179),ISNUMBER(BX$1)),IF(OFFSET(CountryData!$A$1,'Quality check'!$A179-1,'Quality check'!BX$1-1)=0,"",OFFSET(CountryData!$A$1,'Quality check'!$A179-1,'Quality check'!BX$1-1)),"")</f>
        <v/>
      </c>
      <c r="BY179" s="308" t="str">
        <f ca="1">IF(AND(ISNUMBER($A179),ISNUMBER(BY$1)),IF(OFFSET(CountryData!$A$1,'Quality check'!$A179-1,'Quality check'!BY$1-1)=0,"",OFFSET(CountryData!$A$1,'Quality check'!$A179-1,'Quality check'!BY$1-1)),"")</f>
        <v/>
      </c>
      <c r="BZ179" s="308" t="str">
        <f ca="1">IF(AND(ISNUMBER($A179),ISNUMBER(BZ$1)),IF(OFFSET(CountryData!$A$1,'Quality check'!$A179-1,'Quality check'!BZ$1-1)=0,"",OFFSET(CountryData!$A$1,'Quality check'!$A179-1,'Quality check'!BZ$1-1)),"")</f>
        <v/>
      </c>
      <c r="CA179" s="308" t="str">
        <f ca="1">IF(AND(ISNUMBER($A179),ISNUMBER(CA$1)),IF(OFFSET(CountryData!$A$1,'Quality check'!$A179-1,'Quality check'!CA$1-1)=0,"",OFFSET(CountryData!$A$1,'Quality check'!$A179-1,'Quality check'!CA$1-1)),"")</f>
        <v/>
      </c>
      <c r="CB179" s="308" t="str">
        <f ca="1">IF(AND(ISNUMBER($A179),ISNUMBER(CB$1)),IF(OFFSET(CountryData!$A$1,'Quality check'!$A179-1,'Quality check'!CB$1-1)=0,"",OFFSET(CountryData!$A$1,'Quality check'!$A179-1,'Quality check'!CB$1-1)),"")</f>
        <v/>
      </c>
      <c r="CC179" s="308" t="str">
        <f ca="1">IF(AND(ISNUMBER($A179),ISNUMBER(CC$1)),IF(OFFSET(CountryData!$A$1,'Quality check'!$A179-1,'Quality check'!CC$1-1)=0,"",OFFSET(CountryData!$A$1,'Quality check'!$A179-1,'Quality check'!CC$1-1)),"")</f>
        <v/>
      </c>
      <c r="CD179" s="308" t="str">
        <f ca="1">IF(AND(ISNUMBER($A179),ISNUMBER(CD$1)),IF(OFFSET(CountryData!$A$1,'Quality check'!$A179-1,'Quality check'!CD$1-1)=0,"",OFFSET(CountryData!$A$1,'Quality check'!$A179-1,'Quality check'!CD$1-1)),"")</f>
        <v/>
      </c>
      <c r="CE179" s="308" t="str">
        <f ca="1">IF(AND(ISNUMBER($A179),ISNUMBER(CE$1)),IF(OFFSET(CountryData!$A$1,'Quality check'!$A179-1,'Quality check'!CE$1-1)=0,"",OFFSET(CountryData!$A$1,'Quality check'!$A179-1,'Quality check'!CE$1-1)),"")</f>
        <v/>
      </c>
      <c r="CF179" s="308" t="str">
        <f ca="1">IF(AND(ISNUMBER($A179),ISNUMBER(CF$1)),IF(OFFSET(CountryData!$A$1,'Quality check'!$A179-1,'Quality check'!CF$1-1)=0,"",OFFSET(CountryData!$A$1,'Quality check'!$A179-1,'Quality check'!CF$1-1)),"")</f>
        <v/>
      </c>
      <c r="CG179" s="308" t="str">
        <f ca="1">IF(AND(ISNUMBER($A179),ISNUMBER(CG$1)),IF(OFFSET(CountryData!$A$1,'Quality check'!$A179-1,'Quality check'!CG$1-1)=0,"",OFFSET(CountryData!$A$1,'Quality check'!$A179-1,'Quality check'!CG$1-1)),"")</f>
        <v/>
      </c>
      <c r="CH179" s="308" t="str">
        <f ca="1">IF(AND(ISNUMBER($A179),ISNUMBER(CH$1)),IF(OFFSET(CountryData!$A$1,'Quality check'!$A179-1,'Quality check'!CH$1-1)=0,"",OFFSET(CountryData!$A$1,'Quality check'!$A179-1,'Quality check'!CH$1-1)),"")</f>
        <v/>
      </c>
      <c r="CI179" s="308" t="str">
        <f ca="1">IF(AND(ISNUMBER($A179),ISNUMBER(CI$1)),IF(OFFSET(CountryData!$A$1,'Quality check'!$A179-1,'Quality check'!CI$1-1)=0,"",OFFSET(CountryData!$A$1,'Quality check'!$A179-1,'Quality check'!CI$1-1)),"")</f>
        <v/>
      </c>
      <c r="CJ179" s="308" t="str">
        <f ca="1">IF(AND(ISNUMBER($A179),ISNUMBER(CJ$1)),IF(OFFSET(CountryData!$A$1,'Quality check'!$A179-1,'Quality check'!CJ$1-1)=0,"",OFFSET(CountryData!$A$1,'Quality check'!$A179-1,'Quality check'!CJ$1-1)),"")</f>
        <v/>
      </c>
      <c r="CK179" s="202" t="str">
        <f ca="1">IF(AND(ISNUMBER($A179),ISNUMBER(CK$1)),IF(OFFSET(CountryData!$A$1,'Quality check'!$A179-1,'Quality check'!CK$1-1)=0,"",OFFSET(CountryData!$A$1,'Quality check'!$A179-1,'Quality check'!CK$1-1)),"")</f>
        <v/>
      </c>
      <c r="CL179" s="308" t="str">
        <f ca="1">IF(AND(ISNUMBER($A179),ISNUMBER(CL$1)),IF(OFFSET(CountryData!$A$1,'Quality check'!$A179-1,'Quality check'!CL$1-1)=0,"",OFFSET(CountryData!$A$1,'Quality check'!$A179-1,'Quality check'!CL$1-1)),"")</f>
        <v/>
      </c>
      <c r="CM179" s="308" t="str">
        <f ca="1">IF(AND(ISNUMBER($A179),ISNUMBER(CM$1)),IF(OFFSET(CountryData!$A$1,'Quality check'!$A179-1,'Quality check'!CM$1-1)=0,"",OFFSET(CountryData!$A$1,'Quality check'!$A179-1,'Quality check'!CM$1-1)),"")</f>
        <v/>
      </c>
      <c r="CN179" s="308" t="str">
        <f ca="1">IF(AND(ISNUMBER($A179),ISNUMBER(CN$1)),IF(OFFSET(CountryData!$A$1,'Quality check'!$A179-1,'Quality check'!CN$1-1)=0,"",OFFSET(CountryData!$A$1,'Quality check'!$A179-1,'Quality check'!CN$1-1)),"")</f>
        <v/>
      </c>
      <c r="CO179" s="308" t="str">
        <f ca="1">IF(AND(ISNUMBER($A179),ISNUMBER(CO$1)),IF(OFFSET(CountryData!$A$1,'Quality check'!$A179-1,'Quality check'!CO$1-1)=0,"",OFFSET(CountryData!$A$1,'Quality check'!$A179-1,'Quality check'!CO$1-1)),"")</f>
        <v/>
      </c>
      <c r="CP179" s="308" t="str">
        <f ca="1">IF(AND(ISNUMBER($A179),ISNUMBER(CP$1)),IF(OFFSET(CountryData!$A$1,'Quality check'!$A179-1,'Quality check'!CP$1-1)=0,"",OFFSET(CountryData!$A$1,'Quality check'!$A179-1,'Quality check'!CP$1-1)),"")</f>
        <v/>
      </c>
      <c r="CQ179" s="308" t="str">
        <f ca="1">IF(AND(ISNUMBER($A179),ISNUMBER(CQ$1)),IF(OFFSET(CountryData!$A$1,'Quality check'!$A179-1,'Quality check'!CQ$1-1)=0,"",OFFSET(CountryData!$A$1,'Quality check'!$A179-1,'Quality check'!CQ$1-1)),"")</f>
        <v/>
      </c>
      <c r="CR179" s="203" t="str">
        <f ca="1">IF(AND(ISNUMBER($A179),ISNUMBER(CR$1)),IF(OFFSET(CountryData!$A$1,'Quality check'!$A179-1,'Quality check'!CR$1-1)=0,"",OFFSET(CountryData!$A$1,'Quality check'!$A179-1,'Quality check'!CR$1-1)),"")</f>
        <v/>
      </c>
      <c r="CS179" s="203" t="str">
        <f ca="1">IF(AND(ISNUMBER($A179),ISNUMBER(CS$1)),IF(OFFSET(CountryData!$A$1,'Quality check'!$A179-1,'Quality check'!CS$1-1)=0,"",OFFSET(CountryData!$A$1,'Quality check'!$A179-1,'Quality check'!CS$1-1)),"")</f>
        <v/>
      </c>
      <c r="CT179" s="203" t="str">
        <f ca="1">IF(AND(ISNUMBER($A179),ISNUMBER(CT$1)),IF(OFFSET(CountryData!$A$1,'Quality check'!$A179-1,'Quality check'!CT$1-1)=0,"",OFFSET(CountryData!$A$1,'Quality check'!$A179-1,'Quality check'!CT$1-1)),"")</f>
        <v/>
      </c>
      <c r="CU179" s="203" t="str">
        <f ca="1">IF(AND(ISNUMBER($A179),ISNUMBER(CU$1)),IF(OFFSET(CountryData!$A$1,'Quality check'!$A179-1,'Quality check'!CU$1-1)=0,"",OFFSET(CountryData!$A$1,'Quality check'!$A179-1,'Quality check'!CU$1-1)),"")</f>
        <v/>
      </c>
      <c r="CV179" s="203" t="str">
        <f ca="1">IF(AND(ISNUMBER($A179),ISNUMBER(CV$1)),IF(OFFSET(CountryData!$A$1,'Quality check'!$A179-1,'Quality check'!CV$1-1)=0,"",OFFSET(CountryData!$A$1,'Quality check'!$A179-1,'Quality check'!CV$1-1)),"")</f>
        <v/>
      </c>
      <c r="CW179" s="203" t="str">
        <f ca="1">IF(AND(ISNUMBER($A179),ISNUMBER(CW$1)),IF(OFFSET(CountryData!$A$1,'Quality check'!$A179-1,'Quality check'!CW$1-1)=0,"",OFFSET(CountryData!$A$1,'Quality check'!$A179-1,'Quality check'!CW$1-1)),"")</f>
        <v/>
      </c>
      <c r="CX179" s="203" t="str">
        <f ca="1">IF(AND(ISNUMBER($A179),ISNUMBER(CX$1)),IF(OFFSET(CountryData!$A$1,'Quality check'!$A179-1,'Quality check'!CX$1-1)=0,"",OFFSET(CountryData!$A$1,'Quality check'!$A179-1,'Quality check'!CX$1-1)),"")</f>
        <v/>
      </c>
      <c r="CY179" s="203" t="str">
        <f ca="1">IF(AND(ISNUMBER($A179),ISNUMBER(CY$1)),IF(OFFSET(CountryData!$A$1,'Quality check'!$A179-1,'Quality check'!CY$1-1)=0,"",OFFSET(CountryData!$A$1,'Quality check'!$A179-1,'Quality check'!CY$1-1)),"")</f>
        <v/>
      </c>
      <c r="CZ179" s="308" t="str">
        <f ca="1">IF(AND(ISNUMBER($A179),ISNUMBER(CZ$1)),IF(OFFSET(CountryData!$A$1,'Quality check'!$A179-1,'Quality check'!CZ$1-1)=0,"",OFFSET(CountryData!$A$1,'Quality check'!$A179-1,'Quality check'!CZ$1-1)),"")</f>
        <v/>
      </c>
      <c r="DA179" s="308" t="str">
        <f ca="1">IF(AND(ISNUMBER($A179),ISNUMBER(DA$1)),IF(OFFSET(CountryData!$A$1,'Quality check'!$A179-1,'Quality check'!DA$1-1)=0,"",OFFSET(CountryData!$A$1,'Quality check'!$A179-1,'Quality check'!DA$1-1)),"")</f>
        <v/>
      </c>
      <c r="DB179" s="202" t="str">
        <f ca="1">IF(AND(ISNUMBER($A179),ISNUMBER(DB$1)),IF(OFFSET(CountryData!$A$1,'Quality check'!$A179-1,'Quality check'!DB$1-1)=0,"",OFFSET(CountryData!$A$1,'Quality check'!$A179-1,'Quality check'!DB$1-1)),"")</f>
        <v/>
      </c>
      <c r="DC179" s="308" t="str">
        <f ca="1">IF(AND(ISNUMBER($A179),ISNUMBER(DC$1)),IF(OFFSET(CountryData!$A$1,'Quality check'!$A179-1,'Quality check'!DC$1-1)=0,"",OFFSET(CountryData!$A$1,'Quality check'!$A179-1,'Quality check'!DC$1-1)),"")</f>
        <v/>
      </c>
      <c r="DD179" s="308" t="str">
        <f ca="1">IF(AND(ISNUMBER($A179),ISNUMBER(DD$1)),IF(OFFSET(CountryData!$A$1,'Quality check'!$A179-1,'Quality check'!DD$1-1)=0,"",OFFSET(CountryData!$A$1,'Quality check'!$A179-1,'Quality check'!DD$1-1)),"")</f>
        <v/>
      </c>
      <c r="DE179" s="202" t="str">
        <f ca="1">IF(AND(ISNUMBER($A179),ISNUMBER(DE$1)),IF(OFFSET(CountryData!$A$1,'Quality check'!$A179-1,'Quality check'!DE$1-1)=0,"",OFFSET(CountryData!$A$1,'Quality check'!$A179-1,'Quality check'!DE$1-1)),"")</f>
        <v/>
      </c>
      <c r="DF179" s="203" t="str">
        <f ca="1">IF(AND(ISNUMBER($A179),ISNUMBER(DF$1)),IF(OFFSET(CountryData!$A$1,'Quality check'!$A179-1,'Quality check'!DF$1-1)=0,"",OFFSET(CountryData!$A$1,'Quality check'!$A179-1,'Quality check'!DF$1-1)),"")</f>
        <v/>
      </c>
      <c r="DG179" s="308" t="str">
        <f ca="1">IF(AND(ISNUMBER($A179),ISNUMBER(DG$1)),IF(OFFSET(CountryData!$A$1,'Quality check'!$A179-1,'Quality check'!DG$1-1)=0,"",OFFSET(CountryData!$A$1,'Quality check'!$A179-1,'Quality check'!DG$1-1)),"")</f>
        <v/>
      </c>
      <c r="DH179" s="203" t="str">
        <f ca="1">IF(AND(ISNUMBER($A179),ISNUMBER(DH$1)),IF(OFFSET(CountryData!$A$1,'Quality check'!$A179-1,'Quality check'!DH$1-1)=0,"",OFFSET(CountryData!$A$1,'Quality check'!$A179-1,'Quality check'!DH$1-1)),"")</f>
        <v/>
      </c>
      <c r="DI179" s="308" t="str">
        <f ca="1">IF(AND(ISNUMBER($A179),ISNUMBER(DI$1)),IF(OFFSET(CountryData!$A$1,'Quality check'!$A179-1,'Quality check'!DI$1-1)=0,"",OFFSET(CountryData!$A$1,'Quality check'!$A179-1,'Quality check'!DI$1-1)),"")</f>
        <v/>
      </c>
      <c r="DJ179" s="308" t="str">
        <f ca="1">IF(AND(ISNUMBER($A179),ISNUMBER(DJ$1)),IF(OFFSET(CountryData!$A$1,'Quality check'!$A179-1,'Quality check'!DJ$1-1)=0,"",OFFSET(CountryData!$A$1,'Quality check'!$A179-1,'Quality check'!DJ$1-1)),"")</f>
        <v/>
      </c>
      <c r="DK179" s="203" t="str">
        <f ca="1">IF(AND(ISNUMBER($A179),ISNUMBER(DK$1)),IF(OFFSET(CountryData!$A$1,'Quality check'!$A179-1,'Quality check'!DK$1-1)=0,"",OFFSET(CountryData!$A$1,'Quality check'!$A179-1,'Quality check'!DK$1-1)),"")</f>
        <v/>
      </c>
      <c r="DL179" s="203" t="str">
        <f ca="1">IF(AND(ISNUMBER($A179),ISNUMBER(DL$1)),IF(OFFSET(CountryData!$A$1,'Quality check'!$A179-1,'Quality check'!DL$1-1)=0,"",OFFSET(CountryData!$A$1,'Quality check'!$A179-1,'Quality check'!DL$1-1)),"")</f>
        <v/>
      </c>
      <c r="DM179" s="203" t="str">
        <f ca="1">IF(AND(ISNUMBER($A179),ISNUMBER(DM$1)),IF(OFFSET(CountryData!$A$1,'Quality check'!$A179-1,'Quality check'!DM$1-1)=0,"",OFFSET(CountryData!$A$1,'Quality check'!$A179-1,'Quality check'!DM$1-1)),"")</f>
        <v/>
      </c>
      <c r="DN179" s="203" t="str">
        <f ca="1">IF(AND(ISNUMBER($A179),ISNUMBER(DN$1)),IF(OFFSET(CountryData!$A$1,'Quality check'!$A179-1,'Quality check'!DN$1-1)=0,"",OFFSET(CountryData!$A$1,'Quality check'!$A179-1,'Quality check'!DN$1-1)),"")</f>
        <v/>
      </c>
      <c r="DO179" t="str">
        <f ca="1">IF(AND(ISNUMBER($A179),ISNUMBER(DO$1)),IF(OFFSET(CountryData!$A$1,'Quality check'!$A179-1,'Quality check'!DO$1-1)=0,"",OFFSET(CountryData!$A$1,'Quality check'!$A179-1,'Quality check'!DO$1-1)),"")</f>
        <v/>
      </c>
      <c r="DP179" t="str">
        <f ca="1">IF(AND(ISNUMBER($A179),ISNUMBER(DP$1)),IF(OFFSET(CountryData!$A$1,'Quality check'!$A179-1,'Quality check'!DP$1-1)=0,"",OFFSET(CountryData!$A$1,'Quality check'!$A179-1,'Quality check'!DP$1-1)),"")</f>
        <v/>
      </c>
      <c r="EF179" t="str">
        <f t="shared" si="17"/>
        <v/>
      </c>
      <c r="EG179" t="str">
        <f t="shared" si="18"/>
        <v/>
      </c>
      <c r="EH179" t="str">
        <f t="shared" si="16"/>
        <v/>
      </c>
    </row>
    <row r="180" spans="1:138" x14ac:dyDescent="0.25">
      <c r="A180" s="114" t="str">
        <f>IF(ISNUMBER(MATCH(C180,CountryData!$EM:$EM,0)),MATCH(C180,CountryData!$EM:$EM,0),"")</f>
        <v/>
      </c>
      <c r="F180" s="203" t="str">
        <f ca="1">IF(AND(ISNUMBER($A180),ISNUMBER(F$1)),IF(OFFSET(CountryData!$A$1,'Quality check'!$A180-1,'Quality check'!F$1-1)=0,"",OFFSET(CountryData!$A$1,'Quality check'!$A180-1,'Quality check'!F$1-1)),"")</f>
        <v/>
      </c>
      <c r="G180" s="203" t="str">
        <f ca="1">IF(AND(ISNUMBER($A180),ISNUMBER(G$1)),IF(OFFSET(CountryData!$A$1,'Quality check'!$A180-1,'Quality check'!G$1-1)=0,"",OFFSET(CountryData!$A$1,'Quality check'!$A180-1,'Quality check'!G$1-1)),"")</f>
        <v/>
      </c>
      <c r="H180" s="202" t="str">
        <f ca="1">IF(AND(ISNUMBER($A180),ISNUMBER(H$1)),IF(OFFSET(CountryData!$A$1,'Quality check'!$A180-1,'Quality check'!H$1-1)=0,"",OFFSET(CountryData!$A$1,'Quality check'!$A180-1,'Quality check'!H$1-1)),"")</f>
        <v/>
      </c>
      <c r="I180" s="202" t="str">
        <f ca="1">IF(AND(ISNUMBER($A180),ISNUMBER(I$1)),IF(OFFSET(CountryData!$A$1,'Quality check'!$A180-1,'Quality check'!I$1-1)=0,"",OFFSET(CountryData!$A$1,'Quality check'!$A180-1,'Quality check'!I$1-1)),"")</f>
        <v/>
      </c>
      <c r="J180" s="203" t="str">
        <f ca="1">IF(AND(ISNUMBER($A180),ISNUMBER(J$1)),IF(OFFSET(CountryData!$A$1,'Quality check'!$A180-1,'Quality check'!J$1-1)=0,"",OFFSET(CountryData!$A$1,'Quality check'!$A180-1,'Quality check'!J$1-1)),"")</f>
        <v/>
      </c>
      <c r="K180" s="203" t="str">
        <f ca="1">IF(AND(ISNUMBER($A180),ISNUMBER(K$1)),IF(OFFSET(CountryData!$A$1,'Quality check'!$A180-1,'Quality check'!K$1-1)=0,"",OFFSET(CountryData!$A$1,'Quality check'!$A180-1,'Quality check'!K$1-1)),"")</f>
        <v/>
      </c>
      <c r="L180" s="203" t="str">
        <f ca="1">IF(AND(ISNUMBER($A180),ISNUMBER(L$1)),IF(OFFSET(CountryData!$A$1,'Quality check'!$A180-1,'Quality check'!L$1-1)=0,"",OFFSET(CountryData!$A$1,'Quality check'!$A180-1,'Quality check'!L$1-1)),"")</f>
        <v/>
      </c>
      <c r="M180" s="203" t="str">
        <f ca="1">IF(AND(ISNUMBER($A180),ISNUMBER(M$1)),IF(OFFSET(CountryData!$A$1,'Quality check'!$A180-1,'Quality check'!M$1-1)=0,"",OFFSET(CountryData!$A$1,'Quality check'!$A180-1,'Quality check'!M$1-1)),"")</f>
        <v/>
      </c>
      <c r="N180" s="203" t="str">
        <f ca="1">IF(AND(ISNUMBER($A180),ISNUMBER(N$1)),IF(OFFSET(CountryData!$A$1,'Quality check'!$A180-1,'Quality check'!N$1-1)=0,"",OFFSET(CountryData!$A$1,'Quality check'!$A180-1,'Quality check'!N$1-1)),"")</f>
        <v/>
      </c>
      <c r="O180" s="203" t="str">
        <f ca="1">IF(AND(ISNUMBER($A180),ISNUMBER(O$1)),IF(OFFSET(CountryData!$A$1,'Quality check'!$A180-1,'Quality check'!O$1-1)=0,"",OFFSET(CountryData!$A$1,'Quality check'!$A180-1,'Quality check'!O$1-1)),"")</f>
        <v/>
      </c>
      <c r="P180" s="203" t="str">
        <f ca="1">IF(AND(ISNUMBER($A180),ISNUMBER(P$1)),IF(OFFSET(CountryData!$A$1,'Quality check'!$A180-1,'Quality check'!P$1-1)=0,"",OFFSET(CountryData!$A$1,'Quality check'!$A180-1,'Quality check'!P$1-1)),"")</f>
        <v/>
      </c>
      <c r="Q180" s="203" t="str">
        <f ca="1">IF(AND(ISNUMBER($A180),ISNUMBER(Q$1)),IF(OFFSET(CountryData!$A$1,'Quality check'!$A180-1,'Quality check'!Q$1-1)=0,"",OFFSET(CountryData!$A$1,'Quality check'!$A180-1,'Quality check'!Q$1-1)),"")</f>
        <v/>
      </c>
      <c r="R180" s="203" t="str">
        <f ca="1">IF(AND(ISNUMBER($A180),ISNUMBER(R$1)),IF(OFFSET(CountryData!$A$1,'Quality check'!$A180-1,'Quality check'!R$1-1)=0,"",OFFSET(CountryData!$A$1,'Quality check'!$A180-1,'Quality check'!R$1-1)),"")</f>
        <v/>
      </c>
      <c r="S180" s="203" t="str">
        <f ca="1">IF(AND(ISNUMBER($A180),ISNUMBER(S$1)),IF(OFFSET(CountryData!$A$1,'Quality check'!$A180-1,'Quality check'!S$1-1)=0,"",OFFSET(CountryData!$A$1,'Quality check'!$A180-1,'Quality check'!S$1-1)),"")</f>
        <v/>
      </c>
      <c r="T180" s="202" t="str">
        <f ca="1">IF(AND(ISNUMBER($A180),ISNUMBER(T$1)),IF(OFFSET(CountryData!$A$1,'Quality check'!$A180-1,'Quality check'!T$1-1)=0,"",OFFSET(CountryData!$A$1,'Quality check'!$A180-1,'Quality check'!T$1-1)),"")</f>
        <v/>
      </c>
      <c r="U180" s="203" t="str">
        <f ca="1">IF(AND(ISNUMBER($A180),ISNUMBER(U$1)),IF(OFFSET(CountryData!$A$1,'Quality check'!$A180-1,'Quality check'!U$1-1)=0,"",OFFSET(CountryData!$A$1,'Quality check'!$A180-1,'Quality check'!U$1-1)),"")</f>
        <v/>
      </c>
      <c r="V180" s="203" t="str">
        <f ca="1">IF(AND(ISNUMBER($A180),ISNUMBER(V$1)),IF(OFFSET(CountryData!$A$1,'Quality check'!$A180-1,'Quality check'!V$1-1)=0,"",OFFSET(CountryData!$A$1,'Quality check'!$A180-1,'Quality check'!V$1-1)),"")</f>
        <v/>
      </c>
      <c r="W180" s="202" t="str">
        <f ca="1">IF(AND(ISNUMBER($A180),ISNUMBER(W$1)),IF(OFFSET(CountryData!$A$1,'Quality check'!$A180-1,'Quality check'!W$1-1)=0,"",OFFSET(CountryData!$A$1,'Quality check'!$A180-1,'Quality check'!W$1-1)),"")</f>
        <v/>
      </c>
      <c r="X180" s="202" t="str">
        <f ca="1">IF(AND(ISNUMBER($A180),ISNUMBER(X$1)),IF(OFFSET(CountryData!$A$1,'Quality check'!$A180-1,'Quality check'!X$1-1)=0,"",OFFSET(CountryData!$A$1,'Quality check'!$A180-1,'Quality check'!X$1-1)),"")</f>
        <v/>
      </c>
      <c r="Y180" s="202" t="str">
        <f ca="1">IF(AND(ISNUMBER($A180),ISNUMBER(Y$1)),IF(OFFSET(CountryData!$A$1,'Quality check'!$A180-1,'Quality check'!Y$1-1)=0,"",OFFSET(CountryData!$A$1,'Quality check'!$A180-1,'Quality check'!Y$1-1)),"")</f>
        <v/>
      </c>
      <c r="Z180" s="202" t="str">
        <f ca="1">IF(AND(ISNUMBER($A180),ISNUMBER(Z$1)),IF(OFFSET(CountryData!$A$1,'Quality check'!$A180-1,'Quality check'!Z$1-1)=0,"",OFFSET(CountryData!$A$1,'Quality check'!$A180-1,'Quality check'!Z$1-1)),"")</f>
        <v/>
      </c>
      <c r="AA180" s="203" t="str">
        <f ca="1">IF(AND(ISNUMBER($A180),ISNUMBER(AA$1)),IF(OFFSET(CountryData!$A$1,'Quality check'!$A180-1,'Quality check'!AA$1-1)=0,"",OFFSET(CountryData!$A$1,'Quality check'!$A180-1,'Quality check'!AA$1-1)),"")</f>
        <v/>
      </c>
      <c r="AB180" s="203" t="str">
        <f ca="1">IF(AND(ISNUMBER($A180),ISNUMBER(AB$1)),IF(OFFSET(CountryData!$A$1,'Quality check'!$A180-1,'Quality check'!AB$1-1)=0,"",OFFSET(CountryData!$A$1,'Quality check'!$A180-1,'Quality check'!AB$1-1)),"")</f>
        <v/>
      </c>
      <c r="AC180" s="203" t="str">
        <f ca="1">IF(AND(ISNUMBER($A180),ISNUMBER(AC$1)),IF(OFFSET(CountryData!$A$1,'Quality check'!$A180-1,'Quality check'!AC$1-1)=0,"",OFFSET(CountryData!$A$1,'Quality check'!$A180-1,'Quality check'!AC$1-1)),"")</f>
        <v/>
      </c>
      <c r="AD180" s="203" t="str">
        <f ca="1">IF(AND(ISNUMBER($A180),ISNUMBER(AD$1)),IF(OFFSET(CountryData!$A$1,'Quality check'!$A180-1,'Quality check'!AD$1-1)=0,"",OFFSET(CountryData!$A$1,'Quality check'!$A180-1,'Quality check'!AD$1-1)),"")</f>
        <v/>
      </c>
      <c r="AE180" s="202" t="str">
        <f ca="1">IF(AND(ISNUMBER($A180),ISNUMBER(AE$1)),IF(OFFSET(CountryData!$A$1,'Quality check'!$A180-1,'Quality check'!AE$1-1)=0,"",OFFSET(CountryData!$A$1,'Quality check'!$A180-1,'Quality check'!AE$1-1)),"")</f>
        <v/>
      </c>
      <c r="AF180" s="308" t="str">
        <f ca="1">IF(AND(ISNUMBER($A180),ISNUMBER(AF$1)),IF(OFFSET(CountryData!$A$1,'Quality check'!$A180-1,'Quality check'!AF$1-1)=0,"",OFFSET(CountryData!$A$1,'Quality check'!$A180-1,'Quality check'!AF$1-1)),"")</f>
        <v/>
      </c>
      <c r="AG180" s="203" t="str">
        <f ca="1">IF(AND(ISNUMBER($A180),ISNUMBER(AG$1)),IF(OFFSET(CountryData!$A$1,'Quality check'!$A180-1,'Quality check'!AG$1-1)=0,"",OFFSET(CountryData!$A$1,'Quality check'!$A180-1,'Quality check'!AG$1-1)),"")</f>
        <v/>
      </c>
      <c r="AH180" s="203" t="str">
        <f ca="1">IF(AND(ISNUMBER($A180),ISNUMBER(AH$1)),IF(OFFSET(CountryData!$A$1,'Quality check'!$A180-1,'Quality check'!AH$1-1)=0,"",OFFSET(CountryData!$A$1,'Quality check'!$A180-1,'Quality check'!AH$1-1)),"")</f>
        <v/>
      </c>
      <c r="AI180" s="203" t="str">
        <f ca="1">IF(AND(ISNUMBER($A180),ISNUMBER(AI$1)),IF(OFFSET(CountryData!$A$1,'Quality check'!$A180-1,'Quality check'!AI$1-1)=0,"",OFFSET(CountryData!$A$1,'Quality check'!$A180-1,'Quality check'!AI$1-1)),"")</f>
        <v/>
      </c>
      <c r="AJ180" s="202" t="str">
        <f ca="1">IF(AND(ISNUMBER($A180),ISNUMBER(AJ$1)),IF(OFFSET(CountryData!$A$1,'Quality check'!$A180-1,'Quality check'!AJ$1-1)=0,"",OFFSET(CountryData!$A$1,'Quality check'!$A180-1,'Quality check'!AJ$1-1)),"")</f>
        <v/>
      </c>
      <c r="AK180" s="202" t="str">
        <f ca="1">IF(AND(ISNUMBER($A180),ISNUMBER(AK$1)),IF(OFFSET(CountryData!$A$1,'Quality check'!$A180-1,'Quality check'!AK$1-1)=0,"",OFFSET(CountryData!$A$1,'Quality check'!$A180-1,'Quality check'!AK$1-1)),"")</f>
        <v/>
      </c>
      <c r="AL180" s="202" t="str">
        <f ca="1">IF(AND(ISNUMBER($A180),ISNUMBER(AL$1)),IF(OFFSET(CountryData!$A$1,'Quality check'!$A180-1,'Quality check'!AL$1-1)=0,"",OFFSET(CountryData!$A$1,'Quality check'!$A180-1,'Quality check'!AL$1-1)),"")</f>
        <v/>
      </c>
      <c r="AM180" s="202" t="str">
        <f ca="1">IF(AND(ISNUMBER($A180),ISNUMBER(AM$1)),IF(OFFSET(CountryData!$A$1,'Quality check'!$A180-1,'Quality check'!AM$1-1)=0,"",OFFSET(CountryData!$A$1,'Quality check'!$A180-1,'Quality check'!AM$1-1)),"")</f>
        <v/>
      </c>
      <c r="AN180" s="202" t="str">
        <f ca="1">IF(AND(ISNUMBER($A180),ISNUMBER(AN$1)),IF(OFFSET(CountryData!$A$1,'Quality check'!$A180-1,'Quality check'!AN$1-1)=0,"",OFFSET(CountryData!$A$1,'Quality check'!$A180-1,'Quality check'!AN$1-1)),"")</f>
        <v/>
      </c>
      <c r="AO180" s="203" t="str">
        <f ca="1">IF(AND(ISNUMBER($A180),ISNUMBER(AO$1)),IF(OFFSET(CountryData!$A$1,'Quality check'!$A180-1,'Quality check'!AO$1-1)=0,"",OFFSET(CountryData!$A$1,'Quality check'!$A180-1,'Quality check'!AO$1-1)),"")</f>
        <v/>
      </c>
      <c r="AP180" s="203" t="str">
        <f ca="1">IF(AND(ISNUMBER($A180),ISNUMBER(AP$1)),IF(OFFSET(CountryData!$A$1,'Quality check'!$A180-1,'Quality check'!AP$1-1)=0,"",OFFSET(CountryData!$A$1,'Quality check'!$A180-1,'Quality check'!AP$1-1)),"")</f>
        <v/>
      </c>
      <c r="AQ180" s="202" t="str">
        <f ca="1">IF(AND(ISNUMBER($A180),ISNUMBER(AQ$1)),IF(OFFSET(CountryData!$A$1,'Quality check'!$A180-1,'Quality check'!AQ$1-1)=0,"",OFFSET(CountryData!$A$1,'Quality check'!$A180-1,'Quality check'!AQ$1-1)),"")</f>
        <v/>
      </c>
      <c r="AR180" s="202" t="str">
        <f ca="1">IF(AND(ISNUMBER($A180),ISNUMBER(AR$1)),IF(OFFSET(CountryData!$A$1,'Quality check'!$A180-1,'Quality check'!AR$1-1)=0,"",OFFSET(CountryData!$A$1,'Quality check'!$A180-1,'Quality check'!AR$1-1)),"")</f>
        <v/>
      </c>
      <c r="AS180" s="202" t="str">
        <f ca="1">IF(AND(ISNUMBER($A180),ISNUMBER(AS$1)),IF(OFFSET(CountryData!$A$1,'Quality check'!$A180-1,'Quality check'!AS$1-1)=0,"",OFFSET(CountryData!$A$1,'Quality check'!$A180-1,'Quality check'!AS$1-1)),"")</f>
        <v/>
      </c>
      <c r="AT180" s="202" t="str">
        <f ca="1">IF(AND(ISNUMBER($A180),ISNUMBER(AT$1)),IF(OFFSET(CountryData!$A$1,'Quality check'!$A180-1,'Quality check'!AT$1-1)=0,"",OFFSET(CountryData!$A$1,'Quality check'!$A180-1,'Quality check'!AT$1-1)),"")</f>
        <v/>
      </c>
      <c r="AU180" s="202" t="str">
        <f ca="1">IF(AND(ISNUMBER($A180),ISNUMBER(AU$1)),IF(OFFSET(CountryData!$A$1,'Quality check'!$A180-1,'Quality check'!AU$1-1)=0,"",OFFSET(CountryData!$A$1,'Quality check'!$A180-1,'Quality check'!AU$1-1)),"")</f>
        <v/>
      </c>
      <c r="AV180" s="202" t="str">
        <f ca="1">IF(AND(ISNUMBER($A180),ISNUMBER(AV$1)),IF(OFFSET(CountryData!$A$1,'Quality check'!$A180-1,'Quality check'!AV$1-1)=0,"",OFFSET(CountryData!$A$1,'Quality check'!$A180-1,'Quality check'!AV$1-1)),"")</f>
        <v/>
      </c>
      <c r="AW180" s="203" t="str">
        <f ca="1">IF(AND(ISNUMBER($A180),ISNUMBER(AW$1)),IF(OFFSET(CountryData!$A$1,'Quality check'!$A180-1,'Quality check'!AW$1-1)=0,"",OFFSET(CountryData!$A$1,'Quality check'!$A180-1,'Quality check'!AW$1-1)),"")</f>
        <v/>
      </c>
      <c r="AX180" s="203" t="str">
        <f ca="1">IF(AND(ISNUMBER($A180),ISNUMBER(AX$1)),IF(OFFSET(CountryData!$A$1,'Quality check'!$A180-1,'Quality check'!AX$1-1)=0,"",OFFSET(CountryData!$A$1,'Quality check'!$A180-1,'Quality check'!AX$1-1)),"")</f>
        <v/>
      </c>
      <c r="AY180" s="202" t="str">
        <f ca="1">IF(AND(ISNUMBER($A180),ISNUMBER(AY$1)),IF(OFFSET(CountryData!$A$1,'Quality check'!$A180-1,'Quality check'!AY$1-1)=0,"",OFFSET(CountryData!$A$1,'Quality check'!$A180-1,'Quality check'!AY$1-1)),"")</f>
        <v/>
      </c>
      <c r="AZ180" s="202" t="str">
        <f ca="1">IF(AND(ISNUMBER($A180),ISNUMBER(AZ$1)),IF(OFFSET(CountryData!$A$1,'Quality check'!$A180-1,'Quality check'!AZ$1-1)=0,"",OFFSET(CountryData!$A$1,'Quality check'!$A180-1,'Quality check'!AZ$1-1)),"")</f>
        <v/>
      </c>
      <c r="BA180" s="202" t="str">
        <f ca="1">IF(AND(ISNUMBER($A180),ISNUMBER(BA$1)),IF(OFFSET(CountryData!$A$1,'Quality check'!$A180-1,'Quality check'!BA$1-1)=0,"",OFFSET(CountryData!$A$1,'Quality check'!$A180-1,'Quality check'!BA$1-1)),"")</f>
        <v/>
      </c>
      <c r="BB180" s="202" t="str">
        <f ca="1">IF(AND(ISNUMBER($A180),ISNUMBER(BB$1)),IF(OFFSET(CountryData!$A$1,'Quality check'!$A180-1,'Quality check'!BB$1-1)=0,"",OFFSET(CountryData!$A$1,'Quality check'!$A180-1,'Quality check'!BB$1-1)),"")</f>
        <v/>
      </c>
      <c r="BC180" s="202" t="str">
        <f ca="1">IF(AND(ISNUMBER($A180),ISNUMBER(BC$1)),IF(OFFSET(CountryData!$A$1,'Quality check'!$A180-1,'Quality check'!BC$1-1)=0,"",OFFSET(CountryData!$A$1,'Quality check'!$A180-1,'Quality check'!BC$1-1)),"")</f>
        <v/>
      </c>
      <c r="BD180" s="313" t="str">
        <f ca="1">IF(AND(ISNUMBER($A180),ISNUMBER(BD$1)),IF(OFFSET(CountryData!$A$1,'Quality check'!$A180-1,'Quality check'!BD$1-1)=0,"",OFFSET(CountryData!$A$1,'Quality check'!$A180-1,'Quality check'!BD$1-1)),"")</f>
        <v/>
      </c>
      <c r="BE180" s="313" t="str">
        <f ca="1">IF(AND(ISNUMBER($A180),ISNUMBER(BE$1)),IF(OFFSET(CountryData!$A$1,'Quality check'!$A180-1,'Quality check'!BE$1-1)=0,"",OFFSET(CountryData!$A$1,'Quality check'!$A180-1,'Quality check'!BE$1-1)),"")</f>
        <v/>
      </c>
      <c r="BF180" s="313" t="str">
        <f ca="1">IF(AND(ISNUMBER($A180),ISNUMBER(BF$1)),IF(OFFSET(CountryData!$A$1,'Quality check'!$A180-1,'Quality check'!BF$1-1)=0,"",OFFSET(CountryData!$A$1,'Quality check'!$A180-1,'Quality check'!BF$1-1)),"")</f>
        <v/>
      </c>
      <c r="BG180" s="203" t="str">
        <f ca="1">IF(AND(ISNUMBER($A180),ISNUMBER(BG$1)),IF(OFFSET(CountryData!$A$1,'Quality check'!$A180-1,'Quality check'!BG$1-1)=0,"",OFFSET(CountryData!$A$1,'Quality check'!$A180-1,'Quality check'!BG$1-1)),"")</f>
        <v/>
      </c>
      <c r="BH180" s="202" t="str">
        <f ca="1">IF(AND(ISNUMBER($A180),ISNUMBER(BH$1)),IF(OFFSET(CountryData!$A$1,'Quality check'!$A180-1,'Quality check'!BH$1-1)=0,"",OFFSET(CountryData!$A$1,'Quality check'!$A180-1,'Quality check'!BH$1-1)),"")</f>
        <v/>
      </c>
      <c r="BI180" s="203" t="str">
        <f ca="1">IF(AND(ISNUMBER($A180),ISNUMBER(BI$1)),IF(OFFSET(CountryData!$A$1,'Quality check'!$A180-1,'Quality check'!BI$1-1)=0,"",OFFSET(CountryData!$A$1,'Quality check'!$A180-1,'Quality check'!BI$1-1)),"")</f>
        <v/>
      </c>
      <c r="BJ180" s="202" t="str">
        <f ca="1">IF(AND(ISNUMBER($A180),ISNUMBER(BJ$1)),IF(OFFSET(CountryData!$A$1,'Quality check'!$A180-1,'Quality check'!BJ$1-1)=0,"",OFFSET(CountryData!$A$1,'Quality check'!$A180-1,'Quality check'!BJ$1-1)),"")</f>
        <v/>
      </c>
      <c r="BK180" s="202" t="str">
        <f ca="1">IF(AND(ISNUMBER($A180),ISNUMBER(BK$1)),IF(OFFSET(CountryData!$A$1,'Quality check'!$A180-1,'Quality check'!BK$1-1)=0,"",OFFSET(CountryData!$A$1,'Quality check'!$A180-1,'Quality check'!BK$1-1)),"")</f>
        <v/>
      </c>
      <c r="BL180" s="308" t="str">
        <f ca="1">IF(AND(ISNUMBER($A180),ISNUMBER(BL$1)),IF(OFFSET(CountryData!$A$1,'Quality check'!$A180-1,'Quality check'!BL$1-1)=0,"",OFFSET(CountryData!$A$1,'Quality check'!$A180-1,'Quality check'!BL$1-1)),"")</f>
        <v/>
      </c>
      <c r="BM180" s="308" t="str">
        <f ca="1">IF(AND(ISNUMBER($A180),ISNUMBER(BM$1)),IF(OFFSET(CountryData!$A$1,'Quality check'!$A180-1,'Quality check'!BM$1-1)=0,"",OFFSET(CountryData!$A$1,'Quality check'!$A180-1,'Quality check'!BM$1-1)),"")</f>
        <v/>
      </c>
      <c r="BN180" s="308" t="str">
        <f ca="1">IF(AND(ISNUMBER($A180),ISNUMBER(BN$1)),IF(OFFSET(CountryData!$A$1,'Quality check'!$A180-1,'Quality check'!BN$1-1)=0,"",OFFSET(CountryData!$A$1,'Quality check'!$A180-1,'Quality check'!BN$1-1)),"")</f>
        <v/>
      </c>
      <c r="BO180" s="308" t="str">
        <f ca="1">IF(AND(ISNUMBER($A180),ISNUMBER(BO$1)),IF(OFFSET(CountryData!$A$1,'Quality check'!$A180-1,'Quality check'!BO$1-1)=0,"",OFFSET(CountryData!$A$1,'Quality check'!$A180-1,'Quality check'!BO$1-1)),"")</f>
        <v/>
      </c>
      <c r="BP180" s="308" t="str">
        <f ca="1">IF(AND(ISNUMBER($A180),ISNUMBER(BP$1)),IF(OFFSET(CountryData!$A$1,'Quality check'!$A180-1,'Quality check'!BP$1-1)=0,"",OFFSET(CountryData!$A$1,'Quality check'!$A180-1,'Quality check'!BP$1-1)),"")</f>
        <v/>
      </c>
      <c r="BQ180" s="308" t="str">
        <f ca="1">IF(AND(ISNUMBER($A180),ISNUMBER(BQ$1)),IF(OFFSET(CountryData!$A$1,'Quality check'!$A180-1,'Quality check'!BQ$1-1)=0,"",OFFSET(CountryData!$A$1,'Quality check'!$A180-1,'Quality check'!BQ$1-1)),"")</f>
        <v/>
      </c>
      <c r="BR180" s="308" t="str">
        <f ca="1">IF(AND(ISNUMBER($A180),ISNUMBER(BR$1)),IF(OFFSET(CountryData!$A$1,'Quality check'!$A180-1,'Quality check'!BR$1-1)=0,"",OFFSET(CountryData!$A$1,'Quality check'!$A180-1,'Quality check'!BR$1-1)),"")</f>
        <v/>
      </c>
      <c r="BS180" s="308" t="str">
        <f ca="1">IF(AND(ISNUMBER($A180),ISNUMBER(BS$1)),IF(OFFSET(CountryData!$A$1,'Quality check'!$A180-1,'Quality check'!BS$1-1)=0,"",OFFSET(CountryData!$A$1,'Quality check'!$A180-1,'Quality check'!BS$1-1)),"")</f>
        <v/>
      </c>
      <c r="BT180" s="308" t="str">
        <f ca="1">IF(AND(ISNUMBER($A180),ISNUMBER(BT$1)),IF(OFFSET(CountryData!$A$1,'Quality check'!$A180-1,'Quality check'!BT$1-1)=0,"",OFFSET(CountryData!$A$1,'Quality check'!$A180-1,'Quality check'!BT$1-1)),"")</f>
        <v/>
      </c>
      <c r="BU180" s="308" t="str">
        <f ca="1">IF(AND(ISNUMBER($A180),ISNUMBER(BU$1)),IF(OFFSET(CountryData!$A$1,'Quality check'!$A180-1,'Quality check'!BU$1-1)=0,"",OFFSET(CountryData!$A$1,'Quality check'!$A180-1,'Quality check'!BU$1-1)),"")</f>
        <v/>
      </c>
      <c r="BV180" s="308" t="str">
        <f ca="1">IF(AND(ISNUMBER($A180),ISNUMBER(BV$1)),IF(OFFSET(CountryData!$A$1,'Quality check'!$A180-1,'Quality check'!BV$1-1)=0,"",OFFSET(CountryData!$A$1,'Quality check'!$A180-1,'Quality check'!BV$1-1)),"")</f>
        <v/>
      </c>
      <c r="BW180" s="308" t="str">
        <f ca="1">IF(AND(ISNUMBER($A180),ISNUMBER(BW$1)),IF(OFFSET(CountryData!$A$1,'Quality check'!$A180-1,'Quality check'!BW$1-1)=0,"",OFFSET(CountryData!$A$1,'Quality check'!$A180-1,'Quality check'!BW$1-1)),"")</f>
        <v/>
      </c>
      <c r="BX180" s="202" t="str">
        <f ca="1">IF(AND(ISNUMBER($A180),ISNUMBER(BX$1)),IF(OFFSET(CountryData!$A$1,'Quality check'!$A180-1,'Quality check'!BX$1-1)=0,"",OFFSET(CountryData!$A$1,'Quality check'!$A180-1,'Quality check'!BX$1-1)),"")</f>
        <v/>
      </c>
      <c r="BY180" s="308" t="str">
        <f ca="1">IF(AND(ISNUMBER($A180),ISNUMBER(BY$1)),IF(OFFSET(CountryData!$A$1,'Quality check'!$A180-1,'Quality check'!BY$1-1)=0,"",OFFSET(CountryData!$A$1,'Quality check'!$A180-1,'Quality check'!BY$1-1)),"")</f>
        <v/>
      </c>
      <c r="BZ180" s="308" t="str">
        <f ca="1">IF(AND(ISNUMBER($A180),ISNUMBER(BZ$1)),IF(OFFSET(CountryData!$A$1,'Quality check'!$A180-1,'Quality check'!BZ$1-1)=0,"",OFFSET(CountryData!$A$1,'Quality check'!$A180-1,'Quality check'!BZ$1-1)),"")</f>
        <v/>
      </c>
      <c r="CA180" s="308" t="str">
        <f ca="1">IF(AND(ISNUMBER($A180),ISNUMBER(CA$1)),IF(OFFSET(CountryData!$A$1,'Quality check'!$A180-1,'Quality check'!CA$1-1)=0,"",OFFSET(CountryData!$A$1,'Quality check'!$A180-1,'Quality check'!CA$1-1)),"")</f>
        <v/>
      </c>
      <c r="CB180" s="308" t="str">
        <f ca="1">IF(AND(ISNUMBER($A180),ISNUMBER(CB$1)),IF(OFFSET(CountryData!$A$1,'Quality check'!$A180-1,'Quality check'!CB$1-1)=0,"",OFFSET(CountryData!$A$1,'Quality check'!$A180-1,'Quality check'!CB$1-1)),"")</f>
        <v/>
      </c>
      <c r="CC180" s="308" t="str">
        <f ca="1">IF(AND(ISNUMBER($A180),ISNUMBER(CC$1)),IF(OFFSET(CountryData!$A$1,'Quality check'!$A180-1,'Quality check'!CC$1-1)=0,"",OFFSET(CountryData!$A$1,'Quality check'!$A180-1,'Quality check'!CC$1-1)),"")</f>
        <v/>
      </c>
      <c r="CD180" s="308" t="str">
        <f ca="1">IF(AND(ISNUMBER($A180),ISNUMBER(CD$1)),IF(OFFSET(CountryData!$A$1,'Quality check'!$A180-1,'Quality check'!CD$1-1)=0,"",OFFSET(CountryData!$A$1,'Quality check'!$A180-1,'Quality check'!CD$1-1)),"")</f>
        <v/>
      </c>
      <c r="CE180" s="308" t="str">
        <f ca="1">IF(AND(ISNUMBER($A180),ISNUMBER(CE$1)),IF(OFFSET(CountryData!$A$1,'Quality check'!$A180-1,'Quality check'!CE$1-1)=0,"",OFFSET(CountryData!$A$1,'Quality check'!$A180-1,'Quality check'!CE$1-1)),"")</f>
        <v/>
      </c>
      <c r="CF180" s="308" t="str">
        <f ca="1">IF(AND(ISNUMBER($A180),ISNUMBER(CF$1)),IF(OFFSET(CountryData!$A$1,'Quality check'!$A180-1,'Quality check'!CF$1-1)=0,"",OFFSET(CountryData!$A$1,'Quality check'!$A180-1,'Quality check'!CF$1-1)),"")</f>
        <v/>
      </c>
      <c r="CG180" s="308" t="str">
        <f ca="1">IF(AND(ISNUMBER($A180),ISNUMBER(CG$1)),IF(OFFSET(CountryData!$A$1,'Quality check'!$A180-1,'Quality check'!CG$1-1)=0,"",OFFSET(CountryData!$A$1,'Quality check'!$A180-1,'Quality check'!CG$1-1)),"")</f>
        <v/>
      </c>
      <c r="CH180" s="308" t="str">
        <f ca="1">IF(AND(ISNUMBER($A180),ISNUMBER(CH$1)),IF(OFFSET(CountryData!$A$1,'Quality check'!$A180-1,'Quality check'!CH$1-1)=0,"",OFFSET(CountryData!$A$1,'Quality check'!$A180-1,'Quality check'!CH$1-1)),"")</f>
        <v/>
      </c>
      <c r="CI180" s="308" t="str">
        <f ca="1">IF(AND(ISNUMBER($A180),ISNUMBER(CI$1)),IF(OFFSET(CountryData!$A$1,'Quality check'!$A180-1,'Quality check'!CI$1-1)=0,"",OFFSET(CountryData!$A$1,'Quality check'!$A180-1,'Quality check'!CI$1-1)),"")</f>
        <v/>
      </c>
      <c r="CJ180" s="308" t="str">
        <f ca="1">IF(AND(ISNUMBER($A180),ISNUMBER(CJ$1)),IF(OFFSET(CountryData!$A$1,'Quality check'!$A180-1,'Quality check'!CJ$1-1)=0,"",OFFSET(CountryData!$A$1,'Quality check'!$A180-1,'Quality check'!CJ$1-1)),"")</f>
        <v/>
      </c>
      <c r="CK180" s="202" t="str">
        <f ca="1">IF(AND(ISNUMBER($A180),ISNUMBER(CK$1)),IF(OFFSET(CountryData!$A$1,'Quality check'!$A180-1,'Quality check'!CK$1-1)=0,"",OFFSET(CountryData!$A$1,'Quality check'!$A180-1,'Quality check'!CK$1-1)),"")</f>
        <v/>
      </c>
      <c r="CL180" s="308" t="str">
        <f ca="1">IF(AND(ISNUMBER($A180),ISNUMBER(CL$1)),IF(OFFSET(CountryData!$A$1,'Quality check'!$A180-1,'Quality check'!CL$1-1)=0,"",OFFSET(CountryData!$A$1,'Quality check'!$A180-1,'Quality check'!CL$1-1)),"")</f>
        <v/>
      </c>
      <c r="CM180" s="308" t="str">
        <f ca="1">IF(AND(ISNUMBER($A180),ISNUMBER(CM$1)),IF(OFFSET(CountryData!$A$1,'Quality check'!$A180-1,'Quality check'!CM$1-1)=0,"",OFFSET(CountryData!$A$1,'Quality check'!$A180-1,'Quality check'!CM$1-1)),"")</f>
        <v/>
      </c>
      <c r="CN180" s="308" t="str">
        <f ca="1">IF(AND(ISNUMBER($A180),ISNUMBER(CN$1)),IF(OFFSET(CountryData!$A$1,'Quality check'!$A180-1,'Quality check'!CN$1-1)=0,"",OFFSET(CountryData!$A$1,'Quality check'!$A180-1,'Quality check'!CN$1-1)),"")</f>
        <v/>
      </c>
      <c r="CO180" s="308" t="str">
        <f ca="1">IF(AND(ISNUMBER($A180),ISNUMBER(CO$1)),IF(OFFSET(CountryData!$A$1,'Quality check'!$A180-1,'Quality check'!CO$1-1)=0,"",OFFSET(CountryData!$A$1,'Quality check'!$A180-1,'Quality check'!CO$1-1)),"")</f>
        <v/>
      </c>
      <c r="CP180" s="308" t="str">
        <f ca="1">IF(AND(ISNUMBER($A180),ISNUMBER(CP$1)),IF(OFFSET(CountryData!$A$1,'Quality check'!$A180-1,'Quality check'!CP$1-1)=0,"",OFFSET(CountryData!$A$1,'Quality check'!$A180-1,'Quality check'!CP$1-1)),"")</f>
        <v/>
      </c>
      <c r="CQ180" s="308" t="str">
        <f ca="1">IF(AND(ISNUMBER($A180),ISNUMBER(CQ$1)),IF(OFFSET(CountryData!$A$1,'Quality check'!$A180-1,'Quality check'!CQ$1-1)=0,"",OFFSET(CountryData!$A$1,'Quality check'!$A180-1,'Quality check'!CQ$1-1)),"")</f>
        <v/>
      </c>
      <c r="CR180" s="203" t="str">
        <f ca="1">IF(AND(ISNUMBER($A180),ISNUMBER(CR$1)),IF(OFFSET(CountryData!$A$1,'Quality check'!$A180-1,'Quality check'!CR$1-1)=0,"",OFFSET(CountryData!$A$1,'Quality check'!$A180-1,'Quality check'!CR$1-1)),"")</f>
        <v/>
      </c>
      <c r="CS180" s="203" t="str">
        <f ca="1">IF(AND(ISNUMBER($A180),ISNUMBER(CS$1)),IF(OFFSET(CountryData!$A$1,'Quality check'!$A180-1,'Quality check'!CS$1-1)=0,"",OFFSET(CountryData!$A$1,'Quality check'!$A180-1,'Quality check'!CS$1-1)),"")</f>
        <v/>
      </c>
      <c r="CT180" s="203" t="str">
        <f ca="1">IF(AND(ISNUMBER($A180),ISNUMBER(CT$1)),IF(OFFSET(CountryData!$A$1,'Quality check'!$A180-1,'Quality check'!CT$1-1)=0,"",OFFSET(CountryData!$A$1,'Quality check'!$A180-1,'Quality check'!CT$1-1)),"")</f>
        <v/>
      </c>
      <c r="CU180" s="203" t="str">
        <f ca="1">IF(AND(ISNUMBER($A180),ISNUMBER(CU$1)),IF(OFFSET(CountryData!$A$1,'Quality check'!$A180-1,'Quality check'!CU$1-1)=0,"",OFFSET(CountryData!$A$1,'Quality check'!$A180-1,'Quality check'!CU$1-1)),"")</f>
        <v/>
      </c>
      <c r="CV180" s="203" t="str">
        <f ca="1">IF(AND(ISNUMBER($A180),ISNUMBER(CV$1)),IF(OFFSET(CountryData!$A$1,'Quality check'!$A180-1,'Quality check'!CV$1-1)=0,"",OFFSET(CountryData!$A$1,'Quality check'!$A180-1,'Quality check'!CV$1-1)),"")</f>
        <v/>
      </c>
      <c r="CW180" s="203" t="str">
        <f ca="1">IF(AND(ISNUMBER($A180),ISNUMBER(CW$1)),IF(OFFSET(CountryData!$A$1,'Quality check'!$A180-1,'Quality check'!CW$1-1)=0,"",OFFSET(CountryData!$A$1,'Quality check'!$A180-1,'Quality check'!CW$1-1)),"")</f>
        <v/>
      </c>
      <c r="CX180" s="203" t="str">
        <f ca="1">IF(AND(ISNUMBER($A180),ISNUMBER(CX$1)),IF(OFFSET(CountryData!$A$1,'Quality check'!$A180-1,'Quality check'!CX$1-1)=0,"",OFFSET(CountryData!$A$1,'Quality check'!$A180-1,'Quality check'!CX$1-1)),"")</f>
        <v/>
      </c>
      <c r="CY180" s="203" t="str">
        <f ca="1">IF(AND(ISNUMBER($A180),ISNUMBER(CY$1)),IF(OFFSET(CountryData!$A$1,'Quality check'!$A180-1,'Quality check'!CY$1-1)=0,"",OFFSET(CountryData!$A$1,'Quality check'!$A180-1,'Quality check'!CY$1-1)),"")</f>
        <v/>
      </c>
      <c r="CZ180" s="308" t="str">
        <f ca="1">IF(AND(ISNUMBER($A180),ISNUMBER(CZ$1)),IF(OFFSET(CountryData!$A$1,'Quality check'!$A180-1,'Quality check'!CZ$1-1)=0,"",OFFSET(CountryData!$A$1,'Quality check'!$A180-1,'Quality check'!CZ$1-1)),"")</f>
        <v/>
      </c>
      <c r="DA180" s="308" t="str">
        <f ca="1">IF(AND(ISNUMBER($A180),ISNUMBER(DA$1)),IF(OFFSET(CountryData!$A$1,'Quality check'!$A180-1,'Quality check'!DA$1-1)=0,"",OFFSET(CountryData!$A$1,'Quality check'!$A180-1,'Quality check'!DA$1-1)),"")</f>
        <v/>
      </c>
      <c r="DB180" s="202" t="str">
        <f ca="1">IF(AND(ISNUMBER($A180),ISNUMBER(DB$1)),IF(OFFSET(CountryData!$A$1,'Quality check'!$A180-1,'Quality check'!DB$1-1)=0,"",OFFSET(CountryData!$A$1,'Quality check'!$A180-1,'Quality check'!DB$1-1)),"")</f>
        <v/>
      </c>
      <c r="DC180" s="308" t="str">
        <f ca="1">IF(AND(ISNUMBER($A180),ISNUMBER(DC$1)),IF(OFFSET(CountryData!$A$1,'Quality check'!$A180-1,'Quality check'!DC$1-1)=0,"",OFFSET(CountryData!$A$1,'Quality check'!$A180-1,'Quality check'!DC$1-1)),"")</f>
        <v/>
      </c>
      <c r="DD180" s="308" t="str">
        <f ca="1">IF(AND(ISNUMBER($A180),ISNUMBER(DD$1)),IF(OFFSET(CountryData!$A$1,'Quality check'!$A180-1,'Quality check'!DD$1-1)=0,"",OFFSET(CountryData!$A$1,'Quality check'!$A180-1,'Quality check'!DD$1-1)),"")</f>
        <v/>
      </c>
      <c r="DE180" s="202" t="str">
        <f ca="1">IF(AND(ISNUMBER($A180),ISNUMBER(DE$1)),IF(OFFSET(CountryData!$A$1,'Quality check'!$A180-1,'Quality check'!DE$1-1)=0,"",OFFSET(CountryData!$A$1,'Quality check'!$A180-1,'Quality check'!DE$1-1)),"")</f>
        <v/>
      </c>
      <c r="DF180" s="203" t="str">
        <f ca="1">IF(AND(ISNUMBER($A180),ISNUMBER(DF$1)),IF(OFFSET(CountryData!$A$1,'Quality check'!$A180-1,'Quality check'!DF$1-1)=0,"",OFFSET(CountryData!$A$1,'Quality check'!$A180-1,'Quality check'!DF$1-1)),"")</f>
        <v/>
      </c>
      <c r="DG180" s="308" t="str">
        <f ca="1">IF(AND(ISNUMBER($A180),ISNUMBER(DG$1)),IF(OFFSET(CountryData!$A$1,'Quality check'!$A180-1,'Quality check'!DG$1-1)=0,"",OFFSET(CountryData!$A$1,'Quality check'!$A180-1,'Quality check'!DG$1-1)),"")</f>
        <v/>
      </c>
      <c r="DH180" s="203" t="str">
        <f ca="1">IF(AND(ISNUMBER($A180),ISNUMBER(DH$1)),IF(OFFSET(CountryData!$A$1,'Quality check'!$A180-1,'Quality check'!DH$1-1)=0,"",OFFSET(CountryData!$A$1,'Quality check'!$A180-1,'Quality check'!DH$1-1)),"")</f>
        <v/>
      </c>
      <c r="DI180" s="308" t="str">
        <f ca="1">IF(AND(ISNUMBER($A180),ISNUMBER(DI$1)),IF(OFFSET(CountryData!$A$1,'Quality check'!$A180-1,'Quality check'!DI$1-1)=0,"",OFFSET(CountryData!$A$1,'Quality check'!$A180-1,'Quality check'!DI$1-1)),"")</f>
        <v/>
      </c>
      <c r="DJ180" s="308" t="str">
        <f ca="1">IF(AND(ISNUMBER($A180),ISNUMBER(DJ$1)),IF(OFFSET(CountryData!$A$1,'Quality check'!$A180-1,'Quality check'!DJ$1-1)=0,"",OFFSET(CountryData!$A$1,'Quality check'!$A180-1,'Quality check'!DJ$1-1)),"")</f>
        <v/>
      </c>
      <c r="DK180" s="203" t="str">
        <f ca="1">IF(AND(ISNUMBER($A180),ISNUMBER(DK$1)),IF(OFFSET(CountryData!$A$1,'Quality check'!$A180-1,'Quality check'!DK$1-1)=0,"",OFFSET(CountryData!$A$1,'Quality check'!$A180-1,'Quality check'!DK$1-1)),"")</f>
        <v/>
      </c>
      <c r="DL180" s="203" t="str">
        <f ca="1">IF(AND(ISNUMBER($A180),ISNUMBER(DL$1)),IF(OFFSET(CountryData!$A$1,'Quality check'!$A180-1,'Quality check'!DL$1-1)=0,"",OFFSET(CountryData!$A$1,'Quality check'!$A180-1,'Quality check'!DL$1-1)),"")</f>
        <v/>
      </c>
      <c r="DM180" s="203" t="str">
        <f ca="1">IF(AND(ISNUMBER($A180),ISNUMBER(DM$1)),IF(OFFSET(CountryData!$A$1,'Quality check'!$A180-1,'Quality check'!DM$1-1)=0,"",OFFSET(CountryData!$A$1,'Quality check'!$A180-1,'Quality check'!DM$1-1)),"")</f>
        <v/>
      </c>
      <c r="DN180" s="203" t="str">
        <f ca="1">IF(AND(ISNUMBER($A180),ISNUMBER(DN$1)),IF(OFFSET(CountryData!$A$1,'Quality check'!$A180-1,'Quality check'!DN$1-1)=0,"",OFFSET(CountryData!$A$1,'Quality check'!$A180-1,'Quality check'!DN$1-1)),"")</f>
        <v/>
      </c>
      <c r="DO180" t="str">
        <f ca="1">IF(AND(ISNUMBER($A180),ISNUMBER(DO$1)),IF(OFFSET(CountryData!$A$1,'Quality check'!$A180-1,'Quality check'!DO$1-1)=0,"",OFFSET(CountryData!$A$1,'Quality check'!$A180-1,'Quality check'!DO$1-1)),"")</f>
        <v/>
      </c>
      <c r="DP180" t="str">
        <f ca="1">IF(AND(ISNUMBER($A180),ISNUMBER(DP$1)),IF(OFFSET(CountryData!$A$1,'Quality check'!$A180-1,'Quality check'!DP$1-1)=0,"",OFFSET(CountryData!$A$1,'Quality check'!$A180-1,'Quality check'!DP$1-1)),"")</f>
        <v/>
      </c>
      <c r="EF180" t="str">
        <f t="shared" si="17"/>
        <v/>
      </c>
      <c r="EG180" t="str">
        <f t="shared" si="18"/>
        <v/>
      </c>
      <c r="EH180" t="str">
        <f t="shared" si="16"/>
        <v/>
      </c>
    </row>
    <row r="181" spans="1:138" x14ac:dyDescent="0.25">
      <c r="A181" s="114" t="str">
        <f>IF(ISNUMBER(MATCH(C181,CountryData!$EM:$EM,0)),MATCH(C181,CountryData!$EM:$EM,0),"")</f>
        <v/>
      </c>
      <c r="F181" s="203" t="str">
        <f ca="1">IF(AND(ISNUMBER($A181),ISNUMBER(F$1)),IF(OFFSET(CountryData!$A$1,'Quality check'!$A181-1,'Quality check'!F$1-1)=0,"",OFFSET(CountryData!$A$1,'Quality check'!$A181-1,'Quality check'!F$1-1)),"")</f>
        <v/>
      </c>
      <c r="G181" s="203" t="str">
        <f ca="1">IF(AND(ISNUMBER($A181),ISNUMBER(G$1)),IF(OFFSET(CountryData!$A$1,'Quality check'!$A181-1,'Quality check'!G$1-1)=0,"",OFFSET(CountryData!$A$1,'Quality check'!$A181-1,'Quality check'!G$1-1)),"")</f>
        <v/>
      </c>
      <c r="H181" s="202" t="str">
        <f ca="1">IF(AND(ISNUMBER($A181),ISNUMBER(H$1)),IF(OFFSET(CountryData!$A$1,'Quality check'!$A181-1,'Quality check'!H$1-1)=0,"",OFFSET(CountryData!$A$1,'Quality check'!$A181-1,'Quality check'!H$1-1)),"")</f>
        <v/>
      </c>
      <c r="I181" s="202" t="str">
        <f ca="1">IF(AND(ISNUMBER($A181),ISNUMBER(I$1)),IF(OFFSET(CountryData!$A$1,'Quality check'!$A181-1,'Quality check'!I$1-1)=0,"",OFFSET(CountryData!$A$1,'Quality check'!$A181-1,'Quality check'!I$1-1)),"")</f>
        <v/>
      </c>
      <c r="J181" s="203" t="str">
        <f ca="1">IF(AND(ISNUMBER($A181),ISNUMBER(J$1)),IF(OFFSET(CountryData!$A$1,'Quality check'!$A181-1,'Quality check'!J$1-1)=0,"",OFFSET(CountryData!$A$1,'Quality check'!$A181-1,'Quality check'!J$1-1)),"")</f>
        <v/>
      </c>
      <c r="K181" s="203" t="str">
        <f ca="1">IF(AND(ISNUMBER($A181),ISNUMBER(K$1)),IF(OFFSET(CountryData!$A$1,'Quality check'!$A181-1,'Quality check'!K$1-1)=0,"",OFFSET(CountryData!$A$1,'Quality check'!$A181-1,'Quality check'!K$1-1)),"")</f>
        <v/>
      </c>
      <c r="L181" s="203" t="str">
        <f ca="1">IF(AND(ISNUMBER($A181),ISNUMBER(L$1)),IF(OFFSET(CountryData!$A$1,'Quality check'!$A181-1,'Quality check'!L$1-1)=0,"",OFFSET(CountryData!$A$1,'Quality check'!$A181-1,'Quality check'!L$1-1)),"")</f>
        <v/>
      </c>
      <c r="M181" s="203" t="str">
        <f ca="1">IF(AND(ISNUMBER($A181),ISNUMBER(M$1)),IF(OFFSET(CountryData!$A$1,'Quality check'!$A181-1,'Quality check'!M$1-1)=0,"",OFFSET(CountryData!$A$1,'Quality check'!$A181-1,'Quality check'!M$1-1)),"")</f>
        <v/>
      </c>
      <c r="N181" s="203" t="str">
        <f ca="1">IF(AND(ISNUMBER($A181),ISNUMBER(N$1)),IF(OFFSET(CountryData!$A$1,'Quality check'!$A181-1,'Quality check'!N$1-1)=0,"",OFFSET(CountryData!$A$1,'Quality check'!$A181-1,'Quality check'!N$1-1)),"")</f>
        <v/>
      </c>
      <c r="O181" s="203" t="str">
        <f ca="1">IF(AND(ISNUMBER($A181),ISNUMBER(O$1)),IF(OFFSET(CountryData!$A$1,'Quality check'!$A181-1,'Quality check'!O$1-1)=0,"",OFFSET(CountryData!$A$1,'Quality check'!$A181-1,'Quality check'!O$1-1)),"")</f>
        <v/>
      </c>
      <c r="P181" s="203" t="str">
        <f ca="1">IF(AND(ISNUMBER($A181),ISNUMBER(P$1)),IF(OFFSET(CountryData!$A$1,'Quality check'!$A181-1,'Quality check'!P$1-1)=0,"",OFFSET(CountryData!$A$1,'Quality check'!$A181-1,'Quality check'!P$1-1)),"")</f>
        <v/>
      </c>
      <c r="Q181" s="203" t="str">
        <f ca="1">IF(AND(ISNUMBER($A181),ISNUMBER(Q$1)),IF(OFFSET(CountryData!$A$1,'Quality check'!$A181-1,'Quality check'!Q$1-1)=0,"",OFFSET(CountryData!$A$1,'Quality check'!$A181-1,'Quality check'!Q$1-1)),"")</f>
        <v/>
      </c>
      <c r="R181" s="203" t="str">
        <f ca="1">IF(AND(ISNUMBER($A181),ISNUMBER(R$1)),IF(OFFSET(CountryData!$A$1,'Quality check'!$A181-1,'Quality check'!R$1-1)=0,"",OFFSET(CountryData!$A$1,'Quality check'!$A181-1,'Quality check'!R$1-1)),"")</f>
        <v/>
      </c>
      <c r="S181" s="203" t="str">
        <f ca="1">IF(AND(ISNUMBER($A181),ISNUMBER(S$1)),IF(OFFSET(CountryData!$A$1,'Quality check'!$A181-1,'Quality check'!S$1-1)=0,"",OFFSET(CountryData!$A$1,'Quality check'!$A181-1,'Quality check'!S$1-1)),"")</f>
        <v/>
      </c>
      <c r="T181" s="202" t="str">
        <f ca="1">IF(AND(ISNUMBER($A181),ISNUMBER(T$1)),IF(OFFSET(CountryData!$A$1,'Quality check'!$A181-1,'Quality check'!T$1-1)=0,"",OFFSET(CountryData!$A$1,'Quality check'!$A181-1,'Quality check'!T$1-1)),"")</f>
        <v/>
      </c>
      <c r="U181" s="203" t="str">
        <f ca="1">IF(AND(ISNUMBER($A181),ISNUMBER(U$1)),IF(OFFSET(CountryData!$A$1,'Quality check'!$A181-1,'Quality check'!U$1-1)=0,"",OFFSET(CountryData!$A$1,'Quality check'!$A181-1,'Quality check'!U$1-1)),"")</f>
        <v/>
      </c>
      <c r="V181" s="203" t="str">
        <f ca="1">IF(AND(ISNUMBER($A181),ISNUMBER(V$1)),IF(OFFSET(CountryData!$A$1,'Quality check'!$A181-1,'Quality check'!V$1-1)=0,"",OFFSET(CountryData!$A$1,'Quality check'!$A181-1,'Quality check'!V$1-1)),"")</f>
        <v/>
      </c>
      <c r="W181" s="202" t="str">
        <f ca="1">IF(AND(ISNUMBER($A181),ISNUMBER(W$1)),IF(OFFSET(CountryData!$A$1,'Quality check'!$A181-1,'Quality check'!W$1-1)=0,"",OFFSET(CountryData!$A$1,'Quality check'!$A181-1,'Quality check'!W$1-1)),"")</f>
        <v/>
      </c>
      <c r="X181" s="202" t="str">
        <f ca="1">IF(AND(ISNUMBER($A181),ISNUMBER(X$1)),IF(OFFSET(CountryData!$A$1,'Quality check'!$A181-1,'Quality check'!X$1-1)=0,"",OFFSET(CountryData!$A$1,'Quality check'!$A181-1,'Quality check'!X$1-1)),"")</f>
        <v/>
      </c>
      <c r="Y181" s="202" t="str">
        <f ca="1">IF(AND(ISNUMBER($A181),ISNUMBER(Y$1)),IF(OFFSET(CountryData!$A$1,'Quality check'!$A181-1,'Quality check'!Y$1-1)=0,"",OFFSET(CountryData!$A$1,'Quality check'!$A181-1,'Quality check'!Y$1-1)),"")</f>
        <v/>
      </c>
      <c r="Z181" s="202" t="str">
        <f ca="1">IF(AND(ISNUMBER($A181),ISNUMBER(Z$1)),IF(OFFSET(CountryData!$A$1,'Quality check'!$A181-1,'Quality check'!Z$1-1)=0,"",OFFSET(CountryData!$A$1,'Quality check'!$A181-1,'Quality check'!Z$1-1)),"")</f>
        <v/>
      </c>
      <c r="AA181" s="203" t="str">
        <f ca="1">IF(AND(ISNUMBER($A181),ISNUMBER(AA$1)),IF(OFFSET(CountryData!$A$1,'Quality check'!$A181-1,'Quality check'!AA$1-1)=0,"",OFFSET(CountryData!$A$1,'Quality check'!$A181-1,'Quality check'!AA$1-1)),"")</f>
        <v/>
      </c>
      <c r="AB181" s="203" t="str">
        <f ca="1">IF(AND(ISNUMBER($A181),ISNUMBER(AB$1)),IF(OFFSET(CountryData!$A$1,'Quality check'!$A181-1,'Quality check'!AB$1-1)=0,"",OFFSET(CountryData!$A$1,'Quality check'!$A181-1,'Quality check'!AB$1-1)),"")</f>
        <v/>
      </c>
      <c r="AC181" s="203" t="str">
        <f ca="1">IF(AND(ISNUMBER($A181),ISNUMBER(AC$1)),IF(OFFSET(CountryData!$A$1,'Quality check'!$A181-1,'Quality check'!AC$1-1)=0,"",OFFSET(CountryData!$A$1,'Quality check'!$A181-1,'Quality check'!AC$1-1)),"")</f>
        <v/>
      </c>
      <c r="AD181" s="203" t="str">
        <f ca="1">IF(AND(ISNUMBER($A181),ISNUMBER(AD$1)),IF(OFFSET(CountryData!$A$1,'Quality check'!$A181-1,'Quality check'!AD$1-1)=0,"",OFFSET(CountryData!$A$1,'Quality check'!$A181-1,'Quality check'!AD$1-1)),"")</f>
        <v/>
      </c>
      <c r="AE181" s="202" t="str">
        <f ca="1">IF(AND(ISNUMBER($A181),ISNUMBER(AE$1)),IF(OFFSET(CountryData!$A$1,'Quality check'!$A181-1,'Quality check'!AE$1-1)=0,"",OFFSET(CountryData!$A$1,'Quality check'!$A181-1,'Quality check'!AE$1-1)),"")</f>
        <v/>
      </c>
      <c r="AF181" s="308" t="str">
        <f ca="1">IF(AND(ISNUMBER($A181),ISNUMBER(AF$1)),IF(OFFSET(CountryData!$A$1,'Quality check'!$A181-1,'Quality check'!AF$1-1)=0,"",OFFSET(CountryData!$A$1,'Quality check'!$A181-1,'Quality check'!AF$1-1)),"")</f>
        <v/>
      </c>
      <c r="AG181" s="203" t="str">
        <f ca="1">IF(AND(ISNUMBER($A181),ISNUMBER(AG$1)),IF(OFFSET(CountryData!$A$1,'Quality check'!$A181-1,'Quality check'!AG$1-1)=0,"",OFFSET(CountryData!$A$1,'Quality check'!$A181-1,'Quality check'!AG$1-1)),"")</f>
        <v/>
      </c>
      <c r="AH181" s="203" t="str">
        <f ca="1">IF(AND(ISNUMBER($A181),ISNUMBER(AH$1)),IF(OFFSET(CountryData!$A$1,'Quality check'!$A181-1,'Quality check'!AH$1-1)=0,"",OFFSET(CountryData!$A$1,'Quality check'!$A181-1,'Quality check'!AH$1-1)),"")</f>
        <v/>
      </c>
      <c r="AI181" s="203" t="str">
        <f ca="1">IF(AND(ISNUMBER($A181),ISNUMBER(AI$1)),IF(OFFSET(CountryData!$A$1,'Quality check'!$A181-1,'Quality check'!AI$1-1)=0,"",OFFSET(CountryData!$A$1,'Quality check'!$A181-1,'Quality check'!AI$1-1)),"")</f>
        <v/>
      </c>
      <c r="AJ181" s="202" t="str">
        <f ca="1">IF(AND(ISNUMBER($A181),ISNUMBER(AJ$1)),IF(OFFSET(CountryData!$A$1,'Quality check'!$A181-1,'Quality check'!AJ$1-1)=0,"",OFFSET(CountryData!$A$1,'Quality check'!$A181-1,'Quality check'!AJ$1-1)),"")</f>
        <v/>
      </c>
      <c r="AK181" s="202" t="str">
        <f ca="1">IF(AND(ISNUMBER($A181),ISNUMBER(AK$1)),IF(OFFSET(CountryData!$A$1,'Quality check'!$A181-1,'Quality check'!AK$1-1)=0,"",OFFSET(CountryData!$A$1,'Quality check'!$A181-1,'Quality check'!AK$1-1)),"")</f>
        <v/>
      </c>
      <c r="AL181" s="202" t="str">
        <f ca="1">IF(AND(ISNUMBER($A181),ISNUMBER(AL$1)),IF(OFFSET(CountryData!$A$1,'Quality check'!$A181-1,'Quality check'!AL$1-1)=0,"",OFFSET(CountryData!$A$1,'Quality check'!$A181-1,'Quality check'!AL$1-1)),"")</f>
        <v/>
      </c>
      <c r="AM181" s="202" t="str">
        <f ca="1">IF(AND(ISNUMBER($A181),ISNUMBER(AM$1)),IF(OFFSET(CountryData!$A$1,'Quality check'!$A181-1,'Quality check'!AM$1-1)=0,"",OFFSET(CountryData!$A$1,'Quality check'!$A181-1,'Quality check'!AM$1-1)),"")</f>
        <v/>
      </c>
      <c r="AN181" s="202" t="str">
        <f ca="1">IF(AND(ISNUMBER($A181),ISNUMBER(AN$1)),IF(OFFSET(CountryData!$A$1,'Quality check'!$A181-1,'Quality check'!AN$1-1)=0,"",OFFSET(CountryData!$A$1,'Quality check'!$A181-1,'Quality check'!AN$1-1)),"")</f>
        <v/>
      </c>
      <c r="AO181" s="203" t="str">
        <f ca="1">IF(AND(ISNUMBER($A181),ISNUMBER(AO$1)),IF(OFFSET(CountryData!$A$1,'Quality check'!$A181-1,'Quality check'!AO$1-1)=0,"",OFFSET(CountryData!$A$1,'Quality check'!$A181-1,'Quality check'!AO$1-1)),"")</f>
        <v/>
      </c>
      <c r="AP181" s="203" t="str">
        <f ca="1">IF(AND(ISNUMBER($A181),ISNUMBER(AP$1)),IF(OFFSET(CountryData!$A$1,'Quality check'!$A181-1,'Quality check'!AP$1-1)=0,"",OFFSET(CountryData!$A$1,'Quality check'!$A181-1,'Quality check'!AP$1-1)),"")</f>
        <v/>
      </c>
      <c r="AQ181" s="202" t="str">
        <f ca="1">IF(AND(ISNUMBER($A181),ISNUMBER(AQ$1)),IF(OFFSET(CountryData!$A$1,'Quality check'!$A181-1,'Quality check'!AQ$1-1)=0,"",OFFSET(CountryData!$A$1,'Quality check'!$A181-1,'Quality check'!AQ$1-1)),"")</f>
        <v/>
      </c>
      <c r="AR181" s="202" t="str">
        <f ca="1">IF(AND(ISNUMBER($A181),ISNUMBER(AR$1)),IF(OFFSET(CountryData!$A$1,'Quality check'!$A181-1,'Quality check'!AR$1-1)=0,"",OFFSET(CountryData!$A$1,'Quality check'!$A181-1,'Quality check'!AR$1-1)),"")</f>
        <v/>
      </c>
      <c r="AS181" s="202" t="str">
        <f ca="1">IF(AND(ISNUMBER($A181),ISNUMBER(AS$1)),IF(OFFSET(CountryData!$A$1,'Quality check'!$A181-1,'Quality check'!AS$1-1)=0,"",OFFSET(CountryData!$A$1,'Quality check'!$A181-1,'Quality check'!AS$1-1)),"")</f>
        <v/>
      </c>
      <c r="AT181" s="202" t="str">
        <f ca="1">IF(AND(ISNUMBER($A181),ISNUMBER(AT$1)),IF(OFFSET(CountryData!$A$1,'Quality check'!$A181-1,'Quality check'!AT$1-1)=0,"",OFFSET(CountryData!$A$1,'Quality check'!$A181-1,'Quality check'!AT$1-1)),"")</f>
        <v/>
      </c>
      <c r="AU181" s="202" t="str">
        <f ca="1">IF(AND(ISNUMBER($A181),ISNUMBER(AU$1)),IF(OFFSET(CountryData!$A$1,'Quality check'!$A181-1,'Quality check'!AU$1-1)=0,"",OFFSET(CountryData!$A$1,'Quality check'!$A181-1,'Quality check'!AU$1-1)),"")</f>
        <v/>
      </c>
      <c r="AV181" s="202" t="str">
        <f ca="1">IF(AND(ISNUMBER($A181),ISNUMBER(AV$1)),IF(OFFSET(CountryData!$A$1,'Quality check'!$A181-1,'Quality check'!AV$1-1)=0,"",OFFSET(CountryData!$A$1,'Quality check'!$A181-1,'Quality check'!AV$1-1)),"")</f>
        <v/>
      </c>
      <c r="AW181" s="203" t="str">
        <f ca="1">IF(AND(ISNUMBER($A181),ISNUMBER(AW$1)),IF(OFFSET(CountryData!$A$1,'Quality check'!$A181-1,'Quality check'!AW$1-1)=0,"",OFFSET(CountryData!$A$1,'Quality check'!$A181-1,'Quality check'!AW$1-1)),"")</f>
        <v/>
      </c>
      <c r="AX181" s="203" t="str">
        <f ca="1">IF(AND(ISNUMBER($A181),ISNUMBER(AX$1)),IF(OFFSET(CountryData!$A$1,'Quality check'!$A181-1,'Quality check'!AX$1-1)=0,"",OFFSET(CountryData!$A$1,'Quality check'!$A181-1,'Quality check'!AX$1-1)),"")</f>
        <v/>
      </c>
      <c r="AY181" s="202" t="str">
        <f ca="1">IF(AND(ISNUMBER($A181),ISNUMBER(AY$1)),IF(OFFSET(CountryData!$A$1,'Quality check'!$A181-1,'Quality check'!AY$1-1)=0,"",OFFSET(CountryData!$A$1,'Quality check'!$A181-1,'Quality check'!AY$1-1)),"")</f>
        <v/>
      </c>
      <c r="AZ181" s="202" t="str">
        <f ca="1">IF(AND(ISNUMBER($A181),ISNUMBER(AZ$1)),IF(OFFSET(CountryData!$A$1,'Quality check'!$A181-1,'Quality check'!AZ$1-1)=0,"",OFFSET(CountryData!$A$1,'Quality check'!$A181-1,'Quality check'!AZ$1-1)),"")</f>
        <v/>
      </c>
      <c r="BA181" s="202" t="str">
        <f ca="1">IF(AND(ISNUMBER($A181),ISNUMBER(BA$1)),IF(OFFSET(CountryData!$A$1,'Quality check'!$A181-1,'Quality check'!BA$1-1)=0,"",OFFSET(CountryData!$A$1,'Quality check'!$A181-1,'Quality check'!BA$1-1)),"")</f>
        <v/>
      </c>
      <c r="BB181" s="202" t="str">
        <f ca="1">IF(AND(ISNUMBER($A181),ISNUMBER(BB$1)),IF(OFFSET(CountryData!$A$1,'Quality check'!$A181-1,'Quality check'!BB$1-1)=0,"",OFFSET(CountryData!$A$1,'Quality check'!$A181-1,'Quality check'!BB$1-1)),"")</f>
        <v/>
      </c>
      <c r="BC181" s="202" t="str">
        <f ca="1">IF(AND(ISNUMBER($A181),ISNUMBER(BC$1)),IF(OFFSET(CountryData!$A$1,'Quality check'!$A181-1,'Quality check'!BC$1-1)=0,"",OFFSET(CountryData!$A$1,'Quality check'!$A181-1,'Quality check'!BC$1-1)),"")</f>
        <v/>
      </c>
      <c r="BD181" s="313" t="str">
        <f ca="1">IF(AND(ISNUMBER($A181),ISNUMBER(BD$1)),IF(OFFSET(CountryData!$A$1,'Quality check'!$A181-1,'Quality check'!BD$1-1)=0,"",OFFSET(CountryData!$A$1,'Quality check'!$A181-1,'Quality check'!BD$1-1)),"")</f>
        <v/>
      </c>
      <c r="BE181" s="313" t="str">
        <f ca="1">IF(AND(ISNUMBER($A181),ISNUMBER(BE$1)),IF(OFFSET(CountryData!$A$1,'Quality check'!$A181-1,'Quality check'!BE$1-1)=0,"",OFFSET(CountryData!$A$1,'Quality check'!$A181-1,'Quality check'!BE$1-1)),"")</f>
        <v/>
      </c>
      <c r="BF181" s="313" t="str">
        <f ca="1">IF(AND(ISNUMBER($A181),ISNUMBER(BF$1)),IF(OFFSET(CountryData!$A$1,'Quality check'!$A181-1,'Quality check'!BF$1-1)=0,"",OFFSET(CountryData!$A$1,'Quality check'!$A181-1,'Quality check'!BF$1-1)),"")</f>
        <v/>
      </c>
      <c r="BG181" s="203" t="str">
        <f ca="1">IF(AND(ISNUMBER($A181),ISNUMBER(BG$1)),IF(OFFSET(CountryData!$A$1,'Quality check'!$A181-1,'Quality check'!BG$1-1)=0,"",OFFSET(CountryData!$A$1,'Quality check'!$A181-1,'Quality check'!BG$1-1)),"")</f>
        <v/>
      </c>
      <c r="BH181" s="202" t="str">
        <f ca="1">IF(AND(ISNUMBER($A181),ISNUMBER(BH$1)),IF(OFFSET(CountryData!$A$1,'Quality check'!$A181-1,'Quality check'!BH$1-1)=0,"",OFFSET(CountryData!$A$1,'Quality check'!$A181-1,'Quality check'!BH$1-1)),"")</f>
        <v/>
      </c>
      <c r="BI181" s="203" t="str">
        <f ca="1">IF(AND(ISNUMBER($A181),ISNUMBER(BI$1)),IF(OFFSET(CountryData!$A$1,'Quality check'!$A181-1,'Quality check'!BI$1-1)=0,"",OFFSET(CountryData!$A$1,'Quality check'!$A181-1,'Quality check'!BI$1-1)),"")</f>
        <v/>
      </c>
      <c r="BJ181" s="202" t="str">
        <f ca="1">IF(AND(ISNUMBER($A181),ISNUMBER(BJ$1)),IF(OFFSET(CountryData!$A$1,'Quality check'!$A181-1,'Quality check'!BJ$1-1)=0,"",OFFSET(CountryData!$A$1,'Quality check'!$A181-1,'Quality check'!BJ$1-1)),"")</f>
        <v/>
      </c>
      <c r="BK181" s="202" t="str">
        <f ca="1">IF(AND(ISNUMBER($A181),ISNUMBER(BK$1)),IF(OFFSET(CountryData!$A$1,'Quality check'!$A181-1,'Quality check'!BK$1-1)=0,"",OFFSET(CountryData!$A$1,'Quality check'!$A181-1,'Quality check'!BK$1-1)),"")</f>
        <v/>
      </c>
      <c r="BL181" s="308" t="str">
        <f ca="1">IF(AND(ISNUMBER($A181),ISNUMBER(BL$1)),IF(OFFSET(CountryData!$A$1,'Quality check'!$A181-1,'Quality check'!BL$1-1)=0,"",OFFSET(CountryData!$A$1,'Quality check'!$A181-1,'Quality check'!BL$1-1)),"")</f>
        <v/>
      </c>
      <c r="BM181" s="308" t="str">
        <f ca="1">IF(AND(ISNUMBER($A181),ISNUMBER(BM$1)),IF(OFFSET(CountryData!$A$1,'Quality check'!$A181-1,'Quality check'!BM$1-1)=0,"",OFFSET(CountryData!$A$1,'Quality check'!$A181-1,'Quality check'!BM$1-1)),"")</f>
        <v/>
      </c>
      <c r="BN181" s="308" t="str">
        <f ca="1">IF(AND(ISNUMBER($A181),ISNUMBER(BN$1)),IF(OFFSET(CountryData!$A$1,'Quality check'!$A181-1,'Quality check'!BN$1-1)=0,"",OFFSET(CountryData!$A$1,'Quality check'!$A181-1,'Quality check'!BN$1-1)),"")</f>
        <v/>
      </c>
      <c r="BO181" s="308" t="str">
        <f ca="1">IF(AND(ISNUMBER($A181),ISNUMBER(BO$1)),IF(OFFSET(CountryData!$A$1,'Quality check'!$A181-1,'Quality check'!BO$1-1)=0,"",OFFSET(CountryData!$A$1,'Quality check'!$A181-1,'Quality check'!BO$1-1)),"")</f>
        <v/>
      </c>
      <c r="BP181" s="308" t="str">
        <f ca="1">IF(AND(ISNUMBER($A181),ISNUMBER(BP$1)),IF(OFFSET(CountryData!$A$1,'Quality check'!$A181-1,'Quality check'!BP$1-1)=0,"",OFFSET(CountryData!$A$1,'Quality check'!$A181-1,'Quality check'!BP$1-1)),"")</f>
        <v/>
      </c>
      <c r="BQ181" s="308" t="str">
        <f ca="1">IF(AND(ISNUMBER($A181),ISNUMBER(BQ$1)),IF(OFFSET(CountryData!$A$1,'Quality check'!$A181-1,'Quality check'!BQ$1-1)=0,"",OFFSET(CountryData!$A$1,'Quality check'!$A181-1,'Quality check'!BQ$1-1)),"")</f>
        <v/>
      </c>
      <c r="BR181" s="308" t="str">
        <f ca="1">IF(AND(ISNUMBER($A181),ISNUMBER(BR$1)),IF(OFFSET(CountryData!$A$1,'Quality check'!$A181-1,'Quality check'!BR$1-1)=0,"",OFFSET(CountryData!$A$1,'Quality check'!$A181-1,'Quality check'!BR$1-1)),"")</f>
        <v/>
      </c>
      <c r="BS181" s="308" t="str">
        <f ca="1">IF(AND(ISNUMBER($A181),ISNUMBER(BS$1)),IF(OFFSET(CountryData!$A$1,'Quality check'!$A181-1,'Quality check'!BS$1-1)=0,"",OFFSET(CountryData!$A$1,'Quality check'!$A181-1,'Quality check'!BS$1-1)),"")</f>
        <v/>
      </c>
      <c r="BT181" s="308" t="str">
        <f ca="1">IF(AND(ISNUMBER($A181),ISNUMBER(BT$1)),IF(OFFSET(CountryData!$A$1,'Quality check'!$A181-1,'Quality check'!BT$1-1)=0,"",OFFSET(CountryData!$A$1,'Quality check'!$A181-1,'Quality check'!BT$1-1)),"")</f>
        <v/>
      </c>
      <c r="BU181" s="308" t="str">
        <f ca="1">IF(AND(ISNUMBER($A181),ISNUMBER(BU$1)),IF(OFFSET(CountryData!$A$1,'Quality check'!$A181-1,'Quality check'!BU$1-1)=0,"",OFFSET(CountryData!$A$1,'Quality check'!$A181-1,'Quality check'!BU$1-1)),"")</f>
        <v/>
      </c>
      <c r="BV181" s="308" t="str">
        <f ca="1">IF(AND(ISNUMBER($A181),ISNUMBER(BV$1)),IF(OFFSET(CountryData!$A$1,'Quality check'!$A181-1,'Quality check'!BV$1-1)=0,"",OFFSET(CountryData!$A$1,'Quality check'!$A181-1,'Quality check'!BV$1-1)),"")</f>
        <v/>
      </c>
      <c r="BW181" s="308" t="str">
        <f ca="1">IF(AND(ISNUMBER($A181),ISNUMBER(BW$1)),IF(OFFSET(CountryData!$A$1,'Quality check'!$A181-1,'Quality check'!BW$1-1)=0,"",OFFSET(CountryData!$A$1,'Quality check'!$A181-1,'Quality check'!BW$1-1)),"")</f>
        <v/>
      </c>
      <c r="BX181" s="202" t="str">
        <f ca="1">IF(AND(ISNUMBER($A181),ISNUMBER(BX$1)),IF(OFFSET(CountryData!$A$1,'Quality check'!$A181-1,'Quality check'!BX$1-1)=0,"",OFFSET(CountryData!$A$1,'Quality check'!$A181-1,'Quality check'!BX$1-1)),"")</f>
        <v/>
      </c>
      <c r="BY181" s="308" t="str">
        <f ca="1">IF(AND(ISNUMBER($A181),ISNUMBER(BY$1)),IF(OFFSET(CountryData!$A$1,'Quality check'!$A181-1,'Quality check'!BY$1-1)=0,"",OFFSET(CountryData!$A$1,'Quality check'!$A181-1,'Quality check'!BY$1-1)),"")</f>
        <v/>
      </c>
      <c r="BZ181" s="308" t="str">
        <f ca="1">IF(AND(ISNUMBER($A181),ISNUMBER(BZ$1)),IF(OFFSET(CountryData!$A$1,'Quality check'!$A181-1,'Quality check'!BZ$1-1)=0,"",OFFSET(CountryData!$A$1,'Quality check'!$A181-1,'Quality check'!BZ$1-1)),"")</f>
        <v/>
      </c>
      <c r="CA181" s="308" t="str">
        <f ca="1">IF(AND(ISNUMBER($A181),ISNUMBER(CA$1)),IF(OFFSET(CountryData!$A$1,'Quality check'!$A181-1,'Quality check'!CA$1-1)=0,"",OFFSET(CountryData!$A$1,'Quality check'!$A181-1,'Quality check'!CA$1-1)),"")</f>
        <v/>
      </c>
      <c r="CB181" s="308" t="str">
        <f ca="1">IF(AND(ISNUMBER($A181),ISNUMBER(CB$1)),IF(OFFSET(CountryData!$A$1,'Quality check'!$A181-1,'Quality check'!CB$1-1)=0,"",OFFSET(CountryData!$A$1,'Quality check'!$A181-1,'Quality check'!CB$1-1)),"")</f>
        <v/>
      </c>
      <c r="CC181" s="308" t="str">
        <f ca="1">IF(AND(ISNUMBER($A181),ISNUMBER(CC$1)),IF(OFFSET(CountryData!$A$1,'Quality check'!$A181-1,'Quality check'!CC$1-1)=0,"",OFFSET(CountryData!$A$1,'Quality check'!$A181-1,'Quality check'!CC$1-1)),"")</f>
        <v/>
      </c>
      <c r="CD181" s="308" t="str">
        <f ca="1">IF(AND(ISNUMBER($A181),ISNUMBER(CD$1)),IF(OFFSET(CountryData!$A$1,'Quality check'!$A181-1,'Quality check'!CD$1-1)=0,"",OFFSET(CountryData!$A$1,'Quality check'!$A181-1,'Quality check'!CD$1-1)),"")</f>
        <v/>
      </c>
      <c r="CE181" s="308" t="str">
        <f ca="1">IF(AND(ISNUMBER($A181),ISNUMBER(CE$1)),IF(OFFSET(CountryData!$A$1,'Quality check'!$A181-1,'Quality check'!CE$1-1)=0,"",OFFSET(CountryData!$A$1,'Quality check'!$A181-1,'Quality check'!CE$1-1)),"")</f>
        <v/>
      </c>
      <c r="CF181" s="308" t="str">
        <f ca="1">IF(AND(ISNUMBER($A181),ISNUMBER(CF$1)),IF(OFFSET(CountryData!$A$1,'Quality check'!$A181-1,'Quality check'!CF$1-1)=0,"",OFFSET(CountryData!$A$1,'Quality check'!$A181-1,'Quality check'!CF$1-1)),"")</f>
        <v/>
      </c>
      <c r="CG181" s="308" t="str">
        <f ca="1">IF(AND(ISNUMBER($A181),ISNUMBER(CG$1)),IF(OFFSET(CountryData!$A$1,'Quality check'!$A181-1,'Quality check'!CG$1-1)=0,"",OFFSET(CountryData!$A$1,'Quality check'!$A181-1,'Quality check'!CG$1-1)),"")</f>
        <v/>
      </c>
      <c r="CH181" s="308" t="str">
        <f ca="1">IF(AND(ISNUMBER($A181),ISNUMBER(CH$1)),IF(OFFSET(CountryData!$A$1,'Quality check'!$A181-1,'Quality check'!CH$1-1)=0,"",OFFSET(CountryData!$A$1,'Quality check'!$A181-1,'Quality check'!CH$1-1)),"")</f>
        <v/>
      </c>
      <c r="CI181" s="308" t="str">
        <f ca="1">IF(AND(ISNUMBER($A181),ISNUMBER(CI$1)),IF(OFFSET(CountryData!$A$1,'Quality check'!$A181-1,'Quality check'!CI$1-1)=0,"",OFFSET(CountryData!$A$1,'Quality check'!$A181-1,'Quality check'!CI$1-1)),"")</f>
        <v/>
      </c>
      <c r="CJ181" s="308" t="str">
        <f ca="1">IF(AND(ISNUMBER($A181),ISNUMBER(CJ$1)),IF(OFFSET(CountryData!$A$1,'Quality check'!$A181-1,'Quality check'!CJ$1-1)=0,"",OFFSET(CountryData!$A$1,'Quality check'!$A181-1,'Quality check'!CJ$1-1)),"")</f>
        <v/>
      </c>
      <c r="CK181" s="202" t="str">
        <f ca="1">IF(AND(ISNUMBER($A181),ISNUMBER(CK$1)),IF(OFFSET(CountryData!$A$1,'Quality check'!$A181-1,'Quality check'!CK$1-1)=0,"",OFFSET(CountryData!$A$1,'Quality check'!$A181-1,'Quality check'!CK$1-1)),"")</f>
        <v/>
      </c>
      <c r="CL181" s="308" t="str">
        <f ca="1">IF(AND(ISNUMBER($A181),ISNUMBER(CL$1)),IF(OFFSET(CountryData!$A$1,'Quality check'!$A181-1,'Quality check'!CL$1-1)=0,"",OFFSET(CountryData!$A$1,'Quality check'!$A181-1,'Quality check'!CL$1-1)),"")</f>
        <v/>
      </c>
      <c r="CM181" s="308" t="str">
        <f ca="1">IF(AND(ISNUMBER($A181),ISNUMBER(CM$1)),IF(OFFSET(CountryData!$A$1,'Quality check'!$A181-1,'Quality check'!CM$1-1)=0,"",OFFSET(CountryData!$A$1,'Quality check'!$A181-1,'Quality check'!CM$1-1)),"")</f>
        <v/>
      </c>
      <c r="CN181" s="308" t="str">
        <f ca="1">IF(AND(ISNUMBER($A181),ISNUMBER(CN$1)),IF(OFFSET(CountryData!$A$1,'Quality check'!$A181-1,'Quality check'!CN$1-1)=0,"",OFFSET(CountryData!$A$1,'Quality check'!$A181-1,'Quality check'!CN$1-1)),"")</f>
        <v/>
      </c>
      <c r="CO181" s="308" t="str">
        <f ca="1">IF(AND(ISNUMBER($A181),ISNUMBER(CO$1)),IF(OFFSET(CountryData!$A$1,'Quality check'!$A181-1,'Quality check'!CO$1-1)=0,"",OFFSET(CountryData!$A$1,'Quality check'!$A181-1,'Quality check'!CO$1-1)),"")</f>
        <v/>
      </c>
      <c r="CP181" s="308" t="str">
        <f ca="1">IF(AND(ISNUMBER($A181),ISNUMBER(CP$1)),IF(OFFSET(CountryData!$A$1,'Quality check'!$A181-1,'Quality check'!CP$1-1)=0,"",OFFSET(CountryData!$A$1,'Quality check'!$A181-1,'Quality check'!CP$1-1)),"")</f>
        <v/>
      </c>
      <c r="CQ181" s="308" t="str">
        <f ca="1">IF(AND(ISNUMBER($A181),ISNUMBER(CQ$1)),IF(OFFSET(CountryData!$A$1,'Quality check'!$A181-1,'Quality check'!CQ$1-1)=0,"",OFFSET(CountryData!$A$1,'Quality check'!$A181-1,'Quality check'!CQ$1-1)),"")</f>
        <v/>
      </c>
      <c r="CR181" s="203" t="str">
        <f ca="1">IF(AND(ISNUMBER($A181),ISNUMBER(CR$1)),IF(OFFSET(CountryData!$A$1,'Quality check'!$A181-1,'Quality check'!CR$1-1)=0,"",OFFSET(CountryData!$A$1,'Quality check'!$A181-1,'Quality check'!CR$1-1)),"")</f>
        <v/>
      </c>
      <c r="CS181" s="203" t="str">
        <f ca="1">IF(AND(ISNUMBER($A181),ISNUMBER(CS$1)),IF(OFFSET(CountryData!$A$1,'Quality check'!$A181-1,'Quality check'!CS$1-1)=0,"",OFFSET(CountryData!$A$1,'Quality check'!$A181-1,'Quality check'!CS$1-1)),"")</f>
        <v/>
      </c>
      <c r="CT181" s="203" t="str">
        <f ca="1">IF(AND(ISNUMBER($A181),ISNUMBER(CT$1)),IF(OFFSET(CountryData!$A$1,'Quality check'!$A181-1,'Quality check'!CT$1-1)=0,"",OFFSET(CountryData!$A$1,'Quality check'!$A181-1,'Quality check'!CT$1-1)),"")</f>
        <v/>
      </c>
      <c r="CU181" s="203" t="str">
        <f ca="1">IF(AND(ISNUMBER($A181),ISNUMBER(CU$1)),IF(OFFSET(CountryData!$A$1,'Quality check'!$A181-1,'Quality check'!CU$1-1)=0,"",OFFSET(CountryData!$A$1,'Quality check'!$A181-1,'Quality check'!CU$1-1)),"")</f>
        <v/>
      </c>
      <c r="CV181" s="203" t="str">
        <f ca="1">IF(AND(ISNUMBER($A181),ISNUMBER(CV$1)),IF(OFFSET(CountryData!$A$1,'Quality check'!$A181-1,'Quality check'!CV$1-1)=0,"",OFFSET(CountryData!$A$1,'Quality check'!$A181-1,'Quality check'!CV$1-1)),"")</f>
        <v/>
      </c>
      <c r="CW181" s="203" t="str">
        <f ca="1">IF(AND(ISNUMBER($A181),ISNUMBER(CW$1)),IF(OFFSET(CountryData!$A$1,'Quality check'!$A181-1,'Quality check'!CW$1-1)=0,"",OFFSET(CountryData!$A$1,'Quality check'!$A181-1,'Quality check'!CW$1-1)),"")</f>
        <v/>
      </c>
      <c r="CX181" s="203" t="str">
        <f ca="1">IF(AND(ISNUMBER($A181),ISNUMBER(CX$1)),IF(OFFSET(CountryData!$A$1,'Quality check'!$A181-1,'Quality check'!CX$1-1)=0,"",OFFSET(CountryData!$A$1,'Quality check'!$A181-1,'Quality check'!CX$1-1)),"")</f>
        <v/>
      </c>
      <c r="CY181" s="203" t="str">
        <f ca="1">IF(AND(ISNUMBER($A181),ISNUMBER(CY$1)),IF(OFFSET(CountryData!$A$1,'Quality check'!$A181-1,'Quality check'!CY$1-1)=0,"",OFFSET(CountryData!$A$1,'Quality check'!$A181-1,'Quality check'!CY$1-1)),"")</f>
        <v/>
      </c>
      <c r="CZ181" s="308" t="str">
        <f ca="1">IF(AND(ISNUMBER($A181),ISNUMBER(CZ$1)),IF(OFFSET(CountryData!$A$1,'Quality check'!$A181-1,'Quality check'!CZ$1-1)=0,"",OFFSET(CountryData!$A$1,'Quality check'!$A181-1,'Quality check'!CZ$1-1)),"")</f>
        <v/>
      </c>
      <c r="DA181" s="308" t="str">
        <f ca="1">IF(AND(ISNUMBER($A181),ISNUMBER(DA$1)),IF(OFFSET(CountryData!$A$1,'Quality check'!$A181-1,'Quality check'!DA$1-1)=0,"",OFFSET(CountryData!$A$1,'Quality check'!$A181-1,'Quality check'!DA$1-1)),"")</f>
        <v/>
      </c>
      <c r="DB181" s="202" t="str">
        <f ca="1">IF(AND(ISNUMBER($A181),ISNUMBER(DB$1)),IF(OFFSET(CountryData!$A$1,'Quality check'!$A181-1,'Quality check'!DB$1-1)=0,"",OFFSET(CountryData!$A$1,'Quality check'!$A181-1,'Quality check'!DB$1-1)),"")</f>
        <v/>
      </c>
      <c r="DC181" s="308" t="str">
        <f ca="1">IF(AND(ISNUMBER($A181),ISNUMBER(DC$1)),IF(OFFSET(CountryData!$A$1,'Quality check'!$A181-1,'Quality check'!DC$1-1)=0,"",OFFSET(CountryData!$A$1,'Quality check'!$A181-1,'Quality check'!DC$1-1)),"")</f>
        <v/>
      </c>
      <c r="DD181" s="308" t="str">
        <f ca="1">IF(AND(ISNUMBER($A181),ISNUMBER(DD$1)),IF(OFFSET(CountryData!$A$1,'Quality check'!$A181-1,'Quality check'!DD$1-1)=0,"",OFFSET(CountryData!$A$1,'Quality check'!$A181-1,'Quality check'!DD$1-1)),"")</f>
        <v/>
      </c>
      <c r="DE181" s="202" t="str">
        <f ca="1">IF(AND(ISNUMBER($A181),ISNUMBER(DE$1)),IF(OFFSET(CountryData!$A$1,'Quality check'!$A181-1,'Quality check'!DE$1-1)=0,"",OFFSET(CountryData!$A$1,'Quality check'!$A181-1,'Quality check'!DE$1-1)),"")</f>
        <v/>
      </c>
      <c r="DF181" s="203" t="str">
        <f ca="1">IF(AND(ISNUMBER($A181),ISNUMBER(DF$1)),IF(OFFSET(CountryData!$A$1,'Quality check'!$A181-1,'Quality check'!DF$1-1)=0,"",OFFSET(CountryData!$A$1,'Quality check'!$A181-1,'Quality check'!DF$1-1)),"")</f>
        <v/>
      </c>
      <c r="DG181" s="308" t="str">
        <f ca="1">IF(AND(ISNUMBER($A181),ISNUMBER(DG$1)),IF(OFFSET(CountryData!$A$1,'Quality check'!$A181-1,'Quality check'!DG$1-1)=0,"",OFFSET(CountryData!$A$1,'Quality check'!$A181-1,'Quality check'!DG$1-1)),"")</f>
        <v/>
      </c>
      <c r="DH181" s="203" t="str">
        <f ca="1">IF(AND(ISNUMBER($A181),ISNUMBER(DH$1)),IF(OFFSET(CountryData!$A$1,'Quality check'!$A181-1,'Quality check'!DH$1-1)=0,"",OFFSET(CountryData!$A$1,'Quality check'!$A181-1,'Quality check'!DH$1-1)),"")</f>
        <v/>
      </c>
      <c r="DI181" s="308" t="str">
        <f ca="1">IF(AND(ISNUMBER($A181),ISNUMBER(DI$1)),IF(OFFSET(CountryData!$A$1,'Quality check'!$A181-1,'Quality check'!DI$1-1)=0,"",OFFSET(CountryData!$A$1,'Quality check'!$A181-1,'Quality check'!DI$1-1)),"")</f>
        <v/>
      </c>
      <c r="DJ181" s="308" t="str">
        <f ca="1">IF(AND(ISNUMBER($A181),ISNUMBER(DJ$1)),IF(OFFSET(CountryData!$A$1,'Quality check'!$A181-1,'Quality check'!DJ$1-1)=0,"",OFFSET(CountryData!$A$1,'Quality check'!$A181-1,'Quality check'!DJ$1-1)),"")</f>
        <v/>
      </c>
      <c r="DK181" s="203" t="str">
        <f ca="1">IF(AND(ISNUMBER($A181),ISNUMBER(DK$1)),IF(OFFSET(CountryData!$A$1,'Quality check'!$A181-1,'Quality check'!DK$1-1)=0,"",OFFSET(CountryData!$A$1,'Quality check'!$A181-1,'Quality check'!DK$1-1)),"")</f>
        <v/>
      </c>
      <c r="DL181" s="203" t="str">
        <f ca="1">IF(AND(ISNUMBER($A181),ISNUMBER(DL$1)),IF(OFFSET(CountryData!$A$1,'Quality check'!$A181-1,'Quality check'!DL$1-1)=0,"",OFFSET(CountryData!$A$1,'Quality check'!$A181-1,'Quality check'!DL$1-1)),"")</f>
        <v/>
      </c>
      <c r="DM181" s="203" t="str">
        <f ca="1">IF(AND(ISNUMBER($A181),ISNUMBER(DM$1)),IF(OFFSET(CountryData!$A$1,'Quality check'!$A181-1,'Quality check'!DM$1-1)=0,"",OFFSET(CountryData!$A$1,'Quality check'!$A181-1,'Quality check'!DM$1-1)),"")</f>
        <v/>
      </c>
      <c r="DN181" s="203" t="str">
        <f ca="1">IF(AND(ISNUMBER($A181),ISNUMBER(DN$1)),IF(OFFSET(CountryData!$A$1,'Quality check'!$A181-1,'Quality check'!DN$1-1)=0,"",OFFSET(CountryData!$A$1,'Quality check'!$A181-1,'Quality check'!DN$1-1)),"")</f>
        <v/>
      </c>
      <c r="DO181" t="str">
        <f ca="1">IF(AND(ISNUMBER($A181),ISNUMBER(DO$1)),IF(OFFSET(CountryData!$A$1,'Quality check'!$A181-1,'Quality check'!DO$1-1)=0,"",OFFSET(CountryData!$A$1,'Quality check'!$A181-1,'Quality check'!DO$1-1)),"")</f>
        <v/>
      </c>
      <c r="DP181" t="str">
        <f ca="1">IF(AND(ISNUMBER($A181),ISNUMBER(DP$1)),IF(OFFSET(CountryData!$A$1,'Quality check'!$A181-1,'Quality check'!DP$1-1)=0,"",OFFSET(CountryData!$A$1,'Quality check'!$A181-1,'Quality check'!DP$1-1)),"")</f>
        <v/>
      </c>
      <c r="EF181" t="str">
        <f t="shared" si="17"/>
        <v/>
      </c>
      <c r="EG181" t="str">
        <f t="shared" si="18"/>
        <v/>
      </c>
      <c r="EH181" t="str">
        <f t="shared" si="16"/>
        <v/>
      </c>
    </row>
    <row r="182" spans="1:138" x14ac:dyDescent="0.25">
      <c r="A182" s="114" t="str">
        <f>IF(ISNUMBER(MATCH(C182,CountryData!$EM:$EM,0)),MATCH(C182,CountryData!$EM:$EM,0),"")</f>
        <v/>
      </c>
      <c r="F182" s="203" t="str">
        <f ca="1">IF(AND(ISNUMBER($A182),ISNUMBER(F$1)),IF(OFFSET(CountryData!$A$1,'Quality check'!$A182-1,'Quality check'!F$1-1)=0,"",OFFSET(CountryData!$A$1,'Quality check'!$A182-1,'Quality check'!F$1-1)),"")</f>
        <v/>
      </c>
      <c r="G182" s="203" t="str">
        <f ca="1">IF(AND(ISNUMBER($A182),ISNUMBER(G$1)),IF(OFFSET(CountryData!$A$1,'Quality check'!$A182-1,'Quality check'!G$1-1)=0,"",OFFSET(CountryData!$A$1,'Quality check'!$A182-1,'Quality check'!G$1-1)),"")</f>
        <v/>
      </c>
      <c r="H182" s="202" t="str">
        <f ca="1">IF(AND(ISNUMBER($A182),ISNUMBER(H$1)),IF(OFFSET(CountryData!$A$1,'Quality check'!$A182-1,'Quality check'!H$1-1)=0,"",OFFSET(CountryData!$A$1,'Quality check'!$A182-1,'Quality check'!H$1-1)),"")</f>
        <v/>
      </c>
      <c r="I182" s="202" t="str">
        <f ca="1">IF(AND(ISNUMBER($A182),ISNUMBER(I$1)),IF(OFFSET(CountryData!$A$1,'Quality check'!$A182-1,'Quality check'!I$1-1)=0,"",OFFSET(CountryData!$A$1,'Quality check'!$A182-1,'Quality check'!I$1-1)),"")</f>
        <v/>
      </c>
      <c r="J182" s="203" t="str">
        <f ca="1">IF(AND(ISNUMBER($A182),ISNUMBER(J$1)),IF(OFFSET(CountryData!$A$1,'Quality check'!$A182-1,'Quality check'!J$1-1)=0,"",OFFSET(CountryData!$A$1,'Quality check'!$A182-1,'Quality check'!J$1-1)),"")</f>
        <v/>
      </c>
      <c r="K182" s="203" t="str">
        <f ca="1">IF(AND(ISNUMBER($A182),ISNUMBER(K$1)),IF(OFFSET(CountryData!$A$1,'Quality check'!$A182-1,'Quality check'!K$1-1)=0,"",OFFSET(CountryData!$A$1,'Quality check'!$A182-1,'Quality check'!K$1-1)),"")</f>
        <v/>
      </c>
      <c r="L182" s="203" t="str">
        <f ca="1">IF(AND(ISNUMBER($A182),ISNUMBER(L$1)),IF(OFFSET(CountryData!$A$1,'Quality check'!$A182-1,'Quality check'!L$1-1)=0,"",OFFSET(CountryData!$A$1,'Quality check'!$A182-1,'Quality check'!L$1-1)),"")</f>
        <v/>
      </c>
      <c r="M182" s="203" t="str">
        <f ca="1">IF(AND(ISNUMBER($A182),ISNUMBER(M$1)),IF(OFFSET(CountryData!$A$1,'Quality check'!$A182-1,'Quality check'!M$1-1)=0,"",OFFSET(CountryData!$A$1,'Quality check'!$A182-1,'Quality check'!M$1-1)),"")</f>
        <v/>
      </c>
      <c r="N182" s="203" t="str">
        <f ca="1">IF(AND(ISNUMBER($A182),ISNUMBER(N$1)),IF(OFFSET(CountryData!$A$1,'Quality check'!$A182-1,'Quality check'!N$1-1)=0,"",OFFSET(CountryData!$A$1,'Quality check'!$A182-1,'Quality check'!N$1-1)),"")</f>
        <v/>
      </c>
      <c r="O182" s="203" t="str">
        <f ca="1">IF(AND(ISNUMBER($A182),ISNUMBER(O$1)),IF(OFFSET(CountryData!$A$1,'Quality check'!$A182-1,'Quality check'!O$1-1)=0,"",OFFSET(CountryData!$A$1,'Quality check'!$A182-1,'Quality check'!O$1-1)),"")</f>
        <v/>
      </c>
      <c r="P182" s="203" t="str">
        <f ca="1">IF(AND(ISNUMBER($A182),ISNUMBER(P$1)),IF(OFFSET(CountryData!$A$1,'Quality check'!$A182-1,'Quality check'!P$1-1)=0,"",OFFSET(CountryData!$A$1,'Quality check'!$A182-1,'Quality check'!P$1-1)),"")</f>
        <v/>
      </c>
      <c r="Q182" s="203" t="str">
        <f ca="1">IF(AND(ISNUMBER($A182),ISNUMBER(Q$1)),IF(OFFSET(CountryData!$A$1,'Quality check'!$A182-1,'Quality check'!Q$1-1)=0,"",OFFSET(CountryData!$A$1,'Quality check'!$A182-1,'Quality check'!Q$1-1)),"")</f>
        <v/>
      </c>
      <c r="R182" s="203" t="str">
        <f ca="1">IF(AND(ISNUMBER($A182),ISNUMBER(R$1)),IF(OFFSET(CountryData!$A$1,'Quality check'!$A182-1,'Quality check'!R$1-1)=0,"",OFFSET(CountryData!$A$1,'Quality check'!$A182-1,'Quality check'!R$1-1)),"")</f>
        <v/>
      </c>
      <c r="S182" s="203" t="str">
        <f ca="1">IF(AND(ISNUMBER($A182),ISNUMBER(S$1)),IF(OFFSET(CountryData!$A$1,'Quality check'!$A182-1,'Quality check'!S$1-1)=0,"",OFFSET(CountryData!$A$1,'Quality check'!$A182-1,'Quality check'!S$1-1)),"")</f>
        <v/>
      </c>
      <c r="T182" s="202" t="str">
        <f ca="1">IF(AND(ISNUMBER($A182),ISNUMBER(T$1)),IF(OFFSET(CountryData!$A$1,'Quality check'!$A182-1,'Quality check'!T$1-1)=0,"",OFFSET(CountryData!$A$1,'Quality check'!$A182-1,'Quality check'!T$1-1)),"")</f>
        <v/>
      </c>
      <c r="U182" s="203" t="str">
        <f ca="1">IF(AND(ISNUMBER($A182),ISNUMBER(U$1)),IF(OFFSET(CountryData!$A$1,'Quality check'!$A182-1,'Quality check'!U$1-1)=0,"",OFFSET(CountryData!$A$1,'Quality check'!$A182-1,'Quality check'!U$1-1)),"")</f>
        <v/>
      </c>
      <c r="V182" s="203" t="str">
        <f ca="1">IF(AND(ISNUMBER($A182),ISNUMBER(V$1)),IF(OFFSET(CountryData!$A$1,'Quality check'!$A182-1,'Quality check'!V$1-1)=0,"",OFFSET(CountryData!$A$1,'Quality check'!$A182-1,'Quality check'!V$1-1)),"")</f>
        <v/>
      </c>
      <c r="W182" s="202" t="str">
        <f ca="1">IF(AND(ISNUMBER($A182),ISNUMBER(W$1)),IF(OFFSET(CountryData!$A$1,'Quality check'!$A182-1,'Quality check'!W$1-1)=0,"",OFFSET(CountryData!$A$1,'Quality check'!$A182-1,'Quality check'!W$1-1)),"")</f>
        <v/>
      </c>
      <c r="X182" s="202" t="str">
        <f ca="1">IF(AND(ISNUMBER($A182),ISNUMBER(X$1)),IF(OFFSET(CountryData!$A$1,'Quality check'!$A182-1,'Quality check'!X$1-1)=0,"",OFFSET(CountryData!$A$1,'Quality check'!$A182-1,'Quality check'!X$1-1)),"")</f>
        <v/>
      </c>
      <c r="Y182" s="202" t="str">
        <f ca="1">IF(AND(ISNUMBER($A182),ISNUMBER(Y$1)),IF(OFFSET(CountryData!$A$1,'Quality check'!$A182-1,'Quality check'!Y$1-1)=0,"",OFFSET(CountryData!$A$1,'Quality check'!$A182-1,'Quality check'!Y$1-1)),"")</f>
        <v/>
      </c>
      <c r="Z182" s="202" t="str">
        <f ca="1">IF(AND(ISNUMBER($A182),ISNUMBER(Z$1)),IF(OFFSET(CountryData!$A$1,'Quality check'!$A182-1,'Quality check'!Z$1-1)=0,"",OFFSET(CountryData!$A$1,'Quality check'!$A182-1,'Quality check'!Z$1-1)),"")</f>
        <v/>
      </c>
      <c r="AA182" s="203" t="str">
        <f ca="1">IF(AND(ISNUMBER($A182),ISNUMBER(AA$1)),IF(OFFSET(CountryData!$A$1,'Quality check'!$A182-1,'Quality check'!AA$1-1)=0,"",OFFSET(CountryData!$A$1,'Quality check'!$A182-1,'Quality check'!AA$1-1)),"")</f>
        <v/>
      </c>
      <c r="AB182" s="203" t="str">
        <f ca="1">IF(AND(ISNUMBER($A182),ISNUMBER(AB$1)),IF(OFFSET(CountryData!$A$1,'Quality check'!$A182-1,'Quality check'!AB$1-1)=0,"",OFFSET(CountryData!$A$1,'Quality check'!$A182-1,'Quality check'!AB$1-1)),"")</f>
        <v/>
      </c>
      <c r="AC182" s="203" t="str">
        <f ca="1">IF(AND(ISNUMBER($A182),ISNUMBER(AC$1)),IF(OFFSET(CountryData!$A$1,'Quality check'!$A182-1,'Quality check'!AC$1-1)=0,"",OFFSET(CountryData!$A$1,'Quality check'!$A182-1,'Quality check'!AC$1-1)),"")</f>
        <v/>
      </c>
      <c r="AD182" s="203" t="str">
        <f ca="1">IF(AND(ISNUMBER($A182),ISNUMBER(AD$1)),IF(OFFSET(CountryData!$A$1,'Quality check'!$A182-1,'Quality check'!AD$1-1)=0,"",OFFSET(CountryData!$A$1,'Quality check'!$A182-1,'Quality check'!AD$1-1)),"")</f>
        <v/>
      </c>
      <c r="AE182" s="202" t="str">
        <f ca="1">IF(AND(ISNUMBER($A182),ISNUMBER(AE$1)),IF(OFFSET(CountryData!$A$1,'Quality check'!$A182-1,'Quality check'!AE$1-1)=0,"",OFFSET(CountryData!$A$1,'Quality check'!$A182-1,'Quality check'!AE$1-1)),"")</f>
        <v/>
      </c>
      <c r="AF182" s="308" t="str">
        <f ca="1">IF(AND(ISNUMBER($A182),ISNUMBER(AF$1)),IF(OFFSET(CountryData!$A$1,'Quality check'!$A182-1,'Quality check'!AF$1-1)=0,"",OFFSET(CountryData!$A$1,'Quality check'!$A182-1,'Quality check'!AF$1-1)),"")</f>
        <v/>
      </c>
      <c r="AG182" s="203" t="str">
        <f ca="1">IF(AND(ISNUMBER($A182),ISNUMBER(AG$1)),IF(OFFSET(CountryData!$A$1,'Quality check'!$A182-1,'Quality check'!AG$1-1)=0,"",OFFSET(CountryData!$A$1,'Quality check'!$A182-1,'Quality check'!AG$1-1)),"")</f>
        <v/>
      </c>
      <c r="AH182" s="203" t="str">
        <f ca="1">IF(AND(ISNUMBER($A182),ISNUMBER(AH$1)),IF(OFFSET(CountryData!$A$1,'Quality check'!$A182-1,'Quality check'!AH$1-1)=0,"",OFFSET(CountryData!$A$1,'Quality check'!$A182-1,'Quality check'!AH$1-1)),"")</f>
        <v/>
      </c>
      <c r="AI182" s="203" t="str">
        <f ca="1">IF(AND(ISNUMBER($A182),ISNUMBER(AI$1)),IF(OFFSET(CountryData!$A$1,'Quality check'!$A182-1,'Quality check'!AI$1-1)=0,"",OFFSET(CountryData!$A$1,'Quality check'!$A182-1,'Quality check'!AI$1-1)),"")</f>
        <v/>
      </c>
      <c r="AJ182" s="202" t="str">
        <f ca="1">IF(AND(ISNUMBER($A182),ISNUMBER(AJ$1)),IF(OFFSET(CountryData!$A$1,'Quality check'!$A182-1,'Quality check'!AJ$1-1)=0,"",OFFSET(CountryData!$A$1,'Quality check'!$A182-1,'Quality check'!AJ$1-1)),"")</f>
        <v/>
      </c>
      <c r="AK182" s="202" t="str">
        <f ca="1">IF(AND(ISNUMBER($A182),ISNUMBER(AK$1)),IF(OFFSET(CountryData!$A$1,'Quality check'!$A182-1,'Quality check'!AK$1-1)=0,"",OFFSET(CountryData!$A$1,'Quality check'!$A182-1,'Quality check'!AK$1-1)),"")</f>
        <v/>
      </c>
      <c r="AL182" s="202" t="str">
        <f ca="1">IF(AND(ISNUMBER($A182),ISNUMBER(AL$1)),IF(OFFSET(CountryData!$A$1,'Quality check'!$A182-1,'Quality check'!AL$1-1)=0,"",OFFSET(CountryData!$A$1,'Quality check'!$A182-1,'Quality check'!AL$1-1)),"")</f>
        <v/>
      </c>
      <c r="AM182" s="202" t="str">
        <f ca="1">IF(AND(ISNUMBER($A182),ISNUMBER(AM$1)),IF(OFFSET(CountryData!$A$1,'Quality check'!$A182-1,'Quality check'!AM$1-1)=0,"",OFFSET(CountryData!$A$1,'Quality check'!$A182-1,'Quality check'!AM$1-1)),"")</f>
        <v/>
      </c>
      <c r="AN182" s="202" t="str">
        <f ca="1">IF(AND(ISNUMBER($A182),ISNUMBER(AN$1)),IF(OFFSET(CountryData!$A$1,'Quality check'!$A182-1,'Quality check'!AN$1-1)=0,"",OFFSET(CountryData!$A$1,'Quality check'!$A182-1,'Quality check'!AN$1-1)),"")</f>
        <v/>
      </c>
      <c r="AO182" s="203" t="str">
        <f ca="1">IF(AND(ISNUMBER($A182),ISNUMBER(AO$1)),IF(OFFSET(CountryData!$A$1,'Quality check'!$A182-1,'Quality check'!AO$1-1)=0,"",OFFSET(CountryData!$A$1,'Quality check'!$A182-1,'Quality check'!AO$1-1)),"")</f>
        <v/>
      </c>
      <c r="AP182" s="203" t="str">
        <f ca="1">IF(AND(ISNUMBER($A182),ISNUMBER(AP$1)),IF(OFFSET(CountryData!$A$1,'Quality check'!$A182-1,'Quality check'!AP$1-1)=0,"",OFFSET(CountryData!$A$1,'Quality check'!$A182-1,'Quality check'!AP$1-1)),"")</f>
        <v/>
      </c>
      <c r="AQ182" s="202" t="str">
        <f ca="1">IF(AND(ISNUMBER($A182),ISNUMBER(AQ$1)),IF(OFFSET(CountryData!$A$1,'Quality check'!$A182-1,'Quality check'!AQ$1-1)=0,"",OFFSET(CountryData!$A$1,'Quality check'!$A182-1,'Quality check'!AQ$1-1)),"")</f>
        <v/>
      </c>
      <c r="AR182" s="202" t="str">
        <f ca="1">IF(AND(ISNUMBER($A182),ISNUMBER(AR$1)),IF(OFFSET(CountryData!$A$1,'Quality check'!$A182-1,'Quality check'!AR$1-1)=0,"",OFFSET(CountryData!$A$1,'Quality check'!$A182-1,'Quality check'!AR$1-1)),"")</f>
        <v/>
      </c>
      <c r="AS182" s="202" t="str">
        <f ca="1">IF(AND(ISNUMBER($A182),ISNUMBER(AS$1)),IF(OFFSET(CountryData!$A$1,'Quality check'!$A182-1,'Quality check'!AS$1-1)=0,"",OFFSET(CountryData!$A$1,'Quality check'!$A182-1,'Quality check'!AS$1-1)),"")</f>
        <v/>
      </c>
      <c r="AT182" s="202" t="str">
        <f ca="1">IF(AND(ISNUMBER($A182),ISNUMBER(AT$1)),IF(OFFSET(CountryData!$A$1,'Quality check'!$A182-1,'Quality check'!AT$1-1)=0,"",OFFSET(CountryData!$A$1,'Quality check'!$A182-1,'Quality check'!AT$1-1)),"")</f>
        <v/>
      </c>
      <c r="AU182" s="202" t="str">
        <f ca="1">IF(AND(ISNUMBER($A182),ISNUMBER(AU$1)),IF(OFFSET(CountryData!$A$1,'Quality check'!$A182-1,'Quality check'!AU$1-1)=0,"",OFFSET(CountryData!$A$1,'Quality check'!$A182-1,'Quality check'!AU$1-1)),"")</f>
        <v/>
      </c>
      <c r="AV182" s="202" t="str">
        <f ca="1">IF(AND(ISNUMBER($A182),ISNUMBER(AV$1)),IF(OFFSET(CountryData!$A$1,'Quality check'!$A182-1,'Quality check'!AV$1-1)=0,"",OFFSET(CountryData!$A$1,'Quality check'!$A182-1,'Quality check'!AV$1-1)),"")</f>
        <v/>
      </c>
      <c r="AW182" s="203" t="str">
        <f ca="1">IF(AND(ISNUMBER($A182),ISNUMBER(AW$1)),IF(OFFSET(CountryData!$A$1,'Quality check'!$A182-1,'Quality check'!AW$1-1)=0,"",OFFSET(CountryData!$A$1,'Quality check'!$A182-1,'Quality check'!AW$1-1)),"")</f>
        <v/>
      </c>
      <c r="AX182" s="203" t="str">
        <f ca="1">IF(AND(ISNUMBER($A182),ISNUMBER(AX$1)),IF(OFFSET(CountryData!$A$1,'Quality check'!$A182-1,'Quality check'!AX$1-1)=0,"",OFFSET(CountryData!$A$1,'Quality check'!$A182-1,'Quality check'!AX$1-1)),"")</f>
        <v/>
      </c>
      <c r="AY182" s="202" t="str">
        <f ca="1">IF(AND(ISNUMBER($A182),ISNUMBER(AY$1)),IF(OFFSET(CountryData!$A$1,'Quality check'!$A182-1,'Quality check'!AY$1-1)=0,"",OFFSET(CountryData!$A$1,'Quality check'!$A182-1,'Quality check'!AY$1-1)),"")</f>
        <v/>
      </c>
      <c r="AZ182" s="202" t="str">
        <f ca="1">IF(AND(ISNUMBER($A182),ISNUMBER(AZ$1)),IF(OFFSET(CountryData!$A$1,'Quality check'!$A182-1,'Quality check'!AZ$1-1)=0,"",OFFSET(CountryData!$A$1,'Quality check'!$A182-1,'Quality check'!AZ$1-1)),"")</f>
        <v/>
      </c>
      <c r="BA182" s="202" t="str">
        <f ca="1">IF(AND(ISNUMBER($A182),ISNUMBER(BA$1)),IF(OFFSET(CountryData!$A$1,'Quality check'!$A182-1,'Quality check'!BA$1-1)=0,"",OFFSET(CountryData!$A$1,'Quality check'!$A182-1,'Quality check'!BA$1-1)),"")</f>
        <v/>
      </c>
      <c r="BB182" s="202" t="str">
        <f ca="1">IF(AND(ISNUMBER($A182),ISNUMBER(BB$1)),IF(OFFSET(CountryData!$A$1,'Quality check'!$A182-1,'Quality check'!BB$1-1)=0,"",OFFSET(CountryData!$A$1,'Quality check'!$A182-1,'Quality check'!BB$1-1)),"")</f>
        <v/>
      </c>
      <c r="BC182" s="202" t="str">
        <f ca="1">IF(AND(ISNUMBER($A182),ISNUMBER(BC$1)),IF(OFFSET(CountryData!$A$1,'Quality check'!$A182-1,'Quality check'!BC$1-1)=0,"",OFFSET(CountryData!$A$1,'Quality check'!$A182-1,'Quality check'!BC$1-1)),"")</f>
        <v/>
      </c>
      <c r="BD182" s="313" t="str">
        <f ca="1">IF(AND(ISNUMBER($A182),ISNUMBER(BD$1)),IF(OFFSET(CountryData!$A$1,'Quality check'!$A182-1,'Quality check'!BD$1-1)=0,"",OFFSET(CountryData!$A$1,'Quality check'!$A182-1,'Quality check'!BD$1-1)),"")</f>
        <v/>
      </c>
      <c r="BE182" s="313" t="str">
        <f ca="1">IF(AND(ISNUMBER($A182),ISNUMBER(BE$1)),IF(OFFSET(CountryData!$A$1,'Quality check'!$A182-1,'Quality check'!BE$1-1)=0,"",OFFSET(CountryData!$A$1,'Quality check'!$A182-1,'Quality check'!BE$1-1)),"")</f>
        <v/>
      </c>
      <c r="BF182" s="313" t="str">
        <f ca="1">IF(AND(ISNUMBER($A182),ISNUMBER(BF$1)),IF(OFFSET(CountryData!$A$1,'Quality check'!$A182-1,'Quality check'!BF$1-1)=0,"",OFFSET(CountryData!$A$1,'Quality check'!$A182-1,'Quality check'!BF$1-1)),"")</f>
        <v/>
      </c>
      <c r="BG182" s="203" t="str">
        <f ca="1">IF(AND(ISNUMBER($A182),ISNUMBER(BG$1)),IF(OFFSET(CountryData!$A$1,'Quality check'!$A182-1,'Quality check'!BG$1-1)=0,"",OFFSET(CountryData!$A$1,'Quality check'!$A182-1,'Quality check'!BG$1-1)),"")</f>
        <v/>
      </c>
      <c r="BH182" s="202" t="str">
        <f ca="1">IF(AND(ISNUMBER($A182),ISNUMBER(BH$1)),IF(OFFSET(CountryData!$A$1,'Quality check'!$A182-1,'Quality check'!BH$1-1)=0,"",OFFSET(CountryData!$A$1,'Quality check'!$A182-1,'Quality check'!BH$1-1)),"")</f>
        <v/>
      </c>
      <c r="BI182" s="203" t="str">
        <f ca="1">IF(AND(ISNUMBER($A182),ISNUMBER(BI$1)),IF(OFFSET(CountryData!$A$1,'Quality check'!$A182-1,'Quality check'!BI$1-1)=0,"",OFFSET(CountryData!$A$1,'Quality check'!$A182-1,'Quality check'!BI$1-1)),"")</f>
        <v/>
      </c>
      <c r="BJ182" s="202" t="str">
        <f ca="1">IF(AND(ISNUMBER($A182),ISNUMBER(BJ$1)),IF(OFFSET(CountryData!$A$1,'Quality check'!$A182-1,'Quality check'!BJ$1-1)=0,"",OFFSET(CountryData!$A$1,'Quality check'!$A182-1,'Quality check'!BJ$1-1)),"")</f>
        <v/>
      </c>
      <c r="BK182" s="202" t="str">
        <f ca="1">IF(AND(ISNUMBER($A182),ISNUMBER(BK$1)),IF(OFFSET(CountryData!$A$1,'Quality check'!$A182-1,'Quality check'!BK$1-1)=0,"",OFFSET(CountryData!$A$1,'Quality check'!$A182-1,'Quality check'!BK$1-1)),"")</f>
        <v/>
      </c>
      <c r="BL182" s="308" t="str">
        <f ca="1">IF(AND(ISNUMBER($A182),ISNUMBER(BL$1)),IF(OFFSET(CountryData!$A$1,'Quality check'!$A182-1,'Quality check'!BL$1-1)=0,"",OFFSET(CountryData!$A$1,'Quality check'!$A182-1,'Quality check'!BL$1-1)),"")</f>
        <v/>
      </c>
      <c r="BM182" s="308" t="str">
        <f ca="1">IF(AND(ISNUMBER($A182),ISNUMBER(BM$1)),IF(OFFSET(CountryData!$A$1,'Quality check'!$A182-1,'Quality check'!BM$1-1)=0,"",OFFSET(CountryData!$A$1,'Quality check'!$A182-1,'Quality check'!BM$1-1)),"")</f>
        <v/>
      </c>
      <c r="BN182" s="308" t="str">
        <f ca="1">IF(AND(ISNUMBER($A182),ISNUMBER(BN$1)),IF(OFFSET(CountryData!$A$1,'Quality check'!$A182-1,'Quality check'!BN$1-1)=0,"",OFFSET(CountryData!$A$1,'Quality check'!$A182-1,'Quality check'!BN$1-1)),"")</f>
        <v/>
      </c>
      <c r="BO182" s="308" t="str">
        <f ca="1">IF(AND(ISNUMBER($A182),ISNUMBER(BO$1)),IF(OFFSET(CountryData!$A$1,'Quality check'!$A182-1,'Quality check'!BO$1-1)=0,"",OFFSET(CountryData!$A$1,'Quality check'!$A182-1,'Quality check'!BO$1-1)),"")</f>
        <v/>
      </c>
      <c r="BP182" s="308" t="str">
        <f ca="1">IF(AND(ISNUMBER($A182),ISNUMBER(BP$1)),IF(OFFSET(CountryData!$A$1,'Quality check'!$A182-1,'Quality check'!BP$1-1)=0,"",OFFSET(CountryData!$A$1,'Quality check'!$A182-1,'Quality check'!BP$1-1)),"")</f>
        <v/>
      </c>
      <c r="BQ182" s="308" t="str">
        <f ca="1">IF(AND(ISNUMBER($A182),ISNUMBER(BQ$1)),IF(OFFSET(CountryData!$A$1,'Quality check'!$A182-1,'Quality check'!BQ$1-1)=0,"",OFFSET(CountryData!$A$1,'Quality check'!$A182-1,'Quality check'!BQ$1-1)),"")</f>
        <v/>
      </c>
      <c r="BR182" s="308" t="str">
        <f ca="1">IF(AND(ISNUMBER($A182),ISNUMBER(BR$1)),IF(OFFSET(CountryData!$A$1,'Quality check'!$A182-1,'Quality check'!BR$1-1)=0,"",OFFSET(CountryData!$A$1,'Quality check'!$A182-1,'Quality check'!BR$1-1)),"")</f>
        <v/>
      </c>
      <c r="BS182" s="308" t="str">
        <f ca="1">IF(AND(ISNUMBER($A182),ISNUMBER(BS$1)),IF(OFFSET(CountryData!$A$1,'Quality check'!$A182-1,'Quality check'!BS$1-1)=0,"",OFFSET(CountryData!$A$1,'Quality check'!$A182-1,'Quality check'!BS$1-1)),"")</f>
        <v/>
      </c>
      <c r="BT182" s="308" t="str">
        <f ca="1">IF(AND(ISNUMBER($A182),ISNUMBER(BT$1)),IF(OFFSET(CountryData!$A$1,'Quality check'!$A182-1,'Quality check'!BT$1-1)=0,"",OFFSET(CountryData!$A$1,'Quality check'!$A182-1,'Quality check'!BT$1-1)),"")</f>
        <v/>
      </c>
      <c r="BU182" s="308" t="str">
        <f ca="1">IF(AND(ISNUMBER($A182),ISNUMBER(BU$1)),IF(OFFSET(CountryData!$A$1,'Quality check'!$A182-1,'Quality check'!BU$1-1)=0,"",OFFSET(CountryData!$A$1,'Quality check'!$A182-1,'Quality check'!BU$1-1)),"")</f>
        <v/>
      </c>
      <c r="BV182" s="308" t="str">
        <f ca="1">IF(AND(ISNUMBER($A182),ISNUMBER(BV$1)),IF(OFFSET(CountryData!$A$1,'Quality check'!$A182-1,'Quality check'!BV$1-1)=0,"",OFFSET(CountryData!$A$1,'Quality check'!$A182-1,'Quality check'!BV$1-1)),"")</f>
        <v/>
      </c>
      <c r="BW182" s="308" t="str">
        <f ca="1">IF(AND(ISNUMBER($A182),ISNUMBER(BW$1)),IF(OFFSET(CountryData!$A$1,'Quality check'!$A182-1,'Quality check'!BW$1-1)=0,"",OFFSET(CountryData!$A$1,'Quality check'!$A182-1,'Quality check'!BW$1-1)),"")</f>
        <v/>
      </c>
      <c r="BX182" s="202" t="str">
        <f ca="1">IF(AND(ISNUMBER($A182),ISNUMBER(BX$1)),IF(OFFSET(CountryData!$A$1,'Quality check'!$A182-1,'Quality check'!BX$1-1)=0,"",OFFSET(CountryData!$A$1,'Quality check'!$A182-1,'Quality check'!BX$1-1)),"")</f>
        <v/>
      </c>
      <c r="BY182" s="308" t="str">
        <f ca="1">IF(AND(ISNUMBER($A182),ISNUMBER(BY$1)),IF(OFFSET(CountryData!$A$1,'Quality check'!$A182-1,'Quality check'!BY$1-1)=0,"",OFFSET(CountryData!$A$1,'Quality check'!$A182-1,'Quality check'!BY$1-1)),"")</f>
        <v/>
      </c>
      <c r="BZ182" s="308" t="str">
        <f ca="1">IF(AND(ISNUMBER($A182),ISNUMBER(BZ$1)),IF(OFFSET(CountryData!$A$1,'Quality check'!$A182-1,'Quality check'!BZ$1-1)=0,"",OFFSET(CountryData!$A$1,'Quality check'!$A182-1,'Quality check'!BZ$1-1)),"")</f>
        <v/>
      </c>
      <c r="CA182" s="308" t="str">
        <f ca="1">IF(AND(ISNUMBER($A182),ISNUMBER(CA$1)),IF(OFFSET(CountryData!$A$1,'Quality check'!$A182-1,'Quality check'!CA$1-1)=0,"",OFFSET(CountryData!$A$1,'Quality check'!$A182-1,'Quality check'!CA$1-1)),"")</f>
        <v/>
      </c>
      <c r="CB182" s="308" t="str">
        <f ca="1">IF(AND(ISNUMBER($A182),ISNUMBER(CB$1)),IF(OFFSET(CountryData!$A$1,'Quality check'!$A182-1,'Quality check'!CB$1-1)=0,"",OFFSET(CountryData!$A$1,'Quality check'!$A182-1,'Quality check'!CB$1-1)),"")</f>
        <v/>
      </c>
      <c r="CC182" s="308" t="str">
        <f ca="1">IF(AND(ISNUMBER($A182),ISNUMBER(CC$1)),IF(OFFSET(CountryData!$A$1,'Quality check'!$A182-1,'Quality check'!CC$1-1)=0,"",OFFSET(CountryData!$A$1,'Quality check'!$A182-1,'Quality check'!CC$1-1)),"")</f>
        <v/>
      </c>
      <c r="CD182" s="308" t="str">
        <f ca="1">IF(AND(ISNUMBER($A182),ISNUMBER(CD$1)),IF(OFFSET(CountryData!$A$1,'Quality check'!$A182-1,'Quality check'!CD$1-1)=0,"",OFFSET(CountryData!$A$1,'Quality check'!$A182-1,'Quality check'!CD$1-1)),"")</f>
        <v/>
      </c>
      <c r="CE182" s="308" t="str">
        <f ca="1">IF(AND(ISNUMBER($A182),ISNUMBER(CE$1)),IF(OFFSET(CountryData!$A$1,'Quality check'!$A182-1,'Quality check'!CE$1-1)=0,"",OFFSET(CountryData!$A$1,'Quality check'!$A182-1,'Quality check'!CE$1-1)),"")</f>
        <v/>
      </c>
      <c r="CF182" s="308" t="str">
        <f ca="1">IF(AND(ISNUMBER($A182),ISNUMBER(CF$1)),IF(OFFSET(CountryData!$A$1,'Quality check'!$A182-1,'Quality check'!CF$1-1)=0,"",OFFSET(CountryData!$A$1,'Quality check'!$A182-1,'Quality check'!CF$1-1)),"")</f>
        <v/>
      </c>
      <c r="CG182" s="308" t="str">
        <f ca="1">IF(AND(ISNUMBER($A182),ISNUMBER(CG$1)),IF(OFFSET(CountryData!$A$1,'Quality check'!$A182-1,'Quality check'!CG$1-1)=0,"",OFFSET(CountryData!$A$1,'Quality check'!$A182-1,'Quality check'!CG$1-1)),"")</f>
        <v/>
      </c>
      <c r="CH182" s="308" t="str">
        <f ca="1">IF(AND(ISNUMBER($A182),ISNUMBER(CH$1)),IF(OFFSET(CountryData!$A$1,'Quality check'!$A182-1,'Quality check'!CH$1-1)=0,"",OFFSET(CountryData!$A$1,'Quality check'!$A182-1,'Quality check'!CH$1-1)),"")</f>
        <v/>
      </c>
      <c r="CI182" s="308" t="str">
        <f ca="1">IF(AND(ISNUMBER($A182),ISNUMBER(CI$1)),IF(OFFSET(CountryData!$A$1,'Quality check'!$A182-1,'Quality check'!CI$1-1)=0,"",OFFSET(CountryData!$A$1,'Quality check'!$A182-1,'Quality check'!CI$1-1)),"")</f>
        <v/>
      </c>
      <c r="CJ182" s="308" t="str">
        <f ca="1">IF(AND(ISNUMBER($A182),ISNUMBER(CJ$1)),IF(OFFSET(CountryData!$A$1,'Quality check'!$A182-1,'Quality check'!CJ$1-1)=0,"",OFFSET(CountryData!$A$1,'Quality check'!$A182-1,'Quality check'!CJ$1-1)),"")</f>
        <v/>
      </c>
      <c r="CK182" s="202" t="str">
        <f ca="1">IF(AND(ISNUMBER($A182),ISNUMBER(CK$1)),IF(OFFSET(CountryData!$A$1,'Quality check'!$A182-1,'Quality check'!CK$1-1)=0,"",OFFSET(CountryData!$A$1,'Quality check'!$A182-1,'Quality check'!CK$1-1)),"")</f>
        <v/>
      </c>
      <c r="CL182" s="308" t="str">
        <f ca="1">IF(AND(ISNUMBER($A182),ISNUMBER(CL$1)),IF(OFFSET(CountryData!$A$1,'Quality check'!$A182-1,'Quality check'!CL$1-1)=0,"",OFFSET(CountryData!$A$1,'Quality check'!$A182-1,'Quality check'!CL$1-1)),"")</f>
        <v/>
      </c>
      <c r="CM182" s="308" t="str">
        <f ca="1">IF(AND(ISNUMBER($A182),ISNUMBER(CM$1)),IF(OFFSET(CountryData!$A$1,'Quality check'!$A182-1,'Quality check'!CM$1-1)=0,"",OFFSET(CountryData!$A$1,'Quality check'!$A182-1,'Quality check'!CM$1-1)),"")</f>
        <v/>
      </c>
      <c r="CN182" s="308" t="str">
        <f ca="1">IF(AND(ISNUMBER($A182),ISNUMBER(CN$1)),IF(OFFSET(CountryData!$A$1,'Quality check'!$A182-1,'Quality check'!CN$1-1)=0,"",OFFSET(CountryData!$A$1,'Quality check'!$A182-1,'Quality check'!CN$1-1)),"")</f>
        <v/>
      </c>
      <c r="CO182" s="308" t="str">
        <f ca="1">IF(AND(ISNUMBER($A182),ISNUMBER(CO$1)),IF(OFFSET(CountryData!$A$1,'Quality check'!$A182-1,'Quality check'!CO$1-1)=0,"",OFFSET(CountryData!$A$1,'Quality check'!$A182-1,'Quality check'!CO$1-1)),"")</f>
        <v/>
      </c>
      <c r="CP182" s="308" t="str">
        <f ca="1">IF(AND(ISNUMBER($A182),ISNUMBER(CP$1)),IF(OFFSET(CountryData!$A$1,'Quality check'!$A182-1,'Quality check'!CP$1-1)=0,"",OFFSET(CountryData!$A$1,'Quality check'!$A182-1,'Quality check'!CP$1-1)),"")</f>
        <v/>
      </c>
      <c r="CQ182" s="308" t="str">
        <f ca="1">IF(AND(ISNUMBER($A182),ISNUMBER(CQ$1)),IF(OFFSET(CountryData!$A$1,'Quality check'!$A182-1,'Quality check'!CQ$1-1)=0,"",OFFSET(CountryData!$A$1,'Quality check'!$A182-1,'Quality check'!CQ$1-1)),"")</f>
        <v/>
      </c>
      <c r="CR182" s="203" t="str">
        <f ca="1">IF(AND(ISNUMBER($A182),ISNUMBER(CR$1)),IF(OFFSET(CountryData!$A$1,'Quality check'!$A182-1,'Quality check'!CR$1-1)=0,"",OFFSET(CountryData!$A$1,'Quality check'!$A182-1,'Quality check'!CR$1-1)),"")</f>
        <v/>
      </c>
      <c r="CS182" s="203" t="str">
        <f ca="1">IF(AND(ISNUMBER($A182),ISNUMBER(CS$1)),IF(OFFSET(CountryData!$A$1,'Quality check'!$A182-1,'Quality check'!CS$1-1)=0,"",OFFSET(CountryData!$A$1,'Quality check'!$A182-1,'Quality check'!CS$1-1)),"")</f>
        <v/>
      </c>
      <c r="CT182" s="203" t="str">
        <f ca="1">IF(AND(ISNUMBER($A182),ISNUMBER(CT$1)),IF(OFFSET(CountryData!$A$1,'Quality check'!$A182-1,'Quality check'!CT$1-1)=0,"",OFFSET(CountryData!$A$1,'Quality check'!$A182-1,'Quality check'!CT$1-1)),"")</f>
        <v/>
      </c>
      <c r="CU182" s="203" t="str">
        <f ca="1">IF(AND(ISNUMBER($A182),ISNUMBER(CU$1)),IF(OFFSET(CountryData!$A$1,'Quality check'!$A182-1,'Quality check'!CU$1-1)=0,"",OFFSET(CountryData!$A$1,'Quality check'!$A182-1,'Quality check'!CU$1-1)),"")</f>
        <v/>
      </c>
      <c r="CV182" s="203" t="str">
        <f ca="1">IF(AND(ISNUMBER($A182),ISNUMBER(CV$1)),IF(OFFSET(CountryData!$A$1,'Quality check'!$A182-1,'Quality check'!CV$1-1)=0,"",OFFSET(CountryData!$A$1,'Quality check'!$A182-1,'Quality check'!CV$1-1)),"")</f>
        <v/>
      </c>
      <c r="CW182" s="203" t="str">
        <f ca="1">IF(AND(ISNUMBER($A182),ISNUMBER(CW$1)),IF(OFFSET(CountryData!$A$1,'Quality check'!$A182-1,'Quality check'!CW$1-1)=0,"",OFFSET(CountryData!$A$1,'Quality check'!$A182-1,'Quality check'!CW$1-1)),"")</f>
        <v/>
      </c>
      <c r="CX182" s="203" t="str">
        <f ca="1">IF(AND(ISNUMBER($A182),ISNUMBER(CX$1)),IF(OFFSET(CountryData!$A$1,'Quality check'!$A182-1,'Quality check'!CX$1-1)=0,"",OFFSET(CountryData!$A$1,'Quality check'!$A182-1,'Quality check'!CX$1-1)),"")</f>
        <v/>
      </c>
      <c r="CY182" s="203" t="str">
        <f ca="1">IF(AND(ISNUMBER($A182),ISNUMBER(CY$1)),IF(OFFSET(CountryData!$A$1,'Quality check'!$A182-1,'Quality check'!CY$1-1)=0,"",OFFSET(CountryData!$A$1,'Quality check'!$A182-1,'Quality check'!CY$1-1)),"")</f>
        <v/>
      </c>
      <c r="CZ182" s="308" t="str">
        <f ca="1">IF(AND(ISNUMBER($A182),ISNUMBER(CZ$1)),IF(OFFSET(CountryData!$A$1,'Quality check'!$A182-1,'Quality check'!CZ$1-1)=0,"",OFFSET(CountryData!$A$1,'Quality check'!$A182-1,'Quality check'!CZ$1-1)),"")</f>
        <v/>
      </c>
      <c r="DA182" s="308" t="str">
        <f ca="1">IF(AND(ISNUMBER($A182),ISNUMBER(DA$1)),IF(OFFSET(CountryData!$A$1,'Quality check'!$A182-1,'Quality check'!DA$1-1)=0,"",OFFSET(CountryData!$A$1,'Quality check'!$A182-1,'Quality check'!DA$1-1)),"")</f>
        <v/>
      </c>
      <c r="DB182" s="202" t="str">
        <f ca="1">IF(AND(ISNUMBER($A182),ISNUMBER(DB$1)),IF(OFFSET(CountryData!$A$1,'Quality check'!$A182-1,'Quality check'!DB$1-1)=0,"",OFFSET(CountryData!$A$1,'Quality check'!$A182-1,'Quality check'!DB$1-1)),"")</f>
        <v/>
      </c>
      <c r="DC182" s="308" t="str">
        <f ca="1">IF(AND(ISNUMBER($A182),ISNUMBER(DC$1)),IF(OFFSET(CountryData!$A$1,'Quality check'!$A182-1,'Quality check'!DC$1-1)=0,"",OFFSET(CountryData!$A$1,'Quality check'!$A182-1,'Quality check'!DC$1-1)),"")</f>
        <v/>
      </c>
      <c r="DD182" s="308" t="str">
        <f ca="1">IF(AND(ISNUMBER($A182),ISNUMBER(DD$1)),IF(OFFSET(CountryData!$A$1,'Quality check'!$A182-1,'Quality check'!DD$1-1)=0,"",OFFSET(CountryData!$A$1,'Quality check'!$A182-1,'Quality check'!DD$1-1)),"")</f>
        <v/>
      </c>
      <c r="DE182" s="202" t="str">
        <f ca="1">IF(AND(ISNUMBER($A182),ISNUMBER(DE$1)),IF(OFFSET(CountryData!$A$1,'Quality check'!$A182-1,'Quality check'!DE$1-1)=0,"",OFFSET(CountryData!$A$1,'Quality check'!$A182-1,'Quality check'!DE$1-1)),"")</f>
        <v/>
      </c>
      <c r="DF182" s="203" t="str">
        <f ca="1">IF(AND(ISNUMBER($A182),ISNUMBER(DF$1)),IF(OFFSET(CountryData!$A$1,'Quality check'!$A182-1,'Quality check'!DF$1-1)=0,"",OFFSET(CountryData!$A$1,'Quality check'!$A182-1,'Quality check'!DF$1-1)),"")</f>
        <v/>
      </c>
      <c r="DG182" s="308" t="str">
        <f ca="1">IF(AND(ISNUMBER($A182),ISNUMBER(DG$1)),IF(OFFSET(CountryData!$A$1,'Quality check'!$A182-1,'Quality check'!DG$1-1)=0,"",OFFSET(CountryData!$A$1,'Quality check'!$A182-1,'Quality check'!DG$1-1)),"")</f>
        <v/>
      </c>
      <c r="DH182" s="203" t="str">
        <f ca="1">IF(AND(ISNUMBER($A182),ISNUMBER(DH$1)),IF(OFFSET(CountryData!$A$1,'Quality check'!$A182-1,'Quality check'!DH$1-1)=0,"",OFFSET(CountryData!$A$1,'Quality check'!$A182-1,'Quality check'!DH$1-1)),"")</f>
        <v/>
      </c>
      <c r="DI182" s="308" t="str">
        <f ca="1">IF(AND(ISNUMBER($A182),ISNUMBER(DI$1)),IF(OFFSET(CountryData!$A$1,'Quality check'!$A182-1,'Quality check'!DI$1-1)=0,"",OFFSET(CountryData!$A$1,'Quality check'!$A182-1,'Quality check'!DI$1-1)),"")</f>
        <v/>
      </c>
      <c r="DJ182" s="308" t="str">
        <f ca="1">IF(AND(ISNUMBER($A182),ISNUMBER(DJ$1)),IF(OFFSET(CountryData!$A$1,'Quality check'!$A182-1,'Quality check'!DJ$1-1)=0,"",OFFSET(CountryData!$A$1,'Quality check'!$A182-1,'Quality check'!DJ$1-1)),"")</f>
        <v/>
      </c>
      <c r="DK182" s="203" t="str">
        <f ca="1">IF(AND(ISNUMBER($A182),ISNUMBER(DK$1)),IF(OFFSET(CountryData!$A$1,'Quality check'!$A182-1,'Quality check'!DK$1-1)=0,"",OFFSET(CountryData!$A$1,'Quality check'!$A182-1,'Quality check'!DK$1-1)),"")</f>
        <v/>
      </c>
      <c r="DL182" s="203" t="str">
        <f ca="1">IF(AND(ISNUMBER($A182),ISNUMBER(DL$1)),IF(OFFSET(CountryData!$A$1,'Quality check'!$A182-1,'Quality check'!DL$1-1)=0,"",OFFSET(CountryData!$A$1,'Quality check'!$A182-1,'Quality check'!DL$1-1)),"")</f>
        <v/>
      </c>
      <c r="DM182" s="203" t="str">
        <f ca="1">IF(AND(ISNUMBER($A182),ISNUMBER(DM$1)),IF(OFFSET(CountryData!$A$1,'Quality check'!$A182-1,'Quality check'!DM$1-1)=0,"",OFFSET(CountryData!$A$1,'Quality check'!$A182-1,'Quality check'!DM$1-1)),"")</f>
        <v/>
      </c>
      <c r="DN182" s="203" t="str">
        <f ca="1">IF(AND(ISNUMBER($A182),ISNUMBER(DN$1)),IF(OFFSET(CountryData!$A$1,'Quality check'!$A182-1,'Quality check'!DN$1-1)=0,"",OFFSET(CountryData!$A$1,'Quality check'!$A182-1,'Quality check'!DN$1-1)),"")</f>
        <v/>
      </c>
      <c r="DO182" t="str">
        <f ca="1">IF(AND(ISNUMBER($A182),ISNUMBER(DO$1)),IF(OFFSET(CountryData!$A$1,'Quality check'!$A182-1,'Quality check'!DO$1-1)=0,"",OFFSET(CountryData!$A$1,'Quality check'!$A182-1,'Quality check'!DO$1-1)),"")</f>
        <v/>
      </c>
      <c r="DP182" t="str">
        <f ca="1">IF(AND(ISNUMBER($A182),ISNUMBER(DP$1)),IF(OFFSET(CountryData!$A$1,'Quality check'!$A182-1,'Quality check'!DP$1-1)=0,"",OFFSET(CountryData!$A$1,'Quality check'!$A182-1,'Quality check'!DP$1-1)),"")</f>
        <v/>
      </c>
      <c r="EF182" t="str">
        <f t="shared" si="17"/>
        <v/>
      </c>
      <c r="EG182" t="str">
        <f t="shared" si="18"/>
        <v/>
      </c>
      <c r="EH182" t="str">
        <f t="shared" si="16"/>
        <v/>
      </c>
    </row>
    <row r="183" spans="1:138" x14ac:dyDescent="0.25">
      <c r="A183" s="114" t="str">
        <f>IF(ISNUMBER(MATCH(C183,CountryData!$EM:$EM,0)),MATCH(C183,CountryData!$EM:$EM,0),"")</f>
        <v/>
      </c>
      <c r="F183" s="203" t="str">
        <f ca="1">IF(AND(ISNUMBER($A183),ISNUMBER(F$1)),IF(OFFSET(CountryData!$A$1,'Quality check'!$A183-1,'Quality check'!F$1-1)=0,"",OFFSET(CountryData!$A$1,'Quality check'!$A183-1,'Quality check'!F$1-1)),"")</f>
        <v/>
      </c>
      <c r="G183" s="203" t="str">
        <f ca="1">IF(AND(ISNUMBER($A183),ISNUMBER(G$1)),IF(OFFSET(CountryData!$A$1,'Quality check'!$A183-1,'Quality check'!G$1-1)=0,"",OFFSET(CountryData!$A$1,'Quality check'!$A183-1,'Quality check'!G$1-1)),"")</f>
        <v/>
      </c>
      <c r="H183" s="202" t="str">
        <f ca="1">IF(AND(ISNUMBER($A183),ISNUMBER(H$1)),IF(OFFSET(CountryData!$A$1,'Quality check'!$A183-1,'Quality check'!H$1-1)=0,"",OFFSET(CountryData!$A$1,'Quality check'!$A183-1,'Quality check'!H$1-1)),"")</f>
        <v/>
      </c>
      <c r="I183" s="202" t="str">
        <f ca="1">IF(AND(ISNUMBER($A183),ISNUMBER(I$1)),IF(OFFSET(CountryData!$A$1,'Quality check'!$A183-1,'Quality check'!I$1-1)=0,"",OFFSET(CountryData!$A$1,'Quality check'!$A183-1,'Quality check'!I$1-1)),"")</f>
        <v/>
      </c>
      <c r="J183" s="203" t="str">
        <f ca="1">IF(AND(ISNUMBER($A183),ISNUMBER(J$1)),IF(OFFSET(CountryData!$A$1,'Quality check'!$A183-1,'Quality check'!J$1-1)=0,"",OFFSET(CountryData!$A$1,'Quality check'!$A183-1,'Quality check'!J$1-1)),"")</f>
        <v/>
      </c>
      <c r="K183" s="203" t="str">
        <f ca="1">IF(AND(ISNUMBER($A183),ISNUMBER(K$1)),IF(OFFSET(CountryData!$A$1,'Quality check'!$A183-1,'Quality check'!K$1-1)=0,"",OFFSET(CountryData!$A$1,'Quality check'!$A183-1,'Quality check'!K$1-1)),"")</f>
        <v/>
      </c>
      <c r="L183" s="203" t="str">
        <f ca="1">IF(AND(ISNUMBER($A183),ISNUMBER(L$1)),IF(OFFSET(CountryData!$A$1,'Quality check'!$A183-1,'Quality check'!L$1-1)=0,"",OFFSET(CountryData!$A$1,'Quality check'!$A183-1,'Quality check'!L$1-1)),"")</f>
        <v/>
      </c>
      <c r="M183" s="203" t="str">
        <f ca="1">IF(AND(ISNUMBER($A183),ISNUMBER(M$1)),IF(OFFSET(CountryData!$A$1,'Quality check'!$A183-1,'Quality check'!M$1-1)=0,"",OFFSET(CountryData!$A$1,'Quality check'!$A183-1,'Quality check'!M$1-1)),"")</f>
        <v/>
      </c>
      <c r="N183" s="203" t="str">
        <f ca="1">IF(AND(ISNUMBER($A183),ISNUMBER(N$1)),IF(OFFSET(CountryData!$A$1,'Quality check'!$A183-1,'Quality check'!N$1-1)=0,"",OFFSET(CountryData!$A$1,'Quality check'!$A183-1,'Quality check'!N$1-1)),"")</f>
        <v/>
      </c>
      <c r="O183" s="203" t="str">
        <f ca="1">IF(AND(ISNUMBER($A183),ISNUMBER(O$1)),IF(OFFSET(CountryData!$A$1,'Quality check'!$A183-1,'Quality check'!O$1-1)=0,"",OFFSET(CountryData!$A$1,'Quality check'!$A183-1,'Quality check'!O$1-1)),"")</f>
        <v/>
      </c>
      <c r="P183" s="203" t="str">
        <f ca="1">IF(AND(ISNUMBER($A183),ISNUMBER(P$1)),IF(OFFSET(CountryData!$A$1,'Quality check'!$A183-1,'Quality check'!P$1-1)=0,"",OFFSET(CountryData!$A$1,'Quality check'!$A183-1,'Quality check'!P$1-1)),"")</f>
        <v/>
      </c>
      <c r="Q183" s="203" t="str">
        <f ca="1">IF(AND(ISNUMBER($A183),ISNUMBER(Q$1)),IF(OFFSET(CountryData!$A$1,'Quality check'!$A183-1,'Quality check'!Q$1-1)=0,"",OFFSET(CountryData!$A$1,'Quality check'!$A183-1,'Quality check'!Q$1-1)),"")</f>
        <v/>
      </c>
      <c r="R183" s="203" t="str">
        <f ca="1">IF(AND(ISNUMBER($A183),ISNUMBER(R$1)),IF(OFFSET(CountryData!$A$1,'Quality check'!$A183-1,'Quality check'!R$1-1)=0,"",OFFSET(CountryData!$A$1,'Quality check'!$A183-1,'Quality check'!R$1-1)),"")</f>
        <v/>
      </c>
      <c r="S183" s="203" t="str">
        <f ca="1">IF(AND(ISNUMBER($A183),ISNUMBER(S$1)),IF(OFFSET(CountryData!$A$1,'Quality check'!$A183-1,'Quality check'!S$1-1)=0,"",OFFSET(CountryData!$A$1,'Quality check'!$A183-1,'Quality check'!S$1-1)),"")</f>
        <v/>
      </c>
      <c r="T183" s="202" t="str">
        <f ca="1">IF(AND(ISNUMBER($A183),ISNUMBER(T$1)),IF(OFFSET(CountryData!$A$1,'Quality check'!$A183-1,'Quality check'!T$1-1)=0,"",OFFSET(CountryData!$A$1,'Quality check'!$A183-1,'Quality check'!T$1-1)),"")</f>
        <v/>
      </c>
      <c r="U183" s="203" t="str">
        <f ca="1">IF(AND(ISNUMBER($A183),ISNUMBER(U$1)),IF(OFFSET(CountryData!$A$1,'Quality check'!$A183-1,'Quality check'!U$1-1)=0,"",OFFSET(CountryData!$A$1,'Quality check'!$A183-1,'Quality check'!U$1-1)),"")</f>
        <v/>
      </c>
      <c r="V183" s="203" t="str">
        <f ca="1">IF(AND(ISNUMBER($A183),ISNUMBER(V$1)),IF(OFFSET(CountryData!$A$1,'Quality check'!$A183-1,'Quality check'!V$1-1)=0,"",OFFSET(CountryData!$A$1,'Quality check'!$A183-1,'Quality check'!V$1-1)),"")</f>
        <v/>
      </c>
      <c r="W183" s="202" t="str">
        <f ca="1">IF(AND(ISNUMBER($A183),ISNUMBER(W$1)),IF(OFFSET(CountryData!$A$1,'Quality check'!$A183-1,'Quality check'!W$1-1)=0,"",OFFSET(CountryData!$A$1,'Quality check'!$A183-1,'Quality check'!W$1-1)),"")</f>
        <v/>
      </c>
      <c r="X183" s="202" t="str">
        <f ca="1">IF(AND(ISNUMBER($A183),ISNUMBER(X$1)),IF(OFFSET(CountryData!$A$1,'Quality check'!$A183-1,'Quality check'!X$1-1)=0,"",OFFSET(CountryData!$A$1,'Quality check'!$A183-1,'Quality check'!X$1-1)),"")</f>
        <v/>
      </c>
      <c r="Y183" s="202" t="str">
        <f ca="1">IF(AND(ISNUMBER($A183),ISNUMBER(Y$1)),IF(OFFSET(CountryData!$A$1,'Quality check'!$A183-1,'Quality check'!Y$1-1)=0,"",OFFSET(CountryData!$A$1,'Quality check'!$A183-1,'Quality check'!Y$1-1)),"")</f>
        <v/>
      </c>
      <c r="Z183" s="202" t="str">
        <f ca="1">IF(AND(ISNUMBER($A183),ISNUMBER(Z$1)),IF(OFFSET(CountryData!$A$1,'Quality check'!$A183-1,'Quality check'!Z$1-1)=0,"",OFFSET(CountryData!$A$1,'Quality check'!$A183-1,'Quality check'!Z$1-1)),"")</f>
        <v/>
      </c>
      <c r="AA183" s="203" t="str">
        <f ca="1">IF(AND(ISNUMBER($A183),ISNUMBER(AA$1)),IF(OFFSET(CountryData!$A$1,'Quality check'!$A183-1,'Quality check'!AA$1-1)=0,"",OFFSET(CountryData!$A$1,'Quality check'!$A183-1,'Quality check'!AA$1-1)),"")</f>
        <v/>
      </c>
      <c r="AB183" s="203" t="str">
        <f ca="1">IF(AND(ISNUMBER($A183),ISNUMBER(AB$1)),IF(OFFSET(CountryData!$A$1,'Quality check'!$A183-1,'Quality check'!AB$1-1)=0,"",OFFSET(CountryData!$A$1,'Quality check'!$A183-1,'Quality check'!AB$1-1)),"")</f>
        <v/>
      </c>
      <c r="AC183" s="203" t="str">
        <f ca="1">IF(AND(ISNUMBER($A183),ISNUMBER(AC$1)),IF(OFFSET(CountryData!$A$1,'Quality check'!$A183-1,'Quality check'!AC$1-1)=0,"",OFFSET(CountryData!$A$1,'Quality check'!$A183-1,'Quality check'!AC$1-1)),"")</f>
        <v/>
      </c>
      <c r="AD183" s="203" t="str">
        <f ca="1">IF(AND(ISNUMBER($A183),ISNUMBER(AD$1)),IF(OFFSET(CountryData!$A$1,'Quality check'!$A183-1,'Quality check'!AD$1-1)=0,"",OFFSET(CountryData!$A$1,'Quality check'!$A183-1,'Quality check'!AD$1-1)),"")</f>
        <v/>
      </c>
      <c r="AE183" s="202" t="str">
        <f ca="1">IF(AND(ISNUMBER($A183),ISNUMBER(AE$1)),IF(OFFSET(CountryData!$A$1,'Quality check'!$A183-1,'Quality check'!AE$1-1)=0,"",OFFSET(CountryData!$A$1,'Quality check'!$A183-1,'Quality check'!AE$1-1)),"")</f>
        <v/>
      </c>
      <c r="AF183" s="308" t="str">
        <f ca="1">IF(AND(ISNUMBER($A183),ISNUMBER(AF$1)),IF(OFFSET(CountryData!$A$1,'Quality check'!$A183-1,'Quality check'!AF$1-1)=0,"",OFFSET(CountryData!$A$1,'Quality check'!$A183-1,'Quality check'!AF$1-1)),"")</f>
        <v/>
      </c>
      <c r="AG183" s="203" t="str">
        <f ca="1">IF(AND(ISNUMBER($A183),ISNUMBER(AG$1)),IF(OFFSET(CountryData!$A$1,'Quality check'!$A183-1,'Quality check'!AG$1-1)=0,"",OFFSET(CountryData!$A$1,'Quality check'!$A183-1,'Quality check'!AG$1-1)),"")</f>
        <v/>
      </c>
      <c r="AH183" s="203" t="str">
        <f ca="1">IF(AND(ISNUMBER($A183),ISNUMBER(AH$1)),IF(OFFSET(CountryData!$A$1,'Quality check'!$A183-1,'Quality check'!AH$1-1)=0,"",OFFSET(CountryData!$A$1,'Quality check'!$A183-1,'Quality check'!AH$1-1)),"")</f>
        <v/>
      </c>
      <c r="AI183" s="203" t="str">
        <f ca="1">IF(AND(ISNUMBER($A183),ISNUMBER(AI$1)),IF(OFFSET(CountryData!$A$1,'Quality check'!$A183-1,'Quality check'!AI$1-1)=0,"",OFFSET(CountryData!$A$1,'Quality check'!$A183-1,'Quality check'!AI$1-1)),"")</f>
        <v/>
      </c>
      <c r="AJ183" s="202" t="str">
        <f ca="1">IF(AND(ISNUMBER($A183),ISNUMBER(AJ$1)),IF(OFFSET(CountryData!$A$1,'Quality check'!$A183-1,'Quality check'!AJ$1-1)=0,"",OFFSET(CountryData!$A$1,'Quality check'!$A183-1,'Quality check'!AJ$1-1)),"")</f>
        <v/>
      </c>
      <c r="AK183" s="202" t="str">
        <f ca="1">IF(AND(ISNUMBER($A183),ISNUMBER(AK$1)),IF(OFFSET(CountryData!$A$1,'Quality check'!$A183-1,'Quality check'!AK$1-1)=0,"",OFFSET(CountryData!$A$1,'Quality check'!$A183-1,'Quality check'!AK$1-1)),"")</f>
        <v/>
      </c>
      <c r="AL183" s="202" t="str">
        <f ca="1">IF(AND(ISNUMBER($A183),ISNUMBER(AL$1)),IF(OFFSET(CountryData!$A$1,'Quality check'!$A183-1,'Quality check'!AL$1-1)=0,"",OFFSET(CountryData!$A$1,'Quality check'!$A183-1,'Quality check'!AL$1-1)),"")</f>
        <v/>
      </c>
      <c r="AM183" s="202" t="str">
        <f ca="1">IF(AND(ISNUMBER($A183),ISNUMBER(AM$1)),IF(OFFSET(CountryData!$A$1,'Quality check'!$A183-1,'Quality check'!AM$1-1)=0,"",OFFSET(CountryData!$A$1,'Quality check'!$A183-1,'Quality check'!AM$1-1)),"")</f>
        <v/>
      </c>
      <c r="AN183" s="202" t="str">
        <f ca="1">IF(AND(ISNUMBER($A183),ISNUMBER(AN$1)),IF(OFFSET(CountryData!$A$1,'Quality check'!$A183-1,'Quality check'!AN$1-1)=0,"",OFFSET(CountryData!$A$1,'Quality check'!$A183-1,'Quality check'!AN$1-1)),"")</f>
        <v/>
      </c>
      <c r="AO183" s="203" t="str">
        <f ca="1">IF(AND(ISNUMBER($A183),ISNUMBER(AO$1)),IF(OFFSET(CountryData!$A$1,'Quality check'!$A183-1,'Quality check'!AO$1-1)=0,"",OFFSET(CountryData!$A$1,'Quality check'!$A183-1,'Quality check'!AO$1-1)),"")</f>
        <v/>
      </c>
      <c r="AP183" s="203" t="str">
        <f ca="1">IF(AND(ISNUMBER($A183),ISNUMBER(AP$1)),IF(OFFSET(CountryData!$A$1,'Quality check'!$A183-1,'Quality check'!AP$1-1)=0,"",OFFSET(CountryData!$A$1,'Quality check'!$A183-1,'Quality check'!AP$1-1)),"")</f>
        <v/>
      </c>
      <c r="AQ183" s="202" t="str">
        <f ca="1">IF(AND(ISNUMBER($A183),ISNUMBER(AQ$1)),IF(OFFSET(CountryData!$A$1,'Quality check'!$A183-1,'Quality check'!AQ$1-1)=0,"",OFFSET(CountryData!$A$1,'Quality check'!$A183-1,'Quality check'!AQ$1-1)),"")</f>
        <v/>
      </c>
      <c r="AR183" s="202" t="str">
        <f ca="1">IF(AND(ISNUMBER($A183),ISNUMBER(AR$1)),IF(OFFSET(CountryData!$A$1,'Quality check'!$A183-1,'Quality check'!AR$1-1)=0,"",OFFSET(CountryData!$A$1,'Quality check'!$A183-1,'Quality check'!AR$1-1)),"")</f>
        <v/>
      </c>
      <c r="AS183" s="202" t="str">
        <f ca="1">IF(AND(ISNUMBER($A183),ISNUMBER(AS$1)),IF(OFFSET(CountryData!$A$1,'Quality check'!$A183-1,'Quality check'!AS$1-1)=0,"",OFFSET(CountryData!$A$1,'Quality check'!$A183-1,'Quality check'!AS$1-1)),"")</f>
        <v/>
      </c>
      <c r="AT183" s="202" t="str">
        <f ca="1">IF(AND(ISNUMBER($A183),ISNUMBER(AT$1)),IF(OFFSET(CountryData!$A$1,'Quality check'!$A183-1,'Quality check'!AT$1-1)=0,"",OFFSET(CountryData!$A$1,'Quality check'!$A183-1,'Quality check'!AT$1-1)),"")</f>
        <v/>
      </c>
      <c r="AU183" s="202" t="str">
        <f ca="1">IF(AND(ISNUMBER($A183),ISNUMBER(AU$1)),IF(OFFSET(CountryData!$A$1,'Quality check'!$A183-1,'Quality check'!AU$1-1)=0,"",OFFSET(CountryData!$A$1,'Quality check'!$A183-1,'Quality check'!AU$1-1)),"")</f>
        <v/>
      </c>
      <c r="AV183" s="202" t="str">
        <f ca="1">IF(AND(ISNUMBER($A183),ISNUMBER(AV$1)),IF(OFFSET(CountryData!$A$1,'Quality check'!$A183-1,'Quality check'!AV$1-1)=0,"",OFFSET(CountryData!$A$1,'Quality check'!$A183-1,'Quality check'!AV$1-1)),"")</f>
        <v/>
      </c>
      <c r="AW183" s="203" t="str">
        <f ca="1">IF(AND(ISNUMBER($A183),ISNUMBER(AW$1)),IF(OFFSET(CountryData!$A$1,'Quality check'!$A183-1,'Quality check'!AW$1-1)=0,"",OFFSET(CountryData!$A$1,'Quality check'!$A183-1,'Quality check'!AW$1-1)),"")</f>
        <v/>
      </c>
      <c r="AX183" s="203" t="str">
        <f ca="1">IF(AND(ISNUMBER($A183),ISNUMBER(AX$1)),IF(OFFSET(CountryData!$A$1,'Quality check'!$A183-1,'Quality check'!AX$1-1)=0,"",OFFSET(CountryData!$A$1,'Quality check'!$A183-1,'Quality check'!AX$1-1)),"")</f>
        <v/>
      </c>
      <c r="AY183" s="202" t="str">
        <f ca="1">IF(AND(ISNUMBER($A183),ISNUMBER(AY$1)),IF(OFFSET(CountryData!$A$1,'Quality check'!$A183-1,'Quality check'!AY$1-1)=0,"",OFFSET(CountryData!$A$1,'Quality check'!$A183-1,'Quality check'!AY$1-1)),"")</f>
        <v/>
      </c>
      <c r="AZ183" s="202" t="str">
        <f ca="1">IF(AND(ISNUMBER($A183),ISNUMBER(AZ$1)),IF(OFFSET(CountryData!$A$1,'Quality check'!$A183-1,'Quality check'!AZ$1-1)=0,"",OFFSET(CountryData!$A$1,'Quality check'!$A183-1,'Quality check'!AZ$1-1)),"")</f>
        <v/>
      </c>
      <c r="BA183" s="202" t="str">
        <f ca="1">IF(AND(ISNUMBER($A183),ISNUMBER(BA$1)),IF(OFFSET(CountryData!$A$1,'Quality check'!$A183-1,'Quality check'!BA$1-1)=0,"",OFFSET(CountryData!$A$1,'Quality check'!$A183-1,'Quality check'!BA$1-1)),"")</f>
        <v/>
      </c>
      <c r="BB183" s="202" t="str">
        <f ca="1">IF(AND(ISNUMBER($A183),ISNUMBER(BB$1)),IF(OFFSET(CountryData!$A$1,'Quality check'!$A183-1,'Quality check'!BB$1-1)=0,"",OFFSET(CountryData!$A$1,'Quality check'!$A183-1,'Quality check'!BB$1-1)),"")</f>
        <v/>
      </c>
      <c r="BC183" s="202" t="str">
        <f ca="1">IF(AND(ISNUMBER($A183),ISNUMBER(BC$1)),IF(OFFSET(CountryData!$A$1,'Quality check'!$A183-1,'Quality check'!BC$1-1)=0,"",OFFSET(CountryData!$A$1,'Quality check'!$A183-1,'Quality check'!BC$1-1)),"")</f>
        <v/>
      </c>
      <c r="BD183" s="313" t="str">
        <f ca="1">IF(AND(ISNUMBER($A183),ISNUMBER(BD$1)),IF(OFFSET(CountryData!$A$1,'Quality check'!$A183-1,'Quality check'!BD$1-1)=0,"",OFFSET(CountryData!$A$1,'Quality check'!$A183-1,'Quality check'!BD$1-1)),"")</f>
        <v/>
      </c>
      <c r="BE183" s="313" t="str">
        <f ca="1">IF(AND(ISNUMBER($A183),ISNUMBER(BE$1)),IF(OFFSET(CountryData!$A$1,'Quality check'!$A183-1,'Quality check'!BE$1-1)=0,"",OFFSET(CountryData!$A$1,'Quality check'!$A183-1,'Quality check'!BE$1-1)),"")</f>
        <v/>
      </c>
      <c r="BF183" s="313" t="str">
        <f ca="1">IF(AND(ISNUMBER($A183),ISNUMBER(BF$1)),IF(OFFSET(CountryData!$A$1,'Quality check'!$A183-1,'Quality check'!BF$1-1)=0,"",OFFSET(CountryData!$A$1,'Quality check'!$A183-1,'Quality check'!BF$1-1)),"")</f>
        <v/>
      </c>
      <c r="BG183" s="203" t="str">
        <f ca="1">IF(AND(ISNUMBER($A183),ISNUMBER(BG$1)),IF(OFFSET(CountryData!$A$1,'Quality check'!$A183-1,'Quality check'!BG$1-1)=0,"",OFFSET(CountryData!$A$1,'Quality check'!$A183-1,'Quality check'!BG$1-1)),"")</f>
        <v/>
      </c>
      <c r="BH183" s="202" t="str">
        <f ca="1">IF(AND(ISNUMBER($A183),ISNUMBER(BH$1)),IF(OFFSET(CountryData!$A$1,'Quality check'!$A183-1,'Quality check'!BH$1-1)=0,"",OFFSET(CountryData!$A$1,'Quality check'!$A183-1,'Quality check'!BH$1-1)),"")</f>
        <v/>
      </c>
      <c r="BI183" s="203" t="str">
        <f ca="1">IF(AND(ISNUMBER($A183),ISNUMBER(BI$1)),IF(OFFSET(CountryData!$A$1,'Quality check'!$A183-1,'Quality check'!BI$1-1)=0,"",OFFSET(CountryData!$A$1,'Quality check'!$A183-1,'Quality check'!BI$1-1)),"")</f>
        <v/>
      </c>
      <c r="BJ183" s="202" t="str">
        <f ca="1">IF(AND(ISNUMBER($A183),ISNUMBER(BJ$1)),IF(OFFSET(CountryData!$A$1,'Quality check'!$A183-1,'Quality check'!BJ$1-1)=0,"",OFFSET(CountryData!$A$1,'Quality check'!$A183-1,'Quality check'!BJ$1-1)),"")</f>
        <v/>
      </c>
      <c r="BK183" s="202" t="str">
        <f ca="1">IF(AND(ISNUMBER($A183),ISNUMBER(BK$1)),IF(OFFSET(CountryData!$A$1,'Quality check'!$A183-1,'Quality check'!BK$1-1)=0,"",OFFSET(CountryData!$A$1,'Quality check'!$A183-1,'Quality check'!BK$1-1)),"")</f>
        <v/>
      </c>
      <c r="BL183" s="308" t="str">
        <f ca="1">IF(AND(ISNUMBER($A183),ISNUMBER(BL$1)),IF(OFFSET(CountryData!$A$1,'Quality check'!$A183-1,'Quality check'!BL$1-1)=0,"",OFFSET(CountryData!$A$1,'Quality check'!$A183-1,'Quality check'!BL$1-1)),"")</f>
        <v/>
      </c>
      <c r="BM183" s="308" t="str">
        <f ca="1">IF(AND(ISNUMBER($A183),ISNUMBER(BM$1)),IF(OFFSET(CountryData!$A$1,'Quality check'!$A183-1,'Quality check'!BM$1-1)=0,"",OFFSET(CountryData!$A$1,'Quality check'!$A183-1,'Quality check'!BM$1-1)),"")</f>
        <v/>
      </c>
      <c r="BN183" s="308" t="str">
        <f ca="1">IF(AND(ISNUMBER($A183),ISNUMBER(BN$1)),IF(OFFSET(CountryData!$A$1,'Quality check'!$A183-1,'Quality check'!BN$1-1)=0,"",OFFSET(CountryData!$A$1,'Quality check'!$A183-1,'Quality check'!BN$1-1)),"")</f>
        <v/>
      </c>
      <c r="BO183" s="308" t="str">
        <f ca="1">IF(AND(ISNUMBER($A183),ISNUMBER(BO$1)),IF(OFFSET(CountryData!$A$1,'Quality check'!$A183-1,'Quality check'!BO$1-1)=0,"",OFFSET(CountryData!$A$1,'Quality check'!$A183-1,'Quality check'!BO$1-1)),"")</f>
        <v/>
      </c>
      <c r="BP183" s="308" t="str">
        <f ca="1">IF(AND(ISNUMBER($A183),ISNUMBER(BP$1)),IF(OFFSET(CountryData!$A$1,'Quality check'!$A183-1,'Quality check'!BP$1-1)=0,"",OFFSET(CountryData!$A$1,'Quality check'!$A183-1,'Quality check'!BP$1-1)),"")</f>
        <v/>
      </c>
      <c r="BQ183" s="308" t="str">
        <f ca="1">IF(AND(ISNUMBER($A183),ISNUMBER(BQ$1)),IF(OFFSET(CountryData!$A$1,'Quality check'!$A183-1,'Quality check'!BQ$1-1)=0,"",OFFSET(CountryData!$A$1,'Quality check'!$A183-1,'Quality check'!BQ$1-1)),"")</f>
        <v/>
      </c>
      <c r="BR183" s="308" t="str">
        <f ca="1">IF(AND(ISNUMBER($A183),ISNUMBER(BR$1)),IF(OFFSET(CountryData!$A$1,'Quality check'!$A183-1,'Quality check'!BR$1-1)=0,"",OFFSET(CountryData!$A$1,'Quality check'!$A183-1,'Quality check'!BR$1-1)),"")</f>
        <v/>
      </c>
      <c r="BS183" s="308" t="str">
        <f ca="1">IF(AND(ISNUMBER($A183),ISNUMBER(BS$1)),IF(OFFSET(CountryData!$A$1,'Quality check'!$A183-1,'Quality check'!BS$1-1)=0,"",OFFSET(CountryData!$A$1,'Quality check'!$A183-1,'Quality check'!BS$1-1)),"")</f>
        <v/>
      </c>
      <c r="BT183" s="308" t="str">
        <f ca="1">IF(AND(ISNUMBER($A183),ISNUMBER(BT$1)),IF(OFFSET(CountryData!$A$1,'Quality check'!$A183-1,'Quality check'!BT$1-1)=0,"",OFFSET(CountryData!$A$1,'Quality check'!$A183-1,'Quality check'!BT$1-1)),"")</f>
        <v/>
      </c>
      <c r="BU183" s="308" t="str">
        <f ca="1">IF(AND(ISNUMBER($A183),ISNUMBER(BU$1)),IF(OFFSET(CountryData!$A$1,'Quality check'!$A183-1,'Quality check'!BU$1-1)=0,"",OFFSET(CountryData!$A$1,'Quality check'!$A183-1,'Quality check'!BU$1-1)),"")</f>
        <v/>
      </c>
      <c r="BV183" s="308" t="str">
        <f ca="1">IF(AND(ISNUMBER($A183),ISNUMBER(BV$1)),IF(OFFSET(CountryData!$A$1,'Quality check'!$A183-1,'Quality check'!BV$1-1)=0,"",OFFSET(CountryData!$A$1,'Quality check'!$A183-1,'Quality check'!BV$1-1)),"")</f>
        <v/>
      </c>
      <c r="BW183" s="308" t="str">
        <f ca="1">IF(AND(ISNUMBER($A183),ISNUMBER(BW$1)),IF(OFFSET(CountryData!$A$1,'Quality check'!$A183-1,'Quality check'!BW$1-1)=0,"",OFFSET(CountryData!$A$1,'Quality check'!$A183-1,'Quality check'!BW$1-1)),"")</f>
        <v/>
      </c>
      <c r="BX183" s="202" t="str">
        <f ca="1">IF(AND(ISNUMBER($A183),ISNUMBER(BX$1)),IF(OFFSET(CountryData!$A$1,'Quality check'!$A183-1,'Quality check'!BX$1-1)=0,"",OFFSET(CountryData!$A$1,'Quality check'!$A183-1,'Quality check'!BX$1-1)),"")</f>
        <v/>
      </c>
      <c r="BY183" s="308" t="str">
        <f ca="1">IF(AND(ISNUMBER($A183),ISNUMBER(BY$1)),IF(OFFSET(CountryData!$A$1,'Quality check'!$A183-1,'Quality check'!BY$1-1)=0,"",OFFSET(CountryData!$A$1,'Quality check'!$A183-1,'Quality check'!BY$1-1)),"")</f>
        <v/>
      </c>
      <c r="BZ183" s="308" t="str">
        <f ca="1">IF(AND(ISNUMBER($A183),ISNUMBER(BZ$1)),IF(OFFSET(CountryData!$A$1,'Quality check'!$A183-1,'Quality check'!BZ$1-1)=0,"",OFFSET(CountryData!$A$1,'Quality check'!$A183-1,'Quality check'!BZ$1-1)),"")</f>
        <v/>
      </c>
      <c r="CA183" s="308" t="str">
        <f ca="1">IF(AND(ISNUMBER($A183),ISNUMBER(CA$1)),IF(OFFSET(CountryData!$A$1,'Quality check'!$A183-1,'Quality check'!CA$1-1)=0,"",OFFSET(CountryData!$A$1,'Quality check'!$A183-1,'Quality check'!CA$1-1)),"")</f>
        <v/>
      </c>
      <c r="CB183" s="308" t="str">
        <f ca="1">IF(AND(ISNUMBER($A183),ISNUMBER(CB$1)),IF(OFFSET(CountryData!$A$1,'Quality check'!$A183-1,'Quality check'!CB$1-1)=0,"",OFFSET(CountryData!$A$1,'Quality check'!$A183-1,'Quality check'!CB$1-1)),"")</f>
        <v/>
      </c>
      <c r="CC183" s="308" t="str">
        <f ca="1">IF(AND(ISNUMBER($A183),ISNUMBER(CC$1)),IF(OFFSET(CountryData!$A$1,'Quality check'!$A183-1,'Quality check'!CC$1-1)=0,"",OFFSET(CountryData!$A$1,'Quality check'!$A183-1,'Quality check'!CC$1-1)),"")</f>
        <v/>
      </c>
      <c r="CD183" s="308" t="str">
        <f ca="1">IF(AND(ISNUMBER($A183),ISNUMBER(CD$1)),IF(OFFSET(CountryData!$A$1,'Quality check'!$A183-1,'Quality check'!CD$1-1)=0,"",OFFSET(CountryData!$A$1,'Quality check'!$A183-1,'Quality check'!CD$1-1)),"")</f>
        <v/>
      </c>
      <c r="CE183" s="308" t="str">
        <f ca="1">IF(AND(ISNUMBER($A183),ISNUMBER(CE$1)),IF(OFFSET(CountryData!$A$1,'Quality check'!$A183-1,'Quality check'!CE$1-1)=0,"",OFFSET(CountryData!$A$1,'Quality check'!$A183-1,'Quality check'!CE$1-1)),"")</f>
        <v/>
      </c>
      <c r="CF183" s="308" t="str">
        <f ca="1">IF(AND(ISNUMBER($A183),ISNUMBER(CF$1)),IF(OFFSET(CountryData!$A$1,'Quality check'!$A183-1,'Quality check'!CF$1-1)=0,"",OFFSET(CountryData!$A$1,'Quality check'!$A183-1,'Quality check'!CF$1-1)),"")</f>
        <v/>
      </c>
      <c r="CG183" s="308" t="str">
        <f ca="1">IF(AND(ISNUMBER($A183),ISNUMBER(CG$1)),IF(OFFSET(CountryData!$A$1,'Quality check'!$A183-1,'Quality check'!CG$1-1)=0,"",OFFSET(CountryData!$A$1,'Quality check'!$A183-1,'Quality check'!CG$1-1)),"")</f>
        <v/>
      </c>
      <c r="CH183" s="308" t="str">
        <f ca="1">IF(AND(ISNUMBER($A183),ISNUMBER(CH$1)),IF(OFFSET(CountryData!$A$1,'Quality check'!$A183-1,'Quality check'!CH$1-1)=0,"",OFFSET(CountryData!$A$1,'Quality check'!$A183-1,'Quality check'!CH$1-1)),"")</f>
        <v/>
      </c>
      <c r="CI183" s="308" t="str">
        <f ca="1">IF(AND(ISNUMBER($A183),ISNUMBER(CI$1)),IF(OFFSET(CountryData!$A$1,'Quality check'!$A183-1,'Quality check'!CI$1-1)=0,"",OFFSET(CountryData!$A$1,'Quality check'!$A183-1,'Quality check'!CI$1-1)),"")</f>
        <v/>
      </c>
      <c r="CJ183" s="308" t="str">
        <f ca="1">IF(AND(ISNUMBER($A183),ISNUMBER(CJ$1)),IF(OFFSET(CountryData!$A$1,'Quality check'!$A183-1,'Quality check'!CJ$1-1)=0,"",OFFSET(CountryData!$A$1,'Quality check'!$A183-1,'Quality check'!CJ$1-1)),"")</f>
        <v/>
      </c>
      <c r="CK183" s="202" t="str">
        <f ca="1">IF(AND(ISNUMBER($A183),ISNUMBER(CK$1)),IF(OFFSET(CountryData!$A$1,'Quality check'!$A183-1,'Quality check'!CK$1-1)=0,"",OFFSET(CountryData!$A$1,'Quality check'!$A183-1,'Quality check'!CK$1-1)),"")</f>
        <v/>
      </c>
      <c r="CL183" s="308" t="str">
        <f ca="1">IF(AND(ISNUMBER($A183),ISNUMBER(CL$1)),IF(OFFSET(CountryData!$A$1,'Quality check'!$A183-1,'Quality check'!CL$1-1)=0,"",OFFSET(CountryData!$A$1,'Quality check'!$A183-1,'Quality check'!CL$1-1)),"")</f>
        <v/>
      </c>
      <c r="CM183" s="308" t="str">
        <f ca="1">IF(AND(ISNUMBER($A183),ISNUMBER(CM$1)),IF(OFFSET(CountryData!$A$1,'Quality check'!$A183-1,'Quality check'!CM$1-1)=0,"",OFFSET(CountryData!$A$1,'Quality check'!$A183-1,'Quality check'!CM$1-1)),"")</f>
        <v/>
      </c>
      <c r="CN183" s="308" t="str">
        <f ca="1">IF(AND(ISNUMBER($A183),ISNUMBER(CN$1)),IF(OFFSET(CountryData!$A$1,'Quality check'!$A183-1,'Quality check'!CN$1-1)=0,"",OFFSET(CountryData!$A$1,'Quality check'!$A183-1,'Quality check'!CN$1-1)),"")</f>
        <v/>
      </c>
      <c r="CO183" s="308" t="str">
        <f ca="1">IF(AND(ISNUMBER($A183),ISNUMBER(CO$1)),IF(OFFSET(CountryData!$A$1,'Quality check'!$A183-1,'Quality check'!CO$1-1)=0,"",OFFSET(CountryData!$A$1,'Quality check'!$A183-1,'Quality check'!CO$1-1)),"")</f>
        <v/>
      </c>
      <c r="CP183" s="308" t="str">
        <f ca="1">IF(AND(ISNUMBER($A183),ISNUMBER(CP$1)),IF(OFFSET(CountryData!$A$1,'Quality check'!$A183-1,'Quality check'!CP$1-1)=0,"",OFFSET(CountryData!$A$1,'Quality check'!$A183-1,'Quality check'!CP$1-1)),"")</f>
        <v/>
      </c>
      <c r="CQ183" s="308" t="str">
        <f ca="1">IF(AND(ISNUMBER($A183),ISNUMBER(CQ$1)),IF(OFFSET(CountryData!$A$1,'Quality check'!$A183-1,'Quality check'!CQ$1-1)=0,"",OFFSET(CountryData!$A$1,'Quality check'!$A183-1,'Quality check'!CQ$1-1)),"")</f>
        <v/>
      </c>
      <c r="CR183" s="203" t="str">
        <f ca="1">IF(AND(ISNUMBER($A183),ISNUMBER(CR$1)),IF(OFFSET(CountryData!$A$1,'Quality check'!$A183-1,'Quality check'!CR$1-1)=0,"",OFFSET(CountryData!$A$1,'Quality check'!$A183-1,'Quality check'!CR$1-1)),"")</f>
        <v/>
      </c>
      <c r="CS183" s="203" t="str">
        <f ca="1">IF(AND(ISNUMBER($A183),ISNUMBER(CS$1)),IF(OFFSET(CountryData!$A$1,'Quality check'!$A183-1,'Quality check'!CS$1-1)=0,"",OFFSET(CountryData!$A$1,'Quality check'!$A183-1,'Quality check'!CS$1-1)),"")</f>
        <v/>
      </c>
      <c r="CT183" s="203" t="str">
        <f ca="1">IF(AND(ISNUMBER($A183),ISNUMBER(CT$1)),IF(OFFSET(CountryData!$A$1,'Quality check'!$A183-1,'Quality check'!CT$1-1)=0,"",OFFSET(CountryData!$A$1,'Quality check'!$A183-1,'Quality check'!CT$1-1)),"")</f>
        <v/>
      </c>
      <c r="CU183" s="203" t="str">
        <f ca="1">IF(AND(ISNUMBER($A183),ISNUMBER(CU$1)),IF(OFFSET(CountryData!$A$1,'Quality check'!$A183-1,'Quality check'!CU$1-1)=0,"",OFFSET(CountryData!$A$1,'Quality check'!$A183-1,'Quality check'!CU$1-1)),"")</f>
        <v/>
      </c>
      <c r="CV183" s="203" t="str">
        <f ca="1">IF(AND(ISNUMBER($A183),ISNUMBER(CV$1)),IF(OFFSET(CountryData!$A$1,'Quality check'!$A183-1,'Quality check'!CV$1-1)=0,"",OFFSET(CountryData!$A$1,'Quality check'!$A183-1,'Quality check'!CV$1-1)),"")</f>
        <v/>
      </c>
      <c r="CW183" s="203" t="str">
        <f ca="1">IF(AND(ISNUMBER($A183),ISNUMBER(CW$1)),IF(OFFSET(CountryData!$A$1,'Quality check'!$A183-1,'Quality check'!CW$1-1)=0,"",OFFSET(CountryData!$A$1,'Quality check'!$A183-1,'Quality check'!CW$1-1)),"")</f>
        <v/>
      </c>
      <c r="CX183" s="203" t="str">
        <f ca="1">IF(AND(ISNUMBER($A183),ISNUMBER(CX$1)),IF(OFFSET(CountryData!$A$1,'Quality check'!$A183-1,'Quality check'!CX$1-1)=0,"",OFFSET(CountryData!$A$1,'Quality check'!$A183-1,'Quality check'!CX$1-1)),"")</f>
        <v/>
      </c>
      <c r="CY183" s="203" t="str">
        <f ca="1">IF(AND(ISNUMBER($A183),ISNUMBER(CY$1)),IF(OFFSET(CountryData!$A$1,'Quality check'!$A183-1,'Quality check'!CY$1-1)=0,"",OFFSET(CountryData!$A$1,'Quality check'!$A183-1,'Quality check'!CY$1-1)),"")</f>
        <v/>
      </c>
      <c r="CZ183" s="308" t="str">
        <f ca="1">IF(AND(ISNUMBER($A183),ISNUMBER(CZ$1)),IF(OFFSET(CountryData!$A$1,'Quality check'!$A183-1,'Quality check'!CZ$1-1)=0,"",OFFSET(CountryData!$A$1,'Quality check'!$A183-1,'Quality check'!CZ$1-1)),"")</f>
        <v/>
      </c>
      <c r="DA183" s="308" t="str">
        <f ca="1">IF(AND(ISNUMBER($A183),ISNUMBER(DA$1)),IF(OFFSET(CountryData!$A$1,'Quality check'!$A183-1,'Quality check'!DA$1-1)=0,"",OFFSET(CountryData!$A$1,'Quality check'!$A183-1,'Quality check'!DA$1-1)),"")</f>
        <v/>
      </c>
      <c r="DB183" s="202" t="str">
        <f ca="1">IF(AND(ISNUMBER($A183),ISNUMBER(DB$1)),IF(OFFSET(CountryData!$A$1,'Quality check'!$A183-1,'Quality check'!DB$1-1)=0,"",OFFSET(CountryData!$A$1,'Quality check'!$A183-1,'Quality check'!DB$1-1)),"")</f>
        <v/>
      </c>
      <c r="DC183" s="308" t="str">
        <f ca="1">IF(AND(ISNUMBER($A183),ISNUMBER(DC$1)),IF(OFFSET(CountryData!$A$1,'Quality check'!$A183-1,'Quality check'!DC$1-1)=0,"",OFFSET(CountryData!$A$1,'Quality check'!$A183-1,'Quality check'!DC$1-1)),"")</f>
        <v/>
      </c>
      <c r="DD183" s="308" t="str">
        <f ca="1">IF(AND(ISNUMBER($A183),ISNUMBER(DD$1)),IF(OFFSET(CountryData!$A$1,'Quality check'!$A183-1,'Quality check'!DD$1-1)=0,"",OFFSET(CountryData!$A$1,'Quality check'!$A183-1,'Quality check'!DD$1-1)),"")</f>
        <v/>
      </c>
      <c r="DE183" s="202" t="str">
        <f ca="1">IF(AND(ISNUMBER($A183),ISNUMBER(DE$1)),IF(OFFSET(CountryData!$A$1,'Quality check'!$A183-1,'Quality check'!DE$1-1)=0,"",OFFSET(CountryData!$A$1,'Quality check'!$A183-1,'Quality check'!DE$1-1)),"")</f>
        <v/>
      </c>
      <c r="DF183" s="203" t="str">
        <f ca="1">IF(AND(ISNUMBER($A183),ISNUMBER(DF$1)),IF(OFFSET(CountryData!$A$1,'Quality check'!$A183-1,'Quality check'!DF$1-1)=0,"",OFFSET(CountryData!$A$1,'Quality check'!$A183-1,'Quality check'!DF$1-1)),"")</f>
        <v/>
      </c>
      <c r="DG183" s="308" t="str">
        <f ca="1">IF(AND(ISNUMBER($A183),ISNUMBER(DG$1)),IF(OFFSET(CountryData!$A$1,'Quality check'!$A183-1,'Quality check'!DG$1-1)=0,"",OFFSET(CountryData!$A$1,'Quality check'!$A183-1,'Quality check'!DG$1-1)),"")</f>
        <v/>
      </c>
      <c r="DH183" s="203" t="str">
        <f ca="1">IF(AND(ISNUMBER($A183),ISNUMBER(DH$1)),IF(OFFSET(CountryData!$A$1,'Quality check'!$A183-1,'Quality check'!DH$1-1)=0,"",OFFSET(CountryData!$A$1,'Quality check'!$A183-1,'Quality check'!DH$1-1)),"")</f>
        <v/>
      </c>
      <c r="DI183" s="308" t="str">
        <f ca="1">IF(AND(ISNUMBER($A183),ISNUMBER(DI$1)),IF(OFFSET(CountryData!$A$1,'Quality check'!$A183-1,'Quality check'!DI$1-1)=0,"",OFFSET(CountryData!$A$1,'Quality check'!$A183-1,'Quality check'!DI$1-1)),"")</f>
        <v/>
      </c>
      <c r="DJ183" s="308" t="str">
        <f ca="1">IF(AND(ISNUMBER($A183),ISNUMBER(DJ$1)),IF(OFFSET(CountryData!$A$1,'Quality check'!$A183-1,'Quality check'!DJ$1-1)=0,"",OFFSET(CountryData!$A$1,'Quality check'!$A183-1,'Quality check'!DJ$1-1)),"")</f>
        <v/>
      </c>
      <c r="DK183" s="203" t="str">
        <f ca="1">IF(AND(ISNUMBER($A183),ISNUMBER(DK$1)),IF(OFFSET(CountryData!$A$1,'Quality check'!$A183-1,'Quality check'!DK$1-1)=0,"",OFFSET(CountryData!$A$1,'Quality check'!$A183-1,'Quality check'!DK$1-1)),"")</f>
        <v/>
      </c>
      <c r="DL183" s="203" t="str">
        <f ca="1">IF(AND(ISNUMBER($A183),ISNUMBER(DL$1)),IF(OFFSET(CountryData!$A$1,'Quality check'!$A183-1,'Quality check'!DL$1-1)=0,"",OFFSET(CountryData!$A$1,'Quality check'!$A183-1,'Quality check'!DL$1-1)),"")</f>
        <v/>
      </c>
      <c r="DM183" s="203" t="str">
        <f ca="1">IF(AND(ISNUMBER($A183),ISNUMBER(DM$1)),IF(OFFSET(CountryData!$A$1,'Quality check'!$A183-1,'Quality check'!DM$1-1)=0,"",OFFSET(CountryData!$A$1,'Quality check'!$A183-1,'Quality check'!DM$1-1)),"")</f>
        <v/>
      </c>
      <c r="DN183" s="203" t="str">
        <f ca="1">IF(AND(ISNUMBER($A183),ISNUMBER(DN$1)),IF(OFFSET(CountryData!$A$1,'Quality check'!$A183-1,'Quality check'!DN$1-1)=0,"",OFFSET(CountryData!$A$1,'Quality check'!$A183-1,'Quality check'!DN$1-1)),"")</f>
        <v/>
      </c>
      <c r="DO183" t="str">
        <f ca="1">IF(AND(ISNUMBER($A183),ISNUMBER(DO$1)),IF(OFFSET(CountryData!$A$1,'Quality check'!$A183-1,'Quality check'!DO$1-1)=0,"",OFFSET(CountryData!$A$1,'Quality check'!$A183-1,'Quality check'!DO$1-1)),"")</f>
        <v/>
      </c>
      <c r="DP183" t="str">
        <f ca="1">IF(AND(ISNUMBER($A183),ISNUMBER(DP$1)),IF(OFFSET(CountryData!$A$1,'Quality check'!$A183-1,'Quality check'!DP$1-1)=0,"",OFFSET(CountryData!$A$1,'Quality check'!$A183-1,'Quality check'!DP$1-1)),"")</f>
        <v/>
      </c>
      <c r="EF183" t="str">
        <f t="shared" si="17"/>
        <v/>
      </c>
      <c r="EG183" t="str">
        <f t="shared" si="18"/>
        <v/>
      </c>
      <c r="EH183" t="str">
        <f t="shared" si="16"/>
        <v/>
      </c>
    </row>
    <row r="184" spans="1:138" x14ac:dyDescent="0.25">
      <c r="A184" s="114" t="str">
        <f>IF(ISNUMBER(MATCH(C184,CountryData!$EM:$EM,0)),MATCH(C184,CountryData!$EM:$EM,0),"")</f>
        <v/>
      </c>
      <c r="F184" s="203" t="str">
        <f ca="1">IF(AND(ISNUMBER($A184),ISNUMBER(F$1)),IF(OFFSET(CountryData!$A$1,'Quality check'!$A184-1,'Quality check'!F$1-1)=0,"",OFFSET(CountryData!$A$1,'Quality check'!$A184-1,'Quality check'!F$1-1)),"")</f>
        <v/>
      </c>
      <c r="G184" s="203" t="str">
        <f ca="1">IF(AND(ISNUMBER($A184),ISNUMBER(G$1)),IF(OFFSET(CountryData!$A$1,'Quality check'!$A184-1,'Quality check'!G$1-1)=0,"",OFFSET(CountryData!$A$1,'Quality check'!$A184-1,'Quality check'!G$1-1)),"")</f>
        <v/>
      </c>
      <c r="H184" s="202" t="str">
        <f ca="1">IF(AND(ISNUMBER($A184),ISNUMBER(H$1)),IF(OFFSET(CountryData!$A$1,'Quality check'!$A184-1,'Quality check'!H$1-1)=0,"",OFFSET(CountryData!$A$1,'Quality check'!$A184-1,'Quality check'!H$1-1)),"")</f>
        <v/>
      </c>
      <c r="I184" s="202" t="str">
        <f ca="1">IF(AND(ISNUMBER($A184),ISNUMBER(I$1)),IF(OFFSET(CountryData!$A$1,'Quality check'!$A184-1,'Quality check'!I$1-1)=0,"",OFFSET(CountryData!$A$1,'Quality check'!$A184-1,'Quality check'!I$1-1)),"")</f>
        <v/>
      </c>
      <c r="J184" s="203" t="str">
        <f ca="1">IF(AND(ISNUMBER($A184),ISNUMBER(J$1)),IF(OFFSET(CountryData!$A$1,'Quality check'!$A184-1,'Quality check'!J$1-1)=0,"",OFFSET(CountryData!$A$1,'Quality check'!$A184-1,'Quality check'!J$1-1)),"")</f>
        <v/>
      </c>
      <c r="K184" s="203" t="str">
        <f ca="1">IF(AND(ISNUMBER($A184),ISNUMBER(K$1)),IF(OFFSET(CountryData!$A$1,'Quality check'!$A184-1,'Quality check'!K$1-1)=0,"",OFFSET(CountryData!$A$1,'Quality check'!$A184-1,'Quality check'!K$1-1)),"")</f>
        <v/>
      </c>
      <c r="L184" s="203" t="str">
        <f ca="1">IF(AND(ISNUMBER($A184),ISNUMBER(L$1)),IF(OFFSET(CountryData!$A$1,'Quality check'!$A184-1,'Quality check'!L$1-1)=0,"",OFFSET(CountryData!$A$1,'Quality check'!$A184-1,'Quality check'!L$1-1)),"")</f>
        <v/>
      </c>
      <c r="M184" s="203" t="str">
        <f ca="1">IF(AND(ISNUMBER($A184),ISNUMBER(M$1)),IF(OFFSET(CountryData!$A$1,'Quality check'!$A184-1,'Quality check'!M$1-1)=0,"",OFFSET(CountryData!$A$1,'Quality check'!$A184-1,'Quality check'!M$1-1)),"")</f>
        <v/>
      </c>
      <c r="N184" s="203" t="str">
        <f ca="1">IF(AND(ISNUMBER($A184),ISNUMBER(N$1)),IF(OFFSET(CountryData!$A$1,'Quality check'!$A184-1,'Quality check'!N$1-1)=0,"",OFFSET(CountryData!$A$1,'Quality check'!$A184-1,'Quality check'!N$1-1)),"")</f>
        <v/>
      </c>
      <c r="O184" s="203" t="str">
        <f ca="1">IF(AND(ISNUMBER($A184),ISNUMBER(O$1)),IF(OFFSET(CountryData!$A$1,'Quality check'!$A184-1,'Quality check'!O$1-1)=0,"",OFFSET(CountryData!$A$1,'Quality check'!$A184-1,'Quality check'!O$1-1)),"")</f>
        <v/>
      </c>
      <c r="P184" s="203" t="str">
        <f ca="1">IF(AND(ISNUMBER($A184),ISNUMBER(P$1)),IF(OFFSET(CountryData!$A$1,'Quality check'!$A184-1,'Quality check'!P$1-1)=0,"",OFFSET(CountryData!$A$1,'Quality check'!$A184-1,'Quality check'!P$1-1)),"")</f>
        <v/>
      </c>
      <c r="Q184" s="203" t="str">
        <f ca="1">IF(AND(ISNUMBER($A184),ISNUMBER(Q$1)),IF(OFFSET(CountryData!$A$1,'Quality check'!$A184-1,'Quality check'!Q$1-1)=0,"",OFFSET(CountryData!$A$1,'Quality check'!$A184-1,'Quality check'!Q$1-1)),"")</f>
        <v/>
      </c>
      <c r="R184" s="203" t="str">
        <f ca="1">IF(AND(ISNUMBER($A184),ISNUMBER(R$1)),IF(OFFSET(CountryData!$A$1,'Quality check'!$A184-1,'Quality check'!R$1-1)=0,"",OFFSET(CountryData!$A$1,'Quality check'!$A184-1,'Quality check'!R$1-1)),"")</f>
        <v/>
      </c>
      <c r="S184" s="203" t="str">
        <f ca="1">IF(AND(ISNUMBER($A184),ISNUMBER(S$1)),IF(OFFSET(CountryData!$A$1,'Quality check'!$A184-1,'Quality check'!S$1-1)=0,"",OFFSET(CountryData!$A$1,'Quality check'!$A184-1,'Quality check'!S$1-1)),"")</f>
        <v/>
      </c>
      <c r="T184" s="202" t="str">
        <f ca="1">IF(AND(ISNUMBER($A184),ISNUMBER(T$1)),IF(OFFSET(CountryData!$A$1,'Quality check'!$A184-1,'Quality check'!T$1-1)=0,"",OFFSET(CountryData!$A$1,'Quality check'!$A184-1,'Quality check'!T$1-1)),"")</f>
        <v/>
      </c>
      <c r="U184" s="203" t="str">
        <f ca="1">IF(AND(ISNUMBER($A184),ISNUMBER(U$1)),IF(OFFSET(CountryData!$A$1,'Quality check'!$A184-1,'Quality check'!U$1-1)=0,"",OFFSET(CountryData!$A$1,'Quality check'!$A184-1,'Quality check'!U$1-1)),"")</f>
        <v/>
      </c>
      <c r="V184" s="203" t="str">
        <f ca="1">IF(AND(ISNUMBER($A184),ISNUMBER(V$1)),IF(OFFSET(CountryData!$A$1,'Quality check'!$A184-1,'Quality check'!V$1-1)=0,"",OFFSET(CountryData!$A$1,'Quality check'!$A184-1,'Quality check'!V$1-1)),"")</f>
        <v/>
      </c>
      <c r="W184" s="202" t="str">
        <f ca="1">IF(AND(ISNUMBER($A184),ISNUMBER(W$1)),IF(OFFSET(CountryData!$A$1,'Quality check'!$A184-1,'Quality check'!W$1-1)=0,"",OFFSET(CountryData!$A$1,'Quality check'!$A184-1,'Quality check'!W$1-1)),"")</f>
        <v/>
      </c>
      <c r="X184" s="202" t="str">
        <f ca="1">IF(AND(ISNUMBER($A184),ISNUMBER(X$1)),IF(OFFSET(CountryData!$A$1,'Quality check'!$A184-1,'Quality check'!X$1-1)=0,"",OFFSET(CountryData!$A$1,'Quality check'!$A184-1,'Quality check'!X$1-1)),"")</f>
        <v/>
      </c>
      <c r="Y184" s="202" t="str">
        <f ca="1">IF(AND(ISNUMBER($A184),ISNUMBER(Y$1)),IF(OFFSET(CountryData!$A$1,'Quality check'!$A184-1,'Quality check'!Y$1-1)=0,"",OFFSET(CountryData!$A$1,'Quality check'!$A184-1,'Quality check'!Y$1-1)),"")</f>
        <v/>
      </c>
      <c r="Z184" s="202" t="str">
        <f ca="1">IF(AND(ISNUMBER($A184),ISNUMBER(Z$1)),IF(OFFSET(CountryData!$A$1,'Quality check'!$A184-1,'Quality check'!Z$1-1)=0,"",OFFSET(CountryData!$A$1,'Quality check'!$A184-1,'Quality check'!Z$1-1)),"")</f>
        <v/>
      </c>
      <c r="AA184" s="203" t="str">
        <f ca="1">IF(AND(ISNUMBER($A184),ISNUMBER(AA$1)),IF(OFFSET(CountryData!$A$1,'Quality check'!$A184-1,'Quality check'!AA$1-1)=0,"",OFFSET(CountryData!$A$1,'Quality check'!$A184-1,'Quality check'!AA$1-1)),"")</f>
        <v/>
      </c>
      <c r="AB184" s="203" t="str">
        <f ca="1">IF(AND(ISNUMBER($A184),ISNUMBER(AB$1)),IF(OFFSET(CountryData!$A$1,'Quality check'!$A184-1,'Quality check'!AB$1-1)=0,"",OFFSET(CountryData!$A$1,'Quality check'!$A184-1,'Quality check'!AB$1-1)),"")</f>
        <v/>
      </c>
      <c r="AC184" s="203" t="str">
        <f ca="1">IF(AND(ISNUMBER($A184),ISNUMBER(AC$1)),IF(OFFSET(CountryData!$A$1,'Quality check'!$A184-1,'Quality check'!AC$1-1)=0,"",OFFSET(CountryData!$A$1,'Quality check'!$A184-1,'Quality check'!AC$1-1)),"")</f>
        <v/>
      </c>
      <c r="AD184" s="203" t="str">
        <f ca="1">IF(AND(ISNUMBER($A184),ISNUMBER(AD$1)),IF(OFFSET(CountryData!$A$1,'Quality check'!$A184-1,'Quality check'!AD$1-1)=0,"",OFFSET(CountryData!$A$1,'Quality check'!$A184-1,'Quality check'!AD$1-1)),"")</f>
        <v/>
      </c>
      <c r="AE184" s="202" t="str">
        <f ca="1">IF(AND(ISNUMBER($A184),ISNUMBER(AE$1)),IF(OFFSET(CountryData!$A$1,'Quality check'!$A184-1,'Quality check'!AE$1-1)=0,"",OFFSET(CountryData!$A$1,'Quality check'!$A184-1,'Quality check'!AE$1-1)),"")</f>
        <v/>
      </c>
      <c r="AF184" s="308" t="str">
        <f ca="1">IF(AND(ISNUMBER($A184),ISNUMBER(AF$1)),IF(OFFSET(CountryData!$A$1,'Quality check'!$A184-1,'Quality check'!AF$1-1)=0,"",OFFSET(CountryData!$A$1,'Quality check'!$A184-1,'Quality check'!AF$1-1)),"")</f>
        <v/>
      </c>
      <c r="AG184" s="203" t="str">
        <f ca="1">IF(AND(ISNUMBER($A184),ISNUMBER(AG$1)),IF(OFFSET(CountryData!$A$1,'Quality check'!$A184-1,'Quality check'!AG$1-1)=0,"",OFFSET(CountryData!$A$1,'Quality check'!$A184-1,'Quality check'!AG$1-1)),"")</f>
        <v/>
      </c>
      <c r="AH184" s="203" t="str">
        <f ca="1">IF(AND(ISNUMBER($A184),ISNUMBER(AH$1)),IF(OFFSET(CountryData!$A$1,'Quality check'!$A184-1,'Quality check'!AH$1-1)=0,"",OFFSET(CountryData!$A$1,'Quality check'!$A184-1,'Quality check'!AH$1-1)),"")</f>
        <v/>
      </c>
      <c r="AI184" s="203" t="str">
        <f ca="1">IF(AND(ISNUMBER($A184),ISNUMBER(AI$1)),IF(OFFSET(CountryData!$A$1,'Quality check'!$A184-1,'Quality check'!AI$1-1)=0,"",OFFSET(CountryData!$A$1,'Quality check'!$A184-1,'Quality check'!AI$1-1)),"")</f>
        <v/>
      </c>
      <c r="AJ184" s="202" t="str">
        <f ca="1">IF(AND(ISNUMBER($A184),ISNUMBER(AJ$1)),IF(OFFSET(CountryData!$A$1,'Quality check'!$A184-1,'Quality check'!AJ$1-1)=0,"",OFFSET(CountryData!$A$1,'Quality check'!$A184-1,'Quality check'!AJ$1-1)),"")</f>
        <v/>
      </c>
      <c r="AK184" s="202" t="str">
        <f ca="1">IF(AND(ISNUMBER($A184),ISNUMBER(AK$1)),IF(OFFSET(CountryData!$A$1,'Quality check'!$A184-1,'Quality check'!AK$1-1)=0,"",OFFSET(CountryData!$A$1,'Quality check'!$A184-1,'Quality check'!AK$1-1)),"")</f>
        <v/>
      </c>
      <c r="AL184" s="202" t="str">
        <f ca="1">IF(AND(ISNUMBER($A184),ISNUMBER(AL$1)),IF(OFFSET(CountryData!$A$1,'Quality check'!$A184-1,'Quality check'!AL$1-1)=0,"",OFFSET(CountryData!$A$1,'Quality check'!$A184-1,'Quality check'!AL$1-1)),"")</f>
        <v/>
      </c>
      <c r="AM184" s="202" t="str">
        <f ca="1">IF(AND(ISNUMBER($A184),ISNUMBER(AM$1)),IF(OFFSET(CountryData!$A$1,'Quality check'!$A184-1,'Quality check'!AM$1-1)=0,"",OFFSET(CountryData!$A$1,'Quality check'!$A184-1,'Quality check'!AM$1-1)),"")</f>
        <v/>
      </c>
      <c r="AN184" s="202" t="str">
        <f ca="1">IF(AND(ISNUMBER($A184),ISNUMBER(AN$1)),IF(OFFSET(CountryData!$A$1,'Quality check'!$A184-1,'Quality check'!AN$1-1)=0,"",OFFSET(CountryData!$A$1,'Quality check'!$A184-1,'Quality check'!AN$1-1)),"")</f>
        <v/>
      </c>
      <c r="AO184" s="203" t="str">
        <f ca="1">IF(AND(ISNUMBER($A184),ISNUMBER(AO$1)),IF(OFFSET(CountryData!$A$1,'Quality check'!$A184-1,'Quality check'!AO$1-1)=0,"",OFFSET(CountryData!$A$1,'Quality check'!$A184-1,'Quality check'!AO$1-1)),"")</f>
        <v/>
      </c>
      <c r="AP184" s="203" t="str">
        <f ca="1">IF(AND(ISNUMBER($A184),ISNUMBER(AP$1)),IF(OFFSET(CountryData!$A$1,'Quality check'!$A184-1,'Quality check'!AP$1-1)=0,"",OFFSET(CountryData!$A$1,'Quality check'!$A184-1,'Quality check'!AP$1-1)),"")</f>
        <v/>
      </c>
      <c r="AQ184" s="202" t="str">
        <f ca="1">IF(AND(ISNUMBER($A184),ISNUMBER(AQ$1)),IF(OFFSET(CountryData!$A$1,'Quality check'!$A184-1,'Quality check'!AQ$1-1)=0,"",OFFSET(CountryData!$A$1,'Quality check'!$A184-1,'Quality check'!AQ$1-1)),"")</f>
        <v/>
      </c>
      <c r="AR184" s="202" t="str">
        <f ca="1">IF(AND(ISNUMBER($A184),ISNUMBER(AR$1)),IF(OFFSET(CountryData!$A$1,'Quality check'!$A184-1,'Quality check'!AR$1-1)=0,"",OFFSET(CountryData!$A$1,'Quality check'!$A184-1,'Quality check'!AR$1-1)),"")</f>
        <v/>
      </c>
      <c r="AS184" s="202" t="str">
        <f ca="1">IF(AND(ISNUMBER($A184),ISNUMBER(AS$1)),IF(OFFSET(CountryData!$A$1,'Quality check'!$A184-1,'Quality check'!AS$1-1)=0,"",OFFSET(CountryData!$A$1,'Quality check'!$A184-1,'Quality check'!AS$1-1)),"")</f>
        <v/>
      </c>
      <c r="AT184" s="202" t="str">
        <f ca="1">IF(AND(ISNUMBER($A184),ISNUMBER(AT$1)),IF(OFFSET(CountryData!$A$1,'Quality check'!$A184-1,'Quality check'!AT$1-1)=0,"",OFFSET(CountryData!$A$1,'Quality check'!$A184-1,'Quality check'!AT$1-1)),"")</f>
        <v/>
      </c>
      <c r="AU184" s="202" t="str">
        <f ca="1">IF(AND(ISNUMBER($A184),ISNUMBER(AU$1)),IF(OFFSET(CountryData!$A$1,'Quality check'!$A184-1,'Quality check'!AU$1-1)=0,"",OFFSET(CountryData!$A$1,'Quality check'!$A184-1,'Quality check'!AU$1-1)),"")</f>
        <v/>
      </c>
      <c r="AV184" s="202" t="str">
        <f ca="1">IF(AND(ISNUMBER($A184),ISNUMBER(AV$1)),IF(OFFSET(CountryData!$A$1,'Quality check'!$A184-1,'Quality check'!AV$1-1)=0,"",OFFSET(CountryData!$A$1,'Quality check'!$A184-1,'Quality check'!AV$1-1)),"")</f>
        <v/>
      </c>
      <c r="AW184" s="203" t="str">
        <f ca="1">IF(AND(ISNUMBER($A184),ISNUMBER(AW$1)),IF(OFFSET(CountryData!$A$1,'Quality check'!$A184-1,'Quality check'!AW$1-1)=0,"",OFFSET(CountryData!$A$1,'Quality check'!$A184-1,'Quality check'!AW$1-1)),"")</f>
        <v/>
      </c>
      <c r="AX184" s="203" t="str">
        <f ca="1">IF(AND(ISNUMBER($A184),ISNUMBER(AX$1)),IF(OFFSET(CountryData!$A$1,'Quality check'!$A184-1,'Quality check'!AX$1-1)=0,"",OFFSET(CountryData!$A$1,'Quality check'!$A184-1,'Quality check'!AX$1-1)),"")</f>
        <v/>
      </c>
      <c r="AY184" s="202" t="str">
        <f ca="1">IF(AND(ISNUMBER($A184),ISNUMBER(AY$1)),IF(OFFSET(CountryData!$A$1,'Quality check'!$A184-1,'Quality check'!AY$1-1)=0,"",OFFSET(CountryData!$A$1,'Quality check'!$A184-1,'Quality check'!AY$1-1)),"")</f>
        <v/>
      </c>
      <c r="AZ184" s="202" t="str">
        <f ca="1">IF(AND(ISNUMBER($A184),ISNUMBER(AZ$1)),IF(OFFSET(CountryData!$A$1,'Quality check'!$A184-1,'Quality check'!AZ$1-1)=0,"",OFFSET(CountryData!$A$1,'Quality check'!$A184-1,'Quality check'!AZ$1-1)),"")</f>
        <v/>
      </c>
      <c r="BA184" s="202" t="str">
        <f ca="1">IF(AND(ISNUMBER($A184),ISNUMBER(BA$1)),IF(OFFSET(CountryData!$A$1,'Quality check'!$A184-1,'Quality check'!BA$1-1)=0,"",OFFSET(CountryData!$A$1,'Quality check'!$A184-1,'Quality check'!BA$1-1)),"")</f>
        <v/>
      </c>
      <c r="BB184" s="202" t="str">
        <f ca="1">IF(AND(ISNUMBER($A184),ISNUMBER(BB$1)),IF(OFFSET(CountryData!$A$1,'Quality check'!$A184-1,'Quality check'!BB$1-1)=0,"",OFFSET(CountryData!$A$1,'Quality check'!$A184-1,'Quality check'!BB$1-1)),"")</f>
        <v/>
      </c>
      <c r="BC184" s="202" t="str">
        <f ca="1">IF(AND(ISNUMBER($A184),ISNUMBER(BC$1)),IF(OFFSET(CountryData!$A$1,'Quality check'!$A184-1,'Quality check'!BC$1-1)=0,"",OFFSET(CountryData!$A$1,'Quality check'!$A184-1,'Quality check'!BC$1-1)),"")</f>
        <v/>
      </c>
      <c r="BD184" s="313" t="str">
        <f ca="1">IF(AND(ISNUMBER($A184),ISNUMBER(BD$1)),IF(OFFSET(CountryData!$A$1,'Quality check'!$A184-1,'Quality check'!BD$1-1)=0,"",OFFSET(CountryData!$A$1,'Quality check'!$A184-1,'Quality check'!BD$1-1)),"")</f>
        <v/>
      </c>
      <c r="BE184" s="313" t="str">
        <f ca="1">IF(AND(ISNUMBER($A184),ISNUMBER(BE$1)),IF(OFFSET(CountryData!$A$1,'Quality check'!$A184-1,'Quality check'!BE$1-1)=0,"",OFFSET(CountryData!$A$1,'Quality check'!$A184-1,'Quality check'!BE$1-1)),"")</f>
        <v/>
      </c>
      <c r="BF184" s="313" t="str">
        <f ca="1">IF(AND(ISNUMBER($A184),ISNUMBER(BF$1)),IF(OFFSET(CountryData!$A$1,'Quality check'!$A184-1,'Quality check'!BF$1-1)=0,"",OFFSET(CountryData!$A$1,'Quality check'!$A184-1,'Quality check'!BF$1-1)),"")</f>
        <v/>
      </c>
      <c r="BG184" s="203" t="str">
        <f ca="1">IF(AND(ISNUMBER($A184),ISNUMBER(BG$1)),IF(OFFSET(CountryData!$A$1,'Quality check'!$A184-1,'Quality check'!BG$1-1)=0,"",OFFSET(CountryData!$A$1,'Quality check'!$A184-1,'Quality check'!BG$1-1)),"")</f>
        <v/>
      </c>
      <c r="BH184" s="202" t="str">
        <f ca="1">IF(AND(ISNUMBER($A184),ISNUMBER(BH$1)),IF(OFFSET(CountryData!$A$1,'Quality check'!$A184-1,'Quality check'!BH$1-1)=0,"",OFFSET(CountryData!$A$1,'Quality check'!$A184-1,'Quality check'!BH$1-1)),"")</f>
        <v/>
      </c>
      <c r="BI184" s="203" t="str">
        <f ca="1">IF(AND(ISNUMBER($A184),ISNUMBER(BI$1)),IF(OFFSET(CountryData!$A$1,'Quality check'!$A184-1,'Quality check'!BI$1-1)=0,"",OFFSET(CountryData!$A$1,'Quality check'!$A184-1,'Quality check'!BI$1-1)),"")</f>
        <v/>
      </c>
      <c r="BJ184" s="202" t="str">
        <f ca="1">IF(AND(ISNUMBER($A184),ISNUMBER(BJ$1)),IF(OFFSET(CountryData!$A$1,'Quality check'!$A184-1,'Quality check'!BJ$1-1)=0,"",OFFSET(CountryData!$A$1,'Quality check'!$A184-1,'Quality check'!BJ$1-1)),"")</f>
        <v/>
      </c>
      <c r="BK184" s="202" t="str">
        <f ca="1">IF(AND(ISNUMBER($A184),ISNUMBER(BK$1)),IF(OFFSET(CountryData!$A$1,'Quality check'!$A184-1,'Quality check'!BK$1-1)=0,"",OFFSET(CountryData!$A$1,'Quality check'!$A184-1,'Quality check'!BK$1-1)),"")</f>
        <v/>
      </c>
      <c r="BL184" s="308" t="str">
        <f ca="1">IF(AND(ISNUMBER($A184),ISNUMBER(BL$1)),IF(OFFSET(CountryData!$A$1,'Quality check'!$A184-1,'Quality check'!BL$1-1)=0,"",OFFSET(CountryData!$A$1,'Quality check'!$A184-1,'Quality check'!BL$1-1)),"")</f>
        <v/>
      </c>
      <c r="BM184" s="308" t="str">
        <f ca="1">IF(AND(ISNUMBER($A184),ISNUMBER(BM$1)),IF(OFFSET(CountryData!$A$1,'Quality check'!$A184-1,'Quality check'!BM$1-1)=0,"",OFFSET(CountryData!$A$1,'Quality check'!$A184-1,'Quality check'!BM$1-1)),"")</f>
        <v/>
      </c>
      <c r="BN184" s="308" t="str">
        <f ca="1">IF(AND(ISNUMBER($A184),ISNUMBER(BN$1)),IF(OFFSET(CountryData!$A$1,'Quality check'!$A184-1,'Quality check'!BN$1-1)=0,"",OFFSET(CountryData!$A$1,'Quality check'!$A184-1,'Quality check'!BN$1-1)),"")</f>
        <v/>
      </c>
      <c r="BO184" s="308" t="str">
        <f ca="1">IF(AND(ISNUMBER($A184),ISNUMBER(BO$1)),IF(OFFSET(CountryData!$A$1,'Quality check'!$A184-1,'Quality check'!BO$1-1)=0,"",OFFSET(CountryData!$A$1,'Quality check'!$A184-1,'Quality check'!BO$1-1)),"")</f>
        <v/>
      </c>
      <c r="BP184" s="308" t="str">
        <f ca="1">IF(AND(ISNUMBER($A184),ISNUMBER(BP$1)),IF(OFFSET(CountryData!$A$1,'Quality check'!$A184-1,'Quality check'!BP$1-1)=0,"",OFFSET(CountryData!$A$1,'Quality check'!$A184-1,'Quality check'!BP$1-1)),"")</f>
        <v/>
      </c>
      <c r="BQ184" s="308" t="str">
        <f ca="1">IF(AND(ISNUMBER($A184),ISNUMBER(BQ$1)),IF(OFFSET(CountryData!$A$1,'Quality check'!$A184-1,'Quality check'!BQ$1-1)=0,"",OFFSET(CountryData!$A$1,'Quality check'!$A184-1,'Quality check'!BQ$1-1)),"")</f>
        <v/>
      </c>
      <c r="BR184" s="308" t="str">
        <f ca="1">IF(AND(ISNUMBER($A184),ISNUMBER(BR$1)),IF(OFFSET(CountryData!$A$1,'Quality check'!$A184-1,'Quality check'!BR$1-1)=0,"",OFFSET(CountryData!$A$1,'Quality check'!$A184-1,'Quality check'!BR$1-1)),"")</f>
        <v/>
      </c>
      <c r="BS184" s="308" t="str">
        <f ca="1">IF(AND(ISNUMBER($A184),ISNUMBER(BS$1)),IF(OFFSET(CountryData!$A$1,'Quality check'!$A184-1,'Quality check'!BS$1-1)=0,"",OFFSET(CountryData!$A$1,'Quality check'!$A184-1,'Quality check'!BS$1-1)),"")</f>
        <v/>
      </c>
      <c r="BT184" s="308" t="str">
        <f ca="1">IF(AND(ISNUMBER($A184),ISNUMBER(BT$1)),IF(OFFSET(CountryData!$A$1,'Quality check'!$A184-1,'Quality check'!BT$1-1)=0,"",OFFSET(CountryData!$A$1,'Quality check'!$A184-1,'Quality check'!BT$1-1)),"")</f>
        <v/>
      </c>
      <c r="BU184" s="308" t="str">
        <f ca="1">IF(AND(ISNUMBER($A184),ISNUMBER(BU$1)),IF(OFFSET(CountryData!$A$1,'Quality check'!$A184-1,'Quality check'!BU$1-1)=0,"",OFFSET(CountryData!$A$1,'Quality check'!$A184-1,'Quality check'!BU$1-1)),"")</f>
        <v/>
      </c>
      <c r="BV184" s="308" t="str">
        <f ca="1">IF(AND(ISNUMBER($A184),ISNUMBER(BV$1)),IF(OFFSET(CountryData!$A$1,'Quality check'!$A184-1,'Quality check'!BV$1-1)=0,"",OFFSET(CountryData!$A$1,'Quality check'!$A184-1,'Quality check'!BV$1-1)),"")</f>
        <v/>
      </c>
      <c r="BW184" s="308" t="str">
        <f ca="1">IF(AND(ISNUMBER($A184),ISNUMBER(BW$1)),IF(OFFSET(CountryData!$A$1,'Quality check'!$A184-1,'Quality check'!BW$1-1)=0,"",OFFSET(CountryData!$A$1,'Quality check'!$A184-1,'Quality check'!BW$1-1)),"")</f>
        <v/>
      </c>
      <c r="BX184" s="202" t="str">
        <f ca="1">IF(AND(ISNUMBER($A184),ISNUMBER(BX$1)),IF(OFFSET(CountryData!$A$1,'Quality check'!$A184-1,'Quality check'!BX$1-1)=0,"",OFFSET(CountryData!$A$1,'Quality check'!$A184-1,'Quality check'!BX$1-1)),"")</f>
        <v/>
      </c>
      <c r="BY184" s="308" t="str">
        <f ca="1">IF(AND(ISNUMBER($A184),ISNUMBER(BY$1)),IF(OFFSET(CountryData!$A$1,'Quality check'!$A184-1,'Quality check'!BY$1-1)=0,"",OFFSET(CountryData!$A$1,'Quality check'!$A184-1,'Quality check'!BY$1-1)),"")</f>
        <v/>
      </c>
      <c r="BZ184" s="308" t="str">
        <f ca="1">IF(AND(ISNUMBER($A184),ISNUMBER(BZ$1)),IF(OFFSET(CountryData!$A$1,'Quality check'!$A184-1,'Quality check'!BZ$1-1)=0,"",OFFSET(CountryData!$A$1,'Quality check'!$A184-1,'Quality check'!BZ$1-1)),"")</f>
        <v/>
      </c>
      <c r="CA184" s="308" t="str">
        <f ca="1">IF(AND(ISNUMBER($A184),ISNUMBER(CA$1)),IF(OFFSET(CountryData!$A$1,'Quality check'!$A184-1,'Quality check'!CA$1-1)=0,"",OFFSET(CountryData!$A$1,'Quality check'!$A184-1,'Quality check'!CA$1-1)),"")</f>
        <v/>
      </c>
      <c r="CB184" s="308" t="str">
        <f ca="1">IF(AND(ISNUMBER($A184),ISNUMBER(CB$1)),IF(OFFSET(CountryData!$A$1,'Quality check'!$A184-1,'Quality check'!CB$1-1)=0,"",OFFSET(CountryData!$A$1,'Quality check'!$A184-1,'Quality check'!CB$1-1)),"")</f>
        <v/>
      </c>
      <c r="CC184" s="308" t="str">
        <f ca="1">IF(AND(ISNUMBER($A184),ISNUMBER(CC$1)),IF(OFFSET(CountryData!$A$1,'Quality check'!$A184-1,'Quality check'!CC$1-1)=0,"",OFFSET(CountryData!$A$1,'Quality check'!$A184-1,'Quality check'!CC$1-1)),"")</f>
        <v/>
      </c>
      <c r="CD184" s="308" t="str">
        <f ca="1">IF(AND(ISNUMBER($A184),ISNUMBER(CD$1)),IF(OFFSET(CountryData!$A$1,'Quality check'!$A184-1,'Quality check'!CD$1-1)=0,"",OFFSET(CountryData!$A$1,'Quality check'!$A184-1,'Quality check'!CD$1-1)),"")</f>
        <v/>
      </c>
      <c r="CE184" s="308" t="str">
        <f ca="1">IF(AND(ISNUMBER($A184),ISNUMBER(CE$1)),IF(OFFSET(CountryData!$A$1,'Quality check'!$A184-1,'Quality check'!CE$1-1)=0,"",OFFSET(CountryData!$A$1,'Quality check'!$A184-1,'Quality check'!CE$1-1)),"")</f>
        <v/>
      </c>
      <c r="CF184" s="308" t="str">
        <f ca="1">IF(AND(ISNUMBER($A184),ISNUMBER(CF$1)),IF(OFFSET(CountryData!$A$1,'Quality check'!$A184-1,'Quality check'!CF$1-1)=0,"",OFFSET(CountryData!$A$1,'Quality check'!$A184-1,'Quality check'!CF$1-1)),"")</f>
        <v/>
      </c>
      <c r="CG184" s="308" t="str">
        <f ca="1">IF(AND(ISNUMBER($A184),ISNUMBER(CG$1)),IF(OFFSET(CountryData!$A$1,'Quality check'!$A184-1,'Quality check'!CG$1-1)=0,"",OFFSET(CountryData!$A$1,'Quality check'!$A184-1,'Quality check'!CG$1-1)),"")</f>
        <v/>
      </c>
      <c r="CH184" s="308" t="str">
        <f ca="1">IF(AND(ISNUMBER($A184),ISNUMBER(CH$1)),IF(OFFSET(CountryData!$A$1,'Quality check'!$A184-1,'Quality check'!CH$1-1)=0,"",OFFSET(CountryData!$A$1,'Quality check'!$A184-1,'Quality check'!CH$1-1)),"")</f>
        <v/>
      </c>
      <c r="CI184" s="308" t="str">
        <f ca="1">IF(AND(ISNUMBER($A184),ISNUMBER(CI$1)),IF(OFFSET(CountryData!$A$1,'Quality check'!$A184-1,'Quality check'!CI$1-1)=0,"",OFFSET(CountryData!$A$1,'Quality check'!$A184-1,'Quality check'!CI$1-1)),"")</f>
        <v/>
      </c>
      <c r="CJ184" s="308" t="str">
        <f ca="1">IF(AND(ISNUMBER($A184),ISNUMBER(CJ$1)),IF(OFFSET(CountryData!$A$1,'Quality check'!$A184-1,'Quality check'!CJ$1-1)=0,"",OFFSET(CountryData!$A$1,'Quality check'!$A184-1,'Quality check'!CJ$1-1)),"")</f>
        <v/>
      </c>
      <c r="CK184" s="202" t="str">
        <f ca="1">IF(AND(ISNUMBER($A184),ISNUMBER(CK$1)),IF(OFFSET(CountryData!$A$1,'Quality check'!$A184-1,'Quality check'!CK$1-1)=0,"",OFFSET(CountryData!$A$1,'Quality check'!$A184-1,'Quality check'!CK$1-1)),"")</f>
        <v/>
      </c>
      <c r="CL184" s="308" t="str">
        <f ca="1">IF(AND(ISNUMBER($A184),ISNUMBER(CL$1)),IF(OFFSET(CountryData!$A$1,'Quality check'!$A184-1,'Quality check'!CL$1-1)=0,"",OFFSET(CountryData!$A$1,'Quality check'!$A184-1,'Quality check'!CL$1-1)),"")</f>
        <v/>
      </c>
      <c r="CM184" s="308" t="str">
        <f ca="1">IF(AND(ISNUMBER($A184),ISNUMBER(CM$1)),IF(OFFSET(CountryData!$A$1,'Quality check'!$A184-1,'Quality check'!CM$1-1)=0,"",OFFSET(CountryData!$A$1,'Quality check'!$A184-1,'Quality check'!CM$1-1)),"")</f>
        <v/>
      </c>
      <c r="CN184" s="308" t="str">
        <f ca="1">IF(AND(ISNUMBER($A184),ISNUMBER(CN$1)),IF(OFFSET(CountryData!$A$1,'Quality check'!$A184-1,'Quality check'!CN$1-1)=0,"",OFFSET(CountryData!$A$1,'Quality check'!$A184-1,'Quality check'!CN$1-1)),"")</f>
        <v/>
      </c>
      <c r="CO184" s="308" t="str">
        <f ca="1">IF(AND(ISNUMBER($A184),ISNUMBER(CO$1)),IF(OFFSET(CountryData!$A$1,'Quality check'!$A184-1,'Quality check'!CO$1-1)=0,"",OFFSET(CountryData!$A$1,'Quality check'!$A184-1,'Quality check'!CO$1-1)),"")</f>
        <v/>
      </c>
      <c r="CP184" s="308" t="str">
        <f ca="1">IF(AND(ISNUMBER($A184),ISNUMBER(CP$1)),IF(OFFSET(CountryData!$A$1,'Quality check'!$A184-1,'Quality check'!CP$1-1)=0,"",OFFSET(CountryData!$A$1,'Quality check'!$A184-1,'Quality check'!CP$1-1)),"")</f>
        <v/>
      </c>
      <c r="CQ184" s="308" t="str">
        <f ca="1">IF(AND(ISNUMBER($A184),ISNUMBER(CQ$1)),IF(OFFSET(CountryData!$A$1,'Quality check'!$A184-1,'Quality check'!CQ$1-1)=0,"",OFFSET(CountryData!$A$1,'Quality check'!$A184-1,'Quality check'!CQ$1-1)),"")</f>
        <v/>
      </c>
      <c r="CR184" s="203" t="str">
        <f ca="1">IF(AND(ISNUMBER($A184),ISNUMBER(CR$1)),IF(OFFSET(CountryData!$A$1,'Quality check'!$A184-1,'Quality check'!CR$1-1)=0,"",OFFSET(CountryData!$A$1,'Quality check'!$A184-1,'Quality check'!CR$1-1)),"")</f>
        <v/>
      </c>
      <c r="CS184" s="203" t="str">
        <f ca="1">IF(AND(ISNUMBER($A184),ISNUMBER(CS$1)),IF(OFFSET(CountryData!$A$1,'Quality check'!$A184-1,'Quality check'!CS$1-1)=0,"",OFFSET(CountryData!$A$1,'Quality check'!$A184-1,'Quality check'!CS$1-1)),"")</f>
        <v/>
      </c>
      <c r="CT184" s="203" t="str">
        <f ca="1">IF(AND(ISNUMBER($A184),ISNUMBER(CT$1)),IF(OFFSET(CountryData!$A$1,'Quality check'!$A184-1,'Quality check'!CT$1-1)=0,"",OFFSET(CountryData!$A$1,'Quality check'!$A184-1,'Quality check'!CT$1-1)),"")</f>
        <v/>
      </c>
      <c r="CU184" s="203" t="str">
        <f ca="1">IF(AND(ISNUMBER($A184),ISNUMBER(CU$1)),IF(OFFSET(CountryData!$A$1,'Quality check'!$A184-1,'Quality check'!CU$1-1)=0,"",OFFSET(CountryData!$A$1,'Quality check'!$A184-1,'Quality check'!CU$1-1)),"")</f>
        <v/>
      </c>
      <c r="CV184" s="203" t="str">
        <f ca="1">IF(AND(ISNUMBER($A184),ISNUMBER(CV$1)),IF(OFFSET(CountryData!$A$1,'Quality check'!$A184-1,'Quality check'!CV$1-1)=0,"",OFFSET(CountryData!$A$1,'Quality check'!$A184-1,'Quality check'!CV$1-1)),"")</f>
        <v/>
      </c>
      <c r="CW184" s="203" t="str">
        <f ca="1">IF(AND(ISNUMBER($A184),ISNUMBER(CW$1)),IF(OFFSET(CountryData!$A$1,'Quality check'!$A184-1,'Quality check'!CW$1-1)=0,"",OFFSET(CountryData!$A$1,'Quality check'!$A184-1,'Quality check'!CW$1-1)),"")</f>
        <v/>
      </c>
      <c r="CX184" s="203" t="str">
        <f ca="1">IF(AND(ISNUMBER($A184),ISNUMBER(CX$1)),IF(OFFSET(CountryData!$A$1,'Quality check'!$A184-1,'Quality check'!CX$1-1)=0,"",OFFSET(CountryData!$A$1,'Quality check'!$A184-1,'Quality check'!CX$1-1)),"")</f>
        <v/>
      </c>
      <c r="CY184" s="203" t="str">
        <f ca="1">IF(AND(ISNUMBER($A184),ISNUMBER(CY$1)),IF(OFFSET(CountryData!$A$1,'Quality check'!$A184-1,'Quality check'!CY$1-1)=0,"",OFFSET(CountryData!$A$1,'Quality check'!$A184-1,'Quality check'!CY$1-1)),"")</f>
        <v/>
      </c>
      <c r="CZ184" s="308" t="str">
        <f ca="1">IF(AND(ISNUMBER($A184),ISNUMBER(CZ$1)),IF(OFFSET(CountryData!$A$1,'Quality check'!$A184-1,'Quality check'!CZ$1-1)=0,"",OFFSET(CountryData!$A$1,'Quality check'!$A184-1,'Quality check'!CZ$1-1)),"")</f>
        <v/>
      </c>
      <c r="DA184" s="308" t="str">
        <f ca="1">IF(AND(ISNUMBER($A184),ISNUMBER(DA$1)),IF(OFFSET(CountryData!$A$1,'Quality check'!$A184-1,'Quality check'!DA$1-1)=0,"",OFFSET(CountryData!$A$1,'Quality check'!$A184-1,'Quality check'!DA$1-1)),"")</f>
        <v/>
      </c>
      <c r="DB184" s="202" t="str">
        <f ca="1">IF(AND(ISNUMBER($A184),ISNUMBER(DB$1)),IF(OFFSET(CountryData!$A$1,'Quality check'!$A184-1,'Quality check'!DB$1-1)=0,"",OFFSET(CountryData!$A$1,'Quality check'!$A184-1,'Quality check'!DB$1-1)),"")</f>
        <v/>
      </c>
      <c r="DC184" s="308" t="str">
        <f ca="1">IF(AND(ISNUMBER($A184),ISNUMBER(DC$1)),IF(OFFSET(CountryData!$A$1,'Quality check'!$A184-1,'Quality check'!DC$1-1)=0,"",OFFSET(CountryData!$A$1,'Quality check'!$A184-1,'Quality check'!DC$1-1)),"")</f>
        <v/>
      </c>
      <c r="DD184" s="308" t="str">
        <f ca="1">IF(AND(ISNUMBER($A184),ISNUMBER(DD$1)),IF(OFFSET(CountryData!$A$1,'Quality check'!$A184-1,'Quality check'!DD$1-1)=0,"",OFFSET(CountryData!$A$1,'Quality check'!$A184-1,'Quality check'!DD$1-1)),"")</f>
        <v/>
      </c>
      <c r="DE184" s="202" t="str">
        <f ca="1">IF(AND(ISNUMBER($A184),ISNUMBER(DE$1)),IF(OFFSET(CountryData!$A$1,'Quality check'!$A184-1,'Quality check'!DE$1-1)=0,"",OFFSET(CountryData!$A$1,'Quality check'!$A184-1,'Quality check'!DE$1-1)),"")</f>
        <v/>
      </c>
      <c r="DF184" s="203" t="str">
        <f ca="1">IF(AND(ISNUMBER($A184),ISNUMBER(DF$1)),IF(OFFSET(CountryData!$A$1,'Quality check'!$A184-1,'Quality check'!DF$1-1)=0,"",OFFSET(CountryData!$A$1,'Quality check'!$A184-1,'Quality check'!DF$1-1)),"")</f>
        <v/>
      </c>
      <c r="DG184" s="308" t="str">
        <f ca="1">IF(AND(ISNUMBER($A184),ISNUMBER(DG$1)),IF(OFFSET(CountryData!$A$1,'Quality check'!$A184-1,'Quality check'!DG$1-1)=0,"",OFFSET(CountryData!$A$1,'Quality check'!$A184-1,'Quality check'!DG$1-1)),"")</f>
        <v/>
      </c>
      <c r="DH184" s="203" t="str">
        <f ca="1">IF(AND(ISNUMBER($A184),ISNUMBER(DH$1)),IF(OFFSET(CountryData!$A$1,'Quality check'!$A184-1,'Quality check'!DH$1-1)=0,"",OFFSET(CountryData!$A$1,'Quality check'!$A184-1,'Quality check'!DH$1-1)),"")</f>
        <v/>
      </c>
      <c r="DI184" s="308" t="str">
        <f ca="1">IF(AND(ISNUMBER($A184),ISNUMBER(DI$1)),IF(OFFSET(CountryData!$A$1,'Quality check'!$A184-1,'Quality check'!DI$1-1)=0,"",OFFSET(CountryData!$A$1,'Quality check'!$A184-1,'Quality check'!DI$1-1)),"")</f>
        <v/>
      </c>
      <c r="DJ184" s="308" t="str">
        <f ca="1">IF(AND(ISNUMBER($A184),ISNUMBER(DJ$1)),IF(OFFSET(CountryData!$A$1,'Quality check'!$A184-1,'Quality check'!DJ$1-1)=0,"",OFFSET(CountryData!$A$1,'Quality check'!$A184-1,'Quality check'!DJ$1-1)),"")</f>
        <v/>
      </c>
      <c r="DK184" s="203" t="str">
        <f ca="1">IF(AND(ISNUMBER($A184),ISNUMBER(DK$1)),IF(OFFSET(CountryData!$A$1,'Quality check'!$A184-1,'Quality check'!DK$1-1)=0,"",OFFSET(CountryData!$A$1,'Quality check'!$A184-1,'Quality check'!DK$1-1)),"")</f>
        <v/>
      </c>
      <c r="DL184" s="203" t="str">
        <f ca="1">IF(AND(ISNUMBER($A184),ISNUMBER(DL$1)),IF(OFFSET(CountryData!$A$1,'Quality check'!$A184-1,'Quality check'!DL$1-1)=0,"",OFFSET(CountryData!$A$1,'Quality check'!$A184-1,'Quality check'!DL$1-1)),"")</f>
        <v/>
      </c>
      <c r="DM184" s="203" t="str">
        <f ca="1">IF(AND(ISNUMBER($A184),ISNUMBER(DM$1)),IF(OFFSET(CountryData!$A$1,'Quality check'!$A184-1,'Quality check'!DM$1-1)=0,"",OFFSET(CountryData!$A$1,'Quality check'!$A184-1,'Quality check'!DM$1-1)),"")</f>
        <v/>
      </c>
      <c r="DN184" s="203" t="str">
        <f ca="1">IF(AND(ISNUMBER($A184),ISNUMBER(DN$1)),IF(OFFSET(CountryData!$A$1,'Quality check'!$A184-1,'Quality check'!DN$1-1)=0,"",OFFSET(CountryData!$A$1,'Quality check'!$A184-1,'Quality check'!DN$1-1)),"")</f>
        <v/>
      </c>
      <c r="DO184" t="str">
        <f ca="1">IF(AND(ISNUMBER($A184),ISNUMBER(DO$1)),IF(OFFSET(CountryData!$A$1,'Quality check'!$A184-1,'Quality check'!DO$1-1)=0,"",OFFSET(CountryData!$A$1,'Quality check'!$A184-1,'Quality check'!DO$1-1)),"")</f>
        <v/>
      </c>
      <c r="DP184" t="str">
        <f ca="1">IF(AND(ISNUMBER($A184),ISNUMBER(DP$1)),IF(OFFSET(CountryData!$A$1,'Quality check'!$A184-1,'Quality check'!DP$1-1)=0,"",OFFSET(CountryData!$A$1,'Quality check'!$A184-1,'Quality check'!DP$1-1)),"")</f>
        <v/>
      </c>
      <c r="EF184" t="str">
        <f t="shared" si="17"/>
        <v/>
      </c>
      <c r="EG184" t="str">
        <f t="shared" si="18"/>
        <v/>
      </c>
      <c r="EH184" t="str">
        <f t="shared" si="16"/>
        <v/>
      </c>
    </row>
    <row r="185" spans="1:138" x14ac:dyDescent="0.25">
      <c r="A185" s="114" t="str">
        <f>IF(ISNUMBER(MATCH(C185,CountryData!$EM:$EM,0)),MATCH(C185,CountryData!$EM:$EM,0),"")</f>
        <v/>
      </c>
      <c r="F185" s="203" t="str">
        <f ca="1">IF(AND(ISNUMBER($A185),ISNUMBER(F$1)),IF(OFFSET(CountryData!$A$1,'Quality check'!$A185-1,'Quality check'!F$1-1)=0,"",OFFSET(CountryData!$A$1,'Quality check'!$A185-1,'Quality check'!F$1-1)),"")</f>
        <v/>
      </c>
      <c r="G185" s="203" t="str">
        <f ca="1">IF(AND(ISNUMBER($A185),ISNUMBER(G$1)),IF(OFFSET(CountryData!$A$1,'Quality check'!$A185-1,'Quality check'!G$1-1)=0,"",OFFSET(CountryData!$A$1,'Quality check'!$A185-1,'Quality check'!G$1-1)),"")</f>
        <v/>
      </c>
      <c r="H185" s="202" t="str">
        <f ca="1">IF(AND(ISNUMBER($A185),ISNUMBER(H$1)),IF(OFFSET(CountryData!$A$1,'Quality check'!$A185-1,'Quality check'!H$1-1)=0,"",OFFSET(CountryData!$A$1,'Quality check'!$A185-1,'Quality check'!H$1-1)),"")</f>
        <v/>
      </c>
      <c r="I185" s="202" t="str">
        <f ca="1">IF(AND(ISNUMBER($A185),ISNUMBER(I$1)),IF(OFFSET(CountryData!$A$1,'Quality check'!$A185-1,'Quality check'!I$1-1)=0,"",OFFSET(CountryData!$A$1,'Quality check'!$A185-1,'Quality check'!I$1-1)),"")</f>
        <v/>
      </c>
      <c r="J185" s="203" t="str">
        <f ca="1">IF(AND(ISNUMBER($A185),ISNUMBER(J$1)),IF(OFFSET(CountryData!$A$1,'Quality check'!$A185-1,'Quality check'!J$1-1)=0,"",OFFSET(CountryData!$A$1,'Quality check'!$A185-1,'Quality check'!J$1-1)),"")</f>
        <v/>
      </c>
      <c r="K185" s="203" t="str">
        <f ca="1">IF(AND(ISNUMBER($A185),ISNUMBER(K$1)),IF(OFFSET(CountryData!$A$1,'Quality check'!$A185-1,'Quality check'!K$1-1)=0,"",OFFSET(CountryData!$A$1,'Quality check'!$A185-1,'Quality check'!K$1-1)),"")</f>
        <v/>
      </c>
      <c r="L185" s="203" t="str">
        <f ca="1">IF(AND(ISNUMBER($A185),ISNUMBER(L$1)),IF(OFFSET(CountryData!$A$1,'Quality check'!$A185-1,'Quality check'!L$1-1)=0,"",OFFSET(CountryData!$A$1,'Quality check'!$A185-1,'Quality check'!L$1-1)),"")</f>
        <v/>
      </c>
      <c r="M185" s="203" t="str">
        <f ca="1">IF(AND(ISNUMBER($A185),ISNUMBER(M$1)),IF(OFFSET(CountryData!$A$1,'Quality check'!$A185-1,'Quality check'!M$1-1)=0,"",OFFSET(CountryData!$A$1,'Quality check'!$A185-1,'Quality check'!M$1-1)),"")</f>
        <v/>
      </c>
      <c r="N185" s="203" t="str">
        <f ca="1">IF(AND(ISNUMBER($A185),ISNUMBER(N$1)),IF(OFFSET(CountryData!$A$1,'Quality check'!$A185-1,'Quality check'!N$1-1)=0,"",OFFSET(CountryData!$A$1,'Quality check'!$A185-1,'Quality check'!N$1-1)),"")</f>
        <v/>
      </c>
      <c r="O185" s="203" t="str">
        <f ca="1">IF(AND(ISNUMBER($A185),ISNUMBER(O$1)),IF(OFFSET(CountryData!$A$1,'Quality check'!$A185-1,'Quality check'!O$1-1)=0,"",OFFSET(CountryData!$A$1,'Quality check'!$A185-1,'Quality check'!O$1-1)),"")</f>
        <v/>
      </c>
      <c r="P185" s="203" t="str">
        <f ca="1">IF(AND(ISNUMBER($A185),ISNUMBER(P$1)),IF(OFFSET(CountryData!$A$1,'Quality check'!$A185-1,'Quality check'!P$1-1)=0,"",OFFSET(CountryData!$A$1,'Quality check'!$A185-1,'Quality check'!P$1-1)),"")</f>
        <v/>
      </c>
      <c r="Q185" s="203" t="str">
        <f ca="1">IF(AND(ISNUMBER($A185),ISNUMBER(Q$1)),IF(OFFSET(CountryData!$A$1,'Quality check'!$A185-1,'Quality check'!Q$1-1)=0,"",OFFSET(CountryData!$A$1,'Quality check'!$A185-1,'Quality check'!Q$1-1)),"")</f>
        <v/>
      </c>
      <c r="R185" s="203" t="str">
        <f ca="1">IF(AND(ISNUMBER($A185),ISNUMBER(R$1)),IF(OFFSET(CountryData!$A$1,'Quality check'!$A185-1,'Quality check'!R$1-1)=0,"",OFFSET(CountryData!$A$1,'Quality check'!$A185-1,'Quality check'!R$1-1)),"")</f>
        <v/>
      </c>
      <c r="S185" s="203" t="str">
        <f ca="1">IF(AND(ISNUMBER($A185),ISNUMBER(S$1)),IF(OFFSET(CountryData!$A$1,'Quality check'!$A185-1,'Quality check'!S$1-1)=0,"",OFFSET(CountryData!$A$1,'Quality check'!$A185-1,'Quality check'!S$1-1)),"")</f>
        <v/>
      </c>
      <c r="T185" s="202" t="str">
        <f ca="1">IF(AND(ISNUMBER($A185),ISNUMBER(T$1)),IF(OFFSET(CountryData!$A$1,'Quality check'!$A185-1,'Quality check'!T$1-1)=0,"",OFFSET(CountryData!$A$1,'Quality check'!$A185-1,'Quality check'!T$1-1)),"")</f>
        <v/>
      </c>
      <c r="U185" s="203" t="str">
        <f ca="1">IF(AND(ISNUMBER($A185),ISNUMBER(U$1)),IF(OFFSET(CountryData!$A$1,'Quality check'!$A185-1,'Quality check'!U$1-1)=0,"",OFFSET(CountryData!$A$1,'Quality check'!$A185-1,'Quality check'!U$1-1)),"")</f>
        <v/>
      </c>
      <c r="V185" s="203" t="str">
        <f ca="1">IF(AND(ISNUMBER($A185),ISNUMBER(V$1)),IF(OFFSET(CountryData!$A$1,'Quality check'!$A185-1,'Quality check'!V$1-1)=0,"",OFFSET(CountryData!$A$1,'Quality check'!$A185-1,'Quality check'!V$1-1)),"")</f>
        <v/>
      </c>
      <c r="W185" s="202" t="str">
        <f ca="1">IF(AND(ISNUMBER($A185),ISNUMBER(W$1)),IF(OFFSET(CountryData!$A$1,'Quality check'!$A185-1,'Quality check'!W$1-1)=0,"",OFFSET(CountryData!$A$1,'Quality check'!$A185-1,'Quality check'!W$1-1)),"")</f>
        <v/>
      </c>
      <c r="X185" s="202" t="str">
        <f ca="1">IF(AND(ISNUMBER($A185),ISNUMBER(X$1)),IF(OFFSET(CountryData!$A$1,'Quality check'!$A185-1,'Quality check'!X$1-1)=0,"",OFFSET(CountryData!$A$1,'Quality check'!$A185-1,'Quality check'!X$1-1)),"")</f>
        <v/>
      </c>
      <c r="Y185" s="202" t="str">
        <f ca="1">IF(AND(ISNUMBER($A185),ISNUMBER(Y$1)),IF(OFFSET(CountryData!$A$1,'Quality check'!$A185-1,'Quality check'!Y$1-1)=0,"",OFFSET(CountryData!$A$1,'Quality check'!$A185-1,'Quality check'!Y$1-1)),"")</f>
        <v/>
      </c>
      <c r="Z185" s="202" t="str">
        <f ca="1">IF(AND(ISNUMBER($A185),ISNUMBER(Z$1)),IF(OFFSET(CountryData!$A$1,'Quality check'!$A185-1,'Quality check'!Z$1-1)=0,"",OFFSET(CountryData!$A$1,'Quality check'!$A185-1,'Quality check'!Z$1-1)),"")</f>
        <v/>
      </c>
      <c r="AA185" s="203" t="str">
        <f ca="1">IF(AND(ISNUMBER($A185),ISNUMBER(AA$1)),IF(OFFSET(CountryData!$A$1,'Quality check'!$A185-1,'Quality check'!AA$1-1)=0,"",OFFSET(CountryData!$A$1,'Quality check'!$A185-1,'Quality check'!AA$1-1)),"")</f>
        <v/>
      </c>
      <c r="AB185" s="203" t="str">
        <f ca="1">IF(AND(ISNUMBER($A185),ISNUMBER(AB$1)),IF(OFFSET(CountryData!$A$1,'Quality check'!$A185-1,'Quality check'!AB$1-1)=0,"",OFFSET(CountryData!$A$1,'Quality check'!$A185-1,'Quality check'!AB$1-1)),"")</f>
        <v/>
      </c>
      <c r="AC185" s="203" t="str">
        <f ca="1">IF(AND(ISNUMBER($A185),ISNUMBER(AC$1)),IF(OFFSET(CountryData!$A$1,'Quality check'!$A185-1,'Quality check'!AC$1-1)=0,"",OFFSET(CountryData!$A$1,'Quality check'!$A185-1,'Quality check'!AC$1-1)),"")</f>
        <v/>
      </c>
      <c r="AD185" s="203" t="str">
        <f ca="1">IF(AND(ISNUMBER($A185),ISNUMBER(AD$1)),IF(OFFSET(CountryData!$A$1,'Quality check'!$A185-1,'Quality check'!AD$1-1)=0,"",OFFSET(CountryData!$A$1,'Quality check'!$A185-1,'Quality check'!AD$1-1)),"")</f>
        <v/>
      </c>
      <c r="AE185" s="202" t="str">
        <f ca="1">IF(AND(ISNUMBER($A185),ISNUMBER(AE$1)),IF(OFFSET(CountryData!$A$1,'Quality check'!$A185-1,'Quality check'!AE$1-1)=0,"",OFFSET(CountryData!$A$1,'Quality check'!$A185-1,'Quality check'!AE$1-1)),"")</f>
        <v/>
      </c>
      <c r="AF185" s="308" t="str">
        <f ca="1">IF(AND(ISNUMBER($A185),ISNUMBER(AF$1)),IF(OFFSET(CountryData!$A$1,'Quality check'!$A185-1,'Quality check'!AF$1-1)=0,"",OFFSET(CountryData!$A$1,'Quality check'!$A185-1,'Quality check'!AF$1-1)),"")</f>
        <v/>
      </c>
      <c r="AG185" s="203" t="str">
        <f ca="1">IF(AND(ISNUMBER($A185),ISNUMBER(AG$1)),IF(OFFSET(CountryData!$A$1,'Quality check'!$A185-1,'Quality check'!AG$1-1)=0,"",OFFSET(CountryData!$A$1,'Quality check'!$A185-1,'Quality check'!AG$1-1)),"")</f>
        <v/>
      </c>
      <c r="AH185" s="203" t="str">
        <f ca="1">IF(AND(ISNUMBER($A185),ISNUMBER(AH$1)),IF(OFFSET(CountryData!$A$1,'Quality check'!$A185-1,'Quality check'!AH$1-1)=0,"",OFFSET(CountryData!$A$1,'Quality check'!$A185-1,'Quality check'!AH$1-1)),"")</f>
        <v/>
      </c>
      <c r="AI185" s="203" t="str">
        <f ca="1">IF(AND(ISNUMBER($A185),ISNUMBER(AI$1)),IF(OFFSET(CountryData!$A$1,'Quality check'!$A185-1,'Quality check'!AI$1-1)=0,"",OFFSET(CountryData!$A$1,'Quality check'!$A185-1,'Quality check'!AI$1-1)),"")</f>
        <v/>
      </c>
      <c r="AJ185" s="202" t="str">
        <f ca="1">IF(AND(ISNUMBER($A185),ISNUMBER(AJ$1)),IF(OFFSET(CountryData!$A$1,'Quality check'!$A185-1,'Quality check'!AJ$1-1)=0,"",OFFSET(CountryData!$A$1,'Quality check'!$A185-1,'Quality check'!AJ$1-1)),"")</f>
        <v/>
      </c>
      <c r="AK185" s="202" t="str">
        <f ca="1">IF(AND(ISNUMBER($A185),ISNUMBER(AK$1)),IF(OFFSET(CountryData!$A$1,'Quality check'!$A185-1,'Quality check'!AK$1-1)=0,"",OFFSET(CountryData!$A$1,'Quality check'!$A185-1,'Quality check'!AK$1-1)),"")</f>
        <v/>
      </c>
      <c r="AL185" s="202" t="str">
        <f ca="1">IF(AND(ISNUMBER($A185),ISNUMBER(AL$1)),IF(OFFSET(CountryData!$A$1,'Quality check'!$A185-1,'Quality check'!AL$1-1)=0,"",OFFSET(CountryData!$A$1,'Quality check'!$A185-1,'Quality check'!AL$1-1)),"")</f>
        <v/>
      </c>
      <c r="AM185" s="202" t="str">
        <f ca="1">IF(AND(ISNUMBER($A185),ISNUMBER(AM$1)),IF(OFFSET(CountryData!$A$1,'Quality check'!$A185-1,'Quality check'!AM$1-1)=0,"",OFFSET(CountryData!$A$1,'Quality check'!$A185-1,'Quality check'!AM$1-1)),"")</f>
        <v/>
      </c>
      <c r="AN185" s="202" t="str">
        <f ca="1">IF(AND(ISNUMBER($A185),ISNUMBER(AN$1)),IF(OFFSET(CountryData!$A$1,'Quality check'!$A185-1,'Quality check'!AN$1-1)=0,"",OFFSET(CountryData!$A$1,'Quality check'!$A185-1,'Quality check'!AN$1-1)),"")</f>
        <v/>
      </c>
      <c r="AO185" s="203" t="str">
        <f ca="1">IF(AND(ISNUMBER($A185),ISNUMBER(AO$1)),IF(OFFSET(CountryData!$A$1,'Quality check'!$A185-1,'Quality check'!AO$1-1)=0,"",OFFSET(CountryData!$A$1,'Quality check'!$A185-1,'Quality check'!AO$1-1)),"")</f>
        <v/>
      </c>
      <c r="AP185" s="203" t="str">
        <f ca="1">IF(AND(ISNUMBER($A185),ISNUMBER(AP$1)),IF(OFFSET(CountryData!$A$1,'Quality check'!$A185-1,'Quality check'!AP$1-1)=0,"",OFFSET(CountryData!$A$1,'Quality check'!$A185-1,'Quality check'!AP$1-1)),"")</f>
        <v/>
      </c>
      <c r="AQ185" s="202" t="str">
        <f ca="1">IF(AND(ISNUMBER($A185),ISNUMBER(AQ$1)),IF(OFFSET(CountryData!$A$1,'Quality check'!$A185-1,'Quality check'!AQ$1-1)=0,"",OFFSET(CountryData!$A$1,'Quality check'!$A185-1,'Quality check'!AQ$1-1)),"")</f>
        <v/>
      </c>
      <c r="AR185" s="202" t="str">
        <f ca="1">IF(AND(ISNUMBER($A185),ISNUMBER(AR$1)),IF(OFFSET(CountryData!$A$1,'Quality check'!$A185-1,'Quality check'!AR$1-1)=0,"",OFFSET(CountryData!$A$1,'Quality check'!$A185-1,'Quality check'!AR$1-1)),"")</f>
        <v/>
      </c>
      <c r="AS185" s="202" t="str">
        <f ca="1">IF(AND(ISNUMBER($A185),ISNUMBER(AS$1)),IF(OFFSET(CountryData!$A$1,'Quality check'!$A185-1,'Quality check'!AS$1-1)=0,"",OFFSET(CountryData!$A$1,'Quality check'!$A185-1,'Quality check'!AS$1-1)),"")</f>
        <v/>
      </c>
      <c r="AT185" s="202" t="str">
        <f ca="1">IF(AND(ISNUMBER($A185),ISNUMBER(AT$1)),IF(OFFSET(CountryData!$A$1,'Quality check'!$A185-1,'Quality check'!AT$1-1)=0,"",OFFSET(CountryData!$A$1,'Quality check'!$A185-1,'Quality check'!AT$1-1)),"")</f>
        <v/>
      </c>
      <c r="AU185" s="202" t="str">
        <f ca="1">IF(AND(ISNUMBER($A185),ISNUMBER(AU$1)),IF(OFFSET(CountryData!$A$1,'Quality check'!$A185-1,'Quality check'!AU$1-1)=0,"",OFFSET(CountryData!$A$1,'Quality check'!$A185-1,'Quality check'!AU$1-1)),"")</f>
        <v/>
      </c>
      <c r="AV185" s="202" t="str">
        <f ca="1">IF(AND(ISNUMBER($A185),ISNUMBER(AV$1)),IF(OFFSET(CountryData!$A$1,'Quality check'!$A185-1,'Quality check'!AV$1-1)=0,"",OFFSET(CountryData!$A$1,'Quality check'!$A185-1,'Quality check'!AV$1-1)),"")</f>
        <v/>
      </c>
      <c r="AW185" s="203" t="str">
        <f ca="1">IF(AND(ISNUMBER($A185),ISNUMBER(AW$1)),IF(OFFSET(CountryData!$A$1,'Quality check'!$A185-1,'Quality check'!AW$1-1)=0,"",OFFSET(CountryData!$A$1,'Quality check'!$A185-1,'Quality check'!AW$1-1)),"")</f>
        <v/>
      </c>
      <c r="AX185" s="203" t="str">
        <f ca="1">IF(AND(ISNUMBER($A185),ISNUMBER(AX$1)),IF(OFFSET(CountryData!$A$1,'Quality check'!$A185-1,'Quality check'!AX$1-1)=0,"",OFFSET(CountryData!$A$1,'Quality check'!$A185-1,'Quality check'!AX$1-1)),"")</f>
        <v/>
      </c>
      <c r="AY185" s="202" t="str">
        <f ca="1">IF(AND(ISNUMBER($A185),ISNUMBER(AY$1)),IF(OFFSET(CountryData!$A$1,'Quality check'!$A185-1,'Quality check'!AY$1-1)=0,"",OFFSET(CountryData!$A$1,'Quality check'!$A185-1,'Quality check'!AY$1-1)),"")</f>
        <v/>
      </c>
      <c r="AZ185" s="202" t="str">
        <f ca="1">IF(AND(ISNUMBER($A185),ISNUMBER(AZ$1)),IF(OFFSET(CountryData!$A$1,'Quality check'!$A185-1,'Quality check'!AZ$1-1)=0,"",OFFSET(CountryData!$A$1,'Quality check'!$A185-1,'Quality check'!AZ$1-1)),"")</f>
        <v/>
      </c>
      <c r="BA185" s="202" t="str">
        <f ca="1">IF(AND(ISNUMBER($A185),ISNUMBER(BA$1)),IF(OFFSET(CountryData!$A$1,'Quality check'!$A185-1,'Quality check'!BA$1-1)=0,"",OFFSET(CountryData!$A$1,'Quality check'!$A185-1,'Quality check'!BA$1-1)),"")</f>
        <v/>
      </c>
      <c r="BB185" s="202" t="str">
        <f ca="1">IF(AND(ISNUMBER($A185),ISNUMBER(BB$1)),IF(OFFSET(CountryData!$A$1,'Quality check'!$A185-1,'Quality check'!BB$1-1)=0,"",OFFSET(CountryData!$A$1,'Quality check'!$A185-1,'Quality check'!BB$1-1)),"")</f>
        <v/>
      </c>
      <c r="BC185" s="202" t="str">
        <f ca="1">IF(AND(ISNUMBER($A185),ISNUMBER(BC$1)),IF(OFFSET(CountryData!$A$1,'Quality check'!$A185-1,'Quality check'!BC$1-1)=0,"",OFFSET(CountryData!$A$1,'Quality check'!$A185-1,'Quality check'!BC$1-1)),"")</f>
        <v/>
      </c>
      <c r="BD185" s="313" t="str">
        <f ca="1">IF(AND(ISNUMBER($A185),ISNUMBER(BD$1)),IF(OFFSET(CountryData!$A$1,'Quality check'!$A185-1,'Quality check'!BD$1-1)=0,"",OFFSET(CountryData!$A$1,'Quality check'!$A185-1,'Quality check'!BD$1-1)),"")</f>
        <v/>
      </c>
      <c r="BE185" s="313" t="str">
        <f ca="1">IF(AND(ISNUMBER($A185),ISNUMBER(BE$1)),IF(OFFSET(CountryData!$A$1,'Quality check'!$A185-1,'Quality check'!BE$1-1)=0,"",OFFSET(CountryData!$A$1,'Quality check'!$A185-1,'Quality check'!BE$1-1)),"")</f>
        <v/>
      </c>
      <c r="BF185" s="313" t="str">
        <f ca="1">IF(AND(ISNUMBER($A185),ISNUMBER(BF$1)),IF(OFFSET(CountryData!$A$1,'Quality check'!$A185-1,'Quality check'!BF$1-1)=0,"",OFFSET(CountryData!$A$1,'Quality check'!$A185-1,'Quality check'!BF$1-1)),"")</f>
        <v/>
      </c>
      <c r="BG185" s="203" t="str">
        <f ca="1">IF(AND(ISNUMBER($A185),ISNUMBER(BG$1)),IF(OFFSET(CountryData!$A$1,'Quality check'!$A185-1,'Quality check'!BG$1-1)=0,"",OFFSET(CountryData!$A$1,'Quality check'!$A185-1,'Quality check'!BG$1-1)),"")</f>
        <v/>
      </c>
      <c r="BH185" s="202" t="str">
        <f ca="1">IF(AND(ISNUMBER($A185),ISNUMBER(BH$1)),IF(OFFSET(CountryData!$A$1,'Quality check'!$A185-1,'Quality check'!BH$1-1)=0,"",OFFSET(CountryData!$A$1,'Quality check'!$A185-1,'Quality check'!BH$1-1)),"")</f>
        <v/>
      </c>
      <c r="BI185" s="203" t="str">
        <f ca="1">IF(AND(ISNUMBER($A185),ISNUMBER(BI$1)),IF(OFFSET(CountryData!$A$1,'Quality check'!$A185-1,'Quality check'!BI$1-1)=0,"",OFFSET(CountryData!$A$1,'Quality check'!$A185-1,'Quality check'!BI$1-1)),"")</f>
        <v/>
      </c>
      <c r="BJ185" s="202" t="str">
        <f ca="1">IF(AND(ISNUMBER($A185),ISNUMBER(BJ$1)),IF(OFFSET(CountryData!$A$1,'Quality check'!$A185-1,'Quality check'!BJ$1-1)=0,"",OFFSET(CountryData!$A$1,'Quality check'!$A185-1,'Quality check'!BJ$1-1)),"")</f>
        <v/>
      </c>
      <c r="BK185" s="202" t="str">
        <f ca="1">IF(AND(ISNUMBER($A185),ISNUMBER(BK$1)),IF(OFFSET(CountryData!$A$1,'Quality check'!$A185-1,'Quality check'!BK$1-1)=0,"",OFFSET(CountryData!$A$1,'Quality check'!$A185-1,'Quality check'!BK$1-1)),"")</f>
        <v/>
      </c>
      <c r="BL185" s="308" t="str">
        <f ca="1">IF(AND(ISNUMBER($A185),ISNUMBER(BL$1)),IF(OFFSET(CountryData!$A$1,'Quality check'!$A185-1,'Quality check'!BL$1-1)=0,"",OFFSET(CountryData!$A$1,'Quality check'!$A185-1,'Quality check'!BL$1-1)),"")</f>
        <v/>
      </c>
      <c r="BM185" s="308" t="str">
        <f ca="1">IF(AND(ISNUMBER($A185),ISNUMBER(BM$1)),IF(OFFSET(CountryData!$A$1,'Quality check'!$A185-1,'Quality check'!BM$1-1)=0,"",OFFSET(CountryData!$A$1,'Quality check'!$A185-1,'Quality check'!BM$1-1)),"")</f>
        <v/>
      </c>
      <c r="BN185" s="308" t="str">
        <f ca="1">IF(AND(ISNUMBER($A185),ISNUMBER(BN$1)),IF(OFFSET(CountryData!$A$1,'Quality check'!$A185-1,'Quality check'!BN$1-1)=0,"",OFFSET(CountryData!$A$1,'Quality check'!$A185-1,'Quality check'!BN$1-1)),"")</f>
        <v/>
      </c>
      <c r="BO185" s="308" t="str">
        <f ca="1">IF(AND(ISNUMBER($A185),ISNUMBER(BO$1)),IF(OFFSET(CountryData!$A$1,'Quality check'!$A185-1,'Quality check'!BO$1-1)=0,"",OFFSET(CountryData!$A$1,'Quality check'!$A185-1,'Quality check'!BO$1-1)),"")</f>
        <v/>
      </c>
      <c r="BP185" s="308" t="str">
        <f ca="1">IF(AND(ISNUMBER($A185),ISNUMBER(BP$1)),IF(OFFSET(CountryData!$A$1,'Quality check'!$A185-1,'Quality check'!BP$1-1)=0,"",OFFSET(CountryData!$A$1,'Quality check'!$A185-1,'Quality check'!BP$1-1)),"")</f>
        <v/>
      </c>
      <c r="BQ185" s="308" t="str">
        <f ca="1">IF(AND(ISNUMBER($A185),ISNUMBER(BQ$1)),IF(OFFSET(CountryData!$A$1,'Quality check'!$A185-1,'Quality check'!BQ$1-1)=0,"",OFFSET(CountryData!$A$1,'Quality check'!$A185-1,'Quality check'!BQ$1-1)),"")</f>
        <v/>
      </c>
      <c r="BR185" s="308" t="str">
        <f ca="1">IF(AND(ISNUMBER($A185),ISNUMBER(BR$1)),IF(OFFSET(CountryData!$A$1,'Quality check'!$A185-1,'Quality check'!BR$1-1)=0,"",OFFSET(CountryData!$A$1,'Quality check'!$A185-1,'Quality check'!BR$1-1)),"")</f>
        <v/>
      </c>
      <c r="BS185" s="308" t="str">
        <f ca="1">IF(AND(ISNUMBER($A185),ISNUMBER(BS$1)),IF(OFFSET(CountryData!$A$1,'Quality check'!$A185-1,'Quality check'!BS$1-1)=0,"",OFFSET(CountryData!$A$1,'Quality check'!$A185-1,'Quality check'!BS$1-1)),"")</f>
        <v/>
      </c>
      <c r="BT185" s="308" t="str">
        <f ca="1">IF(AND(ISNUMBER($A185),ISNUMBER(BT$1)),IF(OFFSET(CountryData!$A$1,'Quality check'!$A185-1,'Quality check'!BT$1-1)=0,"",OFFSET(CountryData!$A$1,'Quality check'!$A185-1,'Quality check'!BT$1-1)),"")</f>
        <v/>
      </c>
      <c r="BU185" s="308" t="str">
        <f ca="1">IF(AND(ISNUMBER($A185),ISNUMBER(BU$1)),IF(OFFSET(CountryData!$A$1,'Quality check'!$A185-1,'Quality check'!BU$1-1)=0,"",OFFSET(CountryData!$A$1,'Quality check'!$A185-1,'Quality check'!BU$1-1)),"")</f>
        <v/>
      </c>
      <c r="BV185" s="308" t="str">
        <f ca="1">IF(AND(ISNUMBER($A185),ISNUMBER(BV$1)),IF(OFFSET(CountryData!$A$1,'Quality check'!$A185-1,'Quality check'!BV$1-1)=0,"",OFFSET(CountryData!$A$1,'Quality check'!$A185-1,'Quality check'!BV$1-1)),"")</f>
        <v/>
      </c>
      <c r="BW185" s="308" t="str">
        <f ca="1">IF(AND(ISNUMBER($A185),ISNUMBER(BW$1)),IF(OFFSET(CountryData!$A$1,'Quality check'!$A185-1,'Quality check'!BW$1-1)=0,"",OFFSET(CountryData!$A$1,'Quality check'!$A185-1,'Quality check'!BW$1-1)),"")</f>
        <v/>
      </c>
      <c r="BX185" s="202" t="str">
        <f ca="1">IF(AND(ISNUMBER($A185),ISNUMBER(BX$1)),IF(OFFSET(CountryData!$A$1,'Quality check'!$A185-1,'Quality check'!BX$1-1)=0,"",OFFSET(CountryData!$A$1,'Quality check'!$A185-1,'Quality check'!BX$1-1)),"")</f>
        <v/>
      </c>
      <c r="BY185" s="308" t="str">
        <f ca="1">IF(AND(ISNUMBER($A185),ISNUMBER(BY$1)),IF(OFFSET(CountryData!$A$1,'Quality check'!$A185-1,'Quality check'!BY$1-1)=0,"",OFFSET(CountryData!$A$1,'Quality check'!$A185-1,'Quality check'!BY$1-1)),"")</f>
        <v/>
      </c>
      <c r="BZ185" s="308" t="str">
        <f ca="1">IF(AND(ISNUMBER($A185),ISNUMBER(BZ$1)),IF(OFFSET(CountryData!$A$1,'Quality check'!$A185-1,'Quality check'!BZ$1-1)=0,"",OFFSET(CountryData!$A$1,'Quality check'!$A185-1,'Quality check'!BZ$1-1)),"")</f>
        <v/>
      </c>
      <c r="CA185" s="308" t="str">
        <f ca="1">IF(AND(ISNUMBER($A185),ISNUMBER(CA$1)),IF(OFFSET(CountryData!$A$1,'Quality check'!$A185-1,'Quality check'!CA$1-1)=0,"",OFFSET(CountryData!$A$1,'Quality check'!$A185-1,'Quality check'!CA$1-1)),"")</f>
        <v/>
      </c>
      <c r="CB185" s="308" t="str">
        <f ca="1">IF(AND(ISNUMBER($A185),ISNUMBER(CB$1)),IF(OFFSET(CountryData!$A$1,'Quality check'!$A185-1,'Quality check'!CB$1-1)=0,"",OFFSET(CountryData!$A$1,'Quality check'!$A185-1,'Quality check'!CB$1-1)),"")</f>
        <v/>
      </c>
      <c r="CC185" s="308" t="str">
        <f ca="1">IF(AND(ISNUMBER($A185),ISNUMBER(CC$1)),IF(OFFSET(CountryData!$A$1,'Quality check'!$A185-1,'Quality check'!CC$1-1)=0,"",OFFSET(CountryData!$A$1,'Quality check'!$A185-1,'Quality check'!CC$1-1)),"")</f>
        <v/>
      </c>
      <c r="CD185" s="308" t="str">
        <f ca="1">IF(AND(ISNUMBER($A185),ISNUMBER(CD$1)),IF(OFFSET(CountryData!$A$1,'Quality check'!$A185-1,'Quality check'!CD$1-1)=0,"",OFFSET(CountryData!$A$1,'Quality check'!$A185-1,'Quality check'!CD$1-1)),"")</f>
        <v/>
      </c>
      <c r="CE185" s="308" t="str">
        <f ca="1">IF(AND(ISNUMBER($A185),ISNUMBER(CE$1)),IF(OFFSET(CountryData!$A$1,'Quality check'!$A185-1,'Quality check'!CE$1-1)=0,"",OFFSET(CountryData!$A$1,'Quality check'!$A185-1,'Quality check'!CE$1-1)),"")</f>
        <v/>
      </c>
      <c r="CF185" s="308" t="str">
        <f ca="1">IF(AND(ISNUMBER($A185),ISNUMBER(CF$1)),IF(OFFSET(CountryData!$A$1,'Quality check'!$A185-1,'Quality check'!CF$1-1)=0,"",OFFSET(CountryData!$A$1,'Quality check'!$A185-1,'Quality check'!CF$1-1)),"")</f>
        <v/>
      </c>
      <c r="CG185" s="308" t="str">
        <f ca="1">IF(AND(ISNUMBER($A185),ISNUMBER(CG$1)),IF(OFFSET(CountryData!$A$1,'Quality check'!$A185-1,'Quality check'!CG$1-1)=0,"",OFFSET(CountryData!$A$1,'Quality check'!$A185-1,'Quality check'!CG$1-1)),"")</f>
        <v/>
      </c>
      <c r="CH185" s="308" t="str">
        <f ca="1">IF(AND(ISNUMBER($A185),ISNUMBER(CH$1)),IF(OFFSET(CountryData!$A$1,'Quality check'!$A185-1,'Quality check'!CH$1-1)=0,"",OFFSET(CountryData!$A$1,'Quality check'!$A185-1,'Quality check'!CH$1-1)),"")</f>
        <v/>
      </c>
      <c r="CI185" s="308" t="str">
        <f ca="1">IF(AND(ISNUMBER($A185),ISNUMBER(CI$1)),IF(OFFSET(CountryData!$A$1,'Quality check'!$A185-1,'Quality check'!CI$1-1)=0,"",OFFSET(CountryData!$A$1,'Quality check'!$A185-1,'Quality check'!CI$1-1)),"")</f>
        <v/>
      </c>
      <c r="CJ185" s="308" t="str">
        <f ca="1">IF(AND(ISNUMBER($A185),ISNUMBER(CJ$1)),IF(OFFSET(CountryData!$A$1,'Quality check'!$A185-1,'Quality check'!CJ$1-1)=0,"",OFFSET(CountryData!$A$1,'Quality check'!$A185-1,'Quality check'!CJ$1-1)),"")</f>
        <v/>
      </c>
      <c r="CK185" s="202" t="str">
        <f ca="1">IF(AND(ISNUMBER($A185),ISNUMBER(CK$1)),IF(OFFSET(CountryData!$A$1,'Quality check'!$A185-1,'Quality check'!CK$1-1)=0,"",OFFSET(CountryData!$A$1,'Quality check'!$A185-1,'Quality check'!CK$1-1)),"")</f>
        <v/>
      </c>
      <c r="CL185" s="308" t="str">
        <f ca="1">IF(AND(ISNUMBER($A185),ISNUMBER(CL$1)),IF(OFFSET(CountryData!$A$1,'Quality check'!$A185-1,'Quality check'!CL$1-1)=0,"",OFFSET(CountryData!$A$1,'Quality check'!$A185-1,'Quality check'!CL$1-1)),"")</f>
        <v/>
      </c>
      <c r="CM185" s="308" t="str">
        <f ca="1">IF(AND(ISNUMBER($A185),ISNUMBER(CM$1)),IF(OFFSET(CountryData!$A$1,'Quality check'!$A185-1,'Quality check'!CM$1-1)=0,"",OFFSET(CountryData!$A$1,'Quality check'!$A185-1,'Quality check'!CM$1-1)),"")</f>
        <v/>
      </c>
      <c r="CN185" s="308" t="str">
        <f ca="1">IF(AND(ISNUMBER($A185),ISNUMBER(CN$1)),IF(OFFSET(CountryData!$A$1,'Quality check'!$A185-1,'Quality check'!CN$1-1)=0,"",OFFSET(CountryData!$A$1,'Quality check'!$A185-1,'Quality check'!CN$1-1)),"")</f>
        <v/>
      </c>
      <c r="CO185" s="308" t="str">
        <f ca="1">IF(AND(ISNUMBER($A185),ISNUMBER(CO$1)),IF(OFFSET(CountryData!$A$1,'Quality check'!$A185-1,'Quality check'!CO$1-1)=0,"",OFFSET(CountryData!$A$1,'Quality check'!$A185-1,'Quality check'!CO$1-1)),"")</f>
        <v/>
      </c>
      <c r="CP185" s="308" t="str">
        <f ca="1">IF(AND(ISNUMBER($A185),ISNUMBER(CP$1)),IF(OFFSET(CountryData!$A$1,'Quality check'!$A185-1,'Quality check'!CP$1-1)=0,"",OFFSET(CountryData!$A$1,'Quality check'!$A185-1,'Quality check'!CP$1-1)),"")</f>
        <v/>
      </c>
      <c r="CQ185" s="308" t="str">
        <f ca="1">IF(AND(ISNUMBER($A185),ISNUMBER(CQ$1)),IF(OFFSET(CountryData!$A$1,'Quality check'!$A185-1,'Quality check'!CQ$1-1)=0,"",OFFSET(CountryData!$A$1,'Quality check'!$A185-1,'Quality check'!CQ$1-1)),"")</f>
        <v/>
      </c>
      <c r="CR185" s="203" t="str">
        <f ca="1">IF(AND(ISNUMBER($A185),ISNUMBER(CR$1)),IF(OFFSET(CountryData!$A$1,'Quality check'!$A185-1,'Quality check'!CR$1-1)=0,"",OFFSET(CountryData!$A$1,'Quality check'!$A185-1,'Quality check'!CR$1-1)),"")</f>
        <v/>
      </c>
      <c r="CS185" s="203" t="str">
        <f ca="1">IF(AND(ISNUMBER($A185),ISNUMBER(CS$1)),IF(OFFSET(CountryData!$A$1,'Quality check'!$A185-1,'Quality check'!CS$1-1)=0,"",OFFSET(CountryData!$A$1,'Quality check'!$A185-1,'Quality check'!CS$1-1)),"")</f>
        <v/>
      </c>
      <c r="CT185" s="203" t="str">
        <f ca="1">IF(AND(ISNUMBER($A185),ISNUMBER(CT$1)),IF(OFFSET(CountryData!$A$1,'Quality check'!$A185-1,'Quality check'!CT$1-1)=0,"",OFFSET(CountryData!$A$1,'Quality check'!$A185-1,'Quality check'!CT$1-1)),"")</f>
        <v/>
      </c>
      <c r="CU185" s="203" t="str">
        <f ca="1">IF(AND(ISNUMBER($A185),ISNUMBER(CU$1)),IF(OFFSET(CountryData!$A$1,'Quality check'!$A185-1,'Quality check'!CU$1-1)=0,"",OFFSET(CountryData!$A$1,'Quality check'!$A185-1,'Quality check'!CU$1-1)),"")</f>
        <v/>
      </c>
      <c r="CV185" s="203" t="str">
        <f ca="1">IF(AND(ISNUMBER($A185),ISNUMBER(CV$1)),IF(OFFSET(CountryData!$A$1,'Quality check'!$A185-1,'Quality check'!CV$1-1)=0,"",OFFSET(CountryData!$A$1,'Quality check'!$A185-1,'Quality check'!CV$1-1)),"")</f>
        <v/>
      </c>
      <c r="CW185" s="203" t="str">
        <f ca="1">IF(AND(ISNUMBER($A185),ISNUMBER(CW$1)),IF(OFFSET(CountryData!$A$1,'Quality check'!$A185-1,'Quality check'!CW$1-1)=0,"",OFFSET(CountryData!$A$1,'Quality check'!$A185-1,'Quality check'!CW$1-1)),"")</f>
        <v/>
      </c>
      <c r="CX185" s="203" t="str">
        <f ca="1">IF(AND(ISNUMBER($A185),ISNUMBER(CX$1)),IF(OFFSET(CountryData!$A$1,'Quality check'!$A185-1,'Quality check'!CX$1-1)=0,"",OFFSET(CountryData!$A$1,'Quality check'!$A185-1,'Quality check'!CX$1-1)),"")</f>
        <v/>
      </c>
      <c r="CY185" s="203" t="str">
        <f ca="1">IF(AND(ISNUMBER($A185),ISNUMBER(CY$1)),IF(OFFSET(CountryData!$A$1,'Quality check'!$A185-1,'Quality check'!CY$1-1)=0,"",OFFSET(CountryData!$A$1,'Quality check'!$A185-1,'Quality check'!CY$1-1)),"")</f>
        <v/>
      </c>
      <c r="CZ185" s="308" t="str">
        <f ca="1">IF(AND(ISNUMBER($A185),ISNUMBER(CZ$1)),IF(OFFSET(CountryData!$A$1,'Quality check'!$A185-1,'Quality check'!CZ$1-1)=0,"",OFFSET(CountryData!$A$1,'Quality check'!$A185-1,'Quality check'!CZ$1-1)),"")</f>
        <v/>
      </c>
      <c r="DA185" s="308" t="str">
        <f ca="1">IF(AND(ISNUMBER($A185),ISNUMBER(DA$1)),IF(OFFSET(CountryData!$A$1,'Quality check'!$A185-1,'Quality check'!DA$1-1)=0,"",OFFSET(CountryData!$A$1,'Quality check'!$A185-1,'Quality check'!DA$1-1)),"")</f>
        <v/>
      </c>
      <c r="DB185" s="202" t="str">
        <f ca="1">IF(AND(ISNUMBER($A185),ISNUMBER(DB$1)),IF(OFFSET(CountryData!$A$1,'Quality check'!$A185-1,'Quality check'!DB$1-1)=0,"",OFFSET(CountryData!$A$1,'Quality check'!$A185-1,'Quality check'!DB$1-1)),"")</f>
        <v/>
      </c>
      <c r="DC185" s="308" t="str">
        <f ca="1">IF(AND(ISNUMBER($A185),ISNUMBER(DC$1)),IF(OFFSET(CountryData!$A$1,'Quality check'!$A185-1,'Quality check'!DC$1-1)=0,"",OFFSET(CountryData!$A$1,'Quality check'!$A185-1,'Quality check'!DC$1-1)),"")</f>
        <v/>
      </c>
      <c r="DD185" s="308" t="str">
        <f ca="1">IF(AND(ISNUMBER($A185),ISNUMBER(DD$1)),IF(OFFSET(CountryData!$A$1,'Quality check'!$A185-1,'Quality check'!DD$1-1)=0,"",OFFSET(CountryData!$A$1,'Quality check'!$A185-1,'Quality check'!DD$1-1)),"")</f>
        <v/>
      </c>
      <c r="DE185" s="202" t="str">
        <f ca="1">IF(AND(ISNUMBER($A185),ISNUMBER(DE$1)),IF(OFFSET(CountryData!$A$1,'Quality check'!$A185-1,'Quality check'!DE$1-1)=0,"",OFFSET(CountryData!$A$1,'Quality check'!$A185-1,'Quality check'!DE$1-1)),"")</f>
        <v/>
      </c>
      <c r="DF185" s="203" t="str">
        <f ca="1">IF(AND(ISNUMBER($A185),ISNUMBER(DF$1)),IF(OFFSET(CountryData!$A$1,'Quality check'!$A185-1,'Quality check'!DF$1-1)=0,"",OFFSET(CountryData!$A$1,'Quality check'!$A185-1,'Quality check'!DF$1-1)),"")</f>
        <v/>
      </c>
      <c r="DG185" s="308" t="str">
        <f ca="1">IF(AND(ISNUMBER($A185),ISNUMBER(DG$1)),IF(OFFSET(CountryData!$A$1,'Quality check'!$A185-1,'Quality check'!DG$1-1)=0,"",OFFSET(CountryData!$A$1,'Quality check'!$A185-1,'Quality check'!DG$1-1)),"")</f>
        <v/>
      </c>
      <c r="DH185" s="203" t="str">
        <f ca="1">IF(AND(ISNUMBER($A185),ISNUMBER(DH$1)),IF(OFFSET(CountryData!$A$1,'Quality check'!$A185-1,'Quality check'!DH$1-1)=0,"",OFFSET(CountryData!$A$1,'Quality check'!$A185-1,'Quality check'!DH$1-1)),"")</f>
        <v/>
      </c>
      <c r="DI185" s="308" t="str">
        <f ca="1">IF(AND(ISNUMBER($A185),ISNUMBER(DI$1)),IF(OFFSET(CountryData!$A$1,'Quality check'!$A185-1,'Quality check'!DI$1-1)=0,"",OFFSET(CountryData!$A$1,'Quality check'!$A185-1,'Quality check'!DI$1-1)),"")</f>
        <v/>
      </c>
      <c r="DJ185" s="308" t="str">
        <f ca="1">IF(AND(ISNUMBER($A185),ISNUMBER(DJ$1)),IF(OFFSET(CountryData!$A$1,'Quality check'!$A185-1,'Quality check'!DJ$1-1)=0,"",OFFSET(CountryData!$A$1,'Quality check'!$A185-1,'Quality check'!DJ$1-1)),"")</f>
        <v/>
      </c>
      <c r="DK185" s="203" t="str">
        <f ca="1">IF(AND(ISNUMBER($A185),ISNUMBER(DK$1)),IF(OFFSET(CountryData!$A$1,'Quality check'!$A185-1,'Quality check'!DK$1-1)=0,"",OFFSET(CountryData!$A$1,'Quality check'!$A185-1,'Quality check'!DK$1-1)),"")</f>
        <v/>
      </c>
      <c r="DL185" s="203" t="str">
        <f ca="1">IF(AND(ISNUMBER($A185),ISNUMBER(DL$1)),IF(OFFSET(CountryData!$A$1,'Quality check'!$A185-1,'Quality check'!DL$1-1)=0,"",OFFSET(CountryData!$A$1,'Quality check'!$A185-1,'Quality check'!DL$1-1)),"")</f>
        <v/>
      </c>
      <c r="DM185" s="203" t="str">
        <f ca="1">IF(AND(ISNUMBER($A185),ISNUMBER(DM$1)),IF(OFFSET(CountryData!$A$1,'Quality check'!$A185-1,'Quality check'!DM$1-1)=0,"",OFFSET(CountryData!$A$1,'Quality check'!$A185-1,'Quality check'!DM$1-1)),"")</f>
        <v/>
      </c>
      <c r="DN185" s="203" t="str">
        <f ca="1">IF(AND(ISNUMBER($A185),ISNUMBER(DN$1)),IF(OFFSET(CountryData!$A$1,'Quality check'!$A185-1,'Quality check'!DN$1-1)=0,"",OFFSET(CountryData!$A$1,'Quality check'!$A185-1,'Quality check'!DN$1-1)),"")</f>
        <v/>
      </c>
      <c r="DO185" t="str">
        <f ca="1">IF(AND(ISNUMBER($A185),ISNUMBER(DO$1)),IF(OFFSET(CountryData!$A$1,'Quality check'!$A185-1,'Quality check'!DO$1-1)=0,"",OFFSET(CountryData!$A$1,'Quality check'!$A185-1,'Quality check'!DO$1-1)),"")</f>
        <v/>
      </c>
      <c r="DP185" t="str">
        <f ca="1">IF(AND(ISNUMBER($A185),ISNUMBER(DP$1)),IF(OFFSET(CountryData!$A$1,'Quality check'!$A185-1,'Quality check'!DP$1-1)=0,"",OFFSET(CountryData!$A$1,'Quality check'!$A185-1,'Quality check'!DP$1-1)),"")</f>
        <v/>
      </c>
      <c r="EF185" t="str">
        <f t="shared" si="17"/>
        <v/>
      </c>
      <c r="EG185" t="str">
        <f t="shared" si="18"/>
        <v/>
      </c>
      <c r="EH185" t="str">
        <f t="shared" si="16"/>
        <v/>
      </c>
    </row>
    <row r="186" spans="1:138" x14ac:dyDescent="0.25">
      <c r="A186" s="114" t="str">
        <f>IF(ISNUMBER(MATCH(C186,CountryData!$EM:$EM,0)),MATCH(C186,CountryData!$EM:$EM,0),"")</f>
        <v/>
      </c>
      <c r="F186" s="203" t="str">
        <f ca="1">IF(AND(ISNUMBER($A186),ISNUMBER(F$1)),IF(OFFSET(CountryData!$A$1,'Quality check'!$A186-1,'Quality check'!F$1-1)=0,"",OFFSET(CountryData!$A$1,'Quality check'!$A186-1,'Quality check'!F$1-1)),"")</f>
        <v/>
      </c>
      <c r="G186" s="203" t="str">
        <f ca="1">IF(AND(ISNUMBER($A186),ISNUMBER(G$1)),IF(OFFSET(CountryData!$A$1,'Quality check'!$A186-1,'Quality check'!G$1-1)=0,"",OFFSET(CountryData!$A$1,'Quality check'!$A186-1,'Quality check'!G$1-1)),"")</f>
        <v/>
      </c>
      <c r="H186" s="202" t="str">
        <f ca="1">IF(AND(ISNUMBER($A186),ISNUMBER(H$1)),IF(OFFSET(CountryData!$A$1,'Quality check'!$A186-1,'Quality check'!H$1-1)=0,"",OFFSET(CountryData!$A$1,'Quality check'!$A186-1,'Quality check'!H$1-1)),"")</f>
        <v/>
      </c>
      <c r="I186" s="202" t="str">
        <f ca="1">IF(AND(ISNUMBER($A186),ISNUMBER(I$1)),IF(OFFSET(CountryData!$A$1,'Quality check'!$A186-1,'Quality check'!I$1-1)=0,"",OFFSET(CountryData!$A$1,'Quality check'!$A186-1,'Quality check'!I$1-1)),"")</f>
        <v/>
      </c>
      <c r="J186" s="203" t="str">
        <f ca="1">IF(AND(ISNUMBER($A186),ISNUMBER(J$1)),IF(OFFSET(CountryData!$A$1,'Quality check'!$A186-1,'Quality check'!J$1-1)=0,"",OFFSET(CountryData!$A$1,'Quality check'!$A186-1,'Quality check'!J$1-1)),"")</f>
        <v/>
      </c>
      <c r="K186" s="203" t="str">
        <f ca="1">IF(AND(ISNUMBER($A186),ISNUMBER(K$1)),IF(OFFSET(CountryData!$A$1,'Quality check'!$A186-1,'Quality check'!K$1-1)=0,"",OFFSET(CountryData!$A$1,'Quality check'!$A186-1,'Quality check'!K$1-1)),"")</f>
        <v/>
      </c>
      <c r="L186" s="203" t="str">
        <f ca="1">IF(AND(ISNUMBER($A186),ISNUMBER(L$1)),IF(OFFSET(CountryData!$A$1,'Quality check'!$A186-1,'Quality check'!L$1-1)=0,"",OFFSET(CountryData!$A$1,'Quality check'!$A186-1,'Quality check'!L$1-1)),"")</f>
        <v/>
      </c>
      <c r="M186" s="203" t="str">
        <f ca="1">IF(AND(ISNUMBER($A186),ISNUMBER(M$1)),IF(OFFSET(CountryData!$A$1,'Quality check'!$A186-1,'Quality check'!M$1-1)=0,"",OFFSET(CountryData!$A$1,'Quality check'!$A186-1,'Quality check'!M$1-1)),"")</f>
        <v/>
      </c>
      <c r="N186" s="203" t="str">
        <f ca="1">IF(AND(ISNUMBER($A186),ISNUMBER(N$1)),IF(OFFSET(CountryData!$A$1,'Quality check'!$A186-1,'Quality check'!N$1-1)=0,"",OFFSET(CountryData!$A$1,'Quality check'!$A186-1,'Quality check'!N$1-1)),"")</f>
        <v/>
      </c>
      <c r="O186" s="203" t="str">
        <f ca="1">IF(AND(ISNUMBER($A186),ISNUMBER(O$1)),IF(OFFSET(CountryData!$A$1,'Quality check'!$A186-1,'Quality check'!O$1-1)=0,"",OFFSET(CountryData!$A$1,'Quality check'!$A186-1,'Quality check'!O$1-1)),"")</f>
        <v/>
      </c>
      <c r="P186" s="203" t="str">
        <f ca="1">IF(AND(ISNUMBER($A186),ISNUMBER(P$1)),IF(OFFSET(CountryData!$A$1,'Quality check'!$A186-1,'Quality check'!P$1-1)=0,"",OFFSET(CountryData!$A$1,'Quality check'!$A186-1,'Quality check'!P$1-1)),"")</f>
        <v/>
      </c>
      <c r="Q186" s="203" t="str">
        <f ca="1">IF(AND(ISNUMBER($A186),ISNUMBER(Q$1)),IF(OFFSET(CountryData!$A$1,'Quality check'!$A186-1,'Quality check'!Q$1-1)=0,"",OFFSET(CountryData!$A$1,'Quality check'!$A186-1,'Quality check'!Q$1-1)),"")</f>
        <v/>
      </c>
      <c r="R186" s="203" t="str">
        <f ca="1">IF(AND(ISNUMBER($A186),ISNUMBER(R$1)),IF(OFFSET(CountryData!$A$1,'Quality check'!$A186-1,'Quality check'!R$1-1)=0,"",OFFSET(CountryData!$A$1,'Quality check'!$A186-1,'Quality check'!R$1-1)),"")</f>
        <v/>
      </c>
      <c r="S186" s="203" t="str">
        <f ca="1">IF(AND(ISNUMBER($A186),ISNUMBER(S$1)),IF(OFFSET(CountryData!$A$1,'Quality check'!$A186-1,'Quality check'!S$1-1)=0,"",OFFSET(CountryData!$A$1,'Quality check'!$A186-1,'Quality check'!S$1-1)),"")</f>
        <v/>
      </c>
      <c r="T186" s="202" t="str">
        <f ca="1">IF(AND(ISNUMBER($A186),ISNUMBER(T$1)),IF(OFFSET(CountryData!$A$1,'Quality check'!$A186-1,'Quality check'!T$1-1)=0,"",OFFSET(CountryData!$A$1,'Quality check'!$A186-1,'Quality check'!T$1-1)),"")</f>
        <v/>
      </c>
      <c r="U186" s="203" t="str">
        <f ca="1">IF(AND(ISNUMBER($A186),ISNUMBER(U$1)),IF(OFFSET(CountryData!$A$1,'Quality check'!$A186-1,'Quality check'!U$1-1)=0,"",OFFSET(CountryData!$A$1,'Quality check'!$A186-1,'Quality check'!U$1-1)),"")</f>
        <v/>
      </c>
      <c r="V186" s="203" t="str">
        <f ca="1">IF(AND(ISNUMBER($A186),ISNUMBER(V$1)),IF(OFFSET(CountryData!$A$1,'Quality check'!$A186-1,'Quality check'!V$1-1)=0,"",OFFSET(CountryData!$A$1,'Quality check'!$A186-1,'Quality check'!V$1-1)),"")</f>
        <v/>
      </c>
      <c r="W186" s="202" t="str">
        <f ca="1">IF(AND(ISNUMBER($A186),ISNUMBER(W$1)),IF(OFFSET(CountryData!$A$1,'Quality check'!$A186-1,'Quality check'!W$1-1)=0,"",OFFSET(CountryData!$A$1,'Quality check'!$A186-1,'Quality check'!W$1-1)),"")</f>
        <v/>
      </c>
      <c r="X186" s="202" t="str">
        <f ca="1">IF(AND(ISNUMBER($A186),ISNUMBER(X$1)),IF(OFFSET(CountryData!$A$1,'Quality check'!$A186-1,'Quality check'!X$1-1)=0,"",OFFSET(CountryData!$A$1,'Quality check'!$A186-1,'Quality check'!X$1-1)),"")</f>
        <v/>
      </c>
      <c r="Y186" s="202" t="str">
        <f ca="1">IF(AND(ISNUMBER($A186),ISNUMBER(Y$1)),IF(OFFSET(CountryData!$A$1,'Quality check'!$A186-1,'Quality check'!Y$1-1)=0,"",OFFSET(CountryData!$A$1,'Quality check'!$A186-1,'Quality check'!Y$1-1)),"")</f>
        <v/>
      </c>
      <c r="Z186" s="202" t="str">
        <f ca="1">IF(AND(ISNUMBER($A186),ISNUMBER(Z$1)),IF(OFFSET(CountryData!$A$1,'Quality check'!$A186-1,'Quality check'!Z$1-1)=0,"",OFFSET(CountryData!$A$1,'Quality check'!$A186-1,'Quality check'!Z$1-1)),"")</f>
        <v/>
      </c>
      <c r="AA186" s="203" t="str">
        <f ca="1">IF(AND(ISNUMBER($A186),ISNUMBER(AA$1)),IF(OFFSET(CountryData!$A$1,'Quality check'!$A186-1,'Quality check'!AA$1-1)=0,"",OFFSET(CountryData!$A$1,'Quality check'!$A186-1,'Quality check'!AA$1-1)),"")</f>
        <v/>
      </c>
      <c r="AB186" s="203" t="str">
        <f ca="1">IF(AND(ISNUMBER($A186),ISNUMBER(AB$1)),IF(OFFSET(CountryData!$A$1,'Quality check'!$A186-1,'Quality check'!AB$1-1)=0,"",OFFSET(CountryData!$A$1,'Quality check'!$A186-1,'Quality check'!AB$1-1)),"")</f>
        <v/>
      </c>
      <c r="AC186" s="203" t="str">
        <f ca="1">IF(AND(ISNUMBER($A186),ISNUMBER(AC$1)),IF(OFFSET(CountryData!$A$1,'Quality check'!$A186-1,'Quality check'!AC$1-1)=0,"",OFFSET(CountryData!$A$1,'Quality check'!$A186-1,'Quality check'!AC$1-1)),"")</f>
        <v/>
      </c>
      <c r="AD186" s="203" t="str">
        <f ca="1">IF(AND(ISNUMBER($A186),ISNUMBER(AD$1)),IF(OFFSET(CountryData!$A$1,'Quality check'!$A186-1,'Quality check'!AD$1-1)=0,"",OFFSET(CountryData!$A$1,'Quality check'!$A186-1,'Quality check'!AD$1-1)),"")</f>
        <v/>
      </c>
      <c r="AE186" s="202" t="str">
        <f ca="1">IF(AND(ISNUMBER($A186),ISNUMBER(AE$1)),IF(OFFSET(CountryData!$A$1,'Quality check'!$A186-1,'Quality check'!AE$1-1)=0,"",OFFSET(CountryData!$A$1,'Quality check'!$A186-1,'Quality check'!AE$1-1)),"")</f>
        <v/>
      </c>
      <c r="AF186" s="308" t="str">
        <f ca="1">IF(AND(ISNUMBER($A186),ISNUMBER(AF$1)),IF(OFFSET(CountryData!$A$1,'Quality check'!$A186-1,'Quality check'!AF$1-1)=0,"",OFFSET(CountryData!$A$1,'Quality check'!$A186-1,'Quality check'!AF$1-1)),"")</f>
        <v/>
      </c>
      <c r="AG186" s="203" t="str">
        <f ca="1">IF(AND(ISNUMBER($A186),ISNUMBER(AG$1)),IF(OFFSET(CountryData!$A$1,'Quality check'!$A186-1,'Quality check'!AG$1-1)=0,"",OFFSET(CountryData!$A$1,'Quality check'!$A186-1,'Quality check'!AG$1-1)),"")</f>
        <v/>
      </c>
      <c r="AH186" s="203" t="str">
        <f ca="1">IF(AND(ISNUMBER($A186),ISNUMBER(AH$1)),IF(OFFSET(CountryData!$A$1,'Quality check'!$A186-1,'Quality check'!AH$1-1)=0,"",OFFSET(CountryData!$A$1,'Quality check'!$A186-1,'Quality check'!AH$1-1)),"")</f>
        <v/>
      </c>
      <c r="AI186" s="203" t="str">
        <f ca="1">IF(AND(ISNUMBER($A186),ISNUMBER(AI$1)),IF(OFFSET(CountryData!$A$1,'Quality check'!$A186-1,'Quality check'!AI$1-1)=0,"",OFFSET(CountryData!$A$1,'Quality check'!$A186-1,'Quality check'!AI$1-1)),"")</f>
        <v/>
      </c>
      <c r="AJ186" s="202" t="str">
        <f ca="1">IF(AND(ISNUMBER($A186),ISNUMBER(AJ$1)),IF(OFFSET(CountryData!$A$1,'Quality check'!$A186-1,'Quality check'!AJ$1-1)=0,"",OFFSET(CountryData!$A$1,'Quality check'!$A186-1,'Quality check'!AJ$1-1)),"")</f>
        <v/>
      </c>
      <c r="AK186" s="202" t="str">
        <f ca="1">IF(AND(ISNUMBER($A186),ISNUMBER(AK$1)),IF(OFFSET(CountryData!$A$1,'Quality check'!$A186-1,'Quality check'!AK$1-1)=0,"",OFFSET(CountryData!$A$1,'Quality check'!$A186-1,'Quality check'!AK$1-1)),"")</f>
        <v/>
      </c>
      <c r="AL186" s="202" t="str">
        <f ca="1">IF(AND(ISNUMBER($A186),ISNUMBER(AL$1)),IF(OFFSET(CountryData!$A$1,'Quality check'!$A186-1,'Quality check'!AL$1-1)=0,"",OFFSET(CountryData!$A$1,'Quality check'!$A186-1,'Quality check'!AL$1-1)),"")</f>
        <v/>
      </c>
      <c r="AM186" s="202" t="str">
        <f ca="1">IF(AND(ISNUMBER($A186),ISNUMBER(AM$1)),IF(OFFSET(CountryData!$A$1,'Quality check'!$A186-1,'Quality check'!AM$1-1)=0,"",OFFSET(CountryData!$A$1,'Quality check'!$A186-1,'Quality check'!AM$1-1)),"")</f>
        <v/>
      </c>
      <c r="AN186" s="202" t="str">
        <f ca="1">IF(AND(ISNUMBER($A186),ISNUMBER(AN$1)),IF(OFFSET(CountryData!$A$1,'Quality check'!$A186-1,'Quality check'!AN$1-1)=0,"",OFFSET(CountryData!$A$1,'Quality check'!$A186-1,'Quality check'!AN$1-1)),"")</f>
        <v/>
      </c>
      <c r="AO186" s="203" t="str">
        <f ca="1">IF(AND(ISNUMBER($A186),ISNUMBER(AO$1)),IF(OFFSET(CountryData!$A$1,'Quality check'!$A186-1,'Quality check'!AO$1-1)=0,"",OFFSET(CountryData!$A$1,'Quality check'!$A186-1,'Quality check'!AO$1-1)),"")</f>
        <v/>
      </c>
      <c r="AP186" s="203" t="str">
        <f ca="1">IF(AND(ISNUMBER($A186),ISNUMBER(AP$1)),IF(OFFSET(CountryData!$A$1,'Quality check'!$A186-1,'Quality check'!AP$1-1)=0,"",OFFSET(CountryData!$A$1,'Quality check'!$A186-1,'Quality check'!AP$1-1)),"")</f>
        <v/>
      </c>
      <c r="AQ186" s="202" t="str">
        <f ca="1">IF(AND(ISNUMBER($A186),ISNUMBER(AQ$1)),IF(OFFSET(CountryData!$A$1,'Quality check'!$A186-1,'Quality check'!AQ$1-1)=0,"",OFFSET(CountryData!$A$1,'Quality check'!$A186-1,'Quality check'!AQ$1-1)),"")</f>
        <v/>
      </c>
      <c r="AR186" s="202" t="str">
        <f ca="1">IF(AND(ISNUMBER($A186),ISNUMBER(AR$1)),IF(OFFSET(CountryData!$A$1,'Quality check'!$A186-1,'Quality check'!AR$1-1)=0,"",OFFSET(CountryData!$A$1,'Quality check'!$A186-1,'Quality check'!AR$1-1)),"")</f>
        <v/>
      </c>
      <c r="AS186" s="202" t="str">
        <f ca="1">IF(AND(ISNUMBER($A186),ISNUMBER(AS$1)),IF(OFFSET(CountryData!$A$1,'Quality check'!$A186-1,'Quality check'!AS$1-1)=0,"",OFFSET(CountryData!$A$1,'Quality check'!$A186-1,'Quality check'!AS$1-1)),"")</f>
        <v/>
      </c>
      <c r="AT186" s="202" t="str">
        <f ca="1">IF(AND(ISNUMBER($A186),ISNUMBER(AT$1)),IF(OFFSET(CountryData!$A$1,'Quality check'!$A186-1,'Quality check'!AT$1-1)=0,"",OFFSET(CountryData!$A$1,'Quality check'!$A186-1,'Quality check'!AT$1-1)),"")</f>
        <v/>
      </c>
      <c r="AU186" s="202" t="str">
        <f ca="1">IF(AND(ISNUMBER($A186),ISNUMBER(AU$1)),IF(OFFSET(CountryData!$A$1,'Quality check'!$A186-1,'Quality check'!AU$1-1)=0,"",OFFSET(CountryData!$A$1,'Quality check'!$A186-1,'Quality check'!AU$1-1)),"")</f>
        <v/>
      </c>
      <c r="AV186" s="202" t="str">
        <f ca="1">IF(AND(ISNUMBER($A186),ISNUMBER(AV$1)),IF(OFFSET(CountryData!$A$1,'Quality check'!$A186-1,'Quality check'!AV$1-1)=0,"",OFFSET(CountryData!$A$1,'Quality check'!$A186-1,'Quality check'!AV$1-1)),"")</f>
        <v/>
      </c>
      <c r="AW186" s="203" t="str">
        <f ca="1">IF(AND(ISNUMBER($A186),ISNUMBER(AW$1)),IF(OFFSET(CountryData!$A$1,'Quality check'!$A186-1,'Quality check'!AW$1-1)=0,"",OFFSET(CountryData!$A$1,'Quality check'!$A186-1,'Quality check'!AW$1-1)),"")</f>
        <v/>
      </c>
      <c r="AX186" s="203" t="str">
        <f ca="1">IF(AND(ISNUMBER($A186),ISNUMBER(AX$1)),IF(OFFSET(CountryData!$A$1,'Quality check'!$A186-1,'Quality check'!AX$1-1)=0,"",OFFSET(CountryData!$A$1,'Quality check'!$A186-1,'Quality check'!AX$1-1)),"")</f>
        <v/>
      </c>
      <c r="AY186" s="202" t="str">
        <f ca="1">IF(AND(ISNUMBER($A186),ISNUMBER(AY$1)),IF(OFFSET(CountryData!$A$1,'Quality check'!$A186-1,'Quality check'!AY$1-1)=0,"",OFFSET(CountryData!$A$1,'Quality check'!$A186-1,'Quality check'!AY$1-1)),"")</f>
        <v/>
      </c>
      <c r="AZ186" s="202" t="str">
        <f ca="1">IF(AND(ISNUMBER($A186),ISNUMBER(AZ$1)),IF(OFFSET(CountryData!$A$1,'Quality check'!$A186-1,'Quality check'!AZ$1-1)=0,"",OFFSET(CountryData!$A$1,'Quality check'!$A186-1,'Quality check'!AZ$1-1)),"")</f>
        <v/>
      </c>
      <c r="BA186" s="202" t="str">
        <f ca="1">IF(AND(ISNUMBER($A186),ISNUMBER(BA$1)),IF(OFFSET(CountryData!$A$1,'Quality check'!$A186-1,'Quality check'!BA$1-1)=0,"",OFFSET(CountryData!$A$1,'Quality check'!$A186-1,'Quality check'!BA$1-1)),"")</f>
        <v/>
      </c>
      <c r="BB186" s="202" t="str">
        <f ca="1">IF(AND(ISNUMBER($A186),ISNUMBER(BB$1)),IF(OFFSET(CountryData!$A$1,'Quality check'!$A186-1,'Quality check'!BB$1-1)=0,"",OFFSET(CountryData!$A$1,'Quality check'!$A186-1,'Quality check'!BB$1-1)),"")</f>
        <v/>
      </c>
      <c r="BC186" s="202" t="str">
        <f ca="1">IF(AND(ISNUMBER($A186),ISNUMBER(BC$1)),IF(OFFSET(CountryData!$A$1,'Quality check'!$A186-1,'Quality check'!BC$1-1)=0,"",OFFSET(CountryData!$A$1,'Quality check'!$A186-1,'Quality check'!BC$1-1)),"")</f>
        <v/>
      </c>
      <c r="BD186" s="313" t="str">
        <f ca="1">IF(AND(ISNUMBER($A186),ISNUMBER(BD$1)),IF(OFFSET(CountryData!$A$1,'Quality check'!$A186-1,'Quality check'!BD$1-1)=0,"",OFFSET(CountryData!$A$1,'Quality check'!$A186-1,'Quality check'!BD$1-1)),"")</f>
        <v/>
      </c>
      <c r="BE186" s="313" t="str">
        <f ca="1">IF(AND(ISNUMBER($A186),ISNUMBER(BE$1)),IF(OFFSET(CountryData!$A$1,'Quality check'!$A186-1,'Quality check'!BE$1-1)=0,"",OFFSET(CountryData!$A$1,'Quality check'!$A186-1,'Quality check'!BE$1-1)),"")</f>
        <v/>
      </c>
      <c r="BF186" s="313" t="str">
        <f ca="1">IF(AND(ISNUMBER($A186),ISNUMBER(BF$1)),IF(OFFSET(CountryData!$A$1,'Quality check'!$A186-1,'Quality check'!BF$1-1)=0,"",OFFSET(CountryData!$A$1,'Quality check'!$A186-1,'Quality check'!BF$1-1)),"")</f>
        <v/>
      </c>
      <c r="BG186" s="203" t="str">
        <f ca="1">IF(AND(ISNUMBER($A186),ISNUMBER(BG$1)),IF(OFFSET(CountryData!$A$1,'Quality check'!$A186-1,'Quality check'!BG$1-1)=0,"",OFFSET(CountryData!$A$1,'Quality check'!$A186-1,'Quality check'!BG$1-1)),"")</f>
        <v/>
      </c>
      <c r="BH186" s="202" t="str">
        <f ca="1">IF(AND(ISNUMBER($A186),ISNUMBER(BH$1)),IF(OFFSET(CountryData!$A$1,'Quality check'!$A186-1,'Quality check'!BH$1-1)=0,"",OFFSET(CountryData!$A$1,'Quality check'!$A186-1,'Quality check'!BH$1-1)),"")</f>
        <v/>
      </c>
      <c r="BI186" s="203" t="str">
        <f ca="1">IF(AND(ISNUMBER($A186),ISNUMBER(BI$1)),IF(OFFSET(CountryData!$A$1,'Quality check'!$A186-1,'Quality check'!BI$1-1)=0,"",OFFSET(CountryData!$A$1,'Quality check'!$A186-1,'Quality check'!BI$1-1)),"")</f>
        <v/>
      </c>
      <c r="BJ186" s="202" t="str">
        <f ca="1">IF(AND(ISNUMBER($A186),ISNUMBER(BJ$1)),IF(OFFSET(CountryData!$A$1,'Quality check'!$A186-1,'Quality check'!BJ$1-1)=0,"",OFFSET(CountryData!$A$1,'Quality check'!$A186-1,'Quality check'!BJ$1-1)),"")</f>
        <v/>
      </c>
      <c r="BK186" s="202" t="str">
        <f ca="1">IF(AND(ISNUMBER($A186),ISNUMBER(BK$1)),IF(OFFSET(CountryData!$A$1,'Quality check'!$A186-1,'Quality check'!BK$1-1)=0,"",OFFSET(CountryData!$A$1,'Quality check'!$A186-1,'Quality check'!BK$1-1)),"")</f>
        <v/>
      </c>
      <c r="BL186" s="308" t="str">
        <f ca="1">IF(AND(ISNUMBER($A186),ISNUMBER(BL$1)),IF(OFFSET(CountryData!$A$1,'Quality check'!$A186-1,'Quality check'!BL$1-1)=0,"",OFFSET(CountryData!$A$1,'Quality check'!$A186-1,'Quality check'!BL$1-1)),"")</f>
        <v/>
      </c>
      <c r="BM186" s="308" t="str">
        <f ca="1">IF(AND(ISNUMBER($A186),ISNUMBER(BM$1)),IF(OFFSET(CountryData!$A$1,'Quality check'!$A186-1,'Quality check'!BM$1-1)=0,"",OFFSET(CountryData!$A$1,'Quality check'!$A186-1,'Quality check'!BM$1-1)),"")</f>
        <v/>
      </c>
      <c r="BN186" s="308" t="str">
        <f ca="1">IF(AND(ISNUMBER($A186),ISNUMBER(BN$1)),IF(OFFSET(CountryData!$A$1,'Quality check'!$A186-1,'Quality check'!BN$1-1)=0,"",OFFSET(CountryData!$A$1,'Quality check'!$A186-1,'Quality check'!BN$1-1)),"")</f>
        <v/>
      </c>
      <c r="BO186" s="308" t="str">
        <f ca="1">IF(AND(ISNUMBER($A186),ISNUMBER(BO$1)),IF(OFFSET(CountryData!$A$1,'Quality check'!$A186-1,'Quality check'!BO$1-1)=0,"",OFFSET(CountryData!$A$1,'Quality check'!$A186-1,'Quality check'!BO$1-1)),"")</f>
        <v/>
      </c>
      <c r="BP186" s="308" t="str">
        <f ca="1">IF(AND(ISNUMBER($A186),ISNUMBER(BP$1)),IF(OFFSET(CountryData!$A$1,'Quality check'!$A186-1,'Quality check'!BP$1-1)=0,"",OFFSET(CountryData!$A$1,'Quality check'!$A186-1,'Quality check'!BP$1-1)),"")</f>
        <v/>
      </c>
      <c r="BQ186" s="308" t="str">
        <f ca="1">IF(AND(ISNUMBER($A186),ISNUMBER(BQ$1)),IF(OFFSET(CountryData!$A$1,'Quality check'!$A186-1,'Quality check'!BQ$1-1)=0,"",OFFSET(CountryData!$A$1,'Quality check'!$A186-1,'Quality check'!BQ$1-1)),"")</f>
        <v/>
      </c>
      <c r="BR186" s="308" t="str">
        <f ca="1">IF(AND(ISNUMBER($A186),ISNUMBER(BR$1)),IF(OFFSET(CountryData!$A$1,'Quality check'!$A186-1,'Quality check'!BR$1-1)=0,"",OFFSET(CountryData!$A$1,'Quality check'!$A186-1,'Quality check'!BR$1-1)),"")</f>
        <v/>
      </c>
      <c r="BS186" s="308" t="str">
        <f ca="1">IF(AND(ISNUMBER($A186),ISNUMBER(BS$1)),IF(OFFSET(CountryData!$A$1,'Quality check'!$A186-1,'Quality check'!BS$1-1)=0,"",OFFSET(CountryData!$A$1,'Quality check'!$A186-1,'Quality check'!BS$1-1)),"")</f>
        <v/>
      </c>
      <c r="BT186" s="308" t="str">
        <f ca="1">IF(AND(ISNUMBER($A186),ISNUMBER(BT$1)),IF(OFFSET(CountryData!$A$1,'Quality check'!$A186-1,'Quality check'!BT$1-1)=0,"",OFFSET(CountryData!$A$1,'Quality check'!$A186-1,'Quality check'!BT$1-1)),"")</f>
        <v/>
      </c>
      <c r="BU186" s="308" t="str">
        <f ca="1">IF(AND(ISNUMBER($A186),ISNUMBER(BU$1)),IF(OFFSET(CountryData!$A$1,'Quality check'!$A186-1,'Quality check'!BU$1-1)=0,"",OFFSET(CountryData!$A$1,'Quality check'!$A186-1,'Quality check'!BU$1-1)),"")</f>
        <v/>
      </c>
      <c r="BV186" s="308" t="str">
        <f ca="1">IF(AND(ISNUMBER($A186),ISNUMBER(BV$1)),IF(OFFSET(CountryData!$A$1,'Quality check'!$A186-1,'Quality check'!BV$1-1)=0,"",OFFSET(CountryData!$A$1,'Quality check'!$A186-1,'Quality check'!BV$1-1)),"")</f>
        <v/>
      </c>
      <c r="BW186" s="308" t="str">
        <f ca="1">IF(AND(ISNUMBER($A186),ISNUMBER(BW$1)),IF(OFFSET(CountryData!$A$1,'Quality check'!$A186-1,'Quality check'!BW$1-1)=0,"",OFFSET(CountryData!$A$1,'Quality check'!$A186-1,'Quality check'!BW$1-1)),"")</f>
        <v/>
      </c>
      <c r="BX186" s="202" t="str">
        <f ca="1">IF(AND(ISNUMBER($A186),ISNUMBER(BX$1)),IF(OFFSET(CountryData!$A$1,'Quality check'!$A186-1,'Quality check'!BX$1-1)=0,"",OFFSET(CountryData!$A$1,'Quality check'!$A186-1,'Quality check'!BX$1-1)),"")</f>
        <v/>
      </c>
      <c r="BY186" s="308" t="str">
        <f ca="1">IF(AND(ISNUMBER($A186),ISNUMBER(BY$1)),IF(OFFSET(CountryData!$A$1,'Quality check'!$A186-1,'Quality check'!BY$1-1)=0,"",OFFSET(CountryData!$A$1,'Quality check'!$A186-1,'Quality check'!BY$1-1)),"")</f>
        <v/>
      </c>
      <c r="BZ186" s="308" t="str">
        <f ca="1">IF(AND(ISNUMBER($A186),ISNUMBER(BZ$1)),IF(OFFSET(CountryData!$A$1,'Quality check'!$A186-1,'Quality check'!BZ$1-1)=0,"",OFFSET(CountryData!$A$1,'Quality check'!$A186-1,'Quality check'!BZ$1-1)),"")</f>
        <v/>
      </c>
      <c r="CA186" s="308" t="str">
        <f ca="1">IF(AND(ISNUMBER($A186),ISNUMBER(CA$1)),IF(OFFSET(CountryData!$A$1,'Quality check'!$A186-1,'Quality check'!CA$1-1)=0,"",OFFSET(CountryData!$A$1,'Quality check'!$A186-1,'Quality check'!CA$1-1)),"")</f>
        <v/>
      </c>
      <c r="CB186" s="308" t="str">
        <f ca="1">IF(AND(ISNUMBER($A186),ISNUMBER(CB$1)),IF(OFFSET(CountryData!$A$1,'Quality check'!$A186-1,'Quality check'!CB$1-1)=0,"",OFFSET(CountryData!$A$1,'Quality check'!$A186-1,'Quality check'!CB$1-1)),"")</f>
        <v/>
      </c>
      <c r="CC186" s="308" t="str">
        <f ca="1">IF(AND(ISNUMBER($A186),ISNUMBER(CC$1)),IF(OFFSET(CountryData!$A$1,'Quality check'!$A186-1,'Quality check'!CC$1-1)=0,"",OFFSET(CountryData!$A$1,'Quality check'!$A186-1,'Quality check'!CC$1-1)),"")</f>
        <v/>
      </c>
      <c r="CD186" s="308" t="str">
        <f ca="1">IF(AND(ISNUMBER($A186),ISNUMBER(CD$1)),IF(OFFSET(CountryData!$A$1,'Quality check'!$A186-1,'Quality check'!CD$1-1)=0,"",OFFSET(CountryData!$A$1,'Quality check'!$A186-1,'Quality check'!CD$1-1)),"")</f>
        <v/>
      </c>
      <c r="CE186" s="308" t="str">
        <f ca="1">IF(AND(ISNUMBER($A186),ISNUMBER(CE$1)),IF(OFFSET(CountryData!$A$1,'Quality check'!$A186-1,'Quality check'!CE$1-1)=0,"",OFFSET(CountryData!$A$1,'Quality check'!$A186-1,'Quality check'!CE$1-1)),"")</f>
        <v/>
      </c>
      <c r="CF186" s="308" t="str">
        <f ca="1">IF(AND(ISNUMBER($A186),ISNUMBER(CF$1)),IF(OFFSET(CountryData!$A$1,'Quality check'!$A186-1,'Quality check'!CF$1-1)=0,"",OFFSET(CountryData!$A$1,'Quality check'!$A186-1,'Quality check'!CF$1-1)),"")</f>
        <v/>
      </c>
      <c r="CG186" s="308" t="str">
        <f ca="1">IF(AND(ISNUMBER($A186),ISNUMBER(CG$1)),IF(OFFSET(CountryData!$A$1,'Quality check'!$A186-1,'Quality check'!CG$1-1)=0,"",OFFSET(CountryData!$A$1,'Quality check'!$A186-1,'Quality check'!CG$1-1)),"")</f>
        <v/>
      </c>
      <c r="CH186" s="308" t="str">
        <f ca="1">IF(AND(ISNUMBER($A186),ISNUMBER(CH$1)),IF(OFFSET(CountryData!$A$1,'Quality check'!$A186-1,'Quality check'!CH$1-1)=0,"",OFFSET(CountryData!$A$1,'Quality check'!$A186-1,'Quality check'!CH$1-1)),"")</f>
        <v/>
      </c>
      <c r="CI186" s="308" t="str">
        <f ca="1">IF(AND(ISNUMBER($A186),ISNUMBER(CI$1)),IF(OFFSET(CountryData!$A$1,'Quality check'!$A186-1,'Quality check'!CI$1-1)=0,"",OFFSET(CountryData!$A$1,'Quality check'!$A186-1,'Quality check'!CI$1-1)),"")</f>
        <v/>
      </c>
      <c r="CJ186" s="308" t="str">
        <f ca="1">IF(AND(ISNUMBER($A186),ISNUMBER(CJ$1)),IF(OFFSET(CountryData!$A$1,'Quality check'!$A186-1,'Quality check'!CJ$1-1)=0,"",OFFSET(CountryData!$A$1,'Quality check'!$A186-1,'Quality check'!CJ$1-1)),"")</f>
        <v/>
      </c>
      <c r="CK186" s="202" t="str">
        <f ca="1">IF(AND(ISNUMBER($A186),ISNUMBER(CK$1)),IF(OFFSET(CountryData!$A$1,'Quality check'!$A186-1,'Quality check'!CK$1-1)=0,"",OFFSET(CountryData!$A$1,'Quality check'!$A186-1,'Quality check'!CK$1-1)),"")</f>
        <v/>
      </c>
      <c r="CL186" s="308" t="str">
        <f ca="1">IF(AND(ISNUMBER($A186),ISNUMBER(CL$1)),IF(OFFSET(CountryData!$A$1,'Quality check'!$A186-1,'Quality check'!CL$1-1)=0,"",OFFSET(CountryData!$A$1,'Quality check'!$A186-1,'Quality check'!CL$1-1)),"")</f>
        <v/>
      </c>
      <c r="CM186" s="308" t="str">
        <f ca="1">IF(AND(ISNUMBER($A186),ISNUMBER(CM$1)),IF(OFFSET(CountryData!$A$1,'Quality check'!$A186-1,'Quality check'!CM$1-1)=0,"",OFFSET(CountryData!$A$1,'Quality check'!$A186-1,'Quality check'!CM$1-1)),"")</f>
        <v/>
      </c>
      <c r="CN186" s="308" t="str">
        <f ca="1">IF(AND(ISNUMBER($A186),ISNUMBER(CN$1)),IF(OFFSET(CountryData!$A$1,'Quality check'!$A186-1,'Quality check'!CN$1-1)=0,"",OFFSET(CountryData!$A$1,'Quality check'!$A186-1,'Quality check'!CN$1-1)),"")</f>
        <v/>
      </c>
      <c r="CO186" s="308" t="str">
        <f ca="1">IF(AND(ISNUMBER($A186),ISNUMBER(CO$1)),IF(OFFSET(CountryData!$A$1,'Quality check'!$A186-1,'Quality check'!CO$1-1)=0,"",OFFSET(CountryData!$A$1,'Quality check'!$A186-1,'Quality check'!CO$1-1)),"")</f>
        <v/>
      </c>
      <c r="CP186" s="308" t="str">
        <f ca="1">IF(AND(ISNUMBER($A186),ISNUMBER(CP$1)),IF(OFFSET(CountryData!$A$1,'Quality check'!$A186-1,'Quality check'!CP$1-1)=0,"",OFFSET(CountryData!$A$1,'Quality check'!$A186-1,'Quality check'!CP$1-1)),"")</f>
        <v/>
      </c>
      <c r="CQ186" s="308" t="str">
        <f ca="1">IF(AND(ISNUMBER($A186),ISNUMBER(CQ$1)),IF(OFFSET(CountryData!$A$1,'Quality check'!$A186-1,'Quality check'!CQ$1-1)=0,"",OFFSET(CountryData!$A$1,'Quality check'!$A186-1,'Quality check'!CQ$1-1)),"")</f>
        <v/>
      </c>
      <c r="CR186" s="203" t="str">
        <f ca="1">IF(AND(ISNUMBER($A186),ISNUMBER(CR$1)),IF(OFFSET(CountryData!$A$1,'Quality check'!$A186-1,'Quality check'!CR$1-1)=0,"",OFFSET(CountryData!$A$1,'Quality check'!$A186-1,'Quality check'!CR$1-1)),"")</f>
        <v/>
      </c>
      <c r="CS186" s="203" t="str">
        <f ca="1">IF(AND(ISNUMBER($A186),ISNUMBER(CS$1)),IF(OFFSET(CountryData!$A$1,'Quality check'!$A186-1,'Quality check'!CS$1-1)=0,"",OFFSET(CountryData!$A$1,'Quality check'!$A186-1,'Quality check'!CS$1-1)),"")</f>
        <v/>
      </c>
      <c r="CT186" s="203" t="str">
        <f ca="1">IF(AND(ISNUMBER($A186),ISNUMBER(CT$1)),IF(OFFSET(CountryData!$A$1,'Quality check'!$A186-1,'Quality check'!CT$1-1)=0,"",OFFSET(CountryData!$A$1,'Quality check'!$A186-1,'Quality check'!CT$1-1)),"")</f>
        <v/>
      </c>
      <c r="CU186" s="203" t="str">
        <f ca="1">IF(AND(ISNUMBER($A186),ISNUMBER(CU$1)),IF(OFFSET(CountryData!$A$1,'Quality check'!$A186-1,'Quality check'!CU$1-1)=0,"",OFFSET(CountryData!$A$1,'Quality check'!$A186-1,'Quality check'!CU$1-1)),"")</f>
        <v/>
      </c>
      <c r="CV186" s="203" t="str">
        <f ca="1">IF(AND(ISNUMBER($A186),ISNUMBER(CV$1)),IF(OFFSET(CountryData!$A$1,'Quality check'!$A186-1,'Quality check'!CV$1-1)=0,"",OFFSET(CountryData!$A$1,'Quality check'!$A186-1,'Quality check'!CV$1-1)),"")</f>
        <v/>
      </c>
      <c r="CW186" s="203" t="str">
        <f ca="1">IF(AND(ISNUMBER($A186),ISNUMBER(CW$1)),IF(OFFSET(CountryData!$A$1,'Quality check'!$A186-1,'Quality check'!CW$1-1)=0,"",OFFSET(CountryData!$A$1,'Quality check'!$A186-1,'Quality check'!CW$1-1)),"")</f>
        <v/>
      </c>
      <c r="CX186" s="203" t="str">
        <f ca="1">IF(AND(ISNUMBER($A186),ISNUMBER(CX$1)),IF(OFFSET(CountryData!$A$1,'Quality check'!$A186-1,'Quality check'!CX$1-1)=0,"",OFFSET(CountryData!$A$1,'Quality check'!$A186-1,'Quality check'!CX$1-1)),"")</f>
        <v/>
      </c>
      <c r="CY186" s="203" t="str">
        <f ca="1">IF(AND(ISNUMBER($A186),ISNUMBER(CY$1)),IF(OFFSET(CountryData!$A$1,'Quality check'!$A186-1,'Quality check'!CY$1-1)=0,"",OFFSET(CountryData!$A$1,'Quality check'!$A186-1,'Quality check'!CY$1-1)),"")</f>
        <v/>
      </c>
      <c r="CZ186" s="308" t="str">
        <f ca="1">IF(AND(ISNUMBER($A186),ISNUMBER(CZ$1)),IF(OFFSET(CountryData!$A$1,'Quality check'!$A186-1,'Quality check'!CZ$1-1)=0,"",OFFSET(CountryData!$A$1,'Quality check'!$A186-1,'Quality check'!CZ$1-1)),"")</f>
        <v/>
      </c>
      <c r="DA186" s="308" t="str">
        <f ca="1">IF(AND(ISNUMBER($A186),ISNUMBER(DA$1)),IF(OFFSET(CountryData!$A$1,'Quality check'!$A186-1,'Quality check'!DA$1-1)=0,"",OFFSET(CountryData!$A$1,'Quality check'!$A186-1,'Quality check'!DA$1-1)),"")</f>
        <v/>
      </c>
      <c r="DB186" s="202" t="str">
        <f ca="1">IF(AND(ISNUMBER($A186),ISNUMBER(DB$1)),IF(OFFSET(CountryData!$A$1,'Quality check'!$A186-1,'Quality check'!DB$1-1)=0,"",OFFSET(CountryData!$A$1,'Quality check'!$A186-1,'Quality check'!DB$1-1)),"")</f>
        <v/>
      </c>
      <c r="DC186" s="308" t="str">
        <f ca="1">IF(AND(ISNUMBER($A186),ISNUMBER(DC$1)),IF(OFFSET(CountryData!$A$1,'Quality check'!$A186-1,'Quality check'!DC$1-1)=0,"",OFFSET(CountryData!$A$1,'Quality check'!$A186-1,'Quality check'!DC$1-1)),"")</f>
        <v/>
      </c>
      <c r="DD186" s="308" t="str">
        <f ca="1">IF(AND(ISNUMBER($A186),ISNUMBER(DD$1)),IF(OFFSET(CountryData!$A$1,'Quality check'!$A186-1,'Quality check'!DD$1-1)=0,"",OFFSET(CountryData!$A$1,'Quality check'!$A186-1,'Quality check'!DD$1-1)),"")</f>
        <v/>
      </c>
      <c r="DE186" s="202" t="str">
        <f ca="1">IF(AND(ISNUMBER($A186),ISNUMBER(DE$1)),IF(OFFSET(CountryData!$A$1,'Quality check'!$A186-1,'Quality check'!DE$1-1)=0,"",OFFSET(CountryData!$A$1,'Quality check'!$A186-1,'Quality check'!DE$1-1)),"")</f>
        <v/>
      </c>
      <c r="DF186" s="203" t="str">
        <f ca="1">IF(AND(ISNUMBER($A186),ISNUMBER(DF$1)),IF(OFFSET(CountryData!$A$1,'Quality check'!$A186-1,'Quality check'!DF$1-1)=0,"",OFFSET(CountryData!$A$1,'Quality check'!$A186-1,'Quality check'!DF$1-1)),"")</f>
        <v/>
      </c>
      <c r="DG186" s="308" t="str">
        <f ca="1">IF(AND(ISNUMBER($A186),ISNUMBER(DG$1)),IF(OFFSET(CountryData!$A$1,'Quality check'!$A186-1,'Quality check'!DG$1-1)=0,"",OFFSET(CountryData!$A$1,'Quality check'!$A186-1,'Quality check'!DG$1-1)),"")</f>
        <v/>
      </c>
      <c r="DH186" s="203" t="str">
        <f ca="1">IF(AND(ISNUMBER($A186),ISNUMBER(DH$1)),IF(OFFSET(CountryData!$A$1,'Quality check'!$A186-1,'Quality check'!DH$1-1)=0,"",OFFSET(CountryData!$A$1,'Quality check'!$A186-1,'Quality check'!DH$1-1)),"")</f>
        <v/>
      </c>
      <c r="DI186" s="308" t="str">
        <f ca="1">IF(AND(ISNUMBER($A186),ISNUMBER(DI$1)),IF(OFFSET(CountryData!$A$1,'Quality check'!$A186-1,'Quality check'!DI$1-1)=0,"",OFFSET(CountryData!$A$1,'Quality check'!$A186-1,'Quality check'!DI$1-1)),"")</f>
        <v/>
      </c>
      <c r="DJ186" s="308" t="str">
        <f ca="1">IF(AND(ISNUMBER($A186),ISNUMBER(DJ$1)),IF(OFFSET(CountryData!$A$1,'Quality check'!$A186-1,'Quality check'!DJ$1-1)=0,"",OFFSET(CountryData!$A$1,'Quality check'!$A186-1,'Quality check'!DJ$1-1)),"")</f>
        <v/>
      </c>
      <c r="DK186" s="203" t="str">
        <f ca="1">IF(AND(ISNUMBER($A186),ISNUMBER(DK$1)),IF(OFFSET(CountryData!$A$1,'Quality check'!$A186-1,'Quality check'!DK$1-1)=0,"",OFFSET(CountryData!$A$1,'Quality check'!$A186-1,'Quality check'!DK$1-1)),"")</f>
        <v/>
      </c>
      <c r="DL186" s="203" t="str">
        <f ca="1">IF(AND(ISNUMBER($A186),ISNUMBER(DL$1)),IF(OFFSET(CountryData!$A$1,'Quality check'!$A186-1,'Quality check'!DL$1-1)=0,"",OFFSET(CountryData!$A$1,'Quality check'!$A186-1,'Quality check'!DL$1-1)),"")</f>
        <v/>
      </c>
      <c r="DM186" s="203" t="str">
        <f ca="1">IF(AND(ISNUMBER($A186),ISNUMBER(DM$1)),IF(OFFSET(CountryData!$A$1,'Quality check'!$A186-1,'Quality check'!DM$1-1)=0,"",OFFSET(CountryData!$A$1,'Quality check'!$A186-1,'Quality check'!DM$1-1)),"")</f>
        <v/>
      </c>
      <c r="DN186" s="203" t="str">
        <f ca="1">IF(AND(ISNUMBER($A186),ISNUMBER(DN$1)),IF(OFFSET(CountryData!$A$1,'Quality check'!$A186-1,'Quality check'!DN$1-1)=0,"",OFFSET(CountryData!$A$1,'Quality check'!$A186-1,'Quality check'!DN$1-1)),"")</f>
        <v/>
      </c>
      <c r="DO186" t="str">
        <f ca="1">IF(AND(ISNUMBER($A186),ISNUMBER(DO$1)),IF(OFFSET(CountryData!$A$1,'Quality check'!$A186-1,'Quality check'!DO$1-1)=0,"",OFFSET(CountryData!$A$1,'Quality check'!$A186-1,'Quality check'!DO$1-1)),"")</f>
        <v/>
      </c>
      <c r="DP186" t="str">
        <f ca="1">IF(AND(ISNUMBER($A186),ISNUMBER(DP$1)),IF(OFFSET(CountryData!$A$1,'Quality check'!$A186-1,'Quality check'!DP$1-1)=0,"",OFFSET(CountryData!$A$1,'Quality check'!$A186-1,'Quality check'!DP$1-1)),"")</f>
        <v/>
      </c>
      <c r="EF186" t="str">
        <f t="shared" si="17"/>
        <v/>
      </c>
      <c r="EG186" t="str">
        <f t="shared" si="18"/>
        <v/>
      </c>
      <c r="EH186" t="str">
        <f t="shared" si="16"/>
        <v/>
      </c>
    </row>
    <row r="187" spans="1:138" x14ac:dyDescent="0.25">
      <c r="A187" s="114" t="str">
        <f>IF(ISNUMBER(MATCH(C187,CountryData!$EM:$EM,0)),MATCH(C187,CountryData!$EM:$EM,0),"")</f>
        <v/>
      </c>
      <c r="F187" s="203" t="str">
        <f ca="1">IF(AND(ISNUMBER($A187),ISNUMBER(F$1)),IF(OFFSET(CountryData!$A$1,'Quality check'!$A187-1,'Quality check'!F$1-1)=0,"",OFFSET(CountryData!$A$1,'Quality check'!$A187-1,'Quality check'!F$1-1)),"")</f>
        <v/>
      </c>
      <c r="G187" s="203" t="str">
        <f ca="1">IF(AND(ISNUMBER($A187),ISNUMBER(G$1)),IF(OFFSET(CountryData!$A$1,'Quality check'!$A187-1,'Quality check'!G$1-1)=0,"",OFFSET(CountryData!$A$1,'Quality check'!$A187-1,'Quality check'!G$1-1)),"")</f>
        <v/>
      </c>
      <c r="H187" s="202" t="str">
        <f ca="1">IF(AND(ISNUMBER($A187),ISNUMBER(H$1)),IF(OFFSET(CountryData!$A$1,'Quality check'!$A187-1,'Quality check'!H$1-1)=0,"",OFFSET(CountryData!$A$1,'Quality check'!$A187-1,'Quality check'!H$1-1)),"")</f>
        <v/>
      </c>
      <c r="I187" s="202" t="str">
        <f ca="1">IF(AND(ISNUMBER($A187),ISNUMBER(I$1)),IF(OFFSET(CountryData!$A$1,'Quality check'!$A187-1,'Quality check'!I$1-1)=0,"",OFFSET(CountryData!$A$1,'Quality check'!$A187-1,'Quality check'!I$1-1)),"")</f>
        <v/>
      </c>
      <c r="J187" s="203" t="str">
        <f ca="1">IF(AND(ISNUMBER($A187),ISNUMBER(J$1)),IF(OFFSET(CountryData!$A$1,'Quality check'!$A187-1,'Quality check'!J$1-1)=0,"",OFFSET(CountryData!$A$1,'Quality check'!$A187-1,'Quality check'!J$1-1)),"")</f>
        <v/>
      </c>
      <c r="K187" s="203" t="str">
        <f ca="1">IF(AND(ISNUMBER($A187),ISNUMBER(K$1)),IF(OFFSET(CountryData!$A$1,'Quality check'!$A187-1,'Quality check'!K$1-1)=0,"",OFFSET(CountryData!$A$1,'Quality check'!$A187-1,'Quality check'!K$1-1)),"")</f>
        <v/>
      </c>
      <c r="L187" s="203" t="str">
        <f ca="1">IF(AND(ISNUMBER($A187),ISNUMBER(L$1)),IF(OFFSET(CountryData!$A$1,'Quality check'!$A187-1,'Quality check'!L$1-1)=0,"",OFFSET(CountryData!$A$1,'Quality check'!$A187-1,'Quality check'!L$1-1)),"")</f>
        <v/>
      </c>
      <c r="M187" s="203" t="str">
        <f ca="1">IF(AND(ISNUMBER($A187),ISNUMBER(M$1)),IF(OFFSET(CountryData!$A$1,'Quality check'!$A187-1,'Quality check'!M$1-1)=0,"",OFFSET(CountryData!$A$1,'Quality check'!$A187-1,'Quality check'!M$1-1)),"")</f>
        <v/>
      </c>
      <c r="N187" s="203" t="str">
        <f ca="1">IF(AND(ISNUMBER($A187),ISNUMBER(N$1)),IF(OFFSET(CountryData!$A$1,'Quality check'!$A187-1,'Quality check'!N$1-1)=0,"",OFFSET(CountryData!$A$1,'Quality check'!$A187-1,'Quality check'!N$1-1)),"")</f>
        <v/>
      </c>
      <c r="O187" s="203" t="str">
        <f ca="1">IF(AND(ISNUMBER($A187),ISNUMBER(O$1)),IF(OFFSET(CountryData!$A$1,'Quality check'!$A187-1,'Quality check'!O$1-1)=0,"",OFFSET(CountryData!$A$1,'Quality check'!$A187-1,'Quality check'!O$1-1)),"")</f>
        <v/>
      </c>
      <c r="P187" s="203" t="str">
        <f ca="1">IF(AND(ISNUMBER($A187),ISNUMBER(P$1)),IF(OFFSET(CountryData!$A$1,'Quality check'!$A187-1,'Quality check'!P$1-1)=0,"",OFFSET(CountryData!$A$1,'Quality check'!$A187-1,'Quality check'!P$1-1)),"")</f>
        <v/>
      </c>
      <c r="Q187" s="203" t="str">
        <f ca="1">IF(AND(ISNUMBER($A187),ISNUMBER(Q$1)),IF(OFFSET(CountryData!$A$1,'Quality check'!$A187-1,'Quality check'!Q$1-1)=0,"",OFFSET(CountryData!$A$1,'Quality check'!$A187-1,'Quality check'!Q$1-1)),"")</f>
        <v/>
      </c>
      <c r="R187" s="203" t="str">
        <f ca="1">IF(AND(ISNUMBER($A187),ISNUMBER(R$1)),IF(OFFSET(CountryData!$A$1,'Quality check'!$A187-1,'Quality check'!R$1-1)=0,"",OFFSET(CountryData!$A$1,'Quality check'!$A187-1,'Quality check'!R$1-1)),"")</f>
        <v/>
      </c>
      <c r="S187" s="203" t="str">
        <f ca="1">IF(AND(ISNUMBER($A187),ISNUMBER(S$1)),IF(OFFSET(CountryData!$A$1,'Quality check'!$A187-1,'Quality check'!S$1-1)=0,"",OFFSET(CountryData!$A$1,'Quality check'!$A187-1,'Quality check'!S$1-1)),"")</f>
        <v/>
      </c>
      <c r="T187" s="202" t="str">
        <f ca="1">IF(AND(ISNUMBER($A187),ISNUMBER(T$1)),IF(OFFSET(CountryData!$A$1,'Quality check'!$A187-1,'Quality check'!T$1-1)=0,"",OFFSET(CountryData!$A$1,'Quality check'!$A187-1,'Quality check'!T$1-1)),"")</f>
        <v/>
      </c>
      <c r="U187" s="203" t="str">
        <f ca="1">IF(AND(ISNUMBER($A187),ISNUMBER(U$1)),IF(OFFSET(CountryData!$A$1,'Quality check'!$A187-1,'Quality check'!U$1-1)=0,"",OFFSET(CountryData!$A$1,'Quality check'!$A187-1,'Quality check'!U$1-1)),"")</f>
        <v/>
      </c>
      <c r="V187" s="203" t="str">
        <f ca="1">IF(AND(ISNUMBER($A187),ISNUMBER(V$1)),IF(OFFSET(CountryData!$A$1,'Quality check'!$A187-1,'Quality check'!V$1-1)=0,"",OFFSET(CountryData!$A$1,'Quality check'!$A187-1,'Quality check'!V$1-1)),"")</f>
        <v/>
      </c>
      <c r="W187" s="202" t="str">
        <f ca="1">IF(AND(ISNUMBER($A187),ISNUMBER(W$1)),IF(OFFSET(CountryData!$A$1,'Quality check'!$A187-1,'Quality check'!W$1-1)=0,"",OFFSET(CountryData!$A$1,'Quality check'!$A187-1,'Quality check'!W$1-1)),"")</f>
        <v/>
      </c>
      <c r="X187" s="202" t="str">
        <f ca="1">IF(AND(ISNUMBER($A187),ISNUMBER(X$1)),IF(OFFSET(CountryData!$A$1,'Quality check'!$A187-1,'Quality check'!X$1-1)=0,"",OFFSET(CountryData!$A$1,'Quality check'!$A187-1,'Quality check'!X$1-1)),"")</f>
        <v/>
      </c>
      <c r="Y187" s="202" t="str">
        <f ca="1">IF(AND(ISNUMBER($A187),ISNUMBER(Y$1)),IF(OFFSET(CountryData!$A$1,'Quality check'!$A187-1,'Quality check'!Y$1-1)=0,"",OFFSET(CountryData!$A$1,'Quality check'!$A187-1,'Quality check'!Y$1-1)),"")</f>
        <v/>
      </c>
      <c r="Z187" s="202" t="str">
        <f ca="1">IF(AND(ISNUMBER($A187),ISNUMBER(Z$1)),IF(OFFSET(CountryData!$A$1,'Quality check'!$A187-1,'Quality check'!Z$1-1)=0,"",OFFSET(CountryData!$A$1,'Quality check'!$A187-1,'Quality check'!Z$1-1)),"")</f>
        <v/>
      </c>
      <c r="AA187" s="203" t="str">
        <f ca="1">IF(AND(ISNUMBER($A187),ISNUMBER(AA$1)),IF(OFFSET(CountryData!$A$1,'Quality check'!$A187-1,'Quality check'!AA$1-1)=0,"",OFFSET(CountryData!$A$1,'Quality check'!$A187-1,'Quality check'!AA$1-1)),"")</f>
        <v/>
      </c>
      <c r="AB187" s="203" t="str">
        <f ca="1">IF(AND(ISNUMBER($A187),ISNUMBER(AB$1)),IF(OFFSET(CountryData!$A$1,'Quality check'!$A187-1,'Quality check'!AB$1-1)=0,"",OFFSET(CountryData!$A$1,'Quality check'!$A187-1,'Quality check'!AB$1-1)),"")</f>
        <v/>
      </c>
      <c r="AC187" s="203" t="str">
        <f ca="1">IF(AND(ISNUMBER($A187),ISNUMBER(AC$1)),IF(OFFSET(CountryData!$A$1,'Quality check'!$A187-1,'Quality check'!AC$1-1)=0,"",OFFSET(CountryData!$A$1,'Quality check'!$A187-1,'Quality check'!AC$1-1)),"")</f>
        <v/>
      </c>
      <c r="AD187" s="203" t="str">
        <f ca="1">IF(AND(ISNUMBER($A187),ISNUMBER(AD$1)),IF(OFFSET(CountryData!$A$1,'Quality check'!$A187-1,'Quality check'!AD$1-1)=0,"",OFFSET(CountryData!$A$1,'Quality check'!$A187-1,'Quality check'!AD$1-1)),"")</f>
        <v/>
      </c>
      <c r="AE187" s="202" t="str">
        <f ca="1">IF(AND(ISNUMBER($A187),ISNUMBER(AE$1)),IF(OFFSET(CountryData!$A$1,'Quality check'!$A187-1,'Quality check'!AE$1-1)=0,"",OFFSET(CountryData!$A$1,'Quality check'!$A187-1,'Quality check'!AE$1-1)),"")</f>
        <v/>
      </c>
      <c r="AF187" s="308" t="str">
        <f ca="1">IF(AND(ISNUMBER($A187),ISNUMBER(AF$1)),IF(OFFSET(CountryData!$A$1,'Quality check'!$A187-1,'Quality check'!AF$1-1)=0,"",OFFSET(CountryData!$A$1,'Quality check'!$A187-1,'Quality check'!AF$1-1)),"")</f>
        <v/>
      </c>
      <c r="AG187" s="203" t="str">
        <f ca="1">IF(AND(ISNUMBER($A187),ISNUMBER(AG$1)),IF(OFFSET(CountryData!$A$1,'Quality check'!$A187-1,'Quality check'!AG$1-1)=0,"",OFFSET(CountryData!$A$1,'Quality check'!$A187-1,'Quality check'!AG$1-1)),"")</f>
        <v/>
      </c>
      <c r="AH187" s="203" t="str">
        <f ca="1">IF(AND(ISNUMBER($A187),ISNUMBER(AH$1)),IF(OFFSET(CountryData!$A$1,'Quality check'!$A187-1,'Quality check'!AH$1-1)=0,"",OFFSET(CountryData!$A$1,'Quality check'!$A187-1,'Quality check'!AH$1-1)),"")</f>
        <v/>
      </c>
      <c r="AI187" s="203" t="str">
        <f ca="1">IF(AND(ISNUMBER($A187),ISNUMBER(AI$1)),IF(OFFSET(CountryData!$A$1,'Quality check'!$A187-1,'Quality check'!AI$1-1)=0,"",OFFSET(CountryData!$A$1,'Quality check'!$A187-1,'Quality check'!AI$1-1)),"")</f>
        <v/>
      </c>
      <c r="AJ187" s="202" t="str">
        <f ca="1">IF(AND(ISNUMBER($A187),ISNUMBER(AJ$1)),IF(OFFSET(CountryData!$A$1,'Quality check'!$A187-1,'Quality check'!AJ$1-1)=0,"",OFFSET(CountryData!$A$1,'Quality check'!$A187-1,'Quality check'!AJ$1-1)),"")</f>
        <v/>
      </c>
      <c r="AK187" s="202" t="str">
        <f ca="1">IF(AND(ISNUMBER($A187),ISNUMBER(AK$1)),IF(OFFSET(CountryData!$A$1,'Quality check'!$A187-1,'Quality check'!AK$1-1)=0,"",OFFSET(CountryData!$A$1,'Quality check'!$A187-1,'Quality check'!AK$1-1)),"")</f>
        <v/>
      </c>
      <c r="AL187" s="202" t="str">
        <f ca="1">IF(AND(ISNUMBER($A187),ISNUMBER(AL$1)),IF(OFFSET(CountryData!$A$1,'Quality check'!$A187-1,'Quality check'!AL$1-1)=0,"",OFFSET(CountryData!$A$1,'Quality check'!$A187-1,'Quality check'!AL$1-1)),"")</f>
        <v/>
      </c>
      <c r="AM187" s="202" t="str">
        <f ca="1">IF(AND(ISNUMBER($A187),ISNUMBER(AM$1)),IF(OFFSET(CountryData!$A$1,'Quality check'!$A187-1,'Quality check'!AM$1-1)=0,"",OFFSET(CountryData!$A$1,'Quality check'!$A187-1,'Quality check'!AM$1-1)),"")</f>
        <v/>
      </c>
      <c r="AN187" s="202" t="str">
        <f ca="1">IF(AND(ISNUMBER($A187),ISNUMBER(AN$1)),IF(OFFSET(CountryData!$A$1,'Quality check'!$A187-1,'Quality check'!AN$1-1)=0,"",OFFSET(CountryData!$A$1,'Quality check'!$A187-1,'Quality check'!AN$1-1)),"")</f>
        <v/>
      </c>
      <c r="AO187" s="203" t="str">
        <f ca="1">IF(AND(ISNUMBER($A187),ISNUMBER(AO$1)),IF(OFFSET(CountryData!$A$1,'Quality check'!$A187-1,'Quality check'!AO$1-1)=0,"",OFFSET(CountryData!$A$1,'Quality check'!$A187-1,'Quality check'!AO$1-1)),"")</f>
        <v/>
      </c>
      <c r="AP187" s="203" t="str">
        <f ca="1">IF(AND(ISNUMBER($A187),ISNUMBER(AP$1)),IF(OFFSET(CountryData!$A$1,'Quality check'!$A187-1,'Quality check'!AP$1-1)=0,"",OFFSET(CountryData!$A$1,'Quality check'!$A187-1,'Quality check'!AP$1-1)),"")</f>
        <v/>
      </c>
      <c r="AQ187" s="202" t="str">
        <f ca="1">IF(AND(ISNUMBER($A187),ISNUMBER(AQ$1)),IF(OFFSET(CountryData!$A$1,'Quality check'!$A187-1,'Quality check'!AQ$1-1)=0,"",OFFSET(CountryData!$A$1,'Quality check'!$A187-1,'Quality check'!AQ$1-1)),"")</f>
        <v/>
      </c>
      <c r="AR187" s="202" t="str">
        <f ca="1">IF(AND(ISNUMBER($A187),ISNUMBER(AR$1)),IF(OFFSET(CountryData!$A$1,'Quality check'!$A187-1,'Quality check'!AR$1-1)=0,"",OFFSET(CountryData!$A$1,'Quality check'!$A187-1,'Quality check'!AR$1-1)),"")</f>
        <v/>
      </c>
      <c r="AS187" s="202" t="str">
        <f ca="1">IF(AND(ISNUMBER($A187),ISNUMBER(AS$1)),IF(OFFSET(CountryData!$A$1,'Quality check'!$A187-1,'Quality check'!AS$1-1)=0,"",OFFSET(CountryData!$A$1,'Quality check'!$A187-1,'Quality check'!AS$1-1)),"")</f>
        <v/>
      </c>
      <c r="AT187" s="202" t="str">
        <f ca="1">IF(AND(ISNUMBER($A187),ISNUMBER(AT$1)),IF(OFFSET(CountryData!$A$1,'Quality check'!$A187-1,'Quality check'!AT$1-1)=0,"",OFFSET(CountryData!$A$1,'Quality check'!$A187-1,'Quality check'!AT$1-1)),"")</f>
        <v/>
      </c>
      <c r="AU187" s="202" t="str">
        <f ca="1">IF(AND(ISNUMBER($A187),ISNUMBER(AU$1)),IF(OFFSET(CountryData!$A$1,'Quality check'!$A187-1,'Quality check'!AU$1-1)=0,"",OFFSET(CountryData!$A$1,'Quality check'!$A187-1,'Quality check'!AU$1-1)),"")</f>
        <v/>
      </c>
      <c r="AV187" s="202" t="str">
        <f ca="1">IF(AND(ISNUMBER($A187),ISNUMBER(AV$1)),IF(OFFSET(CountryData!$A$1,'Quality check'!$A187-1,'Quality check'!AV$1-1)=0,"",OFFSET(CountryData!$A$1,'Quality check'!$A187-1,'Quality check'!AV$1-1)),"")</f>
        <v/>
      </c>
      <c r="AW187" s="203" t="str">
        <f ca="1">IF(AND(ISNUMBER($A187),ISNUMBER(AW$1)),IF(OFFSET(CountryData!$A$1,'Quality check'!$A187-1,'Quality check'!AW$1-1)=0,"",OFFSET(CountryData!$A$1,'Quality check'!$A187-1,'Quality check'!AW$1-1)),"")</f>
        <v/>
      </c>
      <c r="AX187" s="203" t="str">
        <f ca="1">IF(AND(ISNUMBER($A187),ISNUMBER(AX$1)),IF(OFFSET(CountryData!$A$1,'Quality check'!$A187-1,'Quality check'!AX$1-1)=0,"",OFFSET(CountryData!$A$1,'Quality check'!$A187-1,'Quality check'!AX$1-1)),"")</f>
        <v/>
      </c>
      <c r="AY187" s="202" t="str">
        <f ca="1">IF(AND(ISNUMBER($A187),ISNUMBER(AY$1)),IF(OFFSET(CountryData!$A$1,'Quality check'!$A187-1,'Quality check'!AY$1-1)=0,"",OFFSET(CountryData!$A$1,'Quality check'!$A187-1,'Quality check'!AY$1-1)),"")</f>
        <v/>
      </c>
      <c r="AZ187" s="202" t="str">
        <f ca="1">IF(AND(ISNUMBER($A187),ISNUMBER(AZ$1)),IF(OFFSET(CountryData!$A$1,'Quality check'!$A187-1,'Quality check'!AZ$1-1)=0,"",OFFSET(CountryData!$A$1,'Quality check'!$A187-1,'Quality check'!AZ$1-1)),"")</f>
        <v/>
      </c>
      <c r="BA187" s="202" t="str">
        <f ca="1">IF(AND(ISNUMBER($A187),ISNUMBER(BA$1)),IF(OFFSET(CountryData!$A$1,'Quality check'!$A187-1,'Quality check'!BA$1-1)=0,"",OFFSET(CountryData!$A$1,'Quality check'!$A187-1,'Quality check'!BA$1-1)),"")</f>
        <v/>
      </c>
      <c r="BB187" s="202" t="str">
        <f ca="1">IF(AND(ISNUMBER($A187),ISNUMBER(BB$1)),IF(OFFSET(CountryData!$A$1,'Quality check'!$A187-1,'Quality check'!BB$1-1)=0,"",OFFSET(CountryData!$A$1,'Quality check'!$A187-1,'Quality check'!BB$1-1)),"")</f>
        <v/>
      </c>
      <c r="BC187" s="202" t="str">
        <f ca="1">IF(AND(ISNUMBER($A187),ISNUMBER(BC$1)),IF(OFFSET(CountryData!$A$1,'Quality check'!$A187-1,'Quality check'!BC$1-1)=0,"",OFFSET(CountryData!$A$1,'Quality check'!$A187-1,'Quality check'!BC$1-1)),"")</f>
        <v/>
      </c>
      <c r="BD187" s="313" t="str">
        <f ca="1">IF(AND(ISNUMBER($A187),ISNUMBER(BD$1)),IF(OFFSET(CountryData!$A$1,'Quality check'!$A187-1,'Quality check'!BD$1-1)=0,"",OFFSET(CountryData!$A$1,'Quality check'!$A187-1,'Quality check'!BD$1-1)),"")</f>
        <v/>
      </c>
      <c r="BE187" s="313" t="str">
        <f ca="1">IF(AND(ISNUMBER($A187),ISNUMBER(BE$1)),IF(OFFSET(CountryData!$A$1,'Quality check'!$A187-1,'Quality check'!BE$1-1)=0,"",OFFSET(CountryData!$A$1,'Quality check'!$A187-1,'Quality check'!BE$1-1)),"")</f>
        <v/>
      </c>
      <c r="BF187" s="313" t="str">
        <f ca="1">IF(AND(ISNUMBER($A187),ISNUMBER(BF$1)),IF(OFFSET(CountryData!$A$1,'Quality check'!$A187-1,'Quality check'!BF$1-1)=0,"",OFFSET(CountryData!$A$1,'Quality check'!$A187-1,'Quality check'!BF$1-1)),"")</f>
        <v/>
      </c>
      <c r="BG187" s="203" t="str">
        <f ca="1">IF(AND(ISNUMBER($A187),ISNUMBER(BG$1)),IF(OFFSET(CountryData!$A$1,'Quality check'!$A187-1,'Quality check'!BG$1-1)=0,"",OFFSET(CountryData!$A$1,'Quality check'!$A187-1,'Quality check'!BG$1-1)),"")</f>
        <v/>
      </c>
      <c r="BH187" s="202" t="str">
        <f ca="1">IF(AND(ISNUMBER($A187),ISNUMBER(BH$1)),IF(OFFSET(CountryData!$A$1,'Quality check'!$A187-1,'Quality check'!BH$1-1)=0,"",OFFSET(CountryData!$A$1,'Quality check'!$A187-1,'Quality check'!BH$1-1)),"")</f>
        <v/>
      </c>
      <c r="BI187" s="203" t="str">
        <f ca="1">IF(AND(ISNUMBER($A187),ISNUMBER(BI$1)),IF(OFFSET(CountryData!$A$1,'Quality check'!$A187-1,'Quality check'!BI$1-1)=0,"",OFFSET(CountryData!$A$1,'Quality check'!$A187-1,'Quality check'!BI$1-1)),"")</f>
        <v/>
      </c>
      <c r="BJ187" s="202" t="str">
        <f ca="1">IF(AND(ISNUMBER($A187),ISNUMBER(BJ$1)),IF(OFFSET(CountryData!$A$1,'Quality check'!$A187-1,'Quality check'!BJ$1-1)=0,"",OFFSET(CountryData!$A$1,'Quality check'!$A187-1,'Quality check'!BJ$1-1)),"")</f>
        <v/>
      </c>
      <c r="BK187" s="202" t="str">
        <f ca="1">IF(AND(ISNUMBER($A187),ISNUMBER(BK$1)),IF(OFFSET(CountryData!$A$1,'Quality check'!$A187-1,'Quality check'!BK$1-1)=0,"",OFFSET(CountryData!$A$1,'Quality check'!$A187-1,'Quality check'!BK$1-1)),"")</f>
        <v/>
      </c>
      <c r="BL187" s="308" t="str">
        <f ca="1">IF(AND(ISNUMBER($A187),ISNUMBER(BL$1)),IF(OFFSET(CountryData!$A$1,'Quality check'!$A187-1,'Quality check'!BL$1-1)=0,"",OFFSET(CountryData!$A$1,'Quality check'!$A187-1,'Quality check'!BL$1-1)),"")</f>
        <v/>
      </c>
      <c r="BM187" s="308" t="str">
        <f ca="1">IF(AND(ISNUMBER($A187),ISNUMBER(BM$1)),IF(OFFSET(CountryData!$A$1,'Quality check'!$A187-1,'Quality check'!BM$1-1)=0,"",OFFSET(CountryData!$A$1,'Quality check'!$A187-1,'Quality check'!BM$1-1)),"")</f>
        <v/>
      </c>
      <c r="BN187" s="308" t="str">
        <f ca="1">IF(AND(ISNUMBER($A187),ISNUMBER(BN$1)),IF(OFFSET(CountryData!$A$1,'Quality check'!$A187-1,'Quality check'!BN$1-1)=0,"",OFFSET(CountryData!$A$1,'Quality check'!$A187-1,'Quality check'!BN$1-1)),"")</f>
        <v/>
      </c>
      <c r="BO187" s="308" t="str">
        <f ca="1">IF(AND(ISNUMBER($A187),ISNUMBER(BO$1)),IF(OFFSET(CountryData!$A$1,'Quality check'!$A187-1,'Quality check'!BO$1-1)=0,"",OFFSET(CountryData!$A$1,'Quality check'!$A187-1,'Quality check'!BO$1-1)),"")</f>
        <v/>
      </c>
      <c r="BP187" s="308" t="str">
        <f ca="1">IF(AND(ISNUMBER($A187),ISNUMBER(BP$1)),IF(OFFSET(CountryData!$A$1,'Quality check'!$A187-1,'Quality check'!BP$1-1)=0,"",OFFSET(CountryData!$A$1,'Quality check'!$A187-1,'Quality check'!BP$1-1)),"")</f>
        <v/>
      </c>
      <c r="BQ187" s="308" t="str">
        <f ca="1">IF(AND(ISNUMBER($A187),ISNUMBER(BQ$1)),IF(OFFSET(CountryData!$A$1,'Quality check'!$A187-1,'Quality check'!BQ$1-1)=0,"",OFFSET(CountryData!$A$1,'Quality check'!$A187-1,'Quality check'!BQ$1-1)),"")</f>
        <v/>
      </c>
      <c r="BR187" s="308" t="str">
        <f ca="1">IF(AND(ISNUMBER($A187),ISNUMBER(BR$1)),IF(OFFSET(CountryData!$A$1,'Quality check'!$A187-1,'Quality check'!BR$1-1)=0,"",OFFSET(CountryData!$A$1,'Quality check'!$A187-1,'Quality check'!BR$1-1)),"")</f>
        <v/>
      </c>
      <c r="BS187" s="308" t="str">
        <f ca="1">IF(AND(ISNUMBER($A187),ISNUMBER(BS$1)),IF(OFFSET(CountryData!$A$1,'Quality check'!$A187-1,'Quality check'!BS$1-1)=0,"",OFFSET(CountryData!$A$1,'Quality check'!$A187-1,'Quality check'!BS$1-1)),"")</f>
        <v/>
      </c>
      <c r="BT187" s="308" t="str">
        <f ca="1">IF(AND(ISNUMBER($A187),ISNUMBER(BT$1)),IF(OFFSET(CountryData!$A$1,'Quality check'!$A187-1,'Quality check'!BT$1-1)=0,"",OFFSET(CountryData!$A$1,'Quality check'!$A187-1,'Quality check'!BT$1-1)),"")</f>
        <v/>
      </c>
      <c r="BU187" s="308" t="str">
        <f ca="1">IF(AND(ISNUMBER($A187),ISNUMBER(BU$1)),IF(OFFSET(CountryData!$A$1,'Quality check'!$A187-1,'Quality check'!BU$1-1)=0,"",OFFSET(CountryData!$A$1,'Quality check'!$A187-1,'Quality check'!BU$1-1)),"")</f>
        <v/>
      </c>
      <c r="BV187" s="308" t="str">
        <f ca="1">IF(AND(ISNUMBER($A187),ISNUMBER(BV$1)),IF(OFFSET(CountryData!$A$1,'Quality check'!$A187-1,'Quality check'!BV$1-1)=0,"",OFFSET(CountryData!$A$1,'Quality check'!$A187-1,'Quality check'!BV$1-1)),"")</f>
        <v/>
      </c>
      <c r="BW187" s="308" t="str">
        <f ca="1">IF(AND(ISNUMBER($A187),ISNUMBER(BW$1)),IF(OFFSET(CountryData!$A$1,'Quality check'!$A187-1,'Quality check'!BW$1-1)=0,"",OFFSET(CountryData!$A$1,'Quality check'!$A187-1,'Quality check'!BW$1-1)),"")</f>
        <v/>
      </c>
      <c r="BX187" s="202" t="str">
        <f ca="1">IF(AND(ISNUMBER($A187),ISNUMBER(BX$1)),IF(OFFSET(CountryData!$A$1,'Quality check'!$A187-1,'Quality check'!BX$1-1)=0,"",OFFSET(CountryData!$A$1,'Quality check'!$A187-1,'Quality check'!BX$1-1)),"")</f>
        <v/>
      </c>
      <c r="BY187" s="308" t="str">
        <f ca="1">IF(AND(ISNUMBER($A187),ISNUMBER(BY$1)),IF(OFFSET(CountryData!$A$1,'Quality check'!$A187-1,'Quality check'!BY$1-1)=0,"",OFFSET(CountryData!$A$1,'Quality check'!$A187-1,'Quality check'!BY$1-1)),"")</f>
        <v/>
      </c>
      <c r="BZ187" s="308" t="str">
        <f ca="1">IF(AND(ISNUMBER($A187),ISNUMBER(BZ$1)),IF(OFFSET(CountryData!$A$1,'Quality check'!$A187-1,'Quality check'!BZ$1-1)=0,"",OFFSET(CountryData!$A$1,'Quality check'!$A187-1,'Quality check'!BZ$1-1)),"")</f>
        <v/>
      </c>
      <c r="CA187" s="308" t="str">
        <f ca="1">IF(AND(ISNUMBER($A187),ISNUMBER(CA$1)),IF(OFFSET(CountryData!$A$1,'Quality check'!$A187-1,'Quality check'!CA$1-1)=0,"",OFFSET(CountryData!$A$1,'Quality check'!$A187-1,'Quality check'!CA$1-1)),"")</f>
        <v/>
      </c>
      <c r="CB187" s="308" t="str">
        <f ca="1">IF(AND(ISNUMBER($A187),ISNUMBER(CB$1)),IF(OFFSET(CountryData!$A$1,'Quality check'!$A187-1,'Quality check'!CB$1-1)=0,"",OFFSET(CountryData!$A$1,'Quality check'!$A187-1,'Quality check'!CB$1-1)),"")</f>
        <v/>
      </c>
      <c r="CC187" s="308" t="str">
        <f ca="1">IF(AND(ISNUMBER($A187),ISNUMBER(CC$1)),IF(OFFSET(CountryData!$A$1,'Quality check'!$A187-1,'Quality check'!CC$1-1)=0,"",OFFSET(CountryData!$A$1,'Quality check'!$A187-1,'Quality check'!CC$1-1)),"")</f>
        <v/>
      </c>
      <c r="CD187" s="308" t="str">
        <f ca="1">IF(AND(ISNUMBER($A187),ISNUMBER(CD$1)),IF(OFFSET(CountryData!$A$1,'Quality check'!$A187-1,'Quality check'!CD$1-1)=0,"",OFFSET(CountryData!$A$1,'Quality check'!$A187-1,'Quality check'!CD$1-1)),"")</f>
        <v/>
      </c>
      <c r="CE187" s="308" t="str">
        <f ca="1">IF(AND(ISNUMBER($A187),ISNUMBER(CE$1)),IF(OFFSET(CountryData!$A$1,'Quality check'!$A187-1,'Quality check'!CE$1-1)=0,"",OFFSET(CountryData!$A$1,'Quality check'!$A187-1,'Quality check'!CE$1-1)),"")</f>
        <v/>
      </c>
      <c r="CF187" s="308" t="str">
        <f ca="1">IF(AND(ISNUMBER($A187),ISNUMBER(CF$1)),IF(OFFSET(CountryData!$A$1,'Quality check'!$A187-1,'Quality check'!CF$1-1)=0,"",OFFSET(CountryData!$A$1,'Quality check'!$A187-1,'Quality check'!CF$1-1)),"")</f>
        <v/>
      </c>
      <c r="CG187" s="308" t="str">
        <f ca="1">IF(AND(ISNUMBER($A187),ISNUMBER(CG$1)),IF(OFFSET(CountryData!$A$1,'Quality check'!$A187-1,'Quality check'!CG$1-1)=0,"",OFFSET(CountryData!$A$1,'Quality check'!$A187-1,'Quality check'!CG$1-1)),"")</f>
        <v/>
      </c>
      <c r="CH187" s="308" t="str">
        <f ca="1">IF(AND(ISNUMBER($A187),ISNUMBER(CH$1)),IF(OFFSET(CountryData!$A$1,'Quality check'!$A187-1,'Quality check'!CH$1-1)=0,"",OFFSET(CountryData!$A$1,'Quality check'!$A187-1,'Quality check'!CH$1-1)),"")</f>
        <v/>
      </c>
      <c r="CI187" s="308" t="str">
        <f ca="1">IF(AND(ISNUMBER($A187),ISNUMBER(CI$1)),IF(OFFSET(CountryData!$A$1,'Quality check'!$A187-1,'Quality check'!CI$1-1)=0,"",OFFSET(CountryData!$A$1,'Quality check'!$A187-1,'Quality check'!CI$1-1)),"")</f>
        <v/>
      </c>
      <c r="CJ187" s="308" t="str">
        <f ca="1">IF(AND(ISNUMBER($A187),ISNUMBER(CJ$1)),IF(OFFSET(CountryData!$A$1,'Quality check'!$A187-1,'Quality check'!CJ$1-1)=0,"",OFFSET(CountryData!$A$1,'Quality check'!$A187-1,'Quality check'!CJ$1-1)),"")</f>
        <v/>
      </c>
      <c r="CK187" s="202" t="str">
        <f ca="1">IF(AND(ISNUMBER($A187),ISNUMBER(CK$1)),IF(OFFSET(CountryData!$A$1,'Quality check'!$A187-1,'Quality check'!CK$1-1)=0,"",OFFSET(CountryData!$A$1,'Quality check'!$A187-1,'Quality check'!CK$1-1)),"")</f>
        <v/>
      </c>
      <c r="CL187" s="308" t="str">
        <f ca="1">IF(AND(ISNUMBER($A187),ISNUMBER(CL$1)),IF(OFFSET(CountryData!$A$1,'Quality check'!$A187-1,'Quality check'!CL$1-1)=0,"",OFFSET(CountryData!$A$1,'Quality check'!$A187-1,'Quality check'!CL$1-1)),"")</f>
        <v/>
      </c>
      <c r="CM187" s="308" t="str">
        <f ca="1">IF(AND(ISNUMBER($A187),ISNUMBER(CM$1)),IF(OFFSET(CountryData!$A$1,'Quality check'!$A187-1,'Quality check'!CM$1-1)=0,"",OFFSET(CountryData!$A$1,'Quality check'!$A187-1,'Quality check'!CM$1-1)),"")</f>
        <v/>
      </c>
      <c r="CN187" s="308" t="str">
        <f ca="1">IF(AND(ISNUMBER($A187),ISNUMBER(CN$1)),IF(OFFSET(CountryData!$A$1,'Quality check'!$A187-1,'Quality check'!CN$1-1)=0,"",OFFSET(CountryData!$A$1,'Quality check'!$A187-1,'Quality check'!CN$1-1)),"")</f>
        <v/>
      </c>
      <c r="CO187" s="308" t="str">
        <f ca="1">IF(AND(ISNUMBER($A187),ISNUMBER(CO$1)),IF(OFFSET(CountryData!$A$1,'Quality check'!$A187-1,'Quality check'!CO$1-1)=0,"",OFFSET(CountryData!$A$1,'Quality check'!$A187-1,'Quality check'!CO$1-1)),"")</f>
        <v/>
      </c>
      <c r="CP187" s="308" t="str">
        <f ca="1">IF(AND(ISNUMBER($A187),ISNUMBER(CP$1)),IF(OFFSET(CountryData!$A$1,'Quality check'!$A187-1,'Quality check'!CP$1-1)=0,"",OFFSET(CountryData!$A$1,'Quality check'!$A187-1,'Quality check'!CP$1-1)),"")</f>
        <v/>
      </c>
      <c r="CQ187" s="308" t="str">
        <f ca="1">IF(AND(ISNUMBER($A187),ISNUMBER(CQ$1)),IF(OFFSET(CountryData!$A$1,'Quality check'!$A187-1,'Quality check'!CQ$1-1)=0,"",OFFSET(CountryData!$A$1,'Quality check'!$A187-1,'Quality check'!CQ$1-1)),"")</f>
        <v/>
      </c>
      <c r="CR187" s="203" t="str">
        <f ca="1">IF(AND(ISNUMBER($A187),ISNUMBER(CR$1)),IF(OFFSET(CountryData!$A$1,'Quality check'!$A187-1,'Quality check'!CR$1-1)=0,"",OFFSET(CountryData!$A$1,'Quality check'!$A187-1,'Quality check'!CR$1-1)),"")</f>
        <v/>
      </c>
      <c r="CS187" s="203" t="str">
        <f ca="1">IF(AND(ISNUMBER($A187),ISNUMBER(CS$1)),IF(OFFSET(CountryData!$A$1,'Quality check'!$A187-1,'Quality check'!CS$1-1)=0,"",OFFSET(CountryData!$A$1,'Quality check'!$A187-1,'Quality check'!CS$1-1)),"")</f>
        <v/>
      </c>
      <c r="CT187" s="203" t="str">
        <f ca="1">IF(AND(ISNUMBER($A187),ISNUMBER(CT$1)),IF(OFFSET(CountryData!$A$1,'Quality check'!$A187-1,'Quality check'!CT$1-1)=0,"",OFFSET(CountryData!$A$1,'Quality check'!$A187-1,'Quality check'!CT$1-1)),"")</f>
        <v/>
      </c>
      <c r="CU187" s="203" t="str">
        <f ca="1">IF(AND(ISNUMBER($A187),ISNUMBER(CU$1)),IF(OFFSET(CountryData!$A$1,'Quality check'!$A187-1,'Quality check'!CU$1-1)=0,"",OFFSET(CountryData!$A$1,'Quality check'!$A187-1,'Quality check'!CU$1-1)),"")</f>
        <v/>
      </c>
      <c r="CV187" s="203" t="str">
        <f ca="1">IF(AND(ISNUMBER($A187),ISNUMBER(CV$1)),IF(OFFSET(CountryData!$A$1,'Quality check'!$A187-1,'Quality check'!CV$1-1)=0,"",OFFSET(CountryData!$A$1,'Quality check'!$A187-1,'Quality check'!CV$1-1)),"")</f>
        <v/>
      </c>
      <c r="CW187" s="203" t="str">
        <f ca="1">IF(AND(ISNUMBER($A187),ISNUMBER(CW$1)),IF(OFFSET(CountryData!$A$1,'Quality check'!$A187-1,'Quality check'!CW$1-1)=0,"",OFFSET(CountryData!$A$1,'Quality check'!$A187-1,'Quality check'!CW$1-1)),"")</f>
        <v/>
      </c>
      <c r="CX187" s="203" t="str">
        <f ca="1">IF(AND(ISNUMBER($A187),ISNUMBER(CX$1)),IF(OFFSET(CountryData!$A$1,'Quality check'!$A187-1,'Quality check'!CX$1-1)=0,"",OFFSET(CountryData!$A$1,'Quality check'!$A187-1,'Quality check'!CX$1-1)),"")</f>
        <v/>
      </c>
      <c r="CY187" s="203" t="str">
        <f ca="1">IF(AND(ISNUMBER($A187),ISNUMBER(CY$1)),IF(OFFSET(CountryData!$A$1,'Quality check'!$A187-1,'Quality check'!CY$1-1)=0,"",OFFSET(CountryData!$A$1,'Quality check'!$A187-1,'Quality check'!CY$1-1)),"")</f>
        <v/>
      </c>
      <c r="CZ187" s="308" t="str">
        <f ca="1">IF(AND(ISNUMBER($A187),ISNUMBER(CZ$1)),IF(OFFSET(CountryData!$A$1,'Quality check'!$A187-1,'Quality check'!CZ$1-1)=0,"",OFFSET(CountryData!$A$1,'Quality check'!$A187-1,'Quality check'!CZ$1-1)),"")</f>
        <v/>
      </c>
      <c r="DA187" s="308" t="str">
        <f ca="1">IF(AND(ISNUMBER($A187),ISNUMBER(DA$1)),IF(OFFSET(CountryData!$A$1,'Quality check'!$A187-1,'Quality check'!DA$1-1)=0,"",OFFSET(CountryData!$A$1,'Quality check'!$A187-1,'Quality check'!DA$1-1)),"")</f>
        <v/>
      </c>
      <c r="DB187" s="202" t="str">
        <f ca="1">IF(AND(ISNUMBER($A187),ISNUMBER(DB$1)),IF(OFFSET(CountryData!$A$1,'Quality check'!$A187-1,'Quality check'!DB$1-1)=0,"",OFFSET(CountryData!$A$1,'Quality check'!$A187-1,'Quality check'!DB$1-1)),"")</f>
        <v/>
      </c>
      <c r="DC187" s="308" t="str">
        <f ca="1">IF(AND(ISNUMBER($A187),ISNUMBER(DC$1)),IF(OFFSET(CountryData!$A$1,'Quality check'!$A187-1,'Quality check'!DC$1-1)=0,"",OFFSET(CountryData!$A$1,'Quality check'!$A187-1,'Quality check'!DC$1-1)),"")</f>
        <v/>
      </c>
      <c r="DD187" s="308" t="str">
        <f ca="1">IF(AND(ISNUMBER($A187),ISNUMBER(DD$1)),IF(OFFSET(CountryData!$A$1,'Quality check'!$A187-1,'Quality check'!DD$1-1)=0,"",OFFSET(CountryData!$A$1,'Quality check'!$A187-1,'Quality check'!DD$1-1)),"")</f>
        <v/>
      </c>
      <c r="DE187" s="202" t="str">
        <f ca="1">IF(AND(ISNUMBER($A187),ISNUMBER(DE$1)),IF(OFFSET(CountryData!$A$1,'Quality check'!$A187-1,'Quality check'!DE$1-1)=0,"",OFFSET(CountryData!$A$1,'Quality check'!$A187-1,'Quality check'!DE$1-1)),"")</f>
        <v/>
      </c>
      <c r="DF187" s="203" t="str">
        <f ca="1">IF(AND(ISNUMBER($A187),ISNUMBER(DF$1)),IF(OFFSET(CountryData!$A$1,'Quality check'!$A187-1,'Quality check'!DF$1-1)=0,"",OFFSET(CountryData!$A$1,'Quality check'!$A187-1,'Quality check'!DF$1-1)),"")</f>
        <v/>
      </c>
      <c r="DG187" s="308" t="str">
        <f ca="1">IF(AND(ISNUMBER($A187),ISNUMBER(DG$1)),IF(OFFSET(CountryData!$A$1,'Quality check'!$A187-1,'Quality check'!DG$1-1)=0,"",OFFSET(CountryData!$A$1,'Quality check'!$A187-1,'Quality check'!DG$1-1)),"")</f>
        <v/>
      </c>
      <c r="DH187" s="203" t="str">
        <f ca="1">IF(AND(ISNUMBER($A187),ISNUMBER(DH$1)),IF(OFFSET(CountryData!$A$1,'Quality check'!$A187-1,'Quality check'!DH$1-1)=0,"",OFFSET(CountryData!$A$1,'Quality check'!$A187-1,'Quality check'!DH$1-1)),"")</f>
        <v/>
      </c>
      <c r="DI187" s="308" t="str">
        <f ca="1">IF(AND(ISNUMBER($A187),ISNUMBER(DI$1)),IF(OFFSET(CountryData!$A$1,'Quality check'!$A187-1,'Quality check'!DI$1-1)=0,"",OFFSET(CountryData!$A$1,'Quality check'!$A187-1,'Quality check'!DI$1-1)),"")</f>
        <v/>
      </c>
      <c r="DJ187" s="308" t="str">
        <f ca="1">IF(AND(ISNUMBER($A187),ISNUMBER(DJ$1)),IF(OFFSET(CountryData!$A$1,'Quality check'!$A187-1,'Quality check'!DJ$1-1)=0,"",OFFSET(CountryData!$A$1,'Quality check'!$A187-1,'Quality check'!DJ$1-1)),"")</f>
        <v/>
      </c>
      <c r="DK187" s="203" t="str">
        <f ca="1">IF(AND(ISNUMBER($A187),ISNUMBER(DK$1)),IF(OFFSET(CountryData!$A$1,'Quality check'!$A187-1,'Quality check'!DK$1-1)=0,"",OFFSET(CountryData!$A$1,'Quality check'!$A187-1,'Quality check'!DK$1-1)),"")</f>
        <v/>
      </c>
      <c r="DL187" s="203" t="str">
        <f ca="1">IF(AND(ISNUMBER($A187),ISNUMBER(DL$1)),IF(OFFSET(CountryData!$A$1,'Quality check'!$A187-1,'Quality check'!DL$1-1)=0,"",OFFSET(CountryData!$A$1,'Quality check'!$A187-1,'Quality check'!DL$1-1)),"")</f>
        <v/>
      </c>
      <c r="DM187" s="203" t="str">
        <f ca="1">IF(AND(ISNUMBER($A187),ISNUMBER(DM$1)),IF(OFFSET(CountryData!$A$1,'Quality check'!$A187-1,'Quality check'!DM$1-1)=0,"",OFFSET(CountryData!$A$1,'Quality check'!$A187-1,'Quality check'!DM$1-1)),"")</f>
        <v/>
      </c>
      <c r="DN187" s="203" t="str">
        <f ca="1">IF(AND(ISNUMBER($A187),ISNUMBER(DN$1)),IF(OFFSET(CountryData!$A$1,'Quality check'!$A187-1,'Quality check'!DN$1-1)=0,"",OFFSET(CountryData!$A$1,'Quality check'!$A187-1,'Quality check'!DN$1-1)),"")</f>
        <v/>
      </c>
      <c r="DO187" t="str">
        <f ca="1">IF(AND(ISNUMBER($A187),ISNUMBER(DO$1)),IF(OFFSET(CountryData!$A$1,'Quality check'!$A187-1,'Quality check'!DO$1-1)=0,"",OFFSET(CountryData!$A$1,'Quality check'!$A187-1,'Quality check'!DO$1-1)),"")</f>
        <v/>
      </c>
      <c r="DP187" t="str">
        <f ca="1">IF(AND(ISNUMBER($A187),ISNUMBER(DP$1)),IF(OFFSET(CountryData!$A$1,'Quality check'!$A187-1,'Quality check'!DP$1-1)=0,"",OFFSET(CountryData!$A$1,'Quality check'!$A187-1,'Quality check'!DP$1-1)),"")</f>
        <v/>
      </c>
      <c r="EF187" t="str">
        <f t="shared" si="17"/>
        <v/>
      </c>
      <c r="EG187" t="str">
        <f t="shared" si="18"/>
        <v/>
      </c>
      <c r="EH187" t="str">
        <f t="shared" si="16"/>
        <v/>
      </c>
    </row>
    <row r="188" spans="1:138" x14ac:dyDescent="0.25">
      <c r="A188" s="114" t="str">
        <f>IF(ISNUMBER(MATCH(C188,CountryData!$EM:$EM,0)),MATCH(C188,CountryData!$EM:$EM,0),"")</f>
        <v/>
      </c>
      <c r="F188" s="203" t="str">
        <f ca="1">IF(AND(ISNUMBER($A188),ISNUMBER(F$1)),IF(OFFSET(CountryData!$A$1,'Quality check'!$A188-1,'Quality check'!F$1-1)=0,"",OFFSET(CountryData!$A$1,'Quality check'!$A188-1,'Quality check'!F$1-1)),"")</f>
        <v/>
      </c>
      <c r="G188" s="203" t="str">
        <f ca="1">IF(AND(ISNUMBER($A188),ISNUMBER(G$1)),IF(OFFSET(CountryData!$A$1,'Quality check'!$A188-1,'Quality check'!G$1-1)=0,"",OFFSET(CountryData!$A$1,'Quality check'!$A188-1,'Quality check'!G$1-1)),"")</f>
        <v/>
      </c>
      <c r="H188" s="202" t="str">
        <f ca="1">IF(AND(ISNUMBER($A188),ISNUMBER(H$1)),IF(OFFSET(CountryData!$A$1,'Quality check'!$A188-1,'Quality check'!H$1-1)=0,"",OFFSET(CountryData!$A$1,'Quality check'!$A188-1,'Quality check'!H$1-1)),"")</f>
        <v/>
      </c>
      <c r="I188" s="202" t="str">
        <f ca="1">IF(AND(ISNUMBER($A188),ISNUMBER(I$1)),IF(OFFSET(CountryData!$A$1,'Quality check'!$A188-1,'Quality check'!I$1-1)=0,"",OFFSET(CountryData!$A$1,'Quality check'!$A188-1,'Quality check'!I$1-1)),"")</f>
        <v/>
      </c>
      <c r="J188" s="203" t="str">
        <f ca="1">IF(AND(ISNUMBER($A188),ISNUMBER(J$1)),IF(OFFSET(CountryData!$A$1,'Quality check'!$A188-1,'Quality check'!J$1-1)=0,"",OFFSET(CountryData!$A$1,'Quality check'!$A188-1,'Quality check'!J$1-1)),"")</f>
        <v/>
      </c>
      <c r="K188" s="203" t="str">
        <f ca="1">IF(AND(ISNUMBER($A188),ISNUMBER(K$1)),IF(OFFSET(CountryData!$A$1,'Quality check'!$A188-1,'Quality check'!K$1-1)=0,"",OFFSET(CountryData!$A$1,'Quality check'!$A188-1,'Quality check'!K$1-1)),"")</f>
        <v/>
      </c>
      <c r="L188" s="203" t="str">
        <f ca="1">IF(AND(ISNUMBER($A188),ISNUMBER(L$1)),IF(OFFSET(CountryData!$A$1,'Quality check'!$A188-1,'Quality check'!L$1-1)=0,"",OFFSET(CountryData!$A$1,'Quality check'!$A188-1,'Quality check'!L$1-1)),"")</f>
        <v/>
      </c>
      <c r="M188" s="203" t="str">
        <f ca="1">IF(AND(ISNUMBER($A188),ISNUMBER(M$1)),IF(OFFSET(CountryData!$A$1,'Quality check'!$A188-1,'Quality check'!M$1-1)=0,"",OFFSET(CountryData!$A$1,'Quality check'!$A188-1,'Quality check'!M$1-1)),"")</f>
        <v/>
      </c>
      <c r="N188" s="203" t="str">
        <f ca="1">IF(AND(ISNUMBER($A188),ISNUMBER(N$1)),IF(OFFSET(CountryData!$A$1,'Quality check'!$A188-1,'Quality check'!N$1-1)=0,"",OFFSET(CountryData!$A$1,'Quality check'!$A188-1,'Quality check'!N$1-1)),"")</f>
        <v/>
      </c>
      <c r="O188" s="203" t="str">
        <f ca="1">IF(AND(ISNUMBER($A188),ISNUMBER(O$1)),IF(OFFSET(CountryData!$A$1,'Quality check'!$A188-1,'Quality check'!O$1-1)=0,"",OFFSET(CountryData!$A$1,'Quality check'!$A188-1,'Quality check'!O$1-1)),"")</f>
        <v/>
      </c>
      <c r="P188" s="203" t="str">
        <f ca="1">IF(AND(ISNUMBER($A188),ISNUMBER(P$1)),IF(OFFSET(CountryData!$A$1,'Quality check'!$A188-1,'Quality check'!P$1-1)=0,"",OFFSET(CountryData!$A$1,'Quality check'!$A188-1,'Quality check'!P$1-1)),"")</f>
        <v/>
      </c>
      <c r="Q188" s="203" t="str">
        <f ca="1">IF(AND(ISNUMBER($A188),ISNUMBER(Q$1)),IF(OFFSET(CountryData!$A$1,'Quality check'!$A188-1,'Quality check'!Q$1-1)=0,"",OFFSET(CountryData!$A$1,'Quality check'!$A188-1,'Quality check'!Q$1-1)),"")</f>
        <v/>
      </c>
      <c r="R188" s="203" t="str">
        <f ca="1">IF(AND(ISNUMBER($A188),ISNUMBER(R$1)),IF(OFFSET(CountryData!$A$1,'Quality check'!$A188-1,'Quality check'!R$1-1)=0,"",OFFSET(CountryData!$A$1,'Quality check'!$A188-1,'Quality check'!R$1-1)),"")</f>
        <v/>
      </c>
      <c r="S188" s="203" t="str">
        <f ca="1">IF(AND(ISNUMBER($A188),ISNUMBER(S$1)),IF(OFFSET(CountryData!$A$1,'Quality check'!$A188-1,'Quality check'!S$1-1)=0,"",OFFSET(CountryData!$A$1,'Quality check'!$A188-1,'Quality check'!S$1-1)),"")</f>
        <v/>
      </c>
      <c r="T188" s="202" t="str">
        <f ca="1">IF(AND(ISNUMBER($A188),ISNUMBER(T$1)),IF(OFFSET(CountryData!$A$1,'Quality check'!$A188-1,'Quality check'!T$1-1)=0,"",OFFSET(CountryData!$A$1,'Quality check'!$A188-1,'Quality check'!T$1-1)),"")</f>
        <v/>
      </c>
      <c r="U188" s="203" t="str">
        <f ca="1">IF(AND(ISNUMBER($A188),ISNUMBER(U$1)),IF(OFFSET(CountryData!$A$1,'Quality check'!$A188-1,'Quality check'!U$1-1)=0,"",OFFSET(CountryData!$A$1,'Quality check'!$A188-1,'Quality check'!U$1-1)),"")</f>
        <v/>
      </c>
      <c r="V188" s="203" t="str">
        <f ca="1">IF(AND(ISNUMBER($A188),ISNUMBER(V$1)),IF(OFFSET(CountryData!$A$1,'Quality check'!$A188-1,'Quality check'!V$1-1)=0,"",OFFSET(CountryData!$A$1,'Quality check'!$A188-1,'Quality check'!V$1-1)),"")</f>
        <v/>
      </c>
      <c r="W188" s="202" t="str">
        <f ca="1">IF(AND(ISNUMBER($A188),ISNUMBER(W$1)),IF(OFFSET(CountryData!$A$1,'Quality check'!$A188-1,'Quality check'!W$1-1)=0,"",OFFSET(CountryData!$A$1,'Quality check'!$A188-1,'Quality check'!W$1-1)),"")</f>
        <v/>
      </c>
      <c r="X188" s="202" t="str">
        <f ca="1">IF(AND(ISNUMBER($A188),ISNUMBER(X$1)),IF(OFFSET(CountryData!$A$1,'Quality check'!$A188-1,'Quality check'!X$1-1)=0,"",OFFSET(CountryData!$A$1,'Quality check'!$A188-1,'Quality check'!X$1-1)),"")</f>
        <v/>
      </c>
      <c r="Y188" s="202" t="str">
        <f ca="1">IF(AND(ISNUMBER($A188),ISNUMBER(Y$1)),IF(OFFSET(CountryData!$A$1,'Quality check'!$A188-1,'Quality check'!Y$1-1)=0,"",OFFSET(CountryData!$A$1,'Quality check'!$A188-1,'Quality check'!Y$1-1)),"")</f>
        <v/>
      </c>
      <c r="Z188" s="202" t="str">
        <f ca="1">IF(AND(ISNUMBER($A188),ISNUMBER(Z$1)),IF(OFFSET(CountryData!$A$1,'Quality check'!$A188-1,'Quality check'!Z$1-1)=0,"",OFFSET(CountryData!$A$1,'Quality check'!$A188-1,'Quality check'!Z$1-1)),"")</f>
        <v/>
      </c>
      <c r="AA188" s="203" t="str">
        <f ca="1">IF(AND(ISNUMBER($A188),ISNUMBER(AA$1)),IF(OFFSET(CountryData!$A$1,'Quality check'!$A188-1,'Quality check'!AA$1-1)=0,"",OFFSET(CountryData!$A$1,'Quality check'!$A188-1,'Quality check'!AA$1-1)),"")</f>
        <v/>
      </c>
      <c r="AB188" s="203" t="str">
        <f ca="1">IF(AND(ISNUMBER($A188),ISNUMBER(AB$1)),IF(OFFSET(CountryData!$A$1,'Quality check'!$A188-1,'Quality check'!AB$1-1)=0,"",OFFSET(CountryData!$A$1,'Quality check'!$A188-1,'Quality check'!AB$1-1)),"")</f>
        <v/>
      </c>
      <c r="AC188" s="203" t="str">
        <f ca="1">IF(AND(ISNUMBER($A188),ISNUMBER(AC$1)),IF(OFFSET(CountryData!$A$1,'Quality check'!$A188-1,'Quality check'!AC$1-1)=0,"",OFFSET(CountryData!$A$1,'Quality check'!$A188-1,'Quality check'!AC$1-1)),"")</f>
        <v/>
      </c>
      <c r="AD188" s="203" t="str">
        <f ca="1">IF(AND(ISNUMBER($A188),ISNUMBER(AD$1)),IF(OFFSET(CountryData!$A$1,'Quality check'!$A188-1,'Quality check'!AD$1-1)=0,"",OFFSET(CountryData!$A$1,'Quality check'!$A188-1,'Quality check'!AD$1-1)),"")</f>
        <v/>
      </c>
      <c r="AE188" s="202" t="str">
        <f ca="1">IF(AND(ISNUMBER($A188),ISNUMBER(AE$1)),IF(OFFSET(CountryData!$A$1,'Quality check'!$A188-1,'Quality check'!AE$1-1)=0,"",OFFSET(CountryData!$A$1,'Quality check'!$A188-1,'Quality check'!AE$1-1)),"")</f>
        <v/>
      </c>
      <c r="AF188" s="308" t="str">
        <f ca="1">IF(AND(ISNUMBER($A188),ISNUMBER(AF$1)),IF(OFFSET(CountryData!$A$1,'Quality check'!$A188-1,'Quality check'!AF$1-1)=0,"",OFFSET(CountryData!$A$1,'Quality check'!$A188-1,'Quality check'!AF$1-1)),"")</f>
        <v/>
      </c>
      <c r="AG188" s="203" t="str">
        <f ca="1">IF(AND(ISNUMBER($A188),ISNUMBER(AG$1)),IF(OFFSET(CountryData!$A$1,'Quality check'!$A188-1,'Quality check'!AG$1-1)=0,"",OFFSET(CountryData!$A$1,'Quality check'!$A188-1,'Quality check'!AG$1-1)),"")</f>
        <v/>
      </c>
      <c r="AH188" s="203" t="str">
        <f ca="1">IF(AND(ISNUMBER($A188),ISNUMBER(AH$1)),IF(OFFSET(CountryData!$A$1,'Quality check'!$A188-1,'Quality check'!AH$1-1)=0,"",OFFSET(CountryData!$A$1,'Quality check'!$A188-1,'Quality check'!AH$1-1)),"")</f>
        <v/>
      </c>
      <c r="AI188" s="203" t="str">
        <f ca="1">IF(AND(ISNUMBER($A188),ISNUMBER(AI$1)),IF(OFFSET(CountryData!$A$1,'Quality check'!$A188-1,'Quality check'!AI$1-1)=0,"",OFFSET(CountryData!$A$1,'Quality check'!$A188-1,'Quality check'!AI$1-1)),"")</f>
        <v/>
      </c>
      <c r="AJ188" s="202" t="str">
        <f ca="1">IF(AND(ISNUMBER($A188),ISNUMBER(AJ$1)),IF(OFFSET(CountryData!$A$1,'Quality check'!$A188-1,'Quality check'!AJ$1-1)=0,"",OFFSET(CountryData!$A$1,'Quality check'!$A188-1,'Quality check'!AJ$1-1)),"")</f>
        <v/>
      </c>
      <c r="AK188" s="202" t="str">
        <f ca="1">IF(AND(ISNUMBER($A188),ISNUMBER(AK$1)),IF(OFFSET(CountryData!$A$1,'Quality check'!$A188-1,'Quality check'!AK$1-1)=0,"",OFFSET(CountryData!$A$1,'Quality check'!$A188-1,'Quality check'!AK$1-1)),"")</f>
        <v/>
      </c>
      <c r="AL188" s="202" t="str">
        <f ca="1">IF(AND(ISNUMBER($A188),ISNUMBER(AL$1)),IF(OFFSET(CountryData!$A$1,'Quality check'!$A188-1,'Quality check'!AL$1-1)=0,"",OFFSET(CountryData!$A$1,'Quality check'!$A188-1,'Quality check'!AL$1-1)),"")</f>
        <v/>
      </c>
      <c r="AM188" s="202" t="str">
        <f ca="1">IF(AND(ISNUMBER($A188),ISNUMBER(AM$1)),IF(OFFSET(CountryData!$A$1,'Quality check'!$A188-1,'Quality check'!AM$1-1)=0,"",OFFSET(CountryData!$A$1,'Quality check'!$A188-1,'Quality check'!AM$1-1)),"")</f>
        <v/>
      </c>
      <c r="AN188" s="202" t="str">
        <f ca="1">IF(AND(ISNUMBER($A188),ISNUMBER(AN$1)),IF(OFFSET(CountryData!$A$1,'Quality check'!$A188-1,'Quality check'!AN$1-1)=0,"",OFFSET(CountryData!$A$1,'Quality check'!$A188-1,'Quality check'!AN$1-1)),"")</f>
        <v/>
      </c>
      <c r="AO188" s="203" t="str">
        <f ca="1">IF(AND(ISNUMBER($A188),ISNUMBER(AO$1)),IF(OFFSET(CountryData!$A$1,'Quality check'!$A188-1,'Quality check'!AO$1-1)=0,"",OFFSET(CountryData!$A$1,'Quality check'!$A188-1,'Quality check'!AO$1-1)),"")</f>
        <v/>
      </c>
      <c r="AP188" s="203" t="str">
        <f ca="1">IF(AND(ISNUMBER($A188),ISNUMBER(AP$1)),IF(OFFSET(CountryData!$A$1,'Quality check'!$A188-1,'Quality check'!AP$1-1)=0,"",OFFSET(CountryData!$A$1,'Quality check'!$A188-1,'Quality check'!AP$1-1)),"")</f>
        <v/>
      </c>
      <c r="AQ188" s="202" t="str">
        <f ca="1">IF(AND(ISNUMBER($A188),ISNUMBER(AQ$1)),IF(OFFSET(CountryData!$A$1,'Quality check'!$A188-1,'Quality check'!AQ$1-1)=0,"",OFFSET(CountryData!$A$1,'Quality check'!$A188-1,'Quality check'!AQ$1-1)),"")</f>
        <v/>
      </c>
      <c r="AR188" s="202" t="str">
        <f ca="1">IF(AND(ISNUMBER($A188),ISNUMBER(AR$1)),IF(OFFSET(CountryData!$A$1,'Quality check'!$A188-1,'Quality check'!AR$1-1)=0,"",OFFSET(CountryData!$A$1,'Quality check'!$A188-1,'Quality check'!AR$1-1)),"")</f>
        <v/>
      </c>
      <c r="AS188" s="202" t="str">
        <f ca="1">IF(AND(ISNUMBER($A188),ISNUMBER(AS$1)),IF(OFFSET(CountryData!$A$1,'Quality check'!$A188-1,'Quality check'!AS$1-1)=0,"",OFFSET(CountryData!$A$1,'Quality check'!$A188-1,'Quality check'!AS$1-1)),"")</f>
        <v/>
      </c>
      <c r="AT188" s="202" t="str">
        <f ca="1">IF(AND(ISNUMBER($A188),ISNUMBER(AT$1)),IF(OFFSET(CountryData!$A$1,'Quality check'!$A188-1,'Quality check'!AT$1-1)=0,"",OFFSET(CountryData!$A$1,'Quality check'!$A188-1,'Quality check'!AT$1-1)),"")</f>
        <v/>
      </c>
      <c r="AU188" s="202" t="str">
        <f ca="1">IF(AND(ISNUMBER($A188),ISNUMBER(AU$1)),IF(OFFSET(CountryData!$A$1,'Quality check'!$A188-1,'Quality check'!AU$1-1)=0,"",OFFSET(CountryData!$A$1,'Quality check'!$A188-1,'Quality check'!AU$1-1)),"")</f>
        <v/>
      </c>
      <c r="AV188" s="202" t="str">
        <f ca="1">IF(AND(ISNUMBER($A188),ISNUMBER(AV$1)),IF(OFFSET(CountryData!$A$1,'Quality check'!$A188-1,'Quality check'!AV$1-1)=0,"",OFFSET(CountryData!$A$1,'Quality check'!$A188-1,'Quality check'!AV$1-1)),"")</f>
        <v/>
      </c>
      <c r="AW188" s="203" t="str">
        <f ca="1">IF(AND(ISNUMBER($A188),ISNUMBER(AW$1)),IF(OFFSET(CountryData!$A$1,'Quality check'!$A188-1,'Quality check'!AW$1-1)=0,"",OFFSET(CountryData!$A$1,'Quality check'!$A188-1,'Quality check'!AW$1-1)),"")</f>
        <v/>
      </c>
      <c r="AX188" s="203" t="str">
        <f ca="1">IF(AND(ISNUMBER($A188),ISNUMBER(AX$1)),IF(OFFSET(CountryData!$A$1,'Quality check'!$A188-1,'Quality check'!AX$1-1)=0,"",OFFSET(CountryData!$A$1,'Quality check'!$A188-1,'Quality check'!AX$1-1)),"")</f>
        <v/>
      </c>
      <c r="AY188" s="202" t="str">
        <f ca="1">IF(AND(ISNUMBER($A188),ISNUMBER(AY$1)),IF(OFFSET(CountryData!$A$1,'Quality check'!$A188-1,'Quality check'!AY$1-1)=0,"",OFFSET(CountryData!$A$1,'Quality check'!$A188-1,'Quality check'!AY$1-1)),"")</f>
        <v/>
      </c>
      <c r="AZ188" s="202" t="str">
        <f ca="1">IF(AND(ISNUMBER($A188),ISNUMBER(AZ$1)),IF(OFFSET(CountryData!$A$1,'Quality check'!$A188-1,'Quality check'!AZ$1-1)=0,"",OFFSET(CountryData!$A$1,'Quality check'!$A188-1,'Quality check'!AZ$1-1)),"")</f>
        <v/>
      </c>
      <c r="BA188" s="202" t="str">
        <f ca="1">IF(AND(ISNUMBER($A188),ISNUMBER(BA$1)),IF(OFFSET(CountryData!$A$1,'Quality check'!$A188-1,'Quality check'!BA$1-1)=0,"",OFFSET(CountryData!$A$1,'Quality check'!$A188-1,'Quality check'!BA$1-1)),"")</f>
        <v/>
      </c>
      <c r="BB188" s="202" t="str">
        <f ca="1">IF(AND(ISNUMBER($A188),ISNUMBER(BB$1)),IF(OFFSET(CountryData!$A$1,'Quality check'!$A188-1,'Quality check'!BB$1-1)=0,"",OFFSET(CountryData!$A$1,'Quality check'!$A188-1,'Quality check'!BB$1-1)),"")</f>
        <v/>
      </c>
      <c r="BC188" s="202" t="str">
        <f ca="1">IF(AND(ISNUMBER($A188),ISNUMBER(BC$1)),IF(OFFSET(CountryData!$A$1,'Quality check'!$A188-1,'Quality check'!BC$1-1)=0,"",OFFSET(CountryData!$A$1,'Quality check'!$A188-1,'Quality check'!BC$1-1)),"")</f>
        <v/>
      </c>
      <c r="BD188" s="313" t="str">
        <f ca="1">IF(AND(ISNUMBER($A188),ISNUMBER(BD$1)),IF(OFFSET(CountryData!$A$1,'Quality check'!$A188-1,'Quality check'!BD$1-1)=0,"",OFFSET(CountryData!$A$1,'Quality check'!$A188-1,'Quality check'!BD$1-1)),"")</f>
        <v/>
      </c>
      <c r="BE188" s="313" t="str">
        <f ca="1">IF(AND(ISNUMBER($A188),ISNUMBER(BE$1)),IF(OFFSET(CountryData!$A$1,'Quality check'!$A188-1,'Quality check'!BE$1-1)=0,"",OFFSET(CountryData!$A$1,'Quality check'!$A188-1,'Quality check'!BE$1-1)),"")</f>
        <v/>
      </c>
      <c r="BF188" s="313" t="str">
        <f ca="1">IF(AND(ISNUMBER($A188),ISNUMBER(BF$1)),IF(OFFSET(CountryData!$A$1,'Quality check'!$A188-1,'Quality check'!BF$1-1)=0,"",OFFSET(CountryData!$A$1,'Quality check'!$A188-1,'Quality check'!BF$1-1)),"")</f>
        <v/>
      </c>
      <c r="BG188" s="203" t="str">
        <f ca="1">IF(AND(ISNUMBER($A188),ISNUMBER(BG$1)),IF(OFFSET(CountryData!$A$1,'Quality check'!$A188-1,'Quality check'!BG$1-1)=0,"",OFFSET(CountryData!$A$1,'Quality check'!$A188-1,'Quality check'!BG$1-1)),"")</f>
        <v/>
      </c>
      <c r="BH188" s="202" t="str">
        <f ca="1">IF(AND(ISNUMBER($A188),ISNUMBER(BH$1)),IF(OFFSET(CountryData!$A$1,'Quality check'!$A188-1,'Quality check'!BH$1-1)=0,"",OFFSET(CountryData!$A$1,'Quality check'!$A188-1,'Quality check'!BH$1-1)),"")</f>
        <v/>
      </c>
      <c r="BI188" s="203" t="str">
        <f ca="1">IF(AND(ISNUMBER($A188),ISNUMBER(BI$1)),IF(OFFSET(CountryData!$A$1,'Quality check'!$A188-1,'Quality check'!BI$1-1)=0,"",OFFSET(CountryData!$A$1,'Quality check'!$A188-1,'Quality check'!BI$1-1)),"")</f>
        <v/>
      </c>
      <c r="BJ188" s="202" t="str">
        <f ca="1">IF(AND(ISNUMBER($A188),ISNUMBER(BJ$1)),IF(OFFSET(CountryData!$A$1,'Quality check'!$A188-1,'Quality check'!BJ$1-1)=0,"",OFFSET(CountryData!$A$1,'Quality check'!$A188-1,'Quality check'!BJ$1-1)),"")</f>
        <v/>
      </c>
      <c r="BK188" s="202" t="str">
        <f ca="1">IF(AND(ISNUMBER($A188),ISNUMBER(BK$1)),IF(OFFSET(CountryData!$A$1,'Quality check'!$A188-1,'Quality check'!BK$1-1)=0,"",OFFSET(CountryData!$A$1,'Quality check'!$A188-1,'Quality check'!BK$1-1)),"")</f>
        <v/>
      </c>
      <c r="BL188" s="308" t="str">
        <f ca="1">IF(AND(ISNUMBER($A188),ISNUMBER(BL$1)),IF(OFFSET(CountryData!$A$1,'Quality check'!$A188-1,'Quality check'!BL$1-1)=0,"",OFFSET(CountryData!$A$1,'Quality check'!$A188-1,'Quality check'!BL$1-1)),"")</f>
        <v/>
      </c>
      <c r="BM188" s="308" t="str">
        <f ca="1">IF(AND(ISNUMBER($A188),ISNUMBER(BM$1)),IF(OFFSET(CountryData!$A$1,'Quality check'!$A188-1,'Quality check'!BM$1-1)=0,"",OFFSET(CountryData!$A$1,'Quality check'!$A188-1,'Quality check'!BM$1-1)),"")</f>
        <v/>
      </c>
      <c r="BN188" s="308" t="str">
        <f ca="1">IF(AND(ISNUMBER($A188),ISNUMBER(BN$1)),IF(OFFSET(CountryData!$A$1,'Quality check'!$A188-1,'Quality check'!BN$1-1)=0,"",OFFSET(CountryData!$A$1,'Quality check'!$A188-1,'Quality check'!BN$1-1)),"")</f>
        <v/>
      </c>
      <c r="BO188" s="308" t="str">
        <f ca="1">IF(AND(ISNUMBER($A188),ISNUMBER(BO$1)),IF(OFFSET(CountryData!$A$1,'Quality check'!$A188-1,'Quality check'!BO$1-1)=0,"",OFFSET(CountryData!$A$1,'Quality check'!$A188-1,'Quality check'!BO$1-1)),"")</f>
        <v/>
      </c>
      <c r="BP188" s="308" t="str">
        <f ca="1">IF(AND(ISNUMBER($A188),ISNUMBER(BP$1)),IF(OFFSET(CountryData!$A$1,'Quality check'!$A188-1,'Quality check'!BP$1-1)=0,"",OFFSET(CountryData!$A$1,'Quality check'!$A188-1,'Quality check'!BP$1-1)),"")</f>
        <v/>
      </c>
      <c r="BQ188" s="308" t="str">
        <f ca="1">IF(AND(ISNUMBER($A188),ISNUMBER(BQ$1)),IF(OFFSET(CountryData!$A$1,'Quality check'!$A188-1,'Quality check'!BQ$1-1)=0,"",OFFSET(CountryData!$A$1,'Quality check'!$A188-1,'Quality check'!BQ$1-1)),"")</f>
        <v/>
      </c>
      <c r="BR188" s="308" t="str">
        <f ca="1">IF(AND(ISNUMBER($A188),ISNUMBER(BR$1)),IF(OFFSET(CountryData!$A$1,'Quality check'!$A188-1,'Quality check'!BR$1-1)=0,"",OFFSET(CountryData!$A$1,'Quality check'!$A188-1,'Quality check'!BR$1-1)),"")</f>
        <v/>
      </c>
      <c r="BS188" s="308" t="str">
        <f ca="1">IF(AND(ISNUMBER($A188),ISNUMBER(BS$1)),IF(OFFSET(CountryData!$A$1,'Quality check'!$A188-1,'Quality check'!BS$1-1)=0,"",OFFSET(CountryData!$A$1,'Quality check'!$A188-1,'Quality check'!BS$1-1)),"")</f>
        <v/>
      </c>
      <c r="BT188" s="308" t="str">
        <f ca="1">IF(AND(ISNUMBER($A188),ISNUMBER(BT$1)),IF(OFFSET(CountryData!$A$1,'Quality check'!$A188-1,'Quality check'!BT$1-1)=0,"",OFFSET(CountryData!$A$1,'Quality check'!$A188-1,'Quality check'!BT$1-1)),"")</f>
        <v/>
      </c>
      <c r="BU188" s="308" t="str">
        <f ca="1">IF(AND(ISNUMBER($A188),ISNUMBER(BU$1)),IF(OFFSET(CountryData!$A$1,'Quality check'!$A188-1,'Quality check'!BU$1-1)=0,"",OFFSET(CountryData!$A$1,'Quality check'!$A188-1,'Quality check'!BU$1-1)),"")</f>
        <v/>
      </c>
      <c r="BV188" s="308" t="str">
        <f ca="1">IF(AND(ISNUMBER($A188),ISNUMBER(BV$1)),IF(OFFSET(CountryData!$A$1,'Quality check'!$A188-1,'Quality check'!BV$1-1)=0,"",OFFSET(CountryData!$A$1,'Quality check'!$A188-1,'Quality check'!BV$1-1)),"")</f>
        <v/>
      </c>
      <c r="BW188" s="308" t="str">
        <f ca="1">IF(AND(ISNUMBER($A188),ISNUMBER(BW$1)),IF(OFFSET(CountryData!$A$1,'Quality check'!$A188-1,'Quality check'!BW$1-1)=0,"",OFFSET(CountryData!$A$1,'Quality check'!$A188-1,'Quality check'!BW$1-1)),"")</f>
        <v/>
      </c>
      <c r="BX188" s="202" t="str">
        <f ca="1">IF(AND(ISNUMBER($A188),ISNUMBER(BX$1)),IF(OFFSET(CountryData!$A$1,'Quality check'!$A188-1,'Quality check'!BX$1-1)=0,"",OFFSET(CountryData!$A$1,'Quality check'!$A188-1,'Quality check'!BX$1-1)),"")</f>
        <v/>
      </c>
      <c r="BY188" s="308" t="str">
        <f ca="1">IF(AND(ISNUMBER($A188),ISNUMBER(BY$1)),IF(OFFSET(CountryData!$A$1,'Quality check'!$A188-1,'Quality check'!BY$1-1)=0,"",OFFSET(CountryData!$A$1,'Quality check'!$A188-1,'Quality check'!BY$1-1)),"")</f>
        <v/>
      </c>
      <c r="BZ188" s="308" t="str">
        <f ca="1">IF(AND(ISNUMBER($A188),ISNUMBER(BZ$1)),IF(OFFSET(CountryData!$A$1,'Quality check'!$A188-1,'Quality check'!BZ$1-1)=0,"",OFFSET(CountryData!$A$1,'Quality check'!$A188-1,'Quality check'!BZ$1-1)),"")</f>
        <v/>
      </c>
      <c r="CA188" s="308" t="str">
        <f ca="1">IF(AND(ISNUMBER($A188),ISNUMBER(CA$1)),IF(OFFSET(CountryData!$A$1,'Quality check'!$A188-1,'Quality check'!CA$1-1)=0,"",OFFSET(CountryData!$A$1,'Quality check'!$A188-1,'Quality check'!CA$1-1)),"")</f>
        <v/>
      </c>
      <c r="CB188" s="308" t="str">
        <f ca="1">IF(AND(ISNUMBER($A188),ISNUMBER(CB$1)),IF(OFFSET(CountryData!$A$1,'Quality check'!$A188-1,'Quality check'!CB$1-1)=0,"",OFFSET(CountryData!$A$1,'Quality check'!$A188-1,'Quality check'!CB$1-1)),"")</f>
        <v/>
      </c>
      <c r="CC188" s="308" t="str">
        <f ca="1">IF(AND(ISNUMBER($A188),ISNUMBER(CC$1)),IF(OFFSET(CountryData!$A$1,'Quality check'!$A188-1,'Quality check'!CC$1-1)=0,"",OFFSET(CountryData!$A$1,'Quality check'!$A188-1,'Quality check'!CC$1-1)),"")</f>
        <v/>
      </c>
      <c r="CD188" s="308" t="str">
        <f ca="1">IF(AND(ISNUMBER($A188),ISNUMBER(CD$1)),IF(OFFSET(CountryData!$A$1,'Quality check'!$A188-1,'Quality check'!CD$1-1)=0,"",OFFSET(CountryData!$A$1,'Quality check'!$A188-1,'Quality check'!CD$1-1)),"")</f>
        <v/>
      </c>
      <c r="CE188" s="308" t="str">
        <f ca="1">IF(AND(ISNUMBER($A188),ISNUMBER(CE$1)),IF(OFFSET(CountryData!$A$1,'Quality check'!$A188-1,'Quality check'!CE$1-1)=0,"",OFFSET(CountryData!$A$1,'Quality check'!$A188-1,'Quality check'!CE$1-1)),"")</f>
        <v/>
      </c>
      <c r="CF188" s="308" t="str">
        <f ca="1">IF(AND(ISNUMBER($A188),ISNUMBER(CF$1)),IF(OFFSET(CountryData!$A$1,'Quality check'!$A188-1,'Quality check'!CF$1-1)=0,"",OFFSET(CountryData!$A$1,'Quality check'!$A188-1,'Quality check'!CF$1-1)),"")</f>
        <v/>
      </c>
      <c r="CG188" s="308" t="str">
        <f ca="1">IF(AND(ISNUMBER($A188),ISNUMBER(CG$1)),IF(OFFSET(CountryData!$A$1,'Quality check'!$A188-1,'Quality check'!CG$1-1)=0,"",OFFSET(CountryData!$A$1,'Quality check'!$A188-1,'Quality check'!CG$1-1)),"")</f>
        <v/>
      </c>
      <c r="CH188" s="308" t="str">
        <f ca="1">IF(AND(ISNUMBER($A188),ISNUMBER(CH$1)),IF(OFFSET(CountryData!$A$1,'Quality check'!$A188-1,'Quality check'!CH$1-1)=0,"",OFFSET(CountryData!$A$1,'Quality check'!$A188-1,'Quality check'!CH$1-1)),"")</f>
        <v/>
      </c>
      <c r="CI188" s="308" t="str">
        <f ca="1">IF(AND(ISNUMBER($A188),ISNUMBER(CI$1)),IF(OFFSET(CountryData!$A$1,'Quality check'!$A188-1,'Quality check'!CI$1-1)=0,"",OFFSET(CountryData!$A$1,'Quality check'!$A188-1,'Quality check'!CI$1-1)),"")</f>
        <v/>
      </c>
      <c r="CJ188" s="308" t="str">
        <f ca="1">IF(AND(ISNUMBER($A188),ISNUMBER(CJ$1)),IF(OFFSET(CountryData!$A$1,'Quality check'!$A188-1,'Quality check'!CJ$1-1)=0,"",OFFSET(CountryData!$A$1,'Quality check'!$A188-1,'Quality check'!CJ$1-1)),"")</f>
        <v/>
      </c>
      <c r="CK188" s="202" t="str">
        <f ca="1">IF(AND(ISNUMBER($A188),ISNUMBER(CK$1)),IF(OFFSET(CountryData!$A$1,'Quality check'!$A188-1,'Quality check'!CK$1-1)=0,"",OFFSET(CountryData!$A$1,'Quality check'!$A188-1,'Quality check'!CK$1-1)),"")</f>
        <v/>
      </c>
      <c r="CL188" s="308" t="str">
        <f ca="1">IF(AND(ISNUMBER($A188),ISNUMBER(CL$1)),IF(OFFSET(CountryData!$A$1,'Quality check'!$A188-1,'Quality check'!CL$1-1)=0,"",OFFSET(CountryData!$A$1,'Quality check'!$A188-1,'Quality check'!CL$1-1)),"")</f>
        <v/>
      </c>
      <c r="CM188" s="308" t="str">
        <f ca="1">IF(AND(ISNUMBER($A188),ISNUMBER(CM$1)),IF(OFFSET(CountryData!$A$1,'Quality check'!$A188-1,'Quality check'!CM$1-1)=0,"",OFFSET(CountryData!$A$1,'Quality check'!$A188-1,'Quality check'!CM$1-1)),"")</f>
        <v/>
      </c>
      <c r="CN188" s="308" t="str">
        <f ca="1">IF(AND(ISNUMBER($A188),ISNUMBER(CN$1)),IF(OFFSET(CountryData!$A$1,'Quality check'!$A188-1,'Quality check'!CN$1-1)=0,"",OFFSET(CountryData!$A$1,'Quality check'!$A188-1,'Quality check'!CN$1-1)),"")</f>
        <v/>
      </c>
      <c r="CO188" s="308" t="str">
        <f ca="1">IF(AND(ISNUMBER($A188),ISNUMBER(CO$1)),IF(OFFSET(CountryData!$A$1,'Quality check'!$A188-1,'Quality check'!CO$1-1)=0,"",OFFSET(CountryData!$A$1,'Quality check'!$A188-1,'Quality check'!CO$1-1)),"")</f>
        <v/>
      </c>
      <c r="CP188" s="308" t="str">
        <f ca="1">IF(AND(ISNUMBER($A188),ISNUMBER(CP$1)),IF(OFFSET(CountryData!$A$1,'Quality check'!$A188-1,'Quality check'!CP$1-1)=0,"",OFFSET(CountryData!$A$1,'Quality check'!$A188-1,'Quality check'!CP$1-1)),"")</f>
        <v/>
      </c>
      <c r="CQ188" s="308" t="str">
        <f ca="1">IF(AND(ISNUMBER($A188),ISNUMBER(CQ$1)),IF(OFFSET(CountryData!$A$1,'Quality check'!$A188-1,'Quality check'!CQ$1-1)=0,"",OFFSET(CountryData!$A$1,'Quality check'!$A188-1,'Quality check'!CQ$1-1)),"")</f>
        <v/>
      </c>
      <c r="CR188" s="203" t="str">
        <f ca="1">IF(AND(ISNUMBER($A188),ISNUMBER(CR$1)),IF(OFFSET(CountryData!$A$1,'Quality check'!$A188-1,'Quality check'!CR$1-1)=0,"",OFFSET(CountryData!$A$1,'Quality check'!$A188-1,'Quality check'!CR$1-1)),"")</f>
        <v/>
      </c>
      <c r="CS188" s="203" t="str">
        <f ca="1">IF(AND(ISNUMBER($A188),ISNUMBER(CS$1)),IF(OFFSET(CountryData!$A$1,'Quality check'!$A188-1,'Quality check'!CS$1-1)=0,"",OFFSET(CountryData!$A$1,'Quality check'!$A188-1,'Quality check'!CS$1-1)),"")</f>
        <v/>
      </c>
      <c r="CT188" s="203" t="str">
        <f ca="1">IF(AND(ISNUMBER($A188),ISNUMBER(CT$1)),IF(OFFSET(CountryData!$A$1,'Quality check'!$A188-1,'Quality check'!CT$1-1)=0,"",OFFSET(CountryData!$A$1,'Quality check'!$A188-1,'Quality check'!CT$1-1)),"")</f>
        <v/>
      </c>
      <c r="CU188" s="203" t="str">
        <f ca="1">IF(AND(ISNUMBER($A188),ISNUMBER(CU$1)),IF(OFFSET(CountryData!$A$1,'Quality check'!$A188-1,'Quality check'!CU$1-1)=0,"",OFFSET(CountryData!$A$1,'Quality check'!$A188-1,'Quality check'!CU$1-1)),"")</f>
        <v/>
      </c>
      <c r="CV188" s="203" t="str">
        <f ca="1">IF(AND(ISNUMBER($A188),ISNUMBER(CV$1)),IF(OFFSET(CountryData!$A$1,'Quality check'!$A188-1,'Quality check'!CV$1-1)=0,"",OFFSET(CountryData!$A$1,'Quality check'!$A188-1,'Quality check'!CV$1-1)),"")</f>
        <v/>
      </c>
      <c r="CW188" s="203" t="str">
        <f ca="1">IF(AND(ISNUMBER($A188),ISNUMBER(CW$1)),IF(OFFSET(CountryData!$A$1,'Quality check'!$A188-1,'Quality check'!CW$1-1)=0,"",OFFSET(CountryData!$A$1,'Quality check'!$A188-1,'Quality check'!CW$1-1)),"")</f>
        <v/>
      </c>
      <c r="CX188" s="203" t="str">
        <f ca="1">IF(AND(ISNUMBER($A188),ISNUMBER(CX$1)),IF(OFFSET(CountryData!$A$1,'Quality check'!$A188-1,'Quality check'!CX$1-1)=0,"",OFFSET(CountryData!$A$1,'Quality check'!$A188-1,'Quality check'!CX$1-1)),"")</f>
        <v/>
      </c>
      <c r="CY188" s="203" t="str">
        <f ca="1">IF(AND(ISNUMBER($A188),ISNUMBER(CY$1)),IF(OFFSET(CountryData!$A$1,'Quality check'!$A188-1,'Quality check'!CY$1-1)=0,"",OFFSET(CountryData!$A$1,'Quality check'!$A188-1,'Quality check'!CY$1-1)),"")</f>
        <v/>
      </c>
      <c r="CZ188" s="308" t="str">
        <f ca="1">IF(AND(ISNUMBER($A188),ISNUMBER(CZ$1)),IF(OFFSET(CountryData!$A$1,'Quality check'!$A188-1,'Quality check'!CZ$1-1)=0,"",OFFSET(CountryData!$A$1,'Quality check'!$A188-1,'Quality check'!CZ$1-1)),"")</f>
        <v/>
      </c>
      <c r="DA188" s="308" t="str">
        <f ca="1">IF(AND(ISNUMBER($A188),ISNUMBER(DA$1)),IF(OFFSET(CountryData!$A$1,'Quality check'!$A188-1,'Quality check'!DA$1-1)=0,"",OFFSET(CountryData!$A$1,'Quality check'!$A188-1,'Quality check'!DA$1-1)),"")</f>
        <v/>
      </c>
      <c r="DB188" s="202" t="str">
        <f ca="1">IF(AND(ISNUMBER($A188),ISNUMBER(DB$1)),IF(OFFSET(CountryData!$A$1,'Quality check'!$A188-1,'Quality check'!DB$1-1)=0,"",OFFSET(CountryData!$A$1,'Quality check'!$A188-1,'Quality check'!DB$1-1)),"")</f>
        <v/>
      </c>
      <c r="DC188" s="308" t="str">
        <f ca="1">IF(AND(ISNUMBER($A188),ISNUMBER(DC$1)),IF(OFFSET(CountryData!$A$1,'Quality check'!$A188-1,'Quality check'!DC$1-1)=0,"",OFFSET(CountryData!$A$1,'Quality check'!$A188-1,'Quality check'!DC$1-1)),"")</f>
        <v/>
      </c>
      <c r="DD188" s="308" t="str">
        <f ca="1">IF(AND(ISNUMBER($A188),ISNUMBER(DD$1)),IF(OFFSET(CountryData!$A$1,'Quality check'!$A188-1,'Quality check'!DD$1-1)=0,"",OFFSET(CountryData!$A$1,'Quality check'!$A188-1,'Quality check'!DD$1-1)),"")</f>
        <v/>
      </c>
      <c r="DE188" s="202" t="str">
        <f ca="1">IF(AND(ISNUMBER($A188),ISNUMBER(DE$1)),IF(OFFSET(CountryData!$A$1,'Quality check'!$A188-1,'Quality check'!DE$1-1)=0,"",OFFSET(CountryData!$A$1,'Quality check'!$A188-1,'Quality check'!DE$1-1)),"")</f>
        <v/>
      </c>
      <c r="DF188" s="203" t="str">
        <f ca="1">IF(AND(ISNUMBER($A188),ISNUMBER(DF$1)),IF(OFFSET(CountryData!$A$1,'Quality check'!$A188-1,'Quality check'!DF$1-1)=0,"",OFFSET(CountryData!$A$1,'Quality check'!$A188-1,'Quality check'!DF$1-1)),"")</f>
        <v/>
      </c>
      <c r="DG188" s="308" t="str">
        <f ca="1">IF(AND(ISNUMBER($A188),ISNUMBER(DG$1)),IF(OFFSET(CountryData!$A$1,'Quality check'!$A188-1,'Quality check'!DG$1-1)=0,"",OFFSET(CountryData!$A$1,'Quality check'!$A188-1,'Quality check'!DG$1-1)),"")</f>
        <v/>
      </c>
      <c r="DH188" s="203" t="str">
        <f ca="1">IF(AND(ISNUMBER($A188),ISNUMBER(DH$1)),IF(OFFSET(CountryData!$A$1,'Quality check'!$A188-1,'Quality check'!DH$1-1)=0,"",OFFSET(CountryData!$A$1,'Quality check'!$A188-1,'Quality check'!DH$1-1)),"")</f>
        <v/>
      </c>
      <c r="DI188" s="308" t="str">
        <f ca="1">IF(AND(ISNUMBER($A188),ISNUMBER(DI$1)),IF(OFFSET(CountryData!$A$1,'Quality check'!$A188-1,'Quality check'!DI$1-1)=0,"",OFFSET(CountryData!$A$1,'Quality check'!$A188-1,'Quality check'!DI$1-1)),"")</f>
        <v/>
      </c>
      <c r="DJ188" s="308" t="str">
        <f ca="1">IF(AND(ISNUMBER($A188),ISNUMBER(DJ$1)),IF(OFFSET(CountryData!$A$1,'Quality check'!$A188-1,'Quality check'!DJ$1-1)=0,"",OFFSET(CountryData!$A$1,'Quality check'!$A188-1,'Quality check'!DJ$1-1)),"")</f>
        <v/>
      </c>
      <c r="DK188" s="203" t="str">
        <f ca="1">IF(AND(ISNUMBER($A188),ISNUMBER(DK$1)),IF(OFFSET(CountryData!$A$1,'Quality check'!$A188-1,'Quality check'!DK$1-1)=0,"",OFFSET(CountryData!$A$1,'Quality check'!$A188-1,'Quality check'!DK$1-1)),"")</f>
        <v/>
      </c>
      <c r="DL188" s="203" t="str">
        <f ca="1">IF(AND(ISNUMBER($A188),ISNUMBER(DL$1)),IF(OFFSET(CountryData!$A$1,'Quality check'!$A188-1,'Quality check'!DL$1-1)=0,"",OFFSET(CountryData!$A$1,'Quality check'!$A188-1,'Quality check'!DL$1-1)),"")</f>
        <v/>
      </c>
      <c r="DM188" s="203" t="str">
        <f ca="1">IF(AND(ISNUMBER($A188),ISNUMBER(DM$1)),IF(OFFSET(CountryData!$A$1,'Quality check'!$A188-1,'Quality check'!DM$1-1)=0,"",OFFSET(CountryData!$A$1,'Quality check'!$A188-1,'Quality check'!DM$1-1)),"")</f>
        <v/>
      </c>
      <c r="DN188" s="203" t="str">
        <f ca="1">IF(AND(ISNUMBER($A188),ISNUMBER(DN$1)),IF(OFFSET(CountryData!$A$1,'Quality check'!$A188-1,'Quality check'!DN$1-1)=0,"",OFFSET(CountryData!$A$1,'Quality check'!$A188-1,'Quality check'!DN$1-1)),"")</f>
        <v/>
      </c>
      <c r="DO188" t="str">
        <f ca="1">IF(AND(ISNUMBER($A188),ISNUMBER(DO$1)),IF(OFFSET(CountryData!$A$1,'Quality check'!$A188-1,'Quality check'!DO$1-1)=0,"",OFFSET(CountryData!$A$1,'Quality check'!$A188-1,'Quality check'!DO$1-1)),"")</f>
        <v/>
      </c>
      <c r="DP188" t="str">
        <f ca="1">IF(AND(ISNUMBER($A188),ISNUMBER(DP$1)),IF(OFFSET(CountryData!$A$1,'Quality check'!$A188-1,'Quality check'!DP$1-1)=0,"",OFFSET(CountryData!$A$1,'Quality check'!$A188-1,'Quality check'!DP$1-1)),"")</f>
        <v/>
      </c>
      <c r="EF188" t="str">
        <f t="shared" si="17"/>
        <v/>
      </c>
      <c r="EG188" t="str">
        <f t="shared" si="18"/>
        <v/>
      </c>
      <c r="EH188" t="str">
        <f t="shared" si="16"/>
        <v/>
      </c>
    </row>
    <row r="189" spans="1:138" x14ac:dyDescent="0.25">
      <c r="A189" s="114" t="str">
        <f>IF(ISNUMBER(MATCH(C189,CountryData!$EM:$EM,0)),MATCH(C189,CountryData!$EM:$EM,0),"")</f>
        <v/>
      </c>
      <c r="F189" s="203" t="str">
        <f ca="1">IF(AND(ISNUMBER($A189),ISNUMBER(F$1)),IF(OFFSET(CountryData!$A$1,'Quality check'!$A189-1,'Quality check'!F$1-1)=0,"",OFFSET(CountryData!$A$1,'Quality check'!$A189-1,'Quality check'!F$1-1)),"")</f>
        <v/>
      </c>
      <c r="G189" s="203" t="str">
        <f ca="1">IF(AND(ISNUMBER($A189),ISNUMBER(G$1)),IF(OFFSET(CountryData!$A$1,'Quality check'!$A189-1,'Quality check'!G$1-1)=0,"",OFFSET(CountryData!$A$1,'Quality check'!$A189-1,'Quality check'!G$1-1)),"")</f>
        <v/>
      </c>
      <c r="H189" s="202" t="str">
        <f ca="1">IF(AND(ISNUMBER($A189),ISNUMBER(H$1)),IF(OFFSET(CountryData!$A$1,'Quality check'!$A189-1,'Quality check'!H$1-1)=0,"",OFFSET(CountryData!$A$1,'Quality check'!$A189-1,'Quality check'!H$1-1)),"")</f>
        <v/>
      </c>
      <c r="I189" s="202" t="str">
        <f ca="1">IF(AND(ISNUMBER($A189),ISNUMBER(I$1)),IF(OFFSET(CountryData!$A$1,'Quality check'!$A189-1,'Quality check'!I$1-1)=0,"",OFFSET(CountryData!$A$1,'Quality check'!$A189-1,'Quality check'!I$1-1)),"")</f>
        <v/>
      </c>
      <c r="J189" s="203" t="str">
        <f ca="1">IF(AND(ISNUMBER($A189),ISNUMBER(J$1)),IF(OFFSET(CountryData!$A$1,'Quality check'!$A189-1,'Quality check'!J$1-1)=0,"",OFFSET(CountryData!$A$1,'Quality check'!$A189-1,'Quality check'!J$1-1)),"")</f>
        <v/>
      </c>
      <c r="K189" s="203" t="str">
        <f ca="1">IF(AND(ISNUMBER($A189),ISNUMBER(K$1)),IF(OFFSET(CountryData!$A$1,'Quality check'!$A189-1,'Quality check'!K$1-1)=0,"",OFFSET(CountryData!$A$1,'Quality check'!$A189-1,'Quality check'!K$1-1)),"")</f>
        <v/>
      </c>
      <c r="L189" s="203" t="str">
        <f ca="1">IF(AND(ISNUMBER($A189),ISNUMBER(L$1)),IF(OFFSET(CountryData!$A$1,'Quality check'!$A189-1,'Quality check'!L$1-1)=0,"",OFFSET(CountryData!$A$1,'Quality check'!$A189-1,'Quality check'!L$1-1)),"")</f>
        <v/>
      </c>
      <c r="M189" s="203" t="str">
        <f ca="1">IF(AND(ISNUMBER($A189),ISNUMBER(M$1)),IF(OFFSET(CountryData!$A$1,'Quality check'!$A189-1,'Quality check'!M$1-1)=0,"",OFFSET(CountryData!$A$1,'Quality check'!$A189-1,'Quality check'!M$1-1)),"")</f>
        <v/>
      </c>
      <c r="N189" s="203" t="str">
        <f ca="1">IF(AND(ISNUMBER($A189),ISNUMBER(N$1)),IF(OFFSET(CountryData!$A$1,'Quality check'!$A189-1,'Quality check'!N$1-1)=0,"",OFFSET(CountryData!$A$1,'Quality check'!$A189-1,'Quality check'!N$1-1)),"")</f>
        <v/>
      </c>
      <c r="O189" s="203" t="str">
        <f ca="1">IF(AND(ISNUMBER($A189),ISNUMBER(O$1)),IF(OFFSET(CountryData!$A$1,'Quality check'!$A189-1,'Quality check'!O$1-1)=0,"",OFFSET(CountryData!$A$1,'Quality check'!$A189-1,'Quality check'!O$1-1)),"")</f>
        <v/>
      </c>
      <c r="P189" s="203" t="str">
        <f ca="1">IF(AND(ISNUMBER($A189),ISNUMBER(P$1)),IF(OFFSET(CountryData!$A$1,'Quality check'!$A189-1,'Quality check'!P$1-1)=0,"",OFFSET(CountryData!$A$1,'Quality check'!$A189-1,'Quality check'!P$1-1)),"")</f>
        <v/>
      </c>
      <c r="Q189" s="203" t="str">
        <f ca="1">IF(AND(ISNUMBER($A189),ISNUMBER(Q$1)),IF(OFFSET(CountryData!$A$1,'Quality check'!$A189-1,'Quality check'!Q$1-1)=0,"",OFFSET(CountryData!$A$1,'Quality check'!$A189-1,'Quality check'!Q$1-1)),"")</f>
        <v/>
      </c>
      <c r="R189" s="203" t="str">
        <f ca="1">IF(AND(ISNUMBER($A189),ISNUMBER(R$1)),IF(OFFSET(CountryData!$A$1,'Quality check'!$A189-1,'Quality check'!R$1-1)=0,"",OFFSET(CountryData!$A$1,'Quality check'!$A189-1,'Quality check'!R$1-1)),"")</f>
        <v/>
      </c>
      <c r="S189" s="203" t="str">
        <f ca="1">IF(AND(ISNUMBER($A189),ISNUMBER(S$1)),IF(OFFSET(CountryData!$A$1,'Quality check'!$A189-1,'Quality check'!S$1-1)=0,"",OFFSET(CountryData!$A$1,'Quality check'!$A189-1,'Quality check'!S$1-1)),"")</f>
        <v/>
      </c>
      <c r="T189" s="202" t="str">
        <f ca="1">IF(AND(ISNUMBER($A189),ISNUMBER(T$1)),IF(OFFSET(CountryData!$A$1,'Quality check'!$A189-1,'Quality check'!T$1-1)=0,"",OFFSET(CountryData!$A$1,'Quality check'!$A189-1,'Quality check'!T$1-1)),"")</f>
        <v/>
      </c>
      <c r="U189" s="203" t="str">
        <f ca="1">IF(AND(ISNUMBER($A189),ISNUMBER(U$1)),IF(OFFSET(CountryData!$A$1,'Quality check'!$A189-1,'Quality check'!U$1-1)=0,"",OFFSET(CountryData!$A$1,'Quality check'!$A189-1,'Quality check'!U$1-1)),"")</f>
        <v/>
      </c>
      <c r="V189" s="203" t="str">
        <f ca="1">IF(AND(ISNUMBER($A189),ISNUMBER(V$1)),IF(OFFSET(CountryData!$A$1,'Quality check'!$A189-1,'Quality check'!V$1-1)=0,"",OFFSET(CountryData!$A$1,'Quality check'!$A189-1,'Quality check'!V$1-1)),"")</f>
        <v/>
      </c>
      <c r="W189" s="202" t="str">
        <f ca="1">IF(AND(ISNUMBER($A189),ISNUMBER(W$1)),IF(OFFSET(CountryData!$A$1,'Quality check'!$A189-1,'Quality check'!W$1-1)=0,"",OFFSET(CountryData!$A$1,'Quality check'!$A189-1,'Quality check'!W$1-1)),"")</f>
        <v/>
      </c>
      <c r="X189" s="202" t="str">
        <f ca="1">IF(AND(ISNUMBER($A189),ISNUMBER(X$1)),IF(OFFSET(CountryData!$A$1,'Quality check'!$A189-1,'Quality check'!X$1-1)=0,"",OFFSET(CountryData!$A$1,'Quality check'!$A189-1,'Quality check'!X$1-1)),"")</f>
        <v/>
      </c>
      <c r="Y189" s="202" t="str">
        <f ca="1">IF(AND(ISNUMBER($A189),ISNUMBER(Y$1)),IF(OFFSET(CountryData!$A$1,'Quality check'!$A189-1,'Quality check'!Y$1-1)=0,"",OFFSET(CountryData!$A$1,'Quality check'!$A189-1,'Quality check'!Y$1-1)),"")</f>
        <v/>
      </c>
      <c r="Z189" s="202" t="str">
        <f ca="1">IF(AND(ISNUMBER($A189),ISNUMBER(Z$1)),IF(OFFSET(CountryData!$A$1,'Quality check'!$A189-1,'Quality check'!Z$1-1)=0,"",OFFSET(CountryData!$A$1,'Quality check'!$A189-1,'Quality check'!Z$1-1)),"")</f>
        <v/>
      </c>
      <c r="AA189" s="203" t="str">
        <f ca="1">IF(AND(ISNUMBER($A189),ISNUMBER(AA$1)),IF(OFFSET(CountryData!$A$1,'Quality check'!$A189-1,'Quality check'!AA$1-1)=0,"",OFFSET(CountryData!$A$1,'Quality check'!$A189-1,'Quality check'!AA$1-1)),"")</f>
        <v/>
      </c>
      <c r="AB189" s="203" t="str">
        <f ca="1">IF(AND(ISNUMBER($A189),ISNUMBER(AB$1)),IF(OFFSET(CountryData!$A$1,'Quality check'!$A189-1,'Quality check'!AB$1-1)=0,"",OFFSET(CountryData!$A$1,'Quality check'!$A189-1,'Quality check'!AB$1-1)),"")</f>
        <v/>
      </c>
      <c r="AC189" s="203" t="str">
        <f ca="1">IF(AND(ISNUMBER($A189),ISNUMBER(AC$1)),IF(OFFSET(CountryData!$A$1,'Quality check'!$A189-1,'Quality check'!AC$1-1)=0,"",OFFSET(CountryData!$A$1,'Quality check'!$A189-1,'Quality check'!AC$1-1)),"")</f>
        <v/>
      </c>
      <c r="AD189" s="203" t="str">
        <f ca="1">IF(AND(ISNUMBER($A189),ISNUMBER(AD$1)),IF(OFFSET(CountryData!$A$1,'Quality check'!$A189-1,'Quality check'!AD$1-1)=0,"",OFFSET(CountryData!$A$1,'Quality check'!$A189-1,'Quality check'!AD$1-1)),"")</f>
        <v/>
      </c>
      <c r="AE189" s="202" t="str">
        <f ca="1">IF(AND(ISNUMBER($A189),ISNUMBER(AE$1)),IF(OFFSET(CountryData!$A$1,'Quality check'!$A189-1,'Quality check'!AE$1-1)=0,"",OFFSET(CountryData!$A$1,'Quality check'!$A189-1,'Quality check'!AE$1-1)),"")</f>
        <v/>
      </c>
      <c r="AF189" s="308" t="str">
        <f ca="1">IF(AND(ISNUMBER($A189),ISNUMBER(AF$1)),IF(OFFSET(CountryData!$A$1,'Quality check'!$A189-1,'Quality check'!AF$1-1)=0,"",OFFSET(CountryData!$A$1,'Quality check'!$A189-1,'Quality check'!AF$1-1)),"")</f>
        <v/>
      </c>
      <c r="AG189" s="203" t="str">
        <f ca="1">IF(AND(ISNUMBER($A189),ISNUMBER(AG$1)),IF(OFFSET(CountryData!$A$1,'Quality check'!$A189-1,'Quality check'!AG$1-1)=0,"",OFFSET(CountryData!$A$1,'Quality check'!$A189-1,'Quality check'!AG$1-1)),"")</f>
        <v/>
      </c>
      <c r="AH189" s="203" t="str">
        <f ca="1">IF(AND(ISNUMBER($A189),ISNUMBER(AH$1)),IF(OFFSET(CountryData!$A$1,'Quality check'!$A189-1,'Quality check'!AH$1-1)=0,"",OFFSET(CountryData!$A$1,'Quality check'!$A189-1,'Quality check'!AH$1-1)),"")</f>
        <v/>
      </c>
      <c r="AI189" s="203" t="str">
        <f ca="1">IF(AND(ISNUMBER($A189),ISNUMBER(AI$1)),IF(OFFSET(CountryData!$A$1,'Quality check'!$A189-1,'Quality check'!AI$1-1)=0,"",OFFSET(CountryData!$A$1,'Quality check'!$A189-1,'Quality check'!AI$1-1)),"")</f>
        <v/>
      </c>
      <c r="AJ189" s="202" t="str">
        <f ca="1">IF(AND(ISNUMBER($A189),ISNUMBER(AJ$1)),IF(OFFSET(CountryData!$A$1,'Quality check'!$A189-1,'Quality check'!AJ$1-1)=0,"",OFFSET(CountryData!$A$1,'Quality check'!$A189-1,'Quality check'!AJ$1-1)),"")</f>
        <v/>
      </c>
      <c r="AK189" s="202" t="str">
        <f ca="1">IF(AND(ISNUMBER($A189),ISNUMBER(AK$1)),IF(OFFSET(CountryData!$A$1,'Quality check'!$A189-1,'Quality check'!AK$1-1)=0,"",OFFSET(CountryData!$A$1,'Quality check'!$A189-1,'Quality check'!AK$1-1)),"")</f>
        <v/>
      </c>
      <c r="AL189" s="202" t="str">
        <f ca="1">IF(AND(ISNUMBER($A189),ISNUMBER(AL$1)),IF(OFFSET(CountryData!$A$1,'Quality check'!$A189-1,'Quality check'!AL$1-1)=0,"",OFFSET(CountryData!$A$1,'Quality check'!$A189-1,'Quality check'!AL$1-1)),"")</f>
        <v/>
      </c>
      <c r="AM189" s="202" t="str">
        <f ca="1">IF(AND(ISNUMBER($A189),ISNUMBER(AM$1)),IF(OFFSET(CountryData!$A$1,'Quality check'!$A189-1,'Quality check'!AM$1-1)=0,"",OFFSET(CountryData!$A$1,'Quality check'!$A189-1,'Quality check'!AM$1-1)),"")</f>
        <v/>
      </c>
      <c r="AN189" s="202" t="str">
        <f ca="1">IF(AND(ISNUMBER($A189),ISNUMBER(AN$1)),IF(OFFSET(CountryData!$A$1,'Quality check'!$A189-1,'Quality check'!AN$1-1)=0,"",OFFSET(CountryData!$A$1,'Quality check'!$A189-1,'Quality check'!AN$1-1)),"")</f>
        <v/>
      </c>
      <c r="AO189" s="203" t="str">
        <f ca="1">IF(AND(ISNUMBER($A189),ISNUMBER(AO$1)),IF(OFFSET(CountryData!$A$1,'Quality check'!$A189-1,'Quality check'!AO$1-1)=0,"",OFFSET(CountryData!$A$1,'Quality check'!$A189-1,'Quality check'!AO$1-1)),"")</f>
        <v/>
      </c>
      <c r="AP189" s="203" t="str">
        <f ca="1">IF(AND(ISNUMBER($A189),ISNUMBER(AP$1)),IF(OFFSET(CountryData!$A$1,'Quality check'!$A189-1,'Quality check'!AP$1-1)=0,"",OFFSET(CountryData!$A$1,'Quality check'!$A189-1,'Quality check'!AP$1-1)),"")</f>
        <v/>
      </c>
      <c r="AQ189" s="202" t="str">
        <f ca="1">IF(AND(ISNUMBER($A189),ISNUMBER(AQ$1)),IF(OFFSET(CountryData!$A$1,'Quality check'!$A189-1,'Quality check'!AQ$1-1)=0,"",OFFSET(CountryData!$A$1,'Quality check'!$A189-1,'Quality check'!AQ$1-1)),"")</f>
        <v/>
      </c>
      <c r="AR189" s="202" t="str">
        <f ca="1">IF(AND(ISNUMBER($A189),ISNUMBER(AR$1)),IF(OFFSET(CountryData!$A$1,'Quality check'!$A189-1,'Quality check'!AR$1-1)=0,"",OFFSET(CountryData!$A$1,'Quality check'!$A189-1,'Quality check'!AR$1-1)),"")</f>
        <v/>
      </c>
      <c r="AS189" s="202" t="str">
        <f ca="1">IF(AND(ISNUMBER($A189),ISNUMBER(AS$1)),IF(OFFSET(CountryData!$A$1,'Quality check'!$A189-1,'Quality check'!AS$1-1)=0,"",OFFSET(CountryData!$A$1,'Quality check'!$A189-1,'Quality check'!AS$1-1)),"")</f>
        <v/>
      </c>
      <c r="AT189" s="202" t="str">
        <f ca="1">IF(AND(ISNUMBER($A189),ISNUMBER(AT$1)),IF(OFFSET(CountryData!$A$1,'Quality check'!$A189-1,'Quality check'!AT$1-1)=0,"",OFFSET(CountryData!$A$1,'Quality check'!$A189-1,'Quality check'!AT$1-1)),"")</f>
        <v/>
      </c>
      <c r="AU189" s="202" t="str">
        <f ca="1">IF(AND(ISNUMBER($A189),ISNUMBER(AU$1)),IF(OFFSET(CountryData!$A$1,'Quality check'!$A189-1,'Quality check'!AU$1-1)=0,"",OFFSET(CountryData!$A$1,'Quality check'!$A189-1,'Quality check'!AU$1-1)),"")</f>
        <v/>
      </c>
      <c r="AV189" s="202" t="str">
        <f ca="1">IF(AND(ISNUMBER($A189),ISNUMBER(AV$1)),IF(OFFSET(CountryData!$A$1,'Quality check'!$A189-1,'Quality check'!AV$1-1)=0,"",OFFSET(CountryData!$A$1,'Quality check'!$A189-1,'Quality check'!AV$1-1)),"")</f>
        <v/>
      </c>
      <c r="AW189" s="203" t="str">
        <f ca="1">IF(AND(ISNUMBER($A189),ISNUMBER(AW$1)),IF(OFFSET(CountryData!$A$1,'Quality check'!$A189-1,'Quality check'!AW$1-1)=0,"",OFFSET(CountryData!$A$1,'Quality check'!$A189-1,'Quality check'!AW$1-1)),"")</f>
        <v/>
      </c>
      <c r="AX189" s="203" t="str">
        <f ca="1">IF(AND(ISNUMBER($A189),ISNUMBER(AX$1)),IF(OFFSET(CountryData!$A$1,'Quality check'!$A189-1,'Quality check'!AX$1-1)=0,"",OFFSET(CountryData!$A$1,'Quality check'!$A189-1,'Quality check'!AX$1-1)),"")</f>
        <v/>
      </c>
      <c r="AY189" s="202" t="str">
        <f ca="1">IF(AND(ISNUMBER($A189),ISNUMBER(AY$1)),IF(OFFSET(CountryData!$A$1,'Quality check'!$A189-1,'Quality check'!AY$1-1)=0,"",OFFSET(CountryData!$A$1,'Quality check'!$A189-1,'Quality check'!AY$1-1)),"")</f>
        <v/>
      </c>
      <c r="AZ189" s="202" t="str">
        <f ca="1">IF(AND(ISNUMBER($A189),ISNUMBER(AZ$1)),IF(OFFSET(CountryData!$A$1,'Quality check'!$A189-1,'Quality check'!AZ$1-1)=0,"",OFFSET(CountryData!$A$1,'Quality check'!$A189-1,'Quality check'!AZ$1-1)),"")</f>
        <v/>
      </c>
      <c r="BA189" s="202" t="str">
        <f ca="1">IF(AND(ISNUMBER($A189),ISNUMBER(BA$1)),IF(OFFSET(CountryData!$A$1,'Quality check'!$A189-1,'Quality check'!BA$1-1)=0,"",OFFSET(CountryData!$A$1,'Quality check'!$A189-1,'Quality check'!BA$1-1)),"")</f>
        <v/>
      </c>
      <c r="BB189" s="202" t="str">
        <f ca="1">IF(AND(ISNUMBER($A189),ISNUMBER(BB$1)),IF(OFFSET(CountryData!$A$1,'Quality check'!$A189-1,'Quality check'!BB$1-1)=0,"",OFFSET(CountryData!$A$1,'Quality check'!$A189-1,'Quality check'!BB$1-1)),"")</f>
        <v/>
      </c>
      <c r="BC189" s="202" t="str">
        <f ca="1">IF(AND(ISNUMBER($A189),ISNUMBER(BC$1)),IF(OFFSET(CountryData!$A$1,'Quality check'!$A189-1,'Quality check'!BC$1-1)=0,"",OFFSET(CountryData!$A$1,'Quality check'!$A189-1,'Quality check'!BC$1-1)),"")</f>
        <v/>
      </c>
      <c r="BD189" s="313" t="str">
        <f ca="1">IF(AND(ISNUMBER($A189),ISNUMBER(BD$1)),IF(OFFSET(CountryData!$A$1,'Quality check'!$A189-1,'Quality check'!BD$1-1)=0,"",OFFSET(CountryData!$A$1,'Quality check'!$A189-1,'Quality check'!BD$1-1)),"")</f>
        <v/>
      </c>
      <c r="BE189" s="313" t="str">
        <f ca="1">IF(AND(ISNUMBER($A189),ISNUMBER(BE$1)),IF(OFFSET(CountryData!$A$1,'Quality check'!$A189-1,'Quality check'!BE$1-1)=0,"",OFFSET(CountryData!$A$1,'Quality check'!$A189-1,'Quality check'!BE$1-1)),"")</f>
        <v/>
      </c>
      <c r="BF189" s="313" t="str">
        <f ca="1">IF(AND(ISNUMBER($A189),ISNUMBER(BF$1)),IF(OFFSET(CountryData!$A$1,'Quality check'!$A189-1,'Quality check'!BF$1-1)=0,"",OFFSET(CountryData!$A$1,'Quality check'!$A189-1,'Quality check'!BF$1-1)),"")</f>
        <v/>
      </c>
      <c r="BG189" s="203" t="str">
        <f ca="1">IF(AND(ISNUMBER($A189),ISNUMBER(BG$1)),IF(OFFSET(CountryData!$A$1,'Quality check'!$A189-1,'Quality check'!BG$1-1)=0,"",OFFSET(CountryData!$A$1,'Quality check'!$A189-1,'Quality check'!BG$1-1)),"")</f>
        <v/>
      </c>
      <c r="BH189" s="202" t="str">
        <f ca="1">IF(AND(ISNUMBER($A189),ISNUMBER(BH$1)),IF(OFFSET(CountryData!$A$1,'Quality check'!$A189-1,'Quality check'!BH$1-1)=0,"",OFFSET(CountryData!$A$1,'Quality check'!$A189-1,'Quality check'!BH$1-1)),"")</f>
        <v/>
      </c>
      <c r="BI189" s="203" t="str">
        <f ca="1">IF(AND(ISNUMBER($A189),ISNUMBER(BI$1)),IF(OFFSET(CountryData!$A$1,'Quality check'!$A189-1,'Quality check'!BI$1-1)=0,"",OFFSET(CountryData!$A$1,'Quality check'!$A189-1,'Quality check'!BI$1-1)),"")</f>
        <v/>
      </c>
      <c r="BJ189" s="202" t="str">
        <f ca="1">IF(AND(ISNUMBER($A189),ISNUMBER(BJ$1)),IF(OFFSET(CountryData!$A$1,'Quality check'!$A189-1,'Quality check'!BJ$1-1)=0,"",OFFSET(CountryData!$A$1,'Quality check'!$A189-1,'Quality check'!BJ$1-1)),"")</f>
        <v/>
      </c>
      <c r="BK189" s="202" t="str">
        <f ca="1">IF(AND(ISNUMBER($A189),ISNUMBER(BK$1)),IF(OFFSET(CountryData!$A$1,'Quality check'!$A189-1,'Quality check'!BK$1-1)=0,"",OFFSET(CountryData!$A$1,'Quality check'!$A189-1,'Quality check'!BK$1-1)),"")</f>
        <v/>
      </c>
      <c r="BL189" s="308" t="str">
        <f ca="1">IF(AND(ISNUMBER($A189),ISNUMBER(BL$1)),IF(OFFSET(CountryData!$A$1,'Quality check'!$A189-1,'Quality check'!BL$1-1)=0,"",OFFSET(CountryData!$A$1,'Quality check'!$A189-1,'Quality check'!BL$1-1)),"")</f>
        <v/>
      </c>
      <c r="BM189" s="308" t="str">
        <f ca="1">IF(AND(ISNUMBER($A189),ISNUMBER(BM$1)),IF(OFFSET(CountryData!$A$1,'Quality check'!$A189-1,'Quality check'!BM$1-1)=0,"",OFFSET(CountryData!$A$1,'Quality check'!$A189-1,'Quality check'!BM$1-1)),"")</f>
        <v/>
      </c>
      <c r="BN189" s="308" t="str">
        <f ca="1">IF(AND(ISNUMBER($A189),ISNUMBER(BN$1)),IF(OFFSET(CountryData!$A$1,'Quality check'!$A189-1,'Quality check'!BN$1-1)=0,"",OFFSET(CountryData!$A$1,'Quality check'!$A189-1,'Quality check'!BN$1-1)),"")</f>
        <v/>
      </c>
      <c r="BO189" s="308" t="str">
        <f ca="1">IF(AND(ISNUMBER($A189),ISNUMBER(BO$1)),IF(OFFSET(CountryData!$A$1,'Quality check'!$A189-1,'Quality check'!BO$1-1)=0,"",OFFSET(CountryData!$A$1,'Quality check'!$A189-1,'Quality check'!BO$1-1)),"")</f>
        <v/>
      </c>
      <c r="BP189" s="308" t="str">
        <f ca="1">IF(AND(ISNUMBER($A189),ISNUMBER(BP$1)),IF(OFFSET(CountryData!$A$1,'Quality check'!$A189-1,'Quality check'!BP$1-1)=0,"",OFFSET(CountryData!$A$1,'Quality check'!$A189-1,'Quality check'!BP$1-1)),"")</f>
        <v/>
      </c>
      <c r="BQ189" s="308" t="str">
        <f ca="1">IF(AND(ISNUMBER($A189),ISNUMBER(BQ$1)),IF(OFFSET(CountryData!$A$1,'Quality check'!$A189-1,'Quality check'!BQ$1-1)=0,"",OFFSET(CountryData!$A$1,'Quality check'!$A189-1,'Quality check'!BQ$1-1)),"")</f>
        <v/>
      </c>
      <c r="BR189" s="308" t="str">
        <f ca="1">IF(AND(ISNUMBER($A189),ISNUMBER(BR$1)),IF(OFFSET(CountryData!$A$1,'Quality check'!$A189-1,'Quality check'!BR$1-1)=0,"",OFFSET(CountryData!$A$1,'Quality check'!$A189-1,'Quality check'!BR$1-1)),"")</f>
        <v/>
      </c>
      <c r="BS189" s="308" t="str">
        <f ca="1">IF(AND(ISNUMBER($A189),ISNUMBER(BS$1)),IF(OFFSET(CountryData!$A$1,'Quality check'!$A189-1,'Quality check'!BS$1-1)=0,"",OFFSET(CountryData!$A$1,'Quality check'!$A189-1,'Quality check'!BS$1-1)),"")</f>
        <v/>
      </c>
      <c r="BT189" s="308" t="str">
        <f ca="1">IF(AND(ISNUMBER($A189),ISNUMBER(BT$1)),IF(OFFSET(CountryData!$A$1,'Quality check'!$A189-1,'Quality check'!BT$1-1)=0,"",OFFSET(CountryData!$A$1,'Quality check'!$A189-1,'Quality check'!BT$1-1)),"")</f>
        <v/>
      </c>
      <c r="BU189" s="308" t="str">
        <f ca="1">IF(AND(ISNUMBER($A189),ISNUMBER(BU$1)),IF(OFFSET(CountryData!$A$1,'Quality check'!$A189-1,'Quality check'!BU$1-1)=0,"",OFFSET(CountryData!$A$1,'Quality check'!$A189-1,'Quality check'!BU$1-1)),"")</f>
        <v/>
      </c>
      <c r="BV189" s="308" t="str">
        <f ca="1">IF(AND(ISNUMBER($A189),ISNUMBER(BV$1)),IF(OFFSET(CountryData!$A$1,'Quality check'!$A189-1,'Quality check'!BV$1-1)=0,"",OFFSET(CountryData!$A$1,'Quality check'!$A189-1,'Quality check'!BV$1-1)),"")</f>
        <v/>
      </c>
      <c r="BW189" s="308" t="str">
        <f ca="1">IF(AND(ISNUMBER($A189),ISNUMBER(BW$1)),IF(OFFSET(CountryData!$A$1,'Quality check'!$A189-1,'Quality check'!BW$1-1)=0,"",OFFSET(CountryData!$A$1,'Quality check'!$A189-1,'Quality check'!BW$1-1)),"")</f>
        <v/>
      </c>
      <c r="BX189" s="202" t="str">
        <f ca="1">IF(AND(ISNUMBER($A189),ISNUMBER(BX$1)),IF(OFFSET(CountryData!$A$1,'Quality check'!$A189-1,'Quality check'!BX$1-1)=0,"",OFFSET(CountryData!$A$1,'Quality check'!$A189-1,'Quality check'!BX$1-1)),"")</f>
        <v/>
      </c>
      <c r="BY189" s="308" t="str">
        <f ca="1">IF(AND(ISNUMBER($A189),ISNUMBER(BY$1)),IF(OFFSET(CountryData!$A$1,'Quality check'!$A189-1,'Quality check'!BY$1-1)=0,"",OFFSET(CountryData!$A$1,'Quality check'!$A189-1,'Quality check'!BY$1-1)),"")</f>
        <v/>
      </c>
      <c r="BZ189" s="308" t="str">
        <f ca="1">IF(AND(ISNUMBER($A189),ISNUMBER(BZ$1)),IF(OFFSET(CountryData!$A$1,'Quality check'!$A189-1,'Quality check'!BZ$1-1)=0,"",OFFSET(CountryData!$A$1,'Quality check'!$A189-1,'Quality check'!BZ$1-1)),"")</f>
        <v/>
      </c>
      <c r="CA189" s="308" t="str">
        <f ca="1">IF(AND(ISNUMBER($A189),ISNUMBER(CA$1)),IF(OFFSET(CountryData!$A$1,'Quality check'!$A189-1,'Quality check'!CA$1-1)=0,"",OFFSET(CountryData!$A$1,'Quality check'!$A189-1,'Quality check'!CA$1-1)),"")</f>
        <v/>
      </c>
      <c r="CB189" s="308" t="str">
        <f ca="1">IF(AND(ISNUMBER($A189),ISNUMBER(CB$1)),IF(OFFSET(CountryData!$A$1,'Quality check'!$A189-1,'Quality check'!CB$1-1)=0,"",OFFSET(CountryData!$A$1,'Quality check'!$A189-1,'Quality check'!CB$1-1)),"")</f>
        <v/>
      </c>
      <c r="CC189" s="308" t="str">
        <f ca="1">IF(AND(ISNUMBER($A189),ISNUMBER(CC$1)),IF(OFFSET(CountryData!$A$1,'Quality check'!$A189-1,'Quality check'!CC$1-1)=0,"",OFFSET(CountryData!$A$1,'Quality check'!$A189-1,'Quality check'!CC$1-1)),"")</f>
        <v/>
      </c>
      <c r="CD189" s="308" t="str">
        <f ca="1">IF(AND(ISNUMBER($A189),ISNUMBER(CD$1)),IF(OFFSET(CountryData!$A$1,'Quality check'!$A189-1,'Quality check'!CD$1-1)=0,"",OFFSET(CountryData!$A$1,'Quality check'!$A189-1,'Quality check'!CD$1-1)),"")</f>
        <v/>
      </c>
      <c r="CE189" s="308" t="str">
        <f ca="1">IF(AND(ISNUMBER($A189),ISNUMBER(CE$1)),IF(OFFSET(CountryData!$A$1,'Quality check'!$A189-1,'Quality check'!CE$1-1)=0,"",OFFSET(CountryData!$A$1,'Quality check'!$A189-1,'Quality check'!CE$1-1)),"")</f>
        <v/>
      </c>
      <c r="CF189" s="308" t="str">
        <f ca="1">IF(AND(ISNUMBER($A189),ISNUMBER(CF$1)),IF(OFFSET(CountryData!$A$1,'Quality check'!$A189-1,'Quality check'!CF$1-1)=0,"",OFFSET(CountryData!$A$1,'Quality check'!$A189-1,'Quality check'!CF$1-1)),"")</f>
        <v/>
      </c>
      <c r="CG189" s="308" t="str">
        <f ca="1">IF(AND(ISNUMBER($A189),ISNUMBER(CG$1)),IF(OFFSET(CountryData!$A$1,'Quality check'!$A189-1,'Quality check'!CG$1-1)=0,"",OFFSET(CountryData!$A$1,'Quality check'!$A189-1,'Quality check'!CG$1-1)),"")</f>
        <v/>
      </c>
      <c r="CH189" s="308" t="str">
        <f ca="1">IF(AND(ISNUMBER($A189),ISNUMBER(CH$1)),IF(OFFSET(CountryData!$A$1,'Quality check'!$A189-1,'Quality check'!CH$1-1)=0,"",OFFSET(CountryData!$A$1,'Quality check'!$A189-1,'Quality check'!CH$1-1)),"")</f>
        <v/>
      </c>
      <c r="CI189" s="308" t="str">
        <f ca="1">IF(AND(ISNUMBER($A189),ISNUMBER(CI$1)),IF(OFFSET(CountryData!$A$1,'Quality check'!$A189-1,'Quality check'!CI$1-1)=0,"",OFFSET(CountryData!$A$1,'Quality check'!$A189-1,'Quality check'!CI$1-1)),"")</f>
        <v/>
      </c>
      <c r="CJ189" s="308" t="str">
        <f ca="1">IF(AND(ISNUMBER($A189),ISNUMBER(CJ$1)),IF(OFFSET(CountryData!$A$1,'Quality check'!$A189-1,'Quality check'!CJ$1-1)=0,"",OFFSET(CountryData!$A$1,'Quality check'!$A189-1,'Quality check'!CJ$1-1)),"")</f>
        <v/>
      </c>
      <c r="CK189" s="202" t="str">
        <f ca="1">IF(AND(ISNUMBER($A189),ISNUMBER(CK$1)),IF(OFFSET(CountryData!$A$1,'Quality check'!$A189-1,'Quality check'!CK$1-1)=0,"",OFFSET(CountryData!$A$1,'Quality check'!$A189-1,'Quality check'!CK$1-1)),"")</f>
        <v/>
      </c>
      <c r="CL189" s="308" t="str">
        <f ca="1">IF(AND(ISNUMBER($A189),ISNUMBER(CL$1)),IF(OFFSET(CountryData!$A$1,'Quality check'!$A189-1,'Quality check'!CL$1-1)=0,"",OFFSET(CountryData!$A$1,'Quality check'!$A189-1,'Quality check'!CL$1-1)),"")</f>
        <v/>
      </c>
      <c r="CM189" s="308" t="str">
        <f ca="1">IF(AND(ISNUMBER($A189),ISNUMBER(CM$1)),IF(OFFSET(CountryData!$A$1,'Quality check'!$A189-1,'Quality check'!CM$1-1)=0,"",OFFSET(CountryData!$A$1,'Quality check'!$A189-1,'Quality check'!CM$1-1)),"")</f>
        <v/>
      </c>
      <c r="CN189" s="308" t="str">
        <f ca="1">IF(AND(ISNUMBER($A189),ISNUMBER(CN$1)),IF(OFFSET(CountryData!$A$1,'Quality check'!$A189-1,'Quality check'!CN$1-1)=0,"",OFFSET(CountryData!$A$1,'Quality check'!$A189-1,'Quality check'!CN$1-1)),"")</f>
        <v/>
      </c>
      <c r="CO189" s="308" t="str">
        <f ca="1">IF(AND(ISNUMBER($A189),ISNUMBER(CO$1)),IF(OFFSET(CountryData!$A$1,'Quality check'!$A189-1,'Quality check'!CO$1-1)=0,"",OFFSET(CountryData!$A$1,'Quality check'!$A189-1,'Quality check'!CO$1-1)),"")</f>
        <v/>
      </c>
      <c r="CP189" s="308" t="str">
        <f ca="1">IF(AND(ISNUMBER($A189),ISNUMBER(CP$1)),IF(OFFSET(CountryData!$A$1,'Quality check'!$A189-1,'Quality check'!CP$1-1)=0,"",OFFSET(CountryData!$A$1,'Quality check'!$A189-1,'Quality check'!CP$1-1)),"")</f>
        <v/>
      </c>
      <c r="CQ189" s="308" t="str">
        <f ca="1">IF(AND(ISNUMBER($A189),ISNUMBER(CQ$1)),IF(OFFSET(CountryData!$A$1,'Quality check'!$A189-1,'Quality check'!CQ$1-1)=0,"",OFFSET(CountryData!$A$1,'Quality check'!$A189-1,'Quality check'!CQ$1-1)),"")</f>
        <v/>
      </c>
      <c r="CR189" s="203" t="str">
        <f ca="1">IF(AND(ISNUMBER($A189),ISNUMBER(CR$1)),IF(OFFSET(CountryData!$A$1,'Quality check'!$A189-1,'Quality check'!CR$1-1)=0,"",OFFSET(CountryData!$A$1,'Quality check'!$A189-1,'Quality check'!CR$1-1)),"")</f>
        <v/>
      </c>
      <c r="CS189" s="203" t="str">
        <f ca="1">IF(AND(ISNUMBER($A189),ISNUMBER(CS$1)),IF(OFFSET(CountryData!$A$1,'Quality check'!$A189-1,'Quality check'!CS$1-1)=0,"",OFFSET(CountryData!$A$1,'Quality check'!$A189-1,'Quality check'!CS$1-1)),"")</f>
        <v/>
      </c>
      <c r="CT189" s="203" t="str">
        <f ca="1">IF(AND(ISNUMBER($A189),ISNUMBER(CT$1)),IF(OFFSET(CountryData!$A$1,'Quality check'!$A189-1,'Quality check'!CT$1-1)=0,"",OFFSET(CountryData!$A$1,'Quality check'!$A189-1,'Quality check'!CT$1-1)),"")</f>
        <v/>
      </c>
      <c r="CU189" s="203" t="str">
        <f ca="1">IF(AND(ISNUMBER($A189),ISNUMBER(CU$1)),IF(OFFSET(CountryData!$A$1,'Quality check'!$A189-1,'Quality check'!CU$1-1)=0,"",OFFSET(CountryData!$A$1,'Quality check'!$A189-1,'Quality check'!CU$1-1)),"")</f>
        <v/>
      </c>
      <c r="CV189" s="203" t="str">
        <f ca="1">IF(AND(ISNUMBER($A189),ISNUMBER(CV$1)),IF(OFFSET(CountryData!$A$1,'Quality check'!$A189-1,'Quality check'!CV$1-1)=0,"",OFFSET(CountryData!$A$1,'Quality check'!$A189-1,'Quality check'!CV$1-1)),"")</f>
        <v/>
      </c>
      <c r="CW189" s="203" t="str">
        <f ca="1">IF(AND(ISNUMBER($A189),ISNUMBER(CW$1)),IF(OFFSET(CountryData!$A$1,'Quality check'!$A189-1,'Quality check'!CW$1-1)=0,"",OFFSET(CountryData!$A$1,'Quality check'!$A189-1,'Quality check'!CW$1-1)),"")</f>
        <v/>
      </c>
      <c r="CX189" s="203" t="str">
        <f ca="1">IF(AND(ISNUMBER($A189),ISNUMBER(CX$1)),IF(OFFSET(CountryData!$A$1,'Quality check'!$A189-1,'Quality check'!CX$1-1)=0,"",OFFSET(CountryData!$A$1,'Quality check'!$A189-1,'Quality check'!CX$1-1)),"")</f>
        <v/>
      </c>
      <c r="CY189" s="203" t="str">
        <f ca="1">IF(AND(ISNUMBER($A189),ISNUMBER(CY$1)),IF(OFFSET(CountryData!$A$1,'Quality check'!$A189-1,'Quality check'!CY$1-1)=0,"",OFFSET(CountryData!$A$1,'Quality check'!$A189-1,'Quality check'!CY$1-1)),"")</f>
        <v/>
      </c>
      <c r="CZ189" s="308" t="str">
        <f ca="1">IF(AND(ISNUMBER($A189),ISNUMBER(CZ$1)),IF(OFFSET(CountryData!$A$1,'Quality check'!$A189-1,'Quality check'!CZ$1-1)=0,"",OFFSET(CountryData!$A$1,'Quality check'!$A189-1,'Quality check'!CZ$1-1)),"")</f>
        <v/>
      </c>
      <c r="DA189" s="308" t="str">
        <f ca="1">IF(AND(ISNUMBER($A189),ISNUMBER(DA$1)),IF(OFFSET(CountryData!$A$1,'Quality check'!$A189-1,'Quality check'!DA$1-1)=0,"",OFFSET(CountryData!$A$1,'Quality check'!$A189-1,'Quality check'!DA$1-1)),"")</f>
        <v/>
      </c>
      <c r="DB189" s="202" t="str">
        <f ca="1">IF(AND(ISNUMBER($A189),ISNUMBER(DB$1)),IF(OFFSET(CountryData!$A$1,'Quality check'!$A189-1,'Quality check'!DB$1-1)=0,"",OFFSET(CountryData!$A$1,'Quality check'!$A189-1,'Quality check'!DB$1-1)),"")</f>
        <v/>
      </c>
      <c r="DC189" s="308" t="str">
        <f ca="1">IF(AND(ISNUMBER($A189),ISNUMBER(DC$1)),IF(OFFSET(CountryData!$A$1,'Quality check'!$A189-1,'Quality check'!DC$1-1)=0,"",OFFSET(CountryData!$A$1,'Quality check'!$A189-1,'Quality check'!DC$1-1)),"")</f>
        <v/>
      </c>
      <c r="DD189" s="308" t="str">
        <f ca="1">IF(AND(ISNUMBER($A189),ISNUMBER(DD$1)),IF(OFFSET(CountryData!$A$1,'Quality check'!$A189-1,'Quality check'!DD$1-1)=0,"",OFFSET(CountryData!$A$1,'Quality check'!$A189-1,'Quality check'!DD$1-1)),"")</f>
        <v/>
      </c>
      <c r="DE189" s="202" t="str">
        <f ca="1">IF(AND(ISNUMBER($A189),ISNUMBER(DE$1)),IF(OFFSET(CountryData!$A$1,'Quality check'!$A189-1,'Quality check'!DE$1-1)=0,"",OFFSET(CountryData!$A$1,'Quality check'!$A189-1,'Quality check'!DE$1-1)),"")</f>
        <v/>
      </c>
      <c r="DF189" s="203" t="str">
        <f ca="1">IF(AND(ISNUMBER($A189),ISNUMBER(DF$1)),IF(OFFSET(CountryData!$A$1,'Quality check'!$A189-1,'Quality check'!DF$1-1)=0,"",OFFSET(CountryData!$A$1,'Quality check'!$A189-1,'Quality check'!DF$1-1)),"")</f>
        <v/>
      </c>
      <c r="DG189" s="308" t="str">
        <f ca="1">IF(AND(ISNUMBER($A189),ISNUMBER(DG$1)),IF(OFFSET(CountryData!$A$1,'Quality check'!$A189-1,'Quality check'!DG$1-1)=0,"",OFFSET(CountryData!$A$1,'Quality check'!$A189-1,'Quality check'!DG$1-1)),"")</f>
        <v/>
      </c>
      <c r="DH189" s="203" t="str">
        <f ca="1">IF(AND(ISNUMBER($A189),ISNUMBER(DH$1)),IF(OFFSET(CountryData!$A$1,'Quality check'!$A189-1,'Quality check'!DH$1-1)=0,"",OFFSET(CountryData!$A$1,'Quality check'!$A189-1,'Quality check'!DH$1-1)),"")</f>
        <v/>
      </c>
      <c r="DI189" s="308" t="str">
        <f ca="1">IF(AND(ISNUMBER($A189),ISNUMBER(DI$1)),IF(OFFSET(CountryData!$A$1,'Quality check'!$A189-1,'Quality check'!DI$1-1)=0,"",OFFSET(CountryData!$A$1,'Quality check'!$A189-1,'Quality check'!DI$1-1)),"")</f>
        <v/>
      </c>
      <c r="DJ189" s="308" t="str">
        <f ca="1">IF(AND(ISNUMBER($A189),ISNUMBER(DJ$1)),IF(OFFSET(CountryData!$A$1,'Quality check'!$A189-1,'Quality check'!DJ$1-1)=0,"",OFFSET(CountryData!$A$1,'Quality check'!$A189-1,'Quality check'!DJ$1-1)),"")</f>
        <v/>
      </c>
      <c r="DK189" s="203" t="str">
        <f ca="1">IF(AND(ISNUMBER($A189),ISNUMBER(DK$1)),IF(OFFSET(CountryData!$A$1,'Quality check'!$A189-1,'Quality check'!DK$1-1)=0,"",OFFSET(CountryData!$A$1,'Quality check'!$A189-1,'Quality check'!DK$1-1)),"")</f>
        <v/>
      </c>
      <c r="DL189" s="203" t="str">
        <f ca="1">IF(AND(ISNUMBER($A189),ISNUMBER(DL$1)),IF(OFFSET(CountryData!$A$1,'Quality check'!$A189-1,'Quality check'!DL$1-1)=0,"",OFFSET(CountryData!$A$1,'Quality check'!$A189-1,'Quality check'!DL$1-1)),"")</f>
        <v/>
      </c>
      <c r="DM189" s="203" t="str">
        <f ca="1">IF(AND(ISNUMBER($A189),ISNUMBER(DM$1)),IF(OFFSET(CountryData!$A$1,'Quality check'!$A189-1,'Quality check'!DM$1-1)=0,"",OFFSET(CountryData!$A$1,'Quality check'!$A189-1,'Quality check'!DM$1-1)),"")</f>
        <v/>
      </c>
      <c r="DN189" s="203" t="str">
        <f ca="1">IF(AND(ISNUMBER($A189),ISNUMBER(DN$1)),IF(OFFSET(CountryData!$A$1,'Quality check'!$A189-1,'Quality check'!DN$1-1)=0,"",OFFSET(CountryData!$A$1,'Quality check'!$A189-1,'Quality check'!DN$1-1)),"")</f>
        <v/>
      </c>
      <c r="DO189" t="str">
        <f ca="1">IF(AND(ISNUMBER($A189),ISNUMBER(DO$1)),IF(OFFSET(CountryData!$A$1,'Quality check'!$A189-1,'Quality check'!DO$1-1)=0,"",OFFSET(CountryData!$A$1,'Quality check'!$A189-1,'Quality check'!DO$1-1)),"")</f>
        <v/>
      </c>
      <c r="DP189" t="str">
        <f ca="1">IF(AND(ISNUMBER($A189),ISNUMBER(DP$1)),IF(OFFSET(CountryData!$A$1,'Quality check'!$A189-1,'Quality check'!DP$1-1)=0,"",OFFSET(CountryData!$A$1,'Quality check'!$A189-1,'Quality check'!DP$1-1)),"")</f>
        <v/>
      </c>
      <c r="EF189" t="str">
        <f t="shared" si="17"/>
        <v/>
      </c>
      <c r="EG189" t="str">
        <f t="shared" si="18"/>
        <v/>
      </c>
      <c r="EH189" t="str">
        <f t="shared" si="16"/>
        <v/>
      </c>
    </row>
    <row r="190" spans="1:138" x14ac:dyDescent="0.25">
      <c r="A190" s="114" t="str">
        <f>IF(ISNUMBER(MATCH(C190,CountryData!$EM:$EM,0)),MATCH(C190,CountryData!$EM:$EM,0),"")</f>
        <v/>
      </c>
      <c r="F190" s="203" t="str">
        <f ca="1">IF(AND(ISNUMBER($A190),ISNUMBER(F$1)),IF(OFFSET(CountryData!$A$1,'Quality check'!$A190-1,'Quality check'!F$1-1)=0,"",OFFSET(CountryData!$A$1,'Quality check'!$A190-1,'Quality check'!F$1-1)),"")</f>
        <v/>
      </c>
      <c r="G190" s="203" t="str">
        <f ca="1">IF(AND(ISNUMBER($A190),ISNUMBER(G$1)),IF(OFFSET(CountryData!$A$1,'Quality check'!$A190-1,'Quality check'!G$1-1)=0,"",OFFSET(CountryData!$A$1,'Quality check'!$A190-1,'Quality check'!G$1-1)),"")</f>
        <v/>
      </c>
      <c r="H190" s="202" t="str">
        <f ca="1">IF(AND(ISNUMBER($A190),ISNUMBER(H$1)),IF(OFFSET(CountryData!$A$1,'Quality check'!$A190-1,'Quality check'!H$1-1)=0,"",OFFSET(CountryData!$A$1,'Quality check'!$A190-1,'Quality check'!H$1-1)),"")</f>
        <v/>
      </c>
      <c r="I190" s="202" t="str">
        <f ca="1">IF(AND(ISNUMBER($A190),ISNUMBER(I$1)),IF(OFFSET(CountryData!$A$1,'Quality check'!$A190-1,'Quality check'!I$1-1)=0,"",OFFSET(CountryData!$A$1,'Quality check'!$A190-1,'Quality check'!I$1-1)),"")</f>
        <v/>
      </c>
      <c r="J190" s="203" t="str">
        <f ca="1">IF(AND(ISNUMBER($A190),ISNUMBER(J$1)),IF(OFFSET(CountryData!$A$1,'Quality check'!$A190-1,'Quality check'!J$1-1)=0,"",OFFSET(CountryData!$A$1,'Quality check'!$A190-1,'Quality check'!J$1-1)),"")</f>
        <v/>
      </c>
      <c r="K190" s="203" t="str">
        <f ca="1">IF(AND(ISNUMBER($A190),ISNUMBER(K$1)),IF(OFFSET(CountryData!$A$1,'Quality check'!$A190-1,'Quality check'!K$1-1)=0,"",OFFSET(CountryData!$A$1,'Quality check'!$A190-1,'Quality check'!K$1-1)),"")</f>
        <v/>
      </c>
      <c r="L190" s="203" t="str">
        <f ca="1">IF(AND(ISNUMBER($A190),ISNUMBER(L$1)),IF(OFFSET(CountryData!$A$1,'Quality check'!$A190-1,'Quality check'!L$1-1)=0,"",OFFSET(CountryData!$A$1,'Quality check'!$A190-1,'Quality check'!L$1-1)),"")</f>
        <v/>
      </c>
      <c r="M190" s="203" t="str">
        <f ca="1">IF(AND(ISNUMBER($A190),ISNUMBER(M$1)),IF(OFFSET(CountryData!$A$1,'Quality check'!$A190-1,'Quality check'!M$1-1)=0,"",OFFSET(CountryData!$A$1,'Quality check'!$A190-1,'Quality check'!M$1-1)),"")</f>
        <v/>
      </c>
      <c r="N190" s="203" t="str">
        <f ca="1">IF(AND(ISNUMBER($A190),ISNUMBER(N$1)),IF(OFFSET(CountryData!$A$1,'Quality check'!$A190-1,'Quality check'!N$1-1)=0,"",OFFSET(CountryData!$A$1,'Quality check'!$A190-1,'Quality check'!N$1-1)),"")</f>
        <v/>
      </c>
      <c r="O190" s="203" t="str">
        <f ca="1">IF(AND(ISNUMBER($A190),ISNUMBER(O$1)),IF(OFFSET(CountryData!$A$1,'Quality check'!$A190-1,'Quality check'!O$1-1)=0,"",OFFSET(CountryData!$A$1,'Quality check'!$A190-1,'Quality check'!O$1-1)),"")</f>
        <v/>
      </c>
      <c r="P190" s="203" t="str">
        <f ca="1">IF(AND(ISNUMBER($A190),ISNUMBER(P$1)),IF(OFFSET(CountryData!$A$1,'Quality check'!$A190-1,'Quality check'!P$1-1)=0,"",OFFSET(CountryData!$A$1,'Quality check'!$A190-1,'Quality check'!P$1-1)),"")</f>
        <v/>
      </c>
      <c r="Q190" s="203" t="str">
        <f ca="1">IF(AND(ISNUMBER($A190),ISNUMBER(Q$1)),IF(OFFSET(CountryData!$A$1,'Quality check'!$A190-1,'Quality check'!Q$1-1)=0,"",OFFSET(CountryData!$A$1,'Quality check'!$A190-1,'Quality check'!Q$1-1)),"")</f>
        <v/>
      </c>
      <c r="R190" s="203" t="str">
        <f ca="1">IF(AND(ISNUMBER($A190),ISNUMBER(R$1)),IF(OFFSET(CountryData!$A$1,'Quality check'!$A190-1,'Quality check'!R$1-1)=0,"",OFFSET(CountryData!$A$1,'Quality check'!$A190-1,'Quality check'!R$1-1)),"")</f>
        <v/>
      </c>
      <c r="S190" s="203" t="str">
        <f ca="1">IF(AND(ISNUMBER($A190),ISNUMBER(S$1)),IF(OFFSET(CountryData!$A$1,'Quality check'!$A190-1,'Quality check'!S$1-1)=0,"",OFFSET(CountryData!$A$1,'Quality check'!$A190-1,'Quality check'!S$1-1)),"")</f>
        <v/>
      </c>
      <c r="T190" s="202" t="str">
        <f ca="1">IF(AND(ISNUMBER($A190),ISNUMBER(T$1)),IF(OFFSET(CountryData!$A$1,'Quality check'!$A190-1,'Quality check'!T$1-1)=0,"",OFFSET(CountryData!$A$1,'Quality check'!$A190-1,'Quality check'!T$1-1)),"")</f>
        <v/>
      </c>
      <c r="U190" s="203" t="str">
        <f ca="1">IF(AND(ISNUMBER($A190),ISNUMBER(U$1)),IF(OFFSET(CountryData!$A$1,'Quality check'!$A190-1,'Quality check'!U$1-1)=0,"",OFFSET(CountryData!$A$1,'Quality check'!$A190-1,'Quality check'!U$1-1)),"")</f>
        <v/>
      </c>
      <c r="V190" s="203" t="str">
        <f ca="1">IF(AND(ISNUMBER($A190),ISNUMBER(V$1)),IF(OFFSET(CountryData!$A$1,'Quality check'!$A190-1,'Quality check'!V$1-1)=0,"",OFFSET(CountryData!$A$1,'Quality check'!$A190-1,'Quality check'!V$1-1)),"")</f>
        <v/>
      </c>
      <c r="W190" s="202" t="str">
        <f ca="1">IF(AND(ISNUMBER($A190),ISNUMBER(W$1)),IF(OFFSET(CountryData!$A$1,'Quality check'!$A190-1,'Quality check'!W$1-1)=0,"",OFFSET(CountryData!$A$1,'Quality check'!$A190-1,'Quality check'!W$1-1)),"")</f>
        <v/>
      </c>
      <c r="X190" s="202" t="str">
        <f ca="1">IF(AND(ISNUMBER($A190),ISNUMBER(X$1)),IF(OFFSET(CountryData!$A$1,'Quality check'!$A190-1,'Quality check'!X$1-1)=0,"",OFFSET(CountryData!$A$1,'Quality check'!$A190-1,'Quality check'!X$1-1)),"")</f>
        <v/>
      </c>
      <c r="Y190" s="202" t="str">
        <f ca="1">IF(AND(ISNUMBER($A190),ISNUMBER(Y$1)),IF(OFFSET(CountryData!$A$1,'Quality check'!$A190-1,'Quality check'!Y$1-1)=0,"",OFFSET(CountryData!$A$1,'Quality check'!$A190-1,'Quality check'!Y$1-1)),"")</f>
        <v/>
      </c>
      <c r="Z190" s="202" t="str">
        <f ca="1">IF(AND(ISNUMBER($A190),ISNUMBER(Z$1)),IF(OFFSET(CountryData!$A$1,'Quality check'!$A190-1,'Quality check'!Z$1-1)=0,"",OFFSET(CountryData!$A$1,'Quality check'!$A190-1,'Quality check'!Z$1-1)),"")</f>
        <v/>
      </c>
      <c r="AA190" s="203" t="str">
        <f ca="1">IF(AND(ISNUMBER($A190),ISNUMBER(AA$1)),IF(OFFSET(CountryData!$A$1,'Quality check'!$A190-1,'Quality check'!AA$1-1)=0,"",OFFSET(CountryData!$A$1,'Quality check'!$A190-1,'Quality check'!AA$1-1)),"")</f>
        <v/>
      </c>
      <c r="AB190" s="203" t="str">
        <f ca="1">IF(AND(ISNUMBER($A190),ISNUMBER(AB$1)),IF(OFFSET(CountryData!$A$1,'Quality check'!$A190-1,'Quality check'!AB$1-1)=0,"",OFFSET(CountryData!$A$1,'Quality check'!$A190-1,'Quality check'!AB$1-1)),"")</f>
        <v/>
      </c>
      <c r="AC190" s="203" t="str">
        <f ca="1">IF(AND(ISNUMBER($A190),ISNUMBER(AC$1)),IF(OFFSET(CountryData!$A$1,'Quality check'!$A190-1,'Quality check'!AC$1-1)=0,"",OFFSET(CountryData!$A$1,'Quality check'!$A190-1,'Quality check'!AC$1-1)),"")</f>
        <v/>
      </c>
      <c r="AD190" s="203" t="str">
        <f ca="1">IF(AND(ISNUMBER($A190),ISNUMBER(AD$1)),IF(OFFSET(CountryData!$A$1,'Quality check'!$A190-1,'Quality check'!AD$1-1)=0,"",OFFSET(CountryData!$A$1,'Quality check'!$A190-1,'Quality check'!AD$1-1)),"")</f>
        <v/>
      </c>
      <c r="AE190" s="202" t="str">
        <f ca="1">IF(AND(ISNUMBER($A190),ISNUMBER(AE$1)),IF(OFFSET(CountryData!$A$1,'Quality check'!$A190-1,'Quality check'!AE$1-1)=0,"",OFFSET(CountryData!$A$1,'Quality check'!$A190-1,'Quality check'!AE$1-1)),"")</f>
        <v/>
      </c>
      <c r="AF190" s="308" t="str">
        <f ca="1">IF(AND(ISNUMBER($A190),ISNUMBER(AF$1)),IF(OFFSET(CountryData!$A$1,'Quality check'!$A190-1,'Quality check'!AF$1-1)=0,"",OFFSET(CountryData!$A$1,'Quality check'!$A190-1,'Quality check'!AF$1-1)),"")</f>
        <v/>
      </c>
      <c r="AG190" s="203" t="str">
        <f ca="1">IF(AND(ISNUMBER($A190),ISNUMBER(AG$1)),IF(OFFSET(CountryData!$A$1,'Quality check'!$A190-1,'Quality check'!AG$1-1)=0,"",OFFSET(CountryData!$A$1,'Quality check'!$A190-1,'Quality check'!AG$1-1)),"")</f>
        <v/>
      </c>
      <c r="AH190" s="203" t="str">
        <f ca="1">IF(AND(ISNUMBER($A190),ISNUMBER(AH$1)),IF(OFFSET(CountryData!$A$1,'Quality check'!$A190-1,'Quality check'!AH$1-1)=0,"",OFFSET(CountryData!$A$1,'Quality check'!$A190-1,'Quality check'!AH$1-1)),"")</f>
        <v/>
      </c>
      <c r="AI190" s="203" t="str">
        <f ca="1">IF(AND(ISNUMBER($A190),ISNUMBER(AI$1)),IF(OFFSET(CountryData!$A$1,'Quality check'!$A190-1,'Quality check'!AI$1-1)=0,"",OFFSET(CountryData!$A$1,'Quality check'!$A190-1,'Quality check'!AI$1-1)),"")</f>
        <v/>
      </c>
      <c r="AJ190" s="202" t="str">
        <f ca="1">IF(AND(ISNUMBER($A190),ISNUMBER(AJ$1)),IF(OFFSET(CountryData!$A$1,'Quality check'!$A190-1,'Quality check'!AJ$1-1)=0,"",OFFSET(CountryData!$A$1,'Quality check'!$A190-1,'Quality check'!AJ$1-1)),"")</f>
        <v/>
      </c>
      <c r="AK190" s="202" t="str">
        <f ca="1">IF(AND(ISNUMBER($A190),ISNUMBER(AK$1)),IF(OFFSET(CountryData!$A$1,'Quality check'!$A190-1,'Quality check'!AK$1-1)=0,"",OFFSET(CountryData!$A$1,'Quality check'!$A190-1,'Quality check'!AK$1-1)),"")</f>
        <v/>
      </c>
      <c r="AL190" s="202" t="str">
        <f ca="1">IF(AND(ISNUMBER($A190),ISNUMBER(AL$1)),IF(OFFSET(CountryData!$A$1,'Quality check'!$A190-1,'Quality check'!AL$1-1)=0,"",OFFSET(CountryData!$A$1,'Quality check'!$A190-1,'Quality check'!AL$1-1)),"")</f>
        <v/>
      </c>
      <c r="AM190" s="202" t="str">
        <f ca="1">IF(AND(ISNUMBER($A190),ISNUMBER(AM$1)),IF(OFFSET(CountryData!$A$1,'Quality check'!$A190-1,'Quality check'!AM$1-1)=0,"",OFFSET(CountryData!$A$1,'Quality check'!$A190-1,'Quality check'!AM$1-1)),"")</f>
        <v/>
      </c>
      <c r="AN190" s="202" t="str">
        <f ca="1">IF(AND(ISNUMBER($A190),ISNUMBER(AN$1)),IF(OFFSET(CountryData!$A$1,'Quality check'!$A190-1,'Quality check'!AN$1-1)=0,"",OFFSET(CountryData!$A$1,'Quality check'!$A190-1,'Quality check'!AN$1-1)),"")</f>
        <v/>
      </c>
      <c r="AO190" s="203" t="str">
        <f ca="1">IF(AND(ISNUMBER($A190),ISNUMBER(AO$1)),IF(OFFSET(CountryData!$A$1,'Quality check'!$A190-1,'Quality check'!AO$1-1)=0,"",OFFSET(CountryData!$A$1,'Quality check'!$A190-1,'Quality check'!AO$1-1)),"")</f>
        <v/>
      </c>
      <c r="AP190" s="203" t="str">
        <f ca="1">IF(AND(ISNUMBER($A190),ISNUMBER(AP$1)),IF(OFFSET(CountryData!$A$1,'Quality check'!$A190-1,'Quality check'!AP$1-1)=0,"",OFFSET(CountryData!$A$1,'Quality check'!$A190-1,'Quality check'!AP$1-1)),"")</f>
        <v/>
      </c>
      <c r="AQ190" s="202" t="str">
        <f ca="1">IF(AND(ISNUMBER($A190),ISNUMBER(AQ$1)),IF(OFFSET(CountryData!$A$1,'Quality check'!$A190-1,'Quality check'!AQ$1-1)=0,"",OFFSET(CountryData!$A$1,'Quality check'!$A190-1,'Quality check'!AQ$1-1)),"")</f>
        <v/>
      </c>
      <c r="AR190" s="202" t="str">
        <f ca="1">IF(AND(ISNUMBER($A190),ISNUMBER(AR$1)),IF(OFFSET(CountryData!$A$1,'Quality check'!$A190-1,'Quality check'!AR$1-1)=0,"",OFFSET(CountryData!$A$1,'Quality check'!$A190-1,'Quality check'!AR$1-1)),"")</f>
        <v/>
      </c>
      <c r="AS190" s="202" t="str">
        <f ca="1">IF(AND(ISNUMBER($A190),ISNUMBER(AS$1)),IF(OFFSET(CountryData!$A$1,'Quality check'!$A190-1,'Quality check'!AS$1-1)=0,"",OFFSET(CountryData!$A$1,'Quality check'!$A190-1,'Quality check'!AS$1-1)),"")</f>
        <v/>
      </c>
      <c r="AT190" s="202" t="str">
        <f ca="1">IF(AND(ISNUMBER($A190),ISNUMBER(AT$1)),IF(OFFSET(CountryData!$A$1,'Quality check'!$A190-1,'Quality check'!AT$1-1)=0,"",OFFSET(CountryData!$A$1,'Quality check'!$A190-1,'Quality check'!AT$1-1)),"")</f>
        <v/>
      </c>
      <c r="AU190" s="202" t="str">
        <f ca="1">IF(AND(ISNUMBER($A190),ISNUMBER(AU$1)),IF(OFFSET(CountryData!$A$1,'Quality check'!$A190-1,'Quality check'!AU$1-1)=0,"",OFFSET(CountryData!$A$1,'Quality check'!$A190-1,'Quality check'!AU$1-1)),"")</f>
        <v/>
      </c>
      <c r="AV190" s="202" t="str">
        <f ca="1">IF(AND(ISNUMBER($A190),ISNUMBER(AV$1)),IF(OFFSET(CountryData!$A$1,'Quality check'!$A190-1,'Quality check'!AV$1-1)=0,"",OFFSET(CountryData!$A$1,'Quality check'!$A190-1,'Quality check'!AV$1-1)),"")</f>
        <v/>
      </c>
      <c r="AW190" s="203" t="str">
        <f ca="1">IF(AND(ISNUMBER($A190),ISNUMBER(AW$1)),IF(OFFSET(CountryData!$A$1,'Quality check'!$A190-1,'Quality check'!AW$1-1)=0,"",OFFSET(CountryData!$A$1,'Quality check'!$A190-1,'Quality check'!AW$1-1)),"")</f>
        <v/>
      </c>
      <c r="AX190" s="203" t="str">
        <f ca="1">IF(AND(ISNUMBER($A190),ISNUMBER(AX$1)),IF(OFFSET(CountryData!$A$1,'Quality check'!$A190-1,'Quality check'!AX$1-1)=0,"",OFFSET(CountryData!$A$1,'Quality check'!$A190-1,'Quality check'!AX$1-1)),"")</f>
        <v/>
      </c>
      <c r="AY190" s="202" t="str">
        <f ca="1">IF(AND(ISNUMBER($A190),ISNUMBER(AY$1)),IF(OFFSET(CountryData!$A$1,'Quality check'!$A190-1,'Quality check'!AY$1-1)=0,"",OFFSET(CountryData!$A$1,'Quality check'!$A190-1,'Quality check'!AY$1-1)),"")</f>
        <v/>
      </c>
      <c r="AZ190" s="202" t="str">
        <f ca="1">IF(AND(ISNUMBER($A190),ISNUMBER(AZ$1)),IF(OFFSET(CountryData!$A$1,'Quality check'!$A190-1,'Quality check'!AZ$1-1)=0,"",OFFSET(CountryData!$A$1,'Quality check'!$A190-1,'Quality check'!AZ$1-1)),"")</f>
        <v/>
      </c>
      <c r="BA190" s="202" t="str">
        <f ca="1">IF(AND(ISNUMBER($A190),ISNUMBER(BA$1)),IF(OFFSET(CountryData!$A$1,'Quality check'!$A190-1,'Quality check'!BA$1-1)=0,"",OFFSET(CountryData!$A$1,'Quality check'!$A190-1,'Quality check'!BA$1-1)),"")</f>
        <v/>
      </c>
      <c r="BB190" s="202" t="str">
        <f ca="1">IF(AND(ISNUMBER($A190),ISNUMBER(BB$1)),IF(OFFSET(CountryData!$A$1,'Quality check'!$A190-1,'Quality check'!BB$1-1)=0,"",OFFSET(CountryData!$A$1,'Quality check'!$A190-1,'Quality check'!BB$1-1)),"")</f>
        <v/>
      </c>
      <c r="BC190" s="202" t="str">
        <f ca="1">IF(AND(ISNUMBER($A190),ISNUMBER(BC$1)),IF(OFFSET(CountryData!$A$1,'Quality check'!$A190-1,'Quality check'!BC$1-1)=0,"",OFFSET(CountryData!$A$1,'Quality check'!$A190-1,'Quality check'!BC$1-1)),"")</f>
        <v/>
      </c>
      <c r="BD190" s="313" t="str">
        <f ca="1">IF(AND(ISNUMBER($A190),ISNUMBER(BD$1)),IF(OFFSET(CountryData!$A$1,'Quality check'!$A190-1,'Quality check'!BD$1-1)=0,"",OFFSET(CountryData!$A$1,'Quality check'!$A190-1,'Quality check'!BD$1-1)),"")</f>
        <v/>
      </c>
      <c r="BE190" s="313" t="str">
        <f ca="1">IF(AND(ISNUMBER($A190),ISNUMBER(BE$1)),IF(OFFSET(CountryData!$A$1,'Quality check'!$A190-1,'Quality check'!BE$1-1)=0,"",OFFSET(CountryData!$A$1,'Quality check'!$A190-1,'Quality check'!BE$1-1)),"")</f>
        <v/>
      </c>
      <c r="BF190" s="313" t="str">
        <f ca="1">IF(AND(ISNUMBER($A190),ISNUMBER(BF$1)),IF(OFFSET(CountryData!$A$1,'Quality check'!$A190-1,'Quality check'!BF$1-1)=0,"",OFFSET(CountryData!$A$1,'Quality check'!$A190-1,'Quality check'!BF$1-1)),"")</f>
        <v/>
      </c>
      <c r="BG190" s="203" t="str">
        <f ca="1">IF(AND(ISNUMBER($A190),ISNUMBER(BG$1)),IF(OFFSET(CountryData!$A$1,'Quality check'!$A190-1,'Quality check'!BG$1-1)=0,"",OFFSET(CountryData!$A$1,'Quality check'!$A190-1,'Quality check'!BG$1-1)),"")</f>
        <v/>
      </c>
      <c r="BH190" s="202" t="str">
        <f ca="1">IF(AND(ISNUMBER($A190),ISNUMBER(BH$1)),IF(OFFSET(CountryData!$A$1,'Quality check'!$A190-1,'Quality check'!BH$1-1)=0,"",OFFSET(CountryData!$A$1,'Quality check'!$A190-1,'Quality check'!BH$1-1)),"")</f>
        <v/>
      </c>
      <c r="BI190" s="203" t="str">
        <f ca="1">IF(AND(ISNUMBER($A190),ISNUMBER(BI$1)),IF(OFFSET(CountryData!$A$1,'Quality check'!$A190-1,'Quality check'!BI$1-1)=0,"",OFFSET(CountryData!$A$1,'Quality check'!$A190-1,'Quality check'!BI$1-1)),"")</f>
        <v/>
      </c>
      <c r="BJ190" s="202" t="str">
        <f ca="1">IF(AND(ISNUMBER($A190),ISNUMBER(BJ$1)),IF(OFFSET(CountryData!$A$1,'Quality check'!$A190-1,'Quality check'!BJ$1-1)=0,"",OFFSET(CountryData!$A$1,'Quality check'!$A190-1,'Quality check'!BJ$1-1)),"")</f>
        <v/>
      </c>
      <c r="BK190" s="202" t="str">
        <f ca="1">IF(AND(ISNUMBER($A190),ISNUMBER(BK$1)),IF(OFFSET(CountryData!$A$1,'Quality check'!$A190-1,'Quality check'!BK$1-1)=0,"",OFFSET(CountryData!$A$1,'Quality check'!$A190-1,'Quality check'!BK$1-1)),"")</f>
        <v/>
      </c>
      <c r="BL190" s="308" t="str">
        <f ca="1">IF(AND(ISNUMBER($A190),ISNUMBER(BL$1)),IF(OFFSET(CountryData!$A$1,'Quality check'!$A190-1,'Quality check'!BL$1-1)=0,"",OFFSET(CountryData!$A$1,'Quality check'!$A190-1,'Quality check'!BL$1-1)),"")</f>
        <v/>
      </c>
      <c r="BM190" s="308" t="str">
        <f ca="1">IF(AND(ISNUMBER($A190),ISNUMBER(BM$1)),IF(OFFSET(CountryData!$A$1,'Quality check'!$A190-1,'Quality check'!BM$1-1)=0,"",OFFSET(CountryData!$A$1,'Quality check'!$A190-1,'Quality check'!BM$1-1)),"")</f>
        <v/>
      </c>
      <c r="BN190" s="308" t="str">
        <f ca="1">IF(AND(ISNUMBER($A190),ISNUMBER(BN$1)),IF(OFFSET(CountryData!$A$1,'Quality check'!$A190-1,'Quality check'!BN$1-1)=0,"",OFFSET(CountryData!$A$1,'Quality check'!$A190-1,'Quality check'!BN$1-1)),"")</f>
        <v/>
      </c>
      <c r="BO190" s="308" t="str">
        <f ca="1">IF(AND(ISNUMBER($A190),ISNUMBER(BO$1)),IF(OFFSET(CountryData!$A$1,'Quality check'!$A190-1,'Quality check'!BO$1-1)=0,"",OFFSET(CountryData!$A$1,'Quality check'!$A190-1,'Quality check'!BO$1-1)),"")</f>
        <v/>
      </c>
      <c r="BP190" s="308" t="str">
        <f ca="1">IF(AND(ISNUMBER($A190),ISNUMBER(BP$1)),IF(OFFSET(CountryData!$A$1,'Quality check'!$A190-1,'Quality check'!BP$1-1)=0,"",OFFSET(CountryData!$A$1,'Quality check'!$A190-1,'Quality check'!BP$1-1)),"")</f>
        <v/>
      </c>
      <c r="BQ190" s="308" t="str">
        <f ca="1">IF(AND(ISNUMBER($A190),ISNUMBER(BQ$1)),IF(OFFSET(CountryData!$A$1,'Quality check'!$A190-1,'Quality check'!BQ$1-1)=0,"",OFFSET(CountryData!$A$1,'Quality check'!$A190-1,'Quality check'!BQ$1-1)),"")</f>
        <v/>
      </c>
      <c r="BR190" s="308" t="str">
        <f ca="1">IF(AND(ISNUMBER($A190),ISNUMBER(BR$1)),IF(OFFSET(CountryData!$A$1,'Quality check'!$A190-1,'Quality check'!BR$1-1)=0,"",OFFSET(CountryData!$A$1,'Quality check'!$A190-1,'Quality check'!BR$1-1)),"")</f>
        <v/>
      </c>
      <c r="BS190" s="308" t="str">
        <f ca="1">IF(AND(ISNUMBER($A190),ISNUMBER(BS$1)),IF(OFFSET(CountryData!$A$1,'Quality check'!$A190-1,'Quality check'!BS$1-1)=0,"",OFFSET(CountryData!$A$1,'Quality check'!$A190-1,'Quality check'!BS$1-1)),"")</f>
        <v/>
      </c>
      <c r="BT190" s="308" t="str">
        <f ca="1">IF(AND(ISNUMBER($A190),ISNUMBER(BT$1)),IF(OFFSET(CountryData!$A$1,'Quality check'!$A190-1,'Quality check'!BT$1-1)=0,"",OFFSET(CountryData!$A$1,'Quality check'!$A190-1,'Quality check'!BT$1-1)),"")</f>
        <v/>
      </c>
      <c r="BU190" s="308" t="str">
        <f ca="1">IF(AND(ISNUMBER($A190),ISNUMBER(BU$1)),IF(OFFSET(CountryData!$A$1,'Quality check'!$A190-1,'Quality check'!BU$1-1)=0,"",OFFSET(CountryData!$A$1,'Quality check'!$A190-1,'Quality check'!BU$1-1)),"")</f>
        <v/>
      </c>
      <c r="BV190" s="308" t="str">
        <f ca="1">IF(AND(ISNUMBER($A190),ISNUMBER(BV$1)),IF(OFFSET(CountryData!$A$1,'Quality check'!$A190-1,'Quality check'!BV$1-1)=0,"",OFFSET(CountryData!$A$1,'Quality check'!$A190-1,'Quality check'!BV$1-1)),"")</f>
        <v/>
      </c>
      <c r="BW190" s="308" t="str">
        <f ca="1">IF(AND(ISNUMBER($A190),ISNUMBER(BW$1)),IF(OFFSET(CountryData!$A$1,'Quality check'!$A190-1,'Quality check'!BW$1-1)=0,"",OFFSET(CountryData!$A$1,'Quality check'!$A190-1,'Quality check'!BW$1-1)),"")</f>
        <v/>
      </c>
      <c r="BX190" s="202" t="str">
        <f ca="1">IF(AND(ISNUMBER($A190),ISNUMBER(BX$1)),IF(OFFSET(CountryData!$A$1,'Quality check'!$A190-1,'Quality check'!BX$1-1)=0,"",OFFSET(CountryData!$A$1,'Quality check'!$A190-1,'Quality check'!BX$1-1)),"")</f>
        <v/>
      </c>
      <c r="BY190" s="308" t="str">
        <f ca="1">IF(AND(ISNUMBER($A190),ISNUMBER(BY$1)),IF(OFFSET(CountryData!$A$1,'Quality check'!$A190-1,'Quality check'!BY$1-1)=0,"",OFFSET(CountryData!$A$1,'Quality check'!$A190-1,'Quality check'!BY$1-1)),"")</f>
        <v/>
      </c>
      <c r="BZ190" s="308" t="str">
        <f ca="1">IF(AND(ISNUMBER($A190),ISNUMBER(BZ$1)),IF(OFFSET(CountryData!$A$1,'Quality check'!$A190-1,'Quality check'!BZ$1-1)=0,"",OFFSET(CountryData!$A$1,'Quality check'!$A190-1,'Quality check'!BZ$1-1)),"")</f>
        <v/>
      </c>
      <c r="CA190" s="308" t="str">
        <f ca="1">IF(AND(ISNUMBER($A190),ISNUMBER(CA$1)),IF(OFFSET(CountryData!$A$1,'Quality check'!$A190-1,'Quality check'!CA$1-1)=0,"",OFFSET(CountryData!$A$1,'Quality check'!$A190-1,'Quality check'!CA$1-1)),"")</f>
        <v/>
      </c>
      <c r="CB190" s="308" t="str">
        <f ca="1">IF(AND(ISNUMBER($A190),ISNUMBER(CB$1)),IF(OFFSET(CountryData!$A$1,'Quality check'!$A190-1,'Quality check'!CB$1-1)=0,"",OFFSET(CountryData!$A$1,'Quality check'!$A190-1,'Quality check'!CB$1-1)),"")</f>
        <v/>
      </c>
      <c r="CC190" s="308" t="str">
        <f ca="1">IF(AND(ISNUMBER($A190),ISNUMBER(CC$1)),IF(OFFSET(CountryData!$A$1,'Quality check'!$A190-1,'Quality check'!CC$1-1)=0,"",OFFSET(CountryData!$A$1,'Quality check'!$A190-1,'Quality check'!CC$1-1)),"")</f>
        <v/>
      </c>
      <c r="CD190" s="308" t="str">
        <f ca="1">IF(AND(ISNUMBER($A190),ISNUMBER(CD$1)),IF(OFFSET(CountryData!$A$1,'Quality check'!$A190-1,'Quality check'!CD$1-1)=0,"",OFFSET(CountryData!$A$1,'Quality check'!$A190-1,'Quality check'!CD$1-1)),"")</f>
        <v/>
      </c>
      <c r="CE190" s="308" t="str">
        <f ca="1">IF(AND(ISNUMBER($A190),ISNUMBER(CE$1)),IF(OFFSET(CountryData!$A$1,'Quality check'!$A190-1,'Quality check'!CE$1-1)=0,"",OFFSET(CountryData!$A$1,'Quality check'!$A190-1,'Quality check'!CE$1-1)),"")</f>
        <v/>
      </c>
      <c r="CF190" s="308" t="str">
        <f ca="1">IF(AND(ISNUMBER($A190),ISNUMBER(CF$1)),IF(OFFSET(CountryData!$A$1,'Quality check'!$A190-1,'Quality check'!CF$1-1)=0,"",OFFSET(CountryData!$A$1,'Quality check'!$A190-1,'Quality check'!CF$1-1)),"")</f>
        <v/>
      </c>
      <c r="CG190" s="308" t="str">
        <f ca="1">IF(AND(ISNUMBER($A190),ISNUMBER(CG$1)),IF(OFFSET(CountryData!$A$1,'Quality check'!$A190-1,'Quality check'!CG$1-1)=0,"",OFFSET(CountryData!$A$1,'Quality check'!$A190-1,'Quality check'!CG$1-1)),"")</f>
        <v/>
      </c>
      <c r="CH190" s="308" t="str">
        <f ca="1">IF(AND(ISNUMBER($A190),ISNUMBER(CH$1)),IF(OFFSET(CountryData!$A$1,'Quality check'!$A190-1,'Quality check'!CH$1-1)=0,"",OFFSET(CountryData!$A$1,'Quality check'!$A190-1,'Quality check'!CH$1-1)),"")</f>
        <v/>
      </c>
      <c r="CI190" s="308" t="str">
        <f ca="1">IF(AND(ISNUMBER($A190),ISNUMBER(CI$1)),IF(OFFSET(CountryData!$A$1,'Quality check'!$A190-1,'Quality check'!CI$1-1)=0,"",OFFSET(CountryData!$A$1,'Quality check'!$A190-1,'Quality check'!CI$1-1)),"")</f>
        <v/>
      </c>
      <c r="CJ190" s="308" t="str">
        <f ca="1">IF(AND(ISNUMBER($A190),ISNUMBER(CJ$1)),IF(OFFSET(CountryData!$A$1,'Quality check'!$A190-1,'Quality check'!CJ$1-1)=0,"",OFFSET(CountryData!$A$1,'Quality check'!$A190-1,'Quality check'!CJ$1-1)),"")</f>
        <v/>
      </c>
      <c r="CK190" s="202" t="str">
        <f ca="1">IF(AND(ISNUMBER($A190),ISNUMBER(CK$1)),IF(OFFSET(CountryData!$A$1,'Quality check'!$A190-1,'Quality check'!CK$1-1)=0,"",OFFSET(CountryData!$A$1,'Quality check'!$A190-1,'Quality check'!CK$1-1)),"")</f>
        <v/>
      </c>
      <c r="CL190" s="308" t="str">
        <f ca="1">IF(AND(ISNUMBER($A190),ISNUMBER(CL$1)),IF(OFFSET(CountryData!$A$1,'Quality check'!$A190-1,'Quality check'!CL$1-1)=0,"",OFFSET(CountryData!$A$1,'Quality check'!$A190-1,'Quality check'!CL$1-1)),"")</f>
        <v/>
      </c>
      <c r="CM190" s="308" t="str">
        <f ca="1">IF(AND(ISNUMBER($A190),ISNUMBER(CM$1)),IF(OFFSET(CountryData!$A$1,'Quality check'!$A190-1,'Quality check'!CM$1-1)=0,"",OFFSET(CountryData!$A$1,'Quality check'!$A190-1,'Quality check'!CM$1-1)),"")</f>
        <v/>
      </c>
      <c r="CN190" s="308" t="str">
        <f ca="1">IF(AND(ISNUMBER($A190),ISNUMBER(CN$1)),IF(OFFSET(CountryData!$A$1,'Quality check'!$A190-1,'Quality check'!CN$1-1)=0,"",OFFSET(CountryData!$A$1,'Quality check'!$A190-1,'Quality check'!CN$1-1)),"")</f>
        <v/>
      </c>
      <c r="CO190" s="308" t="str">
        <f ca="1">IF(AND(ISNUMBER($A190),ISNUMBER(CO$1)),IF(OFFSET(CountryData!$A$1,'Quality check'!$A190-1,'Quality check'!CO$1-1)=0,"",OFFSET(CountryData!$A$1,'Quality check'!$A190-1,'Quality check'!CO$1-1)),"")</f>
        <v/>
      </c>
      <c r="CP190" s="308" t="str">
        <f ca="1">IF(AND(ISNUMBER($A190),ISNUMBER(CP$1)),IF(OFFSET(CountryData!$A$1,'Quality check'!$A190-1,'Quality check'!CP$1-1)=0,"",OFFSET(CountryData!$A$1,'Quality check'!$A190-1,'Quality check'!CP$1-1)),"")</f>
        <v/>
      </c>
      <c r="CQ190" s="308" t="str">
        <f ca="1">IF(AND(ISNUMBER($A190),ISNUMBER(CQ$1)),IF(OFFSET(CountryData!$A$1,'Quality check'!$A190-1,'Quality check'!CQ$1-1)=0,"",OFFSET(CountryData!$A$1,'Quality check'!$A190-1,'Quality check'!CQ$1-1)),"")</f>
        <v/>
      </c>
      <c r="CR190" s="203" t="str">
        <f ca="1">IF(AND(ISNUMBER($A190),ISNUMBER(CR$1)),IF(OFFSET(CountryData!$A$1,'Quality check'!$A190-1,'Quality check'!CR$1-1)=0,"",OFFSET(CountryData!$A$1,'Quality check'!$A190-1,'Quality check'!CR$1-1)),"")</f>
        <v/>
      </c>
      <c r="CS190" s="203" t="str">
        <f ca="1">IF(AND(ISNUMBER($A190),ISNUMBER(CS$1)),IF(OFFSET(CountryData!$A$1,'Quality check'!$A190-1,'Quality check'!CS$1-1)=0,"",OFFSET(CountryData!$A$1,'Quality check'!$A190-1,'Quality check'!CS$1-1)),"")</f>
        <v/>
      </c>
      <c r="CT190" s="203" t="str">
        <f ca="1">IF(AND(ISNUMBER($A190),ISNUMBER(CT$1)),IF(OFFSET(CountryData!$A$1,'Quality check'!$A190-1,'Quality check'!CT$1-1)=0,"",OFFSET(CountryData!$A$1,'Quality check'!$A190-1,'Quality check'!CT$1-1)),"")</f>
        <v/>
      </c>
      <c r="CU190" s="203" t="str">
        <f ca="1">IF(AND(ISNUMBER($A190),ISNUMBER(CU$1)),IF(OFFSET(CountryData!$A$1,'Quality check'!$A190-1,'Quality check'!CU$1-1)=0,"",OFFSET(CountryData!$A$1,'Quality check'!$A190-1,'Quality check'!CU$1-1)),"")</f>
        <v/>
      </c>
      <c r="CV190" s="203" t="str">
        <f ca="1">IF(AND(ISNUMBER($A190),ISNUMBER(CV$1)),IF(OFFSET(CountryData!$A$1,'Quality check'!$A190-1,'Quality check'!CV$1-1)=0,"",OFFSET(CountryData!$A$1,'Quality check'!$A190-1,'Quality check'!CV$1-1)),"")</f>
        <v/>
      </c>
      <c r="CW190" s="203" t="str">
        <f ca="1">IF(AND(ISNUMBER($A190),ISNUMBER(CW$1)),IF(OFFSET(CountryData!$A$1,'Quality check'!$A190-1,'Quality check'!CW$1-1)=0,"",OFFSET(CountryData!$A$1,'Quality check'!$A190-1,'Quality check'!CW$1-1)),"")</f>
        <v/>
      </c>
      <c r="CX190" s="203" t="str">
        <f ca="1">IF(AND(ISNUMBER($A190),ISNUMBER(CX$1)),IF(OFFSET(CountryData!$A$1,'Quality check'!$A190-1,'Quality check'!CX$1-1)=0,"",OFFSET(CountryData!$A$1,'Quality check'!$A190-1,'Quality check'!CX$1-1)),"")</f>
        <v/>
      </c>
      <c r="CY190" s="203" t="str">
        <f ca="1">IF(AND(ISNUMBER($A190),ISNUMBER(CY$1)),IF(OFFSET(CountryData!$A$1,'Quality check'!$A190-1,'Quality check'!CY$1-1)=0,"",OFFSET(CountryData!$A$1,'Quality check'!$A190-1,'Quality check'!CY$1-1)),"")</f>
        <v/>
      </c>
      <c r="CZ190" s="308" t="str">
        <f ca="1">IF(AND(ISNUMBER($A190),ISNUMBER(CZ$1)),IF(OFFSET(CountryData!$A$1,'Quality check'!$A190-1,'Quality check'!CZ$1-1)=0,"",OFFSET(CountryData!$A$1,'Quality check'!$A190-1,'Quality check'!CZ$1-1)),"")</f>
        <v/>
      </c>
      <c r="DA190" s="308" t="str">
        <f ca="1">IF(AND(ISNUMBER($A190),ISNUMBER(DA$1)),IF(OFFSET(CountryData!$A$1,'Quality check'!$A190-1,'Quality check'!DA$1-1)=0,"",OFFSET(CountryData!$A$1,'Quality check'!$A190-1,'Quality check'!DA$1-1)),"")</f>
        <v/>
      </c>
      <c r="DB190" s="202" t="str">
        <f ca="1">IF(AND(ISNUMBER($A190),ISNUMBER(DB$1)),IF(OFFSET(CountryData!$A$1,'Quality check'!$A190-1,'Quality check'!DB$1-1)=0,"",OFFSET(CountryData!$A$1,'Quality check'!$A190-1,'Quality check'!DB$1-1)),"")</f>
        <v/>
      </c>
      <c r="DC190" s="308" t="str">
        <f ca="1">IF(AND(ISNUMBER($A190),ISNUMBER(DC$1)),IF(OFFSET(CountryData!$A$1,'Quality check'!$A190-1,'Quality check'!DC$1-1)=0,"",OFFSET(CountryData!$A$1,'Quality check'!$A190-1,'Quality check'!DC$1-1)),"")</f>
        <v/>
      </c>
      <c r="DD190" s="308" t="str">
        <f ca="1">IF(AND(ISNUMBER($A190),ISNUMBER(DD$1)),IF(OFFSET(CountryData!$A$1,'Quality check'!$A190-1,'Quality check'!DD$1-1)=0,"",OFFSET(CountryData!$A$1,'Quality check'!$A190-1,'Quality check'!DD$1-1)),"")</f>
        <v/>
      </c>
      <c r="DE190" s="202" t="str">
        <f ca="1">IF(AND(ISNUMBER($A190),ISNUMBER(DE$1)),IF(OFFSET(CountryData!$A$1,'Quality check'!$A190-1,'Quality check'!DE$1-1)=0,"",OFFSET(CountryData!$A$1,'Quality check'!$A190-1,'Quality check'!DE$1-1)),"")</f>
        <v/>
      </c>
      <c r="DF190" s="203" t="str">
        <f ca="1">IF(AND(ISNUMBER($A190),ISNUMBER(DF$1)),IF(OFFSET(CountryData!$A$1,'Quality check'!$A190-1,'Quality check'!DF$1-1)=0,"",OFFSET(CountryData!$A$1,'Quality check'!$A190-1,'Quality check'!DF$1-1)),"")</f>
        <v/>
      </c>
      <c r="DG190" s="308" t="str">
        <f ca="1">IF(AND(ISNUMBER($A190),ISNUMBER(DG$1)),IF(OFFSET(CountryData!$A$1,'Quality check'!$A190-1,'Quality check'!DG$1-1)=0,"",OFFSET(CountryData!$A$1,'Quality check'!$A190-1,'Quality check'!DG$1-1)),"")</f>
        <v/>
      </c>
      <c r="DH190" s="203" t="str">
        <f ca="1">IF(AND(ISNUMBER($A190),ISNUMBER(DH$1)),IF(OFFSET(CountryData!$A$1,'Quality check'!$A190-1,'Quality check'!DH$1-1)=0,"",OFFSET(CountryData!$A$1,'Quality check'!$A190-1,'Quality check'!DH$1-1)),"")</f>
        <v/>
      </c>
      <c r="DI190" s="308" t="str">
        <f ca="1">IF(AND(ISNUMBER($A190),ISNUMBER(DI$1)),IF(OFFSET(CountryData!$A$1,'Quality check'!$A190-1,'Quality check'!DI$1-1)=0,"",OFFSET(CountryData!$A$1,'Quality check'!$A190-1,'Quality check'!DI$1-1)),"")</f>
        <v/>
      </c>
      <c r="DJ190" s="308" t="str">
        <f ca="1">IF(AND(ISNUMBER($A190),ISNUMBER(DJ$1)),IF(OFFSET(CountryData!$A$1,'Quality check'!$A190-1,'Quality check'!DJ$1-1)=0,"",OFFSET(CountryData!$A$1,'Quality check'!$A190-1,'Quality check'!DJ$1-1)),"")</f>
        <v/>
      </c>
      <c r="DK190" s="203" t="str">
        <f ca="1">IF(AND(ISNUMBER($A190),ISNUMBER(DK$1)),IF(OFFSET(CountryData!$A$1,'Quality check'!$A190-1,'Quality check'!DK$1-1)=0,"",OFFSET(CountryData!$A$1,'Quality check'!$A190-1,'Quality check'!DK$1-1)),"")</f>
        <v/>
      </c>
      <c r="DL190" s="203" t="str">
        <f ca="1">IF(AND(ISNUMBER($A190),ISNUMBER(DL$1)),IF(OFFSET(CountryData!$A$1,'Quality check'!$A190-1,'Quality check'!DL$1-1)=0,"",OFFSET(CountryData!$A$1,'Quality check'!$A190-1,'Quality check'!DL$1-1)),"")</f>
        <v/>
      </c>
      <c r="DM190" s="203" t="str">
        <f ca="1">IF(AND(ISNUMBER($A190),ISNUMBER(DM$1)),IF(OFFSET(CountryData!$A$1,'Quality check'!$A190-1,'Quality check'!DM$1-1)=0,"",OFFSET(CountryData!$A$1,'Quality check'!$A190-1,'Quality check'!DM$1-1)),"")</f>
        <v/>
      </c>
      <c r="DN190" s="203" t="str">
        <f ca="1">IF(AND(ISNUMBER($A190),ISNUMBER(DN$1)),IF(OFFSET(CountryData!$A$1,'Quality check'!$A190-1,'Quality check'!DN$1-1)=0,"",OFFSET(CountryData!$A$1,'Quality check'!$A190-1,'Quality check'!DN$1-1)),"")</f>
        <v/>
      </c>
      <c r="DO190" t="str">
        <f ca="1">IF(AND(ISNUMBER($A190),ISNUMBER(DO$1)),IF(OFFSET(CountryData!$A$1,'Quality check'!$A190-1,'Quality check'!DO$1-1)=0,"",OFFSET(CountryData!$A$1,'Quality check'!$A190-1,'Quality check'!DO$1-1)),"")</f>
        <v/>
      </c>
      <c r="DP190" t="str">
        <f ca="1">IF(AND(ISNUMBER($A190),ISNUMBER(DP$1)),IF(OFFSET(CountryData!$A$1,'Quality check'!$A190-1,'Quality check'!DP$1-1)=0,"",OFFSET(CountryData!$A$1,'Quality check'!$A190-1,'Quality check'!DP$1-1)),"")</f>
        <v/>
      </c>
      <c r="EF190" t="str">
        <f t="shared" si="17"/>
        <v/>
      </c>
      <c r="EG190" t="str">
        <f t="shared" si="18"/>
        <v/>
      </c>
      <c r="EH190" t="str">
        <f t="shared" si="16"/>
        <v/>
      </c>
    </row>
    <row r="191" spans="1:138" x14ac:dyDescent="0.25">
      <c r="A191" s="114" t="str">
        <f>IF(ISNUMBER(MATCH(C191,CountryData!$EM:$EM,0)),MATCH(C191,CountryData!$EM:$EM,0),"")</f>
        <v/>
      </c>
      <c r="F191" s="203" t="str">
        <f ca="1">IF(AND(ISNUMBER($A191),ISNUMBER(F$1)),IF(OFFSET(CountryData!$A$1,'Quality check'!$A191-1,'Quality check'!F$1-1)=0,"",OFFSET(CountryData!$A$1,'Quality check'!$A191-1,'Quality check'!F$1-1)),"")</f>
        <v/>
      </c>
      <c r="G191" s="203" t="str">
        <f ca="1">IF(AND(ISNUMBER($A191),ISNUMBER(G$1)),IF(OFFSET(CountryData!$A$1,'Quality check'!$A191-1,'Quality check'!G$1-1)=0,"",OFFSET(CountryData!$A$1,'Quality check'!$A191-1,'Quality check'!G$1-1)),"")</f>
        <v/>
      </c>
      <c r="H191" s="202" t="str">
        <f ca="1">IF(AND(ISNUMBER($A191),ISNUMBER(H$1)),IF(OFFSET(CountryData!$A$1,'Quality check'!$A191-1,'Quality check'!H$1-1)=0,"",OFFSET(CountryData!$A$1,'Quality check'!$A191-1,'Quality check'!H$1-1)),"")</f>
        <v/>
      </c>
      <c r="I191" s="202" t="str">
        <f ca="1">IF(AND(ISNUMBER($A191),ISNUMBER(I$1)),IF(OFFSET(CountryData!$A$1,'Quality check'!$A191-1,'Quality check'!I$1-1)=0,"",OFFSET(CountryData!$A$1,'Quality check'!$A191-1,'Quality check'!I$1-1)),"")</f>
        <v/>
      </c>
      <c r="J191" s="203" t="str">
        <f ca="1">IF(AND(ISNUMBER($A191),ISNUMBER(J$1)),IF(OFFSET(CountryData!$A$1,'Quality check'!$A191-1,'Quality check'!J$1-1)=0,"",OFFSET(CountryData!$A$1,'Quality check'!$A191-1,'Quality check'!J$1-1)),"")</f>
        <v/>
      </c>
      <c r="K191" s="203" t="str">
        <f ca="1">IF(AND(ISNUMBER($A191),ISNUMBER(K$1)),IF(OFFSET(CountryData!$A$1,'Quality check'!$A191-1,'Quality check'!K$1-1)=0,"",OFFSET(CountryData!$A$1,'Quality check'!$A191-1,'Quality check'!K$1-1)),"")</f>
        <v/>
      </c>
      <c r="L191" s="203" t="str">
        <f ca="1">IF(AND(ISNUMBER($A191),ISNUMBER(L$1)),IF(OFFSET(CountryData!$A$1,'Quality check'!$A191-1,'Quality check'!L$1-1)=0,"",OFFSET(CountryData!$A$1,'Quality check'!$A191-1,'Quality check'!L$1-1)),"")</f>
        <v/>
      </c>
      <c r="M191" s="203" t="str">
        <f ca="1">IF(AND(ISNUMBER($A191),ISNUMBER(M$1)),IF(OFFSET(CountryData!$A$1,'Quality check'!$A191-1,'Quality check'!M$1-1)=0,"",OFFSET(CountryData!$A$1,'Quality check'!$A191-1,'Quality check'!M$1-1)),"")</f>
        <v/>
      </c>
      <c r="N191" s="203" t="str">
        <f ca="1">IF(AND(ISNUMBER($A191),ISNUMBER(N$1)),IF(OFFSET(CountryData!$A$1,'Quality check'!$A191-1,'Quality check'!N$1-1)=0,"",OFFSET(CountryData!$A$1,'Quality check'!$A191-1,'Quality check'!N$1-1)),"")</f>
        <v/>
      </c>
      <c r="O191" s="203" t="str">
        <f ca="1">IF(AND(ISNUMBER($A191),ISNUMBER(O$1)),IF(OFFSET(CountryData!$A$1,'Quality check'!$A191-1,'Quality check'!O$1-1)=0,"",OFFSET(CountryData!$A$1,'Quality check'!$A191-1,'Quality check'!O$1-1)),"")</f>
        <v/>
      </c>
      <c r="P191" s="203" t="str">
        <f ca="1">IF(AND(ISNUMBER($A191),ISNUMBER(P$1)),IF(OFFSET(CountryData!$A$1,'Quality check'!$A191-1,'Quality check'!P$1-1)=0,"",OFFSET(CountryData!$A$1,'Quality check'!$A191-1,'Quality check'!P$1-1)),"")</f>
        <v/>
      </c>
      <c r="Q191" s="203" t="str">
        <f ca="1">IF(AND(ISNUMBER($A191),ISNUMBER(Q$1)),IF(OFFSET(CountryData!$A$1,'Quality check'!$A191-1,'Quality check'!Q$1-1)=0,"",OFFSET(CountryData!$A$1,'Quality check'!$A191-1,'Quality check'!Q$1-1)),"")</f>
        <v/>
      </c>
      <c r="R191" s="203" t="str">
        <f ca="1">IF(AND(ISNUMBER($A191),ISNUMBER(R$1)),IF(OFFSET(CountryData!$A$1,'Quality check'!$A191-1,'Quality check'!R$1-1)=0,"",OFFSET(CountryData!$A$1,'Quality check'!$A191-1,'Quality check'!R$1-1)),"")</f>
        <v/>
      </c>
      <c r="S191" s="203" t="str">
        <f ca="1">IF(AND(ISNUMBER($A191),ISNUMBER(S$1)),IF(OFFSET(CountryData!$A$1,'Quality check'!$A191-1,'Quality check'!S$1-1)=0,"",OFFSET(CountryData!$A$1,'Quality check'!$A191-1,'Quality check'!S$1-1)),"")</f>
        <v/>
      </c>
      <c r="T191" s="202" t="str">
        <f ca="1">IF(AND(ISNUMBER($A191),ISNUMBER(T$1)),IF(OFFSET(CountryData!$A$1,'Quality check'!$A191-1,'Quality check'!T$1-1)=0,"",OFFSET(CountryData!$A$1,'Quality check'!$A191-1,'Quality check'!T$1-1)),"")</f>
        <v/>
      </c>
      <c r="U191" s="203" t="str">
        <f ca="1">IF(AND(ISNUMBER($A191),ISNUMBER(U$1)),IF(OFFSET(CountryData!$A$1,'Quality check'!$A191-1,'Quality check'!U$1-1)=0,"",OFFSET(CountryData!$A$1,'Quality check'!$A191-1,'Quality check'!U$1-1)),"")</f>
        <v/>
      </c>
      <c r="V191" s="203" t="str">
        <f ca="1">IF(AND(ISNUMBER($A191),ISNUMBER(V$1)),IF(OFFSET(CountryData!$A$1,'Quality check'!$A191-1,'Quality check'!V$1-1)=0,"",OFFSET(CountryData!$A$1,'Quality check'!$A191-1,'Quality check'!V$1-1)),"")</f>
        <v/>
      </c>
      <c r="W191" s="202" t="str">
        <f ca="1">IF(AND(ISNUMBER($A191),ISNUMBER(W$1)),IF(OFFSET(CountryData!$A$1,'Quality check'!$A191-1,'Quality check'!W$1-1)=0,"",OFFSET(CountryData!$A$1,'Quality check'!$A191-1,'Quality check'!W$1-1)),"")</f>
        <v/>
      </c>
      <c r="X191" s="202" t="str">
        <f ca="1">IF(AND(ISNUMBER($A191),ISNUMBER(X$1)),IF(OFFSET(CountryData!$A$1,'Quality check'!$A191-1,'Quality check'!X$1-1)=0,"",OFFSET(CountryData!$A$1,'Quality check'!$A191-1,'Quality check'!X$1-1)),"")</f>
        <v/>
      </c>
      <c r="Y191" s="202" t="str">
        <f ca="1">IF(AND(ISNUMBER($A191),ISNUMBER(Y$1)),IF(OFFSET(CountryData!$A$1,'Quality check'!$A191-1,'Quality check'!Y$1-1)=0,"",OFFSET(CountryData!$A$1,'Quality check'!$A191-1,'Quality check'!Y$1-1)),"")</f>
        <v/>
      </c>
      <c r="Z191" s="202" t="str">
        <f ca="1">IF(AND(ISNUMBER($A191),ISNUMBER(Z$1)),IF(OFFSET(CountryData!$A$1,'Quality check'!$A191-1,'Quality check'!Z$1-1)=0,"",OFFSET(CountryData!$A$1,'Quality check'!$A191-1,'Quality check'!Z$1-1)),"")</f>
        <v/>
      </c>
      <c r="AA191" s="203" t="str">
        <f ca="1">IF(AND(ISNUMBER($A191),ISNUMBER(AA$1)),IF(OFFSET(CountryData!$A$1,'Quality check'!$A191-1,'Quality check'!AA$1-1)=0,"",OFFSET(CountryData!$A$1,'Quality check'!$A191-1,'Quality check'!AA$1-1)),"")</f>
        <v/>
      </c>
      <c r="AB191" s="203" t="str">
        <f ca="1">IF(AND(ISNUMBER($A191),ISNUMBER(AB$1)),IF(OFFSET(CountryData!$A$1,'Quality check'!$A191-1,'Quality check'!AB$1-1)=0,"",OFFSET(CountryData!$A$1,'Quality check'!$A191-1,'Quality check'!AB$1-1)),"")</f>
        <v/>
      </c>
      <c r="AC191" s="203" t="str">
        <f ca="1">IF(AND(ISNUMBER($A191),ISNUMBER(AC$1)),IF(OFFSET(CountryData!$A$1,'Quality check'!$A191-1,'Quality check'!AC$1-1)=0,"",OFFSET(CountryData!$A$1,'Quality check'!$A191-1,'Quality check'!AC$1-1)),"")</f>
        <v/>
      </c>
      <c r="AD191" s="203" t="str">
        <f ca="1">IF(AND(ISNUMBER($A191),ISNUMBER(AD$1)),IF(OFFSET(CountryData!$A$1,'Quality check'!$A191-1,'Quality check'!AD$1-1)=0,"",OFFSET(CountryData!$A$1,'Quality check'!$A191-1,'Quality check'!AD$1-1)),"")</f>
        <v/>
      </c>
      <c r="AE191" s="202" t="str">
        <f ca="1">IF(AND(ISNUMBER($A191),ISNUMBER(AE$1)),IF(OFFSET(CountryData!$A$1,'Quality check'!$A191-1,'Quality check'!AE$1-1)=0,"",OFFSET(CountryData!$A$1,'Quality check'!$A191-1,'Quality check'!AE$1-1)),"")</f>
        <v/>
      </c>
      <c r="AF191" s="308" t="str">
        <f ca="1">IF(AND(ISNUMBER($A191),ISNUMBER(AF$1)),IF(OFFSET(CountryData!$A$1,'Quality check'!$A191-1,'Quality check'!AF$1-1)=0,"",OFFSET(CountryData!$A$1,'Quality check'!$A191-1,'Quality check'!AF$1-1)),"")</f>
        <v/>
      </c>
      <c r="AG191" s="203" t="str">
        <f ca="1">IF(AND(ISNUMBER($A191),ISNUMBER(AG$1)),IF(OFFSET(CountryData!$A$1,'Quality check'!$A191-1,'Quality check'!AG$1-1)=0,"",OFFSET(CountryData!$A$1,'Quality check'!$A191-1,'Quality check'!AG$1-1)),"")</f>
        <v/>
      </c>
      <c r="AH191" s="203" t="str">
        <f ca="1">IF(AND(ISNUMBER($A191),ISNUMBER(AH$1)),IF(OFFSET(CountryData!$A$1,'Quality check'!$A191-1,'Quality check'!AH$1-1)=0,"",OFFSET(CountryData!$A$1,'Quality check'!$A191-1,'Quality check'!AH$1-1)),"")</f>
        <v/>
      </c>
      <c r="AI191" s="203" t="str">
        <f ca="1">IF(AND(ISNUMBER($A191),ISNUMBER(AI$1)),IF(OFFSET(CountryData!$A$1,'Quality check'!$A191-1,'Quality check'!AI$1-1)=0,"",OFFSET(CountryData!$A$1,'Quality check'!$A191-1,'Quality check'!AI$1-1)),"")</f>
        <v/>
      </c>
      <c r="AJ191" s="202" t="str">
        <f ca="1">IF(AND(ISNUMBER($A191),ISNUMBER(AJ$1)),IF(OFFSET(CountryData!$A$1,'Quality check'!$A191-1,'Quality check'!AJ$1-1)=0,"",OFFSET(CountryData!$A$1,'Quality check'!$A191-1,'Quality check'!AJ$1-1)),"")</f>
        <v/>
      </c>
      <c r="AK191" s="202" t="str">
        <f ca="1">IF(AND(ISNUMBER($A191),ISNUMBER(AK$1)),IF(OFFSET(CountryData!$A$1,'Quality check'!$A191-1,'Quality check'!AK$1-1)=0,"",OFFSET(CountryData!$A$1,'Quality check'!$A191-1,'Quality check'!AK$1-1)),"")</f>
        <v/>
      </c>
      <c r="AL191" s="202" t="str">
        <f ca="1">IF(AND(ISNUMBER($A191),ISNUMBER(AL$1)),IF(OFFSET(CountryData!$A$1,'Quality check'!$A191-1,'Quality check'!AL$1-1)=0,"",OFFSET(CountryData!$A$1,'Quality check'!$A191-1,'Quality check'!AL$1-1)),"")</f>
        <v/>
      </c>
      <c r="AM191" s="202" t="str">
        <f ca="1">IF(AND(ISNUMBER($A191),ISNUMBER(AM$1)),IF(OFFSET(CountryData!$A$1,'Quality check'!$A191-1,'Quality check'!AM$1-1)=0,"",OFFSET(CountryData!$A$1,'Quality check'!$A191-1,'Quality check'!AM$1-1)),"")</f>
        <v/>
      </c>
      <c r="AN191" s="202" t="str">
        <f ca="1">IF(AND(ISNUMBER($A191),ISNUMBER(AN$1)),IF(OFFSET(CountryData!$A$1,'Quality check'!$A191-1,'Quality check'!AN$1-1)=0,"",OFFSET(CountryData!$A$1,'Quality check'!$A191-1,'Quality check'!AN$1-1)),"")</f>
        <v/>
      </c>
      <c r="AO191" s="203" t="str">
        <f ca="1">IF(AND(ISNUMBER($A191),ISNUMBER(AO$1)),IF(OFFSET(CountryData!$A$1,'Quality check'!$A191-1,'Quality check'!AO$1-1)=0,"",OFFSET(CountryData!$A$1,'Quality check'!$A191-1,'Quality check'!AO$1-1)),"")</f>
        <v/>
      </c>
      <c r="AP191" s="203" t="str">
        <f ca="1">IF(AND(ISNUMBER($A191),ISNUMBER(AP$1)),IF(OFFSET(CountryData!$A$1,'Quality check'!$A191-1,'Quality check'!AP$1-1)=0,"",OFFSET(CountryData!$A$1,'Quality check'!$A191-1,'Quality check'!AP$1-1)),"")</f>
        <v/>
      </c>
      <c r="AQ191" s="202" t="str">
        <f ca="1">IF(AND(ISNUMBER($A191),ISNUMBER(AQ$1)),IF(OFFSET(CountryData!$A$1,'Quality check'!$A191-1,'Quality check'!AQ$1-1)=0,"",OFFSET(CountryData!$A$1,'Quality check'!$A191-1,'Quality check'!AQ$1-1)),"")</f>
        <v/>
      </c>
      <c r="AR191" s="202" t="str">
        <f ca="1">IF(AND(ISNUMBER($A191),ISNUMBER(AR$1)),IF(OFFSET(CountryData!$A$1,'Quality check'!$A191-1,'Quality check'!AR$1-1)=0,"",OFFSET(CountryData!$A$1,'Quality check'!$A191-1,'Quality check'!AR$1-1)),"")</f>
        <v/>
      </c>
      <c r="AS191" s="202" t="str">
        <f ca="1">IF(AND(ISNUMBER($A191),ISNUMBER(AS$1)),IF(OFFSET(CountryData!$A$1,'Quality check'!$A191-1,'Quality check'!AS$1-1)=0,"",OFFSET(CountryData!$A$1,'Quality check'!$A191-1,'Quality check'!AS$1-1)),"")</f>
        <v/>
      </c>
      <c r="AT191" s="202" t="str">
        <f ca="1">IF(AND(ISNUMBER($A191),ISNUMBER(AT$1)),IF(OFFSET(CountryData!$A$1,'Quality check'!$A191-1,'Quality check'!AT$1-1)=0,"",OFFSET(CountryData!$A$1,'Quality check'!$A191-1,'Quality check'!AT$1-1)),"")</f>
        <v/>
      </c>
      <c r="AU191" s="202" t="str">
        <f ca="1">IF(AND(ISNUMBER($A191),ISNUMBER(AU$1)),IF(OFFSET(CountryData!$A$1,'Quality check'!$A191-1,'Quality check'!AU$1-1)=0,"",OFFSET(CountryData!$A$1,'Quality check'!$A191-1,'Quality check'!AU$1-1)),"")</f>
        <v/>
      </c>
      <c r="AV191" s="202" t="str">
        <f ca="1">IF(AND(ISNUMBER($A191),ISNUMBER(AV$1)),IF(OFFSET(CountryData!$A$1,'Quality check'!$A191-1,'Quality check'!AV$1-1)=0,"",OFFSET(CountryData!$A$1,'Quality check'!$A191-1,'Quality check'!AV$1-1)),"")</f>
        <v/>
      </c>
      <c r="AW191" s="203" t="str">
        <f ca="1">IF(AND(ISNUMBER($A191),ISNUMBER(AW$1)),IF(OFFSET(CountryData!$A$1,'Quality check'!$A191-1,'Quality check'!AW$1-1)=0,"",OFFSET(CountryData!$A$1,'Quality check'!$A191-1,'Quality check'!AW$1-1)),"")</f>
        <v/>
      </c>
      <c r="AX191" s="203" t="str">
        <f ca="1">IF(AND(ISNUMBER($A191),ISNUMBER(AX$1)),IF(OFFSET(CountryData!$A$1,'Quality check'!$A191-1,'Quality check'!AX$1-1)=0,"",OFFSET(CountryData!$A$1,'Quality check'!$A191-1,'Quality check'!AX$1-1)),"")</f>
        <v/>
      </c>
      <c r="AY191" s="202" t="str">
        <f ca="1">IF(AND(ISNUMBER($A191),ISNUMBER(AY$1)),IF(OFFSET(CountryData!$A$1,'Quality check'!$A191-1,'Quality check'!AY$1-1)=0,"",OFFSET(CountryData!$A$1,'Quality check'!$A191-1,'Quality check'!AY$1-1)),"")</f>
        <v/>
      </c>
      <c r="AZ191" s="202" t="str">
        <f ca="1">IF(AND(ISNUMBER($A191),ISNUMBER(AZ$1)),IF(OFFSET(CountryData!$A$1,'Quality check'!$A191-1,'Quality check'!AZ$1-1)=0,"",OFFSET(CountryData!$A$1,'Quality check'!$A191-1,'Quality check'!AZ$1-1)),"")</f>
        <v/>
      </c>
      <c r="BA191" s="202" t="str">
        <f ca="1">IF(AND(ISNUMBER($A191),ISNUMBER(BA$1)),IF(OFFSET(CountryData!$A$1,'Quality check'!$A191-1,'Quality check'!BA$1-1)=0,"",OFFSET(CountryData!$A$1,'Quality check'!$A191-1,'Quality check'!BA$1-1)),"")</f>
        <v/>
      </c>
      <c r="BB191" s="202" t="str">
        <f ca="1">IF(AND(ISNUMBER($A191),ISNUMBER(BB$1)),IF(OFFSET(CountryData!$A$1,'Quality check'!$A191-1,'Quality check'!BB$1-1)=0,"",OFFSET(CountryData!$A$1,'Quality check'!$A191-1,'Quality check'!BB$1-1)),"")</f>
        <v/>
      </c>
      <c r="BC191" s="202" t="str">
        <f ca="1">IF(AND(ISNUMBER($A191),ISNUMBER(BC$1)),IF(OFFSET(CountryData!$A$1,'Quality check'!$A191-1,'Quality check'!BC$1-1)=0,"",OFFSET(CountryData!$A$1,'Quality check'!$A191-1,'Quality check'!BC$1-1)),"")</f>
        <v/>
      </c>
      <c r="BD191" s="313" t="str">
        <f ca="1">IF(AND(ISNUMBER($A191),ISNUMBER(BD$1)),IF(OFFSET(CountryData!$A$1,'Quality check'!$A191-1,'Quality check'!BD$1-1)=0,"",OFFSET(CountryData!$A$1,'Quality check'!$A191-1,'Quality check'!BD$1-1)),"")</f>
        <v/>
      </c>
      <c r="BE191" s="313" t="str">
        <f ca="1">IF(AND(ISNUMBER($A191),ISNUMBER(BE$1)),IF(OFFSET(CountryData!$A$1,'Quality check'!$A191-1,'Quality check'!BE$1-1)=0,"",OFFSET(CountryData!$A$1,'Quality check'!$A191-1,'Quality check'!BE$1-1)),"")</f>
        <v/>
      </c>
      <c r="BF191" s="313" t="str">
        <f ca="1">IF(AND(ISNUMBER($A191),ISNUMBER(BF$1)),IF(OFFSET(CountryData!$A$1,'Quality check'!$A191-1,'Quality check'!BF$1-1)=0,"",OFFSET(CountryData!$A$1,'Quality check'!$A191-1,'Quality check'!BF$1-1)),"")</f>
        <v/>
      </c>
      <c r="BG191" s="203" t="str">
        <f ca="1">IF(AND(ISNUMBER($A191),ISNUMBER(BG$1)),IF(OFFSET(CountryData!$A$1,'Quality check'!$A191-1,'Quality check'!BG$1-1)=0,"",OFFSET(CountryData!$A$1,'Quality check'!$A191-1,'Quality check'!BG$1-1)),"")</f>
        <v/>
      </c>
      <c r="BH191" s="202" t="str">
        <f ca="1">IF(AND(ISNUMBER($A191),ISNUMBER(BH$1)),IF(OFFSET(CountryData!$A$1,'Quality check'!$A191-1,'Quality check'!BH$1-1)=0,"",OFFSET(CountryData!$A$1,'Quality check'!$A191-1,'Quality check'!BH$1-1)),"")</f>
        <v/>
      </c>
      <c r="BI191" s="203" t="str">
        <f ca="1">IF(AND(ISNUMBER($A191),ISNUMBER(BI$1)),IF(OFFSET(CountryData!$A$1,'Quality check'!$A191-1,'Quality check'!BI$1-1)=0,"",OFFSET(CountryData!$A$1,'Quality check'!$A191-1,'Quality check'!BI$1-1)),"")</f>
        <v/>
      </c>
      <c r="BJ191" s="202" t="str">
        <f ca="1">IF(AND(ISNUMBER($A191),ISNUMBER(BJ$1)),IF(OFFSET(CountryData!$A$1,'Quality check'!$A191-1,'Quality check'!BJ$1-1)=0,"",OFFSET(CountryData!$A$1,'Quality check'!$A191-1,'Quality check'!BJ$1-1)),"")</f>
        <v/>
      </c>
      <c r="BK191" s="202" t="str">
        <f ca="1">IF(AND(ISNUMBER($A191),ISNUMBER(BK$1)),IF(OFFSET(CountryData!$A$1,'Quality check'!$A191-1,'Quality check'!BK$1-1)=0,"",OFFSET(CountryData!$A$1,'Quality check'!$A191-1,'Quality check'!BK$1-1)),"")</f>
        <v/>
      </c>
      <c r="BL191" s="308" t="str">
        <f ca="1">IF(AND(ISNUMBER($A191),ISNUMBER(BL$1)),IF(OFFSET(CountryData!$A$1,'Quality check'!$A191-1,'Quality check'!BL$1-1)=0,"",OFFSET(CountryData!$A$1,'Quality check'!$A191-1,'Quality check'!BL$1-1)),"")</f>
        <v/>
      </c>
      <c r="BM191" s="308" t="str">
        <f ca="1">IF(AND(ISNUMBER($A191),ISNUMBER(BM$1)),IF(OFFSET(CountryData!$A$1,'Quality check'!$A191-1,'Quality check'!BM$1-1)=0,"",OFFSET(CountryData!$A$1,'Quality check'!$A191-1,'Quality check'!BM$1-1)),"")</f>
        <v/>
      </c>
      <c r="BN191" s="308" t="str">
        <f ca="1">IF(AND(ISNUMBER($A191),ISNUMBER(BN$1)),IF(OFFSET(CountryData!$A$1,'Quality check'!$A191-1,'Quality check'!BN$1-1)=0,"",OFFSET(CountryData!$A$1,'Quality check'!$A191-1,'Quality check'!BN$1-1)),"")</f>
        <v/>
      </c>
      <c r="BO191" s="308" t="str">
        <f ca="1">IF(AND(ISNUMBER($A191),ISNUMBER(BO$1)),IF(OFFSET(CountryData!$A$1,'Quality check'!$A191-1,'Quality check'!BO$1-1)=0,"",OFFSET(CountryData!$A$1,'Quality check'!$A191-1,'Quality check'!BO$1-1)),"")</f>
        <v/>
      </c>
      <c r="BP191" s="308" t="str">
        <f ca="1">IF(AND(ISNUMBER($A191),ISNUMBER(BP$1)),IF(OFFSET(CountryData!$A$1,'Quality check'!$A191-1,'Quality check'!BP$1-1)=0,"",OFFSET(CountryData!$A$1,'Quality check'!$A191-1,'Quality check'!BP$1-1)),"")</f>
        <v/>
      </c>
      <c r="BQ191" s="308" t="str">
        <f ca="1">IF(AND(ISNUMBER($A191),ISNUMBER(BQ$1)),IF(OFFSET(CountryData!$A$1,'Quality check'!$A191-1,'Quality check'!BQ$1-1)=0,"",OFFSET(CountryData!$A$1,'Quality check'!$A191-1,'Quality check'!BQ$1-1)),"")</f>
        <v/>
      </c>
      <c r="BR191" s="308" t="str">
        <f ca="1">IF(AND(ISNUMBER($A191),ISNUMBER(BR$1)),IF(OFFSET(CountryData!$A$1,'Quality check'!$A191-1,'Quality check'!BR$1-1)=0,"",OFFSET(CountryData!$A$1,'Quality check'!$A191-1,'Quality check'!BR$1-1)),"")</f>
        <v/>
      </c>
      <c r="BS191" s="308" t="str">
        <f ca="1">IF(AND(ISNUMBER($A191),ISNUMBER(BS$1)),IF(OFFSET(CountryData!$A$1,'Quality check'!$A191-1,'Quality check'!BS$1-1)=0,"",OFFSET(CountryData!$A$1,'Quality check'!$A191-1,'Quality check'!BS$1-1)),"")</f>
        <v/>
      </c>
      <c r="BT191" s="308" t="str">
        <f ca="1">IF(AND(ISNUMBER($A191),ISNUMBER(BT$1)),IF(OFFSET(CountryData!$A$1,'Quality check'!$A191-1,'Quality check'!BT$1-1)=0,"",OFFSET(CountryData!$A$1,'Quality check'!$A191-1,'Quality check'!BT$1-1)),"")</f>
        <v/>
      </c>
      <c r="BU191" s="308" t="str">
        <f ca="1">IF(AND(ISNUMBER($A191),ISNUMBER(BU$1)),IF(OFFSET(CountryData!$A$1,'Quality check'!$A191-1,'Quality check'!BU$1-1)=0,"",OFFSET(CountryData!$A$1,'Quality check'!$A191-1,'Quality check'!BU$1-1)),"")</f>
        <v/>
      </c>
      <c r="BV191" s="308" t="str">
        <f ca="1">IF(AND(ISNUMBER($A191),ISNUMBER(BV$1)),IF(OFFSET(CountryData!$A$1,'Quality check'!$A191-1,'Quality check'!BV$1-1)=0,"",OFFSET(CountryData!$A$1,'Quality check'!$A191-1,'Quality check'!BV$1-1)),"")</f>
        <v/>
      </c>
      <c r="BW191" s="308" t="str">
        <f ca="1">IF(AND(ISNUMBER($A191),ISNUMBER(BW$1)),IF(OFFSET(CountryData!$A$1,'Quality check'!$A191-1,'Quality check'!BW$1-1)=0,"",OFFSET(CountryData!$A$1,'Quality check'!$A191-1,'Quality check'!BW$1-1)),"")</f>
        <v/>
      </c>
      <c r="BX191" s="202" t="str">
        <f ca="1">IF(AND(ISNUMBER($A191),ISNUMBER(BX$1)),IF(OFFSET(CountryData!$A$1,'Quality check'!$A191-1,'Quality check'!BX$1-1)=0,"",OFFSET(CountryData!$A$1,'Quality check'!$A191-1,'Quality check'!BX$1-1)),"")</f>
        <v/>
      </c>
      <c r="BY191" s="308" t="str">
        <f ca="1">IF(AND(ISNUMBER($A191),ISNUMBER(BY$1)),IF(OFFSET(CountryData!$A$1,'Quality check'!$A191-1,'Quality check'!BY$1-1)=0,"",OFFSET(CountryData!$A$1,'Quality check'!$A191-1,'Quality check'!BY$1-1)),"")</f>
        <v/>
      </c>
      <c r="BZ191" s="308" t="str">
        <f ca="1">IF(AND(ISNUMBER($A191),ISNUMBER(BZ$1)),IF(OFFSET(CountryData!$A$1,'Quality check'!$A191-1,'Quality check'!BZ$1-1)=0,"",OFFSET(CountryData!$A$1,'Quality check'!$A191-1,'Quality check'!BZ$1-1)),"")</f>
        <v/>
      </c>
      <c r="CA191" s="308" t="str">
        <f ca="1">IF(AND(ISNUMBER($A191),ISNUMBER(CA$1)),IF(OFFSET(CountryData!$A$1,'Quality check'!$A191-1,'Quality check'!CA$1-1)=0,"",OFFSET(CountryData!$A$1,'Quality check'!$A191-1,'Quality check'!CA$1-1)),"")</f>
        <v/>
      </c>
      <c r="CB191" s="308" t="str">
        <f ca="1">IF(AND(ISNUMBER($A191),ISNUMBER(CB$1)),IF(OFFSET(CountryData!$A$1,'Quality check'!$A191-1,'Quality check'!CB$1-1)=0,"",OFFSET(CountryData!$A$1,'Quality check'!$A191-1,'Quality check'!CB$1-1)),"")</f>
        <v/>
      </c>
      <c r="CC191" s="308" t="str">
        <f ca="1">IF(AND(ISNUMBER($A191),ISNUMBER(CC$1)),IF(OFFSET(CountryData!$A$1,'Quality check'!$A191-1,'Quality check'!CC$1-1)=0,"",OFFSET(CountryData!$A$1,'Quality check'!$A191-1,'Quality check'!CC$1-1)),"")</f>
        <v/>
      </c>
      <c r="CD191" s="308" t="str">
        <f ca="1">IF(AND(ISNUMBER($A191),ISNUMBER(CD$1)),IF(OFFSET(CountryData!$A$1,'Quality check'!$A191-1,'Quality check'!CD$1-1)=0,"",OFFSET(CountryData!$A$1,'Quality check'!$A191-1,'Quality check'!CD$1-1)),"")</f>
        <v/>
      </c>
      <c r="CE191" s="308" t="str">
        <f ca="1">IF(AND(ISNUMBER($A191),ISNUMBER(CE$1)),IF(OFFSET(CountryData!$A$1,'Quality check'!$A191-1,'Quality check'!CE$1-1)=0,"",OFFSET(CountryData!$A$1,'Quality check'!$A191-1,'Quality check'!CE$1-1)),"")</f>
        <v/>
      </c>
      <c r="CF191" s="308" t="str">
        <f ca="1">IF(AND(ISNUMBER($A191),ISNUMBER(CF$1)),IF(OFFSET(CountryData!$A$1,'Quality check'!$A191-1,'Quality check'!CF$1-1)=0,"",OFFSET(CountryData!$A$1,'Quality check'!$A191-1,'Quality check'!CF$1-1)),"")</f>
        <v/>
      </c>
      <c r="CG191" s="308" t="str">
        <f ca="1">IF(AND(ISNUMBER($A191),ISNUMBER(CG$1)),IF(OFFSET(CountryData!$A$1,'Quality check'!$A191-1,'Quality check'!CG$1-1)=0,"",OFFSET(CountryData!$A$1,'Quality check'!$A191-1,'Quality check'!CG$1-1)),"")</f>
        <v/>
      </c>
      <c r="CH191" s="308" t="str">
        <f ca="1">IF(AND(ISNUMBER($A191),ISNUMBER(CH$1)),IF(OFFSET(CountryData!$A$1,'Quality check'!$A191-1,'Quality check'!CH$1-1)=0,"",OFFSET(CountryData!$A$1,'Quality check'!$A191-1,'Quality check'!CH$1-1)),"")</f>
        <v/>
      </c>
      <c r="CI191" s="308" t="str">
        <f ca="1">IF(AND(ISNUMBER($A191),ISNUMBER(CI$1)),IF(OFFSET(CountryData!$A$1,'Quality check'!$A191-1,'Quality check'!CI$1-1)=0,"",OFFSET(CountryData!$A$1,'Quality check'!$A191-1,'Quality check'!CI$1-1)),"")</f>
        <v/>
      </c>
      <c r="CJ191" s="308" t="str">
        <f ca="1">IF(AND(ISNUMBER($A191),ISNUMBER(CJ$1)),IF(OFFSET(CountryData!$A$1,'Quality check'!$A191-1,'Quality check'!CJ$1-1)=0,"",OFFSET(CountryData!$A$1,'Quality check'!$A191-1,'Quality check'!CJ$1-1)),"")</f>
        <v/>
      </c>
      <c r="CK191" s="202" t="str">
        <f ca="1">IF(AND(ISNUMBER($A191),ISNUMBER(CK$1)),IF(OFFSET(CountryData!$A$1,'Quality check'!$A191-1,'Quality check'!CK$1-1)=0,"",OFFSET(CountryData!$A$1,'Quality check'!$A191-1,'Quality check'!CK$1-1)),"")</f>
        <v/>
      </c>
      <c r="CL191" s="308" t="str">
        <f ca="1">IF(AND(ISNUMBER($A191),ISNUMBER(CL$1)),IF(OFFSET(CountryData!$A$1,'Quality check'!$A191-1,'Quality check'!CL$1-1)=0,"",OFFSET(CountryData!$A$1,'Quality check'!$A191-1,'Quality check'!CL$1-1)),"")</f>
        <v/>
      </c>
      <c r="CM191" s="308" t="str">
        <f ca="1">IF(AND(ISNUMBER($A191),ISNUMBER(CM$1)),IF(OFFSET(CountryData!$A$1,'Quality check'!$A191-1,'Quality check'!CM$1-1)=0,"",OFFSET(CountryData!$A$1,'Quality check'!$A191-1,'Quality check'!CM$1-1)),"")</f>
        <v/>
      </c>
      <c r="CN191" s="308" t="str">
        <f ca="1">IF(AND(ISNUMBER($A191),ISNUMBER(CN$1)),IF(OFFSET(CountryData!$A$1,'Quality check'!$A191-1,'Quality check'!CN$1-1)=0,"",OFFSET(CountryData!$A$1,'Quality check'!$A191-1,'Quality check'!CN$1-1)),"")</f>
        <v/>
      </c>
      <c r="CO191" s="308" t="str">
        <f ca="1">IF(AND(ISNUMBER($A191),ISNUMBER(CO$1)),IF(OFFSET(CountryData!$A$1,'Quality check'!$A191-1,'Quality check'!CO$1-1)=0,"",OFFSET(CountryData!$A$1,'Quality check'!$A191-1,'Quality check'!CO$1-1)),"")</f>
        <v/>
      </c>
      <c r="CP191" s="308" t="str">
        <f ca="1">IF(AND(ISNUMBER($A191),ISNUMBER(CP$1)),IF(OFFSET(CountryData!$A$1,'Quality check'!$A191-1,'Quality check'!CP$1-1)=0,"",OFFSET(CountryData!$A$1,'Quality check'!$A191-1,'Quality check'!CP$1-1)),"")</f>
        <v/>
      </c>
      <c r="CQ191" s="308" t="str">
        <f ca="1">IF(AND(ISNUMBER($A191),ISNUMBER(CQ$1)),IF(OFFSET(CountryData!$A$1,'Quality check'!$A191-1,'Quality check'!CQ$1-1)=0,"",OFFSET(CountryData!$A$1,'Quality check'!$A191-1,'Quality check'!CQ$1-1)),"")</f>
        <v/>
      </c>
      <c r="CR191" s="203" t="str">
        <f ca="1">IF(AND(ISNUMBER($A191),ISNUMBER(CR$1)),IF(OFFSET(CountryData!$A$1,'Quality check'!$A191-1,'Quality check'!CR$1-1)=0,"",OFFSET(CountryData!$A$1,'Quality check'!$A191-1,'Quality check'!CR$1-1)),"")</f>
        <v/>
      </c>
      <c r="CS191" s="203" t="str">
        <f ca="1">IF(AND(ISNUMBER($A191),ISNUMBER(CS$1)),IF(OFFSET(CountryData!$A$1,'Quality check'!$A191-1,'Quality check'!CS$1-1)=0,"",OFFSET(CountryData!$A$1,'Quality check'!$A191-1,'Quality check'!CS$1-1)),"")</f>
        <v/>
      </c>
      <c r="CT191" s="203" t="str">
        <f ca="1">IF(AND(ISNUMBER($A191),ISNUMBER(CT$1)),IF(OFFSET(CountryData!$A$1,'Quality check'!$A191-1,'Quality check'!CT$1-1)=0,"",OFFSET(CountryData!$A$1,'Quality check'!$A191-1,'Quality check'!CT$1-1)),"")</f>
        <v/>
      </c>
      <c r="CU191" s="203" t="str">
        <f ca="1">IF(AND(ISNUMBER($A191),ISNUMBER(CU$1)),IF(OFFSET(CountryData!$A$1,'Quality check'!$A191-1,'Quality check'!CU$1-1)=0,"",OFFSET(CountryData!$A$1,'Quality check'!$A191-1,'Quality check'!CU$1-1)),"")</f>
        <v/>
      </c>
      <c r="CV191" s="203" t="str">
        <f ca="1">IF(AND(ISNUMBER($A191),ISNUMBER(CV$1)),IF(OFFSET(CountryData!$A$1,'Quality check'!$A191-1,'Quality check'!CV$1-1)=0,"",OFFSET(CountryData!$A$1,'Quality check'!$A191-1,'Quality check'!CV$1-1)),"")</f>
        <v/>
      </c>
      <c r="CW191" s="203" t="str">
        <f ca="1">IF(AND(ISNUMBER($A191),ISNUMBER(CW$1)),IF(OFFSET(CountryData!$A$1,'Quality check'!$A191-1,'Quality check'!CW$1-1)=0,"",OFFSET(CountryData!$A$1,'Quality check'!$A191-1,'Quality check'!CW$1-1)),"")</f>
        <v/>
      </c>
      <c r="CX191" s="203" t="str">
        <f ca="1">IF(AND(ISNUMBER($A191),ISNUMBER(CX$1)),IF(OFFSET(CountryData!$A$1,'Quality check'!$A191-1,'Quality check'!CX$1-1)=0,"",OFFSET(CountryData!$A$1,'Quality check'!$A191-1,'Quality check'!CX$1-1)),"")</f>
        <v/>
      </c>
      <c r="CY191" s="203" t="str">
        <f ca="1">IF(AND(ISNUMBER($A191),ISNUMBER(CY$1)),IF(OFFSET(CountryData!$A$1,'Quality check'!$A191-1,'Quality check'!CY$1-1)=0,"",OFFSET(CountryData!$A$1,'Quality check'!$A191-1,'Quality check'!CY$1-1)),"")</f>
        <v/>
      </c>
      <c r="CZ191" s="308" t="str">
        <f ca="1">IF(AND(ISNUMBER($A191),ISNUMBER(CZ$1)),IF(OFFSET(CountryData!$A$1,'Quality check'!$A191-1,'Quality check'!CZ$1-1)=0,"",OFFSET(CountryData!$A$1,'Quality check'!$A191-1,'Quality check'!CZ$1-1)),"")</f>
        <v/>
      </c>
      <c r="DA191" s="308" t="str">
        <f ca="1">IF(AND(ISNUMBER($A191),ISNUMBER(DA$1)),IF(OFFSET(CountryData!$A$1,'Quality check'!$A191-1,'Quality check'!DA$1-1)=0,"",OFFSET(CountryData!$A$1,'Quality check'!$A191-1,'Quality check'!DA$1-1)),"")</f>
        <v/>
      </c>
      <c r="DB191" s="202" t="str">
        <f ca="1">IF(AND(ISNUMBER($A191),ISNUMBER(DB$1)),IF(OFFSET(CountryData!$A$1,'Quality check'!$A191-1,'Quality check'!DB$1-1)=0,"",OFFSET(CountryData!$A$1,'Quality check'!$A191-1,'Quality check'!DB$1-1)),"")</f>
        <v/>
      </c>
      <c r="DC191" s="308" t="str">
        <f ca="1">IF(AND(ISNUMBER($A191),ISNUMBER(DC$1)),IF(OFFSET(CountryData!$A$1,'Quality check'!$A191-1,'Quality check'!DC$1-1)=0,"",OFFSET(CountryData!$A$1,'Quality check'!$A191-1,'Quality check'!DC$1-1)),"")</f>
        <v/>
      </c>
      <c r="DD191" s="308" t="str">
        <f ca="1">IF(AND(ISNUMBER($A191),ISNUMBER(DD$1)),IF(OFFSET(CountryData!$A$1,'Quality check'!$A191-1,'Quality check'!DD$1-1)=0,"",OFFSET(CountryData!$A$1,'Quality check'!$A191-1,'Quality check'!DD$1-1)),"")</f>
        <v/>
      </c>
      <c r="DE191" s="202" t="str">
        <f ca="1">IF(AND(ISNUMBER($A191),ISNUMBER(DE$1)),IF(OFFSET(CountryData!$A$1,'Quality check'!$A191-1,'Quality check'!DE$1-1)=0,"",OFFSET(CountryData!$A$1,'Quality check'!$A191-1,'Quality check'!DE$1-1)),"")</f>
        <v/>
      </c>
      <c r="DF191" s="203" t="str">
        <f ca="1">IF(AND(ISNUMBER($A191),ISNUMBER(DF$1)),IF(OFFSET(CountryData!$A$1,'Quality check'!$A191-1,'Quality check'!DF$1-1)=0,"",OFFSET(CountryData!$A$1,'Quality check'!$A191-1,'Quality check'!DF$1-1)),"")</f>
        <v/>
      </c>
      <c r="DG191" s="308" t="str">
        <f ca="1">IF(AND(ISNUMBER($A191),ISNUMBER(DG$1)),IF(OFFSET(CountryData!$A$1,'Quality check'!$A191-1,'Quality check'!DG$1-1)=0,"",OFFSET(CountryData!$A$1,'Quality check'!$A191-1,'Quality check'!DG$1-1)),"")</f>
        <v/>
      </c>
      <c r="DH191" s="203" t="str">
        <f ca="1">IF(AND(ISNUMBER($A191),ISNUMBER(DH$1)),IF(OFFSET(CountryData!$A$1,'Quality check'!$A191-1,'Quality check'!DH$1-1)=0,"",OFFSET(CountryData!$A$1,'Quality check'!$A191-1,'Quality check'!DH$1-1)),"")</f>
        <v/>
      </c>
      <c r="DI191" s="308" t="str">
        <f ca="1">IF(AND(ISNUMBER($A191),ISNUMBER(DI$1)),IF(OFFSET(CountryData!$A$1,'Quality check'!$A191-1,'Quality check'!DI$1-1)=0,"",OFFSET(CountryData!$A$1,'Quality check'!$A191-1,'Quality check'!DI$1-1)),"")</f>
        <v/>
      </c>
      <c r="DJ191" s="308" t="str">
        <f ca="1">IF(AND(ISNUMBER($A191),ISNUMBER(DJ$1)),IF(OFFSET(CountryData!$A$1,'Quality check'!$A191-1,'Quality check'!DJ$1-1)=0,"",OFFSET(CountryData!$A$1,'Quality check'!$A191-1,'Quality check'!DJ$1-1)),"")</f>
        <v/>
      </c>
      <c r="DK191" s="203" t="str">
        <f ca="1">IF(AND(ISNUMBER($A191),ISNUMBER(DK$1)),IF(OFFSET(CountryData!$A$1,'Quality check'!$A191-1,'Quality check'!DK$1-1)=0,"",OFFSET(CountryData!$A$1,'Quality check'!$A191-1,'Quality check'!DK$1-1)),"")</f>
        <v/>
      </c>
      <c r="DL191" s="203" t="str">
        <f ca="1">IF(AND(ISNUMBER($A191),ISNUMBER(DL$1)),IF(OFFSET(CountryData!$A$1,'Quality check'!$A191-1,'Quality check'!DL$1-1)=0,"",OFFSET(CountryData!$A$1,'Quality check'!$A191-1,'Quality check'!DL$1-1)),"")</f>
        <v/>
      </c>
      <c r="DM191" s="203" t="str">
        <f ca="1">IF(AND(ISNUMBER($A191),ISNUMBER(DM$1)),IF(OFFSET(CountryData!$A$1,'Quality check'!$A191-1,'Quality check'!DM$1-1)=0,"",OFFSET(CountryData!$A$1,'Quality check'!$A191-1,'Quality check'!DM$1-1)),"")</f>
        <v/>
      </c>
      <c r="DN191" s="203" t="str">
        <f ca="1">IF(AND(ISNUMBER($A191),ISNUMBER(DN$1)),IF(OFFSET(CountryData!$A$1,'Quality check'!$A191-1,'Quality check'!DN$1-1)=0,"",OFFSET(CountryData!$A$1,'Quality check'!$A191-1,'Quality check'!DN$1-1)),"")</f>
        <v/>
      </c>
      <c r="DO191" t="str">
        <f ca="1">IF(AND(ISNUMBER($A191),ISNUMBER(DO$1)),IF(OFFSET(CountryData!$A$1,'Quality check'!$A191-1,'Quality check'!DO$1-1)=0,"",OFFSET(CountryData!$A$1,'Quality check'!$A191-1,'Quality check'!DO$1-1)),"")</f>
        <v/>
      </c>
      <c r="DP191" t="str">
        <f ca="1">IF(AND(ISNUMBER($A191),ISNUMBER(DP$1)),IF(OFFSET(CountryData!$A$1,'Quality check'!$A191-1,'Quality check'!DP$1-1)=0,"",OFFSET(CountryData!$A$1,'Quality check'!$A191-1,'Quality check'!DP$1-1)),"")</f>
        <v/>
      </c>
      <c r="EF191" t="str">
        <f t="shared" si="17"/>
        <v/>
      </c>
      <c r="EG191" t="str">
        <f t="shared" si="18"/>
        <v/>
      </c>
      <c r="EH191" t="str">
        <f t="shared" si="16"/>
        <v/>
      </c>
    </row>
    <row r="192" spans="1:138" x14ac:dyDescent="0.25">
      <c r="A192" s="114" t="str">
        <f>IF(ISNUMBER(MATCH(C192,CountryData!$EM:$EM,0)),MATCH(C192,CountryData!$EM:$EM,0),"")</f>
        <v/>
      </c>
      <c r="F192" s="203" t="str">
        <f ca="1">IF(AND(ISNUMBER($A192),ISNUMBER(F$1)),IF(OFFSET(CountryData!$A$1,'Quality check'!$A192-1,'Quality check'!F$1-1)=0,"",OFFSET(CountryData!$A$1,'Quality check'!$A192-1,'Quality check'!F$1-1)),"")</f>
        <v/>
      </c>
      <c r="G192" s="203" t="str">
        <f ca="1">IF(AND(ISNUMBER($A192),ISNUMBER(G$1)),IF(OFFSET(CountryData!$A$1,'Quality check'!$A192-1,'Quality check'!G$1-1)=0,"",OFFSET(CountryData!$A$1,'Quality check'!$A192-1,'Quality check'!G$1-1)),"")</f>
        <v/>
      </c>
      <c r="H192" s="202" t="str">
        <f ca="1">IF(AND(ISNUMBER($A192),ISNUMBER(H$1)),IF(OFFSET(CountryData!$A$1,'Quality check'!$A192-1,'Quality check'!H$1-1)=0,"",OFFSET(CountryData!$A$1,'Quality check'!$A192-1,'Quality check'!H$1-1)),"")</f>
        <v/>
      </c>
      <c r="I192" s="202" t="str">
        <f ca="1">IF(AND(ISNUMBER($A192),ISNUMBER(I$1)),IF(OFFSET(CountryData!$A$1,'Quality check'!$A192-1,'Quality check'!I$1-1)=0,"",OFFSET(CountryData!$A$1,'Quality check'!$A192-1,'Quality check'!I$1-1)),"")</f>
        <v/>
      </c>
      <c r="J192" s="203" t="str">
        <f ca="1">IF(AND(ISNUMBER($A192),ISNUMBER(J$1)),IF(OFFSET(CountryData!$A$1,'Quality check'!$A192-1,'Quality check'!J$1-1)=0,"",OFFSET(CountryData!$A$1,'Quality check'!$A192-1,'Quality check'!J$1-1)),"")</f>
        <v/>
      </c>
      <c r="K192" s="203" t="str">
        <f ca="1">IF(AND(ISNUMBER($A192),ISNUMBER(K$1)),IF(OFFSET(CountryData!$A$1,'Quality check'!$A192-1,'Quality check'!K$1-1)=0,"",OFFSET(CountryData!$A$1,'Quality check'!$A192-1,'Quality check'!K$1-1)),"")</f>
        <v/>
      </c>
      <c r="L192" s="203" t="str">
        <f ca="1">IF(AND(ISNUMBER($A192),ISNUMBER(L$1)),IF(OFFSET(CountryData!$A$1,'Quality check'!$A192-1,'Quality check'!L$1-1)=0,"",OFFSET(CountryData!$A$1,'Quality check'!$A192-1,'Quality check'!L$1-1)),"")</f>
        <v/>
      </c>
      <c r="M192" s="203" t="str">
        <f ca="1">IF(AND(ISNUMBER($A192),ISNUMBER(M$1)),IF(OFFSET(CountryData!$A$1,'Quality check'!$A192-1,'Quality check'!M$1-1)=0,"",OFFSET(CountryData!$A$1,'Quality check'!$A192-1,'Quality check'!M$1-1)),"")</f>
        <v/>
      </c>
      <c r="N192" s="203" t="str">
        <f ca="1">IF(AND(ISNUMBER($A192),ISNUMBER(N$1)),IF(OFFSET(CountryData!$A$1,'Quality check'!$A192-1,'Quality check'!N$1-1)=0,"",OFFSET(CountryData!$A$1,'Quality check'!$A192-1,'Quality check'!N$1-1)),"")</f>
        <v/>
      </c>
      <c r="O192" s="203" t="str">
        <f ca="1">IF(AND(ISNUMBER($A192),ISNUMBER(O$1)),IF(OFFSET(CountryData!$A$1,'Quality check'!$A192-1,'Quality check'!O$1-1)=0,"",OFFSET(CountryData!$A$1,'Quality check'!$A192-1,'Quality check'!O$1-1)),"")</f>
        <v/>
      </c>
      <c r="P192" s="203" t="str">
        <f ca="1">IF(AND(ISNUMBER($A192),ISNUMBER(P$1)),IF(OFFSET(CountryData!$A$1,'Quality check'!$A192-1,'Quality check'!P$1-1)=0,"",OFFSET(CountryData!$A$1,'Quality check'!$A192-1,'Quality check'!P$1-1)),"")</f>
        <v/>
      </c>
      <c r="Q192" s="203" t="str">
        <f ca="1">IF(AND(ISNUMBER($A192),ISNUMBER(Q$1)),IF(OFFSET(CountryData!$A$1,'Quality check'!$A192-1,'Quality check'!Q$1-1)=0,"",OFFSET(CountryData!$A$1,'Quality check'!$A192-1,'Quality check'!Q$1-1)),"")</f>
        <v/>
      </c>
      <c r="R192" s="203" t="str">
        <f ca="1">IF(AND(ISNUMBER($A192),ISNUMBER(R$1)),IF(OFFSET(CountryData!$A$1,'Quality check'!$A192-1,'Quality check'!R$1-1)=0,"",OFFSET(CountryData!$A$1,'Quality check'!$A192-1,'Quality check'!R$1-1)),"")</f>
        <v/>
      </c>
      <c r="S192" s="203" t="str">
        <f ca="1">IF(AND(ISNUMBER($A192),ISNUMBER(S$1)),IF(OFFSET(CountryData!$A$1,'Quality check'!$A192-1,'Quality check'!S$1-1)=0,"",OFFSET(CountryData!$A$1,'Quality check'!$A192-1,'Quality check'!S$1-1)),"")</f>
        <v/>
      </c>
      <c r="T192" s="202" t="str">
        <f ca="1">IF(AND(ISNUMBER($A192),ISNUMBER(T$1)),IF(OFFSET(CountryData!$A$1,'Quality check'!$A192-1,'Quality check'!T$1-1)=0,"",OFFSET(CountryData!$A$1,'Quality check'!$A192-1,'Quality check'!T$1-1)),"")</f>
        <v/>
      </c>
      <c r="U192" s="203" t="str">
        <f ca="1">IF(AND(ISNUMBER($A192),ISNUMBER(U$1)),IF(OFFSET(CountryData!$A$1,'Quality check'!$A192-1,'Quality check'!U$1-1)=0,"",OFFSET(CountryData!$A$1,'Quality check'!$A192-1,'Quality check'!U$1-1)),"")</f>
        <v/>
      </c>
      <c r="V192" s="203" t="str">
        <f ca="1">IF(AND(ISNUMBER($A192),ISNUMBER(V$1)),IF(OFFSET(CountryData!$A$1,'Quality check'!$A192-1,'Quality check'!V$1-1)=0,"",OFFSET(CountryData!$A$1,'Quality check'!$A192-1,'Quality check'!V$1-1)),"")</f>
        <v/>
      </c>
      <c r="W192" s="202" t="str">
        <f ca="1">IF(AND(ISNUMBER($A192),ISNUMBER(W$1)),IF(OFFSET(CountryData!$A$1,'Quality check'!$A192-1,'Quality check'!W$1-1)=0,"",OFFSET(CountryData!$A$1,'Quality check'!$A192-1,'Quality check'!W$1-1)),"")</f>
        <v/>
      </c>
      <c r="X192" s="202" t="str">
        <f ca="1">IF(AND(ISNUMBER($A192),ISNUMBER(X$1)),IF(OFFSET(CountryData!$A$1,'Quality check'!$A192-1,'Quality check'!X$1-1)=0,"",OFFSET(CountryData!$A$1,'Quality check'!$A192-1,'Quality check'!X$1-1)),"")</f>
        <v/>
      </c>
      <c r="Y192" s="202" t="str">
        <f ca="1">IF(AND(ISNUMBER($A192),ISNUMBER(Y$1)),IF(OFFSET(CountryData!$A$1,'Quality check'!$A192-1,'Quality check'!Y$1-1)=0,"",OFFSET(CountryData!$A$1,'Quality check'!$A192-1,'Quality check'!Y$1-1)),"")</f>
        <v/>
      </c>
      <c r="Z192" s="202" t="str">
        <f ca="1">IF(AND(ISNUMBER($A192),ISNUMBER(Z$1)),IF(OFFSET(CountryData!$A$1,'Quality check'!$A192-1,'Quality check'!Z$1-1)=0,"",OFFSET(CountryData!$A$1,'Quality check'!$A192-1,'Quality check'!Z$1-1)),"")</f>
        <v/>
      </c>
      <c r="AA192" s="203" t="str">
        <f ca="1">IF(AND(ISNUMBER($A192),ISNUMBER(AA$1)),IF(OFFSET(CountryData!$A$1,'Quality check'!$A192-1,'Quality check'!AA$1-1)=0,"",OFFSET(CountryData!$A$1,'Quality check'!$A192-1,'Quality check'!AA$1-1)),"")</f>
        <v/>
      </c>
      <c r="AB192" s="203" t="str">
        <f ca="1">IF(AND(ISNUMBER($A192),ISNUMBER(AB$1)),IF(OFFSET(CountryData!$A$1,'Quality check'!$A192-1,'Quality check'!AB$1-1)=0,"",OFFSET(CountryData!$A$1,'Quality check'!$A192-1,'Quality check'!AB$1-1)),"")</f>
        <v/>
      </c>
      <c r="AC192" s="203" t="str">
        <f ca="1">IF(AND(ISNUMBER($A192),ISNUMBER(AC$1)),IF(OFFSET(CountryData!$A$1,'Quality check'!$A192-1,'Quality check'!AC$1-1)=0,"",OFFSET(CountryData!$A$1,'Quality check'!$A192-1,'Quality check'!AC$1-1)),"")</f>
        <v/>
      </c>
      <c r="AD192" s="203" t="str">
        <f ca="1">IF(AND(ISNUMBER($A192),ISNUMBER(AD$1)),IF(OFFSET(CountryData!$A$1,'Quality check'!$A192-1,'Quality check'!AD$1-1)=0,"",OFFSET(CountryData!$A$1,'Quality check'!$A192-1,'Quality check'!AD$1-1)),"")</f>
        <v/>
      </c>
      <c r="AE192" s="202" t="str">
        <f ca="1">IF(AND(ISNUMBER($A192),ISNUMBER(AE$1)),IF(OFFSET(CountryData!$A$1,'Quality check'!$A192-1,'Quality check'!AE$1-1)=0,"",OFFSET(CountryData!$A$1,'Quality check'!$A192-1,'Quality check'!AE$1-1)),"")</f>
        <v/>
      </c>
      <c r="AF192" s="308" t="str">
        <f ca="1">IF(AND(ISNUMBER($A192),ISNUMBER(AF$1)),IF(OFFSET(CountryData!$A$1,'Quality check'!$A192-1,'Quality check'!AF$1-1)=0,"",OFFSET(CountryData!$A$1,'Quality check'!$A192-1,'Quality check'!AF$1-1)),"")</f>
        <v/>
      </c>
      <c r="AG192" s="203" t="str">
        <f ca="1">IF(AND(ISNUMBER($A192),ISNUMBER(AG$1)),IF(OFFSET(CountryData!$A$1,'Quality check'!$A192-1,'Quality check'!AG$1-1)=0,"",OFFSET(CountryData!$A$1,'Quality check'!$A192-1,'Quality check'!AG$1-1)),"")</f>
        <v/>
      </c>
      <c r="AH192" s="203" t="str">
        <f ca="1">IF(AND(ISNUMBER($A192),ISNUMBER(AH$1)),IF(OFFSET(CountryData!$A$1,'Quality check'!$A192-1,'Quality check'!AH$1-1)=0,"",OFFSET(CountryData!$A$1,'Quality check'!$A192-1,'Quality check'!AH$1-1)),"")</f>
        <v/>
      </c>
      <c r="AI192" s="203" t="str">
        <f ca="1">IF(AND(ISNUMBER($A192),ISNUMBER(AI$1)),IF(OFFSET(CountryData!$A$1,'Quality check'!$A192-1,'Quality check'!AI$1-1)=0,"",OFFSET(CountryData!$A$1,'Quality check'!$A192-1,'Quality check'!AI$1-1)),"")</f>
        <v/>
      </c>
      <c r="AJ192" s="202" t="str">
        <f ca="1">IF(AND(ISNUMBER($A192),ISNUMBER(AJ$1)),IF(OFFSET(CountryData!$A$1,'Quality check'!$A192-1,'Quality check'!AJ$1-1)=0,"",OFFSET(CountryData!$A$1,'Quality check'!$A192-1,'Quality check'!AJ$1-1)),"")</f>
        <v/>
      </c>
      <c r="AK192" s="202" t="str">
        <f ca="1">IF(AND(ISNUMBER($A192),ISNUMBER(AK$1)),IF(OFFSET(CountryData!$A$1,'Quality check'!$A192-1,'Quality check'!AK$1-1)=0,"",OFFSET(CountryData!$A$1,'Quality check'!$A192-1,'Quality check'!AK$1-1)),"")</f>
        <v/>
      </c>
      <c r="AL192" s="202" t="str">
        <f ca="1">IF(AND(ISNUMBER($A192),ISNUMBER(AL$1)),IF(OFFSET(CountryData!$A$1,'Quality check'!$A192-1,'Quality check'!AL$1-1)=0,"",OFFSET(CountryData!$A$1,'Quality check'!$A192-1,'Quality check'!AL$1-1)),"")</f>
        <v/>
      </c>
      <c r="AM192" s="202" t="str">
        <f ca="1">IF(AND(ISNUMBER($A192),ISNUMBER(AM$1)),IF(OFFSET(CountryData!$A$1,'Quality check'!$A192-1,'Quality check'!AM$1-1)=0,"",OFFSET(CountryData!$A$1,'Quality check'!$A192-1,'Quality check'!AM$1-1)),"")</f>
        <v/>
      </c>
      <c r="AN192" s="202" t="str">
        <f ca="1">IF(AND(ISNUMBER($A192),ISNUMBER(AN$1)),IF(OFFSET(CountryData!$A$1,'Quality check'!$A192-1,'Quality check'!AN$1-1)=0,"",OFFSET(CountryData!$A$1,'Quality check'!$A192-1,'Quality check'!AN$1-1)),"")</f>
        <v/>
      </c>
      <c r="AO192" s="203" t="str">
        <f ca="1">IF(AND(ISNUMBER($A192),ISNUMBER(AO$1)),IF(OFFSET(CountryData!$A$1,'Quality check'!$A192-1,'Quality check'!AO$1-1)=0,"",OFFSET(CountryData!$A$1,'Quality check'!$A192-1,'Quality check'!AO$1-1)),"")</f>
        <v/>
      </c>
      <c r="AP192" s="203" t="str">
        <f ca="1">IF(AND(ISNUMBER($A192),ISNUMBER(AP$1)),IF(OFFSET(CountryData!$A$1,'Quality check'!$A192-1,'Quality check'!AP$1-1)=0,"",OFFSET(CountryData!$A$1,'Quality check'!$A192-1,'Quality check'!AP$1-1)),"")</f>
        <v/>
      </c>
      <c r="AQ192" s="202" t="str">
        <f ca="1">IF(AND(ISNUMBER($A192),ISNUMBER(AQ$1)),IF(OFFSET(CountryData!$A$1,'Quality check'!$A192-1,'Quality check'!AQ$1-1)=0,"",OFFSET(CountryData!$A$1,'Quality check'!$A192-1,'Quality check'!AQ$1-1)),"")</f>
        <v/>
      </c>
      <c r="AR192" s="202" t="str">
        <f ca="1">IF(AND(ISNUMBER($A192),ISNUMBER(AR$1)),IF(OFFSET(CountryData!$A$1,'Quality check'!$A192-1,'Quality check'!AR$1-1)=0,"",OFFSET(CountryData!$A$1,'Quality check'!$A192-1,'Quality check'!AR$1-1)),"")</f>
        <v/>
      </c>
      <c r="AS192" s="202" t="str">
        <f ca="1">IF(AND(ISNUMBER($A192),ISNUMBER(AS$1)),IF(OFFSET(CountryData!$A$1,'Quality check'!$A192-1,'Quality check'!AS$1-1)=0,"",OFFSET(CountryData!$A$1,'Quality check'!$A192-1,'Quality check'!AS$1-1)),"")</f>
        <v/>
      </c>
      <c r="AT192" s="202" t="str">
        <f ca="1">IF(AND(ISNUMBER($A192),ISNUMBER(AT$1)),IF(OFFSET(CountryData!$A$1,'Quality check'!$A192-1,'Quality check'!AT$1-1)=0,"",OFFSET(CountryData!$A$1,'Quality check'!$A192-1,'Quality check'!AT$1-1)),"")</f>
        <v/>
      </c>
      <c r="AU192" s="202" t="str">
        <f ca="1">IF(AND(ISNUMBER($A192),ISNUMBER(AU$1)),IF(OFFSET(CountryData!$A$1,'Quality check'!$A192-1,'Quality check'!AU$1-1)=0,"",OFFSET(CountryData!$A$1,'Quality check'!$A192-1,'Quality check'!AU$1-1)),"")</f>
        <v/>
      </c>
      <c r="AV192" s="202" t="str">
        <f ca="1">IF(AND(ISNUMBER($A192),ISNUMBER(AV$1)),IF(OFFSET(CountryData!$A$1,'Quality check'!$A192-1,'Quality check'!AV$1-1)=0,"",OFFSET(CountryData!$A$1,'Quality check'!$A192-1,'Quality check'!AV$1-1)),"")</f>
        <v/>
      </c>
      <c r="AW192" s="203" t="str">
        <f ca="1">IF(AND(ISNUMBER($A192),ISNUMBER(AW$1)),IF(OFFSET(CountryData!$A$1,'Quality check'!$A192-1,'Quality check'!AW$1-1)=0,"",OFFSET(CountryData!$A$1,'Quality check'!$A192-1,'Quality check'!AW$1-1)),"")</f>
        <v/>
      </c>
      <c r="AX192" s="203" t="str">
        <f ca="1">IF(AND(ISNUMBER($A192),ISNUMBER(AX$1)),IF(OFFSET(CountryData!$A$1,'Quality check'!$A192-1,'Quality check'!AX$1-1)=0,"",OFFSET(CountryData!$A$1,'Quality check'!$A192-1,'Quality check'!AX$1-1)),"")</f>
        <v/>
      </c>
      <c r="AY192" s="202" t="str">
        <f ca="1">IF(AND(ISNUMBER($A192),ISNUMBER(AY$1)),IF(OFFSET(CountryData!$A$1,'Quality check'!$A192-1,'Quality check'!AY$1-1)=0,"",OFFSET(CountryData!$A$1,'Quality check'!$A192-1,'Quality check'!AY$1-1)),"")</f>
        <v/>
      </c>
      <c r="AZ192" s="202" t="str">
        <f ca="1">IF(AND(ISNUMBER($A192),ISNUMBER(AZ$1)),IF(OFFSET(CountryData!$A$1,'Quality check'!$A192-1,'Quality check'!AZ$1-1)=0,"",OFFSET(CountryData!$A$1,'Quality check'!$A192-1,'Quality check'!AZ$1-1)),"")</f>
        <v/>
      </c>
      <c r="BA192" s="202" t="str">
        <f ca="1">IF(AND(ISNUMBER($A192),ISNUMBER(BA$1)),IF(OFFSET(CountryData!$A$1,'Quality check'!$A192-1,'Quality check'!BA$1-1)=0,"",OFFSET(CountryData!$A$1,'Quality check'!$A192-1,'Quality check'!BA$1-1)),"")</f>
        <v/>
      </c>
      <c r="BB192" s="202" t="str">
        <f ca="1">IF(AND(ISNUMBER($A192),ISNUMBER(BB$1)),IF(OFFSET(CountryData!$A$1,'Quality check'!$A192-1,'Quality check'!BB$1-1)=0,"",OFFSET(CountryData!$A$1,'Quality check'!$A192-1,'Quality check'!BB$1-1)),"")</f>
        <v/>
      </c>
      <c r="BC192" s="202" t="str">
        <f ca="1">IF(AND(ISNUMBER($A192),ISNUMBER(BC$1)),IF(OFFSET(CountryData!$A$1,'Quality check'!$A192-1,'Quality check'!BC$1-1)=0,"",OFFSET(CountryData!$A$1,'Quality check'!$A192-1,'Quality check'!BC$1-1)),"")</f>
        <v/>
      </c>
      <c r="BD192" s="313" t="str">
        <f ca="1">IF(AND(ISNUMBER($A192),ISNUMBER(BD$1)),IF(OFFSET(CountryData!$A$1,'Quality check'!$A192-1,'Quality check'!BD$1-1)=0,"",OFFSET(CountryData!$A$1,'Quality check'!$A192-1,'Quality check'!BD$1-1)),"")</f>
        <v/>
      </c>
      <c r="BE192" s="313" t="str">
        <f ca="1">IF(AND(ISNUMBER($A192),ISNUMBER(BE$1)),IF(OFFSET(CountryData!$A$1,'Quality check'!$A192-1,'Quality check'!BE$1-1)=0,"",OFFSET(CountryData!$A$1,'Quality check'!$A192-1,'Quality check'!BE$1-1)),"")</f>
        <v/>
      </c>
      <c r="BF192" s="313" t="str">
        <f ca="1">IF(AND(ISNUMBER($A192),ISNUMBER(BF$1)),IF(OFFSET(CountryData!$A$1,'Quality check'!$A192-1,'Quality check'!BF$1-1)=0,"",OFFSET(CountryData!$A$1,'Quality check'!$A192-1,'Quality check'!BF$1-1)),"")</f>
        <v/>
      </c>
      <c r="BG192" s="203" t="str">
        <f ca="1">IF(AND(ISNUMBER($A192),ISNUMBER(BG$1)),IF(OFFSET(CountryData!$A$1,'Quality check'!$A192-1,'Quality check'!BG$1-1)=0,"",OFFSET(CountryData!$A$1,'Quality check'!$A192-1,'Quality check'!BG$1-1)),"")</f>
        <v/>
      </c>
      <c r="BH192" s="202" t="str">
        <f ca="1">IF(AND(ISNUMBER($A192),ISNUMBER(BH$1)),IF(OFFSET(CountryData!$A$1,'Quality check'!$A192-1,'Quality check'!BH$1-1)=0,"",OFFSET(CountryData!$A$1,'Quality check'!$A192-1,'Quality check'!BH$1-1)),"")</f>
        <v/>
      </c>
      <c r="BI192" s="203" t="str">
        <f ca="1">IF(AND(ISNUMBER($A192),ISNUMBER(BI$1)),IF(OFFSET(CountryData!$A$1,'Quality check'!$A192-1,'Quality check'!BI$1-1)=0,"",OFFSET(CountryData!$A$1,'Quality check'!$A192-1,'Quality check'!BI$1-1)),"")</f>
        <v/>
      </c>
      <c r="BJ192" s="202" t="str">
        <f ca="1">IF(AND(ISNUMBER($A192),ISNUMBER(BJ$1)),IF(OFFSET(CountryData!$A$1,'Quality check'!$A192-1,'Quality check'!BJ$1-1)=0,"",OFFSET(CountryData!$A$1,'Quality check'!$A192-1,'Quality check'!BJ$1-1)),"")</f>
        <v/>
      </c>
      <c r="BK192" s="202" t="str">
        <f ca="1">IF(AND(ISNUMBER($A192),ISNUMBER(BK$1)),IF(OFFSET(CountryData!$A$1,'Quality check'!$A192-1,'Quality check'!BK$1-1)=0,"",OFFSET(CountryData!$A$1,'Quality check'!$A192-1,'Quality check'!BK$1-1)),"")</f>
        <v/>
      </c>
      <c r="BL192" s="308" t="str">
        <f ca="1">IF(AND(ISNUMBER($A192),ISNUMBER(BL$1)),IF(OFFSET(CountryData!$A$1,'Quality check'!$A192-1,'Quality check'!BL$1-1)=0,"",OFFSET(CountryData!$A$1,'Quality check'!$A192-1,'Quality check'!BL$1-1)),"")</f>
        <v/>
      </c>
      <c r="BM192" s="308" t="str">
        <f ca="1">IF(AND(ISNUMBER($A192),ISNUMBER(BM$1)),IF(OFFSET(CountryData!$A$1,'Quality check'!$A192-1,'Quality check'!BM$1-1)=0,"",OFFSET(CountryData!$A$1,'Quality check'!$A192-1,'Quality check'!BM$1-1)),"")</f>
        <v/>
      </c>
      <c r="BN192" s="308" t="str">
        <f ca="1">IF(AND(ISNUMBER($A192),ISNUMBER(BN$1)),IF(OFFSET(CountryData!$A$1,'Quality check'!$A192-1,'Quality check'!BN$1-1)=0,"",OFFSET(CountryData!$A$1,'Quality check'!$A192-1,'Quality check'!BN$1-1)),"")</f>
        <v/>
      </c>
      <c r="BO192" s="308" t="str">
        <f ca="1">IF(AND(ISNUMBER($A192),ISNUMBER(BO$1)),IF(OFFSET(CountryData!$A$1,'Quality check'!$A192-1,'Quality check'!BO$1-1)=0,"",OFFSET(CountryData!$A$1,'Quality check'!$A192-1,'Quality check'!BO$1-1)),"")</f>
        <v/>
      </c>
      <c r="BP192" s="308" t="str">
        <f ca="1">IF(AND(ISNUMBER($A192),ISNUMBER(BP$1)),IF(OFFSET(CountryData!$A$1,'Quality check'!$A192-1,'Quality check'!BP$1-1)=0,"",OFFSET(CountryData!$A$1,'Quality check'!$A192-1,'Quality check'!BP$1-1)),"")</f>
        <v/>
      </c>
      <c r="BQ192" s="308" t="str">
        <f ca="1">IF(AND(ISNUMBER($A192),ISNUMBER(BQ$1)),IF(OFFSET(CountryData!$A$1,'Quality check'!$A192-1,'Quality check'!BQ$1-1)=0,"",OFFSET(CountryData!$A$1,'Quality check'!$A192-1,'Quality check'!BQ$1-1)),"")</f>
        <v/>
      </c>
      <c r="BR192" s="308" t="str">
        <f ca="1">IF(AND(ISNUMBER($A192),ISNUMBER(BR$1)),IF(OFFSET(CountryData!$A$1,'Quality check'!$A192-1,'Quality check'!BR$1-1)=0,"",OFFSET(CountryData!$A$1,'Quality check'!$A192-1,'Quality check'!BR$1-1)),"")</f>
        <v/>
      </c>
      <c r="BS192" s="308" t="str">
        <f ca="1">IF(AND(ISNUMBER($A192),ISNUMBER(BS$1)),IF(OFFSET(CountryData!$A$1,'Quality check'!$A192-1,'Quality check'!BS$1-1)=0,"",OFFSET(CountryData!$A$1,'Quality check'!$A192-1,'Quality check'!BS$1-1)),"")</f>
        <v/>
      </c>
      <c r="BT192" s="308" t="str">
        <f ca="1">IF(AND(ISNUMBER($A192),ISNUMBER(BT$1)),IF(OFFSET(CountryData!$A$1,'Quality check'!$A192-1,'Quality check'!BT$1-1)=0,"",OFFSET(CountryData!$A$1,'Quality check'!$A192-1,'Quality check'!BT$1-1)),"")</f>
        <v/>
      </c>
      <c r="BU192" s="308" t="str">
        <f ca="1">IF(AND(ISNUMBER($A192),ISNUMBER(BU$1)),IF(OFFSET(CountryData!$A$1,'Quality check'!$A192-1,'Quality check'!BU$1-1)=0,"",OFFSET(CountryData!$A$1,'Quality check'!$A192-1,'Quality check'!BU$1-1)),"")</f>
        <v/>
      </c>
      <c r="BV192" s="308" t="str">
        <f ca="1">IF(AND(ISNUMBER($A192),ISNUMBER(BV$1)),IF(OFFSET(CountryData!$A$1,'Quality check'!$A192-1,'Quality check'!BV$1-1)=0,"",OFFSET(CountryData!$A$1,'Quality check'!$A192-1,'Quality check'!BV$1-1)),"")</f>
        <v/>
      </c>
      <c r="BW192" s="308" t="str">
        <f ca="1">IF(AND(ISNUMBER($A192),ISNUMBER(BW$1)),IF(OFFSET(CountryData!$A$1,'Quality check'!$A192-1,'Quality check'!BW$1-1)=0,"",OFFSET(CountryData!$A$1,'Quality check'!$A192-1,'Quality check'!BW$1-1)),"")</f>
        <v/>
      </c>
      <c r="BX192" s="202" t="str">
        <f ca="1">IF(AND(ISNUMBER($A192),ISNUMBER(BX$1)),IF(OFFSET(CountryData!$A$1,'Quality check'!$A192-1,'Quality check'!BX$1-1)=0,"",OFFSET(CountryData!$A$1,'Quality check'!$A192-1,'Quality check'!BX$1-1)),"")</f>
        <v/>
      </c>
      <c r="BY192" s="308" t="str">
        <f ca="1">IF(AND(ISNUMBER($A192),ISNUMBER(BY$1)),IF(OFFSET(CountryData!$A$1,'Quality check'!$A192-1,'Quality check'!BY$1-1)=0,"",OFFSET(CountryData!$A$1,'Quality check'!$A192-1,'Quality check'!BY$1-1)),"")</f>
        <v/>
      </c>
      <c r="BZ192" s="308" t="str">
        <f ca="1">IF(AND(ISNUMBER($A192),ISNUMBER(BZ$1)),IF(OFFSET(CountryData!$A$1,'Quality check'!$A192-1,'Quality check'!BZ$1-1)=0,"",OFFSET(CountryData!$A$1,'Quality check'!$A192-1,'Quality check'!BZ$1-1)),"")</f>
        <v/>
      </c>
      <c r="CA192" s="308" t="str">
        <f ca="1">IF(AND(ISNUMBER($A192),ISNUMBER(CA$1)),IF(OFFSET(CountryData!$A$1,'Quality check'!$A192-1,'Quality check'!CA$1-1)=0,"",OFFSET(CountryData!$A$1,'Quality check'!$A192-1,'Quality check'!CA$1-1)),"")</f>
        <v/>
      </c>
      <c r="CB192" s="308" t="str">
        <f ca="1">IF(AND(ISNUMBER($A192),ISNUMBER(CB$1)),IF(OFFSET(CountryData!$A$1,'Quality check'!$A192-1,'Quality check'!CB$1-1)=0,"",OFFSET(CountryData!$A$1,'Quality check'!$A192-1,'Quality check'!CB$1-1)),"")</f>
        <v/>
      </c>
      <c r="CC192" s="308" t="str">
        <f ca="1">IF(AND(ISNUMBER($A192),ISNUMBER(CC$1)),IF(OFFSET(CountryData!$A$1,'Quality check'!$A192-1,'Quality check'!CC$1-1)=0,"",OFFSET(CountryData!$A$1,'Quality check'!$A192-1,'Quality check'!CC$1-1)),"")</f>
        <v/>
      </c>
      <c r="CD192" s="308" t="str">
        <f ca="1">IF(AND(ISNUMBER($A192),ISNUMBER(CD$1)),IF(OFFSET(CountryData!$A$1,'Quality check'!$A192-1,'Quality check'!CD$1-1)=0,"",OFFSET(CountryData!$A$1,'Quality check'!$A192-1,'Quality check'!CD$1-1)),"")</f>
        <v/>
      </c>
      <c r="CE192" s="308" t="str">
        <f ca="1">IF(AND(ISNUMBER($A192),ISNUMBER(CE$1)),IF(OFFSET(CountryData!$A$1,'Quality check'!$A192-1,'Quality check'!CE$1-1)=0,"",OFFSET(CountryData!$A$1,'Quality check'!$A192-1,'Quality check'!CE$1-1)),"")</f>
        <v/>
      </c>
      <c r="CF192" s="308" t="str">
        <f ca="1">IF(AND(ISNUMBER($A192),ISNUMBER(CF$1)),IF(OFFSET(CountryData!$A$1,'Quality check'!$A192-1,'Quality check'!CF$1-1)=0,"",OFFSET(CountryData!$A$1,'Quality check'!$A192-1,'Quality check'!CF$1-1)),"")</f>
        <v/>
      </c>
      <c r="CG192" s="308" t="str">
        <f ca="1">IF(AND(ISNUMBER($A192),ISNUMBER(CG$1)),IF(OFFSET(CountryData!$A$1,'Quality check'!$A192-1,'Quality check'!CG$1-1)=0,"",OFFSET(CountryData!$A$1,'Quality check'!$A192-1,'Quality check'!CG$1-1)),"")</f>
        <v/>
      </c>
      <c r="CH192" s="308" t="str">
        <f ca="1">IF(AND(ISNUMBER($A192),ISNUMBER(CH$1)),IF(OFFSET(CountryData!$A$1,'Quality check'!$A192-1,'Quality check'!CH$1-1)=0,"",OFFSET(CountryData!$A$1,'Quality check'!$A192-1,'Quality check'!CH$1-1)),"")</f>
        <v/>
      </c>
      <c r="CI192" s="308" t="str">
        <f ca="1">IF(AND(ISNUMBER($A192),ISNUMBER(CI$1)),IF(OFFSET(CountryData!$A$1,'Quality check'!$A192-1,'Quality check'!CI$1-1)=0,"",OFFSET(CountryData!$A$1,'Quality check'!$A192-1,'Quality check'!CI$1-1)),"")</f>
        <v/>
      </c>
      <c r="CJ192" s="308" t="str">
        <f ca="1">IF(AND(ISNUMBER($A192),ISNUMBER(CJ$1)),IF(OFFSET(CountryData!$A$1,'Quality check'!$A192-1,'Quality check'!CJ$1-1)=0,"",OFFSET(CountryData!$A$1,'Quality check'!$A192-1,'Quality check'!CJ$1-1)),"")</f>
        <v/>
      </c>
      <c r="CK192" s="202" t="str">
        <f ca="1">IF(AND(ISNUMBER($A192),ISNUMBER(CK$1)),IF(OFFSET(CountryData!$A$1,'Quality check'!$A192-1,'Quality check'!CK$1-1)=0,"",OFFSET(CountryData!$A$1,'Quality check'!$A192-1,'Quality check'!CK$1-1)),"")</f>
        <v/>
      </c>
      <c r="CL192" s="308" t="str">
        <f ca="1">IF(AND(ISNUMBER($A192),ISNUMBER(CL$1)),IF(OFFSET(CountryData!$A$1,'Quality check'!$A192-1,'Quality check'!CL$1-1)=0,"",OFFSET(CountryData!$A$1,'Quality check'!$A192-1,'Quality check'!CL$1-1)),"")</f>
        <v/>
      </c>
      <c r="CM192" s="308" t="str">
        <f ca="1">IF(AND(ISNUMBER($A192),ISNUMBER(CM$1)),IF(OFFSET(CountryData!$A$1,'Quality check'!$A192-1,'Quality check'!CM$1-1)=0,"",OFFSET(CountryData!$A$1,'Quality check'!$A192-1,'Quality check'!CM$1-1)),"")</f>
        <v/>
      </c>
      <c r="CN192" s="308" t="str">
        <f ca="1">IF(AND(ISNUMBER($A192),ISNUMBER(CN$1)),IF(OFFSET(CountryData!$A$1,'Quality check'!$A192-1,'Quality check'!CN$1-1)=0,"",OFFSET(CountryData!$A$1,'Quality check'!$A192-1,'Quality check'!CN$1-1)),"")</f>
        <v/>
      </c>
      <c r="CO192" s="308" t="str">
        <f ca="1">IF(AND(ISNUMBER($A192),ISNUMBER(CO$1)),IF(OFFSET(CountryData!$A$1,'Quality check'!$A192-1,'Quality check'!CO$1-1)=0,"",OFFSET(CountryData!$A$1,'Quality check'!$A192-1,'Quality check'!CO$1-1)),"")</f>
        <v/>
      </c>
      <c r="CP192" s="308" t="str">
        <f ca="1">IF(AND(ISNUMBER($A192),ISNUMBER(CP$1)),IF(OFFSET(CountryData!$A$1,'Quality check'!$A192-1,'Quality check'!CP$1-1)=0,"",OFFSET(CountryData!$A$1,'Quality check'!$A192-1,'Quality check'!CP$1-1)),"")</f>
        <v/>
      </c>
      <c r="CQ192" s="308" t="str">
        <f ca="1">IF(AND(ISNUMBER($A192),ISNUMBER(CQ$1)),IF(OFFSET(CountryData!$A$1,'Quality check'!$A192-1,'Quality check'!CQ$1-1)=0,"",OFFSET(CountryData!$A$1,'Quality check'!$A192-1,'Quality check'!CQ$1-1)),"")</f>
        <v/>
      </c>
      <c r="CR192" s="203" t="str">
        <f ca="1">IF(AND(ISNUMBER($A192),ISNUMBER(CR$1)),IF(OFFSET(CountryData!$A$1,'Quality check'!$A192-1,'Quality check'!CR$1-1)=0,"",OFFSET(CountryData!$A$1,'Quality check'!$A192-1,'Quality check'!CR$1-1)),"")</f>
        <v/>
      </c>
      <c r="CS192" s="203" t="str">
        <f ca="1">IF(AND(ISNUMBER($A192),ISNUMBER(CS$1)),IF(OFFSET(CountryData!$A$1,'Quality check'!$A192-1,'Quality check'!CS$1-1)=0,"",OFFSET(CountryData!$A$1,'Quality check'!$A192-1,'Quality check'!CS$1-1)),"")</f>
        <v/>
      </c>
      <c r="CT192" s="203" t="str">
        <f ca="1">IF(AND(ISNUMBER($A192),ISNUMBER(CT$1)),IF(OFFSET(CountryData!$A$1,'Quality check'!$A192-1,'Quality check'!CT$1-1)=0,"",OFFSET(CountryData!$A$1,'Quality check'!$A192-1,'Quality check'!CT$1-1)),"")</f>
        <v/>
      </c>
      <c r="CU192" s="203" t="str">
        <f ca="1">IF(AND(ISNUMBER($A192),ISNUMBER(CU$1)),IF(OFFSET(CountryData!$A$1,'Quality check'!$A192-1,'Quality check'!CU$1-1)=0,"",OFFSET(CountryData!$A$1,'Quality check'!$A192-1,'Quality check'!CU$1-1)),"")</f>
        <v/>
      </c>
      <c r="CV192" s="203" t="str">
        <f ca="1">IF(AND(ISNUMBER($A192),ISNUMBER(CV$1)),IF(OFFSET(CountryData!$A$1,'Quality check'!$A192-1,'Quality check'!CV$1-1)=0,"",OFFSET(CountryData!$A$1,'Quality check'!$A192-1,'Quality check'!CV$1-1)),"")</f>
        <v/>
      </c>
      <c r="CW192" s="203" t="str">
        <f ca="1">IF(AND(ISNUMBER($A192),ISNUMBER(CW$1)),IF(OFFSET(CountryData!$A$1,'Quality check'!$A192-1,'Quality check'!CW$1-1)=0,"",OFFSET(CountryData!$A$1,'Quality check'!$A192-1,'Quality check'!CW$1-1)),"")</f>
        <v/>
      </c>
      <c r="CX192" s="203" t="str">
        <f ca="1">IF(AND(ISNUMBER($A192),ISNUMBER(CX$1)),IF(OFFSET(CountryData!$A$1,'Quality check'!$A192-1,'Quality check'!CX$1-1)=0,"",OFFSET(CountryData!$A$1,'Quality check'!$A192-1,'Quality check'!CX$1-1)),"")</f>
        <v/>
      </c>
      <c r="CY192" s="203" t="str">
        <f ca="1">IF(AND(ISNUMBER($A192),ISNUMBER(CY$1)),IF(OFFSET(CountryData!$A$1,'Quality check'!$A192-1,'Quality check'!CY$1-1)=0,"",OFFSET(CountryData!$A$1,'Quality check'!$A192-1,'Quality check'!CY$1-1)),"")</f>
        <v/>
      </c>
      <c r="CZ192" s="308" t="str">
        <f ca="1">IF(AND(ISNUMBER($A192),ISNUMBER(CZ$1)),IF(OFFSET(CountryData!$A$1,'Quality check'!$A192-1,'Quality check'!CZ$1-1)=0,"",OFFSET(CountryData!$A$1,'Quality check'!$A192-1,'Quality check'!CZ$1-1)),"")</f>
        <v/>
      </c>
      <c r="DA192" s="308" t="str">
        <f ca="1">IF(AND(ISNUMBER($A192),ISNUMBER(DA$1)),IF(OFFSET(CountryData!$A$1,'Quality check'!$A192-1,'Quality check'!DA$1-1)=0,"",OFFSET(CountryData!$A$1,'Quality check'!$A192-1,'Quality check'!DA$1-1)),"")</f>
        <v/>
      </c>
      <c r="DB192" s="202" t="str">
        <f ca="1">IF(AND(ISNUMBER($A192),ISNUMBER(DB$1)),IF(OFFSET(CountryData!$A$1,'Quality check'!$A192-1,'Quality check'!DB$1-1)=0,"",OFFSET(CountryData!$A$1,'Quality check'!$A192-1,'Quality check'!DB$1-1)),"")</f>
        <v/>
      </c>
      <c r="DC192" s="308" t="str">
        <f ca="1">IF(AND(ISNUMBER($A192),ISNUMBER(DC$1)),IF(OFFSET(CountryData!$A$1,'Quality check'!$A192-1,'Quality check'!DC$1-1)=0,"",OFFSET(CountryData!$A$1,'Quality check'!$A192-1,'Quality check'!DC$1-1)),"")</f>
        <v/>
      </c>
      <c r="DD192" s="308" t="str">
        <f ca="1">IF(AND(ISNUMBER($A192),ISNUMBER(DD$1)),IF(OFFSET(CountryData!$A$1,'Quality check'!$A192-1,'Quality check'!DD$1-1)=0,"",OFFSET(CountryData!$A$1,'Quality check'!$A192-1,'Quality check'!DD$1-1)),"")</f>
        <v/>
      </c>
      <c r="DE192" s="202" t="str">
        <f ca="1">IF(AND(ISNUMBER($A192),ISNUMBER(DE$1)),IF(OFFSET(CountryData!$A$1,'Quality check'!$A192-1,'Quality check'!DE$1-1)=0,"",OFFSET(CountryData!$A$1,'Quality check'!$A192-1,'Quality check'!DE$1-1)),"")</f>
        <v/>
      </c>
      <c r="DF192" s="203" t="str">
        <f ca="1">IF(AND(ISNUMBER($A192),ISNUMBER(DF$1)),IF(OFFSET(CountryData!$A$1,'Quality check'!$A192-1,'Quality check'!DF$1-1)=0,"",OFFSET(CountryData!$A$1,'Quality check'!$A192-1,'Quality check'!DF$1-1)),"")</f>
        <v/>
      </c>
      <c r="DG192" s="308" t="str">
        <f ca="1">IF(AND(ISNUMBER($A192),ISNUMBER(DG$1)),IF(OFFSET(CountryData!$A$1,'Quality check'!$A192-1,'Quality check'!DG$1-1)=0,"",OFFSET(CountryData!$A$1,'Quality check'!$A192-1,'Quality check'!DG$1-1)),"")</f>
        <v/>
      </c>
      <c r="DH192" s="203" t="str">
        <f ca="1">IF(AND(ISNUMBER($A192),ISNUMBER(DH$1)),IF(OFFSET(CountryData!$A$1,'Quality check'!$A192-1,'Quality check'!DH$1-1)=0,"",OFFSET(CountryData!$A$1,'Quality check'!$A192-1,'Quality check'!DH$1-1)),"")</f>
        <v/>
      </c>
      <c r="DI192" s="308" t="str">
        <f ca="1">IF(AND(ISNUMBER($A192),ISNUMBER(DI$1)),IF(OFFSET(CountryData!$A$1,'Quality check'!$A192-1,'Quality check'!DI$1-1)=0,"",OFFSET(CountryData!$A$1,'Quality check'!$A192-1,'Quality check'!DI$1-1)),"")</f>
        <v/>
      </c>
      <c r="DJ192" s="308" t="str">
        <f ca="1">IF(AND(ISNUMBER($A192),ISNUMBER(DJ$1)),IF(OFFSET(CountryData!$A$1,'Quality check'!$A192-1,'Quality check'!DJ$1-1)=0,"",OFFSET(CountryData!$A$1,'Quality check'!$A192-1,'Quality check'!DJ$1-1)),"")</f>
        <v/>
      </c>
      <c r="DK192" s="203" t="str">
        <f ca="1">IF(AND(ISNUMBER($A192),ISNUMBER(DK$1)),IF(OFFSET(CountryData!$A$1,'Quality check'!$A192-1,'Quality check'!DK$1-1)=0,"",OFFSET(CountryData!$A$1,'Quality check'!$A192-1,'Quality check'!DK$1-1)),"")</f>
        <v/>
      </c>
      <c r="DL192" s="203" t="str">
        <f ca="1">IF(AND(ISNUMBER($A192),ISNUMBER(DL$1)),IF(OFFSET(CountryData!$A$1,'Quality check'!$A192-1,'Quality check'!DL$1-1)=0,"",OFFSET(CountryData!$A$1,'Quality check'!$A192-1,'Quality check'!DL$1-1)),"")</f>
        <v/>
      </c>
      <c r="DM192" s="203" t="str">
        <f ca="1">IF(AND(ISNUMBER($A192),ISNUMBER(DM$1)),IF(OFFSET(CountryData!$A$1,'Quality check'!$A192-1,'Quality check'!DM$1-1)=0,"",OFFSET(CountryData!$A$1,'Quality check'!$A192-1,'Quality check'!DM$1-1)),"")</f>
        <v/>
      </c>
      <c r="DN192" s="203" t="str">
        <f ca="1">IF(AND(ISNUMBER($A192),ISNUMBER(DN$1)),IF(OFFSET(CountryData!$A$1,'Quality check'!$A192-1,'Quality check'!DN$1-1)=0,"",OFFSET(CountryData!$A$1,'Quality check'!$A192-1,'Quality check'!DN$1-1)),"")</f>
        <v/>
      </c>
      <c r="DO192" t="str">
        <f ca="1">IF(AND(ISNUMBER($A192),ISNUMBER(DO$1)),IF(OFFSET(CountryData!$A$1,'Quality check'!$A192-1,'Quality check'!DO$1-1)=0,"",OFFSET(CountryData!$A$1,'Quality check'!$A192-1,'Quality check'!DO$1-1)),"")</f>
        <v/>
      </c>
      <c r="DP192" t="str">
        <f ca="1">IF(AND(ISNUMBER($A192),ISNUMBER(DP$1)),IF(OFFSET(CountryData!$A$1,'Quality check'!$A192-1,'Quality check'!DP$1-1)=0,"",OFFSET(CountryData!$A$1,'Quality check'!$A192-1,'Quality check'!DP$1-1)),"")</f>
        <v/>
      </c>
      <c r="EF192" t="str">
        <f t="shared" si="17"/>
        <v/>
      </c>
      <c r="EG192" t="str">
        <f t="shared" si="18"/>
        <v/>
      </c>
      <c r="EH192" t="str">
        <f t="shared" si="16"/>
        <v/>
      </c>
    </row>
    <row r="193" spans="1:138" x14ac:dyDescent="0.25">
      <c r="A193" s="114" t="str">
        <f>IF(ISNUMBER(MATCH(C193,CountryData!$EM:$EM,0)),MATCH(C193,CountryData!$EM:$EM,0),"")</f>
        <v/>
      </c>
      <c r="F193" s="203" t="str">
        <f ca="1">IF(AND(ISNUMBER($A193),ISNUMBER(F$1)),IF(OFFSET(CountryData!$A$1,'Quality check'!$A193-1,'Quality check'!F$1-1)=0,"",OFFSET(CountryData!$A$1,'Quality check'!$A193-1,'Quality check'!F$1-1)),"")</f>
        <v/>
      </c>
      <c r="G193" s="203" t="str">
        <f ca="1">IF(AND(ISNUMBER($A193),ISNUMBER(G$1)),IF(OFFSET(CountryData!$A$1,'Quality check'!$A193-1,'Quality check'!G$1-1)=0,"",OFFSET(CountryData!$A$1,'Quality check'!$A193-1,'Quality check'!G$1-1)),"")</f>
        <v/>
      </c>
      <c r="H193" s="202" t="str">
        <f ca="1">IF(AND(ISNUMBER($A193),ISNUMBER(H$1)),IF(OFFSET(CountryData!$A$1,'Quality check'!$A193-1,'Quality check'!H$1-1)=0,"",OFFSET(CountryData!$A$1,'Quality check'!$A193-1,'Quality check'!H$1-1)),"")</f>
        <v/>
      </c>
      <c r="I193" s="202" t="str">
        <f ca="1">IF(AND(ISNUMBER($A193),ISNUMBER(I$1)),IF(OFFSET(CountryData!$A$1,'Quality check'!$A193-1,'Quality check'!I$1-1)=0,"",OFFSET(CountryData!$A$1,'Quality check'!$A193-1,'Quality check'!I$1-1)),"")</f>
        <v/>
      </c>
      <c r="J193" s="203" t="str">
        <f ca="1">IF(AND(ISNUMBER($A193),ISNUMBER(J$1)),IF(OFFSET(CountryData!$A$1,'Quality check'!$A193-1,'Quality check'!J$1-1)=0,"",OFFSET(CountryData!$A$1,'Quality check'!$A193-1,'Quality check'!J$1-1)),"")</f>
        <v/>
      </c>
      <c r="K193" s="203" t="str">
        <f ca="1">IF(AND(ISNUMBER($A193),ISNUMBER(K$1)),IF(OFFSET(CountryData!$A$1,'Quality check'!$A193-1,'Quality check'!K$1-1)=0,"",OFFSET(CountryData!$A$1,'Quality check'!$A193-1,'Quality check'!K$1-1)),"")</f>
        <v/>
      </c>
      <c r="L193" s="203" t="str">
        <f ca="1">IF(AND(ISNUMBER($A193),ISNUMBER(L$1)),IF(OFFSET(CountryData!$A$1,'Quality check'!$A193-1,'Quality check'!L$1-1)=0,"",OFFSET(CountryData!$A$1,'Quality check'!$A193-1,'Quality check'!L$1-1)),"")</f>
        <v/>
      </c>
      <c r="M193" s="203" t="str">
        <f ca="1">IF(AND(ISNUMBER($A193),ISNUMBER(M$1)),IF(OFFSET(CountryData!$A$1,'Quality check'!$A193-1,'Quality check'!M$1-1)=0,"",OFFSET(CountryData!$A$1,'Quality check'!$A193-1,'Quality check'!M$1-1)),"")</f>
        <v/>
      </c>
      <c r="N193" s="203" t="str">
        <f ca="1">IF(AND(ISNUMBER($A193),ISNUMBER(N$1)),IF(OFFSET(CountryData!$A$1,'Quality check'!$A193-1,'Quality check'!N$1-1)=0,"",OFFSET(CountryData!$A$1,'Quality check'!$A193-1,'Quality check'!N$1-1)),"")</f>
        <v/>
      </c>
      <c r="O193" s="203" t="str">
        <f ca="1">IF(AND(ISNUMBER($A193),ISNUMBER(O$1)),IF(OFFSET(CountryData!$A$1,'Quality check'!$A193-1,'Quality check'!O$1-1)=0,"",OFFSET(CountryData!$A$1,'Quality check'!$A193-1,'Quality check'!O$1-1)),"")</f>
        <v/>
      </c>
      <c r="P193" s="203" t="str">
        <f ca="1">IF(AND(ISNUMBER($A193),ISNUMBER(P$1)),IF(OFFSET(CountryData!$A$1,'Quality check'!$A193-1,'Quality check'!P$1-1)=0,"",OFFSET(CountryData!$A$1,'Quality check'!$A193-1,'Quality check'!P$1-1)),"")</f>
        <v/>
      </c>
      <c r="Q193" s="203" t="str">
        <f ca="1">IF(AND(ISNUMBER($A193),ISNUMBER(Q$1)),IF(OFFSET(CountryData!$A$1,'Quality check'!$A193-1,'Quality check'!Q$1-1)=0,"",OFFSET(CountryData!$A$1,'Quality check'!$A193-1,'Quality check'!Q$1-1)),"")</f>
        <v/>
      </c>
      <c r="R193" s="203" t="str">
        <f ca="1">IF(AND(ISNUMBER($A193),ISNUMBER(R$1)),IF(OFFSET(CountryData!$A$1,'Quality check'!$A193-1,'Quality check'!R$1-1)=0,"",OFFSET(CountryData!$A$1,'Quality check'!$A193-1,'Quality check'!R$1-1)),"")</f>
        <v/>
      </c>
      <c r="S193" s="203" t="str">
        <f ca="1">IF(AND(ISNUMBER($A193),ISNUMBER(S$1)),IF(OFFSET(CountryData!$A$1,'Quality check'!$A193-1,'Quality check'!S$1-1)=0,"",OFFSET(CountryData!$A$1,'Quality check'!$A193-1,'Quality check'!S$1-1)),"")</f>
        <v/>
      </c>
      <c r="T193" s="202" t="str">
        <f ca="1">IF(AND(ISNUMBER($A193),ISNUMBER(T$1)),IF(OFFSET(CountryData!$A$1,'Quality check'!$A193-1,'Quality check'!T$1-1)=0,"",OFFSET(CountryData!$A$1,'Quality check'!$A193-1,'Quality check'!T$1-1)),"")</f>
        <v/>
      </c>
      <c r="U193" s="203" t="str">
        <f ca="1">IF(AND(ISNUMBER($A193),ISNUMBER(U$1)),IF(OFFSET(CountryData!$A$1,'Quality check'!$A193-1,'Quality check'!U$1-1)=0,"",OFFSET(CountryData!$A$1,'Quality check'!$A193-1,'Quality check'!U$1-1)),"")</f>
        <v/>
      </c>
      <c r="V193" s="203" t="str">
        <f ca="1">IF(AND(ISNUMBER($A193),ISNUMBER(V$1)),IF(OFFSET(CountryData!$A$1,'Quality check'!$A193-1,'Quality check'!V$1-1)=0,"",OFFSET(CountryData!$A$1,'Quality check'!$A193-1,'Quality check'!V$1-1)),"")</f>
        <v/>
      </c>
      <c r="W193" s="202" t="str">
        <f ca="1">IF(AND(ISNUMBER($A193),ISNUMBER(W$1)),IF(OFFSET(CountryData!$A$1,'Quality check'!$A193-1,'Quality check'!W$1-1)=0,"",OFFSET(CountryData!$A$1,'Quality check'!$A193-1,'Quality check'!W$1-1)),"")</f>
        <v/>
      </c>
      <c r="X193" s="202" t="str">
        <f ca="1">IF(AND(ISNUMBER($A193),ISNUMBER(X$1)),IF(OFFSET(CountryData!$A$1,'Quality check'!$A193-1,'Quality check'!X$1-1)=0,"",OFFSET(CountryData!$A$1,'Quality check'!$A193-1,'Quality check'!X$1-1)),"")</f>
        <v/>
      </c>
      <c r="Y193" s="202" t="str">
        <f ca="1">IF(AND(ISNUMBER($A193),ISNUMBER(Y$1)),IF(OFFSET(CountryData!$A$1,'Quality check'!$A193-1,'Quality check'!Y$1-1)=0,"",OFFSET(CountryData!$A$1,'Quality check'!$A193-1,'Quality check'!Y$1-1)),"")</f>
        <v/>
      </c>
      <c r="Z193" s="202" t="str">
        <f ca="1">IF(AND(ISNUMBER($A193),ISNUMBER(Z$1)),IF(OFFSET(CountryData!$A$1,'Quality check'!$A193-1,'Quality check'!Z$1-1)=0,"",OFFSET(CountryData!$A$1,'Quality check'!$A193-1,'Quality check'!Z$1-1)),"")</f>
        <v/>
      </c>
      <c r="AA193" s="203" t="str">
        <f ca="1">IF(AND(ISNUMBER($A193),ISNUMBER(AA$1)),IF(OFFSET(CountryData!$A$1,'Quality check'!$A193-1,'Quality check'!AA$1-1)=0,"",OFFSET(CountryData!$A$1,'Quality check'!$A193-1,'Quality check'!AA$1-1)),"")</f>
        <v/>
      </c>
      <c r="AB193" s="203" t="str">
        <f ca="1">IF(AND(ISNUMBER($A193),ISNUMBER(AB$1)),IF(OFFSET(CountryData!$A$1,'Quality check'!$A193-1,'Quality check'!AB$1-1)=0,"",OFFSET(CountryData!$A$1,'Quality check'!$A193-1,'Quality check'!AB$1-1)),"")</f>
        <v/>
      </c>
      <c r="AC193" s="203" t="str">
        <f ca="1">IF(AND(ISNUMBER($A193),ISNUMBER(AC$1)),IF(OFFSET(CountryData!$A$1,'Quality check'!$A193-1,'Quality check'!AC$1-1)=0,"",OFFSET(CountryData!$A$1,'Quality check'!$A193-1,'Quality check'!AC$1-1)),"")</f>
        <v/>
      </c>
      <c r="AD193" s="203" t="str">
        <f ca="1">IF(AND(ISNUMBER($A193),ISNUMBER(AD$1)),IF(OFFSET(CountryData!$A$1,'Quality check'!$A193-1,'Quality check'!AD$1-1)=0,"",OFFSET(CountryData!$A$1,'Quality check'!$A193-1,'Quality check'!AD$1-1)),"")</f>
        <v/>
      </c>
      <c r="AE193" s="202" t="str">
        <f ca="1">IF(AND(ISNUMBER($A193),ISNUMBER(AE$1)),IF(OFFSET(CountryData!$A$1,'Quality check'!$A193-1,'Quality check'!AE$1-1)=0,"",OFFSET(CountryData!$A$1,'Quality check'!$A193-1,'Quality check'!AE$1-1)),"")</f>
        <v/>
      </c>
      <c r="AF193" s="308" t="str">
        <f ca="1">IF(AND(ISNUMBER($A193),ISNUMBER(AF$1)),IF(OFFSET(CountryData!$A$1,'Quality check'!$A193-1,'Quality check'!AF$1-1)=0,"",OFFSET(CountryData!$A$1,'Quality check'!$A193-1,'Quality check'!AF$1-1)),"")</f>
        <v/>
      </c>
      <c r="AG193" s="203" t="str">
        <f ca="1">IF(AND(ISNUMBER($A193),ISNUMBER(AG$1)),IF(OFFSET(CountryData!$A$1,'Quality check'!$A193-1,'Quality check'!AG$1-1)=0,"",OFFSET(CountryData!$A$1,'Quality check'!$A193-1,'Quality check'!AG$1-1)),"")</f>
        <v/>
      </c>
      <c r="AH193" s="203" t="str">
        <f ca="1">IF(AND(ISNUMBER($A193),ISNUMBER(AH$1)),IF(OFFSET(CountryData!$A$1,'Quality check'!$A193-1,'Quality check'!AH$1-1)=0,"",OFFSET(CountryData!$A$1,'Quality check'!$A193-1,'Quality check'!AH$1-1)),"")</f>
        <v/>
      </c>
      <c r="AI193" s="203" t="str">
        <f ca="1">IF(AND(ISNUMBER($A193),ISNUMBER(AI$1)),IF(OFFSET(CountryData!$A$1,'Quality check'!$A193-1,'Quality check'!AI$1-1)=0,"",OFFSET(CountryData!$A$1,'Quality check'!$A193-1,'Quality check'!AI$1-1)),"")</f>
        <v/>
      </c>
      <c r="AJ193" s="202" t="str">
        <f ca="1">IF(AND(ISNUMBER($A193),ISNUMBER(AJ$1)),IF(OFFSET(CountryData!$A$1,'Quality check'!$A193-1,'Quality check'!AJ$1-1)=0,"",OFFSET(CountryData!$A$1,'Quality check'!$A193-1,'Quality check'!AJ$1-1)),"")</f>
        <v/>
      </c>
      <c r="AK193" s="202" t="str">
        <f ca="1">IF(AND(ISNUMBER($A193),ISNUMBER(AK$1)),IF(OFFSET(CountryData!$A$1,'Quality check'!$A193-1,'Quality check'!AK$1-1)=0,"",OFFSET(CountryData!$A$1,'Quality check'!$A193-1,'Quality check'!AK$1-1)),"")</f>
        <v/>
      </c>
      <c r="AL193" s="202" t="str">
        <f ca="1">IF(AND(ISNUMBER($A193),ISNUMBER(AL$1)),IF(OFFSET(CountryData!$A$1,'Quality check'!$A193-1,'Quality check'!AL$1-1)=0,"",OFFSET(CountryData!$A$1,'Quality check'!$A193-1,'Quality check'!AL$1-1)),"")</f>
        <v/>
      </c>
      <c r="AM193" s="202" t="str">
        <f ca="1">IF(AND(ISNUMBER($A193),ISNUMBER(AM$1)),IF(OFFSET(CountryData!$A$1,'Quality check'!$A193-1,'Quality check'!AM$1-1)=0,"",OFFSET(CountryData!$A$1,'Quality check'!$A193-1,'Quality check'!AM$1-1)),"")</f>
        <v/>
      </c>
      <c r="AN193" s="202" t="str">
        <f ca="1">IF(AND(ISNUMBER($A193),ISNUMBER(AN$1)),IF(OFFSET(CountryData!$A$1,'Quality check'!$A193-1,'Quality check'!AN$1-1)=0,"",OFFSET(CountryData!$A$1,'Quality check'!$A193-1,'Quality check'!AN$1-1)),"")</f>
        <v/>
      </c>
      <c r="AO193" s="203" t="str">
        <f ca="1">IF(AND(ISNUMBER($A193),ISNUMBER(AO$1)),IF(OFFSET(CountryData!$A$1,'Quality check'!$A193-1,'Quality check'!AO$1-1)=0,"",OFFSET(CountryData!$A$1,'Quality check'!$A193-1,'Quality check'!AO$1-1)),"")</f>
        <v/>
      </c>
      <c r="AP193" s="203" t="str">
        <f ca="1">IF(AND(ISNUMBER($A193),ISNUMBER(AP$1)),IF(OFFSET(CountryData!$A$1,'Quality check'!$A193-1,'Quality check'!AP$1-1)=0,"",OFFSET(CountryData!$A$1,'Quality check'!$A193-1,'Quality check'!AP$1-1)),"")</f>
        <v/>
      </c>
      <c r="AQ193" s="202" t="str">
        <f ca="1">IF(AND(ISNUMBER($A193),ISNUMBER(AQ$1)),IF(OFFSET(CountryData!$A$1,'Quality check'!$A193-1,'Quality check'!AQ$1-1)=0,"",OFFSET(CountryData!$A$1,'Quality check'!$A193-1,'Quality check'!AQ$1-1)),"")</f>
        <v/>
      </c>
      <c r="AR193" s="202" t="str">
        <f ca="1">IF(AND(ISNUMBER($A193),ISNUMBER(AR$1)),IF(OFFSET(CountryData!$A$1,'Quality check'!$A193-1,'Quality check'!AR$1-1)=0,"",OFFSET(CountryData!$A$1,'Quality check'!$A193-1,'Quality check'!AR$1-1)),"")</f>
        <v/>
      </c>
      <c r="AS193" s="202" t="str">
        <f ca="1">IF(AND(ISNUMBER($A193),ISNUMBER(AS$1)),IF(OFFSET(CountryData!$A$1,'Quality check'!$A193-1,'Quality check'!AS$1-1)=0,"",OFFSET(CountryData!$A$1,'Quality check'!$A193-1,'Quality check'!AS$1-1)),"")</f>
        <v/>
      </c>
      <c r="AT193" s="202" t="str">
        <f ca="1">IF(AND(ISNUMBER($A193),ISNUMBER(AT$1)),IF(OFFSET(CountryData!$A$1,'Quality check'!$A193-1,'Quality check'!AT$1-1)=0,"",OFFSET(CountryData!$A$1,'Quality check'!$A193-1,'Quality check'!AT$1-1)),"")</f>
        <v/>
      </c>
      <c r="AU193" s="202" t="str">
        <f ca="1">IF(AND(ISNUMBER($A193),ISNUMBER(AU$1)),IF(OFFSET(CountryData!$A$1,'Quality check'!$A193-1,'Quality check'!AU$1-1)=0,"",OFFSET(CountryData!$A$1,'Quality check'!$A193-1,'Quality check'!AU$1-1)),"")</f>
        <v/>
      </c>
      <c r="AV193" s="202" t="str">
        <f ca="1">IF(AND(ISNUMBER($A193),ISNUMBER(AV$1)),IF(OFFSET(CountryData!$A$1,'Quality check'!$A193-1,'Quality check'!AV$1-1)=0,"",OFFSET(CountryData!$A$1,'Quality check'!$A193-1,'Quality check'!AV$1-1)),"")</f>
        <v/>
      </c>
      <c r="AW193" s="203" t="str">
        <f ca="1">IF(AND(ISNUMBER($A193),ISNUMBER(AW$1)),IF(OFFSET(CountryData!$A$1,'Quality check'!$A193-1,'Quality check'!AW$1-1)=0,"",OFFSET(CountryData!$A$1,'Quality check'!$A193-1,'Quality check'!AW$1-1)),"")</f>
        <v/>
      </c>
      <c r="AX193" s="203" t="str">
        <f ca="1">IF(AND(ISNUMBER($A193),ISNUMBER(AX$1)),IF(OFFSET(CountryData!$A$1,'Quality check'!$A193-1,'Quality check'!AX$1-1)=0,"",OFFSET(CountryData!$A$1,'Quality check'!$A193-1,'Quality check'!AX$1-1)),"")</f>
        <v/>
      </c>
      <c r="AY193" s="202" t="str">
        <f ca="1">IF(AND(ISNUMBER($A193),ISNUMBER(AY$1)),IF(OFFSET(CountryData!$A$1,'Quality check'!$A193-1,'Quality check'!AY$1-1)=0,"",OFFSET(CountryData!$A$1,'Quality check'!$A193-1,'Quality check'!AY$1-1)),"")</f>
        <v/>
      </c>
      <c r="AZ193" s="202" t="str">
        <f ca="1">IF(AND(ISNUMBER($A193),ISNUMBER(AZ$1)),IF(OFFSET(CountryData!$A$1,'Quality check'!$A193-1,'Quality check'!AZ$1-1)=0,"",OFFSET(CountryData!$A$1,'Quality check'!$A193-1,'Quality check'!AZ$1-1)),"")</f>
        <v/>
      </c>
      <c r="BA193" s="202" t="str">
        <f ca="1">IF(AND(ISNUMBER($A193),ISNUMBER(BA$1)),IF(OFFSET(CountryData!$A$1,'Quality check'!$A193-1,'Quality check'!BA$1-1)=0,"",OFFSET(CountryData!$A$1,'Quality check'!$A193-1,'Quality check'!BA$1-1)),"")</f>
        <v/>
      </c>
      <c r="BB193" s="202" t="str">
        <f ca="1">IF(AND(ISNUMBER($A193),ISNUMBER(BB$1)),IF(OFFSET(CountryData!$A$1,'Quality check'!$A193-1,'Quality check'!BB$1-1)=0,"",OFFSET(CountryData!$A$1,'Quality check'!$A193-1,'Quality check'!BB$1-1)),"")</f>
        <v/>
      </c>
      <c r="BC193" s="202" t="str">
        <f ca="1">IF(AND(ISNUMBER($A193),ISNUMBER(BC$1)),IF(OFFSET(CountryData!$A$1,'Quality check'!$A193-1,'Quality check'!BC$1-1)=0,"",OFFSET(CountryData!$A$1,'Quality check'!$A193-1,'Quality check'!BC$1-1)),"")</f>
        <v/>
      </c>
      <c r="BD193" s="313" t="str">
        <f ca="1">IF(AND(ISNUMBER($A193),ISNUMBER(BD$1)),IF(OFFSET(CountryData!$A$1,'Quality check'!$A193-1,'Quality check'!BD$1-1)=0,"",OFFSET(CountryData!$A$1,'Quality check'!$A193-1,'Quality check'!BD$1-1)),"")</f>
        <v/>
      </c>
      <c r="BE193" s="313" t="str">
        <f ca="1">IF(AND(ISNUMBER($A193),ISNUMBER(BE$1)),IF(OFFSET(CountryData!$A$1,'Quality check'!$A193-1,'Quality check'!BE$1-1)=0,"",OFFSET(CountryData!$A$1,'Quality check'!$A193-1,'Quality check'!BE$1-1)),"")</f>
        <v/>
      </c>
      <c r="BF193" s="313" t="str">
        <f ca="1">IF(AND(ISNUMBER($A193),ISNUMBER(BF$1)),IF(OFFSET(CountryData!$A$1,'Quality check'!$A193-1,'Quality check'!BF$1-1)=0,"",OFFSET(CountryData!$A$1,'Quality check'!$A193-1,'Quality check'!BF$1-1)),"")</f>
        <v/>
      </c>
      <c r="BG193" s="203" t="str">
        <f ca="1">IF(AND(ISNUMBER($A193),ISNUMBER(BG$1)),IF(OFFSET(CountryData!$A$1,'Quality check'!$A193-1,'Quality check'!BG$1-1)=0,"",OFFSET(CountryData!$A$1,'Quality check'!$A193-1,'Quality check'!BG$1-1)),"")</f>
        <v/>
      </c>
      <c r="BH193" s="202" t="str">
        <f ca="1">IF(AND(ISNUMBER($A193),ISNUMBER(BH$1)),IF(OFFSET(CountryData!$A$1,'Quality check'!$A193-1,'Quality check'!BH$1-1)=0,"",OFFSET(CountryData!$A$1,'Quality check'!$A193-1,'Quality check'!BH$1-1)),"")</f>
        <v/>
      </c>
      <c r="BI193" s="203" t="str">
        <f ca="1">IF(AND(ISNUMBER($A193),ISNUMBER(BI$1)),IF(OFFSET(CountryData!$A$1,'Quality check'!$A193-1,'Quality check'!BI$1-1)=0,"",OFFSET(CountryData!$A$1,'Quality check'!$A193-1,'Quality check'!BI$1-1)),"")</f>
        <v/>
      </c>
      <c r="BJ193" s="202" t="str">
        <f ca="1">IF(AND(ISNUMBER($A193),ISNUMBER(BJ$1)),IF(OFFSET(CountryData!$A$1,'Quality check'!$A193-1,'Quality check'!BJ$1-1)=0,"",OFFSET(CountryData!$A$1,'Quality check'!$A193-1,'Quality check'!BJ$1-1)),"")</f>
        <v/>
      </c>
      <c r="BK193" s="202" t="str">
        <f ca="1">IF(AND(ISNUMBER($A193),ISNUMBER(BK$1)),IF(OFFSET(CountryData!$A$1,'Quality check'!$A193-1,'Quality check'!BK$1-1)=0,"",OFFSET(CountryData!$A$1,'Quality check'!$A193-1,'Quality check'!BK$1-1)),"")</f>
        <v/>
      </c>
      <c r="BL193" s="308" t="str">
        <f ca="1">IF(AND(ISNUMBER($A193),ISNUMBER(BL$1)),IF(OFFSET(CountryData!$A$1,'Quality check'!$A193-1,'Quality check'!BL$1-1)=0,"",OFFSET(CountryData!$A$1,'Quality check'!$A193-1,'Quality check'!BL$1-1)),"")</f>
        <v/>
      </c>
      <c r="BM193" s="308" t="str">
        <f ca="1">IF(AND(ISNUMBER($A193),ISNUMBER(BM$1)),IF(OFFSET(CountryData!$A$1,'Quality check'!$A193-1,'Quality check'!BM$1-1)=0,"",OFFSET(CountryData!$A$1,'Quality check'!$A193-1,'Quality check'!BM$1-1)),"")</f>
        <v/>
      </c>
      <c r="BN193" s="308" t="str">
        <f ca="1">IF(AND(ISNUMBER($A193),ISNUMBER(BN$1)),IF(OFFSET(CountryData!$A$1,'Quality check'!$A193-1,'Quality check'!BN$1-1)=0,"",OFFSET(CountryData!$A$1,'Quality check'!$A193-1,'Quality check'!BN$1-1)),"")</f>
        <v/>
      </c>
      <c r="BO193" s="308" t="str">
        <f ca="1">IF(AND(ISNUMBER($A193),ISNUMBER(BO$1)),IF(OFFSET(CountryData!$A$1,'Quality check'!$A193-1,'Quality check'!BO$1-1)=0,"",OFFSET(CountryData!$A$1,'Quality check'!$A193-1,'Quality check'!BO$1-1)),"")</f>
        <v/>
      </c>
      <c r="BP193" s="308" t="str">
        <f ca="1">IF(AND(ISNUMBER($A193),ISNUMBER(BP$1)),IF(OFFSET(CountryData!$A$1,'Quality check'!$A193-1,'Quality check'!BP$1-1)=0,"",OFFSET(CountryData!$A$1,'Quality check'!$A193-1,'Quality check'!BP$1-1)),"")</f>
        <v/>
      </c>
      <c r="BQ193" s="308" t="str">
        <f ca="1">IF(AND(ISNUMBER($A193),ISNUMBER(BQ$1)),IF(OFFSET(CountryData!$A$1,'Quality check'!$A193-1,'Quality check'!BQ$1-1)=0,"",OFFSET(CountryData!$A$1,'Quality check'!$A193-1,'Quality check'!BQ$1-1)),"")</f>
        <v/>
      </c>
      <c r="BR193" s="308" t="str">
        <f ca="1">IF(AND(ISNUMBER($A193),ISNUMBER(BR$1)),IF(OFFSET(CountryData!$A$1,'Quality check'!$A193-1,'Quality check'!BR$1-1)=0,"",OFFSET(CountryData!$A$1,'Quality check'!$A193-1,'Quality check'!BR$1-1)),"")</f>
        <v/>
      </c>
      <c r="BS193" s="308" t="str">
        <f ca="1">IF(AND(ISNUMBER($A193),ISNUMBER(BS$1)),IF(OFFSET(CountryData!$A$1,'Quality check'!$A193-1,'Quality check'!BS$1-1)=0,"",OFFSET(CountryData!$A$1,'Quality check'!$A193-1,'Quality check'!BS$1-1)),"")</f>
        <v/>
      </c>
      <c r="BT193" s="308" t="str">
        <f ca="1">IF(AND(ISNUMBER($A193),ISNUMBER(BT$1)),IF(OFFSET(CountryData!$A$1,'Quality check'!$A193-1,'Quality check'!BT$1-1)=0,"",OFFSET(CountryData!$A$1,'Quality check'!$A193-1,'Quality check'!BT$1-1)),"")</f>
        <v/>
      </c>
      <c r="BU193" s="308" t="str">
        <f ca="1">IF(AND(ISNUMBER($A193),ISNUMBER(BU$1)),IF(OFFSET(CountryData!$A$1,'Quality check'!$A193-1,'Quality check'!BU$1-1)=0,"",OFFSET(CountryData!$A$1,'Quality check'!$A193-1,'Quality check'!BU$1-1)),"")</f>
        <v/>
      </c>
      <c r="BV193" s="308" t="str">
        <f ca="1">IF(AND(ISNUMBER($A193),ISNUMBER(BV$1)),IF(OFFSET(CountryData!$A$1,'Quality check'!$A193-1,'Quality check'!BV$1-1)=0,"",OFFSET(CountryData!$A$1,'Quality check'!$A193-1,'Quality check'!BV$1-1)),"")</f>
        <v/>
      </c>
      <c r="BW193" s="308" t="str">
        <f ca="1">IF(AND(ISNUMBER($A193),ISNUMBER(BW$1)),IF(OFFSET(CountryData!$A$1,'Quality check'!$A193-1,'Quality check'!BW$1-1)=0,"",OFFSET(CountryData!$A$1,'Quality check'!$A193-1,'Quality check'!BW$1-1)),"")</f>
        <v/>
      </c>
      <c r="BX193" s="202" t="str">
        <f ca="1">IF(AND(ISNUMBER($A193),ISNUMBER(BX$1)),IF(OFFSET(CountryData!$A$1,'Quality check'!$A193-1,'Quality check'!BX$1-1)=0,"",OFFSET(CountryData!$A$1,'Quality check'!$A193-1,'Quality check'!BX$1-1)),"")</f>
        <v/>
      </c>
      <c r="BY193" s="308" t="str">
        <f ca="1">IF(AND(ISNUMBER($A193),ISNUMBER(BY$1)),IF(OFFSET(CountryData!$A$1,'Quality check'!$A193-1,'Quality check'!BY$1-1)=0,"",OFFSET(CountryData!$A$1,'Quality check'!$A193-1,'Quality check'!BY$1-1)),"")</f>
        <v/>
      </c>
      <c r="BZ193" s="308" t="str">
        <f ca="1">IF(AND(ISNUMBER($A193),ISNUMBER(BZ$1)),IF(OFFSET(CountryData!$A$1,'Quality check'!$A193-1,'Quality check'!BZ$1-1)=0,"",OFFSET(CountryData!$A$1,'Quality check'!$A193-1,'Quality check'!BZ$1-1)),"")</f>
        <v/>
      </c>
      <c r="CA193" s="308" t="str">
        <f ca="1">IF(AND(ISNUMBER($A193),ISNUMBER(CA$1)),IF(OFFSET(CountryData!$A$1,'Quality check'!$A193-1,'Quality check'!CA$1-1)=0,"",OFFSET(CountryData!$A$1,'Quality check'!$A193-1,'Quality check'!CA$1-1)),"")</f>
        <v/>
      </c>
      <c r="CB193" s="308" t="str">
        <f ca="1">IF(AND(ISNUMBER($A193),ISNUMBER(CB$1)),IF(OFFSET(CountryData!$A$1,'Quality check'!$A193-1,'Quality check'!CB$1-1)=0,"",OFFSET(CountryData!$A$1,'Quality check'!$A193-1,'Quality check'!CB$1-1)),"")</f>
        <v/>
      </c>
      <c r="CC193" s="308" t="str">
        <f ca="1">IF(AND(ISNUMBER($A193),ISNUMBER(CC$1)),IF(OFFSET(CountryData!$A$1,'Quality check'!$A193-1,'Quality check'!CC$1-1)=0,"",OFFSET(CountryData!$A$1,'Quality check'!$A193-1,'Quality check'!CC$1-1)),"")</f>
        <v/>
      </c>
      <c r="CD193" s="308" t="str">
        <f ca="1">IF(AND(ISNUMBER($A193),ISNUMBER(CD$1)),IF(OFFSET(CountryData!$A$1,'Quality check'!$A193-1,'Quality check'!CD$1-1)=0,"",OFFSET(CountryData!$A$1,'Quality check'!$A193-1,'Quality check'!CD$1-1)),"")</f>
        <v/>
      </c>
      <c r="CE193" s="308" t="str">
        <f ca="1">IF(AND(ISNUMBER($A193),ISNUMBER(CE$1)),IF(OFFSET(CountryData!$A$1,'Quality check'!$A193-1,'Quality check'!CE$1-1)=0,"",OFFSET(CountryData!$A$1,'Quality check'!$A193-1,'Quality check'!CE$1-1)),"")</f>
        <v/>
      </c>
      <c r="CF193" s="308" t="str">
        <f ca="1">IF(AND(ISNUMBER($A193),ISNUMBER(CF$1)),IF(OFFSET(CountryData!$A$1,'Quality check'!$A193-1,'Quality check'!CF$1-1)=0,"",OFFSET(CountryData!$A$1,'Quality check'!$A193-1,'Quality check'!CF$1-1)),"")</f>
        <v/>
      </c>
      <c r="CG193" s="308" t="str">
        <f ca="1">IF(AND(ISNUMBER($A193),ISNUMBER(CG$1)),IF(OFFSET(CountryData!$A$1,'Quality check'!$A193-1,'Quality check'!CG$1-1)=0,"",OFFSET(CountryData!$A$1,'Quality check'!$A193-1,'Quality check'!CG$1-1)),"")</f>
        <v/>
      </c>
      <c r="CH193" s="308" t="str">
        <f ca="1">IF(AND(ISNUMBER($A193),ISNUMBER(CH$1)),IF(OFFSET(CountryData!$A$1,'Quality check'!$A193-1,'Quality check'!CH$1-1)=0,"",OFFSET(CountryData!$A$1,'Quality check'!$A193-1,'Quality check'!CH$1-1)),"")</f>
        <v/>
      </c>
      <c r="CI193" s="308" t="str">
        <f ca="1">IF(AND(ISNUMBER($A193),ISNUMBER(CI$1)),IF(OFFSET(CountryData!$A$1,'Quality check'!$A193-1,'Quality check'!CI$1-1)=0,"",OFFSET(CountryData!$A$1,'Quality check'!$A193-1,'Quality check'!CI$1-1)),"")</f>
        <v/>
      </c>
      <c r="CJ193" s="308" t="str">
        <f ca="1">IF(AND(ISNUMBER($A193),ISNUMBER(CJ$1)),IF(OFFSET(CountryData!$A$1,'Quality check'!$A193-1,'Quality check'!CJ$1-1)=0,"",OFFSET(CountryData!$A$1,'Quality check'!$A193-1,'Quality check'!CJ$1-1)),"")</f>
        <v/>
      </c>
      <c r="CK193" s="202" t="str">
        <f ca="1">IF(AND(ISNUMBER($A193),ISNUMBER(CK$1)),IF(OFFSET(CountryData!$A$1,'Quality check'!$A193-1,'Quality check'!CK$1-1)=0,"",OFFSET(CountryData!$A$1,'Quality check'!$A193-1,'Quality check'!CK$1-1)),"")</f>
        <v/>
      </c>
      <c r="CL193" s="308" t="str">
        <f ca="1">IF(AND(ISNUMBER($A193),ISNUMBER(CL$1)),IF(OFFSET(CountryData!$A$1,'Quality check'!$A193-1,'Quality check'!CL$1-1)=0,"",OFFSET(CountryData!$A$1,'Quality check'!$A193-1,'Quality check'!CL$1-1)),"")</f>
        <v/>
      </c>
      <c r="CM193" s="308" t="str">
        <f ca="1">IF(AND(ISNUMBER($A193),ISNUMBER(CM$1)),IF(OFFSET(CountryData!$A$1,'Quality check'!$A193-1,'Quality check'!CM$1-1)=0,"",OFFSET(CountryData!$A$1,'Quality check'!$A193-1,'Quality check'!CM$1-1)),"")</f>
        <v/>
      </c>
      <c r="CN193" s="308" t="str">
        <f ca="1">IF(AND(ISNUMBER($A193),ISNUMBER(CN$1)),IF(OFFSET(CountryData!$A$1,'Quality check'!$A193-1,'Quality check'!CN$1-1)=0,"",OFFSET(CountryData!$A$1,'Quality check'!$A193-1,'Quality check'!CN$1-1)),"")</f>
        <v/>
      </c>
      <c r="CO193" s="308" t="str">
        <f ca="1">IF(AND(ISNUMBER($A193),ISNUMBER(CO$1)),IF(OFFSET(CountryData!$A$1,'Quality check'!$A193-1,'Quality check'!CO$1-1)=0,"",OFFSET(CountryData!$A$1,'Quality check'!$A193-1,'Quality check'!CO$1-1)),"")</f>
        <v/>
      </c>
      <c r="CP193" s="308" t="str">
        <f ca="1">IF(AND(ISNUMBER($A193),ISNUMBER(CP$1)),IF(OFFSET(CountryData!$A$1,'Quality check'!$A193-1,'Quality check'!CP$1-1)=0,"",OFFSET(CountryData!$A$1,'Quality check'!$A193-1,'Quality check'!CP$1-1)),"")</f>
        <v/>
      </c>
      <c r="CQ193" s="308" t="str">
        <f ca="1">IF(AND(ISNUMBER($A193),ISNUMBER(CQ$1)),IF(OFFSET(CountryData!$A$1,'Quality check'!$A193-1,'Quality check'!CQ$1-1)=0,"",OFFSET(CountryData!$A$1,'Quality check'!$A193-1,'Quality check'!CQ$1-1)),"")</f>
        <v/>
      </c>
      <c r="CR193" s="203" t="str">
        <f ca="1">IF(AND(ISNUMBER($A193),ISNUMBER(CR$1)),IF(OFFSET(CountryData!$A$1,'Quality check'!$A193-1,'Quality check'!CR$1-1)=0,"",OFFSET(CountryData!$A$1,'Quality check'!$A193-1,'Quality check'!CR$1-1)),"")</f>
        <v/>
      </c>
      <c r="CS193" s="203" t="str">
        <f ca="1">IF(AND(ISNUMBER($A193),ISNUMBER(CS$1)),IF(OFFSET(CountryData!$A$1,'Quality check'!$A193-1,'Quality check'!CS$1-1)=0,"",OFFSET(CountryData!$A$1,'Quality check'!$A193-1,'Quality check'!CS$1-1)),"")</f>
        <v/>
      </c>
      <c r="CT193" s="203" t="str">
        <f ca="1">IF(AND(ISNUMBER($A193),ISNUMBER(CT$1)),IF(OFFSET(CountryData!$A$1,'Quality check'!$A193-1,'Quality check'!CT$1-1)=0,"",OFFSET(CountryData!$A$1,'Quality check'!$A193-1,'Quality check'!CT$1-1)),"")</f>
        <v/>
      </c>
      <c r="CU193" s="203" t="str">
        <f ca="1">IF(AND(ISNUMBER($A193),ISNUMBER(CU$1)),IF(OFFSET(CountryData!$A$1,'Quality check'!$A193-1,'Quality check'!CU$1-1)=0,"",OFFSET(CountryData!$A$1,'Quality check'!$A193-1,'Quality check'!CU$1-1)),"")</f>
        <v/>
      </c>
      <c r="CV193" s="203" t="str">
        <f ca="1">IF(AND(ISNUMBER($A193),ISNUMBER(CV$1)),IF(OFFSET(CountryData!$A$1,'Quality check'!$A193-1,'Quality check'!CV$1-1)=0,"",OFFSET(CountryData!$A$1,'Quality check'!$A193-1,'Quality check'!CV$1-1)),"")</f>
        <v/>
      </c>
      <c r="CW193" s="203" t="str">
        <f ca="1">IF(AND(ISNUMBER($A193),ISNUMBER(CW$1)),IF(OFFSET(CountryData!$A$1,'Quality check'!$A193-1,'Quality check'!CW$1-1)=0,"",OFFSET(CountryData!$A$1,'Quality check'!$A193-1,'Quality check'!CW$1-1)),"")</f>
        <v/>
      </c>
      <c r="CX193" s="203" t="str">
        <f ca="1">IF(AND(ISNUMBER($A193),ISNUMBER(CX$1)),IF(OFFSET(CountryData!$A$1,'Quality check'!$A193-1,'Quality check'!CX$1-1)=0,"",OFFSET(CountryData!$A$1,'Quality check'!$A193-1,'Quality check'!CX$1-1)),"")</f>
        <v/>
      </c>
      <c r="CY193" s="203" t="str">
        <f ca="1">IF(AND(ISNUMBER($A193),ISNUMBER(CY$1)),IF(OFFSET(CountryData!$A$1,'Quality check'!$A193-1,'Quality check'!CY$1-1)=0,"",OFFSET(CountryData!$A$1,'Quality check'!$A193-1,'Quality check'!CY$1-1)),"")</f>
        <v/>
      </c>
      <c r="CZ193" s="308" t="str">
        <f ca="1">IF(AND(ISNUMBER($A193),ISNUMBER(CZ$1)),IF(OFFSET(CountryData!$A$1,'Quality check'!$A193-1,'Quality check'!CZ$1-1)=0,"",OFFSET(CountryData!$A$1,'Quality check'!$A193-1,'Quality check'!CZ$1-1)),"")</f>
        <v/>
      </c>
      <c r="DA193" s="308" t="str">
        <f ca="1">IF(AND(ISNUMBER($A193),ISNUMBER(DA$1)),IF(OFFSET(CountryData!$A$1,'Quality check'!$A193-1,'Quality check'!DA$1-1)=0,"",OFFSET(CountryData!$A$1,'Quality check'!$A193-1,'Quality check'!DA$1-1)),"")</f>
        <v/>
      </c>
      <c r="DB193" s="202" t="str">
        <f ca="1">IF(AND(ISNUMBER($A193),ISNUMBER(DB$1)),IF(OFFSET(CountryData!$A$1,'Quality check'!$A193-1,'Quality check'!DB$1-1)=0,"",OFFSET(CountryData!$A$1,'Quality check'!$A193-1,'Quality check'!DB$1-1)),"")</f>
        <v/>
      </c>
      <c r="DC193" s="308" t="str">
        <f ca="1">IF(AND(ISNUMBER($A193),ISNUMBER(DC$1)),IF(OFFSET(CountryData!$A$1,'Quality check'!$A193-1,'Quality check'!DC$1-1)=0,"",OFFSET(CountryData!$A$1,'Quality check'!$A193-1,'Quality check'!DC$1-1)),"")</f>
        <v/>
      </c>
      <c r="DD193" s="308" t="str">
        <f ca="1">IF(AND(ISNUMBER($A193),ISNUMBER(DD$1)),IF(OFFSET(CountryData!$A$1,'Quality check'!$A193-1,'Quality check'!DD$1-1)=0,"",OFFSET(CountryData!$A$1,'Quality check'!$A193-1,'Quality check'!DD$1-1)),"")</f>
        <v/>
      </c>
      <c r="DE193" s="202" t="str">
        <f ca="1">IF(AND(ISNUMBER($A193),ISNUMBER(DE$1)),IF(OFFSET(CountryData!$A$1,'Quality check'!$A193-1,'Quality check'!DE$1-1)=0,"",OFFSET(CountryData!$A$1,'Quality check'!$A193-1,'Quality check'!DE$1-1)),"")</f>
        <v/>
      </c>
      <c r="DF193" s="203" t="str">
        <f ca="1">IF(AND(ISNUMBER($A193),ISNUMBER(DF$1)),IF(OFFSET(CountryData!$A$1,'Quality check'!$A193-1,'Quality check'!DF$1-1)=0,"",OFFSET(CountryData!$A$1,'Quality check'!$A193-1,'Quality check'!DF$1-1)),"")</f>
        <v/>
      </c>
      <c r="DG193" s="308" t="str">
        <f ca="1">IF(AND(ISNUMBER($A193),ISNUMBER(DG$1)),IF(OFFSET(CountryData!$A$1,'Quality check'!$A193-1,'Quality check'!DG$1-1)=0,"",OFFSET(CountryData!$A$1,'Quality check'!$A193-1,'Quality check'!DG$1-1)),"")</f>
        <v/>
      </c>
      <c r="DH193" s="203" t="str">
        <f ca="1">IF(AND(ISNUMBER($A193),ISNUMBER(DH$1)),IF(OFFSET(CountryData!$A$1,'Quality check'!$A193-1,'Quality check'!DH$1-1)=0,"",OFFSET(CountryData!$A$1,'Quality check'!$A193-1,'Quality check'!DH$1-1)),"")</f>
        <v/>
      </c>
      <c r="DI193" s="308" t="str">
        <f ca="1">IF(AND(ISNUMBER($A193),ISNUMBER(DI$1)),IF(OFFSET(CountryData!$A$1,'Quality check'!$A193-1,'Quality check'!DI$1-1)=0,"",OFFSET(CountryData!$A$1,'Quality check'!$A193-1,'Quality check'!DI$1-1)),"")</f>
        <v/>
      </c>
      <c r="DJ193" s="308" t="str">
        <f ca="1">IF(AND(ISNUMBER($A193),ISNUMBER(DJ$1)),IF(OFFSET(CountryData!$A$1,'Quality check'!$A193-1,'Quality check'!DJ$1-1)=0,"",OFFSET(CountryData!$A$1,'Quality check'!$A193-1,'Quality check'!DJ$1-1)),"")</f>
        <v/>
      </c>
      <c r="DK193" s="203" t="str">
        <f ca="1">IF(AND(ISNUMBER($A193),ISNUMBER(DK$1)),IF(OFFSET(CountryData!$A$1,'Quality check'!$A193-1,'Quality check'!DK$1-1)=0,"",OFFSET(CountryData!$A$1,'Quality check'!$A193-1,'Quality check'!DK$1-1)),"")</f>
        <v/>
      </c>
      <c r="DL193" s="203" t="str">
        <f ca="1">IF(AND(ISNUMBER($A193),ISNUMBER(DL$1)),IF(OFFSET(CountryData!$A$1,'Quality check'!$A193-1,'Quality check'!DL$1-1)=0,"",OFFSET(CountryData!$A$1,'Quality check'!$A193-1,'Quality check'!DL$1-1)),"")</f>
        <v/>
      </c>
      <c r="DM193" s="203" t="str">
        <f ca="1">IF(AND(ISNUMBER($A193),ISNUMBER(DM$1)),IF(OFFSET(CountryData!$A$1,'Quality check'!$A193-1,'Quality check'!DM$1-1)=0,"",OFFSET(CountryData!$A$1,'Quality check'!$A193-1,'Quality check'!DM$1-1)),"")</f>
        <v/>
      </c>
      <c r="DN193" s="203" t="str">
        <f ca="1">IF(AND(ISNUMBER($A193),ISNUMBER(DN$1)),IF(OFFSET(CountryData!$A$1,'Quality check'!$A193-1,'Quality check'!DN$1-1)=0,"",OFFSET(CountryData!$A$1,'Quality check'!$A193-1,'Quality check'!DN$1-1)),"")</f>
        <v/>
      </c>
      <c r="DO193" t="str">
        <f ca="1">IF(AND(ISNUMBER($A193),ISNUMBER(DO$1)),IF(OFFSET(CountryData!$A$1,'Quality check'!$A193-1,'Quality check'!DO$1-1)=0,"",OFFSET(CountryData!$A$1,'Quality check'!$A193-1,'Quality check'!DO$1-1)),"")</f>
        <v/>
      </c>
      <c r="DP193" t="str">
        <f ca="1">IF(AND(ISNUMBER($A193),ISNUMBER(DP$1)),IF(OFFSET(CountryData!$A$1,'Quality check'!$A193-1,'Quality check'!DP$1-1)=0,"",OFFSET(CountryData!$A$1,'Quality check'!$A193-1,'Quality check'!DP$1-1)),"")</f>
        <v/>
      </c>
      <c r="EF193" t="str">
        <f t="shared" si="17"/>
        <v/>
      </c>
      <c r="EG193" t="str">
        <f t="shared" si="18"/>
        <v/>
      </c>
      <c r="EH193" t="str">
        <f t="shared" si="16"/>
        <v/>
      </c>
    </row>
    <row r="194" spans="1:138" x14ac:dyDescent="0.25">
      <c r="A194" s="114" t="str">
        <f>IF(ISNUMBER(MATCH(C194,CountryData!$EM:$EM,0)),MATCH(C194,CountryData!$EM:$EM,0),"")</f>
        <v/>
      </c>
      <c r="F194" s="203" t="str">
        <f ca="1">IF(AND(ISNUMBER($A194),ISNUMBER(F$1)),IF(OFFSET(CountryData!$A$1,'Quality check'!$A194-1,'Quality check'!F$1-1)=0,"",OFFSET(CountryData!$A$1,'Quality check'!$A194-1,'Quality check'!F$1-1)),"")</f>
        <v/>
      </c>
      <c r="G194" s="203" t="str">
        <f ca="1">IF(AND(ISNUMBER($A194),ISNUMBER(G$1)),IF(OFFSET(CountryData!$A$1,'Quality check'!$A194-1,'Quality check'!G$1-1)=0,"",OFFSET(CountryData!$A$1,'Quality check'!$A194-1,'Quality check'!G$1-1)),"")</f>
        <v/>
      </c>
      <c r="H194" s="202" t="str">
        <f ca="1">IF(AND(ISNUMBER($A194),ISNUMBER(H$1)),IF(OFFSET(CountryData!$A$1,'Quality check'!$A194-1,'Quality check'!H$1-1)=0,"",OFFSET(CountryData!$A$1,'Quality check'!$A194-1,'Quality check'!H$1-1)),"")</f>
        <v/>
      </c>
      <c r="I194" s="202" t="str">
        <f ca="1">IF(AND(ISNUMBER($A194),ISNUMBER(I$1)),IF(OFFSET(CountryData!$A$1,'Quality check'!$A194-1,'Quality check'!I$1-1)=0,"",OFFSET(CountryData!$A$1,'Quality check'!$A194-1,'Quality check'!I$1-1)),"")</f>
        <v/>
      </c>
      <c r="J194" s="203" t="str">
        <f ca="1">IF(AND(ISNUMBER($A194),ISNUMBER(J$1)),IF(OFFSET(CountryData!$A$1,'Quality check'!$A194-1,'Quality check'!J$1-1)=0,"",OFFSET(CountryData!$A$1,'Quality check'!$A194-1,'Quality check'!J$1-1)),"")</f>
        <v/>
      </c>
      <c r="K194" s="203" t="str">
        <f ca="1">IF(AND(ISNUMBER($A194),ISNUMBER(K$1)),IF(OFFSET(CountryData!$A$1,'Quality check'!$A194-1,'Quality check'!K$1-1)=0,"",OFFSET(CountryData!$A$1,'Quality check'!$A194-1,'Quality check'!K$1-1)),"")</f>
        <v/>
      </c>
      <c r="L194" s="203" t="str">
        <f ca="1">IF(AND(ISNUMBER($A194),ISNUMBER(L$1)),IF(OFFSET(CountryData!$A$1,'Quality check'!$A194-1,'Quality check'!L$1-1)=0,"",OFFSET(CountryData!$A$1,'Quality check'!$A194-1,'Quality check'!L$1-1)),"")</f>
        <v/>
      </c>
      <c r="M194" s="203" t="str">
        <f ca="1">IF(AND(ISNUMBER($A194),ISNUMBER(M$1)),IF(OFFSET(CountryData!$A$1,'Quality check'!$A194-1,'Quality check'!M$1-1)=0,"",OFFSET(CountryData!$A$1,'Quality check'!$A194-1,'Quality check'!M$1-1)),"")</f>
        <v/>
      </c>
      <c r="N194" s="203" t="str">
        <f ca="1">IF(AND(ISNUMBER($A194),ISNUMBER(N$1)),IF(OFFSET(CountryData!$A$1,'Quality check'!$A194-1,'Quality check'!N$1-1)=0,"",OFFSET(CountryData!$A$1,'Quality check'!$A194-1,'Quality check'!N$1-1)),"")</f>
        <v/>
      </c>
      <c r="O194" s="203" t="str">
        <f ca="1">IF(AND(ISNUMBER($A194),ISNUMBER(O$1)),IF(OFFSET(CountryData!$A$1,'Quality check'!$A194-1,'Quality check'!O$1-1)=0,"",OFFSET(CountryData!$A$1,'Quality check'!$A194-1,'Quality check'!O$1-1)),"")</f>
        <v/>
      </c>
      <c r="P194" s="203" t="str">
        <f ca="1">IF(AND(ISNUMBER($A194),ISNUMBER(P$1)),IF(OFFSET(CountryData!$A$1,'Quality check'!$A194-1,'Quality check'!P$1-1)=0,"",OFFSET(CountryData!$A$1,'Quality check'!$A194-1,'Quality check'!P$1-1)),"")</f>
        <v/>
      </c>
      <c r="Q194" s="203" t="str">
        <f ca="1">IF(AND(ISNUMBER($A194),ISNUMBER(Q$1)),IF(OFFSET(CountryData!$A$1,'Quality check'!$A194-1,'Quality check'!Q$1-1)=0,"",OFFSET(CountryData!$A$1,'Quality check'!$A194-1,'Quality check'!Q$1-1)),"")</f>
        <v/>
      </c>
      <c r="R194" s="203" t="str">
        <f ca="1">IF(AND(ISNUMBER($A194),ISNUMBER(R$1)),IF(OFFSET(CountryData!$A$1,'Quality check'!$A194-1,'Quality check'!R$1-1)=0,"",OFFSET(CountryData!$A$1,'Quality check'!$A194-1,'Quality check'!R$1-1)),"")</f>
        <v/>
      </c>
      <c r="S194" s="203" t="str">
        <f ca="1">IF(AND(ISNUMBER($A194),ISNUMBER(S$1)),IF(OFFSET(CountryData!$A$1,'Quality check'!$A194-1,'Quality check'!S$1-1)=0,"",OFFSET(CountryData!$A$1,'Quality check'!$A194-1,'Quality check'!S$1-1)),"")</f>
        <v/>
      </c>
      <c r="T194" s="202" t="str">
        <f ca="1">IF(AND(ISNUMBER($A194),ISNUMBER(T$1)),IF(OFFSET(CountryData!$A$1,'Quality check'!$A194-1,'Quality check'!T$1-1)=0,"",OFFSET(CountryData!$A$1,'Quality check'!$A194-1,'Quality check'!T$1-1)),"")</f>
        <v/>
      </c>
      <c r="U194" s="203" t="str">
        <f ca="1">IF(AND(ISNUMBER($A194),ISNUMBER(U$1)),IF(OFFSET(CountryData!$A$1,'Quality check'!$A194-1,'Quality check'!U$1-1)=0,"",OFFSET(CountryData!$A$1,'Quality check'!$A194-1,'Quality check'!U$1-1)),"")</f>
        <v/>
      </c>
      <c r="V194" s="203" t="str">
        <f ca="1">IF(AND(ISNUMBER($A194),ISNUMBER(V$1)),IF(OFFSET(CountryData!$A$1,'Quality check'!$A194-1,'Quality check'!V$1-1)=0,"",OFFSET(CountryData!$A$1,'Quality check'!$A194-1,'Quality check'!V$1-1)),"")</f>
        <v/>
      </c>
      <c r="W194" s="202" t="str">
        <f ca="1">IF(AND(ISNUMBER($A194),ISNUMBER(W$1)),IF(OFFSET(CountryData!$A$1,'Quality check'!$A194-1,'Quality check'!W$1-1)=0,"",OFFSET(CountryData!$A$1,'Quality check'!$A194-1,'Quality check'!W$1-1)),"")</f>
        <v/>
      </c>
      <c r="X194" s="202" t="str">
        <f ca="1">IF(AND(ISNUMBER($A194),ISNUMBER(X$1)),IF(OFFSET(CountryData!$A$1,'Quality check'!$A194-1,'Quality check'!X$1-1)=0,"",OFFSET(CountryData!$A$1,'Quality check'!$A194-1,'Quality check'!X$1-1)),"")</f>
        <v/>
      </c>
      <c r="Y194" s="202" t="str">
        <f ca="1">IF(AND(ISNUMBER($A194),ISNUMBER(Y$1)),IF(OFFSET(CountryData!$A$1,'Quality check'!$A194-1,'Quality check'!Y$1-1)=0,"",OFFSET(CountryData!$A$1,'Quality check'!$A194-1,'Quality check'!Y$1-1)),"")</f>
        <v/>
      </c>
      <c r="Z194" s="202" t="str">
        <f ca="1">IF(AND(ISNUMBER($A194),ISNUMBER(Z$1)),IF(OFFSET(CountryData!$A$1,'Quality check'!$A194-1,'Quality check'!Z$1-1)=0,"",OFFSET(CountryData!$A$1,'Quality check'!$A194-1,'Quality check'!Z$1-1)),"")</f>
        <v/>
      </c>
      <c r="AA194" s="203" t="str">
        <f ca="1">IF(AND(ISNUMBER($A194),ISNUMBER(AA$1)),IF(OFFSET(CountryData!$A$1,'Quality check'!$A194-1,'Quality check'!AA$1-1)=0,"",OFFSET(CountryData!$A$1,'Quality check'!$A194-1,'Quality check'!AA$1-1)),"")</f>
        <v/>
      </c>
      <c r="AB194" s="203" t="str">
        <f ca="1">IF(AND(ISNUMBER($A194),ISNUMBER(AB$1)),IF(OFFSET(CountryData!$A$1,'Quality check'!$A194-1,'Quality check'!AB$1-1)=0,"",OFFSET(CountryData!$A$1,'Quality check'!$A194-1,'Quality check'!AB$1-1)),"")</f>
        <v/>
      </c>
      <c r="AC194" s="203" t="str">
        <f ca="1">IF(AND(ISNUMBER($A194),ISNUMBER(AC$1)),IF(OFFSET(CountryData!$A$1,'Quality check'!$A194-1,'Quality check'!AC$1-1)=0,"",OFFSET(CountryData!$A$1,'Quality check'!$A194-1,'Quality check'!AC$1-1)),"")</f>
        <v/>
      </c>
      <c r="AD194" s="203" t="str">
        <f ca="1">IF(AND(ISNUMBER($A194),ISNUMBER(AD$1)),IF(OFFSET(CountryData!$A$1,'Quality check'!$A194-1,'Quality check'!AD$1-1)=0,"",OFFSET(CountryData!$A$1,'Quality check'!$A194-1,'Quality check'!AD$1-1)),"")</f>
        <v/>
      </c>
      <c r="AE194" s="202" t="str">
        <f ca="1">IF(AND(ISNUMBER($A194),ISNUMBER(AE$1)),IF(OFFSET(CountryData!$A$1,'Quality check'!$A194-1,'Quality check'!AE$1-1)=0,"",OFFSET(CountryData!$A$1,'Quality check'!$A194-1,'Quality check'!AE$1-1)),"")</f>
        <v/>
      </c>
      <c r="AF194" s="308" t="str">
        <f ca="1">IF(AND(ISNUMBER($A194),ISNUMBER(AF$1)),IF(OFFSET(CountryData!$A$1,'Quality check'!$A194-1,'Quality check'!AF$1-1)=0,"",OFFSET(CountryData!$A$1,'Quality check'!$A194-1,'Quality check'!AF$1-1)),"")</f>
        <v/>
      </c>
      <c r="AG194" s="203" t="str">
        <f ca="1">IF(AND(ISNUMBER($A194),ISNUMBER(AG$1)),IF(OFFSET(CountryData!$A$1,'Quality check'!$A194-1,'Quality check'!AG$1-1)=0,"",OFFSET(CountryData!$A$1,'Quality check'!$A194-1,'Quality check'!AG$1-1)),"")</f>
        <v/>
      </c>
      <c r="AH194" s="203" t="str">
        <f ca="1">IF(AND(ISNUMBER($A194),ISNUMBER(AH$1)),IF(OFFSET(CountryData!$A$1,'Quality check'!$A194-1,'Quality check'!AH$1-1)=0,"",OFFSET(CountryData!$A$1,'Quality check'!$A194-1,'Quality check'!AH$1-1)),"")</f>
        <v/>
      </c>
      <c r="AI194" s="203" t="str">
        <f ca="1">IF(AND(ISNUMBER($A194),ISNUMBER(AI$1)),IF(OFFSET(CountryData!$A$1,'Quality check'!$A194-1,'Quality check'!AI$1-1)=0,"",OFFSET(CountryData!$A$1,'Quality check'!$A194-1,'Quality check'!AI$1-1)),"")</f>
        <v/>
      </c>
      <c r="AJ194" s="202" t="str">
        <f ca="1">IF(AND(ISNUMBER($A194),ISNUMBER(AJ$1)),IF(OFFSET(CountryData!$A$1,'Quality check'!$A194-1,'Quality check'!AJ$1-1)=0,"",OFFSET(CountryData!$A$1,'Quality check'!$A194-1,'Quality check'!AJ$1-1)),"")</f>
        <v/>
      </c>
      <c r="AK194" s="202" t="str">
        <f ca="1">IF(AND(ISNUMBER($A194),ISNUMBER(AK$1)),IF(OFFSET(CountryData!$A$1,'Quality check'!$A194-1,'Quality check'!AK$1-1)=0,"",OFFSET(CountryData!$A$1,'Quality check'!$A194-1,'Quality check'!AK$1-1)),"")</f>
        <v/>
      </c>
      <c r="AL194" s="202" t="str">
        <f ca="1">IF(AND(ISNUMBER($A194),ISNUMBER(AL$1)),IF(OFFSET(CountryData!$A$1,'Quality check'!$A194-1,'Quality check'!AL$1-1)=0,"",OFFSET(CountryData!$A$1,'Quality check'!$A194-1,'Quality check'!AL$1-1)),"")</f>
        <v/>
      </c>
      <c r="AM194" s="202" t="str">
        <f ca="1">IF(AND(ISNUMBER($A194),ISNUMBER(AM$1)),IF(OFFSET(CountryData!$A$1,'Quality check'!$A194-1,'Quality check'!AM$1-1)=0,"",OFFSET(CountryData!$A$1,'Quality check'!$A194-1,'Quality check'!AM$1-1)),"")</f>
        <v/>
      </c>
      <c r="AN194" s="202" t="str">
        <f ca="1">IF(AND(ISNUMBER($A194),ISNUMBER(AN$1)),IF(OFFSET(CountryData!$A$1,'Quality check'!$A194-1,'Quality check'!AN$1-1)=0,"",OFFSET(CountryData!$A$1,'Quality check'!$A194-1,'Quality check'!AN$1-1)),"")</f>
        <v/>
      </c>
      <c r="AO194" s="203" t="str">
        <f ca="1">IF(AND(ISNUMBER($A194),ISNUMBER(AO$1)),IF(OFFSET(CountryData!$A$1,'Quality check'!$A194-1,'Quality check'!AO$1-1)=0,"",OFFSET(CountryData!$A$1,'Quality check'!$A194-1,'Quality check'!AO$1-1)),"")</f>
        <v/>
      </c>
      <c r="AP194" s="203" t="str">
        <f ca="1">IF(AND(ISNUMBER($A194),ISNUMBER(AP$1)),IF(OFFSET(CountryData!$A$1,'Quality check'!$A194-1,'Quality check'!AP$1-1)=0,"",OFFSET(CountryData!$A$1,'Quality check'!$A194-1,'Quality check'!AP$1-1)),"")</f>
        <v/>
      </c>
      <c r="AQ194" s="202" t="str">
        <f ca="1">IF(AND(ISNUMBER($A194),ISNUMBER(AQ$1)),IF(OFFSET(CountryData!$A$1,'Quality check'!$A194-1,'Quality check'!AQ$1-1)=0,"",OFFSET(CountryData!$A$1,'Quality check'!$A194-1,'Quality check'!AQ$1-1)),"")</f>
        <v/>
      </c>
      <c r="AR194" s="202" t="str">
        <f ca="1">IF(AND(ISNUMBER($A194),ISNUMBER(AR$1)),IF(OFFSET(CountryData!$A$1,'Quality check'!$A194-1,'Quality check'!AR$1-1)=0,"",OFFSET(CountryData!$A$1,'Quality check'!$A194-1,'Quality check'!AR$1-1)),"")</f>
        <v/>
      </c>
      <c r="AS194" s="202" t="str">
        <f ca="1">IF(AND(ISNUMBER($A194),ISNUMBER(AS$1)),IF(OFFSET(CountryData!$A$1,'Quality check'!$A194-1,'Quality check'!AS$1-1)=0,"",OFFSET(CountryData!$A$1,'Quality check'!$A194-1,'Quality check'!AS$1-1)),"")</f>
        <v/>
      </c>
      <c r="AT194" s="202" t="str">
        <f ca="1">IF(AND(ISNUMBER($A194),ISNUMBER(AT$1)),IF(OFFSET(CountryData!$A$1,'Quality check'!$A194-1,'Quality check'!AT$1-1)=0,"",OFFSET(CountryData!$A$1,'Quality check'!$A194-1,'Quality check'!AT$1-1)),"")</f>
        <v/>
      </c>
      <c r="AU194" s="202" t="str">
        <f ca="1">IF(AND(ISNUMBER($A194),ISNUMBER(AU$1)),IF(OFFSET(CountryData!$A$1,'Quality check'!$A194-1,'Quality check'!AU$1-1)=0,"",OFFSET(CountryData!$A$1,'Quality check'!$A194-1,'Quality check'!AU$1-1)),"")</f>
        <v/>
      </c>
      <c r="AV194" s="202" t="str">
        <f ca="1">IF(AND(ISNUMBER($A194),ISNUMBER(AV$1)),IF(OFFSET(CountryData!$A$1,'Quality check'!$A194-1,'Quality check'!AV$1-1)=0,"",OFFSET(CountryData!$A$1,'Quality check'!$A194-1,'Quality check'!AV$1-1)),"")</f>
        <v/>
      </c>
      <c r="AW194" s="203" t="str">
        <f ca="1">IF(AND(ISNUMBER($A194),ISNUMBER(AW$1)),IF(OFFSET(CountryData!$A$1,'Quality check'!$A194-1,'Quality check'!AW$1-1)=0,"",OFFSET(CountryData!$A$1,'Quality check'!$A194-1,'Quality check'!AW$1-1)),"")</f>
        <v/>
      </c>
      <c r="AX194" s="203" t="str">
        <f ca="1">IF(AND(ISNUMBER($A194),ISNUMBER(AX$1)),IF(OFFSET(CountryData!$A$1,'Quality check'!$A194-1,'Quality check'!AX$1-1)=0,"",OFFSET(CountryData!$A$1,'Quality check'!$A194-1,'Quality check'!AX$1-1)),"")</f>
        <v/>
      </c>
      <c r="AY194" s="202" t="str">
        <f ca="1">IF(AND(ISNUMBER($A194),ISNUMBER(AY$1)),IF(OFFSET(CountryData!$A$1,'Quality check'!$A194-1,'Quality check'!AY$1-1)=0,"",OFFSET(CountryData!$A$1,'Quality check'!$A194-1,'Quality check'!AY$1-1)),"")</f>
        <v/>
      </c>
      <c r="AZ194" s="202" t="str">
        <f ca="1">IF(AND(ISNUMBER($A194),ISNUMBER(AZ$1)),IF(OFFSET(CountryData!$A$1,'Quality check'!$A194-1,'Quality check'!AZ$1-1)=0,"",OFFSET(CountryData!$A$1,'Quality check'!$A194-1,'Quality check'!AZ$1-1)),"")</f>
        <v/>
      </c>
      <c r="BA194" s="202" t="str">
        <f ca="1">IF(AND(ISNUMBER($A194),ISNUMBER(BA$1)),IF(OFFSET(CountryData!$A$1,'Quality check'!$A194-1,'Quality check'!BA$1-1)=0,"",OFFSET(CountryData!$A$1,'Quality check'!$A194-1,'Quality check'!BA$1-1)),"")</f>
        <v/>
      </c>
      <c r="BB194" s="202" t="str">
        <f ca="1">IF(AND(ISNUMBER($A194),ISNUMBER(BB$1)),IF(OFFSET(CountryData!$A$1,'Quality check'!$A194-1,'Quality check'!BB$1-1)=0,"",OFFSET(CountryData!$A$1,'Quality check'!$A194-1,'Quality check'!BB$1-1)),"")</f>
        <v/>
      </c>
      <c r="BC194" s="202" t="str">
        <f ca="1">IF(AND(ISNUMBER($A194),ISNUMBER(BC$1)),IF(OFFSET(CountryData!$A$1,'Quality check'!$A194-1,'Quality check'!BC$1-1)=0,"",OFFSET(CountryData!$A$1,'Quality check'!$A194-1,'Quality check'!BC$1-1)),"")</f>
        <v/>
      </c>
      <c r="BD194" s="313" t="str">
        <f ca="1">IF(AND(ISNUMBER($A194),ISNUMBER(BD$1)),IF(OFFSET(CountryData!$A$1,'Quality check'!$A194-1,'Quality check'!BD$1-1)=0,"",OFFSET(CountryData!$A$1,'Quality check'!$A194-1,'Quality check'!BD$1-1)),"")</f>
        <v/>
      </c>
      <c r="BE194" s="313" t="str">
        <f ca="1">IF(AND(ISNUMBER($A194),ISNUMBER(BE$1)),IF(OFFSET(CountryData!$A$1,'Quality check'!$A194-1,'Quality check'!BE$1-1)=0,"",OFFSET(CountryData!$A$1,'Quality check'!$A194-1,'Quality check'!BE$1-1)),"")</f>
        <v/>
      </c>
      <c r="BF194" s="313" t="str">
        <f ca="1">IF(AND(ISNUMBER($A194),ISNUMBER(BF$1)),IF(OFFSET(CountryData!$A$1,'Quality check'!$A194-1,'Quality check'!BF$1-1)=0,"",OFFSET(CountryData!$A$1,'Quality check'!$A194-1,'Quality check'!BF$1-1)),"")</f>
        <v/>
      </c>
      <c r="BG194" s="203" t="str">
        <f ca="1">IF(AND(ISNUMBER($A194),ISNUMBER(BG$1)),IF(OFFSET(CountryData!$A$1,'Quality check'!$A194-1,'Quality check'!BG$1-1)=0,"",OFFSET(CountryData!$A$1,'Quality check'!$A194-1,'Quality check'!BG$1-1)),"")</f>
        <v/>
      </c>
      <c r="BH194" s="202" t="str">
        <f ca="1">IF(AND(ISNUMBER($A194),ISNUMBER(BH$1)),IF(OFFSET(CountryData!$A$1,'Quality check'!$A194-1,'Quality check'!BH$1-1)=0,"",OFFSET(CountryData!$A$1,'Quality check'!$A194-1,'Quality check'!BH$1-1)),"")</f>
        <v/>
      </c>
      <c r="BI194" s="203" t="str">
        <f ca="1">IF(AND(ISNUMBER($A194),ISNUMBER(BI$1)),IF(OFFSET(CountryData!$A$1,'Quality check'!$A194-1,'Quality check'!BI$1-1)=0,"",OFFSET(CountryData!$A$1,'Quality check'!$A194-1,'Quality check'!BI$1-1)),"")</f>
        <v/>
      </c>
      <c r="BJ194" s="202" t="str">
        <f ca="1">IF(AND(ISNUMBER($A194),ISNUMBER(BJ$1)),IF(OFFSET(CountryData!$A$1,'Quality check'!$A194-1,'Quality check'!BJ$1-1)=0,"",OFFSET(CountryData!$A$1,'Quality check'!$A194-1,'Quality check'!BJ$1-1)),"")</f>
        <v/>
      </c>
      <c r="BK194" s="202" t="str">
        <f ca="1">IF(AND(ISNUMBER($A194),ISNUMBER(BK$1)),IF(OFFSET(CountryData!$A$1,'Quality check'!$A194-1,'Quality check'!BK$1-1)=0,"",OFFSET(CountryData!$A$1,'Quality check'!$A194-1,'Quality check'!BK$1-1)),"")</f>
        <v/>
      </c>
      <c r="BL194" s="308" t="str">
        <f ca="1">IF(AND(ISNUMBER($A194),ISNUMBER(BL$1)),IF(OFFSET(CountryData!$A$1,'Quality check'!$A194-1,'Quality check'!BL$1-1)=0,"",OFFSET(CountryData!$A$1,'Quality check'!$A194-1,'Quality check'!BL$1-1)),"")</f>
        <v/>
      </c>
      <c r="BM194" s="308" t="str">
        <f ca="1">IF(AND(ISNUMBER($A194),ISNUMBER(BM$1)),IF(OFFSET(CountryData!$A$1,'Quality check'!$A194-1,'Quality check'!BM$1-1)=0,"",OFFSET(CountryData!$A$1,'Quality check'!$A194-1,'Quality check'!BM$1-1)),"")</f>
        <v/>
      </c>
      <c r="BN194" s="308" t="str">
        <f ca="1">IF(AND(ISNUMBER($A194),ISNUMBER(BN$1)),IF(OFFSET(CountryData!$A$1,'Quality check'!$A194-1,'Quality check'!BN$1-1)=0,"",OFFSET(CountryData!$A$1,'Quality check'!$A194-1,'Quality check'!BN$1-1)),"")</f>
        <v/>
      </c>
      <c r="BO194" s="308" t="str">
        <f ca="1">IF(AND(ISNUMBER($A194),ISNUMBER(BO$1)),IF(OFFSET(CountryData!$A$1,'Quality check'!$A194-1,'Quality check'!BO$1-1)=0,"",OFFSET(CountryData!$A$1,'Quality check'!$A194-1,'Quality check'!BO$1-1)),"")</f>
        <v/>
      </c>
      <c r="BP194" s="308" t="str">
        <f ca="1">IF(AND(ISNUMBER($A194),ISNUMBER(BP$1)),IF(OFFSET(CountryData!$A$1,'Quality check'!$A194-1,'Quality check'!BP$1-1)=0,"",OFFSET(CountryData!$A$1,'Quality check'!$A194-1,'Quality check'!BP$1-1)),"")</f>
        <v/>
      </c>
      <c r="BQ194" s="308" t="str">
        <f ca="1">IF(AND(ISNUMBER($A194),ISNUMBER(BQ$1)),IF(OFFSET(CountryData!$A$1,'Quality check'!$A194-1,'Quality check'!BQ$1-1)=0,"",OFFSET(CountryData!$A$1,'Quality check'!$A194-1,'Quality check'!BQ$1-1)),"")</f>
        <v/>
      </c>
      <c r="BR194" s="308" t="str">
        <f ca="1">IF(AND(ISNUMBER($A194),ISNUMBER(BR$1)),IF(OFFSET(CountryData!$A$1,'Quality check'!$A194-1,'Quality check'!BR$1-1)=0,"",OFFSET(CountryData!$A$1,'Quality check'!$A194-1,'Quality check'!BR$1-1)),"")</f>
        <v/>
      </c>
      <c r="BS194" s="308" t="str">
        <f ca="1">IF(AND(ISNUMBER($A194),ISNUMBER(BS$1)),IF(OFFSET(CountryData!$A$1,'Quality check'!$A194-1,'Quality check'!BS$1-1)=0,"",OFFSET(CountryData!$A$1,'Quality check'!$A194-1,'Quality check'!BS$1-1)),"")</f>
        <v/>
      </c>
      <c r="BT194" s="308" t="str">
        <f ca="1">IF(AND(ISNUMBER($A194),ISNUMBER(BT$1)),IF(OFFSET(CountryData!$A$1,'Quality check'!$A194-1,'Quality check'!BT$1-1)=0,"",OFFSET(CountryData!$A$1,'Quality check'!$A194-1,'Quality check'!BT$1-1)),"")</f>
        <v/>
      </c>
      <c r="BU194" s="308" t="str">
        <f ca="1">IF(AND(ISNUMBER($A194),ISNUMBER(BU$1)),IF(OFFSET(CountryData!$A$1,'Quality check'!$A194-1,'Quality check'!BU$1-1)=0,"",OFFSET(CountryData!$A$1,'Quality check'!$A194-1,'Quality check'!BU$1-1)),"")</f>
        <v/>
      </c>
      <c r="BV194" s="308" t="str">
        <f ca="1">IF(AND(ISNUMBER($A194),ISNUMBER(BV$1)),IF(OFFSET(CountryData!$A$1,'Quality check'!$A194-1,'Quality check'!BV$1-1)=0,"",OFFSET(CountryData!$A$1,'Quality check'!$A194-1,'Quality check'!BV$1-1)),"")</f>
        <v/>
      </c>
      <c r="BW194" s="308" t="str">
        <f ca="1">IF(AND(ISNUMBER($A194),ISNUMBER(BW$1)),IF(OFFSET(CountryData!$A$1,'Quality check'!$A194-1,'Quality check'!BW$1-1)=0,"",OFFSET(CountryData!$A$1,'Quality check'!$A194-1,'Quality check'!BW$1-1)),"")</f>
        <v/>
      </c>
      <c r="BX194" s="202" t="str">
        <f ca="1">IF(AND(ISNUMBER($A194),ISNUMBER(BX$1)),IF(OFFSET(CountryData!$A$1,'Quality check'!$A194-1,'Quality check'!BX$1-1)=0,"",OFFSET(CountryData!$A$1,'Quality check'!$A194-1,'Quality check'!BX$1-1)),"")</f>
        <v/>
      </c>
      <c r="BY194" s="308" t="str">
        <f ca="1">IF(AND(ISNUMBER($A194),ISNUMBER(BY$1)),IF(OFFSET(CountryData!$A$1,'Quality check'!$A194-1,'Quality check'!BY$1-1)=0,"",OFFSET(CountryData!$A$1,'Quality check'!$A194-1,'Quality check'!BY$1-1)),"")</f>
        <v/>
      </c>
      <c r="BZ194" s="308" t="str">
        <f ca="1">IF(AND(ISNUMBER($A194),ISNUMBER(BZ$1)),IF(OFFSET(CountryData!$A$1,'Quality check'!$A194-1,'Quality check'!BZ$1-1)=0,"",OFFSET(CountryData!$A$1,'Quality check'!$A194-1,'Quality check'!BZ$1-1)),"")</f>
        <v/>
      </c>
      <c r="CA194" s="308" t="str">
        <f ca="1">IF(AND(ISNUMBER($A194),ISNUMBER(CA$1)),IF(OFFSET(CountryData!$A$1,'Quality check'!$A194-1,'Quality check'!CA$1-1)=0,"",OFFSET(CountryData!$A$1,'Quality check'!$A194-1,'Quality check'!CA$1-1)),"")</f>
        <v/>
      </c>
      <c r="CB194" s="308" t="str">
        <f ca="1">IF(AND(ISNUMBER($A194),ISNUMBER(CB$1)),IF(OFFSET(CountryData!$A$1,'Quality check'!$A194-1,'Quality check'!CB$1-1)=0,"",OFFSET(CountryData!$A$1,'Quality check'!$A194-1,'Quality check'!CB$1-1)),"")</f>
        <v/>
      </c>
      <c r="CC194" s="308" t="str">
        <f ca="1">IF(AND(ISNUMBER($A194),ISNUMBER(CC$1)),IF(OFFSET(CountryData!$A$1,'Quality check'!$A194-1,'Quality check'!CC$1-1)=0,"",OFFSET(CountryData!$A$1,'Quality check'!$A194-1,'Quality check'!CC$1-1)),"")</f>
        <v/>
      </c>
      <c r="CD194" s="308" t="str">
        <f ca="1">IF(AND(ISNUMBER($A194),ISNUMBER(CD$1)),IF(OFFSET(CountryData!$A$1,'Quality check'!$A194-1,'Quality check'!CD$1-1)=0,"",OFFSET(CountryData!$A$1,'Quality check'!$A194-1,'Quality check'!CD$1-1)),"")</f>
        <v/>
      </c>
      <c r="CE194" s="308" t="str">
        <f ca="1">IF(AND(ISNUMBER($A194),ISNUMBER(CE$1)),IF(OFFSET(CountryData!$A$1,'Quality check'!$A194-1,'Quality check'!CE$1-1)=0,"",OFFSET(CountryData!$A$1,'Quality check'!$A194-1,'Quality check'!CE$1-1)),"")</f>
        <v/>
      </c>
      <c r="CF194" s="308" t="str">
        <f ca="1">IF(AND(ISNUMBER($A194),ISNUMBER(CF$1)),IF(OFFSET(CountryData!$A$1,'Quality check'!$A194-1,'Quality check'!CF$1-1)=0,"",OFFSET(CountryData!$A$1,'Quality check'!$A194-1,'Quality check'!CF$1-1)),"")</f>
        <v/>
      </c>
      <c r="CG194" s="308" t="str">
        <f ca="1">IF(AND(ISNUMBER($A194),ISNUMBER(CG$1)),IF(OFFSET(CountryData!$A$1,'Quality check'!$A194-1,'Quality check'!CG$1-1)=0,"",OFFSET(CountryData!$A$1,'Quality check'!$A194-1,'Quality check'!CG$1-1)),"")</f>
        <v/>
      </c>
      <c r="CH194" s="308" t="str">
        <f ca="1">IF(AND(ISNUMBER($A194),ISNUMBER(CH$1)),IF(OFFSET(CountryData!$A$1,'Quality check'!$A194-1,'Quality check'!CH$1-1)=0,"",OFFSET(CountryData!$A$1,'Quality check'!$A194-1,'Quality check'!CH$1-1)),"")</f>
        <v/>
      </c>
      <c r="CI194" s="308" t="str">
        <f ca="1">IF(AND(ISNUMBER($A194),ISNUMBER(CI$1)),IF(OFFSET(CountryData!$A$1,'Quality check'!$A194-1,'Quality check'!CI$1-1)=0,"",OFFSET(CountryData!$A$1,'Quality check'!$A194-1,'Quality check'!CI$1-1)),"")</f>
        <v/>
      </c>
      <c r="CJ194" s="308" t="str">
        <f ca="1">IF(AND(ISNUMBER($A194),ISNUMBER(CJ$1)),IF(OFFSET(CountryData!$A$1,'Quality check'!$A194-1,'Quality check'!CJ$1-1)=0,"",OFFSET(CountryData!$A$1,'Quality check'!$A194-1,'Quality check'!CJ$1-1)),"")</f>
        <v/>
      </c>
      <c r="CK194" s="202" t="str">
        <f ca="1">IF(AND(ISNUMBER($A194),ISNUMBER(CK$1)),IF(OFFSET(CountryData!$A$1,'Quality check'!$A194-1,'Quality check'!CK$1-1)=0,"",OFFSET(CountryData!$A$1,'Quality check'!$A194-1,'Quality check'!CK$1-1)),"")</f>
        <v/>
      </c>
      <c r="CL194" s="308" t="str">
        <f ca="1">IF(AND(ISNUMBER($A194),ISNUMBER(CL$1)),IF(OFFSET(CountryData!$A$1,'Quality check'!$A194-1,'Quality check'!CL$1-1)=0,"",OFFSET(CountryData!$A$1,'Quality check'!$A194-1,'Quality check'!CL$1-1)),"")</f>
        <v/>
      </c>
      <c r="CM194" s="308" t="str">
        <f ca="1">IF(AND(ISNUMBER($A194),ISNUMBER(CM$1)),IF(OFFSET(CountryData!$A$1,'Quality check'!$A194-1,'Quality check'!CM$1-1)=0,"",OFFSET(CountryData!$A$1,'Quality check'!$A194-1,'Quality check'!CM$1-1)),"")</f>
        <v/>
      </c>
      <c r="CN194" s="308" t="str">
        <f ca="1">IF(AND(ISNUMBER($A194),ISNUMBER(CN$1)),IF(OFFSET(CountryData!$A$1,'Quality check'!$A194-1,'Quality check'!CN$1-1)=0,"",OFFSET(CountryData!$A$1,'Quality check'!$A194-1,'Quality check'!CN$1-1)),"")</f>
        <v/>
      </c>
      <c r="CO194" s="308" t="str">
        <f ca="1">IF(AND(ISNUMBER($A194),ISNUMBER(CO$1)),IF(OFFSET(CountryData!$A$1,'Quality check'!$A194-1,'Quality check'!CO$1-1)=0,"",OFFSET(CountryData!$A$1,'Quality check'!$A194-1,'Quality check'!CO$1-1)),"")</f>
        <v/>
      </c>
      <c r="CP194" s="308" t="str">
        <f ca="1">IF(AND(ISNUMBER($A194),ISNUMBER(CP$1)),IF(OFFSET(CountryData!$A$1,'Quality check'!$A194-1,'Quality check'!CP$1-1)=0,"",OFFSET(CountryData!$A$1,'Quality check'!$A194-1,'Quality check'!CP$1-1)),"")</f>
        <v/>
      </c>
      <c r="CQ194" s="308" t="str">
        <f ca="1">IF(AND(ISNUMBER($A194),ISNUMBER(CQ$1)),IF(OFFSET(CountryData!$A$1,'Quality check'!$A194-1,'Quality check'!CQ$1-1)=0,"",OFFSET(CountryData!$A$1,'Quality check'!$A194-1,'Quality check'!CQ$1-1)),"")</f>
        <v/>
      </c>
      <c r="CR194" s="203" t="str">
        <f ca="1">IF(AND(ISNUMBER($A194),ISNUMBER(CR$1)),IF(OFFSET(CountryData!$A$1,'Quality check'!$A194-1,'Quality check'!CR$1-1)=0,"",OFFSET(CountryData!$A$1,'Quality check'!$A194-1,'Quality check'!CR$1-1)),"")</f>
        <v/>
      </c>
      <c r="CS194" s="203" t="str">
        <f ca="1">IF(AND(ISNUMBER($A194),ISNUMBER(CS$1)),IF(OFFSET(CountryData!$A$1,'Quality check'!$A194-1,'Quality check'!CS$1-1)=0,"",OFFSET(CountryData!$A$1,'Quality check'!$A194-1,'Quality check'!CS$1-1)),"")</f>
        <v/>
      </c>
      <c r="CT194" s="203" t="str">
        <f ca="1">IF(AND(ISNUMBER($A194),ISNUMBER(CT$1)),IF(OFFSET(CountryData!$A$1,'Quality check'!$A194-1,'Quality check'!CT$1-1)=0,"",OFFSET(CountryData!$A$1,'Quality check'!$A194-1,'Quality check'!CT$1-1)),"")</f>
        <v/>
      </c>
      <c r="CU194" s="203" t="str">
        <f ca="1">IF(AND(ISNUMBER($A194),ISNUMBER(CU$1)),IF(OFFSET(CountryData!$A$1,'Quality check'!$A194-1,'Quality check'!CU$1-1)=0,"",OFFSET(CountryData!$A$1,'Quality check'!$A194-1,'Quality check'!CU$1-1)),"")</f>
        <v/>
      </c>
      <c r="CV194" s="203" t="str">
        <f ca="1">IF(AND(ISNUMBER($A194),ISNUMBER(CV$1)),IF(OFFSET(CountryData!$A$1,'Quality check'!$A194-1,'Quality check'!CV$1-1)=0,"",OFFSET(CountryData!$A$1,'Quality check'!$A194-1,'Quality check'!CV$1-1)),"")</f>
        <v/>
      </c>
      <c r="CW194" s="203" t="str">
        <f ca="1">IF(AND(ISNUMBER($A194),ISNUMBER(CW$1)),IF(OFFSET(CountryData!$A$1,'Quality check'!$A194-1,'Quality check'!CW$1-1)=0,"",OFFSET(CountryData!$A$1,'Quality check'!$A194-1,'Quality check'!CW$1-1)),"")</f>
        <v/>
      </c>
      <c r="CX194" s="203" t="str">
        <f ca="1">IF(AND(ISNUMBER($A194),ISNUMBER(CX$1)),IF(OFFSET(CountryData!$A$1,'Quality check'!$A194-1,'Quality check'!CX$1-1)=0,"",OFFSET(CountryData!$A$1,'Quality check'!$A194-1,'Quality check'!CX$1-1)),"")</f>
        <v/>
      </c>
      <c r="CY194" s="203" t="str">
        <f ca="1">IF(AND(ISNUMBER($A194),ISNUMBER(CY$1)),IF(OFFSET(CountryData!$A$1,'Quality check'!$A194-1,'Quality check'!CY$1-1)=0,"",OFFSET(CountryData!$A$1,'Quality check'!$A194-1,'Quality check'!CY$1-1)),"")</f>
        <v/>
      </c>
      <c r="CZ194" s="308" t="str">
        <f ca="1">IF(AND(ISNUMBER($A194),ISNUMBER(CZ$1)),IF(OFFSET(CountryData!$A$1,'Quality check'!$A194-1,'Quality check'!CZ$1-1)=0,"",OFFSET(CountryData!$A$1,'Quality check'!$A194-1,'Quality check'!CZ$1-1)),"")</f>
        <v/>
      </c>
      <c r="DA194" s="308" t="str">
        <f ca="1">IF(AND(ISNUMBER($A194),ISNUMBER(DA$1)),IF(OFFSET(CountryData!$A$1,'Quality check'!$A194-1,'Quality check'!DA$1-1)=0,"",OFFSET(CountryData!$A$1,'Quality check'!$A194-1,'Quality check'!DA$1-1)),"")</f>
        <v/>
      </c>
      <c r="DB194" s="202" t="str">
        <f ca="1">IF(AND(ISNUMBER($A194),ISNUMBER(DB$1)),IF(OFFSET(CountryData!$A$1,'Quality check'!$A194-1,'Quality check'!DB$1-1)=0,"",OFFSET(CountryData!$A$1,'Quality check'!$A194-1,'Quality check'!DB$1-1)),"")</f>
        <v/>
      </c>
      <c r="DC194" s="308" t="str">
        <f ca="1">IF(AND(ISNUMBER($A194),ISNUMBER(DC$1)),IF(OFFSET(CountryData!$A$1,'Quality check'!$A194-1,'Quality check'!DC$1-1)=0,"",OFFSET(CountryData!$A$1,'Quality check'!$A194-1,'Quality check'!DC$1-1)),"")</f>
        <v/>
      </c>
      <c r="DD194" s="308" t="str">
        <f ca="1">IF(AND(ISNUMBER($A194),ISNUMBER(DD$1)),IF(OFFSET(CountryData!$A$1,'Quality check'!$A194-1,'Quality check'!DD$1-1)=0,"",OFFSET(CountryData!$A$1,'Quality check'!$A194-1,'Quality check'!DD$1-1)),"")</f>
        <v/>
      </c>
      <c r="DE194" s="202" t="str">
        <f ca="1">IF(AND(ISNUMBER($A194),ISNUMBER(DE$1)),IF(OFFSET(CountryData!$A$1,'Quality check'!$A194-1,'Quality check'!DE$1-1)=0,"",OFFSET(CountryData!$A$1,'Quality check'!$A194-1,'Quality check'!DE$1-1)),"")</f>
        <v/>
      </c>
      <c r="DF194" s="203" t="str">
        <f ca="1">IF(AND(ISNUMBER($A194),ISNUMBER(DF$1)),IF(OFFSET(CountryData!$A$1,'Quality check'!$A194-1,'Quality check'!DF$1-1)=0,"",OFFSET(CountryData!$A$1,'Quality check'!$A194-1,'Quality check'!DF$1-1)),"")</f>
        <v/>
      </c>
      <c r="DG194" s="308" t="str">
        <f ca="1">IF(AND(ISNUMBER($A194),ISNUMBER(DG$1)),IF(OFFSET(CountryData!$A$1,'Quality check'!$A194-1,'Quality check'!DG$1-1)=0,"",OFFSET(CountryData!$A$1,'Quality check'!$A194-1,'Quality check'!DG$1-1)),"")</f>
        <v/>
      </c>
      <c r="DH194" s="203" t="str">
        <f ca="1">IF(AND(ISNUMBER($A194),ISNUMBER(DH$1)),IF(OFFSET(CountryData!$A$1,'Quality check'!$A194-1,'Quality check'!DH$1-1)=0,"",OFFSET(CountryData!$A$1,'Quality check'!$A194-1,'Quality check'!DH$1-1)),"")</f>
        <v/>
      </c>
      <c r="DI194" s="308" t="str">
        <f ca="1">IF(AND(ISNUMBER($A194),ISNUMBER(DI$1)),IF(OFFSET(CountryData!$A$1,'Quality check'!$A194-1,'Quality check'!DI$1-1)=0,"",OFFSET(CountryData!$A$1,'Quality check'!$A194-1,'Quality check'!DI$1-1)),"")</f>
        <v/>
      </c>
      <c r="DJ194" s="308" t="str">
        <f ca="1">IF(AND(ISNUMBER($A194),ISNUMBER(DJ$1)),IF(OFFSET(CountryData!$A$1,'Quality check'!$A194-1,'Quality check'!DJ$1-1)=0,"",OFFSET(CountryData!$A$1,'Quality check'!$A194-1,'Quality check'!DJ$1-1)),"")</f>
        <v/>
      </c>
      <c r="DK194" s="203" t="str">
        <f ca="1">IF(AND(ISNUMBER($A194),ISNUMBER(DK$1)),IF(OFFSET(CountryData!$A$1,'Quality check'!$A194-1,'Quality check'!DK$1-1)=0,"",OFFSET(CountryData!$A$1,'Quality check'!$A194-1,'Quality check'!DK$1-1)),"")</f>
        <v/>
      </c>
      <c r="DL194" s="203" t="str">
        <f ca="1">IF(AND(ISNUMBER($A194),ISNUMBER(DL$1)),IF(OFFSET(CountryData!$A$1,'Quality check'!$A194-1,'Quality check'!DL$1-1)=0,"",OFFSET(CountryData!$A$1,'Quality check'!$A194-1,'Quality check'!DL$1-1)),"")</f>
        <v/>
      </c>
      <c r="DM194" s="203" t="str">
        <f ca="1">IF(AND(ISNUMBER($A194),ISNUMBER(DM$1)),IF(OFFSET(CountryData!$A$1,'Quality check'!$A194-1,'Quality check'!DM$1-1)=0,"",OFFSET(CountryData!$A$1,'Quality check'!$A194-1,'Quality check'!DM$1-1)),"")</f>
        <v/>
      </c>
      <c r="DN194" s="203" t="str">
        <f ca="1">IF(AND(ISNUMBER($A194),ISNUMBER(DN$1)),IF(OFFSET(CountryData!$A$1,'Quality check'!$A194-1,'Quality check'!DN$1-1)=0,"",OFFSET(CountryData!$A$1,'Quality check'!$A194-1,'Quality check'!DN$1-1)),"")</f>
        <v/>
      </c>
      <c r="DO194" t="str">
        <f ca="1">IF(AND(ISNUMBER($A194),ISNUMBER(DO$1)),IF(OFFSET(CountryData!$A$1,'Quality check'!$A194-1,'Quality check'!DO$1-1)=0,"",OFFSET(CountryData!$A$1,'Quality check'!$A194-1,'Quality check'!DO$1-1)),"")</f>
        <v/>
      </c>
      <c r="DP194" t="str">
        <f ca="1">IF(AND(ISNUMBER($A194),ISNUMBER(DP$1)),IF(OFFSET(CountryData!$A$1,'Quality check'!$A194-1,'Quality check'!DP$1-1)=0,"",OFFSET(CountryData!$A$1,'Quality check'!$A194-1,'Quality check'!DP$1-1)),"")</f>
        <v/>
      </c>
      <c r="EF194" t="str">
        <f t="shared" si="17"/>
        <v/>
      </c>
      <c r="EG194" t="str">
        <f t="shared" si="18"/>
        <v/>
      </c>
      <c r="EH194" t="str">
        <f t="shared" si="16"/>
        <v/>
      </c>
    </row>
    <row r="195" spans="1:138" x14ac:dyDescent="0.25">
      <c r="A195" s="114" t="str">
        <f>IF(ISNUMBER(MATCH(C195,CountryData!$EM:$EM,0)),MATCH(C195,CountryData!$EM:$EM,0),"")</f>
        <v/>
      </c>
      <c r="F195" s="203" t="str">
        <f ca="1">IF(AND(ISNUMBER($A195),ISNUMBER(F$1)),IF(OFFSET(CountryData!$A$1,'Quality check'!$A195-1,'Quality check'!F$1-1)=0,"",OFFSET(CountryData!$A$1,'Quality check'!$A195-1,'Quality check'!F$1-1)),"")</f>
        <v/>
      </c>
      <c r="G195" s="203" t="str">
        <f ca="1">IF(AND(ISNUMBER($A195),ISNUMBER(G$1)),IF(OFFSET(CountryData!$A$1,'Quality check'!$A195-1,'Quality check'!G$1-1)=0,"",OFFSET(CountryData!$A$1,'Quality check'!$A195-1,'Quality check'!G$1-1)),"")</f>
        <v/>
      </c>
      <c r="H195" s="202" t="str">
        <f ca="1">IF(AND(ISNUMBER($A195),ISNUMBER(H$1)),IF(OFFSET(CountryData!$A$1,'Quality check'!$A195-1,'Quality check'!H$1-1)=0,"",OFFSET(CountryData!$A$1,'Quality check'!$A195-1,'Quality check'!H$1-1)),"")</f>
        <v/>
      </c>
      <c r="I195" s="202" t="str">
        <f ca="1">IF(AND(ISNUMBER($A195),ISNUMBER(I$1)),IF(OFFSET(CountryData!$A$1,'Quality check'!$A195-1,'Quality check'!I$1-1)=0,"",OFFSET(CountryData!$A$1,'Quality check'!$A195-1,'Quality check'!I$1-1)),"")</f>
        <v/>
      </c>
      <c r="J195" s="203" t="str">
        <f ca="1">IF(AND(ISNUMBER($A195),ISNUMBER(J$1)),IF(OFFSET(CountryData!$A$1,'Quality check'!$A195-1,'Quality check'!J$1-1)=0,"",OFFSET(CountryData!$A$1,'Quality check'!$A195-1,'Quality check'!J$1-1)),"")</f>
        <v/>
      </c>
      <c r="K195" s="203" t="str">
        <f ca="1">IF(AND(ISNUMBER($A195),ISNUMBER(K$1)),IF(OFFSET(CountryData!$A$1,'Quality check'!$A195-1,'Quality check'!K$1-1)=0,"",OFFSET(CountryData!$A$1,'Quality check'!$A195-1,'Quality check'!K$1-1)),"")</f>
        <v/>
      </c>
      <c r="L195" s="203" t="str">
        <f ca="1">IF(AND(ISNUMBER($A195),ISNUMBER(L$1)),IF(OFFSET(CountryData!$A$1,'Quality check'!$A195-1,'Quality check'!L$1-1)=0,"",OFFSET(CountryData!$A$1,'Quality check'!$A195-1,'Quality check'!L$1-1)),"")</f>
        <v/>
      </c>
      <c r="M195" s="203" t="str">
        <f ca="1">IF(AND(ISNUMBER($A195),ISNUMBER(M$1)),IF(OFFSET(CountryData!$A$1,'Quality check'!$A195-1,'Quality check'!M$1-1)=0,"",OFFSET(CountryData!$A$1,'Quality check'!$A195-1,'Quality check'!M$1-1)),"")</f>
        <v/>
      </c>
      <c r="N195" s="203" t="str">
        <f ca="1">IF(AND(ISNUMBER($A195),ISNUMBER(N$1)),IF(OFFSET(CountryData!$A$1,'Quality check'!$A195-1,'Quality check'!N$1-1)=0,"",OFFSET(CountryData!$A$1,'Quality check'!$A195-1,'Quality check'!N$1-1)),"")</f>
        <v/>
      </c>
      <c r="O195" s="203" t="str">
        <f ca="1">IF(AND(ISNUMBER($A195),ISNUMBER(O$1)),IF(OFFSET(CountryData!$A$1,'Quality check'!$A195-1,'Quality check'!O$1-1)=0,"",OFFSET(CountryData!$A$1,'Quality check'!$A195-1,'Quality check'!O$1-1)),"")</f>
        <v/>
      </c>
      <c r="P195" s="203" t="str">
        <f ca="1">IF(AND(ISNUMBER($A195),ISNUMBER(P$1)),IF(OFFSET(CountryData!$A$1,'Quality check'!$A195-1,'Quality check'!P$1-1)=0,"",OFFSET(CountryData!$A$1,'Quality check'!$A195-1,'Quality check'!P$1-1)),"")</f>
        <v/>
      </c>
      <c r="Q195" s="203" t="str">
        <f ca="1">IF(AND(ISNUMBER($A195),ISNUMBER(Q$1)),IF(OFFSET(CountryData!$A$1,'Quality check'!$A195-1,'Quality check'!Q$1-1)=0,"",OFFSET(CountryData!$A$1,'Quality check'!$A195-1,'Quality check'!Q$1-1)),"")</f>
        <v/>
      </c>
      <c r="R195" s="203" t="str">
        <f ca="1">IF(AND(ISNUMBER($A195),ISNUMBER(R$1)),IF(OFFSET(CountryData!$A$1,'Quality check'!$A195-1,'Quality check'!R$1-1)=0,"",OFFSET(CountryData!$A$1,'Quality check'!$A195-1,'Quality check'!R$1-1)),"")</f>
        <v/>
      </c>
      <c r="S195" s="203" t="str">
        <f ca="1">IF(AND(ISNUMBER($A195),ISNUMBER(S$1)),IF(OFFSET(CountryData!$A$1,'Quality check'!$A195-1,'Quality check'!S$1-1)=0,"",OFFSET(CountryData!$A$1,'Quality check'!$A195-1,'Quality check'!S$1-1)),"")</f>
        <v/>
      </c>
      <c r="T195" s="202" t="str">
        <f ca="1">IF(AND(ISNUMBER($A195),ISNUMBER(T$1)),IF(OFFSET(CountryData!$A$1,'Quality check'!$A195-1,'Quality check'!T$1-1)=0,"",OFFSET(CountryData!$A$1,'Quality check'!$A195-1,'Quality check'!T$1-1)),"")</f>
        <v/>
      </c>
      <c r="U195" s="203" t="str">
        <f ca="1">IF(AND(ISNUMBER($A195),ISNUMBER(U$1)),IF(OFFSET(CountryData!$A$1,'Quality check'!$A195-1,'Quality check'!U$1-1)=0,"",OFFSET(CountryData!$A$1,'Quality check'!$A195-1,'Quality check'!U$1-1)),"")</f>
        <v/>
      </c>
      <c r="V195" s="203" t="str">
        <f ca="1">IF(AND(ISNUMBER($A195),ISNUMBER(V$1)),IF(OFFSET(CountryData!$A$1,'Quality check'!$A195-1,'Quality check'!V$1-1)=0,"",OFFSET(CountryData!$A$1,'Quality check'!$A195-1,'Quality check'!V$1-1)),"")</f>
        <v/>
      </c>
      <c r="W195" s="202" t="str">
        <f ca="1">IF(AND(ISNUMBER($A195),ISNUMBER(W$1)),IF(OFFSET(CountryData!$A$1,'Quality check'!$A195-1,'Quality check'!W$1-1)=0,"",OFFSET(CountryData!$A$1,'Quality check'!$A195-1,'Quality check'!W$1-1)),"")</f>
        <v/>
      </c>
      <c r="X195" s="202" t="str">
        <f ca="1">IF(AND(ISNUMBER($A195),ISNUMBER(X$1)),IF(OFFSET(CountryData!$A$1,'Quality check'!$A195-1,'Quality check'!X$1-1)=0,"",OFFSET(CountryData!$A$1,'Quality check'!$A195-1,'Quality check'!X$1-1)),"")</f>
        <v/>
      </c>
      <c r="Y195" s="202" t="str">
        <f ca="1">IF(AND(ISNUMBER($A195),ISNUMBER(Y$1)),IF(OFFSET(CountryData!$A$1,'Quality check'!$A195-1,'Quality check'!Y$1-1)=0,"",OFFSET(CountryData!$A$1,'Quality check'!$A195-1,'Quality check'!Y$1-1)),"")</f>
        <v/>
      </c>
      <c r="Z195" s="202" t="str">
        <f ca="1">IF(AND(ISNUMBER($A195),ISNUMBER(Z$1)),IF(OFFSET(CountryData!$A$1,'Quality check'!$A195-1,'Quality check'!Z$1-1)=0,"",OFFSET(CountryData!$A$1,'Quality check'!$A195-1,'Quality check'!Z$1-1)),"")</f>
        <v/>
      </c>
      <c r="AA195" s="203" t="str">
        <f ca="1">IF(AND(ISNUMBER($A195),ISNUMBER(AA$1)),IF(OFFSET(CountryData!$A$1,'Quality check'!$A195-1,'Quality check'!AA$1-1)=0,"",OFFSET(CountryData!$A$1,'Quality check'!$A195-1,'Quality check'!AA$1-1)),"")</f>
        <v/>
      </c>
      <c r="AB195" s="203" t="str">
        <f ca="1">IF(AND(ISNUMBER($A195),ISNUMBER(AB$1)),IF(OFFSET(CountryData!$A$1,'Quality check'!$A195-1,'Quality check'!AB$1-1)=0,"",OFFSET(CountryData!$A$1,'Quality check'!$A195-1,'Quality check'!AB$1-1)),"")</f>
        <v/>
      </c>
      <c r="AC195" s="203" t="str">
        <f ca="1">IF(AND(ISNUMBER($A195),ISNUMBER(AC$1)),IF(OFFSET(CountryData!$A$1,'Quality check'!$A195-1,'Quality check'!AC$1-1)=0,"",OFFSET(CountryData!$A$1,'Quality check'!$A195-1,'Quality check'!AC$1-1)),"")</f>
        <v/>
      </c>
      <c r="AD195" s="203" t="str">
        <f ca="1">IF(AND(ISNUMBER($A195),ISNUMBER(AD$1)),IF(OFFSET(CountryData!$A$1,'Quality check'!$A195-1,'Quality check'!AD$1-1)=0,"",OFFSET(CountryData!$A$1,'Quality check'!$A195-1,'Quality check'!AD$1-1)),"")</f>
        <v/>
      </c>
      <c r="AE195" s="202" t="str">
        <f ca="1">IF(AND(ISNUMBER($A195),ISNUMBER(AE$1)),IF(OFFSET(CountryData!$A$1,'Quality check'!$A195-1,'Quality check'!AE$1-1)=0,"",OFFSET(CountryData!$A$1,'Quality check'!$A195-1,'Quality check'!AE$1-1)),"")</f>
        <v/>
      </c>
      <c r="AF195" s="308" t="str">
        <f ca="1">IF(AND(ISNUMBER($A195),ISNUMBER(AF$1)),IF(OFFSET(CountryData!$A$1,'Quality check'!$A195-1,'Quality check'!AF$1-1)=0,"",OFFSET(CountryData!$A$1,'Quality check'!$A195-1,'Quality check'!AF$1-1)),"")</f>
        <v/>
      </c>
      <c r="AG195" s="203" t="str">
        <f ca="1">IF(AND(ISNUMBER($A195),ISNUMBER(AG$1)),IF(OFFSET(CountryData!$A$1,'Quality check'!$A195-1,'Quality check'!AG$1-1)=0,"",OFFSET(CountryData!$A$1,'Quality check'!$A195-1,'Quality check'!AG$1-1)),"")</f>
        <v/>
      </c>
      <c r="AH195" s="203" t="str">
        <f ca="1">IF(AND(ISNUMBER($A195),ISNUMBER(AH$1)),IF(OFFSET(CountryData!$A$1,'Quality check'!$A195-1,'Quality check'!AH$1-1)=0,"",OFFSET(CountryData!$A$1,'Quality check'!$A195-1,'Quality check'!AH$1-1)),"")</f>
        <v/>
      </c>
      <c r="AI195" s="203" t="str">
        <f ca="1">IF(AND(ISNUMBER($A195),ISNUMBER(AI$1)),IF(OFFSET(CountryData!$A$1,'Quality check'!$A195-1,'Quality check'!AI$1-1)=0,"",OFFSET(CountryData!$A$1,'Quality check'!$A195-1,'Quality check'!AI$1-1)),"")</f>
        <v/>
      </c>
      <c r="AJ195" s="202" t="str">
        <f ca="1">IF(AND(ISNUMBER($A195),ISNUMBER(AJ$1)),IF(OFFSET(CountryData!$A$1,'Quality check'!$A195-1,'Quality check'!AJ$1-1)=0,"",OFFSET(CountryData!$A$1,'Quality check'!$A195-1,'Quality check'!AJ$1-1)),"")</f>
        <v/>
      </c>
      <c r="AK195" s="202" t="str">
        <f ca="1">IF(AND(ISNUMBER($A195),ISNUMBER(AK$1)),IF(OFFSET(CountryData!$A$1,'Quality check'!$A195-1,'Quality check'!AK$1-1)=0,"",OFFSET(CountryData!$A$1,'Quality check'!$A195-1,'Quality check'!AK$1-1)),"")</f>
        <v/>
      </c>
      <c r="AL195" s="202" t="str">
        <f ca="1">IF(AND(ISNUMBER($A195),ISNUMBER(AL$1)),IF(OFFSET(CountryData!$A$1,'Quality check'!$A195-1,'Quality check'!AL$1-1)=0,"",OFFSET(CountryData!$A$1,'Quality check'!$A195-1,'Quality check'!AL$1-1)),"")</f>
        <v/>
      </c>
      <c r="AM195" s="202" t="str">
        <f ca="1">IF(AND(ISNUMBER($A195),ISNUMBER(AM$1)),IF(OFFSET(CountryData!$A$1,'Quality check'!$A195-1,'Quality check'!AM$1-1)=0,"",OFFSET(CountryData!$A$1,'Quality check'!$A195-1,'Quality check'!AM$1-1)),"")</f>
        <v/>
      </c>
      <c r="AN195" s="202" t="str">
        <f ca="1">IF(AND(ISNUMBER($A195),ISNUMBER(AN$1)),IF(OFFSET(CountryData!$A$1,'Quality check'!$A195-1,'Quality check'!AN$1-1)=0,"",OFFSET(CountryData!$A$1,'Quality check'!$A195-1,'Quality check'!AN$1-1)),"")</f>
        <v/>
      </c>
      <c r="AO195" s="203" t="str">
        <f ca="1">IF(AND(ISNUMBER($A195),ISNUMBER(AO$1)),IF(OFFSET(CountryData!$A$1,'Quality check'!$A195-1,'Quality check'!AO$1-1)=0,"",OFFSET(CountryData!$A$1,'Quality check'!$A195-1,'Quality check'!AO$1-1)),"")</f>
        <v/>
      </c>
      <c r="AP195" s="203" t="str">
        <f ca="1">IF(AND(ISNUMBER($A195),ISNUMBER(AP$1)),IF(OFFSET(CountryData!$A$1,'Quality check'!$A195-1,'Quality check'!AP$1-1)=0,"",OFFSET(CountryData!$A$1,'Quality check'!$A195-1,'Quality check'!AP$1-1)),"")</f>
        <v/>
      </c>
      <c r="AQ195" s="202" t="str">
        <f ca="1">IF(AND(ISNUMBER($A195),ISNUMBER(AQ$1)),IF(OFFSET(CountryData!$A$1,'Quality check'!$A195-1,'Quality check'!AQ$1-1)=0,"",OFFSET(CountryData!$A$1,'Quality check'!$A195-1,'Quality check'!AQ$1-1)),"")</f>
        <v/>
      </c>
      <c r="AR195" s="202" t="str">
        <f ca="1">IF(AND(ISNUMBER($A195),ISNUMBER(AR$1)),IF(OFFSET(CountryData!$A$1,'Quality check'!$A195-1,'Quality check'!AR$1-1)=0,"",OFFSET(CountryData!$A$1,'Quality check'!$A195-1,'Quality check'!AR$1-1)),"")</f>
        <v/>
      </c>
      <c r="AS195" s="202" t="str">
        <f ca="1">IF(AND(ISNUMBER($A195),ISNUMBER(AS$1)),IF(OFFSET(CountryData!$A$1,'Quality check'!$A195-1,'Quality check'!AS$1-1)=0,"",OFFSET(CountryData!$A$1,'Quality check'!$A195-1,'Quality check'!AS$1-1)),"")</f>
        <v/>
      </c>
      <c r="AT195" s="202" t="str">
        <f ca="1">IF(AND(ISNUMBER($A195),ISNUMBER(AT$1)),IF(OFFSET(CountryData!$A$1,'Quality check'!$A195-1,'Quality check'!AT$1-1)=0,"",OFFSET(CountryData!$A$1,'Quality check'!$A195-1,'Quality check'!AT$1-1)),"")</f>
        <v/>
      </c>
      <c r="AU195" s="202" t="str">
        <f ca="1">IF(AND(ISNUMBER($A195),ISNUMBER(AU$1)),IF(OFFSET(CountryData!$A$1,'Quality check'!$A195-1,'Quality check'!AU$1-1)=0,"",OFFSET(CountryData!$A$1,'Quality check'!$A195-1,'Quality check'!AU$1-1)),"")</f>
        <v/>
      </c>
      <c r="AV195" s="202" t="str">
        <f ca="1">IF(AND(ISNUMBER($A195),ISNUMBER(AV$1)),IF(OFFSET(CountryData!$A$1,'Quality check'!$A195-1,'Quality check'!AV$1-1)=0,"",OFFSET(CountryData!$A$1,'Quality check'!$A195-1,'Quality check'!AV$1-1)),"")</f>
        <v/>
      </c>
      <c r="AW195" s="203" t="str">
        <f ca="1">IF(AND(ISNUMBER($A195),ISNUMBER(AW$1)),IF(OFFSET(CountryData!$A$1,'Quality check'!$A195-1,'Quality check'!AW$1-1)=0,"",OFFSET(CountryData!$A$1,'Quality check'!$A195-1,'Quality check'!AW$1-1)),"")</f>
        <v/>
      </c>
      <c r="AX195" s="203" t="str">
        <f ca="1">IF(AND(ISNUMBER($A195),ISNUMBER(AX$1)),IF(OFFSET(CountryData!$A$1,'Quality check'!$A195-1,'Quality check'!AX$1-1)=0,"",OFFSET(CountryData!$A$1,'Quality check'!$A195-1,'Quality check'!AX$1-1)),"")</f>
        <v/>
      </c>
      <c r="AY195" s="202" t="str">
        <f ca="1">IF(AND(ISNUMBER($A195),ISNUMBER(AY$1)),IF(OFFSET(CountryData!$A$1,'Quality check'!$A195-1,'Quality check'!AY$1-1)=0,"",OFFSET(CountryData!$A$1,'Quality check'!$A195-1,'Quality check'!AY$1-1)),"")</f>
        <v/>
      </c>
      <c r="AZ195" s="202" t="str">
        <f ca="1">IF(AND(ISNUMBER($A195),ISNUMBER(AZ$1)),IF(OFFSET(CountryData!$A$1,'Quality check'!$A195-1,'Quality check'!AZ$1-1)=0,"",OFFSET(CountryData!$A$1,'Quality check'!$A195-1,'Quality check'!AZ$1-1)),"")</f>
        <v/>
      </c>
      <c r="BA195" s="202" t="str">
        <f ca="1">IF(AND(ISNUMBER($A195),ISNUMBER(BA$1)),IF(OFFSET(CountryData!$A$1,'Quality check'!$A195-1,'Quality check'!BA$1-1)=0,"",OFFSET(CountryData!$A$1,'Quality check'!$A195-1,'Quality check'!BA$1-1)),"")</f>
        <v/>
      </c>
      <c r="BB195" s="202" t="str">
        <f ca="1">IF(AND(ISNUMBER($A195),ISNUMBER(BB$1)),IF(OFFSET(CountryData!$A$1,'Quality check'!$A195-1,'Quality check'!BB$1-1)=0,"",OFFSET(CountryData!$A$1,'Quality check'!$A195-1,'Quality check'!BB$1-1)),"")</f>
        <v/>
      </c>
      <c r="BC195" s="202" t="str">
        <f ca="1">IF(AND(ISNUMBER($A195),ISNUMBER(BC$1)),IF(OFFSET(CountryData!$A$1,'Quality check'!$A195-1,'Quality check'!BC$1-1)=0,"",OFFSET(CountryData!$A$1,'Quality check'!$A195-1,'Quality check'!BC$1-1)),"")</f>
        <v/>
      </c>
      <c r="BD195" s="313" t="str">
        <f ca="1">IF(AND(ISNUMBER($A195),ISNUMBER(BD$1)),IF(OFFSET(CountryData!$A$1,'Quality check'!$A195-1,'Quality check'!BD$1-1)=0,"",OFFSET(CountryData!$A$1,'Quality check'!$A195-1,'Quality check'!BD$1-1)),"")</f>
        <v/>
      </c>
      <c r="BE195" s="313" t="str">
        <f ca="1">IF(AND(ISNUMBER($A195),ISNUMBER(BE$1)),IF(OFFSET(CountryData!$A$1,'Quality check'!$A195-1,'Quality check'!BE$1-1)=0,"",OFFSET(CountryData!$A$1,'Quality check'!$A195-1,'Quality check'!BE$1-1)),"")</f>
        <v/>
      </c>
      <c r="BF195" s="313" t="str">
        <f ca="1">IF(AND(ISNUMBER($A195),ISNUMBER(BF$1)),IF(OFFSET(CountryData!$A$1,'Quality check'!$A195-1,'Quality check'!BF$1-1)=0,"",OFFSET(CountryData!$A$1,'Quality check'!$A195-1,'Quality check'!BF$1-1)),"")</f>
        <v/>
      </c>
      <c r="BG195" s="203" t="str">
        <f ca="1">IF(AND(ISNUMBER($A195),ISNUMBER(BG$1)),IF(OFFSET(CountryData!$A$1,'Quality check'!$A195-1,'Quality check'!BG$1-1)=0,"",OFFSET(CountryData!$A$1,'Quality check'!$A195-1,'Quality check'!BG$1-1)),"")</f>
        <v/>
      </c>
      <c r="BH195" s="202" t="str">
        <f ca="1">IF(AND(ISNUMBER($A195),ISNUMBER(BH$1)),IF(OFFSET(CountryData!$A$1,'Quality check'!$A195-1,'Quality check'!BH$1-1)=0,"",OFFSET(CountryData!$A$1,'Quality check'!$A195-1,'Quality check'!BH$1-1)),"")</f>
        <v/>
      </c>
      <c r="BI195" s="203" t="str">
        <f ca="1">IF(AND(ISNUMBER($A195),ISNUMBER(BI$1)),IF(OFFSET(CountryData!$A$1,'Quality check'!$A195-1,'Quality check'!BI$1-1)=0,"",OFFSET(CountryData!$A$1,'Quality check'!$A195-1,'Quality check'!BI$1-1)),"")</f>
        <v/>
      </c>
      <c r="BJ195" s="202" t="str">
        <f ca="1">IF(AND(ISNUMBER($A195),ISNUMBER(BJ$1)),IF(OFFSET(CountryData!$A$1,'Quality check'!$A195-1,'Quality check'!BJ$1-1)=0,"",OFFSET(CountryData!$A$1,'Quality check'!$A195-1,'Quality check'!BJ$1-1)),"")</f>
        <v/>
      </c>
      <c r="BK195" s="202" t="str">
        <f ca="1">IF(AND(ISNUMBER($A195),ISNUMBER(BK$1)),IF(OFFSET(CountryData!$A$1,'Quality check'!$A195-1,'Quality check'!BK$1-1)=0,"",OFFSET(CountryData!$A$1,'Quality check'!$A195-1,'Quality check'!BK$1-1)),"")</f>
        <v/>
      </c>
      <c r="BL195" s="308" t="str">
        <f ca="1">IF(AND(ISNUMBER($A195),ISNUMBER(BL$1)),IF(OFFSET(CountryData!$A$1,'Quality check'!$A195-1,'Quality check'!BL$1-1)=0,"",OFFSET(CountryData!$A$1,'Quality check'!$A195-1,'Quality check'!BL$1-1)),"")</f>
        <v/>
      </c>
      <c r="BM195" s="308" t="str">
        <f ca="1">IF(AND(ISNUMBER($A195),ISNUMBER(BM$1)),IF(OFFSET(CountryData!$A$1,'Quality check'!$A195-1,'Quality check'!BM$1-1)=0,"",OFFSET(CountryData!$A$1,'Quality check'!$A195-1,'Quality check'!BM$1-1)),"")</f>
        <v/>
      </c>
      <c r="BN195" s="308" t="str">
        <f ca="1">IF(AND(ISNUMBER($A195),ISNUMBER(BN$1)),IF(OFFSET(CountryData!$A$1,'Quality check'!$A195-1,'Quality check'!BN$1-1)=0,"",OFFSET(CountryData!$A$1,'Quality check'!$A195-1,'Quality check'!BN$1-1)),"")</f>
        <v/>
      </c>
      <c r="BO195" s="308" t="str">
        <f ca="1">IF(AND(ISNUMBER($A195),ISNUMBER(BO$1)),IF(OFFSET(CountryData!$A$1,'Quality check'!$A195-1,'Quality check'!BO$1-1)=0,"",OFFSET(CountryData!$A$1,'Quality check'!$A195-1,'Quality check'!BO$1-1)),"")</f>
        <v/>
      </c>
      <c r="BP195" s="308" t="str">
        <f ca="1">IF(AND(ISNUMBER($A195),ISNUMBER(BP$1)),IF(OFFSET(CountryData!$A$1,'Quality check'!$A195-1,'Quality check'!BP$1-1)=0,"",OFFSET(CountryData!$A$1,'Quality check'!$A195-1,'Quality check'!BP$1-1)),"")</f>
        <v/>
      </c>
      <c r="BQ195" s="308" t="str">
        <f ca="1">IF(AND(ISNUMBER($A195),ISNUMBER(BQ$1)),IF(OFFSET(CountryData!$A$1,'Quality check'!$A195-1,'Quality check'!BQ$1-1)=0,"",OFFSET(CountryData!$A$1,'Quality check'!$A195-1,'Quality check'!BQ$1-1)),"")</f>
        <v/>
      </c>
      <c r="BR195" s="308" t="str">
        <f ca="1">IF(AND(ISNUMBER($A195),ISNUMBER(BR$1)),IF(OFFSET(CountryData!$A$1,'Quality check'!$A195-1,'Quality check'!BR$1-1)=0,"",OFFSET(CountryData!$A$1,'Quality check'!$A195-1,'Quality check'!BR$1-1)),"")</f>
        <v/>
      </c>
      <c r="BS195" s="308" t="str">
        <f ca="1">IF(AND(ISNUMBER($A195),ISNUMBER(BS$1)),IF(OFFSET(CountryData!$A$1,'Quality check'!$A195-1,'Quality check'!BS$1-1)=0,"",OFFSET(CountryData!$A$1,'Quality check'!$A195-1,'Quality check'!BS$1-1)),"")</f>
        <v/>
      </c>
      <c r="BT195" s="308" t="str">
        <f ca="1">IF(AND(ISNUMBER($A195),ISNUMBER(BT$1)),IF(OFFSET(CountryData!$A$1,'Quality check'!$A195-1,'Quality check'!BT$1-1)=0,"",OFFSET(CountryData!$A$1,'Quality check'!$A195-1,'Quality check'!BT$1-1)),"")</f>
        <v/>
      </c>
      <c r="BU195" s="308" t="str">
        <f ca="1">IF(AND(ISNUMBER($A195),ISNUMBER(BU$1)),IF(OFFSET(CountryData!$A$1,'Quality check'!$A195-1,'Quality check'!BU$1-1)=0,"",OFFSET(CountryData!$A$1,'Quality check'!$A195-1,'Quality check'!BU$1-1)),"")</f>
        <v/>
      </c>
      <c r="BV195" s="308" t="str">
        <f ca="1">IF(AND(ISNUMBER($A195),ISNUMBER(BV$1)),IF(OFFSET(CountryData!$A$1,'Quality check'!$A195-1,'Quality check'!BV$1-1)=0,"",OFFSET(CountryData!$A$1,'Quality check'!$A195-1,'Quality check'!BV$1-1)),"")</f>
        <v/>
      </c>
      <c r="BW195" s="308" t="str">
        <f ca="1">IF(AND(ISNUMBER($A195),ISNUMBER(BW$1)),IF(OFFSET(CountryData!$A$1,'Quality check'!$A195-1,'Quality check'!BW$1-1)=0,"",OFFSET(CountryData!$A$1,'Quality check'!$A195-1,'Quality check'!BW$1-1)),"")</f>
        <v/>
      </c>
      <c r="BX195" s="202" t="str">
        <f ca="1">IF(AND(ISNUMBER($A195),ISNUMBER(BX$1)),IF(OFFSET(CountryData!$A$1,'Quality check'!$A195-1,'Quality check'!BX$1-1)=0,"",OFFSET(CountryData!$A$1,'Quality check'!$A195-1,'Quality check'!BX$1-1)),"")</f>
        <v/>
      </c>
      <c r="BY195" s="308" t="str">
        <f ca="1">IF(AND(ISNUMBER($A195),ISNUMBER(BY$1)),IF(OFFSET(CountryData!$A$1,'Quality check'!$A195-1,'Quality check'!BY$1-1)=0,"",OFFSET(CountryData!$A$1,'Quality check'!$A195-1,'Quality check'!BY$1-1)),"")</f>
        <v/>
      </c>
      <c r="BZ195" s="308" t="str">
        <f ca="1">IF(AND(ISNUMBER($A195),ISNUMBER(BZ$1)),IF(OFFSET(CountryData!$A$1,'Quality check'!$A195-1,'Quality check'!BZ$1-1)=0,"",OFFSET(CountryData!$A$1,'Quality check'!$A195-1,'Quality check'!BZ$1-1)),"")</f>
        <v/>
      </c>
      <c r="CA195" s="308" t="str">
        <f ca="1">IF(AND(ISNUMBER($A195),ISNUMBER(CA$1)),IF(OFFSET(CountryData!$A$1,'Quality check'!$A195-1,'Quality check'!CA$1-1)=0,"",OFFSET(CountryData!$A$1,'Quality check'!$A195-1,'Quality check'!CA$1-1)),"")</f>
        <v/>
      </c>
      <c r="CB195" s="308" t="str">
        <f ca="1">IF(AND(ISNUMBER($A195),ISNUMBER(CB$1)),IF(OFFSET(CountryData!$A$1,'Quality check'!$A195-1,'Quality check'!CB$1-1)=0,"",OFFSET(CountryData!$A$1,'Quality check'!$A195-1,'Quality check'!CB$1-1)),"")</f>
        <v/>
      </c>
      <c r="CC195" s="308" t="str">
        <f ca="1">IF(AND(ISNUMBER($A195),ISNUMBER(CC$1)),IF(OFFSET(CountryData!$A$1,'Quality check'!$A195-1,'Quality check'!CC$1-1)=0,"",OFFSET(CountryData!$A$1,'Quality check'!$A195-1,'Quality check'!CC$1-1)),"")</f>
        <v/>
      </c>
      <c r="CD195" s="308" t="str">
        <f ca="1">IF(AND(ISNUMBER($A195),ISNUMBER(CD$1)),IF(OFFSET(CountryData!$A$1,'Quality check'!$A195-1,'Quality check'!CD$1-1)=0,"",OFFSET(CountryData!$A$1,'Quality check'!$A195-1,'Quality check'!CD$1-1)),"")</f>
        <v/>
      </c>
      <c r="CE195" s="308" t="str">
        <f ca="1">IF(AND(ISNUMBER($A195),ISNUMBER(CE$1)),IF(OFFSET(CountryData!$A$1,'Quality check'!$A195-1,'Quality check'!CE$1-1)=0,"",OFFSET(CountryData!$A$1,'Quality check'!$A195-1,'Quality check'!CE$1-1)),"")</f>
        <v/>
      </c>
      <c r="CF195" s="308" t="str">
        <f ca="1">IF(AND(ISNUMBER($A195),ISNUMBER(CF$1)),IF(OFFSET(CountryData!$A$1,'Quality check'!$A195-1,'Quality check'!CF$1-1)=0,"",OFFSET(CountryData!$A$1,'Quality check'!$A195-1,'Quality check'!CF$1-1)),"")</f>
        <v/>
      </c>
      <c r="CG195" s="308" t="str">
        <f ca="1">IF(AND(ISNUMBER($A195),ISNUMBER(CG$1)),IF(OFFSET(CountryData!$A$1,'Quality check'!$A195-1,'Quality check'!CG$1-1)=0,"",OFFSET(CountryData!$A$1,'Quality check'!$A195-1,'Quality check'!CG$1-1)),"")</f>
        <v/>
      </c>
      <c r="CH195" s="308" t="str">
        <f ca="1">IF(AND(ISNUMBER($A195),ISNUMBER(CH$1)),IF(OFFSET(CountryData!$A$1,'Quality check'!$A195-1,'Quality check'!CH$1-1)=0,"",OFFSET(CountryData!$A$1,'Quality check'!$A195-1,'Quality check'!CH$1-1)),"")</f>
        <v/>
      </c>
      <c r="CI195" s="308" t="str">
        <f ca="1">IF(AND(ISNUMBER($A195),ISNUMBER(CI$1)),IF(OFFSET(CountryData!$A$1,'Quality check'!$A195-1,'Quality check'!CI$1-1)=0,"",OFFSET(CountryData!$A$1,'Quality check'!$A195-1,'Quality check'!CI$1-1)),"")</f>
        <v/>
      </c>
      <c r="CJ195" s="308" t="str">
        <f ca="1">IF(AND(ISNUMBER($A195),ISNUMBER(CJ$1)),IF(OFFSET(CountryData!$A$1,'Quality check'!$A195-1,'Quality check'!CJ$1-1)=0,"",OFFSET(CountryData!$A$1,'Quality check'!$A195-1,'Quality check'!CJ$1-1)),"")</f>
        <v/>
      </c>
      <c r="CK195" s="202" t="str">
        <f ca="1">IF(AND(ISNUMBER($A195),ISNUMBER(CK$1)),IF(OFFSET(CountryData!$A$1,'Quality check'!$A195-1,'Quality check'!CK$1-1)=0,"",OFFSET(CountryData!$A$1,'Quality check'!$A195-1,'Quality check'!CK$1-1)),"")</f>
        <v/>
      </c>
      <c r="CL195" s="308" t="str">
        <f ca="1">IF(AND(ISNUMBER($A195),ISNUMBER(CL$1)),IF(OFFSET(CountryData!$A$1,'Quality check'!$A195-1,'Quality check'!CL$1-1)=0,"",OFFSET(CountryData!$A$1,'Quality check'!$A195-1,'Quality check'!CL$1-1)),"")</f>
        <v/>
      </c>
      <c r="CM195" s="308" t="str">
        <f ca="1">IF(AND(ISNUMBER($A195),ISNUMBER(CM$1)),IF(OFFSET(CountryData!$A$1,'Quality check'!$A195-1,'Quality check'!CM$1-1)=0,"",OFFSET(CountryData!$A$1,'Quality check'!$A195-1,'Quality check'!CM$1-1)),"")</f>
        <v/>
      </c>
      <c r="CN195" s="308" t="str">
        <f ca="1">IF(AND(ISNUMBER($A195),ISNUMBER(CN$1)),IF(OFFSET(CountryData!$A$1,'Quality check'!$A195-1,'Quality check'!CN$1-1)=0,"",OFFSET(CountryData!$A$1,'Quality check'!$A195-1,'Quality check'!CN$1-1)),"")</f>
        <v/>
      </c>
      <c r="CO195" s="308" t="str">
        <f ca="1">IF(AND(ISNUMBER($A195),ISNUMBER(CO$1)),IF(OFFSET(CountryData!$A$1,'Quality check'!$A195-1,'Quality check'!CO$1-1)=0,"",OFFSET(CountryData!$A$1,'Quality check'!$A195-1,'Quality check'!CO$1-1)),"")</f>
        <v/>
      </c>
      <c r="CP195" s="308" t="str">
        <f ca="1">IF(AND(ISNUMBER($A195),ISNUMBER(CP$1)),IF(OFFSET(CountryData!$A$1,'Quality check'!$A195-1,'Quality check'!CP$1-1)=0,"",OFFSET(CountryData!$A$1,'Quality check'!$A195-1,'Quality check'!CP$1-1)),"")</f>
        <v/>
      </c>
      <c r="CQ195" s="308" t="str">
        <f ca="1">IF(AND(ISNUMBER($A195),ISNUMBER(CQ$1)),IF(OFFSET(CountryData!$A$1,'Quality check'!$A195-1,'Quality check'!CQ$1-1)=0,"",OFFSET(CountryData!$A$1,'Quality check'!$A195-1,'Quality check'!CQ$1-1)),"")</f>
        <v/>
      </c>
      <c r="CR195" s="203" t="str">
        <f ca="1">IF(AND(ISNUMBER($A195),ISNUMBER(CR$1)),IF(OFFSET(CountryData!$A$1,'Quality check'!$A195-1,'Quality check'!CR$1-1)=0,"",OFFSET(CountryData!$A$1,'Quality check'!$A195-1,'Quality check'!CR$1-1)),"")</f>
        <v/>
      </c>
      <c r="CS195" s="203" t="str">
        <f ca="1">IF(AND(ISNUMBER($A195),ISNUMBER(CS$1)),IF(OFFSET(CountryData!$A$1,'Quality check'!$A195-1,'Quality check'!CS$1-1)=0,"",OFFSET(CountryData!$A$1,'Quality check'!$A195-1,'Quality check'!CS$1-1)),"")</f>
        <v/>
      </c>
      <c r="CT195" s="203" t="str">
        <f ca="1">IF(AND(ISNUMBER($A195),ISNUMBER(CT$1)),IF(OFFSET(CountryData!$A$1,'Quality check'!$A195-1,'Quality check'!CT$1-1)=0,"",OFFSET(CountryData!$A$1,'Quality check'!$A195-1,'Quality check'!CT$1-1)),"")</f>
        <v/>
      </c>
      <c r="CU195" s="203" t="str">
        <f ca="1">IF(AND(ISNUMBER($A195),ISNUMBER(CU$1)),IF(OFFSET(CountryData!$A$1,'Quality check'!$A195-1,'Quality check'!CU$1-1)=0,"",OFFSET(CountryData!$A$1,'Quality check'!$A195-1,'Quality check'!CU$1-1)),"")</f>
        <v/>
      </c>
      <c r="CV195" s="203" t="str">
        <f ca="1">IF(AND(ISNUMBER($A195),ISNUMBER(CV$1)),IF(OFFSET(CountryData!$A$1,'Quality check'!$A195-1,'Quality check'!CV$1-1)=0,"",OFFSET(CountryData!$A$1,'Quality check'!$A195-1,'Quality check'!CV$1-1)),"")</f>
        <v/>
      </c>
      <c r="CW195" s="203" t="str">
        <f ca="1">IF(AND(ISNUMBER($A195),ISNUMBER(CW$1)),IF(OFFSET(CountryData!$A$1,'Quality check'!$A195-1,'Quality check'!CW$1-1)=0,"",OFFSET(CountryData!$A$1,'Quality check'!$A195-1,'Quality check'!CW$1-1)),"")</f>
        <v/>
      </c>
      <c r="CX195" s="203" t="str">
        <f ca="1">IF(AND(ISNUMBER($A195),ISNUMBER(CX$1)),IF(OFFSET(CountryData!$A$1,'Quality check'!$A195-1,'Quality check'!CX$1-1)=0,"",OFFSET(CountryData!$A$1,'Quality check'!$A195-1,'Quality check'!CX$1-1)),"")</f>
        <v/>
      </c>
      <c r="CY195" s="203" t="str">
        <f ca="1">IF(AND(ISNUMBER($A195),ISNUMBER(CY$1)),IF(OFFSET(CountryData!$A$1,'Quality check'!$A195-1,'Quality check'!CY$1-1)=0,"",OFFSET(CountryData!$A$1,'Quality check'!$A195-1,'Quality check'!CY$1-1)),"")</f>
        <v/>
      </c>
      <c r="CZ195" s="308" t="str">
        <f ca="1">IF(AND(ISNUMBER($A195),ISNUMBER(CZ$1)),IF(OFFSET(CountryData!$A$1,'Quality check'!$A195-1,'Quality check'!CZ$1-1)=0,"",OFFSET(CountryData!$A$1,'Quality check'!$A195-1,'Quality check'!CZ$1-1)),"")</f>
        <v/>
      </c>
      <c r="DA195" s="308" t="str">
        <f ca="1">IF(AND(ISNUMBER($A195),ISNUMBER(DA$1)),IF(OFFSET(CountryData!$A$1,'Quality check'!$A195-1,'Quality check'!DA$1-1)=0,"",OFFSET(CountryData!$A$1,'Quality check'!$A195-1,'Quality check'!DA$1-1)),"")</f>
        <v/>
      </c>
      <c r="DB195" s="202" t="str">
        <f ca="1">IF(AND(ISNUMBER($A195),ISNUMBER(DB$1)),IF(OFFSET(CountryData!$A$1,'Quality check'!$A195-1,'Quality check'!DB$1-1)=0,"",OFFSET(CountryData!$A$1,'Quality check'!$A195-1,'Quality check'!DB$1-1)),"")</f>
        <v/>
      </c>
      <c r="DC195" s="308" t="str">
        <f ca="1">IF(AND(ISNUMBER($A195),ISNUMBER(DC$1)),IF(OFFSET(CountryData!$A$1,'Quality check'!$A195-1,'Quality check'!DC$1-1)=0,"",OFFSET(CountryData!$A$1,'Quality check'!$A195-1,'Quality check'!DC$1-1)),"")</f>
        <v/>
      </c>
      <c r="DD195" s="308" t="str">
        <f ca="1">IF(AND(ISNUMBER($A195),ISNUMBER(DD$1)),IF(OFFSET(CountryData!$A$1,'Quality check'!$A195-1,'Quality check'!DD$1-1)=0,"",OFFSET(CountryData!$A$1,'Quality check'!$A195-1,'Quality check'!DD$1-1)),"")</f>
        <v/>
      </c>
      <c r="DE195" s="202" t="str">
        <f ca="1">IF(AND(ISNUMBER($A195),ISNUMBER(DE$1)),IF(OFFSET(CountryData!$A$1,'Quality check'!$A195-1,'Quality check'!DE$1-1)=0,"",OFFSET(CountryData!$A$1,'Quality check'!$A195-1,'Quality check'!DE$1-1)),"")</f>
        <v/>
      </c>
      <c r="DF195" s="203" t="str">
        <f ca="1">IF(AND(ISNUMBER($A195),ISNUMBER(DF$1)),IF(OFFSET(CountryData!$A$1,'Quality check'!$A195-1,'Quality check'!DF$1-1)=0,"",OFFSET(CountryData!$A$1,'Quality check'!$A195-1,'Quality check'!DF$1-1)),"")</f>
        <v/>
      </c>
      <c r="DG195" s="308" t="str">
        <f ca="1">IF(AND(ISNUMBER($A195),ISNUMBER(DG$1)),IF(OFFSET(CountryData!$A$1,'Quality check'!$A195-1,'Quality check'!DG$1-1)=0,"",OFFSET(CountryData!$A$1,'Quality check'!$A195-1,'Quality check'!DG$1-1)),"")</f>
        <v/>
      </c>
      <c r="DH195" s="203" t="str">
        <f ca="1">IF(AND(ISNUMBER($A195),ISNUMBER(DH$1)),IF(OFFSET(CountryData!$A$1,'Quality check'!$A195-1,'Quality check'!DH$1-1)=0,"",OFFSET(CountryData!$A$1,'Quality check'!$A195-1,'Quality check'!DH$1-1)),"")</f>
        <v/>
      </c>
      <c r="DI195" s="308" t="str">
        <f ca="1">IF(AND(ISNUMBER($A195),ISNUMBER(DI$1)),IF(OFFSET(CountryData!$A$1,'Quality check'!$A195-1,'Quality check'!DI$1-1)=0,"",OFFSET(CountryData!$A$1,'Quality check'!$A195-1,'Quality check'!DI$1-1)),"")</f>
        <v/>
      </c>
      <c r="DJ195" s="308" t="str">
        <f ca="1">IF(AND(ISNUMBER($A195),ISNUMBER(DJ$1)),IF(OFFSET(CountryData!$A$1,'Quality check'!$A195-1,'Quality check'!DJ$1-1)=0,"",OFFSET(CountryData!$A$1,'Quality check'!$A195-1,'Quality check'!DJ$1-1)),"")</f>
        <v/>
      </c>
      <c r="DK195" s="203" t="str">
        <f ca="1">IF(AND(ISNUMBER($A195),ISNUMBER(DK$1)),IF(OFFSET(CountryData!$A$1,'Quality check'!$A195-1,'Quality check'!DK$1-1)=0,"",OFFSET(CountryData!$A$1,'Quality check'!$A195-1,'Quality check'!DK$1-1)),"")</f>
        <v/>
      </c>
      <c r="DL195" s="203" t="str">
        <f ca="1">IF(AND(ISNUMBER($A195),ISNUMBER(DL$1)),IF(OFFSET(CountryData!$A$1,'Quality check'!$A195-1,'Quality check'!DL$1-1)=0,"",OFFSET(CountryData!$A$1,'Quality check'!$A195-1,'Quality check'!DL$1-1)),"")</f>
        <v/>
      </c>
      <c r="DM195" s="203" t="str">
        <f ca="1">IF(AND(ISNUMBER($A195),ISNUMBER(DM$1)),IF(OFFSET(CountryData!$A$1,'Quality check'!$A195-1,'Quality check'!DM$1-1)=0,"",OFFSET(CountryData!$A$1,'Quality check'!$A195-1,'Quality check'!DM$1-1)),"")</f>
        <v/>
      </c>
      <c r="DN195" s="203" t="str">
        <f ca="1">IF(AND(ISNUMBER($A195),ISNUMBER(DN$1)),IF(OFFSET(CountryData!$A$1,'Quality check'!$A195-1,'Quality check'!DN$1-1)=0,"",OFFSET(CountryData!$A$1,'Quality check'!$A195-1,'Quality check'!DN$1-1)),"")</f>
        <v/>
      </c>
      <c r="DO195" t="str">
        <f ca="1">IF(AND(ISNUMBER($A195),ISNUMBER(DO$1)),IF(OFFSET(CountryData!$A$1,'Quality check'!$A195-1,'Quality check'!DO$1-1)=0,"",OFFSET(CountryData!$A$1,'Quality check'!$A195-1,'Quality check'!DO$1-1)),"")</f>
        <v/>
      </c>
      <c r="DP195" t="str">
        <f ca="1">IF(AND(ISNUMBER($A195),ISNUMBER(DP$1)),IF(OFFSET(CountryData!$A$1,'Quality check'!$A195-1,'Quality check'!DP$1-1)=0,"",OFFSET(CountryData!$A$1,'Quality check'!$A195-1,'Quality check'!DP$1-1)),"")</f>
        <v/>
      </c>
      <c r="EF195" t="str">
        <f t="shared" si="17"/>
        <v/>
      </c>
      <c r="EG195" t="str">
        <f t="shared" si="18"/>
        <v/>
      </c>
      <c r="EH195" t="str">
        <f t="shared" si="16"/>
        <v/>
      </c>
    </row>
    <row r="196" spans="1:138" x14ac:dyDescent="0.25">
      <c r="A196" s="114" t="str">
        <f>IF(ISNUMBER(MATCH(C196,CountryData!$EM:$EM,0)),MATCH(C196,CountryData!$EM:$EM,0),"")</f>
        <v/>
      </c>
      <c r="F196" s="203" t="str">
        <f ca="1">IF(AND(ISNUMBER($A196),ISNUMBER(F$1)),IF(OFFSET(CountryData!$A$1,'Quality check'!$A196-1,'Quality check'!F$1-1)=0,"",OFFSET(CountryData!$A$1,'Quality check'!$A196-1,'Quality check'!F$1-1)),"")</f>
        <v/>
      </c>
      <c r="G196" s="203" t="str">
        <f ca="1">IF(AND(ISNUMBER($A196),ISNUMBER(G$1)),IF(OFFSET(CountryData!$A$1,'Quality check'!$A196-1,'Quality check'!G$1-1)=0,"",OFFSET(CountryData!$A$1,'Quality check'!$A196-1,'Quality check'!G$1-1)),"")</f>
        <v/>
      </c>
      <c r="H196" s="202" t="str">
        <f ca="1">IF(AND(ISNUMBER($A196),ISNUMBER(H$1)),IF(OFFSET(CountryData!$A$1,'Quality check'!$A196-1,'Quality check'!H$1-1)=0,"",OFFSET(CountryData!$A$1,'Quality check'!$A196-1,'Quality check'!H$1-1)),"")</f>
        <v/>
      </c>
      <c r="I196" s="202" t="str">
        <f ca="1">IF(AND(ISNUMBER($A196),ISNUMBER(I$1)),IF(OFFSET(CountryData!$A$1,'Quality check'!$A196-1,'Quality check'!I$1-1)=0,"",OFFSET(CountryData!$A$1,'Quality check'!$A196-1,'Quality check'!I$1-1)),"")</f>
        <v/>
      </c>
      <c r="J196" s="203" t="str">
        <f ca="1">IF(AND(ISNUMBER($A196),ISNUMBER(J$1)),IF(OFFSET(CountryData!$A$1,'Quality check'!$A196-1,'Quality check'!J$1-1)=0,"",OFFSET(CountryData!$A$1,'Quality check'!$A196-1,'Quality check'!J$1-1)),"")</f>
        <v/>
      </c>
      <c r="K196" s="203" t="str">
        <f ca="1">IF(AND(ISNUMBER($A196),ISNUMBER(K$1)),IF(OFFSET(CountryData!$A$1,'Quality check'!$A196-1,'Quality check'!K$1-1)=0,"",OFFSET(CountryData!$A$1,'Quality check'!$A196-1,'Quality check'!K$1-1)),"")</f>
        <v/>
      </c>
      <c r="L196" s="203" t="str">
        <f ca="1">IF(AND(ISNUMBER($A196),ISNUMBER(L$1)),IF(OFFSET(CountryData!$A$1,'Quality check'!$A196-1,'Quality check'!L$1-1)=0,"",OFFSET(CountryData!$A$1,'Quality check'!$A196-1,'Quality check'!L$1-1)),"")</f>
        <v/>
      </c>
      <c r="M196" s="203" t="str">
        <f ca="1">IF(AND(ISNUMBER($A196),ISNUMBER(M$1)),IF(OFFSET(CountryData!$A$1,'Quality check'!$A196-1,'Quality check'!M$1-1)=0,"",OFFSET(CountryData!$A$1,'Quality check'!$A196-1,'Quality check'!M$1-1)),"")</f>
        <v/>
      </c>
      <c r="N196" s="203" t="str">
        <f ca="1">IF(AND(ISNUMBER($A196),ISNUMBER(N$1)),IF(OFFSET(CountryData!$A$1,'Quality check'!$A196-1,'Quality check'!N$1-1)=0,"",OFFSET(CountryData!$A$1,'Quality check'!$A196-1,'Quality check'!N$1-1)),"")</f>
        <v/>
      </c>
      <c r="O196" s="203" t="str">
        <f ca="1">IF(AND(ISNUMBER($A196),ISNUMBER(O$1)),IF(OFFSET(CountryData!$A$1,'Quality check'!$A196-1,'Quality check'!O$1-1)=0,"",OFFSET(CountryData!$A$1,'Quality check'!$A196-1,'Quality check'!O$1-1)),"")</f>
        <v/>
      </c>
      <c r="P196" s="203" t="str">
        <f ca="1">IF(AND(ISNUMBER($A196),ISNUMBER(P$1)),IF(OFFSET(CountryData!$A$1,'Quality check'!$A196-1,'Quality check'!P$1-1)=0,"",OFFSET(CountryData!$A$1,'Quality check'!$A196-1,'Quality check'!P$1-1)),"")</f>
        <v/>
      </c>
      <c r="Q196" s="203" t="str">
        <f ca="1">IF(AND(ISNUMBER($A196),ISNUMBER(Q$1)),IF(OFFSET(CountryData!$A$1,'Quality check'!$A196-1,'Quality check'!Q$1-1)=0,"",OFFSET(CountryData!$A$1,'Quality check'!$A196-1,'Quality check'!Q$1-1)),"")</f>
        <v/>
      </c>
      <c r="R196" s="203" t="str">
        <f ca="1">IF(AND(ISNUMBER($A196),ISNUMBER(R$1)),IF(OFFSET(CountryData!$A$1,'Quality check'!$A196-1,'Quality check'!R$1-1)=0,"",OFFSET(CountryData!$A$1,'Quality check'!$A196-1,'Quality check'!R$1-1)),"")</f>
        <v/>
      </c>
      <c r="S196" s="203" t="str">
        <f ca="1">IF(AND(ISNUMBER($A196),ISNUMBER(S$1)),IF(OFFSET(CountryData!$A$1,'Quality check'!$A196-1,'Quality check'!S$1-1)=0,"",OFFSET(CountryData!$A$1,'Quality check'!$A196-1,'Quality check'!S$1-1)),"")</f>
        <v/>
      </c>
      <c r="T196" s="202" t="str">
        <f ca="1">IF(AND(ISNUMBER($A196),ISNUMBER(T$1)),IF(OFFSET(CountryData!$A$1,'Quality check'!$A196-1,'Quality check'!T$1-1)=0,"",OFFSET(CountryData!$A$1,'Quality check'!$A196-1,'Quality check'!T$1-1)),"")</f>
        <v/>
      </c>
      <c r="U196" s="203" t="str">
        <f ca="1">IF(AND(ISNUMBER($A196),ISNUMBER(U$1)),IF(OFFSET(CountryData!$A$1,'Quality check'!$A196-1,'Quality check'!U$1-1)=0,"",OFFSET(CountryData!$A$1,'Quality check'!$A196-1,'Quality check'!U$1-1)),"")</f>
        <v/>
      </c>
      <c r="V196" s="203" t="str">
        <f ca="1">IF(AND(ISNUMBER($A196),ISNUMBER(V$1)),IF(OFFSET(CountryData!$A$1,'Quality check'!$A196-1,'Quality check'!V$1-1)=0,"",OFFSET(CountryData!$A$1,'Quality check'!$A196-1,'Quality check'!V$1-1)),"")</f>
        <v/>
      </c>
      <c r="W196" s="202" t="str">
        <f ca="1">IF(AND(ISNUMBER($A196),ISNUMBER(W$1)),IF(OFFSET(CountryData!$A$1,'Quality check'!$A196-1,'Quality check'!W$1-1)=0,"",OFFSET(CountryData!$A$1,'Quality check'!$A196-1,'Quality check'!W$1-1)),"")</f>
        <v/>
      </c>
      <c r="X196" s="202" t="str">
        <f ca="1">IF(AND(ISNUMBER($A196),ISNUMBER(X$1)),IF(OFFSET(CountryData!$A$1,'Quality check'!$A196-1,'Quality check'!X$1-1)=0,"",OFFSET(CountryData!$A$1,'Quality check'!$A196-1,'Quality check'!X$1-1)),"")</f>
        <v/>
      </c>
      <c r="Y196" s="202" t="str">
        <f ca="1">IF(AND(ISNUMBER($A196),ISNUMBER(Y$1)),IF(OFFSET(CountryData!$A$1,'Quality check'!$A196-1,'Quality check'!Y$1-1)=0,"",OFFSET(CountryData!$A$1,'Quality check'!$A196-1,'Quality check'!Y$1-1)),"")</f>
        <v/>
      </c>
      <c r="Z196" s="202" t="str">
        <f ca="1">IF(AND(ISNUMBER($A196),ISNUMBER(Z$1)),IF(OFFSET(CountryData!$A$1,'Quality check'!$A196-1,'Quality check'!Z$1-1)=0,"",OFFSET(CountryData!$A$1,'Quality check'!$A196-1,'Quality check'!Z$1-1)),"")</f>
        <v/>
      </c>
      <c r="AA196" s="203" t="str">
        <f ca="1">IF(AND(ISNUMBER($A196),ISNUMBER(AA$1)),IF(OFFSET(CountryData!$A$1,'Quality check'!$A196-1,'Quality check'!AA$1-1)=0,"",OFFSET(CountryData!$A$1,'Quality check'!$A196-1,'Quality check'!AA$1-1)),"")</f>
        <v/>
      </c>
      <c r="AB196" s="203" t="str">
        <f ca="1">IF(AND(ISNUMBER($A196),ISNUMBER(AB$1)),IF(OFFSET(CountryData!$A$1,'Quality check'!$A196-1,'Quality check'!AB$1-1)=0,"",OFFSET(CountryData!$A$1,'Quality check'!$A196-1,'Quality check'!AB$1-1)),"")</f>
        <v/>
      </c>
      <c r="AC196" s="203" t="str">
        <f ca="1">IF(AND(ISNUMBER($A196),ISNUMBER(AC$1)),IF(OFFSET(CountryData!$A$1,'Quality check'!$A196-1,'Quality check'!AC$1-1)=0,"",OFFSET(CountryData!$A$1,'Quality check'!$A196-1,'Quality check'!AC$1-1)),"")</f>
        <v/>
      </c>
      <c r="AD196" s="203" t="str">
        <f ca="1">IF(AND(ISNUMBER($A196),ISNUMBER(AD$1)),IF(OFFSET(CountryData!$A$1,'Quality check'!$A196-1,'Quality check'!AD$1-1)=0,"",OFFSET(CountryData!$A$1,'Quality check'!$A196-1,'Quality check'!AD$1-1)),"")</f>
        <v/>
      </c>
      <c r="AE196" s="202" t="str">
        <f ca="1">IF(AND(ISNUMBER($A196),ISNUMBER(AE$1)),IF(OFFSET(CountryData!$A$1,'Quality check'!$A196-1,'Quality check'!AE$1-1)=0,"",OFFSET(CountryData!$A$1,'Quality check'!$A196-1,'Quality check'!AE$1-1)),"")</f>
        <v/>
      </c>
      <c r="AF196" s="308" t="str">
        <f ca="1">IF(AND(ISNUMBER($A196),ISNUMBER(AF$1)),IF(OFFSET(CountryData!$A$1,'Quality check'!$A196-1,'Quality check'!AF$1-1)=0,"",OFFSET(CountryData!$A$1,'Quality check'!$A196-1,'Quality check'!AF$1-1)),"")</f>
        <v/>
      </c>
      <c r="AG196" s="203" t="str">
        <f ca="1">IF(AND(ISNUMBER($A196),ISNUMBER(AG$1)),IF(OFFSET(CountryData!$A$1,'Quality check'!$A196-1,'Quality check'!AG$1-1)=0,"",OFFSET(CountryData!$A$1,'Quality check'!$A196-1,'Quality check'!AG$1-1)),"")</f>
        <v/>
      </c>
      <c r="AH196" s="203" t="str">
        <f ca="1">IF(AND(ISNUMBER($A196),ISNUMBER(AH$1)),IF(OFFSET(CountryData!$A$1,'Quality check'!$A196-1,'Quality check'!AH$1-1)=0,"",OFFSET(CountryData!$A$1,'Quality check'!$A196-1,'Quality check'!AH$1-1)),"")</f>
        <v/>
      </c>
      <c r="AI196" s="203" t="str">
        <f ca="1">IF(AND(ISNUMBER($A196),ISNUMBER(AI$1)),IF(OFFSET(CountryData!$A$1,'Quality check'!$A196-1,'Quality check'!AI$1-1)=0,"",OFFSET(CountryData!$A$1,'Quality check'!$A196-1,'Quality check'!AI$1-1)),"")</f>
        <v/>
      </c>
      <c r="AJ196" s="202" t="str">
        <f ca="1">IF(AND(ISNUMBER($A196),ISNUMBER(AJ$1)),IF(OFFSET(CountryData!$A$1,'Quality check'!$A196-1,'Quality check'!AJ$1-1)=0,"",OFFSET(CountryData!$A$1,'Quality check'!$A196-1,'Quality check'!AJ$1-1)),"")</f>
        <v/>
      </c>
      <c r="AK196" s="202" t="str">
        <f ca="1">IF(AND(ISNUMBER($A196),ISNUMBER(AK$1)),IF(OFFSET(CountryData!$A$1,'Quality check'!$A196-1,'Quality check'!AK$1-1)=0,"",OFFSET(CountryData!$A$1,'Quality check'!$A196-1,'Quality check'!AK$1-1)),"")</f>
        <v/>
      </c>
      <c r="AL196" s="202" t="str">
        <f ca="1">IF(AND(ISNUMBER($A196),ISNUMBER(AL$1)),IF(OFFSET(CountryData!$A$1,'Quality check'!$A196-1,'Quality check'!AL$1-1)=0,"",OFFSET(CountryData!$A$1,'Quality check'!$A196-1,'Quality check'!AL$1-1)),"")</f>
        <v/>
      </c>
      <c r="AM196" s="202" t="str">
        <f ca="1">IF(AND(ISNUMBER($A196),ISNUMBER(AM$1)),IF(OFFSET(CountryData!$A$1,'Quality check'!$A196-1,'Quality check'!AM$1-1)=0,"",OFFSET(CountryData!$A$1,'Quality check'!$A196-1,'Quality check'!AM$1-1)),"")</f>
        <v/>
      </c>
      <c r="AN196" s="202" t="str">
        <f ca="1">IF(AND(ISNUMBER($A196),ISNUMBER(AN$1)),IF(OFFSET(CountryData!$A$1,'Quality check'!$A196-1,'Quality check'!AN$1-1)=0,"",OFFSET(CountryData!$A$1,'Quality check'!$A196-1,'Quality check'!AN$1-1)),"")</f>
        <v/>
      </c>
      <c r="AO196" s="203" t="str">
        <f ca="1">IF(AND(ISNUMBER($A196),ISNUMBER(AO$1)),IF(OFFSET(CountryData!$A$1,'Quality check'!$A196-1,'Quality check'!AO$1-1)=0,"",OFFSET(CountryData!$A$1,'Quality check'!$A196-1,'Quality check'!AO$1-1)),"")</f>
        <v/>
      </c>
      <c r="AP196" s="203" t="str">
        <f ca="1">IF(AND(ISNUMBER($A196),ISNUMBER(AP$1)),IF(OFFSET(CountryData!$A$1,'Quality check'!$A196-1,'Quality check'!AP$1-1)=0,"",OFFSET(CountryData!$A$1,'Quality check'!$A196-1,'Quality check'!AP$1-1)),"")</f>
        <v/>
      </c>
      <c r="AQ196" s="202" t="str">
        <f ca="1">IF(AND(ISNUMBER($A196),ISNUMBER(AQ$1)),IF(OFFSET(CountryData!$A$1,'Quality check'!$A196-1,'Quality check'!AQ$1-1)=0,"",OFFSET(CountryData!$A$1,'Quality check'!$A196-1,'Quality check'!AQ$1-1)),"")</f>
        <v/>
      </c>
      <c r="AR196" s="202" t="str">
        <f ca="1">IF(AND(ISNUMBER($A196),ISNUMBER(AR$1)),IF(OFFSET(CountryData!$A$1,'Quality check'!$A196-1,'Quality check'!AR$1-1)=0,"",OFFSET(CountryData!$A$1,'Quality check'!$A196-1,'Quality check'!AR$1-1)),"")</f>
        <v/>
      </c>
      <c r="AS196" s="202" t="str">
        <f ca="1">IF(AND(ISNUMBER($A196),ISNUMBER(AS$1)),IF(OFFSET(CountryData!$A$1,'Quality check'!$A196-1,'Quality check'!AS$1-1)=0,"",OFFSET(CountryData!$A$1,'Quality check'!$A196-1,'Quality check'!AS$1-1)),"")</f>
        <v/>
      </c>
      <c r="AT196" s="202" t="str">
        <f ca="1">IF(AND(ISNUMBER($A196),ISNUMBER(AT$1)),IF(OFFSET(CountryData!$A$1,'Quality check'!$A196-1,'Quality check'!AT$1-1)=0,"",OFFSET(CountryData!$A$1,'Quality check'!$A196-1,'Quality check'!AT$1-1)),"")</f>
        <v/>
      </c>
      <c r="AU196" s="202" t="str">
        <f ca="1">IF(AND(ISNUMBER($A196),ISNUMBER(AU$1)),IF(OFFSET(CountryData!$A$1,'Quality check'!$A196-1,'Quality check'!AU$1-1)=0,"",OFFSET(CountryData!$A$1,'Quality check'!$A196-1,'Quality check'!AU$1-1)),"")</f>
        <v/>
      </c>
      <c r="AV196" s="202" t="str">
        <f ca="1">IF(AND(ISNUMBER($A196),ISNUMBER(AV$1)),IF(OFFSET(CountryData!$A$1,'Quality check'!$A196-1,'Quality check'!AV$1-1)=0,"",OFFSET(CountryData!$A$1,'Quality check'!$A196-1,'Quality check'!AV$1-1)),"")</f>
        <v/>
      </c>
      <c r="AW196" s="203" t="str">
        <f ca="1">IF(AND(ISNUMBER($A196),ISNUMBER(AW$1)),IF(OFFSET(CountryData!$A$1,'Quality check'!$A196-1,'Quality check'!AW$1-1)=0,"",OFFSET(CountryData!$A$1,'Quality check'!$A196-1,'Quality check'!AW$1-1)),"")</f>
        <v/>
      </c>
      <c r="AX196" s="203" t="str">
        <f ca="1">IF(AND(ISNUMBER($A196),ISNUMBER(AX$1)),IF(OFFSET(CountryData!$A$1,'Quality check'!$A196-1,'Quality check'!AX$1-1)=0,"",OFFSET(CountryData!$A$1,'Quality check'!$A196-1,'Quality check'!AX$1-1)),"")</f>
        <v/>
      </c>
      <c r="AY196" s="202" t="str">
        <f ca="1">IF(AND(ISNUMBER($A196),ISNUMBER(AY$1)),IF(OFFSET(CountryData!$A$1,'Quality check'!$A196-1,'Quality check'!AY$1-1)=0,"",OFFSET(CountryData!$A$1,'Quality check'!$A196-1,'Quality check'!AY$1-1)),"")</f>
        <v/>
      </c>
      <c r="AZ196" s="202" t="str">
        <f ca="1">IF(AND(ISNUMBER($A196),ISNUMBER(AZ$1)),IF(OFFSET(CountryData!$A$1,'Quality check'!$A196-1,'Quality check'!AZ$1-1)=0,"",OFFSET(CountryData!$A$1,'Quality check'!$A196-1,'Quality check'!AZ$1-1)),"")</f>
        <v/>
      </c>
      <c r="BA196" s="202" t="str">
        <f ca="1">IF(AND(ISNUMBER($A196),ISNUMBER(BA$1)),IF(OFFSET(CountryData!$A$1,'Quality check'!$A196-1,'Quality check'!BA$1-1)=0,"",OFFSET(CountryData!$A$1,'Quality check'!$A196-1,'Quality check'!BA$1-1)),"")</f>
        <v/>
      </c>
      <c r="BB196" s="202" t="str">
        <f ca="1">IF(AND(ISNUMBER($A196),ISNUMBER(BB$1)),IF(OFFSET(CountryData!$A$1,'Quality check'!$A196-1,'Quality check'!BB$1-1)=0,"",OFFSET(CountryData!$A$1,'Quality check'!$A196-1,'Quality check'!BB$1-1)),"")</f>
        <v/>
      </c>
      <c r="BC196" s="202" t="str">
        <f ca="1">IF(AND(ISNUMBER($A196),ISNUMBER(BC$1)),IF(OFFSET(CountryData!$A$1,'Quality check'!$A196-1,'Quality check'!BC$1-1)=0,"",OFFSET(CountryData!$A$1,'Quality check'!$A196-1,'Quality check'!BC$1-1)),"")</f>
        <v/>
      </c>
      <c r="BD196" s="313" t="str">
        <f ca="1">IF(AND(ISNUMBER($A196),ISNUMBER(BD$1)),IF(OFFSET(CountryData!$A$1,'Quality check'!$A196-1,'Quality check'!BD$1-1)=0,"",OFFSET(CountryData!$A$1,'Quality check'!$A196-1,'Quality check'!BD$1-1)),"")</f>
        <v/>
      </c>
      <c r="BE196" s="313" t="str">
        <f ca="1">IF(AND(ISNUMBER($A196),ISNUMBER(BE$1)),IF(OFFSET(CountryData!$A$1,'Quality check'!$A196-1,'Quality check'!BE$1-1)=0,"",OFFSET(CountryData!$A$1,'Quality check'!$A196-1,'Quality check'!BE$1-1)),"")</f>
        <v/>
      </c>
      <c r="BF196" s="313" t="str">
        <f ca="1">IF(AND(ISNUMBER($A196),ISNUMBER(BF$1)),IF(OFFSET(CountryData!$A$1,'Quality check'!$A196-1,'Quality check'!BF$1-1)=0,"",OFFSET(CountryData!$A$1,'Quality check'!$A196-1,'Quality check'!BF$1-1)),"")</f>
        <v/>
      </c>
      <c r="BG196" s="203" t="str">
        <f ca="1">IF(AND(ISNUMBER($A196),ISNUMBER(BG$1)),IF(OFFSET(CountryData!$A$1,'Quality check'!$A196-1,'Quality check'!BG$1-1)=0,"",OFFSET(CountryData!$A$1,'Quality check'!$A196-1,'Quality check'!BG$1-1)),"")</f>
        <v/>
      </c>
      <c r="BH196" s="202" t="str">
        <f ca="1">IF(AND(ISNUMBER($A196),ISNUMBER(BH$1)),IF(OFFSET(CountryData!$A$1,'Quality check'!$A196-1,'Quality check'!BH$1-1)=0,"",OFFSET(CountryData!$A$1,'Quality check'!$A196-1,'Quality check'!BH$1-1)),"")</f>
        <v/>
      </c>
      <c r="BI196" s="203" t="str">
        <f ca="1">IF(AND(ISNUMBER($A196),ISNUMBER(BI$1)),IF(OFFSET(CountryData!$A$1,'Quality check'!$A196-1,'Quality check'!BI$1-1)=0,"",OFFSET(CountryData!$A$1,'Quality check'!$A196-1,'Quality check'!BI$1-1)),"")</f>
        <v/>
      </c>
      <c r="BJ196" s="202" t="str">
        <f ca="1">IF(AND(ISNUMBER($A196),ISNUMBER(BJ$1)),IF(OFFSET(CountryData!$A$1,'Quality check'!$A196-1,'Quality check'!BJ$1-1)=0,"",OFFSET(CountryData!$A$1,'Quality check'!$A196-1,'Quality check'!BJ$1-1)),"")</f>
        <v/>
      </c>
      <c r="BK196" s="202" t="str">
        <f ca="1">IF(AND(ISNUMBER($A196),ISNUMBER(BK$1)),IF(OFFSET(CountryData!$A$1,'Quality check'!$A196-1,'Quality check'!BK$1-1)=0,"",OFFSET(CountryData!$A$1,'Quality check'!$A196-1,'Quality check'!BK$1-1)),"")</f>
        <v/>
      </c>
      <c r="BL196" s="308" t="str">
        <f ca="1">IF(AND(ISNUMBER($A196),ISNUMBER(BL$1)),IF(OFFSET(CountryData!$A$1,'Quality check'!$A196-1,'Quality check'!BL$1-1)=0,"",OFFSET(CountryData!$A$1,'Quality check'!$A196-1,'Quality check'!BL$1-1)),"")</f>
        <v/>
      </c>
      <c r="BM196" s="308" t="str">
        <f ca="1">IF(AND(ISNUMBER($A196),ISNUMBER(BM$1)),IF(OFFSET(CountryData!$A$1,'Quality check'!$A196-1,'Quality check'!BM$1-1)=0,"",OFFSET(CountryData!$A$1,'Quality check'!$A196-1,'Quality check'!BM$1-1)),"")</f>
        <v/>
      </c>
      <c r="BN196" s="308" t="str">
        <f ca="1">IF(AND(ISNUMBER($A196),ISNUMBER(BN$1)),IF(OFFSET(CountryData!$A$1,'Quality check'!$A196-1,'Quality check'!BN$1-1)=0,"",OFFSET(CountryData!$A$1,'Quality check'!$A196-1,'Quality check'!BN$1-1)),"")</f>
        <v/>
      </c>
      <c r="BO196" s="308" t="str">
        <f ca="1">IF(AND(ISNUMBER($A196),ISNUMBER(BO$1)),IF(OFFSET(CountryData!$A$1,'Quality check'!$A196-1,'Quality check'!BO$1-1)=0,"",OFFSET(CountryData!$A$1,'Quality check'!$A196-1,'Quality check'!BO$1-1)),"")</f>
        <v/>
      </c>
      <c r="BP196" s="308" t="str">
        <f ca="1">IF(AND(ISNUMBER($A196),ISNUMBER(BP$1)),IF(OFFSET(CountryData!$A$1,'Quality check'!$A196-1,'Quality check'!BP$1-1)=0,"",OFFSET(CountryData!$A$1,'Quality check'!$A196-1,'Quality check'!BP$1-1)),"")</f>
        <v/>
      </c>
      <c r="BQ196" s="308" t="str">
        <f ca="1">IF(AND(ISNUMBER($A196),ISNUMBER(BQ$1)),IF(OFFSET(CountryData!$A$1,'Quality check'!$A196-1,'Quality check'!BQ$1-1)=0,"",OFFSET(CountryData!$A$1,'Quality check'!$A196-1,'Quality check'!BQ$1-1)),"")</f>
        <v/>
      </c>
      <c r="BR196" s="308" t="str">
        <f ca="1">IF(AND(ISNUMBER($A196),ISNUMBER(BR$1)),IF(OFFSET(CountryData!$A$1,'Quality check'!$A196-1,'Quality check'!BR$1-1)=0,"",OFFSET(CountryData!$A$1,'Quality check'!$A196-1,'Quality check'!BR$1-1)),"")</f>
        <v/>
      </c>
      <c r="BS196" s="308" t="str">
        <f ca="1">IF(AND(ISNUMBER($A196),ISNUMBER(BS$1)),IF(OFFSET(CountryData!$A$1,'Quality check'!$A196-1,'Quality check'!BS$1-1)=0,"",OFFSET(CountryData!$A$1,'Quality check'!$A196-1,'Quality check'!BS$1-1)),"")</f>
        <v/>
      </c>
      <c r="BT196" s="308" t="str">
        <f ca="1">IF(AND(ISNUMBER($A196),ISNUMBER(BT$1)),IF(OFFSET(CountryData!$A$1,'Quality check'!$A196-1,'Quality check'!BT$1-1)=0,"",OFFSET(CountryData!$A$1,'Quality check'!$A196-1,'Quality check'!BT$1-1)),"")</f>
        <v/>
      </c>
      <c r="BU196" s="308" t="str">
        <f ca="1">IF(AND(ISNUMBER($A196),ISNUMBER(BU$1)),IF(OFFSET(CountryData!$A$1,'Quality check'!$A196-1,'Quality check'!BU$1-1)=0,"",OFFSET(CountryData!$A$1,'Quality check'!$A196-1,'Quality check'!BU$1-1)),"")</f>
        <v/>
      </c>
      <c r="BV196" s="308" t="str">
        <f ca="1">IF(AND(ISNUMBER($A196),ISNUMBER(BV$1)),IF(OFFSET(CountryData!$A$1,'Quality check'!$A196-1,'Quality check'!BV$1-1)=0,"",OFFSET(CountryData!$A$1,'Quality check'!$A196-1,'Quality check'!BV$1-1)),"")</f>
        <v/>
      </c>
      <c r="BW196" s="308" t="str">
        <f ca="1">IF(AND(ISNUMBER($A196),ISNUMBER(BW$1)),IF(OFFSET(CountryData!$A$1,'Quality check'!$A196-1,'Quality check'!BW$1-1)=0,"",OFFSET(CountryData!$A$1,'Quality check'!$A196-1,'Quality check'!BW$1-1)),"")</f>
        <v/>
      </c>
      <c r="BX196" s="202" t="str">
        <f ca="1">IF(AND(ISNUMBER($A196),ISNUMBER(BX$1)),IF(OFFSET(CountryData!$A$1,'Quality check'!$A196-1,'Quality check'!BX$1-1)=0,"",OFFSET(CountryData!$A$1,'Quality check'!$A196-1,'Quality check'!BX$1-1)),"")</f>
        <v/>
      </c>
      <c r="BY196" s="308" t="str">
        <f ca="1">IF(AND(ISNUMBER($A196),ISNUMBER(BY$1)),IF(OFFSET(CountryData!$A$1,'Quality check'!$A196-1,'Quality check'!BY$1-1)=0,"",OFFSET(CountryData!$A$1,'Quality check'!$A196-1,'Quality check'!BY$1-1)),"")</f>
        <v/>
      </c>
      <c r="BZ196" s="308" t="str">
        <f ca="1">IF(AND(ISNUMBER($A196),ISNUMBER(BZ$1)),IF(OFFSET(CountryData!$A$1,'Quality check'!$A196-1,'Quality check'!BZ$1-1)=0,"",OFFSET(CountryData!$A$1,'Quality check'!$A196-1,'Quality check'!BZ$1-1)),"")</f>
        <v/>
      </c>
      <c r="CA196" s="308" t="str">
        <f ca="1">IF(AND(ISNUMBER($A196),ISNUMBER(CA$1)),IF(OFFSET(CountryData!$A$1,'Quality check'!$A196-1,'Quality check'!CA$1-1)=0,"",OFFSET(CountryData!$A$1,'Quality check'!$A196-1,'Quality check'!CA$1-1)),"")</f>
        <v/>
      </c>
      <c r="CB196" s="308" t="str">
        <f ca="1">IF(AND(ISNUMBER($A196),ISNUMBER(CB$1)),IF(OFFSET(CountryData!$A$1,'Quality check'!$A196-1,'Quality check'!CB$1-1)=0,"",OFFSET(CountryData!$A$1,'Quality check'!$A196-1,'Quality check'!CB$1-1)),"")</f>
        <v/>
      </c>
      <c r="CC196" s="308" t="str">
        <f ca="1">IF(AND(ISNUMBER($A196),ISNUMBER(CC$1)),IF(OFFSET(CountryData!$A$1,'Quality check'!$A196-1,'Quality check'!CC$1-1)=0,"",OFFSET(CountryData!$A$1,'Quality check'!$A196-1,'Quality check'!CC$1-1)),"")</f>
        <v/>
      </c>
      <c r="CD196" s="308" t="str">
        <f ca="1">IF(AND(ISNUMBER($A196),ISNUMBER(CD$1)),IF(OFFSET(CountryData!$A$1,'Quality check'!$A196-1,'Quality check'!CD$1-1)=0,"",OFFSET(CountryData!$A$1,'Quality check'!$A196-1,'Quality check'!CD$1-1)),"")</f>
        <v/>
      </c>
      <c r="CE196" s="308" t="str">
        <f ca="1">IF(AND(ISNUMBER($A196),ISNUMBER(CE$1)),IF(OFFSET(CountryData!$A$1,'Quality check'!$A196-1,'Quality check'!CE$1-1)=0,"",OFFSET(CountryData!$A$1,'Quality check'!$A196-1,'Quality check'!CE$1-1)),"")</f>
        <v/>
      </c>
      <c r="CF196" s="308" t="str">
        <f ca="1">IF(AND(ISNUMBER($A196),ISNUMBER(CF$1)),IF(OFFSET(CountryData!$A$1,'Quality check'!$A196-1,'Quality check'!CF$1-1)=0,"",OFFSET(CountryData!$A$1,'Quality check'!$A196-1,'Quality check'!CF$1-1)),"")</f>
        <v/>
      </c>
      <c r="CG196" s="308" t="str">
        <f ca="1">IF(AND(ISNUMBER($A196),ISNUMBER(CG$1)),IF(OFFSET(CountryData!$A$1,'Quality check'!$A196-1,'Quality check'!CG$1-1)=0,"",OFFSET(CountryData!$A$1,'Quality check'!$A196-1,'Quality check'!CG$1-1)),"")</f>
        <v/>
      </c>
      <c r="CH196" s="308" t="str">
        <f ca="1">IF(AND(ISNUMBER($A196),ISNUMBER(CH$1)),IF(OFFSET(CountryData!$A$1,'Quality check'!$A196-1,'Quality check'!CH$1-1)=0,"",OFFSET(CountryData!$A$1,'Quality check'!$A196-1,'Quality check'!CH$1-1)),"")</f>
        <v/>
      </c>
      <c r="CI196" s="308" t="str">
        <f ca="1">IF(AND(ISNUMBER($A196),ISNUMBER(CI$1)),IF(OFFSET(CountryData!$A$1,'Quality check'!$A196-1,'Quality check'!CI$1-1)=0,"",OFFSET(CountryData!$A$1,'Quality check'!$A196-1,'Quality check'!CI$1-1)),"")</f>
        <v/>
      </c>
      <c r="CJ196" s="308" t="str">
        <f ca="1">IF(AND(ISNUMBER($A196),ISNUMBER(CJ$1)),IF(OFFSET(CountryData!$A$1,'Quality check'!$A196-1,'Quality check'!CJ$1-1)=0,"",OFFSET(CountryData!$A$1,'Quality check'!$A196-1,'Quality check'!CJ$1-1)),"")</f>
        <v/>
      </c>
      <c r="CK196" s="202" t="str">
        <f ca="1">IF(AND(ISNUMBER($A196),ISNUMBER(CK$1)),IF(OFFSET(CountryData!$A$1,'Quality check'!$A196-1,'Quality check'!CK$1-1)=0,"",OFFSET(CountryData!$A$1,'Quality check'!$A196-1,'Quality check'!CK$1-1)),"")</f>
        <v/>
      </c>
      <c r="CL196" s="308" t="str">
        <f ca="1">IF(AND(ISNUMBER($A196),ISNUMBER(CL$1)),IF(OFFSET(CountryData!$A$1,'Quality check'!$A196-1,'Quality check'!CL$1-1)=0,"",OFFSET(CountryData!$A$1,'Quality check'!$A196-1,'Quality check'!CL$1-1)),"")</f>
        <v/>
      </c>
      <c r="CM196" s="308" t="str">
        <f ca="1">IF(AND(ISNUMBER($A196),ISNUMBER(CM$1)),IF(OFFSET(CountryData!$A$1,'Quality check'!$A196-1,'Quality check'!CM$1-1)=0,"",OFFSET(CountryData!$A$1,'Quality check'!$A196-1,'Quality check'!CM$1-1)),"")</f>
        <v/>
      </c>
      <c r="CN196" s="308" t="str">
        <f ca="1">IF(AND(ISNUMBER($A196),ISNUMBER(CN$1)),IF(OFFSET(CountryData!$A$1,'Quality check'!$A196-1,'Quality check'!CN$1-1)=0,"",OFFSET(CountryData!$A$1,'Quality check'!$A196-1,'Quality check'!CN$1-1)),"")</f>
        <v/>
      </c>
      <c r="CO196" s="308" t="str">
        <f ca="1">IF(AND(ISNUMBER($A196),ISNUMBER(CO$1)),IF(OFFSET(CountryData!$A$1,'Quality check'!$A196-1,'Quality check'!CO$1-1)=0,"",OFFSET(CountryData!$A$1,'Quality check'!$A196-1,'Quality check'!CO$1-1)),"")</f>
        <v/>
      </c>
      <c r="CP196" s="308" t="str">
        <f ca="1">IF(AND(ISNUMBER($A196),ISNUMBER(CP$1)),IF(OFFSET(CountryData!$A$1,'Quality check'!$A196-1,'Quality check'!CP$1-1)=0,"",OFFSET(CountryData!$A$1,'Quality check'!$A196-1,'Quality check'!CP$1-1)),"")</f>
        <v/>
      </c>
      <c r="CQ196" s="308" t="str">
        <f ca="1">IF(AND(ISNUMBER($A196),ISNUMBER(CQ$1)),IF(OFFSET(CountryData!$A$1,'Quality check'!$A196-1,'Quality check'!CQ$1-1)=0,"",OFFSET(CountryData!$A$1,'Quality check'!$A196-1,'Quality check'!CQ$1-1)),"")</f>
        <v/>
      </c>
      <c r="CR196" s="203" t="str">
        <f ca="1">IF(AND(ISNUMBER($A196),ISNUMBER(CR$1)),IF(OFFSET(CountryData!$A$1,'Quality check'!$A196-1,'Quality check'!CR$1-1)=0,"",OFFSET(CountryData!$A$1,'Quality check'!$A196-1,'Quality check'!CR$1-1)),"")</f>
        <v/>
      </c>
      <c r="CS196" s="203" t="str">
        <f ca="1">IF(AND(ISNUMBER($A196),ISNUMBER(CS$1)),IF(OFFSET(CountryData!$A$1,'Quality check'!$A196-1,'Quality check'!CS$1-1)=0,"",OFFSET(CountryData!$A$1,'Quality check'!$A196-1,'Quality check'!CS$1-1)),"")</f>
        <v/>
      </c>
      <c r="CT196" s="203" t="str">
        <f ca="1">IF(AND(ISNUMBER($A196),ISNUMBER(CT$1)),IF(OFFSET(CountryData!$A$1,'Quality check'!$A196-1,'Quality check'!CT$1-1)=0,"",OFFSET(CountryData!$A$1,'Quality check'!$A196-1,'Quality check'!CT$1-1)),"")</f>
        <v/>
      </c>
      <c r="CU196" s="203" t="str">
        <f ca="1">IF(AND(ISNUMBER($A196),ISNUMBER(CU$1)),IF(OFFSET(CountryData!$A$1,'Quality check'!$A196-1,'Quality check'!CU$1-1)=0,"",OFFSET(CountryData!$A$1,'Quality check'!$A196-1,'Quality check'!CU$1-1)),"")</f>
        <v/>
      </c>
      <c r="CV196" s="203" t="str">
        <f ca="1">IF(AND(ISNUMBER($A196),ISNUMBER(CV$1)),IF(OFFSET(CountryData!$A$1,'Quality check'!$A196-1,'Quality check'!CV$1-1)=0,"",OFFSET(CountryData!$A$1,'Quality check'!$A196-1,'Quality check'!CV$1-1)),"")</f>
        <v/>
      </c>
      <c r="CW196" s="203" t="str">
        <f ca="1">IF(AND(ISNUMBER($A196),ISNUMBER(CW$1)),IF(OFFSET(CountryData!$A$1,'Quality check'!$A196-1,'Quality check'!CW$1-1)=0,"",OFFSET(CountryData!$A$1,'Quality check'!$A196-1,'Quality check'!CW$1-1)),"")</f>
        <v/>
      </c>
      <c r="CX196" s="203" t="str">
        <f ca="1">IF(AND(ISNUMBER($A196),ISNUMBER(CX$1)),IF(OFFSET(CountryData!$A$1,'Quality check'!$A196-1,'Quality check'!CX$1-1)=0,"",OFFSET(CountryData!$A$1,'Quality check'!$A196-1,'Quality check'!CX$1-1)),"")</f>
        <v/>
      </c>
      <c r="CY196" s="203" t="str">
        <f ca="1">IF(AND(ISNUMBER($A196),ISNUMBER(CY$1)),IF(OFFSET(CountryData!$A$1,'Quality check'!$A196-1,'Quality check'!CY$1-1)=0,"",OFFSET(CountryData!$A$1,'Quality check'!$A196-1,'Quality check'!CY$1-1)),"")</f>
        <v/>
      </c>
      <c r="CZ196" s="308" t="str">
        <f ca="1">IF(AND(ISNUMBER($A196),ISNUMBER(CZ$1)),IF(OFFSET(CountryData!$A$1,'Quality check'!$A196-1,'Quality check'!CZ$1-1)=0,"",OFFSET(CountryData!$A$1,'Quality check'!$A196-1,'Quality check'!CZ$1-1)),"")</f>
        <v/>
      </c>
      <c r="DA196" s="308" t="str">
        <f ca="1">IF(AND(ISNUMBER($A196),ISNUMBER(DA$1)),IF(OFFSET(CountryData!$A$1,'Quality check'!$A196-1,'Quality check'!DA$1-1)=0,"",OFFSET(CountryData!$A$1,'Quality check'!$A196-1,'Quality check'!DA$1-1)),"")</f>
        <v/>
      </c>
      <c r="DB196" s="202" t="str">
        <f ca="1">IF(AND(ISNUMBER($A196),ISNUMBER(DB$1)),IF(OFFSET(CountryData!$A$1,'Quality check'!$A196-1,'Quality check'!DB$1-1)=0,"",OFFSET(CountryData!$A$1,'Quality check'!$A196-1,'Quality check'!DB$1-1)),"")</f>
        <v/>
      </c>
      <c r="DC196" s="308" t="str">
        <f ca="1">IF(AND(ISNUMBER($A196),ISNUMBER(DC$1)),IF(OFFSET(CountryData!$A$1,'Quality check'!$A196-1,'Quality check'!DC$1-1)=0,"",OFFSET(CountryData!$A$1,'Quality check'!$A196-1,'Quality check'!DC$1-1)),"")</f>
        <v/>
      </c>
      <c r="DD196" s="308" t="str">
        <f ca="1">IF(AND(ISNUMBER($A196),ISNUMBER(DD$1)),IF(OFFSET(CountryData!$A$1,'Quality check'!$A196-1,'Quality check'!DD$1-1)=0,"",OFFSET(CountryData!$A$1,'Quality check'!$A196-1,'Quality check'!DD$1-1)),"")</f>
        <v/>
      </c>
      <c r="DE196" s="202" t="str">
        <f ca="1">IF(AND(ISNUMBER($A196),ISNUMBER(DE$1)),IF(OFFSET(CountryData!$A$1,'Quality check'!$A196-1,'Quality check'!DE$1-1)=0,"",OFFSET(CountryData!$A$1,'Quality check'!$A196-1,'Quality check'!DE$1-1)),"")</f>
        <v/>
      </c>
      <c r="DF196" s="203" t="str">
        <f ca="1">IF(AND(ISNUMBER($A196),ISNUMBER(DF$1)),IF(OFFSET(CountryData!$A$1,'Quality check'!$A196-1,'Quality check'!DF$1-1)=0,"",OFFSET(CountryData!$A$1,'Quality check'!$A196-1,'Quality check'!DF$1-1)),"")</f>
        <v/>
      </c>
      <c r="DG196" s="308" t="str">
        <f ca="1">IF(AND(ISNUMBER($A196),ISNUMBER(DG$1)),IF(OFFSET(CountryData!$A$1,'Quality check'!$A196-1,'Quality check'!DG$1-1)=0,"",OFFSET(CountryData!$A$1,'Quality check'!$A196-1,'Quality check'!DG$1-1)),"")</f>
        <v/>
      </c>
      <c r="DH196" s="203" t="str">
        <f ca="1">IF(AND(ISNUMBER($A196),ISNUMBER(DH$1)),IF(OFFSET(CountryData!$A$1,'Quality check'!$A196-1,'Quality check'!DH$1-1)=0,"",OFFSET(CountryData!$A$1,'Quality check'!$A196-1,'Quality check'!DH$1-1)),"")</f>
        <v/>
      </c>
      <c r="DI196" s="308" t="str">
        <f ca="1">IF(AND(ISNUMBER($A196),ISNUMBER(DI$1)),IF(OFFSET(CountryData!$A$1,'Quality check'!$A196-1,'Quality check'!DI$1-1)=0,"",OFFSET(CountryData!$A$1,'Quality check'!$A196-1,'Quality check'!DI$1-1)),"")</f>
        <v/>
      </c>
      <c r="DJ196" s="308" t="str">
        <f ca="1">IF(AND(ISNUMBER($A196),ISNUMBER(DJ$1)),IF(OFFSET(CountryData!$A$1,'Quality check'!$A196-1,'Quality check'!DJ$1-1)=0,"",OFFSET(CountryData!$A$1,'Quality check'!$A196-1,'Quality check'!DJ$1-1)),"")</f>
        <v/>
      </c>
      <c r="DK196" s="203" t="str">
        <f ca="1">IF(AND(ISNUMBER($A196),ISNUMBER(DK$1)),IF(OFFSET(CountryData!$A$1,'Quality check'!$A196-1,'Quality check'!DK$1-1)=0,"",OFFSET(CountryData!$A$1,'Quality check'!$A196-1,'Quality check'!DK$1-1)),"")</f>
        <v/>
      </c>
      <c r="DL196" s="203" t="str">
        <f ca="1">IF(AND(ISNUMBER($A196),ISNUMBER(DL$1)),IF(OFFSET(CountryData!$A$1,'Quality check'!$A196-1,'Quality check'!DL$1-1)=0,"",OFFSET(CountryData!$A$1,'Quality check'!$A196-1,'Quality check'!DL$1-1)),"")</f>
        <v/>
      </c>
      <c r="DM196" s="203" t="str">
        <f ca="1">IF(AND(ISNUMBER($A196),ISNUMBER(DM$1)),IF(OFFSET(CountryData!$A$1,'Quality check'!$A196-1,'Quality check'!DM$1-1)=0,"",OFFSET(CountryData!$A$1,'Quality check'!$A196-1,'Quality check'!DM$1-1)),"")</f>
        <v/>
      </c>
      <c r="DN196" s="203" t="str">
        <f ca="1">IF(AND(ISNUMBER($A196),ISNUMBER(DN$1)),IF(OFFSET(CountryData!$A$1,'Quality check'!$A196-1,'Quality check'!DN$1-1)=0,"",OFFSET(CountryData!$A$1,'Quality check'!$A196-1,'Quality check'!DN$1-1)),"")</f>
        <v/>
      </c>
      <c r="DO196" t="str">
        <f ca="1">IF(AND(ISNUMBER($A196),ISNUMBER(DO$1)),IF(OFFSET(CountryData!$A$1,'Quality check'!$A196-1,'Quality check'!DO$1-1)=0,"",OFFSET(CountryData!$A$1,'Quality check'!$A196-1,'Quality check'!DO$1-1)),"")</f>
        <v/>
      </c>
      <c r="DP196" t="str">
        <f ca="1">IF(AND(ISNUMBER($A196),ISNUMBER(DP$1)),IF(OFFSET(CountryData!$A$1,'Quality check'!$A196-1,'Quality check'!DP$1-1)=0,"",OFFSET(CountryData!$A$1,'Quality check'!$A196-1,'Quality check'!DP$1-1)),"")</f>
        <v/>
      </c>
      <c r="EF196" t="str">
        <f t="shared" si="17"/>
        <v/>
      </c>
      <c r="EG196" t="str">
        <f t="shared" si="18"/>
        <v/>
      </c>
      <c r="EH196" t="str">
        <f t="shared" si="16"/>
        <v/>
      </c>
    </row>
    <row r="197" spans="1:138" x14ac:dyDescent="0.25">
      <c r="A197" s="114" t="str">
        <f>IF(ISNUMBER(MATCH(C197,CountryData!$EM:$EM,0)),MATCH(C197,CountryData!$EM:$EM,0),"")</f>
        <v/>
      </c>
      <c r="F197" s="203" t="str">
        <f ca="1">IF(AND(ISNUMBER($A197),ISNUMBER(F$1)),IF(OFFSET(CountryData!$A$1,'Quality check'!$A197-1,'Quality check'!F$1-1)=0,"",OFFSET(CountryData!$A$1,'Quality check'!$A197-1,'Quality check'!F$1-1)),"")</f>
        <v/>
      </c>
      <c r="G197" s="203" t="str">
        <f ca="1">IF(AND(ISNUMBER($A197),ISNUMBER(G$1)),IF(OFFSET(CountryData!$A$1,'Quality check'!$A197-1,'Quality check'!G$1-1)=0,"",OFFSET(CountryData!$A$1,'Quality check'!$A197-1,'Quality check'!G$1-1)),"")</f>
        <v/>
      </c>
      <c r="H197" s="202" t="str">
        <f ca="1">IF(AND(ISNUMBER($A197),ISNUMBER(H$1)),IF(OFFSET(CountryData!$A$1,'Quality check'!$A197-1,'Quality check'!H$1-1)=0,"",OFFSET(CountryData!$A$1,'Quality check'!$A197-1,'Quality check'!H$1-1)),"")</f>
        <v/>
      </c>
      <c r="I197" s="202" t="str">
        <f ca="1">IF(AND(ISNUMBER($A197),ISNUMBER(I$1)),IF(OFFSET(CountryData!$A$1,'Quality check'!$A197-1,'Quality check'!I$1-1)=0,"",OFFSET(CountryData!$A$1,'Quality check'!$A197-1,'Quality check'!I$1-1)),"")</f>
        <v/>
      </c>
      <c r="J197" s="203" t="str">
        <f ca="1">IF(AND(ISNUMBER($A197),ISNUMBER(J$1)),IF(OFFSET(CountryData!$A$1,'Quality check'!$A197-1,'Quality check'!J$1-1)=0,"",OFFSET(CountryData!$A$1,'Quality check'!$A197-1,'Quality check'!J$1-1)),"")</f>
        <v/>
      </c>
      <c r="K197" s="203" t="str">
        <f ca="1">IF(AND(ISNUMBER($A197),ISNUMBER(K$1)),IF(OFFSET(CountryData!$A$1,'Quality check'!$A197-1,'Quality check'!K$1-1)=0,"",OFFSET(CountryData!$A$1,'Quality check'!$A197-1,'Quality check'!K$1-1)),"")</f>
        <v/>
      </c>
      <c r="L197" s="203" t="str">
        <f ca="1">IF(AND(ISNUMBER($A197),ISNUMBER(L$1)),IF(OFFSET(CountryData!$A$1,'Quality check'!$A197-1,'Quality check'!L$1-1)=0,"",OFFSET(CountryData!$A$1,'Quality check'!$A197-1,'Quality check'!L$1-1)),"")</f>
        <v/>
      </c>
      <c r="M197" s="203" t="str">
        <f ca="1">IF(AND(ISNUMBER($A197),ISNUMBER(M$1)),IF(OFFSET(CountryData!$A$1,'Quality check'!$A197-1,'Quality check'!M$1-1)=0,"",OFFSET(CountryData!$A$1,'Quality check'!$A197-1,'Quality check'!M$1-1)),"")</f>
        <v/>
      </c>
      <c r="N197" s="203" t="str">
        <f ca="1">IF(AND(ISNUMBER($A197),ISNUMBER(N$1)),IF(OFFSET(CountryData!$A$1,'Quality check'!$A197-1,'Quality check'!N$1-1)=0,"",OFFSET(CountryData!$A$1,'Quality check'!$A197-1,'Quality check'!N$1-1)),"")</f>
        <v/>
      </c>
      <c r="O197" s="203" t="str">
        <f ca="1">IF(AND(ISNUMBER($A197),ISNUMBER(O$1)),IF(OFFSET(CountryData!$A$1,'Quality check'!$A197-1,'Quality check'!O$1-1)=0,"",OFFSET(CountryData!$A$1,'Quality check'!$A197-1,'Quality check'!O$1-1)),"")</f>
        <v/>
      </c>
      <c r="P197" s="203" t="str">
        <f ca="1">IF(AND(ISNUMBER($A197),ISNUMBER(P$1)),IF(OFFSET(CountryData!$A$1,'Quality check'!$A197-1,'Quality check'!P$1-1)=0,"",OFFSET(CountryData!$A$1,'Quality check'!$A197-1,'Quality check'!P$1-1)),"")</f>
        <v/>
      </c>
      <c r="Q197" s="203" t="str">
        <f ca="1">IF(AND(ISNUMBER($A197),ISNUMBER(Q$1)),IF(OFFSET(CountryData!$A$1,'Quality check'!$A197-1,'Quality check'!Q$1-1)=0,"",OFFSET(CountryData!$A$1,'Quality check'!$A197-1,'Quality check'!Q$1-1)),"")</f>
        <v/>
      </c>
      <c r="R197" s="203" t="str">
        <f ca="1">IF(AND(ISNUMBER($A197),ISNUMBER(R$1)),IF(OFFSET(CountryData!$A$1,'Quality check'!$A197-1,'Quality check'!R$1-1)=0,"",OFFSET(CountryData!$A$1,'Quality check'!$A197-1,'Quality check'!R$1-1)),"")</f>
        <v/>
      </c>
      <c r="S197" s="203" t="str">
        <f ca="1">IF(AND(ISNUMBER($A197),ISNUMBER(S$1)),IF(OFFSET(CountryData!$A$1,'Quality check'!$A197-1,'Quality check'!S$1-1)=0,"",OFFSET(CountryData!$A$1,'Quality check'!$A197-1,'Quality check'!S$1-1)),"")</f>
        <v/>
      </c>
      <c r="T197" s="202" t="str">
        <f ca="1">IF(AND(ISNUMBER($A197),ISNUMBER(T$1)),IF(OFFSET(CountryData!$A$1,'Quality check'!$A197-1,'Quality check'!T$1-1)=0,"",OFFSET(CountryData!$A$1,'Quality check'!$A197-1,'Quality check'!T$1-1)),"")</f>
        <v/>
      </c>
      <c r="U197" s="203" t="str">
        <f ca="1">IF(AND(ISNUMBER($A197),ISNUMBER(U$1)),IF(OFFSET(CountryData!$A$1,'Quality check'!$A197-1,'Quality check'!U$1-1)=0,"",OFFSET(CountryData!$A$1,'Quality check'!$A197-1,'Quality check'!U$1-1)),"")</f>
        <v/>
      </c>
      <c r="V197" s="203" t="str">
        <f ca="1">IF(AND(ISNUMBER($A197),ISNUMBER(V$1)),IF(OFFSET(CountryData!$A$1,'Quality check'!$A197-1,'Quality check'!V$1-1)=0,"",OFFSET(CountryData!$A$1,'Quality check'!$A197-1,'Quality check'!V$1-1)),"")</f>
        <v/>
      </c>
      <c r="W197" s="202" t="str">
        <f ca="1">IF(AND(ISNUMBER($A197),ISNUMBER(W$1)),IF(OFFSET(CountryData!$A$1,'Quality check'!$A197-1,'Quality check'!W$1-1)=0,"",OFFSET(CountryData!$A$1,'Quality check'!$A197-1,'Quality check'!W$1-1)),"")</f>
        <v/>
      </c>
      <c r="X197" s="202" t="str">
        <f ca="1">IF(AND(ISNUMBER($A197),ISNUMBER(X$1)),IF(OFFSET(CountryData!$A$1,'Quality check'!$A197-1,'Quality check'!X$1-1)=0,"",OFFSET(CountryData!$A$1,'Quality check'!$A197-1,'Quality check'!X$1-1)),"")</f>
        <v/>
      </c>
      <c r="Y197" s="202" t="str">
        <f ca="1">IF(AND(ISNUMBER($A197),ISNUMBER(Y$1)),IF(OFFSET(CountryData!$A$1,'Quality check'!$A197-1,'Quality check'!Y$1-1)=0,"",OFFSET(CountryData!$A$1,'Quality check'!$A197-1,'Quality check'!Y$1-1)),"")</f>
        <v/>
      </c>
      <c r="Z197" s="202" t="str">
        <f ca="1">IF(AND(ISNUMBER($A197),ISNUMBER(Z$1)),IF(OFFSET(CountryData!$A$1,'Quality check'!$A197-1,'Quality check'!Z$1-1)=0,"",OFFSET(CountryData!$A$1,'Quality check'!$A197-1,'Quality check'!Z$1-1)),"")</f>
        <v/>
      </c>
      <c r="AA197" s="203" t="str">
        <f ca="1">IF(AND(ISNUMBER($A197),ISNUMBER(AA$1)),IF(OFFSET(CountryData!$A$1,'Quality check'!$A197-1,'Quality check'!AA$1-1)=0,"",OFFSET(CountryData!$A$1,'Quality check'!$A197-1,'Quality check'!AA$1-1)),"")</f>
        <v/>
      </c>
      <c r="AB197" s="203" t="str">
        <f ca="1">IF(AND(ISNUMBER($A197),ISNUMBER(AB$1)),IF(OFFSET(CountryData!$A$1,'Quality check'!$A197-1,'Quality check'!AB$1-1)=0,"",OFFSET(CountryData!$A$1,'Quality check'!$A197-1,'Quality check'!AB$1-1)),"")</f>
        <v/>
      </c>
      <c r="AC197" s="203" t="str">
        <f ca="1">IF(AND(ISNUMBER($A197),ISNUMBER(AC$1)),IF(OFFSET(CountryData!$A$1,'Quality check'!$A197-1,'Quality check'!AC$1-1)=0,"",OFFSET(CountryData!$A$1,'Quality check'!$A197-1,'Quality check'!AC$1-1)),"")</f>
        <v/>
      </c>
      <c r="AD197" s="203" t="str">
        <f ca="1">IF(AND(ISNUMBER($A197),ISNUMBER(AD$1)),IF(OFFSET(CountryData!$A$1,'Quality check'!$A197-1,'Quality check'!AD$1-1)=0,"",OFFSET(CountryData!$A$1,'Quality check'!$A197-1,'Quality check'!AD$1-1)),"")</f>
        <v/>
      </c>
      <c r="AE197" s="202" t="str">
        <f ca="1">IF(AND(ISNUMBER($A197),ISNUMBER(AE$1)),IF(OFFSET(CountryData!$A$1,'Quality check'!$A197-1,'Quality check'!AE$1-1)=0,"",OFFSET(CountryData!$A$1,'Quality check'!$A197-1,'Quality check'!AE$1-1)),"")</f>
        <v/>
      </c>
      <c r="AF197" s="308" t="str">
        <f ca="1">IF(AND(ISNUMBER($A197),ISNUMBER(AF$1)),IF(OFFSET(CountryData!$A$1,'Quality check'!$A197-1,'Quality check'!AF$1-1)=0,"",OFFSET(CountryData!$A$1,'Quality check'!$A197-1,'Quality check'!AF$1-1)),"")</f>
        <v/>
      </c>
      <c r="AG197" s="203" t="str">
        <f ca="1">IF(AND(ISNUMBER($A197),ISNUMBER(AG$1)),IF(OFFSET(CountryData!$A$1,'Quality check'!$A197-1,'Quality check'!AG$1-1)=0,"",OFFSET(CountryData!$A$1,'Quality check'!$A197-1,'Quality check'!AG$1-1)),"")</f>
        <v/>
      </c>
      <c r="AH197" s="203" t="str">
        <f ca="1">IF(AND(ISNUMBER($A197),ISNUMBER(AH$1)),IF(OFFSET(CountryData!$A$1,'Quality check'!$A197-1,'Quality check'!AH$1-1)=0,"",OFFSET(CountryData!$A$1,'Quality check'!$A197-1,'Quality check'!AH$1-1)),"")</f>
        <v/>
      </c>
      <c r="AI197" s="203" t="str">
        <f ca="1">IF(AND(ISNUMBER($A197),ISNUMBER(AI$1)),IF(OFFSET(CountryData!$A$1,'Quality check'!$A197-1,'Quality check'!AI$1-1)=0,"",OFFSET(CountryData!$A$1,'Quality check'!$A197-1,'Quality check'!AI$1-1)),"")</f>
        <v/>
      </c>
      <c r="AJ197" s="202" t="str">
        <f ca="1">IF(AND(ISNUMBER($A197),ISNUMBER(AJ$1)),IF(OFFSET(CountryData!$A$1,'Quality check'!$A197-1,'Quality check'!AJ$1-1)=0,"",OFFSET(CountryData!$A$1,'Quality check'!$A197-1,'Quality check'!AJ$1-1)),"")</f>
        <v/>
      </c>
      <c r="AK197" s="202" t="str">
        <f ca="1">IF(AND(ISNUMBER($A197),ISNUMBER(AK$1)),IF(OFFSET(CountryData!$A$1,'Quality check'!$A197-1,'Quality check'!AK$1-1)=0,"",OFFSET(CountryData!$A$1,'Quality check'!$A197-1,'Quality check'!AK$1-1)),"")</f>
        <v/>
      </c>
      <c r="AL197" s="202" t="str">
        <f ca="1">IF(AND(ISNUMBER($A197),ISNUMBER(AL$1)),IF(OFFSET(CountryData!$A$1,'Quality check'!$A197-1,'Quality check'!AL$1-1)=0,"",OFFSET(CountryData!$A$1,'Quality check'!$A197-1,'Quality check'!AL$1-1)),"")</f>
        <v/>
      </c>
      <c r="AM197" s="202" t="str">
        <f ca="1">IF(AND(ISNUMBER($A197),ISNUMBER(AM$1)),IF(OFFSET(CountryData!$A$1,'Quality check'!$A197-1,'Quality check'!AM$1-1)=0,"",OFFSET(CountryData!$A$1,'Quality check'!$A197-1,'Quality check'!AM$1-1)),"")</f>
        <v/>
      </c>
      <c r="AN197" s="202" t="str">
        <f ca="1">IF(AND(ISNUMBER($A197),ISNUMBER(AN$1)),IF(OFFSET(CountryData!$A$1,'Quality check'!$A197-1,'Quality check'!AN$1-1)=0,"",OFFSET(CountryData!$A$1,'Quality check'!$A197-1,'Quality check'!AN$1-1)),"")</f>
        <v/>
      </c>
      <c r="AO197" s="203" t="str">
        <f ca="1">IF(AND(ISNUMBER($A197),ISNUMBER(AO$1)),IF(OFFSET(CountryData!$A$1,'Quality check'!$A197-1,'Quality check'!AO$1-1)=0,"",OFFSET(CountryData!$A$1,'Quality check'!$A197-1,'Quality check'!AO$1-1)),"")</f>
        <v/>
      </c>
      <c r="AP197" s="203" t="str">
        <f ca="1">IF(AND(ISNUMBER($A197),ISNUMBER(AP$1)),IF(OFFSET(CountryData!$A$1,'Quality check'!$A197-1,'Quality check'!AP$1-1)=0,"",OFFSET(CountryData!$A$1,'Quality check'!$A197-1,'Quality check'!AP$1-1)),"")</f>
        <v/>
      </c>
      <c r="AQ197" s="202" t="str">
        <f ca="1">IF(AND(ISNUMBER($A197),ISNUMBER(AQ$1)),IF(OFFSET(CountryData!$A$1,'Quality check'!$A197-1,'Quality check'!AQ$1-1)=0,"",OFFSET(CountryData!$A$1,'Quality check'!$A197-1,'Quality check'!AQ$1-1)),"")</f>
        <v/>
      </c>
      <c r="AR197" s="202" t="str">
        <f ca="1">IF(AND(ISNUMBER($A197),ISNUMBER(AR$1)),IF(OFFSET(CountryData!$A$1,'Quality check'!$A197-1,'Quality check'!AR$1-1)=0,"",OFFSET(CountryData!$A$1,'Quality check'!$A197-1,'Quality check'!AR$1-1)),"")</f>
        <v/>
      </c>
      <c r="AS197" s="202" t="str">
        <f ca="1">IF(AND(ISNUMBER($A197),ISNUMBER(AS$1)),IF(OFFSET(CountryData!$A$1,'Quality check'!$A197-1,'Quality check'!AS$1-1)=0,"",OFFSET(CountryData!$A$1,'Quality check'!$A197-1,'Quality check'!AS$1-1)),"")</f>
        <v/>
      </c>
      <c r="AT197" s="202" t="str">
        <f ca="1">IF(AND(ISNUMBER($A197),ISNUMBER(AT$1)),IF(OFFSET(CountryData!$A$1,'Quality check'!$A197-1,'Quality check'!AT$1-1)=0,"",OFFSET(CountryData!$A$1,'Quality check'!$A197-1,'Quality check'!AT$1-1)),"")</f>
        <v/>
      </c>
      <c r="AU197" s="202" t="str">
        <f ca="1">IF(AND(ISNUMBER($A197),ISNUMBER(AU$1)),IF(OFFSET(CountryData!$A$1,'Quality check'!$A197-1,'Quality check'!AU$1-1)=0,"",OFFSET(CountryData!$A$1,'Quality check'!$A197-1,'Quality check'!AU$1-1)),"")</f>
        <v/>
      </c>
      <c r="AV197" s="202" t="str">
        <f ca="1">IF(AND(ISNUMBER($A197),ISNUMBER(AV$1)),IF(OFFSET(CountryData!$A$1,'Quality check'!$A197-1,'Quality check'!AV$1-1)=0,"",OFFSET(CountryData!$A$1,'Quality check'!$A197-1,'Quality check'!AV$1-1)),"")</f>
        <v/>
      </c>
      <c r="AW197" s="203" t="str">
        <f ca="1">IF(AND(ISNUMBER($A197),ISNUMBER(AW$1)),IF(OFFSET(CountryData!$A$1,'Quality check'!$A197-1,'Quality check'!AW$1-1)=0,"",OFFSET(CountryData!$A$1,'Quality check'!$A197-1,'Quality check'!AW$1-1)),"")</f>
        <v/>
      </c>
      <c r="AX197" s="203" t="str">
        <f ca="1">IF(AND(ISNUMBER($A197),ISNUMBER(AX$1)),IF(OFFSET(CountryData!$A$1,'Quality check'!$A197-1,'Quality check'!AX$1-1)=0,"",OFFSET(CountryData!$A$1,'Quality check'!$A197-1,'Quality check'!AX$1-1)),"")</f>
        <v/>
      </c>
      <c r="AY197" s="202" t="str">
        <f ca="1">IF(AND(ISNUMBER($A197),ISNUMBER(AY$1)),IF(OFFSET(CountryData!$A$1,'Quality check'!$A197-1,'Quality check'!AY$1-1)=0,"",OFFSET(CountryData!$A$1,'Quality check'!$A197-1,'Quality check'!AY$1-1)),"")</f>
        <v/>
      </c>
      <c r="AZ197" s="202" t="str">
        <f ca="1">IF(AND(ISNUMBER($A197),ISNUMBER(AZ$1)),IF(OFFSET(CountryData!$A$1,'Quality check'!$A197-1,'Quality check'!AZ$1-1)=0,"",OFFSET(CountryData!$A$1,'Quality check'!$A197-1,'Quality check'!AZ$1-1)),"")</f>
        <v/>
      </c>
      <c r="BA197" s="202" t="str">
        <f ca="1">IF(AND(ISNUMBER($A197),ISNUMBER(BA$1)),IF(OFFSET(CountryData!$A$1,'Quality check'!$A197-1,'Quality check'!BA$1-1)=0,"",OFFSET(CountryData!$A$1,'Quality check'!$A197-1,'Quality check'!BA$1-1)),"")</f>
        <v/>
      </c>
      <c r="BB197" s="202" t="str">
        <f ca="1">IF(AND(ISNUMBER($A197),ISNUMBER(BB$1)),IF(OFFSET(CountryData!$A$1,'Quality check'!$A197-1,'Quality check'!BB$1-1)=0,"",OFFSET(CountryData!$A$1,'Quality check'!$A197-1,'Quality check'!BB$1-1)),"")</f>
        <v/>
      </c>
      <c r="BC197" s="202" t="str">
        <f ca="1">IF(AND(ISNUMBER($A197),ISNUMBER(BC$1)),IF(OFFSET(CountryData!$A$1,'Quality check'!$A197-1,'Quality check'!BC$1-1)=0,"",OFFSET(CountryData!$A$1,'Quality check'!$A197-1,'Quality check'!BC$1-1)),"")</f>
        <v/>
      </c>
      <c r="BD197" s="313" t="str">
        <f ca="1">IF(AND(ISNUMBER($A197),ISNUMBER(BD$1)),IF(OFFSET(CountryData!$A$1,'Quality check'!$A197-1,'Quality check'!BD$1-1)=0,"",OFFSET(CountryData!$A$1,'Quality check'!$A197-1,'Quality check'!BD$1-1)),"")</f>
        <v/>
      </c>
      <c r="BE197" s="313" t="str">
        <f ca="1">IF(AND(ISNUMBER($A197),ISNUMBER(BE$1)),IF(OFFSET(CountryData!$A$1,'Quality check'!$A197-1,'Quality check'!BE$1-1)=0,"",OFFSET(CountryData!$A$1,'Quality check'!$A197-1,'Quality check'!BE$1-1)),"")</f>
        <v/>
      </c>
      <c r="BF197" s="313" t="str">
        <f ca="1">IF(AND(ISNUMBER($A197),ISNUMBER(BF$1)),IF(OFFSET(CountryData!$A$1,'Quality check'!$A197-1,'Quality check'!BF$1-1)=0,"",OFFSET(CountryData!$A$1,'Quality check'!$A197-1,'Quality check'!BF$1-1)),"")</f>
        <v/>
      </c>
      <c r="BG197" s="203" t="str">
        <f ca="1">IF(AND(ISNUMBER($A197),ISNUMBER(BG$1)),IF(OFFSET(CountryData!$A$1,'Quality check'!$A197-1,'Quality check'!BG$1-1)=0,"",OFFSET(CountryData!$A$1,'Quality check'!$A197-1,'Quality check'!BG$1-1)),"")</f>
        <v/>
      </c>
      <c r="BH197" s="202" t="str">
        <f ca="1">IF(AND(ISNUMBER($A197),ISNUMBER(BH$1)),IF(OFFSET(CountryData!$A$1,'Quality check'!$A197-1,'Quality check'!BH$1-1)=0,"",OFFSET(CountryData!$A$1,'Quality check'!$A197-1,'Quality check'!BH$1-1)),"")</f>
        <v/>
      </c>
      <c r="BI197" s="203" t="str">
        <f ca="1">IF(AND(ISNUMBER($A197),ISNUMBER(BI$1)),IF(OFFSET(CountryData!$A$1,'Quality check'!$A197-1,'Quality check'!BI$1-1)=0,"",OFFSET(CountryData!$A$1,'Quality check'!$A197-1,'Quality check'!BI$1-1)),"")</f>
        <v/>
      </c>
      <c r="BJ197" s="202" t="str">
        <f ca="1">IF(AND(ISNUMBER($A197),ISNUMBER(BJ$1)),IF(OFFSET(CountryData!$A$1,'Quality check'!$A197-1,'Quality check'!BJ$1-1)=0,"",OFFSET(CountryData!$A$1,'Quality check'!$A197-1,'Quality check'!BJ$1-1)),"")</f>
        <v/>
      </c>
      <c r="BK197" s="202" t="str">
        <f ca="1">IF(AND(ISNUMBER($A197),ISNUMBER(BK$1)),IF(OFFSET(CountryData!$A$1,'Quality check'!$A197-1,'Quality check'!BK$1-1)=0,"",OFFSET(CountryData!$A$1,'Quality check'!$A197-1,'Quality check'!BK$1-1)),"")</f>
        <v/>
      </c>
      <c r="BL197" s="308" t="str">
        <f ca="1">IF(AND(ISNUMBER($A197),ISNUMBER(BL$1)),IF(OFFSET(CountryData!$A$1,'Quality check'!$A197-1,'Quality check'!BL$1-1)=0,"",OFFSET(CountryData!$A$1,'Quality check'!$A197-1,'Quality check'!BL$1-1)),"")</f>
        <v/>
      </c>
      <c r="BM197" s="308" t="str">
        <f ca="1">IF(AND(ISNUMBER($A197),ISNUMBER(BM$1)),IF(OFFSET(CountryData!$A$1,'Quality check'!$A197-1,'Quality check'!BM$1-1)=0,"",OFFSET(CountryData!$A$1,'Quality check'!$A197-1,'Quality check'!BM$1-1)),"")</f>
        <v/>
      </c>
      <c r="BN197" s="308" t="str">
        <f ca="1">IF(AND(ISNUMBER($A197),ISNUMBER(BN$1)),IF(OFFSET(CountryData!$A$1,'Quality check'!$A197-1,'Quality check'!BN$1-1)=0,"",OFFSET(CountryData!$A$1,'Quality check'!$A197-1,'Quality check'!BN$1-1)),"")</f>
        <v/>
      </c>
      <c r="BO197" s="308" t="str">
        <f ca="1">IF(AND(ISNUMBER($A197),ISNUMBER(BO$1)),IF(OFFSET(CountryData!$A$1,'Quality check'!$A197-1,'Quality check'!BO$1-1)=0,"",OFFSET(CountryData!$A$1,'Quality check'!$A197-1,'Quality check'!BO$1-1)),"")</f>
        <v/>
      </c>
      <c r="BP197" s="308" t="str">
        <f ca="1">IF(AND(ISNUMBER($A197),ISNUMBER(BP$1)),IF(OFFSET(CountryData!$A$1,'Quality check'!$A197-1,'Quality check'!BP$1-1)=0,"",OFFSET(CountryData!$A$1,'Quality check'!$A197-1,'Quality check'!BP$1-1)),"")</f>
        <v/>
      </c>
      <c r="BQ197" s="308" t="str">
        <f ca="1">IF(AND(ISNUMBER($A197),ISNUMBER(BQ$1)),IF(OFFSET(CountryData!$A$1,'Quality check'!$A197-1,'Quality check'!BQ$1-1)=0,"",OFFSET(CountryData!$A$1,'Quality check'!$A197-1,'Quality check'!BQ$1-1)),"")</f>
        <v/>
      </c>
      <c r="BR197" s="308" t="str">
        <f ca="1">IF(AND(ISNUMBER($A197),ISNUMBER(BR$1)),IF(OFFSET(CountryData!$A$1,'Quality check'!$A197-1,'Quality check'!BR$1-1)=0,"",OFFSET(CountryData!$A$1,'Quality check'!$A197-1,'Quality check'!BR$1-1)),"")</f>
        <v/>
      </c>
      <c r="BS197" s="308" t="str">
        <f ca="1">IF(AND(ISNUMBER($A197),ISNUMBER(BS$1)),IF(OFFSET(CountryData!$A$1,'Quality check'!$A197-1,'Quality check'!BS$1-1)=0,"",OFFSET(CountryData!$A$1,'Quality check'!$A197-1,'Quality check'!BS$1-1)),"")</f>
        <v/>
      </c>
      <c r="BT197" s="308" t="str">
        <f ca="1">IF(AND(ISNUMBER($A197),ISNUMBER(BT$1)),IF(OFFSET(CountryData!$A$1,'Quality check'!$A197-1,'Quality check'!BT$1-1)=0,"",OFFSET(CountryData!$A$1,'Quality check'!$A197-1,'Quality check'!BT$1-1)),"")</f>
        <v/>
      </c>
      <c r="BU197" s="308" t="str">
        <f ca="1">IF(AND(ISNUMBER($A197),ISNUMBER(BU$1)),IF(OFFSET(CountryData!$A$1,'Quality check'!$A197-1,'Quality check'!BU$1-1)=0,"",OFFSET(CountryData!$A$1,'Quality check'!$A197-1,'Quality check'!BU$1-1)),"")</f>
        <v/>
      </c>
      <c r="BV197" s="308" t="str">
        <f ca="1">IF(AND(ISNUMBER($A197),ISNUMBER(BV$1)),IF(OFFSET(CountryData!$A$1,'Quality check'!$A197-1,'Quality check'!BV$1-1)=0,"",OFFSET(CountryData!$A$1,'Quality check'!$A197-1,'Quality check'!BV$1-1)),"")</f>
        <v/>
      </c>
      <c r="BW197" s="308" t="str">
        <f ca="1">IF(AND(ISNUMBER($A197),ISNUMBER(BW$1)),IF(OFFSET(CountryData!$A$1,'Quality check'!$A197-1,'Quality check'!BW$1-1)=0,"",OFFSET(CountryData!$A$1,'Quality check'!$A197-1,'Quality check'!BW$1-1)),"")</f>
        <v/>
      </c>
      <c r="BX197" s="202" t="str">
        <f ca="1">IF(AND(ISNUMBER($A197),ISNUMBER(BX$1)),IF(OFFSET(CountryData!$A$1,'Quality check'!$A197-1,'Quality check'!BX$1-1)=0,"",OFFSET(CountryData!$A$1,'Quality check'!$A197-1,'Quality check'!BX$1-1)),"")</f>
        <v/>
      </c>
      <c r="BY197" s="308" t="str">
        <f ca="1">IF(AND(ISNUMBER($A197),ISNUMBER(BY$1)),IF(OFFSET(CountryData!$A$1,'Quality check'!$A197-1,'Quality check'!BY$1-1)=0,"",OFFSET(CountryData!$A$1,'Quality check'!$A197-1,'Quality check'!BY$1-1)),"")</f>
        <v/>
      </c>
      <c r="BZ197" s="308" t="str">
        <f ca="1">IF(AND(ISNUMBER($A197),ISNUMBER(BZ$1)),IF(OFFSET(CountryData!$A$1,'Quality check'!$A197-1,'Quality check'!BZ$1-1)=0,"",OFFSET(CountryData!$A$1,'Quality check'!$A197-1,'Quality check'!BZ$1-1)),"")</f>
        <v/>
      </c>
      <c r="CA197" s="308" t="str">
        <f ca="1">IF(AND(ISNUMBER($A197),ISNUMBER(CA$1)),IF(OFFSET(CountryData!$A$1,'Quality check'!$A197-1,'Quality check'!CA$1-1)=0,"",OFFSET(CountryData!$A$1,'Quality check'!$A197-1,'Quality check'!CA$1-1)),"")</f>
        <v/>
      </c>
      <c r="CB197" s="308" t="str">
        <f ca="1">IF(AND(ISNUMBER($A197),ISNUMBER(CB$1)),IF(OFFSET(CountryData!$A$1,'Quality check'!$A197-1,'Quality check'!CB$1-1)=0,"",OFFSET(CountryData!$A$1,'Quality check'!$A197-1,'Quality check'!CB$1-1)),"")</f>
        <v/>
      </c>
      <c r="CC197" s="308" t="str">
        <f ca="1">IF(AND(ISNUMBER($A197),ISNUMBER(CC$1)),IF(OFFSET(CountryData!$A$1,'Quality check'!$A197-1,'Quality check'!CC$1-1)=0,"",OFFSET(CountryData!$A$1,'Quality check'!$A197-1,'Quality check'!CC$1-1)),"")</f>
        <v/>
      </c>
      <c r="CD197" s="308" t="str">
        <f ca="1">IF(AND(ISNUMBER($A197),ISNUMBER(CD$1)),IF(OFFSET(CountryData!$A$1,'Quality check'!$A197-1,'Quality check'!CD$1-1)=0,"",OFFSET(CountryData!$A$1,'Quality check'!$A197-1,'Quality check'!CD$1-1)),"")</f>
        <v/>
      </c>
      <c r="CE197" s="308" t="str">
        <f ca="1">IF(AND(ISNUMBER($A197),ISNUMBER(CE$1)),IF(OFFSET(CountryData!$A$1,'Quality check'!$A197-1,'Quality check'!CE$1-1)=0,"",OFFSET(CountryData!$A$1,'Quality check'!$A197-1,'Quality check'!CE$1-1)),"")</f>
        <v/>
      </c>
      <c r="CF197" s="308" t="str">
        <f ca="1">IF(AND(ISNUMBER($A197),ISNUMBER(CF$1)),IF(OFFSET(CountryData!$A$1,'Quality check'!$A197-1,'Quality check'!CF$1-1)=0,"",OFFSET(CountryData!$A$1,'Quality check'!$A197-1,'Quality check'!CF$1-1)),"")</f>
        <v/>
      </c>
      <c r="CG197" s="308" t="str">
        <f ca="1">IF(AND(ISNUMBER($A197),ISNUMBER(CG$1)),IF(OFFSET(CountryData!$A$1,'Quality check'!$A197-1,'Quality check'!CG$1-1)=0,"",OFFSET(CountryData!$A$1,'Quality check'!$A197-1,'Quality check'!CG$1-1)),"")</f>
        <v/>
      </c>
      <c r="CH197" s="308" t="str">
        <f ca="1">IF(AND(ISNUMBER($A197),ISNUMBER(CH$1)),IF(OFFSET(CountryData!$A$1,'Quality check'!$A197-1,'Quality check'!CH$1-1)=0,"",OFFSET(CountryData!$A$1,'Quality check'!$A197-1,'Quality check'!CH$1-1)),"")</f>
        <v/>
      </c>
      <c r="CI197" s="308" t="str">
        <f ca="1">IF(AND(ISNUMBER($A197),ISNUMBER(CI$1)),IF(OFFSET(CountryData!$A$1,'Quality check'!$A197-1,'Quality check'!CI$1-1)=0,"",OFFSET(CountryData!$A$1,'Quality check'!$A197-1,'Quality check'!CI$1-1)),"")</f>
        <v/>
      </c>
      <c r="CJ197" s="308" t="str">
        <f ca="1">IF(AND(ISNUMBER($A197),ISNUMBER(CJ$1)),IF(OFFSET(CountryData!$A$1,'Quality check'!$A197-1,'Quality check'!CJ$1-1)=0,"",OFFSET(CountryData!$A$1,'Quality check'!$A197-1,'Quality check'!CJ$1-1)),"")</f>
        <v/>
      </c>
      <c r="CK197" s="202" t="str">
        <f ca="1">IF(AND(ISNUMBER($A197),ISNUMBER(CK$1)),IF(OFFSET(CountryData!$A$1,'Quality check'!$A197-1,'Quality check'!CK$1-1)=0,"",OFFSET(CountryData!$A$1,'Quality check'!$A197-1,'Quality check'!CK$1-1)),"")</f>
        <v/>
      </c>
      <c r="CL197" s="308" t="str">
        <f ca="1">IF(AND(ISNUMBER($A197),ISNUMBER(CL$1)),IF(OFFSET(CountryData!$A$1,'Quality check'!$A197-1,'Quality check'!CL$1-1)=0,"",OFFSET(CountryData!$A$1,'Quality check'!$A197-1,'Quality check'!CL$1-1)),"")</f>
        <v/>
      </c>
      <c r="CM197" s="308" t="str">
        <f ca="1">IF(AND(ISNUMBER($A197),ISNUMBER(CM$1)),IF(OFFSET(CountryData!$A$1,'Quality check'!$A197-1,'Quality check'!CM$1-1)=0,"",OFFSET(CountryData!$A$1,'Quality check'!$A197-1,'Quality check'!CM$1-1)),"")</f>
        <v/>
      </c>
      <c r="CN197" s="308" t="str">
        <f ca="1">IF(AND(ISNUMBER($A197),ISNUMBER(CN$1)),IF(OFFSET(CountryData!$A$1,'Quality check'!$A197-1,'Quality check'!CN$1-1)=0,"",OFFSET(CountryData!$A$1,'Quality check'!$A197-1,'Quality check'!CN$1-1)),"")</f>
        <v/>
      </c>
      <c r="CO197" s="308" t="str">
        <f ca="1">IF(AND(ISNUMBER($A197),ISNUMBER(CO$1)),IF(OFFSET(CountryData!$A$1,'Quality check'!$A197-1,'Quality check'!CO$1-1)=0,"",OFFSET(CountryData!$A$1,'Quality check'!$A197-1,'Quality check'!CO$1-1)),"")</f>
        <v/>
      </c>
      <c r="CP197" s="308" t="str">
        <f ca="1">IF(AND(ISNUMBER($A197),ISNUMBER(CP$1)),IF(OFFSET(CountryData!$A$1,'Quality check'!$A197-1,'Quality check'!CP$1-1)=0,"",OFFSET(CountryData!$A$1,'Quality check'!$A197-1,'Quality check'!CP$1-1)),"")</f>
        <v/>
      </c>
      <c r="CQ197" s="308" t="str">
        <f ca="1">IF(AND(ISNUMBER($A197),ISNUMBER(CQ$1)),IF(OFFSET(CountryData!$A$1,'Quality check'!$A197-1,'Quality check'!CQ$1-1)=0,"",OFFSET(CountryData!$A$1,'Quality check'!$A197-1,'Quality check'!CQ$1-1)),"")</f>
        <v/>
      </c>
      <c r="CR197" s="203" t="str">
        <f ca="1">IF(AND(ISNUMBER($A197),ISNUMBER(CR$1)),IF(OFFSET(CountryData!$A$1,'Quality check'!$A197-1,'Quality check'!CR$1-1)=0,"",OFFSET(CountryData!$A$1,'Quality check'!$A197-1,'Quality check'!CR$1-1)),"")</f>
        <v/>
      </c>
      <c r="CS197" s="203" t="str">
        <f ca="1">IF(AND(ISNUMBER($A197),ISNUMBER(CS$1)),IF(OFFSET(CountryData!$A$1,'Quality check'!$A197-1,'Quality check'!CS$1-1)=0,"",OFFSET(CountryData!$A$1,'Quality check'!$A197-1,'Quality check'!CS$1-1)),"")</f>
        <v/>
      </c>
      <c r="CT197" s="203" t="str">
        <f ca="1">IF(AND(ISNUMBER($A197),ISNUMBER(CT$1)),IF(OFFSET(CountryData!$A$1,'Quality check'!$A197-1,'Quality check'!CT$1-1)=0,"",OFFSET(CountryData!$A$1,'Quality check'!$A197-1,'Quality check'!CT$1-1)),"")</f>
        <v/>
      </c>
      <c r="CU197" s="203" t="str">
        <f ca="1">IF(AND(ISNUMBER($A197),ISNUMBER(CU$1)),IF(OFFSET(CountryData!$A$1,'Quality check'!$A197-1,'Quality check'!CU$1-1)=0,"",OFFSET(CountryData!$A$1,'Quality check'!$A197-1,'Quality check'!CU$1-1)),"")</f>
        <v/>
      </c>
      <c r="CV197" s="203" t="str">
        <f ca="1">IF(AND(ISNUMBER($A197),ISNUMBER(CV$1)),IF(OFFSET(CountryData!$A$1,'Quality check'!$A197-1,'Quality check'!CV$1-1)=0,"",OFFSET(CountryData!$A$1,'Quality check'!$A197-1,'Quality check'!CV$1-1)),"")</f>
        <v/>
      </c>
      <c r="CW197" s="203" t="str">
        <f ca="1">IF(AND(ISNUMBER($A197),ISNUMBER(CW$1)),IF(OFFSET(CountryData!$A$1,'Quality check'!$A197-1,'Quality check'!CW$1-1)=0,"",OFFSET(CountryData!$A$1,'Quality check'!$A197-1,'Quality check'!CW$1-1)),"")</f>
        <v/>
      </c>
      <c r="CX197" s="203" t="str">
        <f ca="1">IF(AND(ISNUMBER($A197),ISNUMBER(CX$1)),IF(OFFSET(CountryData!$A$1,'Quality check'!$A197-1,'Quality check'!CX$1-1)=0,"",OFFSET(CountryData!$A$1,'Quality check'!$A197-1,'Quality check'!CX$1-1)),"")</f>
        <v/>
      </c>
      <c r="CY197" s="203" t="str">
        <f ca="1">IF(AND(ISNUMBER($A197),ISNUMBER(CY$1)),IF(OFFSET(CountryData!$A$1,'Quality check'!$A197-1,'Quality check'!CY$1-1)=0,"",OFFSET(CountryData!$A$1,'Quality check'!$A197-1,'Quality check'!CY$1-1)),"")</f>
        <v/>
      </c>
      <c r="CZ197" s="308" t="str">
        <f ca="1">IF(AND(ISNUMBER($A197),ISNUMBER(CZ$1)),IF(OFFSET(CountryData!$A$1,'Quality check'!$A197-1,'Quality check'!CZ$1-1)=0,"",OFFSET(CountryData!$A$1,'Quality check'!$A197-1,'Quality check'!CZ$1-1)),"")</f>
        <v/>
      </c>
      <c r="DA197" s="308" t="str">
        <f ca="1">IF(AND(ISNUMBER($A197),ISNUMBER(DA$1)),IF(OFFSET(CountryData!$A$1,'Quality check'!$A197-1,'Quality check'!DA$1-1)=0,"",OFFSET(CountryData!$A$1,'Quality check'!$A197-1,'Quality check'!DA$1-1)),"")</f>
        <v/>
      </c>
      <c r="DB197" s="202" t="str">
        <f ca="1">IF(AND(ISNUMBER($A197),ISNUMBER(DB$1)),IF(OFFSET(CountryData!$A$1,'Quality check'!$A197-1,'Quality check'!DB$1-1)=0,"",OFFSET(CountryData!$A$1,'Quality check'!$A197-1,'Quality check'!DB$1-1)),"")</f>
        <v/>
      </c>
      <c r="DC197" s="308" t="str">
        <f ca="1">IF(AND(ISNUMBER($A197),ISNUMBER(DC$1)),IF(OFFSET(CountryData!$A$1,'Quality check'!$A197-1,'Quality check'!DC$1-1)=0,"",OFFSET(CountryData!$A$1,'Quality check'!$A197-1,'Quality check'!DC$1-1)),"")</f>
        <v/>
      </c>
      <c r="DD197" s="308" t="str">
        <f ca="1">IF(AND(ISNUMBER($A197),ISNUMBER(DD$1)),IF(OFFSET(CountryData!$A$1,'Quality check'!$A197-1,'Quality check'!DD$1-1)=0,"",OFFSET(CountryData!$A$1,'Quality check'!$A197-1,'Quality check'!DD$1-1)),"")</f>
        <v/>
      </c>
      <c r="DE197" s="202" t="str">
        <f ca="1">IF(AND(ISNUMBER($A197),ISNUMBER(DE$1)),IF(OFFSET(CountryData!$A$1,'Quality check'!$A197-1,'Quality check'!DE$1-1)=0,"",OFFSET(CountryData!$A$1,'Quality check'!$A197-1,'Quality check'!DE$1-1)),"")</f>
        <v/>
      </c>
      <c r="DF197" s="203" t="str">
        <f ca="1">IF(AND(ISNUMBER($A197),ISNUMBER(DF$1)),IF(OFFSET(CountryData!$A$1,'Quality check'!$A197-1,'Quality check'!DF$1-1)=0,"",OFFSET(CountryData!$A$1,'Quality check'!$A197-1,'Quality check'!DF$1-1)),"")</f>
        <v/>
      </c>
      <c r="DG197" s="308" t="str">
        <f ca="1">IF(AND(ISNUMBER($A197),ISNUMBER(DG$1)),IF(OFFSET(CountryData!$A$1,'Quality check'!$A197-1,'Quality check'!DG$1-1)=0,"",OFFSET(CountryData!$A$1,'Quality check'!$A197-1,'Quality check'!DG$1-1)),"")</f>
        <v/>
      </c>
      <c r="DH197" s="203" t="str">
        <f ca="1">IF(AND(ISNUMBER($A197),ISNUMBER(DH$1)),IF(OFFSET(CountryData!$A$1,'Quality check'!$A197-1,'Quality check'!DH$1-1)=0,"",OFFSET(CountryData!$A$1,'Quality check'!$A197-1,'Quality check'!DH$1-1)),"")</f>
        <v/>
      </c>
      <c r="DI197" s="308" t="str">
        <f ca="1">IF(AND(ISNUMBER($A197),ISNUMBER(DI$1)),IF(OFFSET(CountryData!$A$1,'Quality check'!$A197-1,'Quality check'!DI$1-1)=0,"",OFFSET(CountryData!$A$1,'Quality check'!$A197-1,'Quality check'!DI$1-1)),"")</f>
        <v/>
      </c>
      <c r="DJ197" s="308" t="str">
        <f ca="1">IF(AND(ISNUMBER($A197),ISNUMBER(DJ$1)),IF(OFFSET(CountryData!$A$1,'Quality check'!$A197-1,'Quality check'!DJ$1-1)=0,"",OFFSET(CountryData!$A$1,'Quality check'!$A197-1,'Quality check'!DJ$1-1)),"")</f>
        <v/>
      </c>
      <c r="DK197" s="203" t="str">
        <f ca="1">IF(AND(ISNUMBER($A197),ISNUMBER(DK$1)),IF(OFFSET(CountryData!$A$1,'Quality check'!$A197-1,'Quality check'!DK$1-1)=0,"",OFFSET(CountryData!$A$1,'Quality check'!$A197-1,'Quality check'!DK$1-1)),"")</f>
        <v/>
      </c>
      <c r="DL197" s="203" t="str">
        <f ca="1">IF(AND(ISNUMBER($A197),ISNUMBER(DL$1)),IF(OFFSET(CountryData!$A$1,'Quality check'!$A197-1,'Quality check'!DL$1-1)=0,"",OFFSET(CountryData!$A$1,'Quality check'!$A197-1,'Quality check'!DL$1-1)),"")</f>
        <v/>
      </c>
      <c r="DM197" s="203" t="str">
        <f ca="1">IF(AND(ISNUMBER($A197),ISNUMBER(DM$1)),IF(OFFSET(CountryData!$A$1,'Quality check'!$A197-1,'Quality check'!DM$1-1)=0,"",OFFSET(CountryData!$A$1,'Quality check'!$A197-1,'Quality check'!DM$1-1)),"")</f>
        <v/>
      </c>
      <c r="DN197" s="203" t="str">
        <f ca="1">IF(AND(ISNUMBER($A197),ISNUMBER(DN$1)),IF(OFFSET(CountryData!$A$1,'Quality check'!$A197-1,'Quality check'!DN$1-1)=0,"",OFFSET(CountryData!$A$1,'Quality check'!$A197-1,'Quality check'!DN$1-1)),"")</f>
        <v/>
      </c>
      <c r="DO197" t="str">
        <f ca="1">IF(AND(ISNUMBER($A197),ISNUMBER(DO$1)),IF(OFFSET(CountryData!$A$1,'Quality check'!$A197-1,'Quality check'!DO$1-1)=0,"",OFFSET(CountryData!$A$1,'Quality check'!$A197-1,'Quality check'!DO$1-1)),"")</f>
        <v/>
      </c>
      <c r="DP197" t="str">
        <f ca="1">IF(AND(ISNUMBER($A197),ISNUMBER(DP$1)),IF(OFFSET(CountryData!$A$1,'Quality check'!$A197-1,'Quality check'!DP$1-1)=0,"",OFFSET(CountryData!$A$1,'Quality check'!$A197-1,'Quality check'!DP$1-1)),"")</f>
        <v/>
      </c>
      <c r="EF197" t="str">
        <f t="shared" si="17"/>
        <v/>
      </c>
      <c r="EG197" t="str">
        <f t="shared" si="18"/>
        <v/>
      </c>
      <c r="EH197" t="str">
        <f t="shared" si="16"/>
        <v/>
      </c>
    </row>
    <row r="198" spans="1:138" x14ac:dyDescent="0.25">
      <c r="A198" s="114" t="str">
        <f>IF(ISNUMBER(MATCH(C198,CountryData!$EM:$EM,0)),MATCH(C198,CountryData!$EM:$EM,0),"")</f>
        <v/>
      </c>
      <c r="F198" s="203" t="str">
        <f ca="1">IF(AND(ISNUMBER($A198),ISNUMBER(F$1)),IF(OFFSET(CountryData!$A$1,'Quality check'!$A198-1,'Quality check'!F$1-1)=0,"",OFFSET(CountryData!$A$1,'Quality check'!$A198-1,'Quality check'!F$1-1)),"")</f>
        <v/>
      </c>
      <c r="G198" s="203" t="str">
        <f ca="1">IF(AND(ISNUMBER($A198),ISNUMBER(G$1)),IF(OFFSET(CountryData!$A$1,'Quality check'!$A198-1,'Quality check'!G$1-1)=0,"",OFFSET(CountryData!$A$1,'Quality check'!$A198-1,'Quality check'!G$1-1)),"")</f>
        <v/>
      </c>
      <c r="H198" s="202" t="str">
        <f ca="1">IF(AND(ISNUMBER($A198),ISNUMBER(H$1)),IF(OFFSET(CountryData!$A$1,'Quality check'!$A198-1,'Quality check'!H$1-1)=0,"",OFFSET(CountryData!$A$1,'Quality check'!$A198-1,'Quality check'!H$1-1)),"")</f>
        <v/>
      </c>
      <c r="I198" s="202" t="str">
        <f ca="1">IF(AND(ISNUMBER($A198),ISNUMBER(I$1)),IF(OFFSET(CountryData!$A$1,'Quality check'!$A198-1,'Quality check'!I$1-1)=0,"",OFFSET(CountryData!$A$1,'Quality check'!$A198-1,'Quality check'!I$1-1)),"")</f>
        <v/>
      </c>
      <c r="J198" s="203" t="str">
        <f ca="1">IF(AND(ISNUMBER($A198),ISNUMBER(J$1)),IF(OFFSET(CountryData!$A$1,'Quality check'!$A198-1,'Quality check'!J$1-1)=0,"",OFFSET(CountryData!$A$1,'Quality check'!$A198-1,'Quality check'!J$1-1)),"")</f>
        <v/>
      </c>
      <c r="K198" s="203" t="str">
        <f ca="1">IF(AND(ISNUMBER($A198),ISNUMBER(K$1)),IF(OFFSET(CountryData!$A$1,'Quality check'!$A198-1,'Quality check'!K$1-1)=0,"",OFFSET(CountryData!$A$1,'Quality check'!$A198-1,'Quality check'!K$1-1)),"")</f>
        <v/>
      </c>
      <c r="L198" s="203" t="str">
        <f ca="1">IF(AND(ISNUMBER($A198),ISNUMBER(L$1)),IF(OFFSET(CountryData!$A$1,'Quality check'!$A198-1,'Quality check'!L$1-1)=0,"",OFFSET(CountryData!$A$1,'Quality check'!$A198-1,'Quality check'!L$1-1)),"")</f>
        <v/>
      </c>
      <c r="M198" s="203" t="str">
        <f ca="1">IF(AND(ISNUMBER($A198),ISNUMBER(M$1)),IF(OFFSET(CountryData!$A$1,'Quality check'!$A198-1,'Quality check'!M$1-1)=0,"",OFFSET(CountryData!$A$1,'Quality check'!$A198-1,'Quality check'!M$1-1)),"")</f>
        <v/>
      </c>
      <c r="N198" s="203" t="str">
        <f ca="1">IF(AND(ISNUMBER($A198),ISNUMBER(N$1)),IF(OFFSET(CountryData!$A$1,'Quality check'!$A198-1,'Quality check'!N$1-1)=0,"",OFFSET(CountryData!$A$1,'Quality check'!$A198-1,'Quality check'!N$1-1)),"")</f>
        <v/>
      </c>
      <c r="O198" s="203" t="str">
        <f ca="1">IF(AND(ISNUMBER($A198),ISNUMBER(O$1)),IF(OFFSET(CountryData!$A$1,'Quality check'!$A198-1,'Quality check'!O$1-1)=0,"",OFFSET(CountryData!$A$1,'Quality check'!$A198-1,'Quality check'!O$1-1)),"")</f>
        <v/>
      </c>
      <c r="P198" s="203" t="str">
        <f ca="1">IF(AND(ISNUMBER($A198),ISNUMBER(P$1)),IF(OFFSET(CountryData!$A$1,'Quality check'!$A198-1,'Quality check'!P$1-1)=0,"",OFFSET(CountryData!$A$1,'Quality check'!$A198-1,'Quality check'!P$1-1)),"")</f>
        <v/>
      </c>
      <c r="Q198" s="203" t="str">
        <f ca="1">IF(AND(ISNUMBER($A198),ISNUMBER(Q$1)),IF(OFFSET(CountryData!$A$1,'Quality check'!$A198-1,'Quality check'!Q$1-1)=0,"",OFFSET(CountryData!$A$1,'Quality check'!$A198-1,'Quality check'!Q$1-1)),"")</f>
        <v/>
      </c>
      <c r="R198" s="203" t="str">
        <f ca="1">IF(AND(ISNUMBER($A198),ISNUMBER(R$1)),IF(OFFSET(CountryData!$A$1,'Quality check'!$A198-1,'Quality check'!R$1-1)=0,"",OFFSET(CountryData!$A$1,'Quality check'!$A198-1,'Quality check'!R$1-1)),"")</f>
        <v/>
      </c>
      <c r="S198" s="203" t="str">
        <f ca="1">IF(AND(ISNUMBER($A198),ISNUMBER(S$1)),IF(OFFSET(CountryData!$A$1,'Quality check'!$A198-1,'Quality check'!S$1-1)=0,"",OFFSET(CountryData!$A$1,'Quality check'!$A198-1,'Quality check'!S$1-1)),"")</f>
        <v/>
      </c>
      <c r="T198" s="202" t="str">
        <f ca="1">IF(AND(ISNUMBER($A198),ISNUMBER(T$1)),IF(OFFSET(CountryData!$A$1,'Quality check'!$A198-1,'Quality check'!T$1-1)=0,"",OFFSET(CountryData!$A$1,'Quality check'!$A198-1,'Quality check'!T$1-1)),"")</f>
        <v/>
      </c>
      <c r="U198" s="203" t="str">
        <f ca="1">IF(AND(ISNUMBER($A198),ISNUMBER(U$1)),IF(OFFSET(CountryData!$A$1,'Quality check'!$A198-1,'Quality check'!U$1-1)=0,"",OFFSET(CountryData!$A$1,'Quality check'!$A198-1,'Quality check'!U$1-1)),"")</f>
        <v/>
      </c>
      <c r="V198" s="203" t="str">
        <f ca="1">IF(AND(ISNUMBER($A198),ISNUMBER(V$1)),IF(OFFSET(CountryData!$A$1,'Quality check'!$A198-1,'Quality check'!V$1-1)=0,"",OFFSET(CountryData!$A$1,'Quality check'!$A198-1,'Quality check'!V$1-1)),"")</f>
        <v/>
      </c>
      <c r="W198" s="202" t="str">
        <f ca="1">IF(AND(ISNUMBER($A198),ISNUMBER(W$1)),IF(OFFSET(CountryData!$A$1,'Quality check'!$A198-1,'Quality check'!W$1-1)=0,"",OFFSET(CountryData!$A$1,'Quality check'!$A198-1,'Quality check'!W$1-1)),"")</f>
        <v/>
      </c>
      <c r="X198" s="202" t="str">
        <f ca="1">IF(AND(ISNUMBER($A198),ISNUMBER(X$1)),IF(OFFSET(CountryData!$A$1,'Quality check'!$A198-1,'Quality check'!X$1-1)=0,"",OFFSET(CountryData!$A$1,'Quality check'!$A198-1,'Quality check'!X$1-1)),"")</f>
        <v/>
      </c>
      <c r="Y198" s="202" t="str">
        <f ca="1">IF(AND(ISNUMBER($A198),ISNUMBER(Y$1)),IF(OFFSET(CountryData!$A$1,'Quality check'!$A198-1,'Quality check'!Y$1-1)=0,"",OFFSET(CountryData!$A$1,'Quality check'!$A198-1,'Quality check'!Y$1-1)),"")</f>
        <v/>
      </c>
      <c r="Z198" s="202" t="str">
        <f ca="1">IF(AND(ISNUMBER($A198),ISNUMBER(Z$1)),IF(OFFSET(CountryData!$A$1,'Quality check'!$A198-1,'Quality check'!Z$1-1)=0,"",OFFSET(CountryData!$A$1,'Quality check'!$A198-1,'Quality check'!Z$1-1)),"")</f>
        <v/>
      </c>
      <c r="AA198" s="203" t="str">
        <f ca="1">IF(AND(ISNUMBER($A198),ISNUMBER(AA$1)),IF(OFFSET(CountryData!$A$1,'Quality check'!$A198-1,'Quality check'!AA$1-1)=0,"",OFFSET(CountryData!$A$1,'Quality check'!$A198-1,'Quality check'!AA$1-1)),"")</f>
        <v/>
      </c>
      <c r="AB198" s="203" t="str">
        <f ca="1">IF(AND(ISNUMBER($A198),ISNUMBER(AB$1)),IF(OFFSET(CountryData!$A$1,'Quality check'!$A198-1,'Quality check'!AB$1-1)=0,"",OFFSET(CountryData!$A$1,'Quality check'!$A198-1,'Quality check'!AB$1-1)),"")</f>
        <v/>
      </c>
      <c r="AC198" s="203" t="str">
        <f ca="1">IF(AND(ISNUMBER($A198),ISNUMBER(AC$1)),IF(OFFSET(CountryData!$A$1,'Quality check'!$A198-1,'Quality check'!AC$1-1)=0,"",OFFSET(CountryData!$A$1,'Quality check'!$A198-1,'Quality check'!AC$1-1)),"")</f>
        <v/>
      </c>
      <c r="AD198" s="203" t="str">
        <f ca="1">IF(AND(ISNUMBER($A198),ISNUMBER(AD$1)),IF(OFFSET(CountryData!$A$1,'Quality check'!$A198-1,'Quality check'!AD$1-1)=0,"",OFFSET(CountryData!$A$1,'Quality check'!$A198-1,'Quality check'!AD$1-1)),"")</f>
        <v/>
      </c>
      <c r="AE198" s="202" t="str">
        <f ca="1">IF(AND(ISNUMBER($A198),ISNUMBER(AE$1)),IF(OFFSET(CountryData!$A$1,'Quality check'!$A198-1,'Quality check'!AE$1-1)=0,"",OFFSET(CountryData!$A$1,'Quality check'!$A198-1,'Quality check'!AE$1-1)),"")</f>
        <v/>
      </c>
      <c r="AF198" s="308" t="str">
        <f ca="1">IF(AND(ISNUMBER($A198),ISNUMBER(AF$1)),IF(OFFSET(CountryData!$A$1,'Quality check'!$A198-1,'Quality check'!AF$1-1)=0,"",OFFSET(CountryData!$A$1,'Quality check'!$A198-1,'Quality check'!AF$1-1)),"")</f>
        <v/>
      </c>
      <c r="AG198" s="203" t="str">
        <f ca="1">IF(AND(ISNUMBER($A198),ISNUMBER(AG$1)),IF(OFFSET(CountryData!$A$1,'Quality check'!$A198-1,'Quality check'!AG$1-1)=0,"",OFFSET(CountryData!$A$1,'Quality check'!$A198-1,'Quality check'!AG$1-1)),"")</f>
        <v/>
      </c>
      <c r="AH198" s="203" t="str">
        <f ca="1">IF(AND(ISNUMBER($A198),ISNUMBER(AH$1)),IF(OFFSET(CountryData!$A$1,'Quality check'!$A198-1,'Quality check'!AH$1-1)=0,"",OFFSET(CountryData!$A$1,'Quality check'!$A198-1,'Quality check'!AH$1-1)),"")</f>
        <v/>
      </c>
      <c r="AI198" s="203" t="str">
        <f ca="1">IF(AND(ISNUMBER($A198),ISNUMBER(AI$1)),IF(OFFSET(CountryData!$A$1,'Quality check'!$A198-1,'Quality check'!AI$1-1)=0,"",OFFSET(CountryData!$A$1,'Quality check'!$A198-1,'Quality check'!AI$1-1)),"")</f>
        <v/>
      </c>
      <c r="AJ198" s="202" t="str">
        <f ca="1">IF(AND(ISNUMBER($A198),ISNUMBER(AJ$1)),IF(OFFSET(CountryData!$A$1,'Quality check'!$A198-1,'Quality check'!AJ$1-1)=0,"",OFFSET(CountryData!$A$1,'Quality check'!$A198-1,'Quality check'!AJ$1-1)),"")</f>
        <v/>
      </c>
      <c r="AK198" s="202" t="str">
        <f ca="1">IF(AND(ISNUMBER($A198),ISNUMBER(AK$1)),IF(OFFSET(CountryData!$A$1,'Quality check'!$A198-1,'Quality check'!AK$1-1)=0,"",OFFSET(CountryData!$A$1,'Quality check'!$A198-1,'Quality check'!AK$1-1)),"")</f>
        <v/>
      </c>
      <c r="AL198" s="202" t="str">
        <f ca="1">IF(AND(ISNUMBER($A198),ISNUMBER(AL$1)),IF(OFFSET(CountryData!$A$1,'Quality check'!$A198-1,'Quality check'!AL$1-1)=0,"",OFFSET(CountryData!$A$1,'Quality check'!$A198-1,'Quality check'!AL$1-1)),"")</f>
        <v/>
      </c>
      <c r="AM198" s="202" t="str">
        <f ca="1">IF(AND(ISNUMBER($A198),ISNUMBER(AM$1)),IF(OFFSET(CountryData!$A$1,'Quality check'!$A198-1,'Quality check'!AM$1-1)=0,"",OFFSET(CountryData!$A$1,'Quality check'!$A198-1,'Quality check'!AM$1-1)),"")</f>
        <v/>
      </c>
      <c r="AN198" s="202" t="str">
        <f ca="1">IF(AND(ISNUMBER($A198),ISNUMBER(AN$1)),IF(OFFSET(CountryData!$A$1,'Quality check'!$A198-1,'Quality check'!AN$1-1)=0,"",OFFSET(CountryData!$A$1,'Quality check'!$A198-1,'Quality check'!AN$1-1)),"")</f>
        <v/>
      </c>
      <c r="AO198" s="203" t="str">
        <f ca="1">IF(AND(ISNUMBER($A198),ISNUMBER(AO$1)),IF(OFFSET(CountryData!$A$1,'Quality check'!$A198-1,'Quality check'!AO$1-1)=0,"",OFFSET(CountryData!$A$1,'Quality check'!$A198-1,'Quality check'!AO$1-1)),"")</f>
        <v/>
      </c>
      <c r="AP198" s="203" t="str">
        <f ca="1">IF(AND(ISNUMBER($A198),ISNUMBER(AP$1)),IF(OFFSET(CountryData!$A$1,'Quality check'!$A198-1,'Quality check'!AP$1-1)=0,"",OFFSET(CountryData!$A$1,'Quality check'!$A198-1,'Quality check'!AP$1-1)),"")</f>
        <v/>
      </c>
      <c r="AQ198" s="202" t="str">
        <f ca="1">IF(AND(ISNUMBER($A198),ISNUMBER(AQ$1)),IF(OFFSET(CountryData!$A$1,'Quality check'!$A198-1,'Quality check'!AQ$1-1)=0,"",OFFSET(CountryData!$A$1,'Quality check'!$A198-1,'Quality check'!AQ$1-1)),"")</f>
        <v/>
      </c>
      <c r="AR198" s="202" t="str">
        <f ca="1">IF(AND(ISNUMBER($A198),ISNUMBER(AR$1)),IF(OFFSET(CountryData!$A$1,'Quality check'!$A198-1,'Quality check'!AR$1-1)=0,"",OFFSET(CountryData!$A$1,'Quality check'!$A198-1,'Quality check'!AR$1-1)),"")</f>
        <v/>
      </c>
      <c r="AS198" s="202" t="str">
        <f ca="1">IF(AND(ISNUMBER($A198),ISNUMBER(AS$1)),IF(OFFSET(CountryData!$A$1,'Quality check'!$A198-1,'Quality check'!AS$1-1)=0,"",OFFSET(CountryData!$A$1,'Quality check'!$A198-1,'Quality check'!AS$1-1)),"")</f>
        <v/>
      </c>
      <c r="AT198" s="202" t="str">
        <f ca="1">IF(AND(ISNUMBER($A198),ISNUMBER(AT$1)),IF(OFFSET(CountryData!$A$1,'Quality check'!$A198-1,'Quality check'!AT$1-1)=0,"",OFFSET(CountryData!$A$1,'Quality check'!$A198-1,'Quality check'!AT$1-1)),"")</f>
        <v/>
      </c>
      <c r="AU198" s="202" t="str">
        <f ca="1">IF(AND(ISNUMBER($A198),ISNUMBER(AU$1)),IF(OFFSET(CountryData!$A$1,'Quality check'!$A198-1,'Quality check'!AU$1-1)=0,"",OFFSET(CountryData!$A$1,'Quality check'!$A198-1,'Quality check'!AU$1-1)),"")</f>
        <v/>
      </c>
      <c r="AV198" s="202" t="str">
        <f ca="1">IF(AND(ISNUMBER($A198),ISNUMBER(AV$1)),IF(OFFSET(CountryData!$A$1,'Quality check'!$A198-1,'Quality check'!AV$1-1)=0,"",OFFSET(CountryData!$A$1,'Quality check'!$A198-1,'Quality check'!AV$1-1)),"")</f>
        <v/>
      </c>
      <c r="AW198" s="203" t="str">
        <f ca="1">IF(AND(ISNUMBER($A198),ISNUMBER(AW$1)),IF(OFFSET(CountryData!$A$1,'Quality check'!$A198-1,'Quality check'!AW$1-1)=0,"",OFFSET(CountryData!$A$1,'Quality check'!$A198-1,'Quality check'!AW$1-1)),"")</f>
        <v/>
      </c>
      <c r="AX198" s="203" t="str">
        <f ca="1">IF(AND(ISNUMBER($A198),ISNUMBER(AX$1)),IF(OFFSET(CountryData!$A$1,'Quality check'!$A198-1,'Quality check'!AX$1-1)=0,"",OFFSET(CountryData!$A$1,'Quality check'!$A198-1,'Quality check'!AX$1-1)),"")</f>
        <v/>
      </c>
      <c r="AY198" s="202" t="str">
        <f ca="1">IF(AND(ISNUMBER($A198),ISNUMBER(AY$1)),IF(OFFSET(CountryData!$A$1,'Quality check'!$A198-1,'Quality check'!AY$1-1)=0,"",OFFSET(CountryData!$A$1,'Quality check'!$A198-1,'Quality check'!AY$1-1)),"")</f>
        <v/>
      </c>
      <c r="AZ198" s="202" t="str">
        <f ca="1">IF(AND(ISNUMBER($A198),ISNUMBER(AZ$1)),IF(OFFSET(CountryData!$A$1,'Quality check'!$A198-1,'Quality check'!AZ$1-1)=0,"",OFFSET(CountryData!$A$1,'Quality check'!$A198-1,'Quality check'!AZ$1-1)),"")</f>
        <v/>
      </c>
      <c r="BA198" s="202" t="str">
        <f ca="1">IF(AND(ISNUMBER($A198),ISNUMBER(BA$1)),IF(OFFSET(CountryData!$A$1,'Quality check'!$A198-1,'Quality check'!BA$1-1)=0,"",OFFSET(CountryData!$A$1,'Quality check'!$A198-1,'Quality check'!BA$1-1)),"")</f>
        <v/>
      </c>
      <c r="BB198" s="202" t="str">
        <f ca="1">IF(AND(ISNUMBER($A198),ISNUMBER(BB$1)),IF(OFFSET(CountryData!$A$1,'Quality check'!$A198-1,'Quality check'!BB$1-1)=0,"",OFFSET(CountryData!$A$1,'Quality check'!$A198-1,'Quality check'!BB$1-1)),"")</f>
        <v/>
      </c>
      <c r="BC198" s="202" t="str">
        <f ca="1">IF(AND(ISNUMBER($A198),ISNUMBER(BC$1)),IF(OFFSET(CountryData!$A$1,'Quality check'!$A198-1,'Quality check'!BC$1-1)=0,"",OFFSET(CountryData!$A$1,'Quality check'!$A198-1,'Quality check'!BC$1-1)),"")</f>
        <v/>
      </c>
      <c r="BD198" s="313" t="str">
        <f ca="1">IF(AND(ISNUMBER($A198),ISNUMBER(BD$1)),IF(OFFSET(CountryData!$A$1,'Quality check'!$A198-1,'Quality check'!BD$1-1)=0,"",OFFSET(CountryData!$A$1,'Quality check'!$A198-1,'Quality check'!BD$1-1)),"")</f>
        <v/>
      </c>
      <c r="BE198" s="313" t="str">
        <f ca="1">IF(AND(ISNUMBER($A198),ISNUMBER(BE$1)),IF(OFFSET(CountryData!$A$1,'Quality check'!$A198-1,'Quality check'!BE$1-1)=0,"",OFFSET(CountryData!$A$1,'Quality check'!$A198-1,'Quality check'!BE$1-1)),"")</f>
        <v/>
      </c>
      <c r="BF198" s="313" t="str">
        <f ca="1">IF(AND(ISNUMBER($A198),ISNUMBER(BF$1)),IF(OFFSET(CountryData!$A$1,'Quality check'!$A198-1,'Quality check'!BF$1-1)=0,"",OFFSET(CountryData!$A$1,'Quality check'!$A198-1,'Quality check'!BF$1-1)),"")</f>
        <v/>
      </c>
      <c r="BG198" s="203" t="str">
        <f ca="1">IF(AND(ISNUMBER($A198),ISNUMBER(BG$1)),IF(OFFSET(CountryData!$A$1,'Quality check'!$A198-1,'Quality check'!BG$1-1)=0,"",OFFSET(CountryData!$A$1,'Quality check'!$A198-1,'Quality check'!BG$1-1)),"")</f>
        <v/>
      </c>
      <c r="BH198" s="202" t="str">
        <f ca="1">IF(AND(ISNUMBER($A198),ISNUMBER(BH$1)),IF(OFFSET(CountryData!$A$1,'Quality check'!$A198-1,'Quality check'!BH$1-1)=0,"",OFFSET(CountryData!$A$1,'Quality check'!$A198-1,'Quality check'!BH$1-1)),"")</f>
        <v/>
      </c>
      <c r="BI198" s="203" t="str">
        <f ca="1">IF(AND(ISNUMBER($A198),ISNUMBER(BI$1)),IF(OFFSET(CountryData!$A$1,'Quality check'!$A198-1,'Quality check'!BI$1-1)=0,"",OFFSET(CountryData!$A$1,'Quality check'!$A198-1,'Quality check'!BI$1-1)),"")</f>
        <v/>
      </c>
      <c r="BJ198" s="202" t="str">
        <f ca="1">IF(AND(ISNUMBER($A198),ISNUMBER(BJ$1)),IF(OFFSET(CountryData!$A$1,'Quality check'!$A198-1,'Quality check'!BJ$1-1)=0,"",OFFSET(CountryData!$A$1,'Quality check'!$A198-1,'Quality check'!BJ$1-1)),"")</f>
        <v/>
      </c>
      <c r="BK198" s="202" t="str">
        <f ca="1">IF(AND(ISNUMBER($A198),ISNUMBER(BK$1)),IF(OFFSET(CountryData!$A$1,'Quality check'!$A198-1,'Quality check'!BK$1-1)=0,"",OFFSET(CountryData!$A$1,'Quality check'!$A198-1,'Quality check'!BK$1-1)),"")</f>
        <v/>
      </c>
      <c r="BL198" s="308" t="str">
        <f ca="1">IF(AND(ISNUMBER($A198),ISNUMBER(BL$1)),IF(OFFSET(CountryData!$A$1,'Quality check'!$A198-1,'Quality check'!BL$1-1)=0,"",OFFSET(CountryData!$A$1,'Quality check'!$A198-1,'Quality check'!BL$1-1)),"")</f>
        <v/>
      </c>
      <c r="BM198" s="308" t="str">
        <f ca="1">IF(AND(ISNUMBER($A198),ISNUMBER(BM$1)),IF(OFFSET(CountryData!$A$1,'Quality check'!$A198-1,'Quality check'!BM$1-1)=0,"",OFFSET(CountryData!$A$1,'Quality check'!$A198-1,'Quality check'!BM$1-1)),"")</f>
        <v/>
      </c>
      <c r="BN198" s="308" t="str">
        <f ca="1">IF(AND(ISNUMBER($A198),ISNUMBER(BN$1)),IF(OFFSET(CountryData!$A$1,'Quality check'!$A198-1,'Quality check'!BN$1-1)=0,"",OFFSET(CountryData!$A$1,'Quality check'!$A198-1,'Quality check'!BN$1-1)),"")</f>
        <v/>
      </c>
      <c r="BO198" s="308" t="str">
        <f ca="1">IF(AND(ISNUMBER($A198),ISNUMBER(BO$1)),IF(OFFSET(CountryData!$A$1,'Quality check'!$A198-1,'Quality check'!BO$1-1)=0,"",OFFSET(CountryData!$A$1,'Quality check'!$A198-1,'Quality check'!BO$1-1)),"")</f>
        <v/>
      </c>
      <c r="BP198" s="308" t="str">
        <f ca="1">IF(AND(ISNUMBER($A198),ISNUMBER(BP$1)),IF(OFFSET(CountryData!$A$1,'Quality check'!$A198-1,'Quality check'!BP$1-1)=0,"",OFFSET(CountryData!$A$1,'Quality check'!$A198-1,'Quality check'!BP$1-1)),"")</f>
        <v/>
      </c>
      <c r="BQ198" s="308" t="str">
        <f ca="1">IF(AND(ISNUMBER($A198),ISNUMBER(BQ$1)),IF(OFFSET(CountryData!$A$1,'Quality check'!$A198-1,'Quality check'!BQ$1-1)=0,"",OFFSET(CountryData!$A$1,'Quality check'!$A198-1,'Quality check'!BQ$1-1)),"")</f>
        <v/>
      </c>
      <c r="BR198" s="308" t="str">
        <f ca="1">IF(AND(ISNUMBER($A198),ISNUMBER(BR$1)),IF(OFFSET(CountryData!$A$1,'Quality check'!$A198-1,'Quality check'!BR$1-1)=0,"",OFFSET(CountryData!$A$1,'Quality check'!$A198-1,'Quality check'!BR$1-1)),"")</f>
        <v/>
      </c>
      <c r="BS198" s="308" t="str">
        <f ca="1">IF(AND(ISNUMBER($A198),ISNUMBER(BS$1)),IF(OFFSET(CountryData!$A$1,'Quality check'!$A198-1,'Quality check'!BS$1-1)=0,"",OFFSET(CountryData!$A$1,'Quality check'!$A198-1,'Quality check'!BS$1-1)),"")</f>
        <v/>
      </c>
      <c r="BT198" s="308" t="str">
        <f ca="1">IF(AND(ISNUMBER($A198),ISNUMBER(BT$1)),IF(OFFSET(CountryData!$A$1,'Quality check'!$A198-1,'Quality check'!BT$1-1)=0,"",OFFSET(CountryData!$A$1,'Quality check'!$A198-1,'Quality check'!BT$1-1)),"")</f>
        <v/>
      </c>
      <c r="BU198" s="308" t="str">
        <f ca="1">IF(AND(ISNUMBER($A198),ISNUMBER(BU$1)),IF(OFFSET(CountryData!$A$1,'Quality check'!$A198-1,'Quality check'!BU$1-1)=0,"",OFFSET(CountryData!$A$1,'Quality check'!$A198-1,'Quality check'!BU$1-1)),"")</f>
        <v/>
      </c>
      <c r="BV198" s="308" t="str">
        <f ca="1">IF(AND(ISNUMBER($A198),ISNUMBER(BV$1)),IF(OFFSET(CountryData!$A$1,'Quality check'!$A198-1,'Quality check'!BV$1-1)=0,"",OFFSET(CountryData!$A$1,'Quality check'!$A198-1,'Quality check'!BV$1-1)),"")</f>
        <v/>
      </c>
      <c r="BW198" s="308" t="str">
        <f ca="1">IF(AND(ISNUMBER($A198),ISNUMBER(BW$1)),IF(OFFSET(CountryData!$A$1,'Quality check'!$A198-1,'Quality check'!BW$1-1)=0,"",OFFSET(CountryData!$A$1,'Quality check'!$A198-1,'Quality check'!BW$1-1)),"")</f>
        <v/>
      </c>
      <c r="BX198" s="202" t="str">
        <f ca="1">IF(AND(ISNUMBER($A198),ISNUMBER(BX$1)),IF(OFFSET(CountryData!$A$1,'Quality check'!$A198-1,'Quality check'!BX$1-1)=0,"",OFFSET(CountryData!$A$1,'Quality check'!$A198-1,'Quality check'!BX$1-1)),"")</f>
        <v/>
      </c>
      <c r="BY198" s="308" t="str">
        <f ca="1">IF(AND(ISNUMBER($A198),ISNUMBER(BY$1)),IF(OFFSET(CountryData!$A$1,'Quality check'!$A198-1,'Quality check'!BY$1-1)=0,"",OFFSET(CountryData!$A$1,'Quality check'!$A198-1,'Quality check'!BY$1-1)),"")</f>
        <v/>
      </c>
      <c r="BZ198" s="308" t="str">
        <f ca="1">IF(AND(ISNUMBER($A198),ISNUMBER(BZ$1)),IF(OFFSET(CountryData!$A$1,'Quality check'!$A198-1,'Quality check'!BZ$1-1)=0,"",OFFSET(CountryData!$A$1,'Quality check'!$A198-1,'Quality check'!BZ$1-1)),"")</f>
        <v/>
      </c>
      <c r="CA198" s="308" t="str">
        <f ca="1">IF(AND(ISNUMBER($A198),ISNUMBER(CA$1)),IF(OFFSET(CountryData!$A$1,'Quality check'!$A198-1,'Quality check'!CA$1-1)=0,"",OFFSET(CountryData!$A$1,'Quality check'!$A198-1,'Quality check'!CA$1-1)),"")</f>
        <v/>
      </c>
      <c r="CB198" s="308" t="str">
        <f ca="1">IF(AND(ISNUMBER($A198),ISNUMBER(CB$1)),IF(OFFSET(CountryData!$A$1,'Quality check'!$A198-1,'Quality check'!CB$1-1)=0,"",OFFSET(CountryData!$A$1,'Quality check'!$A198-1,'Quality check'!CB$1-1)),"")</f>
        <v/>
      </c>
      <c r="CC198" s="308" t="str">
        <f ca="1">IF(AND(ISNUMBER($A198),ISNUMBER(CC$1)),IF(OFFSET(CountryData!$A$1,'Quality check'!$A198-1,'Quality check'!CC$1-1)=0,"",OFFSET(CountryData!$A$1,'Quality check'!$A198-1,'Quality check'!CC$1-1)),"")</f>
        <v/>
      </c>
      <c r="CD198" s="308" t="str">
        <f ca="1">IF(AND(ISNUMBER($A198),ISNUMBER(CD$1)),IF(OFFSET(CountryData!$A$1,'Quality check'!$A198-1,'Quality check'!CD$1-1)=0,"",OFFSET(CountryData!$A$1,'Quality check'!$A198-1,'Quality check'!CD$1-1)),"")</f>
        <v/>
      </c>
      <c r="CE198" s="308" t="str">
        <f ca="1">IF(AND(ISNUMBER($A198),ISNUMBER(CE$1)),IF(OFFSET(CountryData!$A$1,'Quality check'!$A198-1,'Quality check'!CE$1-1)=0,"",OFFSET(CountryData!$A$1,'Quality check'!$A198-1,'Quality check'!CE$1-1)),"")</f>
        <v/>
      </c>
      <c r="CF198" s="308" t="str">
        <f ca="1">IF(AND(ISNUMBER($A198),ISNUMBER(CF$1)),IF(OFFSET(CountryData!$A$1,'Quality check'!$A198-1,'Quality check'!CF$1-1)=0,"",OFFSET(CountryData!$A$1,'Quality check'!$A198-1,'Quality check'!CF$1-1)),"")</f>
        <v/>
      </c>
      <c r="CG198" s="308" t="str">
        <f ca="1">IF(AND(ISNUMBER($A198),ISNUMBER(CG$1)),IF(OFFSET(CountryData!$A$1,'Quality check'!$A198-1,'Quality check'!CG$1-1)=0,"",OFFSET(CountryData!$A$1,'Quality check'!$A198-1,'Quality check'!CG$1-1)),"")</f>
        <v/>
      </c>
      <c r="CH198" s="308" t="str">
        <f ca="1">IF(AND(ISNUMBER($A198),ISNUMBER(CH$1)),IF(OFFSET(CountryData!$A$1,'Quality check'!$A198-1,'Quality check'!CH$1-1)=0,"",OFFSET(CountryData!$A$1,'Quality check'!$A198-1,'Quality check'!CH$1-1)),"")</f>
        <v/>
      </c>
      <c r="CI198" s="308" t="str">
        <f ca="1">IF(AND(ISNUMBER($A198),ISNUMBER(CI$1)),IF(OFFSET(CountryData!$A$1,'Quality check'!$A198-1,'Quality check'!CI$1-1)=0,"",OFFSET(CountryData!$A$1,'Quality check'!$A198-1,'Quality check'!CI$1-1)),"")</f>
        <v/>
      </c>
      <c r="CJ198" s="308" t="str">
        <f ca="1">IF(AND(ISNUMBER($A198),ISNUMBER(CJ$1)),IF(OFFSET(CountryData!$A$1,'Quality check'!$A198-1,'Quality check'!CJ$1-1)=0,"",OFFSET(CountryData!$A$1,'Quality check'!$A198-1,'Quality check'!CJ$1-1)),"")</f>
        <v/>
      </c>
      <c r="CK198" s="202" t="str">
        <f ca="1">IF(AND(ISNUMBER($A198),ISNUMBER(CK$1)),IF(OFFSET(CountryData!$A$1,'Quality check'!$A198-1,'Quality check'!CK$1-1)=0,"",OFFSET(CountryData!$A$1,'Quality check'!$A198-1,'Quality check'!CK$1-1)),"")</f>
        <v/>
      </c>
      <c r="CL198" s="308" t="str">
        <f ca="1">IF(AND(ISNUMBER($A198),ISNUMBER(CL$1)),IF(OFFSET(CountryData!$A$1,'Quality check'!$A198-1,'Quality check'!CL$1-1)=0,"",OFFSET(CountryData!$A$1,'Quality check'!$A198-1,'Quality check'!CL$1-1)),"")</f>
        <v/>
      </c>
      <c r="CM198" s="308" t="str">
        <f ca="1">IF(AND(ISNUMBER($A198),ISNUMBER(CM$1)),IF(OFFSET(CountryData!$A$1,'Quality check'!$A198-1,'Quality check'!CM$1-1)=0,"",OFFSET(CountryData!$A$1,'Quality check'!$A198-1,'Quality check'!CM$1-1)),"")</f>
        <v/>
      </c>
      <c r="CN198" s="308" t="str">
        <f ca="1">IF(AND(ISNUMBER($A198),ISNUMBER(CN$1)),IF(OFFSET(CountryData!$A$1,'Quality check'!$A198-1,'Quality check'!CN$1-1)=0,"",OFFSET(CountryData!$A$1,'Quality check'!$A198-1,'Quality check'!CN$1-1)),"")</f>
        <v/>
      </c>
      <c r="CO198" s="308" t="str">
        <f ca="1">IF(AND(ISNUMBER($A198),ISNUMBER(CO$1)),IF(OFFSET(CountryData!$A$1,'Quality check'!$A198-1,'Quality check'!CO$1-1)=0,"",OFFSET(CountryData!$A$1,'Quality check'!$A198-1,'Quality check'!CO$1-1)),"")</f>
        <v/>
      </c>
      <c r="CP198" s="308" t="str">
        <f ca="1">IF(AND(ISNUMBER($A198),ISNUMBER(CP$1)),IF(OFFSET(CountryData!$A$1,'Quality check'!$A198-1,'Quality check'!CP$1-1)=0,"",OFFSET(CountryData!$A$1,'Quality check'!$A198-1,'Quality check'!CP$1-1)),"")</f>
        <v/>
      </c>
      <c r="CQ198" s="308" t="str">
        <f ca="1">IF(AND(ISNUMBER($A198),ISNUMBER(CQ$1)),IF(OFFSET(CountryData!$A$1,'Quality check'!$A198-1,'Quality check'!CQ$1-1)=0,"",OFFSET(CountryData!$A$1,'Quality check'!$A198-1,'Quality check'!CQ$1-1)),"")</f>
        <v/>
      </c>
      <c r="CR198" s="203" t="str">
        <f ca="1">IF(AND(ISNUMBER($A198),ISNUMBER(CR$1)),IF(OFFSET(CountryData!$A$1,'Quality check'!$A198-1,'Quality check'!CR$1-1)=0,"",OFFSET(CountryData!$A$1,'Quality check'!$A198-1,'Quality check'!CR$1-1)),"")</f>
        <v/>
      </c>
      <c r="CS198" s="203" t="str">
        <f ca="1">IF(AND(ISNUMBER($A198),ISNUMBER(CS$1)),IF(OFFSET(CountryData!$A$1,'Quality check'!$A198-1,'Quality check'!CS$1-1)=0,"",OFFSET(CountryData!$A$1,'Quality check'!$A198-1,'Quality check'!CS$1-1)),"")</f>
        <v/>
      </c>
      <c r="CT198" s="203" t="str">
        <f ca="1">IF(AND(ISNUMBER($A198),ISNUMBER(CT$1)),IF(OFFSET(CountryData!$A$1,'Quality check'!$A198-1,'Quality check'!CT$1-1)=0,"",OFFSET(CountryData!$A$1,'Quality check'!$A198-1,'Quality check'!CT$1-1)),"")</f>
        <v/>
      </c>
      <c r="CU198" s="203" t="str">
        <f ca="1">IF(AND(ISNUMBER($A198),ISNUMBER(CU$1)),IF(OFFSET(CountryData!$A$1,'Quality check'!$A198-1,'Quality check'!CU$1-1)=0,"",OFFSET(CountryData!$A$1,'Quality check'!$A198-1,'Quality check'!CU$1-1)),"")</f>
        <v/>
      </c>
      <c r="CV198" s="203" t="str">
        <f ca="1">IF(AND(ISNUMBER($A198),ISNUMBER(CV$1)),IF(OFFSET(CountryData!$A$1,'Quality check'!$A198-1,'Quality check'!CV$1-1)=0,"",OFFSET(CountryData!$A$1,'Quality check'!$A198-1,'Quality check'!CV$1-1)),"")</f>
        <v/>
      </c>
      <c r="CW198" s="203" t="str">
        <f ca="1">IF(AND(ISNUMBER($A198),ISNUMBER(CW$1)),IF(OFFSET(CountryData!$A$1,'Quality check'!$A198-1,'Quality check'!CW$1-1)=0,"",OFFSET(CountryData!$A$1,'Quality check'!$A198-1,'Quality check'!CW$1-1)),"")</f>
        <v/>
      </c>
      <c r="CX198" s="203" t="str">
        <f ca="1">IF(AND(ISNUMBER($A198),ISNUMBER(CX$1)),IF(OFFSET(CountryData!$A$1,'Quality check'!$A198-1,'Quality check'!CX$1-1)=0,"",OFFSET(CountryData!$A$1,'Quality check'!$A198-1,'Quality check'!CX$1-1)),"")</f>
        <v/>
      </c>
      <c r="CY198" s="203" t="str">
        <f ca="1">IF(AND(ISNUMBER($A198),ISNUMBER(CY$1)),IF(OFFSET(CountryData!$A$1,'Quality check'!$A198-1,'Quality check'!CY$1-1)=0,"",OFFSET(CountryData!$A$1,'Quality check'!$A198-1,'Quality check'!CY$1-1)),"")</f>
        <v/>
      </c>
      <c r="CZ198" s="308" t="str">
        <f ca="1">IF(AND(ISNUMBER($A198),ISNUMBER(CZ$1)),IF(OFFSET(CountryData!$A$1,'Quality check'!$A198-1,'Quality check'!CZ$1-1)=0,"",OFFSET(CountryData!$A$1,'Quality check'!$A198-1,'Quality check'!CZ$1-1)),"")</f>
        <v/>
      </c>
      <c r="DA198" s="308" t="str">
        <f ca="1">IF(AND(ISNUMBER($A198),ISNUMBER(DA$1)),IF(OFFSET(CountryData!$A$1,'Quality check'!$A198-1,'Quality check'!DA$1-1)=0,"",OFFSET(CountryData!$A$1,'Quality check'!$A198-1,'Quality check'!DA$1-1)),"")</f>
        <v/>
      </c>
      <c r="DB198" s="202" t="str">
        <f ca="1">IF(AND(ISNUMBER($A198),ISNUMBER(DB$1)),IF(OFFSET(CountryData!$A$1,'Quality check'!$A198-1,'Quality check'!DB$1-1)=0,"",OFFSET(CountryData!$A$1,'Quality check'!$A198-1,'Quality check'!DB$1-1)),"")</f>
        <v/>
      </c>
      <c r="DC198" s="308" t="str">
        <f ca="1">IF(AND(ISNUMBER($A198),ISNUMBER(DC$1)),IF(OFFSET(CountryData!$A$1,'Quality check'!$A198-1,'Quality check'!DC$1-1)=0,"",OFFSET(CountryData!$A$1,'Quality check'!$A198-1,'Quality check'!DC$1-1)),"")</f>
        <v/>
      </c>
      <c r="DD198" s="308" t="str">
        <f ca="1">IF(AND(ISNUMBER($A198),ISNUMBER(DD$1)),IF(OFFSET(CountryData!$A$1,'Quality check'!$A198-1,'Quality check'!DD$1-1)=0,"",OFFSET(CountryData!$A$1,'Quality check'!$A198-1,'Quality check'!DD$1-1)),"")</f>
        <v/>
      </c>
      <c r="DE198" s="202" t="str">
        <f ca="1">IF(AND(ISNUMBER($A198),ISNUMBER(DE$1)),IF(OFFSET(CountryData!$A$1,'Quality check'!$A198-1,'Quality check'!DE$1-1)=0,"",OFFSET(CountryData!$A$1,'Quality check'!$A198-1,'Quality check'!DE$1-1)),"")</f>
        <v/>
      </c>
      <c r="DF198" s="203" t="str">
        <f ca="1">IF(AND(ISNUMBER($A198),ISNUMBER(DF$1)),IF(OFFSET(CountryData!$A$1,'Quality check'!$A198-1,'Quality check'!DF$1-1)=0,"",OFFSET(CountryData!$A$1,'Quality check'!$A198-1,'Quality check'!DF$1-1)),"")</f>
        <v/>
      </c>
      <c r="DG198" s="308" t="str">
        <f ca="1">IF(AND(ISNUMBER($A198),ISNUMBER(DG$1)),IF(OFFSET(CountryData!$A$1,'Quality check'!$A198-1,'Quality check'!DG$1-1)=0,"",OFFSET(CountryData!$A$1,'Quality check'!$A198-1,'Quality check'!DG$1-1)),"")</f>
        <v/>
      </c>
      <c r="DH198" s="203" t="str">
        <f ca="1">IF(AND(ISNUMBER($A198),ISNUMBER(DH$1)),IF(OFFSET(CountryData!$A$1,'Quality check'!$A198-1,'Quality check'!DH$1-1)=0,"",OFFSET(CountryData!$A$1,'Quality check'!$A198-1,'Quality check'!DH$1-1)),"")</f>
        <v/>
      </c>
      <c r="DI198" s="308" t="str">
        <f ca="1">IF(AND(ISNUMBER($A198),ISNUMBER(DI$1)),IF(OFFSET(CountryData!$A$1,'Quality check'!$A198-1,'Quality check'!DI$1-1)=0,"",OFFSET(CountryData!$A$1,'Quality check'!$A198-1,'Quality check'!DI$1-1)),"")</f>
        <v/>
      </c>
      <c r="DJ198" s="308" t="str">
        <f ca="1">IF(AND(ISNUMBER($A198),ISNUMBER(DJ$1)),IF(OFFSET(CountryData!$A$1,'Quality check'!$A198-1,'Quality check'!DJ$1-1)=0,"",OFFSET(CountryData!$A$1,'Quality check'!$A198-1,'Quality check'!DJ$1-1)),"")</f>
        <v/>
      </c>
      <c r="DK198" s="203" t="str">
        <f ca="1">IF(AND(ISNUMBER($A198),ISNUMBER(DK$1)),IF(OFFSET(CountryData!$A$1,'Quality check'!$A198-1,'Quality check'!DK$1-1)=0,"",OFFSET(CountryData!$A$1,'Quality check'!$A198-1,'Quality check'!DK$1-1)),"")</f>
        <v/>
      </c>
      <c r="DL198" s="203" t="str">
        <f ca="1">IF(AND(ISNUMBER($A198),ISNUMBER(DL$1)),IF(OFFSET(CountryData!$A$1,'Quality check'!$A198-1,'Quality check'!DL$1-1)=0,"",OFFSET(CountryData!$A$1,'Quality check'!$A198-1,'Quality check'!DL$1-1)),"")</f>
        <v/>
      </c>
      <c r="DM198" s="203" t="str">
        <f ca="1">IF(AND(ISNUMBER($A198),ISNUMBER(DM$1)),IF(OFFSET(CountryData!$A$1,'Quality check'!$A198-1,'Quality check'!DM$1-1)=0,"",OFFSET(CountryData!$A$1,'Quality check'!$A198-1,'Quality check'!DM$1-1)),"")</f>
        <v/>
      </c>
      <c r="DN198" s="203" t="str">
        <f ca="1">IF(AND(ISNUMBER($A198),ISNUMBER(DN$1)),IF(OFFSET(CountryData!$A$1,'Quality check'!$A198-1,'Quality check'!DN$1-1)=0,"",OFFSET(CountryData!$A$1,'Quality check'!$A198-1,'Quality check'!DN$1-1)),"")</f>
        <v/>
      </c>
      <c r="DO198" t="str">
        <f ca="1">IF(AND(ISNUMBER($A198),ISNUMBER(DO$1)),IF(OFFSET(CountryData!$A$1,'Quality check'!$A198-1,'Quality check'!DO$1-1)=0,"",OFFSET(CountryData!$A$1,'Quality check'!$A198-1,'Quality check'!DO$1-1)),"")</f>
        <v/>
      </c>
      <c r="DP198" t="str">
        <f ca="1">IF(AND(ISNUMBER($A198),ISNUMBER(DP$1)),IF(OFFSET(CountryData!$A$1,'Quality check'!$A198-1,'Quality check'!DP$1-1)=0,"",OFFSET(CountryData!$A$1,'Quality check'!$A198-1,'Quality check'!DP$1-1)),"")</f>
        <v/>
      </c>
      <c r="EF198" t="str">
        <f t="shared" si="17"/>
        <v/>
      </c>
      <c r="EG198" t="str">
        <f t="shared" si="18"/>
        <v/>
      </c>
      <c r="EH198" t="str">
        <f t="shared" si="16"/>
        <v/>
      </c>
    </row>
    <row r="199" spans="1:138" x14ac:dyDescent="0.25">
      <c r="A199" s="114" t="str">
        <f>IF(ISNUMBER(MATCH(C199,CountryData!$EM:$EM,0)),MATCH(C199,CountryData!$EM:$EM,0),"")</f>
        <v/>
      </c>
      <c r="F199" s="203" t="str">
        <f ca="1">IF(AND(ISNUMBER($A199),ISNUMBER(F$1)),IF(OFFSET(CountryData!$A$1,'Quality check'!$A199-1,'Quality check'!F$1-1)=0,"",OFFSET(CountryData!$A$1,'Quality check'!$A199-1,'Quality check'!F$1-1)),"")</f>
        <v/>
      </c>
      <c r="G199" s="203" t="str">
        <f ca="1">IF(AND(ISNUMBER($A199),ISNUMBER(G$1)),IF(OFFSET(CountryData!$A$1,'Quality check'!$A199-1,'Quality check'!G$1-1)=0,"",OFFSET(CountryData!$A$1,'Quality check'!$A199-1,'Quality check'!G$1-1)),"")</f>
        <v/>
      </c>
      <c r="H199" s="202" t="str">
        <f ca="1">IF(AND(ISNUMBER($A199),ISNUMBER(H$1)),IF(OFFSET(CountryData!$A$1,'Quality check'!$A199-1,'Quality check'!H$1-1)=0,"",OFFSET(CountryData!$A$1,'Quality check'!$A199-1,'Quality check'!H$1-1)),"")</f>
        <v/>
      </c>
      <c r="I199" s="202" t="str">
        <f ca="1">IF(AND(ISNUMBER($A199),ISNUMBER(I$1)),IF(OFFSET(CountryData!$A$1,'Quality check'!$A199-1,'Quality check'!I$1-1)=0,"",OFFSET(CountryData!$A$1,'Quality check'!$A199-1,'Quality check'!I$1-1)),"")</f>
        <v/>
      </c>
      <c r="J199" s="203" t="str">
        <f ca="1">IF(AND(ISNUMBER($A199),ISNUMBER(J$1)),IF(OFFSET(CountryData!$A$1,'Quality check'!$A199-1,'Quality check'!J$1-1)=0,"",OFFSET(CountryData!$A$1,'Quality check'!$A199-1,'Quality check'!J$1-1)),"")</f>
        <v/>
      </c>
      <c r="K199" s="203" t="str">
        <f ca="1">IF(AND(ISNUMBER($A199),ISNUMBER(K$1)),IF(OFFSET(CountryData!$A$1,'Quality check'!$A199-1,'Quality check'!K$1-1)=0,"",OFFSET(CountryData!$A$1,'Quality check'!$A199-1,'Quality check'!K$1-1)),"")</f>
        <v/>
      </c>
      <c r="L199" s="203" t="str">
        <f ca="1">IF(AND(ISNUMBER($A199),ISNUMBER(L$1)),IF(OFFSET(CountryData!$A$1,'Quality check'!$A199-1,'Quality check'!L$1-1)=0,"",OFFSET(CountryData!$A$1,'Quality check'!$A199-1,'Quality check'!L$1-1)),"")</f>
        <v/>
      </c>
      <c r="M199" s="203" t="str">
        <f ca="1">IF(AND(ISNUMBER($A199),ISNUMBER(M$1)),IF(OFFSET(CountryData!$A$1,'Quality check'!$A199-1,'Quality check'!M$1-1)=0,"",OFFSET(CountryData!$A$1,'Quality check'!$A199-1,'Quality check'!M$1-1)),"")</f>
        <v/>
      </c>
      <c r="N199" s="203" t="str">
        <f ca="1">IF(AND(ISNUMBER($A199),ISNUMBER(N$1)),IF(OFFSET(CountryData!$A$1,'Quality check'!$A199-1,'Quality check'!N$1-1)=0,"",OFFSET(CountryData!$A$1,'Quality check'!$A199-1,'Quality check'!N$1-1)),"")</f>
        <v/>
      </c>
      <c r="O199" s="203" t="str">
        <f ca="1">IF(AND(ISNUMBER($A199),ISNUMBER(O$1)),IF(OFFSET(CountryData!$A$1,'Quality check'!$A199-1,'Quality check'!O$1-1)=0,"",OFFSET(CountryData!$A$1,'Quality check'!$A199-1,'Quality check'!O$1-1)),"")</f>
        <v/>
      </c>
      <c r="P199" s="203" t="str">
        <f ca="1">IF(AND(ISNUMBER($A199),ISNUMBER(P$1)),IF(OFFSET(CountryData!$A$1,'Quality check'!$A199-1,'Quality check'!P$1-1)=0,"",OFFSET(CountryData!$A$1,'Quality check'!$A199-1,'Quality check'!P$1-1)),"")</f>
        <v/>
      </c>
      <c r="Q199" s="203" t="str">
        <f ca="1">IF(AND(ISNUMBER($A199),ISNUMBER(Q$1)),IF(OFFSET(CountryData!$A$1,'Quality check'!$A199-1,'Quality check'!Q$1-1)=0,"",OFFSET(CountryData!$A$1,'Quality check'!$A199-1,'Quality check'!Q$1-1)),"")</f>
        <v/>
      </c>
      <c r="R199" s="203" t="str">
        <f ca="1">IF(AND(ISNUMBER($A199),ISNUMBER(R$1)),IF(OFFSET(CountryData!$A$1,'Quality check'!$A199-1,'Quality check'!R$1-1)=0,"",OFFSET(CountryData!$A$1,'Quality check'!$A199-1,'Quality check'!R$1-1)),"")</f>
        <v/>
      </c>
      <c r="S199" s="203" t="str">
        <f ca="1">IF(AND(ISNUMBER($A199),ISNUMBER(S$1)),IF(OFFSET(CountryData!$A$1,'Quality check'!$A199-1,'Quality check'!S$1-1)=0,"",OFFSET(CountryData!$A$1,'Quality check'!$A199-1,'Quality check'!S$1-1)),"")</f>
        <v/>
      </c>
      <c r="T199" s="202" t="str">
        <f ca="1">IF(AND(ISNUMBER($A199),ISNUMBER(T$1)),IF(OFFSET(CountryData!$A$1,'Quality check'!$A199-1,'Quality check'!T$1-1)=0,"",OFFSET(CountryData!$A$1,'Quality check'!$A199-1,'Quality check'!T$1-1)),"")</f>
        <v/>
      </c>
      <c r="U199" s="203" t="str">
        <f ca="1">IF(AND(ISNUMBER($A199),ISNUMBER(U$1)),IF(OFFSET(CountryData!$A$1,'Quality check'!$A199-1,'Quality check'!U$1-1)=0,"",OFFSET(CountryData!$A$1,'Quality check'!$A199-1,'Quality check'!U$1-1)),"")</f>
        <v/>
      </c>
      <c r="V199" s="203" t="str">
        <f ca="1">IF(AND(ISNUMBER($A199),ISNUMBER(V$1)),IF(OFFSET(CountryData!$A$1,'Quality check'!$A199-1,'Quality check'!V$1-1)=0,"",OFFSET(CountryData!$A$1,'Quality check'!$A199-1,'Quality check'!V$1-1)),"")</f>
        <v/>
      </c>
      <c r="W199" s="202" t="str">
        <f ca="1">IF(AND(ISNUMBER($A199),ISNUMBER(W$1)),IF(OFFSET(CountryData!$A$1,'Quality check'!$A199-1,'Quality check'!W$1-1)=0,"",OFFSET(CountryData!$A$1,'Quality check'!$A199-1,'Quality check'!W$1-1)),"")</f>
        <v/>
      </c>
      <c r="X199" s="202" t="str">
        <f ca="1">IF(AND(ISNUMBER($A199),ISNUMBER(X$1)),IF(OFFSET(CountryData!$A$1,'Quality check'!$A199-1,'Quality check'!X$1-1)=0,"",OFFSET(CountryData!$A$1,'Quality check'!$A199-1,'Quality check'!X$1-1)),"")</f>
        <v/>
      </c>
      <c r="Y199" s="202" t="str">
        <f ca="1">IF(AND(ISNUMBER($A199),ISNUMBER(Y$1)),IF(OFFSET(CountryData!$A$1,'Quality check'!$A199-1,'Quality check'!Y$1-1)=0,"",OFFSET(CountryData!$A$1,'Quality check'!$A199-1,'Quality check'!Y$1-1)),"")</f>
        <v/>
      </c>
      <c r="Z199" s="202" t="str">
        <f ca="1">IF(AND(ISNUMBER($A199),ISNUMBER(Z$1)),IF(OFFSET(CountryData!$A$1,'Quality check'!$A199-1,'Quality check'!Z$1-1)=0,"",OFFSET(CountryData!$A$1,'Quality check'!$A199-1,'Quality check'!Z$1-1)),"")</f>
        <v/>
      </c>
      <c r="AA199" s="203" t="str">
        <f ca="1">IF(AND(ISNUMBER($A199),ISNUMBER(AA$1)),IF(OFFSET(CountryData!$A$1,'Quality check'!$A199-1,'Quality check'!AA$1-1)=0,"",OFFSET(CountryData!$A$1,'Quality check'!$A199-1,'Quality check'!AA$1-1)),"")</f>
        <v/>
      </c>
      <c r="AB199" s="203" t="str">
        <f ca="1">IF(AND(ISNUMBER($A199),ISNUMBER(AB$1)),IF(OFFSET(CountryData!$A$1,'Quality check'!$A199-1,'Quality check'!AB$1-1)=0,"",OFFSET(CountryData!$A$1,'Quality check'!$A199-1,'Quality check'!AB$1-1)),"")</f>
        <v/>
      </c>
      <c r="AC199" s="203" t="str">
        <f ca="1">IF(AND(ISNUMBER($A199),ISNUMBER(AC$1)),IF(OFFSET(CountryData!$A$1,'Quality check'!$A199-1,'Quality check'!AC$1-1)=0,"",OFFSET(CountryData!$A$1,'Quality check'!$A199-1,'Quality check'!AC$1-1)),"")</f>
        <v/>
      </c>
      <c r="AD199" s="203" t="str">
        <f ca="1">IF(AND(ISNUMBER($A199),ISNUMBER(AD$1)),IF(OFFSET(CountryData!$A$1,'Quality check'!$A199-1,'Quality check'!AD$1-1)=0,"",OFFSET(CountryData!$A$1,'Quality check'!$A199-1,'Quality check'!AD$1-1)),"")</f>
        <v/>
      </c>
      <c r="AE199" s="202" t="str">
        <f ca="1">IF(AND(ISNUMBER($A199),ISNUMBER(AE$1)),IF(OFFSET(CountryData!$A$1,'Quality check'!$A199-1,'Quality check'!AE$1-1)=0,"",OFFSET(CountryData!$A$1,'Quality check'!$A199-1,'Quality check'!AE$1-1)),"")</f>
        <v/>
      </c>
      <c r="AF199" s="308" t="str">
        <f ca="1">IF(AND(ISNUMBER($A199),ISNUMBER(AF$1)),IF(OFFSET(CountryData!$A$1,'Quality check'!$A199-1,'Quality check'!AF$1-1)=0,"",OFFSET(CountryData!$A$1,'Quality check'!$A199-1,'Quality check'!AF$1-1)),"")</f>
        <v/>
      </c>
      <c r="AG199" s="203" t="str">
        <f ca="1">IF(AND(ISNUMBER($A199),ISNUMBER(AG$1)),IF(OFFSET(CountryData!$A$1,'Quality check'!$A199-1,'Quality check'!AG$1-1)=0,"",OFFSET(CountryData!$A$1,'Quality check'!$A199-1,'Quality check'!AG$1-1)),"")</f>
        <v/>
      </c>
      <c r="AH199" s="203" t="str">
        <f ca="1">IF(AND(ISNUMBER($A199),ISNUMBER(AH$1)),IF(OFFSET(CountryData!$A$1,'Quality check'!$A199-1,'Quality check'!AH$1-1)=0,"",OFFSET(CountryData!$A$1,'Quality check'!$A199-1,'Quality check'!AH$1-1)),"")</f>
        <v/>
      </c>
      <c r="AI199" s="203" t="str">
        <f ca="1">IF(AND(ISNUMBER($A199),ISNUMBER(AI$1)),IF(OFFSET(CountryData!$A$1,'Quality check'!$A199-1,'Quality check'!AI$1-1)=0,"",OFFSET(CountryData!$A$1,'Quality check'!$A199-1,'Quality check'!AI$1-1)),"")</f>
        <v/>
      </c>
      <c r="AJ199" s="202" t="str">
        <f ca="1">IF(AND(ISNUMBER($A199),ISNUMBER(AJ$1)),IF(OFFSET(CountryData!$A$1,'Quality check'!$A199-1,'Quality check'!AJ$1-1)=0,"",OFFSET(CountryData!$A$1,'Quality check'!$A199-1,'Quality check'!AJ$1-1)),"")</f>
        <v/>
      </c>
      <c r="AK199" s="202" t="str">
        <f ca="1">IF(AND(ISNUMBER($A199),ISNUMBER(AK$1)),IF(OFFSET(CountryData!$A$1,'Quality check'!$A199-1,'Quality check'!AK$1-1)=0,"",OFFSET(CountryData!$A$1,'Quality check'!$A199-1,'Quality check'!AK$1-1)),"")</f>
        <v/>
      </c>
      <c r="AL199" s="202" t="str">
        <f ca="1">IF(AND(ISNUMBER($A199),ISNUMBER(AL$1)),IF(OFFSET(CountryData!$A$1,'Quality check'!$A199-1,'Quality check'!AL$1-1)=0,"",OFFSET(CountryData!$A$1,'Quality check'!$A199-1,'Quality check'!AL$1-1)),"")</f>
        <v/>
      </c>
      <c r="AM199" s="202" t="str">
        <f ca="1">IF(AND(ISNUMBER($A199),ISNUMBER(AM$1)),IF(OFFSET(CountryData!$A$1,'Quality check'!$A199-1,'Quality check'!AM$1-1)=0,"",OFFSET(CountryData!$A$1,'Quality check'!$A199-1,'Quality check'!AM$1-1)),"")</f>
        <v/>
      </c>
      <c r="AN199" s="202" t="str">
        <f ca="1">IF(AND(ISNUMBER($A199),ISNUMBER(AN$1)),IF(OFFSET(CountryData!$A$1,'Quality check'!$A199-1,'Quality check'!AN$1-1)=0,"",OFFSET(CountryData!$A$1,'Quality check'!$A199-1,'Quality check'!AN$1-1)),"")</f>
        <v/>
      </c>
      <c r="AO199" s="203" t="str">
        <f ca="1">IF(AND(ISNUMBER($A199),ISNUMBER(AO$1)),IF(OFFSET(CountryData!$A$1,'Quality check'!$A199-1,'Quality check'!AO$1-1)=0,"",OFFSET(CountryData!$A$1,'Quality check'!$A199-1,'Quality check'!AO$1-1)),"")</f>
        <v/>
      </c>
      <c r="AP199" s="203" t="str">
        <f ca="1">IF(AND(ISNUMBER($A199),ISNUMBER(AP$1)),IF(OFFSET(CountryData!$A$1,'Quality check'!$A199-1,'Quality check'!AP$1-1)=0,"",OFFSET(CountryData!$A$1,'Quality check'!$A199-1,'Quality check'!AP$1-1)),"")</f>
        <v/>
      </c>
      <c r="AQ199" s="202" t="str">
        <f ca="1">IF(AND(ISNUMBER($A199),ISNUMBER(AQ$1)),IF(OFFSET(CountryData!$A$1,'Quality check'!$A199-1,'Quality check'!AQ$1-1)=0,"",OFFSET(CountryData!$A$1,'Quality check'!$A199-1,'Quality check'!AQ$1-1)),"")</f>
        <v/>
      </c>
      <c r="AR199" s="202" t="str">
        <f ca="1">IF(AND(ISNUMBER($A199),ISNUMBER(AR$1)),IF(OFFSET(CountryData!$A$1,'Quality check'!$A199-1,'Quality check'!AR$1-1)=0,"",OFFSET(CountryData!$A$1,'Quality check'!$A199-1,'Quality check'!AR$1-1)),"")</f>
        <v/>
      </c>
      <c r="AS199" s="202" t="str">
        <f ca="1">IF(AND(ISNUMBER($A199),ISNUMBER(AS$1)),IF(OFFSET(CountryData!$A$1,'Quality check'!$A199-1,'Quality check'!AS$1-1)=0,"",OFFSET(CountryData!$A$1,'Quality check'!$A199-1,'Quality check'!AS$1-1)),"")</f>
        <v/>
      </c>
      <c r="AT199" s="202" t="str">
        <f ca="1">IF(AND(ISNUMBER($A199),ISNUMBER(AT$1)),IF(OFFSET(CountryData!$A$1,'Quality check'!$A199-1,'Quality check'!AT$1-1)=0,"",OFFSET(CountryData!$A$1,'Quality check'!$A199-1,'Quality check'!AT$1-1)),"")</f>
        <v/>
      </c>
      <c r="AU199" s="202" t="str">
        <f ca="1">IF(AND(ISNUMBER($A199),ISNUMBER(AU$1)),IF(OFFSET(CountryData!$A$1,'Quality check'!$A199-1,'Quality check'!AU$1-1)=0,"",OFFSET(CountryData!$A$1,'Quality check'!$A199-1,'Quality check'!AU$1-1)),"")</f>
        <v/>
      </c>
      <c r="AV199" s="202" t="str">
        <f ca="1">IF(AND(ISNUMBER($A199),ISNUMBER(AV$1)),IF(OFFSET(CountryData!$A$1,'Quality check'!$A199-1,'Quality check'!AV$1-1)=0,"",OFFSET(CountryData!$A$1,'Quality check'!$A199-1,'Quality check'!AV$1-1)),"")</f>
        <v/>
      </c>
      <c r="AW199" s="203" t="str">
        <f ca="1">IF(AND(ISNUMBER($A199),ISNUMBER(AW$1)),IF(OFFSET(CountryData!$A$1,'Quality check'!$A199-1,'Quality check'!AW$1-1)=0,"",OFFSET(CountryData!$A$1,'Quality check'!$A199-1,'Quality check'!AW$1-1)),"")</f>
        <v/>
      </c>
      <c r="AX199" s="203" t="str">
        <f ca="1">IF(AND(ISNUMBER($A199),ISNUMBER(AX$1)),IF(OFFSET(CountryData!$A$1,'Quality check'!$A199-1,'Quality check'!AX$1-1)=0,"",OFFSET(CountryData!$A$1,'Quality check'!$A199-1,'Quality check'!AX$1-1)),"")</f>
        <v/>
      </c>
      <c r="AY199" s="202" t="str">
        <f ca="1">IF(AND(ISNUMBER($A199),ISNUMBER(AY$1)),IF(OFFSET(CountryData!$A$1,'Quality check'!$A199-1,'Quality check'!AY$1-1)=0,"",OFFSET(CountryData!$A$1,'Quality check'!$A199-1,'Quality check'!AY$1-1)),"")</f>
        <v/>
      </c>
      <c r="AZ199" s="202" t="str">
        <f ca="1">IF(AND(ISNUMBER($A199),ISNUMBER(AZ$1)),IF(OFFSET(CountryData!$A$1,'Quality check'!$A199-1,'Quality check'!AZ$1-1)=0,"",OFFSET(CountryData!$A$1,'Quality check'!$A199-1,'Quality check'!AZ$1-1)),"")</f>
        <v/>
      </c>
      <c r="BA199" s="202" t="str">
        <f ca="1">IF(AND(ISNUMBER($A199),ISNUMBER(BA$1)),IF(OFFSET(CountryData!$A$1,'Quality check'!$A199-1,'Quality check'!BA$1-1)=0,"",OFFSET(CountryData!$A$1,'Quality check'!$A199-1,'Quality check'!BA$1-1)),"")</f>
        <v/>
      </c>
      <c r="BB199" s="202" t="str">
        <f ca="1">IF(AND(ISNUMBER($A199),ISNUMBER(BB$1)),IF(OFFSET(CountryData!$A$1,'Quality check'!$A199-1,'Quality check'!BB$1-1)=0,"",OFFSET(CountryData!$A$1,'Quality check'!$A199-1,'Quality check'!BB$1-1)),"")</f>
        <v/>
      </c>
      <c r="BC199" s="202" t="str">
        <f ca="1">IF(AND(ISNUMBER($A199),ISNUMBER(BC$1)),IF(OFFSET(CountryData!$A$1,'Quality check'!$A199-1,'Quality check'!BC$1-1)=0,"",OFFSET(CountryData!$A$1,'Quality check'!$A199-1,'Quality check'!BC$1-1)),"")</f>
        <v/>
      </c>
      <c r="BD199" s="313" t="str">
        <f ca="1">IF(AND(ISNUMBER($A199),ISNUMBER(BD$1)),IF(OFFSET(CountryData!$A$1,'Quality check'!$A199-1,'Quality check'!BD$1-1)=0,"",OFFSET(CountryData!$A$1,'Quality check'!$A199-1,'Quality check'!BD$1-1)),"")</f>
        <v/>
      </c>
      <c r="BE199" s="313" t="str">
        <f ca="1">IF(AND(ISNUMBER($A199),ISNUMBER(BE$1)),IF(OFFSET(CountryData!$A$1,'Quality check'!$A199-1,'Quality check'!BE$1-1)=0,"",OFFSET(CountryData!$A$1,'Quality check'!$A199-1,'Quality check'!BE$1-1)),"")</f>
        <v/>
      </c>
      <c r="BF199" s="313" t="str">
        <f ca="1">IF(AND(ISNUMBER($A199),ISNUMBER(BF$1)),IF(OFFSET(CountryData!$A$1,'Quality check'!$A199-1,'Quality check'!BF$1-1)=0,"",OFFSET(CountryData!$A$1,'Quality check'!$A199-1,'Quality check'!BF$1-1)),"")</f>
        <v/>
      </c>
      <c r="BG199" s="203" t="str">
        <f ca="1">IF(AND(ISNUMBER($A199),ISNUMBER(BG$1)),IF(OFFSET(CountryData!$A$1,'Quality check'!$A199-1,'Quality check'!BG$1-1)=0,"",OFFSET(CountryData!$A$1,'Quality check'!$A199-1,'Quality check'!BG$1-1)),"")</f>
        <v/>
      </c>
      <c r="BH199" s="202" t="str">
        <f ca="1">IF(AND(ISNUMBER($A199),ISNUMBER(BH$1)),IF(OFFSET(CountryData!$A$1,'Quality check'!$A199-1,'Quality check'!BH$1-1)=0,"",OFFSET(CountryData!$A$1,'Quality check'!$A199-1,'Quality check'!BH$1-1)),"")</f>
        <v/>
      </c>
      <c r="BI199" s="203" t="str">
        <f ca="1">IF(AND(ISNUMBER($A199),ISNUMBER(BI$1)),IF(OFFSET(CountryData!$A$1,'Quality check'!$A199-1,'Quality check'!BI$1-1)=0,"",OFFSET(CountryData!$A$1,'Quality check'!$A199-1,'Quality check'!BI$1-1)),"")</f>
        <v/>
      </c>
      <c r="BJ199" s="202" t="str">
        <f ca="1">IF(AND(ISNUMBER($A199),ISNUMBER(BJ$1)),IF(OFFSET(CountryData!$A$1,'Quality check'!$A199-1,'Quality check'!BJ$1-1)=0,"",OFFSET(CountryData!$A$1,'Quality check'!$A199-1,'Quality check'!BJ$1-1)),"")</f>
        <v/>
      </c>
      <c r="BK199" s="202" t="str">
        <f ca="1">IF(AND(ISNUMBER($A199),ISNUMBER(BK$1)),IF(OFFSET(CountryData!$A$1,'Quality check'!$A199-1,'Quality check'!BK$1-1)=0,"",OFFSET(CountryData!$A$1,'Quality check'!$A199-1,'Quality check'!BK$1-1)),"")</f>
        <v/>
      </c>
      <c r="BL199" s="308" t="str">
        <f ca="1">IF(AND(ISNUMBER($A199),ISNUMBER(BL$1)),IF(OFFSET(CountryData!$A$1,'Quality check'!$A199-1,'Quality check'!BL$1-1)=0,"",OFFSET(CountryData!$A$1,'Quality check'!$A199-1,'Quality check'!BL$1-1)),"")</f>
        <v/>
      </c>
      <c r="BM199" s="308" t="str">
        <f ca="1">IF(AND(ISNUMBER($A199),ISNUMBER(BM$1)),IF(OFFSET(CountryData!$A$1,'Quality check'!$A199-1,'Quality check'!BM$1-1)=0,"",OFFSET(CountryData!$A$1,'Quality check'!$A199-1,'Quality check'!BM$1-1)),"")</f>
        <v/>
      </c>
      <c r="BN199" s="308" t="str">
        <f ca="1">IF(AND(ISNUMBER($A199),ISNUMBER(BN$1)),IF(OFFSET(CountryData!$A$1,'Quality check'!$A199-1,'Quality check'!BN$1-1)=0,"",OFFSET(CountryData!$A$1,'Quality check'!$A199-1,'Quality check'!BN$1-1)),"")</f>
        <v/>
      </c>
      <c r="BO199" s="308" t="str">
        <f ca="1">IF(AND(ISNUMBER($A199),ISNUMBER(BO$1)),IF(OFFSET(CountryData!$A$1,'Quality check'!$A199-1,'Quality check'!BO$1-1)=0,"",OFFSET(CountryData!$A$1,'Quality check'!$A199-1,'Quality check'!BO$1-1)),"")</f>
        <v/>
      </c>
      <c r="BP199" s="308" t="str">
        <f ca="1">IF(AND(ISNUMBER($A199),ISNUMBER(BP$1)),IF(OFFSET(CountryData!$A$1,'Quality check'!$A199-1,'Quality check'!BP$1-1)=0,"",OFFSET(CountryData!$A$1,'Quality check'!$A199-1,'Quality check'!BP$1-1)),"")</f>
        <v/>
      </c>
      <c r="BQ199" s="308" t="str">
        <f ca="1">IF(AND(ISNUMBER($A199),ISNUMBER(BQ$1)),IF(OFFSET(CountryData!$A$1,'Quality check'!$A199-1,'Quality check'!BQ$1-1)=0,"",OFFSET(CountryData!$A$1,'Quality check'!$A199-1,'Quality check'!BQ$1-1)),"")</f>
        <v/>
      </c>
      <c r="BR199" s="308" t="str">
        <f ca="1">IF(AND(ISNUMBER($A199),ISNUMBER(BR$1)),IF(OFFSET(CountryData!$A$1,'Quality check'!$A199-1,'Quality check'!BR$1-1)=0,"",OFFSET(CountryData!$A$1,'Quality check'!$A199-1,'Quality check'!BR$1-1)),"")</f>
        <v/>
      </c>
      <c r="BS199" s="308" t="str">
        <f ca="1">IF(AND(ISNUMBER($A199),ISNUMBER(BS$1)),IF(OFFSET(CountryData!$A$1,'Quality check'!$A199-1,'Quality check'!BS$1-1)=0,"",OFFSET(CountryData!$A$1,'Quality check'!$A199-1,'Quality check'!BS$1-1)),"")</f>
        <v/>
      </c>
      <c r="BT199" s="308" t="str">
        <f ca="1">IF(AND(ISNUMBER($A199),ISNUMBER(BT$1)),IF(OFFSET(CountryData!$A$1,'Quality check'!$A199-1,'Quality check'!BT$1-1)=0,"",OFFSET(CountryData!$A$1,'Quality check'!$A199-1,'Quality check'!BT$1-1)),"")</f>
        <v/>
      </c>
      <c r="BU199" s="308" t="str">
        <f ca="1">IF(AND(ISNUMBER($A199),ISNUMBER(BU$1)),IF(OFFSET(CountryData!$A$1,'Quality check'!$A199-1,'Quality check'!BU$1-1)=0,"",OFFSET(CountryData!$A$1,'Quality check'!$A199-1,'Quality check'!BU$1-1)),"")</f>
        <v/>
      </c>
      <c r="BV199" s="308" t="str">
        <f ca="1">IF(AND(ISNUMBER($A199),ISNUMBER(BV$1)),IF(OFFSET(CountryData!$A$1,'Quality check'!$A199-1,'Quality check'!BV$1-1)=0,"",OFFSET(CountryData!$A$1,'Quality check'!$A199-1,'Quality check'!BV$1-1)),"")</f>
        <v/>
      </c>
      <c r="BW199" s="308" t="str">
        <f ca="1">IF(AND(ISNUMBER($A199),ISNUMBER(BW$1)),IF(OFFSET(CountryData!$A$1,'Quality check'!$A199-1,'Quality check'!BW$1-1)=0,"",OFFSET(CountryData!$A$1,'Quality check'!$A199-1,'Quality check'!BW$1-1)),"")</f>
        <v/>
      </c>
      <c r="BX199" s="202" t="str">
        <f ca="1">IF(AND(ISNUMBER($A199),ISNUMBER(BX$1)),IF(OFFSET(CountryData!$A$1,'Quality check'!$A199-1,'Quality check'!BX$1-1)=0,"",OFFSET(CountryData!$A$1,'Quality check'!$A199-1,'Quality check'!BX$1-1)),"")</f>
        <v/>
      </c>
      <c r="BY199" s="308" t="str">
        <f ca="1">IF(AND(ISNUMBER($A199),ISNUMBER(BY$1)),IF(OFFSET(CountryData!$A$1,'Quality check'!$A199-1,'Quality check'!BY$1-1)=0,"",OFFSET(CountryData!$A$1,'Quality check'!$A199-1,'Quality check'!BY$1-1)),"")</f>
        <v/>
      </c>
      <c r="BZ199" s="308" t="str">
        <f ca="1">IF(AND(ISNUMBER($A199),ISNUMBER(BZ$1)),IF(OFFSET(CountryData!$A$1,'Quality check'!$A199-1,'Quality check'!BZ$1-1)=0,"",OFFSET(CountryData!$A$1,'Quality check'!$A199-1,'Quality check'!BZ$1-1)),"")</f>
        <v/>
      </c>
      <c r="CA199" s="308" t="str">
        <f ca="1">IF(AND(ISNUMBER($A199),ISNUMBER(CA$1)),IF(OFFSET(CountryData!$A$1,'Quality check'!$A199-1,'Quality check'!CA$1-1)=0,"",OFFSET(CountryData!$A$1,'Quality check'!$A199-1,'Quality check'!CA$1-1)),"")</f>
        <v/>
      </c>
      <c r="CB199" s="308" t="str">
        <f ca="1">IF(AND(ISNUMBER($A199),ISNUMBER(CB$1)),IF(OFFSET(CountryData!$A$1,'Quality check'!$A199-1,'Quality check'!CB$1-1)=0,"",OFFSET(CountryData!$A$1,'Quality check'!$A199-1,'Quality check'!CB$1-1)),"")</f>
        <v/>
      </c>
      <c r="CC199" s="308" t="str">
        <f ca="1">IF(AND(ISNUMBER($A199),ISNUMBER(CC$1)),IF(OFFSET(CountryData!$A$1,'Quality check'!$A199-1,'Quality check'!CC$1-1)=0,"",OFFSET(CountryData!$A$1,'Quality check'!$A199-1,'Quality check'!CC$1-1)),"")</f>
        <v/>
      </c>
      <c r="CD199" s="308" t="str">
        <f ca="1">IF(AND(ISNUMBER($A199),ISNUMBER(CD$1)),IF(OFFSET(CountryData!$A$1,'Quality check'!$A199-1,'Quality check'!CD$1-1)=0,"",OFFSET(CountryData!$A$1,'Quality check'!$A199-1,'Quality check'!CD$1-1)),"")</f>
        <v/>
      </c>
      <c r="CE199" s="308" t="str">
        <f ca="1">IF(AND(ISNUMBER($A199),ISNUMBER(CE$1)),IF(OFFSET(CountryData!$A$1,'Quality check'!$A199-1,'Quality check'!CE$1-1)=0,"",OFFSET(CountryData!$A$1,'Quality check'!$A199-1,'Quality check'!CE$1-1)),"")</f>
        <v/>
      </c>
      <c r="CF199" s="308" t="str">
        <f ca="1">IF(AND(ISNUMBER($A199),ISNUMBER(CF$1)),IF(OFFSET(CountryData!$A$1,'Quality check'!$A199-1,'Quality check'!CF$1-1)=0,"",OFFSET(CountryData!$A$1,'Quality check'!$A199-1,'Quality check'!CF$1-1)),"")</f>
        <v/>
      </c>
      <c r="CG199" s="308" t="str">
        <f ca="1">IF(AND(ISNUMBER($A199),ISNUMBER(CG$1)),IF(OFFSET(CountryData!$A$1,'Quality check'!$A199-1,'Quality check'!CG$1-1)=0,"",OFFSET(CountryData!$A$1,'Quality check'!$A199-1,'Quality check'!CG$1-1)),"")</f>
        <v/>
      </c>
      <c r="CH199" s="308" t="str">
        <f ca="1">IF(AND(ISNUMBER($A199),ISNUMBER(CH$1)),IF(OFFSET(CountryData!$A$1,'Quality check'!$A199-1,'Quality check'!CH$1-1)=0,"",OFFSET(CountryData!$A$1,'Quality check'!$A199-1,'Quality check'!CH$1-1)),"")</f>
        <v/>
      </c>
      <c r="CI199" s="308" t="str">
        <f ca="1">IF(AND(ISNUMBER($A199),ISNUMBER(CI$1)),IF(OFFSET(CountryData!$A$1,'Quality check'!$A199-1,'Quality check'!CI$1-1)=0,"",OFFSET(CountryData!$A$1,'Quality check'!$A199-1,'Quality check'!CI$1-1)),"")</f>
        <v/>
      </c>
      <c r="CJ199" s="308" t="str">
        <f ca="1">IF(AND(ISNUMBER($A199),ISNUMBER(CJ$1)),IF(OFFSET(CountryData!$A$1,'Quality check'!$A199-1,'Quality check'!CJ$1-1)=0,"",OFFSET(CountryData!$A$1,'Quality check'!$A199-1,'Quality check'!CJ$1-1)),"")</f>
        <v/>
      </c>
      <c r="CK199" s="202" t="str">
        <f ca="1">IF(AND(ISNUMBER($A199),ISNUMBER(CK$1)),IF(OFFSET(CountryData!$A$1,'Quality check'!$A199-1,'Quality check'!CK$1-1)=0,"",OFFSET(CountryData!$A$1,'Quality check'!$A199-1,'Quality check'!CK$1-1)),"")</f>
        <v/>
      </c>
      <c r="CL199" s="308" t="str">
        <f ca="1">IF(AND(ISNUMBER($A199),ISNUMBER(CL$1)),IF(OFFSET(CountryData!$A$1,'Quality check'!$A199-1,'Quality check'!CL$1-1)=0,"",OFFSET(CountryData!$A$1,'Quality check'!$A199-1,'Quality check'!CL$1-1)),"")</f>
        <v/>
      </c>
      <c r="CM199" s="308" t="str">
        <f ca="1">IF(AND(ISNUMBER($A199),ISNUMBER(CM$1)),IF(OFFSET(CountryData!$A$1,'Quality check'!$A199-1,'Quality check'!CM$1-1)=0,"",OFFSET(CountryData!$A$1,'Quality check'!$A199-1,'Quality check'!CM$1-1)),"")</f>
        <v/>
      </c>
      <c r="CN199" s="308" t="str">
        <f ca="1">IF(AND(ISNUMBER($A199),ISNUMBER(CN$1)),IF(OFFSET(CountryData!$A$1,'Quality check'!$A199-1,'Quality check'!CN$1-1)=0,"",OFFSET(CountryData!$A$1,'Quality check'!$A199-1,'Quality check'!CN$1-1)),"")</f>
        <v/>
      </c>
      <c r="CO199" s="308" t="str">
        <f ca="1">IF(AND(ISNUMBER($A199),ISNUMBER(CO$1)),IF(OFFSET(CountryData!$A$1,'Quality check'!$A199-1,'Quality check'!CO$1-1)=0,"",OFFSET(CountryData!$A$1,'Quality check'!$A199-1,'Quality check'!CO$1-1)),"")</f>
        <v/>
      </c>
      <c r="CP199" s="308" t="str">
        <f ca="1">IF(AND(ISNUMBER($A199),ISNUMBER(CP$1)),IF(OFFSET(CountryData!$A$1,'Quality check'!$A199-1,'Quality check'!CP$1-1)=0,"",OFFSET(CountryData!$A$1,'Quality check'!$A199-1,'Quality check'!CP$1-1)),"")</f>
        <v/>
      </c>
      <c r="CQ199" s="308" t="str">
        <f ca="1">IF(AND(ISNUMBER($A199),ISNUMBER(CQ$1)),IF(OFFSET(CountryData!$A$1,'Quality check'!$A199-1,'Quality check'!CQ$1-1)=0,"",OFFSET(CountryData!$A$1,'Quality check'!$A199-1,'Quality check'!CQ$1-1)),"")</f>
        <v/>
      </c>
      <c r="CR199" s="203" t="str">
        <f ca="1">IF(AND(ISNUMBER($A199),ISNUMBER(CR$1)),IF(OFFSET(CountryData!$A$1,'Quality check'!$A199-1,'Quality check'!CR$1-1)=0,"",OFFSET(CountryData!$A$1,'Quality check'!$A199-1,'Quality check'!CR$1-1)),"")</f>
        <v/>
      </c>
      <c r="CS199" s="203" t="str">
        <f ca="1">IF(AND(ISNUMBER($A199),ISNUMBER(CS$1)),IF(OFFSET(CountryData!$A$1,'Quality check'!$A199-1,'Quality check'!CS$1-1)=0,"",OFFSET(CountryData!$A$1,'Quality check'!$A199-1,'Quality check'!CS$1-1)),"")</f>
        <v/>
      </c>
      <c r="CT199" s="203" t="str">
        <f ca="1">IF(AND(ISNUMBER($A199),ISNUMBER(CT$1)),IF(OFFSET(CountryData!$A$1,'Quality check'!$A199-1,'Quality check'!CT$1-1)=0,"",OFFSET(CountryData!$A$1,'Quality check'!$A199-1,'Quality check'!CT$1-1)),"")</f>
        <v/>
      </c>
      <c r="CU199" s="203" t="str">
        <f ca="1">IF(AND(ISNUMBER($A199),ISNUMBER(CU$1)),IF(OFFSET(CountryData!$A$1,'Quality check'!$A199-1,'Quality check'!CU$1-1)=0,"",OFFSET(CountryData!$A$1,'Quality check'!$A199-1,'Quality check'!CU$1-1)),"")</f>
        <v/>
      </c>
      <c r="CV199" s="203" t="str">
        <f ca="1">IF(AND(ISNUMBER($A199),ISNUMBER(CV$1)),IF(OFFSET(CountryData!$A$1,'Quality check'!$A199-1,'Quality check'!CV$1-1)=0,"",OFFSET(CountryData!$A$1,'Quality check'!$A199-1,'Quality check'!CV$1-1)),"")</f>
        <v/>
      </c>
      <c r="CW199" s="203" t="str">
        <f ca="1">IF(AND(ISNUMBER($A199),ISNUMBER(CW$1)),IF(OFFSET(CountryData!$A$1,'Quality check'!$A199-1,'Quality check'!CW$1-1)=0,"",OFFSET(CountryData!$A$1,'Quality check'!$A199-1,'Quality check'!CW$1-1)),"")</f>
        <v/>
      </c>
      <c r="CX199" s="203" t="str">
        <f ca="1">IF(AND(ISNUMBER($A199),ISNUMBER(CX$1)),IF(OFFSET(CountryData!$A$1,'Quality check'!$A199-1,'Quality check'!CX$1-1)=0,"",OFFSET(CountryData!$A$1,'Quality check'!$A199-1,'Quality check'!CX$1-1)),"")</f>
        <v/>
      </c>
      <c r="CY199" s="203" t="str">
        <f ca="1">IF(AND(ISNUMBER($A199),ISNUMBER(CY$1)),IF(OFFSET(CountryData!$A$1,'Quality check'!$A199-1,'Quality check'!CY$1-1)=0,"",OFFSET(CountryData!$A$1,'Quality check'!$A199-1,'Quality check'!CY$1-1)),"")</f>
        <v/>
      </c>
      <c r="CZ199" s="308" t="str">
        <f ca="1">IF(AND(ISNUMBER($A199),ISNUMBER(CZ$1)),IF(OFFSET(CountryData!$A$1,'Quality check'!$A199-1,'Quality check'!CZ$1-1)=0,"",OFFSET(CountryData!$A$1,'Quality check'!$A199-1,'Quality check'!CZ$1-1)),"")</f>
        <v/>
      </c>
      <c r="DA199" s="308" t="str">
        <f ca="1">IF(AND(ISNUMBER($A199),ISNUMBER(DA$1)),IF(OFFSET(CountryData!$A$1,'Quality check'!$A199-1,'Quality check'!DA$1-1)=0,"",OFFSET(CountryData!$A$1,'Quality check'!$A199-1,'Quality check'!DA$1-1)),"")</f>
        <v/>
      </c>
      <c r="DB199" s="202" t="str">
        <f ca="1">IF(AND(ISNUMBER($A199),ISNUMBER(DB$1)),IF(OFFSET(CountryData!$A$1,'Quality check'!$A199-1,'Quality check'!DB$1-1)=0,"",OFFSET(CountryData!$A$1,'Quality check'!$A199-1,'Quality check'!DB$1-1)),"")</f>
        <v/>
      </c>
      <c r="DC199" s="308" t="str">
        <f ca="1">IF(AND(ISNUMBER($A199),ISNUMBER(DC$1)),IF(OFFSET(CountryData!$A$1,'Quality check'!$A199-1,'Quality check'!DC$1-1)=0,"",OFFSET(CountryData!$A$1,'Quality check'!$A199-1,'Quality check'!DC$1-1)),"")</f>
        <v/>
      </c>
      <c r="DD199" s="308" t="str">
        <f ca="1">IF(AND(ISNUMBER($A199),ISNUMBER(DD$1)),IF(OFFSET(CountryData!$A$1,'Quality check'!$A199-1,'Quality check'!DD$1-1)=0,"",OFFSET(CountryData!$A$1,'Quality check'!$A199-1,'Quality check'!DD$1-1)),"")</f>
        <v/>
      </c>
      <c r="DE199" s="202" t="str">
        <f ca="1">IF(AND(ISNUMBER($A199),ISNUMBER(DE$1)),IF(OFFSET(CountryData!$A$1,'Quality check'!$A199-1,'Quality check'!DE$1-1)=0,"",OFFSET(CountryData!$A$1,'Quality check'!$A199-1,'Quality check'!DE$1-1)),"")</f>
        <v/>
      </c>
      <c r="DF199" s="203" t="str">
        <f ca="1">IF(AND(ISNUMBER($A199),ISNUMBER(DF$1)),IF(OFFSET(CountryData!$A$1,'Quality check'!$A199-1,'Quality check'!DF$1-1)=0,"",OFFSET(CountryData!$A$1,'Quality check'!$A199-1,'Quality check'!DF$1-1)),"")</f>
        <v/>
      </c>
      <c r="DG199" s="308" t="str">
        <f ca="1">IF(AND(ISNUMBER($A199),ISNUMBER(DG$1)),IF(OFFSET(CountryData!$A$1,'Quality check'!$A199-1,'Quality check'!DG$1-1)=0,"",OFFSET(CountryData!$A$1,'Quality check'!$A199-1,'Quality check'!DG$1-1)),"")</f>
        <v/>
      </c>
      <c r="DH199" s="203" t="str">
        <f ca="1">IF(AND(ISNUMBER($A199),ISNUMBER(DH$1)),IF(OFFSET(CountryData!$A$1,'Quality check'!$A199-1,'Quality check'!DH$1-1)=0,"",OFFSET(CountryData!$A$1,'Quality check'!$A199-1,'Quality check'!DH$1-1)),"")</f>
        <v/>
      </c>
      <c r="DI199" s="308" t="str">
        <f ca="1">IF(AND(ISNUMBER($A199),ISNUMBER(DI$1)),IF(OFFSET(CountryData!$A$1,'Quality check'!$A199-1,'Quality check'!DI$1-1)=0,"",OFFSET(CountryData!$A$1,'Quality check'!$A199-1,'Quality check'!DI$1-1)),"")</f>
        <v/>
      </c>
      <c r="DJ199" s="308" t="str">
        <f ca="1">IF(AND(ISNUMBER($A199),ISNUMBER(DJ$1)),IF(OFFSET(CountryData!$A$1,'Quality check'!$A199-1,'Quality check'!DJ$1-1)=0,"",OFFSET(CountryData!$A$1,'Quality check'!$A199-1,'Quality check'!DJ$1-1)),"")</f>
        <v/>
      </c>
      <c r="DK199" s="203" t="str">
        <f ca="1">IF(AND(ISNUMBER($A199),ISNUMBER(DK$1)),IF(OFFSET(CountryData!$A$1,'Quality check'!$A199-1,'Quality check'!DK$1-1)=0,"",OFFSET(CountryData!$A$1,'Quality check'!$A199-1,'Quality check'!DK$1-1)),"")</f>
        <v/>
      </c>
      <c r="DL199" s="203" t="str">
        <f ca="1">IF(AND(ISNUMBER($A199),ISNUMBER(DL$1)),IF(OFFSET(CountryData!$A$1,'Quality check'!$A199-1,'Quality check'!DL$1-1)=0,"",OFFSET(CountryData!$A$1,'Quality check'!$A199-1,'Quality check'!DL$1-1)),"")</f>
        <v/>
      </c>
      <c r="DM199" s="203" t="str">
        <f ca="1">IF(AND(ISNUMBER($A199),ISNUMBER(DM$1)),IF(OFFSET(CountryData!$A$1,'Quality check'!$A199-1,'Quality check'!DM$1-1)=0,"",OFFSET(CountryData!$A$1,'Quality check'!$A199-1,'Quality check'!DM$1-1)),"")</f>
        <v/>
      </c>
      <c r="DN199" s="203" t="str">
        <f ca="1">IF(AND(ISNUMBER($A199),ISNUMBER(DN$1)),IF(OFFSET(CountryData!$A$1,'Quality check'!$A199-1,'Quality check'!DN$1-1)=0,"",OFFSET(CountryData!$A$1,'Quality check'!$A199-1,'Quality check'!DN$1-1)),"")</f>
        <v/>
      </c>
      <c r="DO199" t="str">
        <f ca="1">IF(AND(ISNUMBER($A199),ISNUMBER(DO$1)),IF(OFFSET(CountryData!$A$1,'Quality check'!$A199-1,'Quality check'!DO$1-1)=0,"",OFFSET(CountryData!$A$1,'Quality check'!$A199-1,'Quality check'!DO$1-1)),"")</f>
        <v/>
      </c>
      <c r="DP199" t="str">
        <f ca="1">IF(AND(ISNUMBER($A199),ISNUMBER(DP$1)),IF(OFFSET(CountryData!$A$1,'Quality check'!$A199-1,'Quality check'!DP$1-1)=0,"",OFFSET(CountryData!$A$1,'Quality check'!$A199-1,'Quality check'!DP$1-1)),"")</f>
        <v/>
      </c>
      <c r="EF199" t="str">
        <f t="shared" si="17"/>
        <v/>
      </c>
      <c r="EG199" t="str">
        <f t="shared" si="18"/>
        <v/>
      </c>
      <c r="EH199" t="str">
        <f t="shared" si="16"/>
        <v/>
      </c>
    </row>
    <row r="200" spans="1:138" x14ac:dyDescent="0.25">
      <c r="A200" s="114" t="str">
        <f>IF(ISNUMBER(MATCH(C200,CountryData!$EM:$EM,0)),MATCH(C200,CountryData!$EM:$EM,0),"")</f>
        <v/>
      </c>
      <c r="F200" s="203" t="str">
        <f ca="1">IF(AND(ISNUMBER($A200),ISNUMBER(F$1)),IF(OFFSET(CountryData!$A$1,'Quality check'!$A200-1,'Quality check'!F$1-1)=0,"",OFFSET(CountryData!$A$1,'Quality check'!$A200-1,'Quality check'!F$1-1)),"")</f>
        <v/>
      </c>
      <c r="G200" s="203" t="str">
        <f ca="1">IF(AND(ISNUMBER($A200),ISNUMBER(G$1)),IF(OFFSET(CountryData!$A$1,'Quality check'!$A200-1,'Quality check'!G$1-1)=0,"",OFFSET(CountryData!$A$1,'Quality check'!$A200-1,'Quality check'!G$1-1)),"")</f>
        <v/>
      </c>
      <c r="H200" s="202" t="str">
        <f ca="1">IF(AND(ISNUMBER($A200),ISNUMBER(H$1)),IF(OFFSET(CountryData!$A$1,'Quality check'!$A200-1,'Quality check'!H$1-1)=0,"",OFFSET(CountryData!$A$1,'Quality check'!$A200-1,'Quality check'!H$1-1)),"")</f>
        <v/>
      </c>
      <c r="I200" s="202" t="str">
        <f ca="1">IF(AND(ISNUMBER($A200),ISNUMBER(I$1)),IF(OFFSET(CountryData!$A$1,'Quality check'!$A200-1,'Quality check'!I$1-1)=0,"",OFFSET(CountryData!$A$1,'Quality check'!$A200-1,'Quality check'!I$1-1)),"")</f>
        <v/>
      </c>
      <c r="J200" s="203" t="str">
        <f ca="1">IF(AND(ISNUMBER($A200),ISNUMBER(J$1)),IF(OFFSET(CountryData!$A$1,'Quality check'!$A200-1,'Quality check'!J$1-1)=0,"",OFFSET(CountryData!$A$1,'Quality check'!$A200-1,'Quality check'!J$1-1)),"")</f>
        <v/>
      </c>
      <c r="K200" s="203" t="str">
        <f ca="1">IF(AND(ISNUMBER($A200),ISNUMBER(K$1)),IF(OFFSET(CountryData!$A$1,'Quality check'!$A200-1,'Quality check'!K$1-1)=0,"",OFFSET(CountryData!$A$1,'Quality check'!$A200-1,'Quality check'!K$1-1)),"")</f>
        <v/>
      </c>
      <c r="L200" s="203" t="str">
        <f ca="1">IF(AND(ISNUMBER($A200),ISNUMBER(L$1)),IF(OFFSET(CountryData!$A$1,'Quality check'!$A200-1,'Quality check'!L$1-1)=0,"",OFFSET(CountryData!$A$1,'Quality check'!$A200-1,'Quality check'!L$1-1)),"")</f>
        <v/>
      </c>
      <c r="M200" s="203" t="str">
        <f ca="1">IF(AND(ISNUMBER($A200),ISNUMBER(M$1)),IF(OFFSET(CountryData!$A$1,'Quality check'!$A200-1,'Quality check'!M$1-1)=0,"",OFFSET(CountryData!$A$1,'Quality check'!$A200-1,'Quality check'!M$1-1)),"")</f>
        <v/>
      </c>
      <c r="N200" s="203" t="str">
        <f ca="1">IF(AND(ISNUMBER($A200),ISNUMBER(N$1)),IF(OFFSET(CountryData!$A$1,'Quality check'!$A200-1,'Quality check'!N$1-1)=0,"",OFFSET(CountryData!$A$1,'Quality check'!$A200-1,'Quality check'!N$1-1)),"")</f>
        <v/>
      </c>
      <c r="O200" s="203" t="str">
        <f ca="1">IF(AND(ISNUMBER($A200),ISNUMBER(O$1)),IF(OFFSET(CountryData!$A$1,'Quality check'!$A200-1,'Quality check'!O$1-1)=0,"",OFFSET(CountryData!$A$1,'Quality check'!$A200-1,'Quality check'!O$1-1)),"")</f>
        <v/>
      </c>
      <c r="P200" s="203" t="str">
        <f ca="1">IF(AND(ISNUMBER($A200),ISNUMBER(P$1)),IF(OFFSET(CountryData!$A$1,'Quality check'!$A200-1,'Quality check'!P$1-1)=0,"",OFFSET(CountryData!$A$1,'Quality check'!$A200-1,'Quality check'!P$1-1)),"")</f>
        <v/>
      </c>
      <c r="Q200" s="203" t="str">
        <f ca="1">IF(AND(ISNUMBER($A200),ISNUMBER(Q$1)),IF(OFFSET(CountryData!$A$1,'Quality check'!$A200-1,'Quality check'!Q$1-1)=0,"",OFFSET(CountryData!$A$1,'Quality check'!$A200-1,'Quality check'!Q$1-1)),"")</f>
        <v/>
      </c>
      <c r="R200" s="203" t="str">
        <f ca="1">IF(AND(ISNUMBER($A200),ISNUMBER(R$1)),IF(OFFSET(CountryData!$A$1,'Quality check'!$A200-1,'Quality check'!R$1-1)=0,"",OFFSET(CountryData!$A$1,'Quality check'!$A200-1,'Quality check'!R$1-1)),"")</f>
        <v/>
      </c>
      <c r="S200" s="203" t="str">
        <f ca="1">IF(AND(ISNUMBER($A200),ISNUMBER(S$1)),IF(OFFSET(CountryData!$A$1,'Quality check'!$A200-1,'Quality check'!S$1-1)=0,"",OFFSET(CountryData!$A$1,'Quality check'!$A200-1,'Quality check'!S$1-1)),"")</f>
        <v/>
      </c>
      <c r="T200" s="202" t="str">
        <f ca="1">IF(AND(ISNUMBER($A200),ISNUMBER(T$1)),IF(OFFSET(CountryData!$A$1,'Quality check'!$A200-1,'Quality check'!T$1-1)=0,"",OFFSET(CountryData!$A$1,'Quality check'!$A200-1,'Quality check'!T$1-1)),"")</f>
        <v/>
      </c>
      <c r="U200" s="203" t="str">
        <f ca="1">IF(AND(ISNUMBER($A200),ISNUMBER(U$1)),IF(OFFSET(CountryData!$A$1,'Quality check'!$A200-1,'Quality check'!U$1-1)=0,"",OFFSET(CountryData!$A$1,'Quality check'!$A200-1,'Quality check'!U$1-1)),"")</f>
        <v/>
      </c>
      <c r="V200" s="203" t="str">
        <f ca="1">IF(AND(ISNUMBER($A200),ISNUMBER(V$1)),IF(OFFSET(CountryData!$A$1,'Quality check'!$A200-1,'Quality check'!V$1-1)=0,"",OFFSET(CountryData!$A$1,'Quality check'!$A200-1,'Quality check'!V$1-1)),"")</f>
        <v/>
      </c>
      <c r="W200" s="202" t="str">
        <f ca="1">IF(AND(ISNUMBER($A200),ISNUMBER(W$1)),IF(OFFSET(CountryData!$A$1,'Quality check'!$A200-1,'Quality check'!W$1-1)=0,"",OFFSET(CountryData!$A$1,'Quality check'!$A200-1,'Quality check'!W$1-1)),"")</f>
        <v/>
      </c>
      <c r="X200" s="202" t="str">
        <f ca="1">IF(AND(ISNUMBER($A200),ISNUMBER(X$1)),IF(OFFSET(CountryData!$A$1,'Quality check'!$A200-1,'Quality check'!X$1-1)=0,"",OFFSET(CountryData!$A$1,'Quality check'!$A200-1,'Quality check'!X$1-1)),"")</f>
        <v/>
      </c>
      <c r="Y200" s="202" t="str">
        <f ca="1">IF(AND(ISNUMBER($A200),ISNUMBER(Y$1)),IF(OFFSET(CountryData!$A$1,'Quality check'!$A200-1,'Quality check'!Y$1-1)=0,"",OFFSET(CountryData!$A$1,'Quality check'!$A200-1,'Quality check'!Y$1-1)),"")</f>
        <v/>
      </c>
      <c r="Z200" s="202" t="str">
        <f ca="1">IF(AND(ISNUMBER($A200),ISNUMBER(Z$1)),IF(OFFSET(CountryData!$A$1,'Quality check'!$A200-1,'Quality check'!Z$1-1)=0,"",OFFSET(CountryData!$A$1,'Quality check'!$A200-1,'Quality check'!Z$1-1)),"")</f>
        <v/>
      </c>
      <c r="AA200" s="203" t="str">
        <f ca="1">IF(AND(ISNUMBER($A200),ISNUMBER(AA$1)),IF(OFFSET(CountryData!$A$1,'Quality check'!$A200-1,'Quality check'!AA$1-1)=0,"",OFFSET(CountryData!$A$1,'Quality check'!$A200-1,'Quality check'!AA$1-1)),"")</f>
        <v/>
      </c>
      <c r="AB200" s="203" t="str">
        <f ca="1">IF(AND(ISNUMBER($A200),ISNUMBER(AB$1)),IF(OFFSET(CountryData!$A$1,'Quality check'!$A200-1,'Quality check'!AB$1-1)=0,"",OFFSET(CountryData!$A$1,'Quality check'!$A200-1,'Quality check'!AB$1-1)),"")</f>
        <v/>
      </c>
      <c r="AC200" s="203" t="str">
        <f ca="1">IF(AND(ISNUMBER($A200),ISNUMBER(AC$1)),IF(OFFSET(CountryData!$A$1,'Quality check'!$A200-1,'Quality check'!AC$1-1)=0,"",OFFSET(CountryData!$A$1,'Quality check'!$A200-1,'Quality check'!AC$1-1)),"")</f>
        <v/>
      </c>
      <c r="AD200" s="203" t="str">
        <f ca="1">IF(AND(ISNUMBER($A200),ISNUMBER(AD$1)),IF(OFFSET(CountryData!$A$1,'Quality check'!$A200-1,'Quality check'!AD$1-1)=0,"",OFFSET(CountryData!$A$1,'Quality check'!$A200-1,'Quality check'!AD$1-1)),"")</f>
        <v/>
      </c>
      <c r="AE200" s="202" t="str">
        <f ca="1">IF(AND(ISNUMBER($A200),ISNUMBER(AE$1)),IF(OFFSET(CountryData!$A$1,'Quality check'!$A200-1,'Quality check'!AE$1-1)=0,"",OFFSET(CountryData!$A$1,'Quality check'!$A200-1,'Quality check'!AE$1-1)),"")</f>
        <v/>
      </c>
      <c r="AF200" s="308" t="str">
        <f ca="1">IF(AND(ISNUMBER($A200),ISNUMBER(AF$1)),IF(OFFSET(CountryData!$A$1,'Quality check'!$A200-1,'Quality check'!AF$1-1)=0,"",OFFSET(CountryData!$A$1,'Quality check'!$A200-1,'Quality check'!AF$1-1)),"")</f>
        <v/>
      </c>
      <c r="AG200" s="203" t="str">
        <f ca="1">IF(AND(ISNUMBER($A200),ISNUMBER(AG$1)),IF(OFFSET(CountryData!$A$1,'Quality check'!$A200-1,'Quality check'!AG$1-1)=0,"",OFFSET(CountryData!$A$1,'Quality check'!$A200-1,'Quality check'!AG$1-1)),"")</f>
        <v/>
      </c>
      <c r="AH200" s="203" t="str">
        <f ca="1">IF(AND(ISNUMBER($A200),ISNUMBER(AH$1)),IF(OFFSET(CountryData!$A$1,'Quality check'!$A200-1,'Quality check'!AH$1-1)=0,"",OFFSET(CountryData!$A$1,'Quality check'!$A200-1,'Quality check'!AH$1-1)),"")</f>
        <v/>
      </c>
      <c r="AI200" s="203" t="str">
        <f ca="1">IF(AND(ISNUMBER($A200),ISNUMBER(AI$1)),IF(OFFSET(CountryData!$A$1,'Quality check'!$A200-1,'Quality check'!AI$1-1)=0,"",OFFSET(CountryData!$A$1,'Quality check'!$A200-1,'Quality check'!AI$1-1)),"")</f>
        <v/>
      </c>
      <c r="AJ200" s="202" t="str">
        <f ca="1">IF(AND(ISNUMBER($A200),ISNUMBER(AJ$1)),IF(OFFSET(CountryData!$A$1,'Quality check'!$A200-1,'Quality check'!AJ$1-1)=0,"",OFFSET(CountryData!$A$1,'Quality check'!$A200-1,'Quality check'!AJ$1-1)),"")</f>
        <v/>
      </c>
      <c r="AK200" s="202" t="str">
        <f ca="1">IF(AND(ISNUMBER($A200),ISNUMBER(AK$1)),IF(OFFSET(CountryData!$A$1,'Quality check'!$A200-1,'Quality check'!AK$1-1)=0,"",OFFSET(CountryData!$A$1,'Quality check'!$A200-1,'Quality check'!AK$1-1)),"")</f>
        <v/>
      </c>
      <c r="AL200" s="202" t="str">
        <f ca="1">IF(AND(ISNUMBER($A200),ISNUMBER(AL$1)),IF(OFFSET(CountryData!$A$1,'Quality check'!$A200-1,'Quality check'!AL$1-1)=0,"",OFFSET(CountryData!$A$1,'Quality check'!$A200-1,'Quality check'!AL$1-1)),"")</f>
        <v/>
      </c>
      <c r="AM200" s="202" t="str">
        <f ca="1">IF(AND(ISNUMBER($A200),ISNUMBER(AM$1)),IF(OFFSET(CountryData!$A$1,'Quality check'!$A200-1,'Quality check'!AM$1-1)=0,"",OFFSET(CountryData!$A$1,'Quality check'!$A200-1,'Quality check'!AM$1-1)),"")</f>
        <v/>
      </c>
      <c r="AN200" s="202" t="str">
        <f ca="1">IF(AND(ISNUMBER($A200),ISNUMBER(AN$1)),IF(OFFSET(CountryData!$A$1,'Quality check'!$A200-1,'Quality check'!AN$1-1)=0,"",OFFSET(CountryData!$A$1,'Quality check'!$A200-1,'Quality check'!AN$1-1)),"")</f>
        <v/>
      </c>
      <c r="AO200" s="203" t="str">
        <f ca="1">IF(AND(ISNUMBER($A200),ISNUMBER(AO$1)),IF(OFFSET(CountryData!$A$1,'Quality check'!$A200-1,'Quality check'!AO$1-1)=0,"",OFFSET(CountryData!$A$1,'Quality check'!$A200-1,'Quality check'!AO$1-1)),"")</f>
        <v/>
      </c>
      <c r="AP200" s="203" t="str">
        <f ca="1">IF(AND(ISNUMBER($A200),ISNUMBER(AP$1)),IF(OFFSET(CountryData!$A$1,'Quality check'!$A200-1,'Quality check'!AP$1-1)=0,"",OFFSET(CountryData!$A$1,'Quality check'!$A200-1,'Quality check'!AP$1-1)),"")</f>
        <v/>
      </c>
      <c r="AQ200" s="202" t="str">
        <f ca="1">IF(AND(ISNUMBER($A200),ISNUMBER(AQ$1)),IF(OFFSET(CountryData!$A$1,'Quality check'!$A200-1,'Quality check'!AQ$1-1)=0,"",OFFSET(CountryData!$A$1,'Quality check'!$A200-1,'Quality check'!AQ$1-1)),"")</f>
        <v/>
      </c>
      <c r="AR200" s="202" t="str">
        <f ca="1">IF(AND(ISNUMBER($A200),ISNUMBER(AR$1)),IF(OFFSET(CountryData!$A$1,'Quality check'!$A200-1,'Quality check'!AR$1-1)=0,"",OFFSET(CountryData!$A$1,'Quality check'!$A200-1,'Quality check'!AR$1-1)),"")</f>
        <v/>
      </c>
      <c r="AS200" s="202" t="str">
        <f ca="1">IF(AND(ISNUMBER($A200),ISNUMBER(AS$1)),IF(OFFSET(CountryData!$A$1,'Quality check'!$A200-1,'Quality check'!AS$1-1)=0,"",OFFSET(CountryData!$A$1,'Quality check'!$A200-1,'Quality check'!AS$1-1)),"")</f>
        <v/>
      </c>
      <c r="AT200" s="202" t="str">
        <f ca="1">IF(AND(ISNUMBER($A200),ISNUMBER(AT$1)),IF(OFFSET(CountryData!$A$1,'Quality check'!$A200-1,'Quality check'!AT$1-1)=0,"",OFFSET(CountryData!$A$1,'Quality check'!$A200-1,'Quality check'!AT$1-1)),"")</f>
        <v/>
      </c>
      <c r="AU200" s="202" t="str">
        <f ca="1">IF(AND(ISNUMBER($A200),ISNUMBER(AU$1)),IF(OFFSET(CountryData!$A$1,'Quality check'!$A200-1,'Quality check'!AU$1-1)=0,"",OFFSET(CountryData!$A$1,'Quality check'!$A200-1,'Quality check'!AU$1-1)),"")</f>
        <v/>
      </c>
      <c r="AV200" s="202" t="str">
        <f ca="1">IF(AND(ISNUMBER($A200),ISNUMBER(AV$1)),IF(OFFSET(CountryData!$A$1,'Quality check'!$A200-1,'Quality check'!AV$1-1)=0,"",OFFSET(CountryData!$A$1,'Quality check'!$A200-1,'Quality check'!AV$1-1)),"")</f>
        <v/>
      </c>
      <c r="AW200" s="203" t="str">
        <f ca="1">IF(AND(ISNUMBER($A200),ISNUMBER(AW$1)),IF(OFFSET(CountryData!$A$1,'Quality check'!$A200-1,'Quality check'!AW$1-1)=0,"",OFFSET(CountryData!$A$1,'Quality check'!$A200-1,'Quality check'!AW$1-1)),"")</f>
        <v/>
      </c>
      <c r="AX200" s="203" t="str">
        <f ca="1">IF(AND(ISNUMBER($A200),ISNUMBER(AX$1)),IF(OFFSET(CountryData!$A$1,'Quality check'!$A200-1,'Quality check'!AX$1-1)=0,"",OFFSET(CountryData!$A$1,'Quality check'!$A200-1,'Quality check'!AX$1-1)),"")</f>
        <v/>
      </c>
      <c r="AY200" s="202" t="str">
        <f ca="1">IF(AND(ISNUMBER($A200),ISNUMBER(AY$1)),IF(OFFSET(CountryData!$A$1,'Quality check'!$A200-1,'Quality check'!AY$1-1)=0,"",OFFSET(CountryData!$A$1,'Quality check'!$A200-1,'Quality check'!AY$1-1)),"")</f>
        <v/>
      </c>
      <c r="AZ200" s="202" t="str">
        <f ca="1">IF(AND(ISNUMBER($A200),ISNUMBER(AZ$1)),IF(OFFSET(CountryData!$A$1,'Quality check'!$A200-1,'Quality check'!AZ$1-1)=0,"",OFFSET(CountryData!$A$1,'Quality check'!$A200-1,'Quality check'!AZ$1-1)),"")</f>
        <v/>
      </c>
      <c r="BA200" s="202" t="str">
        <f ca="1">IF(AND(ISNUMBER($A200),ISNUMBER(BA$1)),IF(OFFSET(CountryData!$A$1,'Quality check'!$A200-1,'Quality check'!BA$1-1)=0,"",OFFSET(CountryData!$A$1,'Quality check'!$A200-1,'Quality check'!BA$1-1)),"")</f>
        <v/>
      </c>
      <c r="BB200" s="202" t="str">
        <f ca="1">IF(AND(ISNUMBER($A200),ISNUMBER(BB$1)),IF(OFFSET(CountryData!$A$1,'Quality check'!$A200-1,'Quality check'!BB$1-1)=0,"",OFFSET(CountryData!$A$1,'Quality check'!$A200-1,'Quality check'!BB$1-1)),"")</f>
        <v/>
      </c>
      <c r="BC200" s="202" t="str">
        <f ca="1">IF(AND(ISNUMBER($A200),ISNUMBER(BC$1)),IF(OFFSET(CountryData!$A$1,'Quality check'!$A200-1,'Quality check'!BC$1-1)=0,"",OFFSET(CountryData!$A$1,'Quality check'!$A200-1,'Quality check'!BC$1-1)),"")</f>
        <v/>
      </c>
      <c r="BD200" s="313" t="str">
        <f ca="1">IF(AND(ISNUMBER($A200),ISNUMBER(BD$1)),IF(OFFSET(CountryData!$A$1,'Quality check'!$A200-1,'Quality check'!BD$1-1)=0,"",OFFSET(CountryData!$A$1,'Quality check'!$A200-1,'Quality check'!BD$1-1)),"")</f>
        <v/>
      </c>
      <c r="BE200" s="313" t="str">
        <f ca="1">IF(AND(ISNUMBER($A200),ISNUMBER(BE$1)),IF(OFFSET(CountryData!$A$1,'Quality check'!$A200-1,'Quality check'!BE$1-1)=0,"",OFFSET(CountryData!$A$1,'Quality check'!$A200-1,'Quality check'!BE$1-1)),"")</f>
        <v/>
      </c>
      <c r="BF200" s="313" t="str">
        <f ca="1">IF(AND(ISNUMBER($A200),ISNUMBER(BF$1)),IF(OFFSET(CountryData!$A$1,'Quality check'!$A200-1,'Quality check'!BF$1-1)=0,"",OFFSET(CountryData!$A$1,'Quality check'!$A200-1,'Quality check'!BF$1-1)),"")</f>
        <v/>
      </c>
      <c r="BG200" s="203" t="str">
        <f ca="1">IF(AND(ISNUMBER($A200),ISNUMBER(BG$1)),IF(OFFSET(CountryData!$A$1,'Quality check'!$A200-1,'Quality check'!BG$1-1)=0,"",OFFSET(CountryData!$A$1,'Quality check'!$A200-1,'Quality check'!BG$1-1)),"")</f>
        <v/>
      </c>
      <c r="BH200" s="202" t="str">
        <f ca="1">IF(AND(ISNUMBER($A200),ISNUMBER(BH$1)),IF(OFFSET(CountryData!$A$1,'Quality check'!$A200-1,'Quality check'!BH$1-1)=0,"",OFFSET(CountryData!$A$1,'Quality check'!$A200-1,'Quality check'!BH$1-1)),"")</f>
        <v/>
      </c>
      <c r="BI200" s="203" t="str">
        <f ca="1">IF(AND(ISNUMBER($A200),ISNUMBER(BI$1)),IF(OFFSET(CountryData!$A$1,'Quality check'!$A200-1,'Quality check'!BI$1-1)=0,"",OFFSET(CountryData!$A$1,'Quality check'!$A200-1,'Quality check'!BI$1-1)),"")</f>
        <v/>
      </c>
      <c r="BJ200" s="202" t="str">
        <f ca="1">IF(AND(ISNUMBER($A200),ISNUMBER(BJ$1)),IF(OFFSET(CountryData!$A$1,'Quality check'!$A200-1,'Quality check'!BJ$1-1)=0,"",OFFSET(CountryData!$A$1,'Quality check'!$A200-1,'Quality check'!BJ$1-1)),"")</f>
        <v/>
      </c>
      <c r="BK200" s="202" t="str">
        <f ca="1">IF(AND(ISNUMBER($A200),ISNUMBER(BK$1)),IF(OFFSET(CountryData!$A$1,'Quality check'!$A200-1,'Quality check'!BK$1-1)=0,"",OFFSET(CountryData!$A$1,'Quality check'!$A200-1,'Quality check'!BK$1-1)),"")</f>
        <v/>
      </c>
      <c r="BL200" s="308" t="str">
        <f ca="1">IF(AND(ISNUMBER($A200),ISNUMBER(BL$1)),IF(OFFSET(CountryData!$A$1,'Quality check'!$A200-1,'Quality check'!BL$1-1)=0,"",OFFSET(CountryData!$A$1,'Quality check'!$A200-1,'Quality check'!BL$1-1)),"")</f>
        <v/>
      </c>
      <c r="BM200" s="308" t="str">
        <f ca="1">IF(AND(ISNUMBER($A200),ISNUMBER(BM$1)),IF(OFFSET(CountryData!$A$1,'Quality check'!$A200-1,'Quality check'!BM$1-1)=0,"",OFFSET(CountryData!$A$1,'Quality check'!$A200-1,'Quality check'!BM$1-1)),"")</f>
        <v/>
      </c>
      <c r="BN200" s="308" t="str">
        <f ca="1">IF(AND(ISNUMBER($A200),ISNUMBER(BN$1)),IF(OFFSET(CountryData!$A$1,'Quality check'!$A200-1,'Quality check'!BN$1-1)=0,"",OFFSET(CountryData!$A$1,'Quality check'!$A200-1,'Quality check'!BN$1-1)),"")</f>
        <v/>
      </c>
      <c r="BO200" s="308" t="str">
        <f ca="1">IF(AND(ISNUMBER($A200),ISNUMBER(BO$1)),IF(OFFSET(CountryData!$A$1,'Quality check'!$A200-1,'Quality check'!BO$1-1)=0,"",OFFSET(CountryData!$A$1,'Quality check'!$A200-1,'Quality check'!BO$1-1)),"")</f>
        <v/>
      </c>
      <c r="BP200" s="308" t="str">
        <f ca="1">IF(AND(ISNUMBER($A200),ISNUMBER(BP$1)),IF(OFFSET(CountryData!$A$1,'Quality check'!$A200-1,'Quality check'!BP$1-1)=0,"",OFFSET(CountryData!$A$1,'Quality check'!$A200-1,'Quality check'!BP$1-1)),"")</f>
        <v/>
      </c>
      <c r="BQ200" s="308" t="str">
        <f ca="1">IF(AND(ISNUMBER($A200),ISNUMBER(BQ$1)),IF(OFFSET(CountryData!$A$1,'Quality check'!$A200-1,'Quality check'!BQ$1-1)=0,"",OFFSET(CountryData!$A$1,'Quality check'!$A200-1,'Quality check'!BQ$1-1)),"")</f>
        <v/>
      </c>
      <c r="BR200" s="308" t="str">
        <f ca="1">IF(AND(ISNUMBER($A200),ISNUMBER(BR$1)),IF(OFFSET(CountryData!$A$1,'Quality check'!$A200-1,'Quality check'!BR$1-1)=0,"",OFFSET(CountryData!$A$1,'Quality check'!$A200-1,'Quality check'!BR$1-1)),"")</f>
        <v/>
      </c>
      <c r="BS200" s="308" t="str">
        <f ca="1">IF(AND(ISNUMBER($A200),ISNUMBER(BS$1)),IF(OFFSET(CountryData!$A$1,'Quality check'!$A200-1,'Quality check'!BS$1-1)=0,"",OFFSET(CountryData!$A$1,'Quality check'!$A200-1,'Quality check'!BS$1-1)),"")</f>
        <v/>
      </c>
      <c r="BT200" s="308" t="str">
        <f ca="1">IF(AND(ISNUMBER($A200),ISNUMBER(BT$1)),IF(OFFSET(CountryData!$A$1,'Quality check'!$A200-1,'Quality check'!BT$1-1)=0,"",OFFSET(CountryData!$A$1,'Quality check'!$A200-1,'Quality check'!BT$1-1)),"")</f>
        <v/>
      </c>
      <c r="BU200" s="308" t="str">
        <f ca="1">IF(AND(ISNUMBER($A200),ISNUMBER(BU$1)),IF(OFFSET(CountryData!$A$1,'Quality check'!$A200-1,'Quality check'!BU$1-1)=0,"",OFFSET(CountryData!$A$1,'Quality check'!$A200-1,'Quality check'!BU$1-1)),"")</f>
        <v/>
      </c>
      <c r="BV200" s="308" t="str">
        <f ca="1">IF(AND(ISNUMBER($A200),ISNUMBER(BV$1)),IF(OFFSET(CountryData!$A$1,'Quality check'!$A200-1,'Quality check'!BV$1-1)=0,"",OFFSET(CountryData!$A$1,'Quality check'!$A200-1,'Quality check'!BV$1-1)),"")</f>
        <v/>
      </c>
      <c r="BW200" s="308" t="str">
        <f ca="1">IF(AND(ISNUMBER($A200),ISNUMBER(BW$1)),IF(OFFSET(CountryData!$A$1,'Quality check'!$A200-1,'Quality check'!BW$1-1)=0,"",OFFSET(CountryData!$A$1,'Quality check'!$A200-1,'Quality check'!BW$1-1)),"")</f>
        <v/>
      </c>
      <c r="BX200" s="202" t="str">
        <f ca="1">IF(AND(ISNUMBER($A200),ISNUMBER(BX$1)),IF(OFFSET(CountryData!$A$1,'Quality check'!$A200-1,'Quality check'!BX$1-1)=0,"",OFFSET(CountryData!$A$1,'Quality check'!$A200-1,'Quality check'!BX$1-1)),"")</f>
        <v/>
      </c>
      <c r="BY200" s="308" t="str">
        <f ca="1">IF(AND(ISNUMBER($A200),ISNUMBER(BY$1)),IF(OFFSET(CountryData!$A$1,'Quality check'!$A200-1,'Quality check'!BY$1-1)=0,"",OFFSET(CountryData!$A$1,'Quality check'!$A200-1,'Quality check'!BY$1-1)),"")</f>
        <v/>
      </c>
      <c r="BZ200" s="308" t="str">
        <f ca="1">IF(AND(ISNUMBER($A200),ISNUMBER(BZ$1)),IF(OFFSET(CountryData!$A$1,'Quality check'!$A200-1,'Quality check'!BZ$1-1)=0,"",OFFSET(CountryData!$A$1,'Quality check'!$A200-1,'Quality check'!BZ$1-1)),"")</f>
        <v/>
      </c>
      <c r="CA200" s="308" t="str">
        <f ca="1">IF(AND(ISNUMBER($A200),ISNUMBER(CA$1)),IF(OFFSET(CountryData!$A$1,'Quality check'!$A200-1,'Quality check'!CA$1-1)=0,"",OFFSET(CountryData!$A$1,'Quality check'!$A200-1,'Quality check'!CA$1-1)),"")</f>
        <v/>
      </c>
      <c r="CB200" s="308" t="str">
        <f ca="1">IF(AND(ISNUMBER($A200),ISNUMBER(CB$1)),IF(OFFSET(CountryData!$A$1,'Quality check'!$A200-1,'Quality check'!CB$1-1)=0,"",OFFSET(CountryData!$A$1,'Quality check'!$A200-1,'Quality check'!CB$1-1)),"")</f>
        <v/>
      </c>
      <c r="CC200" s="308" t="str">
        <f ca="1">IF(AND(ISNUMBER($A200),ISNUMBER(CC$1)),IF(OFFSET(CountryData!$A$1,'Quality check'!$A200-1,'Quality check'!CC$1-1)=0,"",OFFSET(CountryData!$A$1,'Quality check'!$A200-1,'Quality check'!CC$1-1)),"")</f>
        <v/>
      </c>
      <c r="CD200" s="308" t="str">
        <f ca="1">IF(AND(ISNUMBER($A200),ISNUMBER(CD$1)),IF(OFFSET(CountryData!$A$1,'Quality check'!$A200-1,'Quality check'!CD$1-1)=0,"",OFFSET(CountryData!$A$1,'Quality check'!$A200-1,'Quality check'!CD$1-1)),"")</f>
        <v/>
      </c>
      <c r="CE200" s="308" t="str">
        <f ca="1">IF(AND(ISNUMBER($A200),ISNUMBER(CE$1)),IF(OFFSET(CountryData!$A$1,'Quality check'!$A200-1,'Quality check'!CE$1-1)=0,"",OFFSET(CountryData!$A$1,'Quality check'!$A200-1,'Quality check'!CE$1-1)),"")</f>
        <v/>
      </c>
      <c r="CF200" s="308" t="str">
        <f ca="1">IF(AND(ISNUMBER($A200),ISNUMBER(CF$1)),IF(OFFSET(CountryData!$A$1,'Quality check'!$A200-1,'Quality check'!CF$1-1)=0,"",OFFSET(CountryData!$A$1,'Quality check'!$A200-1,'Quality check'!CF$1-1)),"")</f>
        <v/>
      </c>
      <c r="CG200" s="308" t="str">
        <f ca="1">IF(AND(ISNUMBER($A200),ISNUMBER(CG$1)),IF(OFFSET(CountryData!$A$1,'Quality check'!$A200-1,'Quality check'!CG$1-1)=0,"",OFFSET(CountryData!$A$1,'Quality check'!$A200-1,'Quality check'!CG$1-1)),"")</f>
        <v/>
      </c>
      <c r="CH200" s="308" t="str">
        <f ca="1">IF(AND(ISNUMBER($A200),ISNUMBER(CH$1)),IF(OFFSET(CountryData!$A$1,'Quality check'!$A200-1,'Quality check'!CH$1-1)=0,"",OFFSET(CountryData!$A$1,'Quality check'!$A200-1,'Quality check'!CH$1-1)),"")</f>
        <v/>
      </c>
      <c r="CI200" s="308" t="str">
        <f ca="1">IF(AND(ISNUMBER($A200),ISNUMBER(CI$1)),IF(OFFSET(CountryData!$A$1,'Quality check'!$A200-1,'Quality check'!CI$1-1)=0,"",OFFSET(CountryData!$A$1,'Quality check'!$A200-1,'Quality check'!CI$1-1)),"")</f>
        <v/>
      </c>
      <c r="CJ200" s="308" t="str">
        <f ca="1">IF(AND(ISNUMBER($A200),ISNUMBER(CJ$1)),IF(OFFSET(CountryData!$A$1,'Quality check'!$A200-1,'Quality check'!CJ$1-1)=0,"",OFFSET(CountryData!$A$1,'Quality check'!$A200-1,'Quality check'!CJ$1-1)),"")</f>
        <v/>
      </c>
      <c r="CK200" s="202" t="str">
        <f ca="1">IF(AND(ISNUMBER($A200),ISNUMBER(CK$1)),IF(OFFSET(CountryData!$A$1,'Quality check'!$A200-1,'Quality check'!CK$1-1)=0,"",OFFSET(CountryData!$A$1,'Quality check'!$A200-1,'Quality check'!CK$1-1)),"")</f>
        <v/>
      </c>
      <c r="CL200" s="308" t="str">
        <f ca="1">IF(AND(ISNUMBER($A200),ISNUMBER(CL$1)),IF(OFFSET(CountryData!$A$1,'Quality check'!$A200-1,'Quality check'!CL$1-1)=0,"",OFFSET(CountryData!$A$1,'Quality check'!$A200-1,'Quality check'!CL$1-1)),"")</f>
        <v/>
      </c>
      <c r="CM200" s="308" t="str">
        <f ca="1">IF(AND(ISNUMBER($A200),ISNUMBER(CM$1)),IF(OFFSET(CountryData!$A$1,'Quality check'!$A200-1,'Quality check'!CM$1-1)=0,"",OFFSET(CountryData!$A$1,'Quality check'!$A200-1,'Quality check'!CM$1-1)),"")</f>
        <v/>
      </c>
      <c r="CN200" s="308" t="str">
        <f ca="1">IF(AND(ISNUMBER($A200),ISNUMBER(CN$1)),IF(OFFSET(CountryData!$A$1,'Quality check'!$A200-1,'Quality check'!CN$1-1)=0,"",OFFSET(CountryData!$A$1,'Quality check'!$A200-1,'Quality check'!CN$1-1)),"")</f>
        <v/>
      </c>
      <c r="CO200" s="308" t="str">
        <f ca="1">IF(AND(ISNUMBER($A200),ISNUMBER(CO$1)),IF(OFFSET(CountryData!$A$1,'Quality check'!$A200-1,'Quality check'!CO$1-1)=0,"",OFFSET(CountryData!$A$1,'Quality check'!$A200-1,'Quality check'!CO$1-1)),"")</f>
        <v/>
      </c>
      <c r="CP200" s="308" t="str">
        <f ca="1">IF(AND(ISNUMBER($A200),ISNUMBER(CP$1)),IF(OFFSET(CountryData!$A$1,'Quality check'!$A200-1,'Quality check'!CP$1-1)=0,"",OFFSET(CountryData!$A$1,'Quality check'!$A200-1,'Quality check'!CP$1-1)),"")</f>
        <v/>
      </c>
      <c r="CQ200" s="308" t="str">
        <f ca="1">IF(AND(ISNUMBER($A200),ISNUMBER(CQ$1)),IF(OFFSET(CountryData!$A$1,'Quality check'!$A200-1,'Quality check'!CQ$1-1)=0,"",OFFSET(CountryData!$A$1,'Quality check'!$A200-1,'Quality check'!CQ$1-1)),"")</f>
        <v/>
      </c>
      <c r="CR200" s="203" t="str">
        <f ca="1">IF(AND(ISNUMBER($A200),ISNUMBER(CR$1)),IF(OFFSET(CountryData!$A$1,'Quality check'!$A200-1,'Quality check'!CR$1-1)=0,"",OFFSET(CountryData!$A$1,'Quality check'!$A200-1,'Quality check'!CR$1-1)),"")</f>
        <v/>
      </c>
      <c r="CS200" s="203" t="str">
        <f ca="1">IF(AND(ISNUMBER($A200),ISNUMBER(CS$1)),IF(OFFSET(CountryData!$A$1,'Quality check'!$A200-1,'Quality check'!CS$1-1)=0,"",OFFSET(CountryData!$A$1,'Quality check'!$A200-1,'Quality check'!CS$1-1)),"")</f>
        <v/>
      </c>
      <c r="CT200" s="203" t="str">
        <f ca="1">IF(AND(ISNUMBER($A200),ISNUMBER(CT$1)),IF(OFFSET(CountryData!$A$1,'Quality check'!$A200-1,'Quality check'!CT$1-1)=0,"",OFFSET(CountryData!$A$1,'Quality check'!$A200-1,'Quality check'!CT$1-1)),"")</f>
        <v/>
      </c>
      <c r="CU200" s="203" t="str">
        <f ca="1">IF(AND(ISNUMBER($A200),ISNUMBER(CU$1)),IF(OFFSET(CountryData!$A$1,'Quality check'!$A200-1,'Quality check'!CU$1-1)=0,"",OFFSET(CountryData!$A$1,'Quality check'!$A200-1,'Quality check'!CU$1-1)),"")</f>
        <v/>
      </c>
      <c r="CV200" s="203" t="str">
        <f ca="1">IF(AND(ISNUMBER($A200),ISNUMBER(CV$1)),IF(OFFSET(CountryData!$A$1,'Quality check'!$A200-1,'Quality check'!CV$1-1)=0,"",OFFSET(CountryData!$A$1,'Quality check'!$A200-1,'Quality check'!CV$1-1)),"")</f>
        <v/>
      </c>
      <c r="CW200" s="203" t="str">
        <f ca="1">IF(AND(ISNUMBER($A200),ISNUMBER(CW$1)),IF(OFFSET(CountryData!$A$1,'Quality check'!$A200-1,'Quality check'!CW$1-1)=0,"",OFFSET(CountryData!$A$1,'Quality check'!$A200-1,'Quality check'!CW$1-1)),"")</f>
        <v/>
      </c>
      <c r="CX200" s="203" t="str">
        <f ca="1">IF(AND(ISNUMBER($A200),ISNUMBER(CX$1)),IF(OFFSET(CountryData!$A$1,'Quality check'!$A200-1,'Quality check'!CX$1-1)=0,"",OFFSET(CountryData!$A$1,'Quality check'!$A200-1,'Quality check'!CX$1-1)),"")</f>
        <v/>
      </c>
      <c r="CY200" s="203" t="str">
        <f ca="1">IF(AND(ISNUMBER($A200),ISNUMBER(CY$1)),IF(OFFSET(CountryData!$A$1,'Quality check'!$A200-1,'Quality check'!CY$1-1)=0,"",OFFSET(CountryData!$A$1,'Quality check'!$A200-1,'Quality check'!CY$1-1)),"")</f>
        <v/>
      </c>
      <c r="CZ200" s="308" t="str">
        <f ca="1">IF(AND(ISNUMBER($A200),ISNUMBER(CZ$1)),IF(OFFSET(CountryData!$A$1,'Quality check'!$A200-1,'Quality check'!CZ$1-1)=0,"",OFFSET(CountryData!$A$1,'Quality check'!$A200-1,'Quality check'!CZ$1-1)),"")</f>
        <v/>
      </c>
      <c r="DA200" s="308" t="str">
        <f ca="1">IF(AND(ISNUMBER($A200),ISNUMBER(DA$1)),IF(OFFSET(CountryData!$A$1,'Quality check'!$A200-1,'Quality check'!DA$1-1)=0,"",OFFSET(CountryData!$A$1,'Quality check'!$A200-1,'Quality check'!DA$1-1)),"")</f>
        <v/>
      </c>
      <c r="DB200" s="202" t="str">
        <f ca="1">IF(AND(ISNUMBER($A200),ISNUMBER(DB$1)),IF(OFFSET(CountryData!$A$1,'Quality check'!$A200-1,'Quality check'!DB$1-1)=0,"",OFFSET(CountryData!$A$1,'Quality check'!$A200-1,'Quality check'!DB$1-1)),"")</f>
        <v/>
      </c>
      <c r="DC200" s="308" t="str">
        <f ca="1">IF(AND(ISNUMBER($A200),ISNUMBER(DC$1)),IF(OFFSET(CountryData!$A$1,'Quality check'!$A200-1,'Quality check'!DC$1-1)=0,"",OFFSET(CountryData!$A$1,'Quality check'!$A200-1,'Quality check'!DC$1-1)),"")</f>
        <v/>
      </c>
      <c r="DD200" s="308" t="str">
        <f ca="1">IF(AND(ISNUMBER($A200),ISNUMBER(DD$1)),IF(OFFSET(CountryData!$A$1,'Quality check'!$A200-1,'Quality check'!DD$1-1)=0,"",OFFSET(CountryData!$A$1,'Quality check'!$A200-1,'Quality check'!DD$1-1)),"")</f>
        <v/>
      </c>
      <c r="DE200" s="202" t="str">
        <f ca="1">IF(AND(ISNUMBER($A200),ISNUMBER(DE$1)),IF(OFFSET(CountryData!$A$1,'Quality check'!$A200-1,'Quality check'!DE$1-1)=0,"",OFFSET(CountryData!$A$1,'Quality check'!$A200-1,'Quality check'!DE$1-1)),"")</f>
        <v/>
      </c>
      <c r="DF200" s="203" t="str">
        <f ca="1">IF(AND(ISNUMBER($A200),ISNUMBER(DF$1)),IF(OFFSET(CountryData!$A$1,'Quality check'!$A200-1,'Quality check'!DF$1-1)=0,"",OFFSET(CountryData!$A$1,'Quality check'!$A200-1,'Quality check'!DF$1-1)),"")</f>
        <v/>
      </c>
      <c r="DG200" s="308" t="str">
        <f ca="1">IF(AND(ISNUMBER($A200),ISNUMBER(DG$1)),IF(OFFSET(CountryData!$A$1,'Quality check'!$A200-1,'Quality check'!DG$1-1)=0,"",OFFSET(CountryData!$A$1,'Quality check'!$A200-1,'Quality check'!DG$1-1)),"")</f>
        <v/>
      </c>
      <c r="DH200" s="203" t="str">
        <f ca="1">IF(AND(ISNUMBER($A200),ISNUMBER(DH$1)),IF(OFFSET(CountryData!$A$1,'Quality check'!$A200-1,'Quality check'!DH$1-1)=0,"",OFFSET(CountryData!$A$1,'Quality check'!$A200-1,'Quality check'!DH$1-1)),"")</f>
        <v/>
      </c>
      <c r="DI200" s="308" t="str">
        <f ca="1">IF(AND(ISNUMBER($A200),ISNUMBER(DI$1)),IF(OFFSET(CountryData!$A$1,'Quality check'!$A200-1,'Quality check'!DI$1-1)=0,"",OFFSET(CountryData!$A$1,'Quality check'!$A200-1,'Quality check'!DI$1-1)),"")</f>
        <v/>
      </c>
      <c r="DJ200" s="308" t="str">
        <f ca="1">IF(AND(ISNUMBER($A200),ISNUMBER(DJ$1)),IF(OFFSET(CountryData!$A$1,'Quality check'!$A200-1,'Quality check'!DJ$1-1)=0,"",OFFSET(CountryData!$A$1,'Quality check'!$A200-1,'Quality check'!DJ$1-1)),"")</f>
        <v/>
      </c>
      <c r="DK200" s="203" t="str">
        <f ca="1">IF(AND(ISNUMBER($A200),ISNUMBER(DK$1)),IF(OFFSET(CountryData!$A$1,'Quality check'!$A200-1,'Quality check'!DK$1-1)=0,"",OFFSET(CountryData!$A$1,'Quality check'!$A200-1,'Quality check'!DK$1-1)),"")</f>
        <v/>
      </c>
      <c r="DL200" s="203" t="str">
        <f ca="1">IF(AND(ISNUMBER($A200),ISNUMBER(DL$1)),IF(OFFSET(CountryData!$A$1,'Quality check'!$A200-1,'Quality check'!DL$1-1)=0,"",OFFSET(CountryData!$A$1,'Quality check'!$A200-1,'Quality check'!DL$1-1)),"")</f>
        <v/>
      </c>
      <c r="DM200" s="203" t="str">
        <f ca="1">IF(AND(ISNUMBER($A200),ISNUMBER(DM$1)),IF(OFFSET(CountryData!$A$1,'Quality check'!$A200-1,'Quality check'!DM$1-1)=0,"",OFFSET(CountryData!$A$1,'Quality check'!$A200-1,'Quality check'!DM$1-1)),"")</f>
        <v/>
      </c>
      <c r="DN200" s="203" t="str">
        <f ca="1">IF(AND(ISNUMBER($A200),ISNUMBER(DN$1)),IF(OFFSET(CountryData!$A$1,'Quality check'!$A200-1,'Quality check'!DN$1-1)=0,"",OFFSET(CountryData!$A$1,'Quality check'!$A200-1,'Quality check'!DN$1-1)),"")</f>
        <v/>
      </c>
      <c r="DO200" t="str">
        <f ca="1">IF(AND(ISNUMBER($A200),ISNUMBER(DO$1)),IF(OFFSET(CountryData!$A$1,'Quality check'!$A200-1,'Quality check'!DO$1-1)=0,"",OFFSET(CountryData!$A$1,'Quality check'!$A200-1,'Quality check'!DO$1-1)),"")</f>
        <v/>
      </c>
      <c r="DP200" t="str">
        <f ca="1">IF(AND(ISNUMBER($A200),ISNUMBER(DP$1)),IF(OFFSET(CountryData!$A$1,'Quality check'!$A200-1,'Quality check'!DP$1-1)=0,"",OFFSET(CountryData!$A$1,'Quality check'!$A200-1,'Quality check'!DP$1-1)),"")</f>
        <v/>
      </c>
      <c r="EF200" t="str">
        <f t="shared" si="17"/>
        <v/>
      </c>
      <c r="EG200" t="str">
        <f t="shared" si="18"/>
        <v/>
      </c>
      <c r="EH200" t="str">
        <f t="shared" si="16"/>
        <v/>
      </c>
    </row>
    <row r="201" spans="1:138" x14ac:dyDescent="0.25">
      <c r="A201" s="114" t="str">
        <f>IF(ISNUMBER(MATCH(C201,CountryData!$EM:$EM,0)),MATCH(C201,CountryData!$EM:$EM,0),"")</f>
        <v/>
      </c>
      <c r="F201" s="203" t="str">
        <f ca="1">IF(AND(ISNUMBER($A201),ISNUMBER(F$1)),IF(OFFSET(CountryData!$A$1,'Quality check'!$A201-1,'Quality check'!F$1-1)=0,"",OFFSET(CountryData!$A$1,'Quality check'!$A201-1,'Quality check'!F$1-1)),"")</f>
        <v/>
      </c>
      <c r="G201" s="203" t="str">
        <f ca="1">IF(AND(ISNUMBER($A201),ISNUMBER(G$1)),IF(OFFSET(CountryData!$A$1,'Quality check'!$A201-1,'Quality check'!G$1-1)=0,"",OFFSET(CountryData!$A$1,'Quality check'!$A201-1,'Quality check'!G$1-1)),"")</f>
        <v/>
      </c>
      <c r="H201" s="202" t="str">
        <f ca="1">IF(AND(ISNUMBER($A201),ISNUMBER(H$1)),IF(OFFSET(CountryData!$A$1,'Quality check'!$A201-1,'Quality check'!H$1-1)=0,"",OFFSET(CountryData!$A$1,'Quality check'!$A201-1,'Quality check'!H$1-1)),"")</f>
        <v/>
      </c>
      <c r="I201" s="202" t="str">
        <f ca="1">IF(AND(ISNUMBER($A201),ISNUMBER(I$1)),IF(OFFSET(CountryData!$A$1,'Quality check'!$A201-1,'Quality check'!I$1-1)=0,"",OFFSET(CountryData!$A$1,'Quality check'!$A201-1,'Quality check'!I$1-1)),"")</f>
        <v/>
      </c>
      <c r="J201" s="203" t="str">
        <f ca="1">IF(AND(ISNUMBER($A201),ISNUMBER(J$1)),IF(OFFSET(CountryData!$A$1,'Quality check'!$A201-1,'Quality check'!J$1-1)=0,"",OFFSET(CountryData!$A$1,'Quality check'!$A201-1,'Quality check'!J$1-1)),"")</f>
        <v/>
      </c>
      <c r="K201" s="203" t="str">
        <f ca="1">IF(AND(ISNUMBER($A201),ISNUMBER(K$1)),IF(OFFSET(CountryData!$A$1,'Quality check'!$A201-1,'Quality check'!K$1-1)=0,"",OFFSET(CountryData!$A$1,'Quality check'!$A201-1,'Quality check'!K$1-1)),"")</f>
        <v/>
      </c>
      <c r="L201" s="203" t="str">
        <f ca="1">IF(AND(ISNUMBER($A201),ISNUMBER(L$1)),IF(OFFSET(CountryData!$A$1,'Quality check'!$A201-1,'Quality check'!L$1-1)=0,"",OFFSET(CountryData!$A$1,'Quality check'!$A201-1,'Quality check'!L$1-1)),"")</f>
        <v/>
      </c>
      <c r="M201" s="203" t="str">
        <f ca="1">IF(AND(ISNUMBER($A201),ISNUMBER(M$1)),IF(OFFSET(CountryData!$A$1,'Quality check'!$A201-1,'Quality check'!M$1-1)=0,"",OFFSET(CountryData!$A$1,'Quality check'!$A201-1,'Quality check'!M$1-1)),"")</f>
        <v/>
      </c>
      <c r="N201" s="203" t="str">
        <f ca="1">IF(AND(ISNUMBER($A201),ISNUMBER(N$1)),IF(OFFSET(CountryData!$A$1,'Quality check'!$A201-1,'Quality check'!N$1-1)=0,"",OFFSET(CountryData!$A$1,'Quality check'!$A201-1,'Quality check'!N$1-1)),"")</f>
        <v/>
      </c>
      <c r="O201" s="203" t="str">
        <f ca="1">IF(AND(ISNUMBER($A201),ISNUMBER(O$1)),IF(OFFSET(CountryData!$A$1,'Quality check'!$A201-1,'Quality check'!O$1-1)=0,"",OFFSET(CountryData!$A$1,'Quality check'!$A201-1,'Quality check'!O$1-1)),"")</f>
        <v/>
      </c>
      <c r="P201" s="203" t="str">
        <f ca="1">IF(AND(ISNUMBER($A201),ISNUMBER(P$1)),IF(OFFSET(CountryData!$A$1,'Quality check'!$A201-1,'Quality check'!P$1-1)=0,"",OFFSET(CountryData!$A$1,'Quality check'!$A201-1,'Quality check'!P$1-1)),"")</f>
        <v/>
      </c>
      <c r="Q201" s="203" t="str">
        <f ca="1">IF(AND(ISNUMBER($A201),ISNUMBER(Q$1)),IF(OFFSET(CountryData!$A$1,'Quality check'!$A201-1,'Quality check'!Q$1-1)=0,"",OFFSET(CountryData!$A$1,'Quality check'!$A201-1,'Quality check'!Q$1-1)),"")</f>
        <v/>
      </c>
      <c r="R201" s="203" t="str">
        <f ca="1">IF(AND(ISNUMBER($A201),ISNUMBER(R$1)),IF(OFFSET(CountryData!$A$1,'Quality check'!$A201-1,'Quality check'!R$1-1)=0,"",OFFSET(CountryData!$A$1,'Quality check'!$A201-1,'Quality check'!R$1-1)),"")</f>
        <v/>
      </c>
      <c r="S201" s="203" t="str">
        <f ca="1">IF(AND(ISNUMBER($A201),ISNUMBER(S$1)),IF(OFFSET(CountryData!$A$1,'Quality check'!$A201-1,'Quality check'!S$1-1)=0,"",OFFSET(CountryData!$A$1,'Quality check'!$A201-1,'Quality check'!S$1-1)),"")</f>
        <v/>
      </c>
      <c r="T201" s="202" t="str">
        <f ca="1">IF(AND(ISNUMBER($A201),ISNUMBER(T$1)),IF(OFFSET(CountryData!$A$1,'Quality check'!$A201-1,'Quality check'!T$1-1)=0,"",OFFSET(CountryData!$A$1,'Quality check'!$A201-1,'Quality check'!T$1-1)),"")</f>
        <v/>
      </c>
      <c r="U201" s="203" t="str">
        <f ca="1">IF(AND(ISNUMBER($A201),ISNUMBER(U$1)),IF(OFFSET(CountryData!$A$1,'Quality check'!$A201-1,'Quality check'!U$1-1)=0,"",OFFSET(CountryData!$A$1,'Quality check'!$A201-1,'Quality check'!U$1-1)),"")</f>
        <v/>
      </c>
      <c r="V201" s="203" t="str">
        <f ca="1">IF(AND(ISNUMBER($A201),ISNUMBER(V$1)),IF(OFFSET(CountryData!$A$1,'Quality check'!$A201-1,'Quality check'!V$1-1)=0,"",OFFSET(CountryData!$A$1,'Quality check'!$A201-1,'Quality check'!V$1-1)),"")</f>
        <v/>
      </c>
      <c r="W201" s="202" t="str">
        <f ca="1">IF(AND(ISNUMBER($A201),ISNUMBER(W$1)),IF(OFFSET(CountryData!$A$1,'Quality check'!$A201-1,'Quality check'!W$1-1)=0,"",OFFSET(CountryData!$A$1,'Quality check'!$A201-1,'Quality check'!W$1-1)),"")</f>
        <v/>
      </c>
      <c r="X201" s="202" t="str">
        <f ca="1">IF(AND(ISNUMBER($A201),ISNUMBER(X$1)),IF(OFFSET(CountryData!$A$1,'Quality check'!$A201-1,'Quality check'!X$1-1)=0,"",OFFSET(CountryData!$A$1,'Quality check'!$A201-1,'Quality check'!X$1-1)),"")</f>
        <v/>
      </c>
      <c r="Y201" s="202" t="str">
        <f ca="1">IF(AND(ISNUMBER($A201),ISNUMBER(Y$1)),IF(OFFSET(CountryData!$A$1,'Quality check'!$A201-1,'Quality check'!Y$1-1)=0,"",OFFSET(CountryData!$A$1,'Quality check'!$A201-1,'Quality check'!Y$1-1)),"")</f>
        <v/>
      </c>
      <c r="Z201" s="202" t="str">
        <f ca="1">IF(AND(ISNUMBER($A201),ISNUMBER(Z$1)),IF(OFFSET(CountryData!$A$1,'Quality check'!$A201-1,'Quality check'!Z$1-1)=0,"",OFFSET(CountryData!$A$1,'Quality check'!$A201-1,'Quality check'!Z$1-1)),"")</f>
        <v/>
      </c>
      <c r="AA201" s="203" t="str">
        <f ca="1">IF(AND(ISNUMBER($A201),ISNUMBER(AA$1)),IF(OFFSET(CountryData!$A$1,'Quality check'!$A201-1,'Quality check'!AA$1-1)=0,"",OFFSET(CountryData!$A$1,'Quality check'!$A201-1,'Quality check'!AA$1-1)),"")</f>
        <v/>
      </c>
      <c r="AB201" s="203" t="str">
        <f ca="1">IF(AND(ISNUMBER($A201),ISNUMBER(AB$1)),IF(OFFSET(CountryData!$A$1,'Quality check'!$A201-1,'Quality check'!AB$1-1)=0,"",OFFSET(CountryData!$A$1,'Quality check'!$A201-1,'Quality check'!AB$1-1)),"")</f>
        <v/>
      </c>
      <c r="AC201" s="203" t="str">
        <f ca="1">IF(AND(ISNUMBER($A201),ISNUMBER(AC$1)),IF(OFFSET(CountryData!$A$1,'Quality check'!$A201-1,'Quality check'!AC$1-1)=0,"",OFFSET(CountryData!$A$1,'Quality check'!$A201-1,'Quality check'!AC$1-1)),"")</f>
        <v/>
      </c>
      <c r="AD201" s="203" t="str">
        <f ca="1">IF(AND(ISNUMBER($A201),ISNUMBER(AD$1)),IF(OFFSET(CountryData!$A$1,'Quality check'!$A201-1,'Quality check'!AD$1-1)=0,"",OFFSET(CountryData!$A$1,'Quality check'!$A201-1,'Quality check'!AD$1-1)),"")</f>
        <v/>
      </c>
      <c r="AE201" s="202" t="str">
        <f ca="1">IF(AND(ISNUMBER($A201),ISNUMBER(AE$1)),IF(OFFSET(CountryData!$A$1,'Quality check'!$A201-1,'Quality check'!AE$1-1)=0,"",OFFSET(CountryData!$A$1,'Quality check'!$A201-1,'Quality check'!AE$1-1)),"")</f>
        <v/>
      </c>
      <c r="AF201" s="308" t="str">
        <f ca="1">IF(AND(ISNUMBER($A201),ISNUMBER(AF$1)),IF(OFFSET(CountryData!$A$1,'Quality check'!$A201-1,'Quality check'!AF$1-1)=0,"",OFFSET(CountryData!$A$1,'Quality check'!$A201-1,'Quality check'!AF$1-1)),"")</f>
        <v/>
      </c>
      <c r="AG201" s="203" t="str">
        <f ca="1">IF(AND(ISNUMBER($A201),ISNUMBER(AG$1)),IF(OFFSET(CountryData!$A$1,'Quality check'!$A201-1,'Quality check'!AG$1-1)=0,"",OFFSET(CountryData!$A$1,'Quality check'!$A201-1,'Quality check'!AG$1-1)),"")</f>
        <v/>
      </c>
      <c r="AH201" s="203" t="str">
        <f ca="1">IF(AND(ISNUMBER($A201),ISNUMBER(AH$1)),IF(OFFSET(CountryData!$A$1,'Quality check'!$A201-1,'Quality check'!AH$1-1)=0,"",OFFSET(CountryData!$A$1,'Quality check'!$A201-1,'Quality check'!AH$1-1)),"")</f>
        <v/>
      </c>
      <c r="AI201" s="203" t="str">
        <f ca="1">IF(AND(ISNUMBER($A201),ISNUMBER(AI$1)),IF(OFFSET(CountryData!$A$1,'Quality check'!$A201-1,'Quality check'!AI$1-1)=0,"",OFFSET(CountryData!$A$1,'Quality check'!$A201-1,'Quality check'!AI$1-1)),"")</f>
        <v/>
      </c>
      <c r="AJ201" s="202" t="str">
        <f ca="1">IF(AND(ISNUMBER($A201),ISNUMBER(AJ$1)),IF(OFFSET(CountryData!$A$1,'Quality check'!$A201-1,'Quality check'!AJ$1-1)=0,"",OFFSET(CountryData!$A$1,'Quality check'!$A201-1,'Quality check'!AJ$1-1)),"")</f>
        <v/>
      </c>
      <c r="AK201" s="202" t="str">
        <f ca="1">IF(AND(ISNUMBER($A201),ISNUMBER(AK$1)),IF(OFFSET(CountryData!$A$1,'Quality check'!$A201-1,'Quality check'!AK$1-1)=0,"",OFFSET(CountryData!$A$1,'Quality check'!$A201-1,'Quality check'!AK$1-1)),"")</f>
        <v/>
      </c>
      <c r="AL201" s="202" t="str">
        <f ca="1">IF(AND(ISNUMBER($A201),ISNUMBER(AL$1)),IF(OFFSET(CountryData!$A$1,'Quality check'!$A201-1,'Quality check'!AL$1-1)=0,"",OFFSET(CountryData!$A$1,'Quality check'!$A201-1,'Quality check'!AL$1-1)),"")</f>
        <v/>
      </c>
      <c r="AM201" s="202" t="str">
        <f ca="1">IF(AND(ISNUMBER($A201),ISNUMBER(AM$1)),IF(OFFSET(CountryData!$A$1,'Quality check'!$A201-1,'Quality check'!AM$1-1)=0,"",OFFSET(CountryData!$A$1,'Quality check'!$A201-1,'Quality check'!AM$1-1)),"")</f>
        <v/>
      </c>
      <c r="AN201" s="202" t="str">
        <f ca="1">IF(AND(ISNUMBER($A201),ISNUMBER(AN$1)),IF(OFFSET(CountryData!$A$1,'Quality check'!$A201-1,'Quality check'!AN$1-1)=0,"",OFFSET(CountryData!$A$1,'Quality check'!$A201-1,'Quality check'!AN$1-1)),"")</f>
        <v/>
      </c>
      <c r="AO201" s="203" t="str">
        <f ca="1">IF(AND(ISNUMBER($A201),ISNUMBER(AO$1)),IF(OFFSET(CountryData!$A$1,'Quality check'!$A201-1,'Quality check'!AO$1-1)=0,"",OFFSET(CountryData!$A$1,'Quality check'!$A201-1,'Quality check'!AO$1-1)),"")</f>
        <v/>
      </c>
      <c r="AP201" s="203" t="str">
        <f ca="1">IF(AND(ISNUMBER($A201),ISNUMBER(AP$1)),IF(OFFSET(CountryData!$A$1,'Quality check'!$A201-1,'Quality check'!AP$1-1)=0,"",OFFSET(CountryData!$A$1,'Quality check'!$A201-1,'Quality check'!AP$1-1)),"")</f>
        <v/>
      </c>
      <c r="AQ201" s="202" t="str">
        <f ca="1">IF(AND(ISNUMBER($A201),ISNUMBER(AQ$1)),IF(OFFSET(CountryData!$A$1,'Quality check'!$A201-1,'Quality check'!AQ$1-1)=0,"",OFFSET(CountryData!$A$1,'Quality check'!$A201-1,'Quality check'!AQ$1-1)),"")</f>
        <v/>
      </c>
      <c r="AR201" s="202" t="str">
        <f ca="1">IF(AND(ISNUMBER($A201),ISNUMBER(AR$1)),IF(OFFSET(CountryData!$A$1,'Quality check'!$A201-1,'Quality check'!AR$1-1)=0,"",OFFSET(CountryData!$A$1,'Quality check'!$A201-1,'Quality check'!AR$1-1)),"")</f>
        <v/>
      </c>
      <c r="AS201" s="202" t="str">
        <f ca="1">IF(AND(ISNUMBER($A201),ISNUMBER(AS$1)),IF(OFFSET(CountryData!$A$1,'Quality check'!$A201-1,'Quality check'!AS$1-1)=0,"",OFFSET(CountryData!$A$1,'Quality check'!$A201-1,'Quality check'!AS$1-1)),"")</f>
        <v/>
      </c>
      <c r="AT201" s="202" t="str">
        <f ca="1">IF(AND(ISNUMBER($A201),ISNUMBER(AT$1)),IF(OFFSET(CountryData!$A$1,'Quality check'!$A201-1,'Quality check'!AT$1-1)=0,"",OFFSET(CountryData!$A$1,'Quality check'!$A201-1,'Quality check'!AT$1-1)),"")</f>
        <v/>
      </c>
      <c r="AU201" s="202" t="str">
        <f ca="1">IF(AND(ISNUMBER($A201),ISNUMBER(AU$1)),IF(OFFSET(CountryData!$A$1,'Quality check'!$A201-1,'Quality check'!AU$1-1)=0,"",OFFSET(CountryData!$A$1,'Quality check'!$A201-1,'Quality check'!AU$1-1)),"")</f>
        <v/>
      </c>
      <c r="AV201" s="202" t="str">
        <f ca="1">IF(AND(ISNUMBER($A201),ISNUMBER(AV$1)),IF(OFFSET(CountryData!$A$1,'Quality check'!$A201-1,'Quality check'!AV$1-1)=0,"",OFFSET(CountryData!$A$1,'Quality check'!$A201-1,'Quality check'!AV$1-1)),"")</f>
        <v/>
      </c>
      <c r="AW201" s="203" t="str">
        <f ca="1">IF(AND(ISNUMBER($A201),ISNUMBER(AW$1)),IF(OFFSET(CountryData!$A$1,'Quality check'!$A201-1,'Quality check'!AW$1-1)=0,"",OFFSET(CountryData!$A$1,'Quality check'!$A201-1,'Quality check'!AW$1-1)),"")</f>
        <v/>
      </c>
      <c r="AX201" s="203" t="str">
        <f ca="1">IF(AND(ISNUMBER($A201),ISNUMBER(AX$1)),IF(OFFSET(CountryData!$A$1,'Quality check'!$A201-1,'Quality check'!AX$1-1)=0,"",OFFSET(CountryData!$A$1,'Quality check'!$A201-1,'Quality check'!AX$1-1)),"")</f>
        <v/>
      </c>
      <c r="AY201" s="202" t="str">
        <f ca="1">IF(AND(ISNUMBER($A201),ISNUMBER(AY$1)),IF(OFFSET(CountryData!$A$1,'Quality check'!$A201-1,'Quality check'!AY$1-1)=0,"",OFFSET(CountryData!$A$1,'Quality check'!$A201-1,'Quality check'!AY$1-1)),"")</f>
        <v/>
      </c>
      <c r="AZ201" s="202" t="str">
        <f ca="1">IF(AND(ISNUMBER($A201),ISNUMBER(AZ$1)),IF(OFFSET(CountryData!$A$1,'Quality check'!$A201-1,'Quality check'!AZ$1-1)=0,"",OFFSET(CountryData!$A$1,'Quality check'!$A201-1,'Quality check'!AZ$1-1)),"")</f>
        <v/>
      </c>
      <c r="BA201" s="202" t="str">
        <f ca="1">IF(AND(ISNUMBER($A201),ISNUMBER(BA$1)),IF(OFFSET(CountryData!$A$1,'Quality check'!$A201-1,'Quality check'!BA$1-1)=0,"",OFFSET(CountryData!$A$1,'Quality check'!$A201-1,'Quality check'!BA$1-1)),"")</f>
        <v/>
      </c>
      <c r="BB201" s="202" t="str">
        <f ca="1">IF(AND(ISNUMBER($A201),ISNUMBER(BB$1)),IF(OFFSET(CountryData!$A$1,'Quality check'!$A201-1,'Quality check'!BB$1-1)=0,"",OFFSET(CountryData!$A$1,'Quality check'!$A201-1,'Quality check'!BB$1-1)),"")</f>
        <v/>
      </c>
      <c r="BC201" s="202" t="str">
        <f ca="1">IF(AND(ISNUMBER($A201),ISNUMBER(BC$1)),IF(OFFSET(CountryData!$A$1,'Quality check'!$A201-1,'Quality check'!BC$1-1)=0,"",OFFSET(CountryData!$A$1,'Quality check'!$A201-1,'Quality check'!BC$1-1)),"")</f>
        <v/>
      </c>
      <c r="BD201" s="313" t="str">
        <f ca="1">IF(AND(ISNUMBER($A201),ISNUMBER(BD$1)),IF(OFFSET(CountryData!$A$1,'Quality check'!$A201-1,'Quality check'!BD$1-1)=0,"",OFFSET(CountryData!$A$1,'Quality check'!$A201-1,'Quality check'!BD$1-1)),"")</f>
        <v/>
      </c>
      <c r="BE201" s="313" t="str">
        <f ca="1">IF(AND(ISNUMBER($A201),ISNUMBER(BE$1)),IF(OFFSET(CountryData!$A$1,'Quality check'!$A201-1,'Quality check'!BE$1-1)=0,"",OFFSET(CountryData!$A$1,'Quality check'!$A201-1,'Quality check'!BE$1-1)),"")</f>
        <v/>
      </c>
      <c r="BF201" s="313" t="str">
        <f ca="1">IF(AND(ISNUMBER($A201),ISNUMBER(BF$1)),IF(OFFSET(CountryData!$A$1,'Quality check'!$A201-1,'Quality check'!BF$1-1)=0,"",OFFSET(CountryData!$A$1,'Quality check'!$A201-1,'Quality check'!BF$1-1)),"")</f>
        <v/>
      </c>
      <c r="BG201" s="203" t="str">
        <f ca="1">IF(AND(ISNUMBER($A201),ISNUMBER(BG$1)),IF(OFFSET(CountryData!$A$1,'Quality check'!$A201-1,'Quality check'!BG$1-1)=0,"",OFFSET(CountryData!$A$1,'Quality check'!$A201-1,'Quality check'!BG$1-1)),"")</f>
        <v/>
      </c>
      <c r="BH201" s="202" t="str">
        <f ca="1">IF(AND(ISNUMBER($A201),ISNUMBER(BH$1)),IF(OFFSET(CountryData!$A$1,'Quality check'!$A201-1,'Quality check'!BH$1-1)=0,"",OFFSET(CountryData!$A$1,'Quality check'!$A201-1,'Quality check'!BH$1-1)),"")</f>
        <v/>
      </c>
      <c r="BI201" s="203" t="str">
        <f ca="1">IF(AND(ISNUMBER($A201),ISNUMBER(BI$1)),IF(OFFSET(CountryData!$A$1,'Quality check'!$A201-1,'Quality check'!BI$1-1)=0,"",OFFSET(CountryData!$A$1,'Quality check'!$A201-1,'Quality check'!BI$1-1)),"")</f>
        <v/>
      </c>
      <c r="BJ201" s="202" t="str">
        <f ca="1">IF(AND(ISNUMBER($A201),ISNUMBER(BJ$1)),IF(OFFSET(CountryData!$A$1,'Quality check'!$A201-1,'Quality check'!BJ$1-1)=0,"",OFFSET(CountryData!$A$1,'Quality check'!$A201-1,'Quality check'!BJ$1-1)),"")</f>
        <v/>
      </c>
      <c r="BK201" s="202" t="str">
        <f ca="1">IF(AND(ISNUMBER($A201),ISNUMBER(BK$1)),IF(OFFSET(CountryData!$A$1,'Quality check'!$A201-1,'Quality check'!BK$1-1)=0,"",OFFSET(CountryData!$A$1,'Quality check'!$A201-1,'Quality check'!BK$1-1)),"")</f>
        <v/>
      </c>
      <c r="BL201" s="308" t="str">
        <f ca="1">IF(AND(ISNUMBER($A201),ISNUMBER(BL$1)),IF(OFFSET(CountryData!$A$1,'Quality check'!$A201-1,'Quality check'!BL$1-1)=0,"",OFFSET(CountryData!$A$1,'Quality check'!$A201-1,'Quality check'!BL$1-1)),"")</f>
        <v/>
      </c>
      <c r="BM201" s="308" t="str">
        <f ca="1">IF(AND(ISNUMBER($A201),ISNUMBER(BM$1)),IF(OFFSET(CountryData!$A$1,'Quality check'!$A201-1,'Quality check'!BM$1-1)=0,"",OFFSET(CountryData!$A$1,'Quality check'!$A201-1,'Quality check'!BM$1-1)),"")</f>
        <v/>
      </c>
      <c r="BN201" s="308" t="str">
        <f ca="1">IF(AND(ISNUMBER($A201),ISNUMBER(BN$1)),IF(OFFSET(CountryData!$A$1,'Quality check'!$A201-1,'Quality check'!BN$1-1)=0,"",OFFSET(CountryData!$A$1,'Quality check'!$A201-1,'Quality check'!BN$1-1)),"")</f>
        <v/>
      </c>
      <c r="BO201" s="308" t="str">
        <f ca="1">IF(AND(ISNUMBER($A201),ISNUMBER(BO$1)),IF(OFFSET(CountryData!$A$1,'Quality check'!$A201-1,'Quality check'!BO$1-1)=0,"",OFFSET(CountryData!$A$1,'Quality check'!$A201-1,'Quality check'!BO$1-1)),"")</f>
        <v/>
      </c>
      <c r="BP201" s="308" t="str">
        <f ca="1">IF(AND(ISNUMBER($A201),ISNUMBER(BP$1)),IF(OFFSET(CountryData!$A$1,'Quality check'!$A201-1,'Quality check'!BP$1-1)=0,"",OFFSET(CountryData!$A$1,'Quality check'!$A201-1,'Quality check'!BP$1-1)),"")</f>
        <v/>
      </c>
      <c r="BQ201" s="308" t="str">
        <f ca="1">IF(AND(ISNUMBER($A201),ISNUMBER(BQ$1)),IF(OFFSET(CountryData!$A$1,'Quality check'!$A201-1,'Quality check'!BQ$1-1)=0,"",OFFSET(CountryData!$A$1,'Quality check'!$A201-1,'Quality check'!BQ$1-1)),"")</f>
        <v/>
      </c>
      <c r="BR201" s="308" t="str">
        <f ca="1">IF(AND(ISNUMBER($A201),ISNUMBER(BR$1)),IF(OFFSET(CountryData!$A$1,'Quality check'!$A201-1,'Quality check'!BR$1-1)=0,"",OFFSET(CountryData!$A$1,'Quality check'!$A201-1,'Quality check'!BR$1-1)),"")</f>
        <v/>
      </c>
      <c r="BS201" s="308" t="str">
        <f ca="1">IF(AND(ISNUMBER($A201),ISNUMBER(BS$1)),IF(OFFSET(CountryData!$A$1,'Quality check'!$A201-1,'Quality check'!BS$1-1)=0,"",OFFSET(CountryData!$A$1,'Quality check'!$A201-1,'Quality check'!BS$1-1)),"")</f>
        <v/>
      </c>
      <c r="BT201" s="308" t="str">
        <f ca="1">IF(AND(ISNUMBER($A201),ISNUMBER(BT$1)),IF(OFFSET(CountryData!$A$1,'Quality check'!$A201-1,'Quality check'!BT$1-1)=0,"",OFFSET(CountryData!$A$1,'Quality check'!$A201-1,'Quality check'!BT$1-1)),"")</f>
        <v/>
      </c>
      <c r="BU201" s="308" t="str">
        <f ca="1">IF(AND(ISNUMBER($A201),ISNUMBER(BU$1)),IF(OFFSET(CountryData!$A$1,'Quality check'!$A201-1,'Quality check'!BU$1-1)=0,"",OFFSET(CountryData!$A$1,'Quality check'!$A201-1,'Quality check'!BU$1-1)),"")</f>
        <v/>
      </c>
      <c r="BV201" s="308" t="str">
        <f ca="1">IF(AND(ISNUMBER($A201),ISNUMBER(BV$1)),IF(OFFSET(CountryData!$A$1,'Quality check'!$A201-1,'Quality check'!BV$1-1)=0,"",OFFSET(CountryData!$A$1,'Quality check'!$A201-1,'Quality check'!BV$1-1)),"")</f>
        <v/>
      </c>
      <c r="BW201" s="308" t="str">
        <f ca="1">IF(AND(ISNUMBER($A201),ISNUMBER(BW$1)),IF(OFFSET(CountryData!$A$1,'Quality check'!$A201-1,'Quality check'!BW$1-1)=0,"",OFFSET(CountryData!$A$1,'Quality check'!$A201-1,'Quality check'!BW$1-1)),"")</f>
        <v/>
      </c>
      <c r="BX201" s="202" t="str">
        <f ca="1">IF(AND(ISNUMBER($A201),ISNUMBER(BX$1)),IF(OFFSET(CountryData!$A$1,'Quality check'!$A201-1,'Quality check'!BX$1-1)=0,"",OFFSET(CountryData!$A$1,'Quality check'!$A201-1,'Quality check'!BX$1-1)),"")</f>
        <v/>
      </c>
      <c r="BY201" s="308" t="str">
        <f ca="1">IF(AND(ISNUMBER($A201),ISNUMBER(BY$1)),IF(OFFSET(CountryData!$A$1,'Quality check'!$A201-1,'Quality check'!BY$1-1)=0,"",OFFSET(CountryData!$A$1,'Quality check'!$A201-1,'Quality check'!BY$1-1)),"")</f>
        <v/>
      </c>
      <c r="BZ201" s="308" t="str">
        <f ca="1">IF(AND(ISNUMBER($A201),ISNUMBER(BZ$1)),IF(OFFSET(CountryData!$A$1,'Quality check'!$A201-1,'Quality check'!BZ$1-1)=0,"",OFFSET(CountryData!$A$1,'Quality check'!$A201-1,'Quality check'!BZ$1-1)),"")</f>
        <v/>
      </c>
      <c r="CA201" s="308" t="str">
        <f ca="1">IF(AND(ISNUMBER($A201),ISNUMBER(CA$1)),IF(OFFSET(CountryData!$A$1,'Quality check'!$A201-1,'Quality check'!CA$1-1)=0,"",OFFSET(CountryData!$A$1,'Quality check'!$A201-1,'Quality check'!CA$1-1)),"")</f>
        <v/>
      </c>
      <c r="CB201" s="308" t="str">
        <f ca="1">IF(AND(ISNUMBER($A201),ISNUMBER(CB$1)),IF(OFFSET(CountryData!$A$1,'Quality check'!$A201-1,'Quality check'!CB$1-1)=0,"",OFFSET(CountryData!$A$1,'Quality check'!$A201-1,'Quality check'!CB$1-1)),"")</f>
        <v/>
      </c>
      <c r="CC201" s="308" t="str">
        <f ca="1">IF(AND(ISNUMBER($A201),ISNUMBER(CC$1)),IF(OFFSET(CountryData!$A$1,'Quality check'!$A201-1,'Quality check'!CC$1-1)=0,"",OFFSET(CountryData!$A$1,'Quality check'!$A201-1,'Quality check'!CC$1-1)),"")</f>
        <v/>
      </c>
      <c r="CD201" s="308" t="str">
        <f ca="1">IF(AND(ISNUMBER($A201),ISNUMBER(CD$1)),IF(OFFSET(CountryData!$A$1,'Quality check'!$A201-1,'Quality check'!CD$1-1)=0,"",OFFSET(CountryData!$A$1,'Quality check'!$A201-1,'Quality check'!CD$1-1)),"")</f>
        <v/>
      </c>
      <c r="CE201" s="308" t="str">
        <f ca="1">IF(AND(ISNUMBER($A201),ISNUMBER(CE$1)),IF(OFFSET(CountryData!$A$1,'Quality check'!$A201-1,'Quality check'!CE$1-1)=0,"",OFFSET(CountryData!$A$1,'Quality check'!$A201-1,'Quality check'!CE$1-1)),"")</f>
        <v/>
      </c>
      <c r="CF201" s="308" t="str">
        <f ca="1">IF(AND(ISNUMBER($A201),ISNUMBER(CF$1)),IF(OFFSET(CountryData!$A$1,'Quality check'!$A201-1,'Quality check'!CF$1-1)=0,"",OFFSET(CountryData!$A$1,'Quality check'!$A201-1,'Quality check'!CF$1-1)),"")</f>
        <v/>
      </c>
      <c r="CG201" s="308" t="str">
        <f ca="1">IF(AND(ISNUMBER($A201),ISNUMBER(CG$1)),IF(OFFSET(CountryData!$A$1,'Quality check'!$A201-1,'Quality check'!CG$1-1)=0,"",OFFSET(CountryData!$A$1,'Quality check'!$A201-1,'Quality check'!CG$1-1)),"")</f>
        <v/>
      </c>
      <c r="CH201" s="308" t="str">
        <f ca="1">IF(AND(ISNUMBER($A201),ISNUMBER(CH$1)),IF(OFFSET(CountryData!$A$1,'Quality check'!$A201-1,'Quality check'!CH$1-1)=0,"",OFFSET(CountryData!$A$1,'Quality check'!$A201-1,'Quality check'!CH$1-1)),"")</f>
        <v/>
      </c>
      <c r="CI201" s="308" t="str">
        <f ca="1">IF(AND(ISNUMBER($A201),ISNUMBER(CI$1)),IF(OFFSET(CountryData!$A$1,'Quality check'!$A201-1,'Quality check'!CI$1-1)=0,"",OFFSET(CountryData!$A$1,'Quality check'!$A201-1,'Quality check'!CI$1-1)),"")</f>
        <v/>
      </c>
      <c r="CJ201" s="308" t="str">
        <f ca="1">IF(AND(ISNUMBER($A201),ISNUMBER(CJ$1)),IF(OFFSET(CountryData!$A$1,'Quality check'!$A201-1,'Quality check'!CJ$1-1)=0,"",OFFSET(CountryData!$A$1,'Quality check'!$A201-1,'Quality check'!CJ$1-1)),"")</f>
        <v/>
      </c>
      <c r="CK201" s="202" t="str">
        <f ca="1">IF(AND(ISNUMBER($A201),ISNUMBER(CK$1)),IF(OFFSET(CountryData!$A$1,'Quality check'!$A201-1,'Quality check'!CK$1-1)=0,"",OFFSET(CountryData!$A$1,'Quality check'!$A201-1,'Quality check'!CK$1-1)),"")</f>
        <v/>
      </c>
      <c r="CL201" s="308" t="str">
        <f ca="1">IF(AND(ISNUMBER($A201),ISNUMBER(CL$1)),IF(OFFSET(CountryData!$A$1,'Quality check'!$A201-1,'Quality check'!CL$1-1)=0,"",OFFSET(CountryData!$A$1,'Quality check'!$A201-1,'Quality check'!CL$1-1)),"")</f>
        <v/>
      </c>
      <c r="CM201" s="308" t="str">
        <f ca="1">IF(AND(ISNUMBER($A201),ISNUMBER(CM$1)),IF(OFFSET(CountryData!$A$1,'Quality check'!$A201-1,'Quality check'!CM$1-1)=0,"",OFFSET(CountryData!$A$1,'Quality check'!$A201-1,'Quality check'!CM$1-1)),"")</f>
        <v/>
      </c>
      <c r="CN201" s="308" t="str">
        <f ca="1">IF(AND(ISNUMBER($A201),ISNUMBER(CN$1)),IF(OFFSET(CountryData!$A$1,'Quality check'!$A201-1,'Quality check'!CN$1-1)=0,"",OFFSET(CountryData!$A$1,'Quality check'!$A201-1,'Quality check'!CN$1-1)),"")</f>
        <v/>
      </c>
      <c r="CO201" s="308" t="str">
        <f ca="1">IF(AND(ISNUMBER($A201),ISNUMBER(CO$1)),IF(OFFSET(CountryData!$A$1,'Quality check'!$A201-1,'Quality check'!CO$1-1)=0,"",OFFSET(CountryData!$A$1,'Quality check'!$A201-1,'Quality check'!CO$1-1)),"")</f>
        <v/>
      </c>
      <c r="CP201" s="308" t="str">
        <f ca="1">IF(AND(ISNUMBER($A201),ISNUMBER(CP$1)),IF(OFFSET(CountryData!$A$1,'Quality check'!$A201-1,'Quality check'!CP$1-1)=0,"",OFFSET(CountryData!$A$1,'Quality check'!$A201-1,'Quality check'!CP$1-1)),"")</f>
        <v/>
      </c>
      <c r="CQ201" s="308" t="str">
        <f ca="1">IF(AND(ISNUMBER($A201),ISNUMBER(CQ$1)),IF(OFFSET(CountryData!$A$1,'Quality check'!$A201-1,'Quality check'!CQ$1-1)=0,"",OFFSET(CountryData!$A$1,'Quality check'!$A201-1,'Quality check'!CQ$1-1)),"")</f>
        <v/>
      </c>
      <c r="CR201" s="203" t="str">
        <f ca="1">IF(AND(ISNUMBER($A201),ISNUMBER(CR$1)),IF(OFFSET(CountryData!$A$1,'Quality check'!$A201-1,'Quality check'!CR$1-1)=0,"",OFFSET(CountryData!$A$1,'Quality check'!$A201-1,'Quality check'!CR$1-1)),"")</f>
        <v/>
      </c>
      <c r="CS201" s="203" t="str">
        <f ca="1">IF(AND(ISNUMBER($A201),ISNUMBER(CS$1)),IF(OFFSET(CountryData!$A$1,'Quality check'!$A201-1,'Quality check'!CS$1-1)=0,"",OFFSET(CountryData!$A$1,'Quality check'!$A201-1,'Quality check'!CS$1-1)),"")</f>
        <v/>
      </c>
      <c r="CT201" s="203" t="str">
        <f ca="1">IF(AND(ISNUMBER($A201),ISNUMBER(CT$1)),IF(OFFSET(CountryData!$A$1,'Quality check'!$A201-1,'Quality check'!CT$1-1)=0,"",OFFSET(CountryData!$A$1,'Quality check'!$A201-1,'Quality check'!CT$1-1)),"")</f>
        <v/>
      </c>
      <c r="CU201" s="203" t="str">
        <f ca="1">IF(AND(ISNUMBER($A201),ISNUMBER(CU$1)),IF(OFFSET(CountryData!$A$1,'Quality check'!$A201-1,'Quality check'!CU$1-1)=0,"",OFFSET(CountryData!$A$1,'Quality check'!$A201-1,'Quality check'!CU$1-1)),"")</f>
        <v/>
      </c>
      <c r="CV201" s="203" t="str">
        <f ca="1">IF(AND(ISNUMBER($A201),ISNUMBER(CV$1)),IF(OFFSET(CountryData!$A$1,'Quality check'!$A201-1,'Quality check'!CV$1-1)=0,"",OFFSET(CountryData!$A$1,'Quality check'!$A201-1,'Quality check'!CV$1-1)),"")</f>
        <v/>
      </c>
      <c r="CW201" s="203" t="str">
        <f ca="1">IF(AND(ISNUMBER($A201),ISNUMBER(CW$1)),IF(OFFSET(CountryData!$A$1,'Quality check'!$A201-1,'Quality check'!CW$1-1)=0,"",OFFSET(CountryData!$A$1,'Quality check'!$A201-1,'Quality check'!CW$1-1)),"")</f>
        <v/>
      </c>
      <c r="CX201" s="203" t="str">
        <f ca="1">IF(AND(ISNUMBER($A201),ISNUMBER(CX$1)),IF(OFFSET(CountryData!$A$1,'Quality check'!$A201-1,'Quality check'!CX$1-1)=0,"",OFFSET(CountryData!$A$1,'Quality check'!$A201-1,'Quality check'!CX$1-1)),"")</f>
        <v/>
      </c>
      <c r="CY201" s="203" t="str">
        <f ca="1">IF(AND(ISNUMBER($A201),ISNUMBER(CY$1)),IF(OFFSET(CountryData!$A$1,'Quality check'!$A201-1,'Quality check'!CY$1-1)=0,"",OFFSET(CountryData!$A$1,'Quality check'!$A201-1,'Quality check'!CY$1-1)),"")</f>
        <v/>
      </c>
      <c r="CZ201" s="308" t="str">
        <f ca="1">IF(AND(ISNUMBER($A201),ISNUMBER(CZ$1)),IF(OFFSET(CountryData!$A$1,'Quality check'!$A201-1,'Quality check'!CZ$1-1)=0,"",OFFSET(CountryData!$A$1,'Quality check'!$A201-1,'Quality check'!CZ$1-1)),"")</f>
        <v/>
      </c>
      <c r="DA201" s="308" t="str">
        <f ca="1">IF(AND(ISNUMBER($A201),ISNUMBER(DA$1)),IF(OFFSET(CountryData!$A$1,'Quality check'!$A201-1,'Quality check'!DA$1-1)=0,"",OFFSET(CountryData!$A$1,'Quality check'!$A201-1,'Quality check'!DA$1-1)),"")</f>
        <v/>
      </c>
      <c r="DB201" s="202" t="str">
        <f ca="1">IF(AND(ISNUMBER($A201),ISNUMBER(DB$1)),IF(OFFSET(CountryData!$A$1,'Quality check'!$A201-1,'Quality check'!DB$1-1)=0,"",OFFSET(CountryData!$A$1,'Quality check'!$A201-1,'Quality check'!DB$1-1)),"")</f>
        <v/>
      </c>
      <c r="DC201" s="308" t="str">
        <f ca="1">IF(AND(ISNUMBER($A201),ISNUMBER(DC$1)),IF(OFFSET(CountryData!$A$1,'Quality check'!$A201-1,'Quality check'!DC$1-1)=0,"",OFFSET(CountryData!$A$1,'Quality check'!$A201-1,'Quality check'!DC$1-1)),"")</f>
        <v/>
      </c>
      <c r="DD201" s="308" t="str">
        <f ca="1">IF(AND(ISNUMBER($A201),ISNUMBER(DD$1)),IF(OFFSET(CountryData!$A$1,'Quality check'!$A201-1,'Quality check'!DD$1-1)=0,"",OFFSET(CountryData!$A$1,'Quality check'!$A201-1,'Quality check'!DD$1-1)),"")</f>
        <v/>
      </c>
      <c r="DE201" s="202" t="str">
        <f ca="1">IF(AND(ISNUMBER($A201),ISNUMBER(DE$1)),IF(OFFSET(CountryData!$A$1,'Quality check'!$A201-1,'Quality check'!DE$1-1)=0,"",OFFSET(CountryData!$A$1,'Quality check'!$A201-1,'Quality check'!DE$1-1)),"")</f>
        <v/>
      </c>
      <c r="DF201" s="203" t="str">
        <f ca="1">IF(AND(ISNUMBER($A201),ISNUMBER(DF$1)),IF(OFFSET(CountryData!$A$1,'Quality check'!$A201-1,'Quality check'!DF$1-1)=0,"",OFFSET(CountryData!$A$1,'Quality check'!$A201-1,'Quality check'!DF$1-1)),"")</f>
        <v/>
      </c>
      <c r="DG201" s="308" t="str">
        <f ca="1">IF(AND(ISNUMBER($A201),ISNUMBER(DG$1)),IF(OFFSET(CountryData!$A$1,'Quality check'!$A201-1,'Quality check'!DG$1-1)=0,"",OFFSET(CountryData!$A$1,'Quality check'!$A201-1,'Quality check'!DG$1-1)),"")</f>
        <v/>
      </c>
      <c r="DH201" s="203" t="str">
        <f ca="1">IF(AND(ISNUMBER($A201),ISNUMBER(DH$1)),IF(OFFSET(CountryData!$A$1,'Quality check'!$A201-1,'Quality check'!DH$1-1)=0,"",OFFSET(CountryData!$A$1,'Quality check'!$A201-1,'Quality check'!DH$1-1)),"")</f>
        <v/>
      </c>
      <c r="DI201" s="308" t="str">
        <f ca="1">IF(AND(ISNUMBER($A201),ISNUMBER(DI$1)),IF(OFFSET(CountryData!$A$1,'Quality check'!$A201-1,'Quality check'!DI$1-1)=0,"",OFFSET(CountryData!$A$1,'Quality check'!$A201-1,'Quality check'!DI$1-1)),"")</f>
        <v/>
      </c>
      <c r="DJ201" s="308" t="str">
        <f ca="1">IF(AND(ISNUMBER($A201),ISNUMBER(DJ$1)),IF(OFFSET(CountryData!$A$1,'Quality check'!$A201-1,'Quality check'!DJ$1-1)=0,"",OFFSET(CountryData!$A$1,'Quality check'!$A201-1,'Quality check'!DJ$1-1)),"")</f>
        <v/>
      </c>
      <c r="DK201" s="203" t="str">
        <f ca="1">IF(AND(ISNUMBER($A201),ISNUMBER(DK$1)),IF(OFFSET(CountryData!$A$1,'Quality check'!$A201-1,'Quality check'!DK$1-1)=0,"",OFFSET(CountryData!$A$1,'Quality check'!$A201-1,'Quality check'!DK$1-1)),"")</f>
        <v/>
      </c>
      <c r="DL201" s="203" t="str">
        <f ca="1">IF(AND(ISNUMBER($A201),ISNUMBER(DL$1)),IF(OFFSET(CountryData!$A$1,'Quality check'!$A201-1,'Quality check'!DL$1-1)=0,"",OFFSET(CountryData!$A$1,'Quality check'!$A201-1,'Quality check'!DL$1-1)),"")</f>
        <v/>
      </c>
      <c r="DM201" s="203" t="str">
        <f ca="1">IF(AND(ISNUMBER($A201),ISNUMBER(DM$1)),IF(OFFSET(CountryData!$A$1,'Quality check'!$A201-1,'Quality check'!DM$1-1)=0,"",OFFSET(CountryData!$A$1,'Quality check'!$A201-1,'Quality check'!DM$1-1)),"")</f>
        <v/>
      </c>
      <c r="DN201" s="203" t="str">
        <f ca="1">IF(AND(ISNUMBER($A201),ISNUMBER(DN$1)),IF(OFFSET(CountryData!$A$1,'Quality check'!$A201-1,'Quality check'!DN$1-1)=0,"",OFFSET(CountryData!$A$1,'Quality check'!$A201-1,'Quality check'!DN$1-1)),"")</f>
        <v/>
      </c>
      <c r="DO201" t="str">
        <f ca="1">IF(AND(ISNUMBER($A201),ISNUMBER(DO$1)),IF(OFFSET(CountryData!$A$1,'Quality check'!$A201-1,'Quality check'!DO$1-1)=0,"",OFFSET(CountryData!$A$1,'Quality check'!$A201-1,'Quality check'!DO$1-1)),"")</f>
        <v/>
      </c>
      <c r="DP201" t="str">
        <f ca="1">IF(AND(ISNUMBER($A201),ISNUMBER(DP$1)),IF(OFFSET(CountryData!$A$1,'Quality check'!$A201-1,'Quality check'!DP$1-1)=0,"",OFFSET(CountryData!$A$1,'Quality check'!$A201-1,'Quality check'!DP$1-1)),"")</f>
        <v/>
      </c>
      <c r="EF201" t="str">
        <f t="shared" si="17"/>
        <v/>
      </c>
      <c r="EG201" t="str">
        <f t="shared" si="18"/>
        <v/>
      </c>
      <c r="EH201" t="str">
        <f t="shared" si="16"/>
        <v/>
      </c>
    </row>
    <row r="202" spans="1:138" x14ac:dyDescent="0.25">
      <c r="A202" s="114" t="str">
        <f>IF(ISNUMBER(MATCH(C202,CountryData!$EM:$EM,0)),MATCH(C202,CountryData!$EM:$EM,0),"")</f>
        <v/>
      </c>
      <c r="F202" s="203" t="str">
        <f ca="1">IF(AND(ISNUMBER($A202),ISNUMBER(F$1)),IF(OFFSET(CountryData!$A$1,'Quality check'!$A202-1,'Quality check'!F$1-1)=0,"",OFFSET(CountryData!$A$1,'Quality check'!$A202-1,'Quality check'!F$1-1)),"")</f>
        <v/>
      </c>
      <c r="G202" s="203" t="str">
        <f ca="1">IF(AND(ISNUMBER($A202),ISNUMBER(G$1)),IF(OFFSET(CountryData!$A$1,'Quality check'!$A202-1,'Quality check'!G$1-1)=0,"",OFFSET(CountryData!$A$1,'Quality check'!$A202-1,'Quality check'!G$1-1)),"")</f>
        <v/>
      </c>
      <c r="H202" s="202" t="str">
        <f ca="1">IF(AND(ISNUMBER($A202),ISNUMBER(H$1)),IF(OFFSET(CountryData!$A$1,'Quality check'!$A202-1,'Quality check'!H$1-1)=0,"",OFFSET(CountryData!$A$1,'Quality check'!$A202-1,'Quality check'!H$1-1)),"")</f>
        <v/>
      </c>
      <c r="I202" s="202" t="str">
        <f ca="1">IF(AND(ISNUMBER($A202),ISNUMBER(I$1)),IF(OFFSET(CountryData!$A$1,'Quality check'!$A202-1,'Quality check'!I$1-1)=0,"",OFFSET(CountryData!$A$1,'Quality check'!$A202-1,'Quality check'!I$1-1)),"")</f>
        <v/>
      </c>
      <c r="J202" s="203" t="str">
        <f ca="1">IF(AND(ISNUMBER($A202),ISNUMBER(J$1)),IF(OFFSET(CountryData!$A$1,'Quality check'!$A202-1,'Quality check'!J$1-1)=0,"",OFFSET(CountryData!$A$1,'Quality check'!$A202-1,'Quality check'!J$1-1)),"")</f>
        <v/>
      </c>
      <c r="K202" s="203" t="str">
        <f ca="1">IF(AND(ISNUMBER($A202),ISNUMBER(K$1)),IF(OFFSET(CountryData!$A$1,'Quality check'!$A202-1,'Quality check'!K$1-1)=0,"",OFFSET(CountryData!$A$1,'Quality check'!$A202-1,'Quality check'!K$1-1)),"")</f>
        <v/>
      </c>
      <c r="L202" s="203" t="str">
        <f ca="1">IF(AND(ISNUMBER($A202),ISNUMBER(L$1)),IF(OFFSET(CountryData!$A$1,'Quality check'!$A202-1,'Quality check'!L$1-1)=0,"",OFFSET(CountryData!$A$1,'Quality check'!$A202-1,'Quality check'!L$1-1)),"")</f>
        <v/>
      </c>
      <c r="M202" s="203" t="str">
        <f ca="1">IF(AND(ISNUMBER($A202),ISNUMBER(M$1)),IF(OFFSET(CountryData!$A$1,'Quality check'!$A202-1,'Quality check'!M$1-1)=0,"",OFFSET(CountryData!$A$1,'Quality check'!$A202-1,'Quality check'!M$1-1)),"")</f>
        <v/>
      </c>
      <c r="N202" s="203" t="str">
        <f ca="1">IF(AND(ISNUMBER($A202),ISNUMBER(N$1)),IF(OFFSET(CountryData!$A$1,'Quality check'!$A202-1,'Quality check'!N$1-1)=0,"",OFFSET(CountryData!$A$1,'Quality check'!$A202-1,'Quality check'!N$1-1)),"")</f>
        <v/>
      </c>
      <c r="O202" s="203" t="str">
        <f ca="1">IF(AND(ISNUMBER($A202),ISNUMBER(O$1)),IF(OFFSET(CountryData!$A$1,'Quality check'!$A202-1,'Quality check'!O$1-1)=0,"",OFFSET(CountryData!$A$1,'Quality check'!$A202-1,'Quality check'!O$1-1)),"")</f>
        <v/>
      </c>
      <c r="P202" s="203" t="str">
        <f ca="1">IF(AND(ISNUMBER($A202),ISNUMBER(P$1)),IF(OFFSET(CountryData!$A$1,'Quality check'!$A202-1,'Quality check'!P$1-1)=0,"",OFFSET(CountryData!$A$1,'Quality check'!$A202-1,'Quality check'!P$1-1)),"")</f>
        <v/>
      </c>
      <c r="Q202" s="203" t="str">
        <f ca="1">IF(AND(ISNUMBER($A202),ISNUMBER(Q$1)),IF(OFFSET(CountryData!$A$1,'Quality check'!$A202-1,'Quality check'!Q$1-1)=0,"",OFFSET(CountryData!$A$1,'Quality check'!$A202-1,'Quality check'!Q$1-1)),"")</f>
        <v/>
      </c>
      <c r="R202" s="203" t="str">
        <f ca="1">IF(AND(ISNUMBER($A202),ISNUMBER(R$1)),IF(OFFSET(CountryData!$A$1,'Quality check'!$A202-1,'Quality check'!R$1-1)=0,"",OFFSET(CountryData!$A$1,'Quality check'!$A202-1,'Quality check'!R$1-1)),"")</f>
        <v/>
      </c>
      <c r="S202" s="203" t="str">
        <f ca="1">IF(AND(ISNUMBER($A202),ISNUMBER(S$1)),IF(OFFSET(CountryData!$A$1,'Quality check'!$A202-1,'Quality check'!S$1-1)=0,"",OFFSET(CountryData!$A$1,'Quality check'!$A202-1,'Quality check'!S$1-1)),"")</f>
        <v/>
      </c>
      <c r="T202" s="202" t="str">
        <f ca="1">IF(AND(ISNUMBER($A202),ISNUMBER(T$1)),IF(OFFSET(CountryData!$A$1,'Quality check'!$A202-1,'Quality check'!T$1-1)=0,"",OFFSET(CountryData!$A$1,'Quality check'!$A202-1,'Quality check'!T$1-1)),"")</f>
        <v/>
      </c>
      <c r="U202" s="203" t="str">
        <f ca="1">IF(AND(ISNUMBER($A202),ISNUMBER(U$1)),IF(OFFSET(CountryData!$A$1,'Quality check'!$A202-1,'Quality check'!U$1-1)=0,"",OFFSET(CountryData!$A$1,'Quality check'!$A202-1,'Quality check'!U$1-1)),"")</f>
        <v/>
      </c>
      <c r="V202" s="203" t="str">
        <f ca="1">IF(AND(ISNUMBER($A202),ISNUMBER(V$1)),IF(OFFSET(CountryData!$A$1,'Quality check'!$A202-1,'Quality check'!V$1-1)=0,"",OFFSET(CountryData!$A$1,'Quality check'!$A202-1,'Quality check'!V$1-1)),"")</f>
        <v/>
      </c>
      <c r="W202" s="202" t="str">
        <f ca="1">IF(AND(ISNUMBER($A202),ISNUMBER(W$1)),IF(OFFSET(CountryData!$A$1,'Quality check'!$A202-1,'Quality check'!W$1-1)=0,"",OFFSET(CountryData!$A$1,'Quality check'!$A202-1,'Quality check'!W$1-1)),"")</f>
        <v/>
      </c>
      <c r="X202" s="202" t="str">
        <f ca="1">IF(AND(ISNUMBER($A202),ISNUMBER(X$1)),IF(OFFSET(CountryData!$A$1,'Quality check'!$A202-1,'Quality check'!X$1-1)=0,"",OFFSET(CountryData!$A$1,'Quality check'!$A202-1,'Quality check'!X$1-1)),"")</f>
        <v/>
      </c>
      <c r="Y202" s="202" t="str">
        <f ca="1">IF(AND(ISNUMBER($A202),ISNUMBER(Y$1)),IF(OFFSET(CountryData!$A$1,'Quality check'!$A202-1,'Quality check'!Y$1-1)=0,"",OFFSET(CountryData!$A$1,'Quality check'!$A202-1,'Quality check'!Y$1-1)),"")</f>
        <v/>
      </c>
      <c r="Z202" s="202" t="str">
        <f ca="1">IF(AND(ISNUMBER($A202),ISNUMBER(Z$1)),IF(OFFSET(CountryData!$A$1,'Quality check'!$A202-1,'Quality check'!Z$1-1)=0,"",OFFSET(CountryData!$A$1,'Quality check'!$A202-1,'Quality check'!Z$1-1)),"")</f>
        <v/>
      </c>
      <c r="AA202" s="203" t="str">
        <f ca="1">IF(AND(ISNUMBER($A202),ISNUMBER(AA$1)),IF(OFFSET(CountryData!$A$1,'Quality check'!$A202-1,'Quality check'!AA$1-1)=0,"",OFFSET(CountryData!$A$1,'Quality check'!$A202-1,'Quality check'!AA$1-1)),"")</f>
        <v/>
      </c>
      <c r="AB202" s="203" t="str">
        <f ca="1">IF(AND(ISNUMBER($A202),ISNUMBER(AB$1)),IF(OFFSET(CountryData!$A$1,'Quality check'!$A202-1,'Quality check'!AB$1-1)=0,"",OFFSET(CountryData!$A$1,'Quality check'!$A202-1,'Quality check'!AB$1-1)),"")</f>
        <v/>
      </c>
      <c r="AC202" s="203" t="str">
        <f ca="1">IF(AND(ISNUMBER($A202),ISNUMBER(AC$1)),IF(OFFSET(CountryData!$A$1,'Quality check'!$A202-1,'Quality check'!AC$1-1)=0,"",OFFSET(CountryData!$A$1,'Quality check'!$A202-1,'Quality check'!AC$1-1)),"")</f>
        <v/>
      </c>
      <c r="AD202" s="203" t="str">
        <f ca="1">IF(AND(ISNUMBER($A202),ISNUMBER(AD$1)),IF(OFFSET(CountryData!$A$1,'Quality check'!$A202-1,'Quality check'!AD$1-1)=0,"",OFFSET(CountryData!$A$1,'Quality check'!$A202-1,'Quality check'!AD$1-1)),"")</f>
        <v/>
      </c>
      <c r="AE202" s="202" t="str">
        <f ca="1">IF(AND(ISNUMBER($A202),ISNUMBER(AE$1)),IF(OFFSET(CountryData!$A$1,'Quality check'!$A202-1,'Quality check'!AE$1-1)=0,"",OFFSET(CountryData!$A$1,'Quality check'!$A202-1,'Quality check'!AE$1-1)),"")</f>
        <v/>
      </c>
      <c r="AF202" s="308" t="str">
        <f ca="1">IF(AND(ISNUMBER($A202),ISNUMBER(AF$1)),IF(OFFSET(CountryData!$A$1,'Quality check'!$A202-1,'Quality check'!AF$1-1)=0,"",OFFSET(CountryData!$A$1,'Quality check'!$A202-1,'Quality check'!AF$1-1)),"")</f>
        <v/>
      </c>
      <c r="AG202" s="203" t="str">
        <f ca="1">IF(AND(ISNUMBER($A202),ISNUMBER(AG$1)),IF(OFFSET(CountryData!$A$1,'Quality check'!$A202-1,'Quality check'!AG$1-1)=0,"",OFFSET(CountryData!$A$1,'Quality check'!$A202-1,'Quality check'!AG$1-1)),"")</f>
        <v/>
      </c>
      <c r="AH202" s="203" t="str">
        <f ca="1">IF(AND(ISNUMBER($A202),ISNUMBER(AH$1)),IF(OFFSET(CountryData!$A$1,'Quality check'!$A202-1,'Quality check'!AH$1-1)=0,"",OFFSET(CountryData!$A$1,'Quality check'!$A202-1,'Quality check'!AH$1-1)),"")</f>
        <v/>
      </c>
      <c r="AI202" s="203" t="str">
        <f ca="1">IF(AND(ISNUMBER($A202),ISNUMBER(AI$1)),IF(OFFSET(CountryData!$A$1,'Quality check'!$A202-1,'Quality check'!AI$1-1)=0,"",OFFSET(CountryData!$A$1,'Quality check'!$A202-1,'Quality check'!AI$1-1)),"")</f>
        <v/>
      </c>
      <c r="AJ202" s="202" t="str">
        <f ca="1">IF(AND(ISNUMBER($A202),ISNUMBER(AJ$1)),IF(OFFSET(CountryData!$A$1,'Quality check'!$A202-1,'Quality check'!AJ$1-1)=0,"",OFFSET(CountryData!$A$1,'Quality check'!$A202-1,'Quality check'!AJ$1-1)),"")</f>
        <v/>
      </c>
      <c r="AK202" s="202" t="str">
        <f ca="1">IF(AND(ISNUMBER($A202),ISNUMBER(AK$1)),IF(OFFSET(CountryData!$A$1,'Quality check'!$A202-1,'Quality check'!AK$1-1)=0,"",OFFSET(CountryData!$A$1,'Quality check'!$A202-1,'Quality check'!AK$1-1)),"")</f>
        <v/>
      </c>
      <c r="AL202" s="202" t="str">
        <f ca="1">IF(AND(ISNUMBER($A202),ISNUMBER(AL$1)),IF(OFFSET(CountryData!$A$1,'Quality check'!$A202-1,'Quality check'!AL$1-1)=0,"",OFFSET(CountryData!$A$1,'Quality check'!$A202-1,'Quality check'!AL$1-1)),"")</f>
        <v/>
      </c>
      <c r="AM202" s="202" t="str">
        <f ca="1">IF(AND(ISNUMBER($A202),ISNUMBER(AM$1)),IF(OFFSET(CountryData!$A$1,'Quality check'!$A202-1,'Quality check'!AM$1-1)=0,"",OFFSET(CountryData!$A$1,'Quality check'!$A202-1,'Quality check'!AM$1-1)),"")</f>
        <v/>
      </c>
      <c r="AN202" s="202" t="str">
        <f ca="1">IF(AND(ISNUMBER($A202),ISNUMBER(AN$1)),IF(OFFSET(CountryData!$A$1,'Quality check'!$A202-1,'Quality check'!AN$1-1)=0,"",OFFSET(CountryData!$A$1,'Quality check'!$A202-1,'Quality check'!AN$1-1)),"")</f>
        <v/>
      </c>
      <c r="AO202" s="203" t="str">
        <f ca="1">IF(AND(ISNUMBER($A202),ISNUMBER(AO$1)),IF(OFFSET(CountryData!$A$1,'Quality check'!$A202-1,'Quality check'!AO$1-1)=0,"",OFFSET(CountryData!$A$1,'Quality check'!$A202-1,'Quality check'!AO$1-1)),"")</f>
        <v/>
      </c>
      <c r="AP202" s="203" t="str">
        <f ca="1">IF(AND(ISNUMBER($A202),ISNUMBER(AP$1)),IF(OFFSET(CountryData!$A$1,'Quality check'!$A202-1,'Quality check'!AP$1-1)=0,"",OFFSET(CountryData!$A$1,'Quality check'!$A202-1,'Quality check'!AP$1-1)),"")</f>
        <v/>
      </c>
      <c r="AQ202" s="202" t="str">
        <f ca="1">IF(AND(ISNUMBER($A202),ISNUMBER(AQ$1)),IF(OFFSET(CountryData!$A$1,'Quality check'!$A202-1,'Quality check'!AQ$1-1)=0,"",OFFSET(CountryData!$A$1,'Quality check'!$A202-1,'Quality check'!AQ$1-1)),"")</f>
        <v/>
      </c>
      <c r="AR202" s="202" t="str">
        <f ca="1">IF(AND(ISNUMBER($A202),ISNUMBER(AR$1)),IF(OFFSET(CountryData!$A$1,'Quality check'!$A202-1,'Quality check'!AR$1-1)=0,"",OFFSET(CountryData!$A$1,'Quality check'!$A202-1,'Quality check'!AR$1-1)),"")</f>
        <v/>
      </c>
      <c r="AS202" s="202" t="str">
        <f ca="1">IF(AND(ISNUMBER($A202),ISNUMBER(AS$1)),IF(OFFSET(CountryData!$A$1,'Quality check'!$A202-1,'Quality check'!AS$1-1)=0,"",OFFSET(CountryData!$A$1,'Quality check'!$A202-1,'Quality check'!AS$1-1)),"")</f>
        <v/>
      </c>
      <c r="AT202" s="202" t="str">
        <f ca="1">IF(AND(ISNUMBER($A202),ISNUMBER(AT$1)),IF(OFFSET(CountryData!$A$1,'Quality check'!$A202-1,'Quality check'!AT$1-1)=0,"",OFFSET(CountryData!$A$1,'Quality check'!$A202-1,'Quality check'!AT$1-1)),"")</f>
        <v/>
      </c>
      <c r="AU202" s="202" t="str">
        <f ca="1">IF(AND(ISNUMBER($A202),ISNUMBER(AU$1)),IF(OFFSET(CountryData!$A$1,'Quality check'!$A202-1,'Quality check'!AU$1-1)=0,"",OFFSET(CountryData!$A$1,'Quality check'!$A202-1,'Quality check'!AU$1-1)),"")</f>
        <v/>
      </c>
      <c r="AV202" s="202" t="str">
        <f ca="1">IF(AND(ISNUMBER($A202),ISNUMBER(AV$1)),IF(OFFSET(CountryData!$A$1,'Quality check'!$A202-1,'Quality check'!AV$1-1)=0,"",OFFSET(CountryData!$A$1,'Quality check'!$A202-1,'Quality check'!AV$1-1)),"")</f>
        <v/>
      </c>
      <c r="AW202" s="203" t="str">
        <f ca="1">IF(AND(ISNUMBER($A202),ISNUMBER(AW$1)),IF(OFFSET(CountryData!$A$1,'Quality check'!$A202-1,'Quality check'!AW$1-1)=0,"",OFFSET(CountryData!$A$1,'Quality check'!$A202-1,'Quality check'!AW$1-1)),"")</f>
        <v/>
      </c>
      <c r="AX202" s="203" t="str">
        <f ca="1">IF(AND(ISNUMBER($A202),ISNUMBER(AX$1)),IF(OFFSET(CountryData!$A$1,'Quality check'!$A202-1,'Quality check'!AX$1-1)=0,"",OFFSET(CountryData!$A$1,'Quality check'!$A202-1,'Quality check'!AX$1-1)),"")</f>
        <v/>
      </c>
      <c r="AY202" s="202" t="str">
        <f ca="1">IF(AND(ISNUMBER($A202),ISNUMBER(AY$1)),IF(OFFSET(CountryData!$A$1,'Quality check'!$A202-1,'Quality check'!AY$1-1)=0,"",OFFSET(CountryData!$A$1,'Quality check'!$A202-1,'Quality check'!AY$1-1)),"")</f>
        <v/>
      </c>
      <c r="AZ202" s="202" t="str">
        <f ca="1">IF(AND(ISNUMBER($A202),ISNUMBER(AZ$1)),IF(OFFSET(CountryData!$A$1,'Quality check'!$A202-1,'Quality check'!AZ$1-1)=0,"",OFFSET(CountryData!$A$1,'Quality check'!$A202-1,'Quality check'!AZ$1-1)),"")</f>
        <v/>
      </c>
      <c r="BA202" s="202" t="str">
        <f ca="1">IF(AND(ISNUMBER($A202),ISNUMBER(BA$1)),IF(OFFSET(CountryData!$A$1,'Quality check'!$A202-1,'Quality check'!BA$1-1)=0,"",OFFSET(CountryData!$A$1,'Quality check'!$A202-1,'Quality check'!BA$1-1)),"")</f>
        <v/>
      </c>
      <c r="BB202" s="202" t="str">
        <f ca="1">IF(AND(ISNUMBER($A202),ISNUMBER(BB$1)),IF(OFFSET(CountryData!$A$1,'Quality check'!$A202-1,'Quality check'!BB$1-1)=0,"",OFFSET(CountryData!$A$1,'Quality check'!$A202-1,'Quality check'!BB$1-1)),"")</f>
        <v/>
      </c>
      <c r="BC202" s="202" t="str">
        <f ca="1">IF(AND(ISNUMBER($A202),ISNUMBER(BC$1)),IF(OFFSET(CountryData!$A$1,'Quality check'!$A202-1,'Quality check'!BC$1-1)=0,"",OFFSET(CountryData!$A$1,'Quality check'!$A202-1,'Quality check'!BC$1-1)),"")</f>
        <v/>
      </c>
      <c r="BD202" s="313" t="str">
        <f ca="1">IF(AND(ISNUMBER($A202),ISNUMBER(BD$1)),IF(OFFSET(CountryData!$A$1,'Quality check'!$A202-1,'Quality check'!BD$1-1)=0,"",OFFSET(CountryData!$A$1,'Quality check'!$A202-1,'Quality check'!BD$1-1)),"")</f>
        <v/>
      </c>
      <c r="BE202" s="313" t="str">
        <f ca="1">IF(AND(ISNUMBER($A202),ISNUMBER(BE$1)),IF(OFFSET(CountryData!$A$1,'Quality check'!$A202-1,'Quality check'!BE$1-1)=0,"",OFFSET(CountryData!$A$1,'Quality check'!$A202-1,'Quality check'!BE$1-1)),"")</f>
        <v/>
      </c>
      <c r="BF202" s="313" t="str">
        <f ca="1">IF(AND(ISNUMBER($A202),ISNUMBER(BF$1)),IF(OFFSET(CountryData!$A$1,'Quality check'!$A202-1,'Quality check'!BF$1-1)=0,"",OFFSET(CountryData!$A$1,'Quality check'!$A202-1,'Quality check'!BF$1-1)),"")</f>
        <v/>
      </c>
      <c r="BG202" s="203" t="str">
        <f ca="1">IF(AND(ISNUMBER($A202),ISNUMBER(BG$1)),IF(OFFSET(CountryData!$A$1,'Quality check'!$A202-1,'Quality check'!BG$1-1)=0,"",OFFSET(CountryData!$A$1,'Quality check'!$A202-1,'Quality check'!BG$1-1)),"")</f>
        <v/>
      </c>
      <c r="BH202" s="202" t="str">
        <f ca="1">IF(AND(ISNUMBER($A202),ISNUMBER(BH$1)),IF(OFFSET(CountryData!$A$1,'Quality check'!$A202-1,'Quality check'!BH$1-1)=0,"",OFFSET(CountryData!$A$1,'Quality check'!$A202-1,'Quality check'!BH$1-1)),"")</f>
        <v/>
      </c>
      <c r="BI202" s="203" t="str">
        <f ca="1">IF(AND(ISNUMBER($A202),ISNUMBER(BI$1)),IF(OFFSET(CountryData!$A$1,'Quality check'!$A202-1,'Quality check'!BI$1-1)=0,"",OFFSET(CountryData!$A$1,'Quality check'!$A202-1,'Quality check'!BI$1-1)),"")</f>
        <v/>
      </c>
      <c r="BJ202" s="202" t="str">
        <f ca="1">IF(AND(ISNUMBER($A202),ISNUMBER(BJ$1)),IF(OFFSET(CountryData!$A$1,'Quality check'!$A202-1,'Quality check'!BJ$1-1)=0,"",OFFSET(CountryData!$A$1,'Quality check'!$A202-1,'Quality check'!BJ$1-1)),"")</f>
        <v/>
      </c>
      <c r="BK202" s="202" t="str">
        <f ca="1">IF(AND(ISNUMBER($A202),ISNUMBER(BK$1)),IF(OFFSET(CountryData!$A$1,'Quality check'!$A202-1,'Quality check'!BK$1-1)=0,"",OFFSET(CountryData!$A$1,'Quality check'!$A202-1,'Quality check'!BK$1-1)),"")</f>
        <v/>
      </c>
      <c r="BL202" s="308" t="str">
        <f ca="1">IF(AND(ISNUMBER($A202),ISNUMBER(BL$1)),IF(OFFSET(CountryData!$A$1,'Quality check'!$A202-1,'Quality check'!BL$1-1)=0,"",OFFSET(CountryData!$A$1,'Quality check'!$A202-1,'Quality check'!BL$1-1)),"")</f>
        <v/>
      </c>
      <c r="BM202" s="308" t="str">
        <f ca="1">IF(AND(ISNUMBER($A202),ISNUMBER(BM$1)),IF(OFFSET(CountryData!$A$1,'Quality check'!$A202-1,'Quality check'!BM$1-1)=0,"",OFFSET(CountryData!$A$1,'Quality check'!$A202-1,'Quality check'!BM$1-1)),"")</f>
        <v/>
      </c>
      <c r="BN202" s="308" t="str">
        <f ca="1">IF(AND(ISNUMBER($A202),ISNUMBER(BN$1)),IF(OFFSET(CountryData!$A$1,'Quality check'!$A202-1,'Quality check'!BN$1-1)=0,"",OFFSET(CountryData!$A$1,'Quality check'!$A202-1,'Quality check'!BN$1-1)),"")</f>
        <v/>
      </c>
      <c r="BO202" s="308" t="str">
        <f ca="1">IF(AND(ISNUMBER($A202),ISNUMBER(BO$1)),IF(OFFSET(CountryData!$A$1,'Quality check'!$A202-1,'Quality check'!BO$1-1)=0,"",OFFSET(CountryData!$A$1,'Quality check'!$A202-1,'Quality check'!BO$1-1)),"")</f>
        <v/>
      </c>
      <c r="BP202" s="308" t="str">
        <f ca="1">IF(AND(ISNUMBER($A202),ISNUMBER(BP$1)),IF(OFFSET(CountryData!$A$1,'Quality check'!$A202-1,'Quality check'!BP$1-1)=0,"",OFFSET(CountryData!$A$1,'Quality check'!$A202-1,'Quality check'!BP$1-1)),"")</f>
        <v/>
      </c>
      <c r="BQ202" s="308" t="str">
        <f ca="1">IF(AND(ISNUMBER($A202),ISNUMBER(BQ$1)),IF(OFFSET(CountryData!$A$1,'Quality check'!$A202-1,'Quality check'!BQ$1-1)=0,"",OFFSET(CountryData!$A$1,'Quality check'!$A202-1,'Quality check'!BQ$1-1)),"")</f>
        <v/>
      </c>
      <c r="BR202" s="308" t="str">
        <f ca="1">IF(AND(ISNUMBER($A202),ISNUMBER(BR$1)),IF(OFFSET(CountryData!$A$1,'Quality check'!$A202-1,'Quality check'!BR$1-1)=0,"",OFFSET(CountryData!$A$1,'Quality check'!$A202-1,'Quality check'!BR$1-1)),"")</f>
        <v/>
      </c>
      <c r="BS202" s="308" t="str">
        <f ca="1">IF(AND(ISNUMBER($A202),ISNUMBER(BS$1)),IF(OFFSET(CountryData!$A$1,'Quality check'!$A202-1,'Quality check'!BS$1-1)=0,"",OFFSET(CountryData!$A$1,'Quality check'!$A202-1,'Quality check'!BS$1-1)),"")</f>
        <v/>
      </c>
      <c r="BT202" s="308" t="str">
        <f ca="1">IF(AND(ISNUMBER($A202),ISNUMBER(BT$1)),IF(OFFSET(CountryData!$A$1,'Quality check'!$A202-1,'Quality check'!BT$1-1)=0,"",OFFSET(CountryData!$A$1,'Quality check'!$A202-1,'Quality check'!BT$1-1)),"")</f>
        <v/>
      </c>
      <c r="BU202" s="308" t="str">
        <f ca="1">IF(AND(ISNUMBER($A202),ISNUMBER(BU$1)),IF(OFFSET(CountryData!$A$1,'Quality check'!$A202-1,'Quality check'!BU$1-1)=0,"",OFFSET(CountryData!$A$1,'Quality check'!$A202-1,'Quality check'!BU$1-1)),"")</f>
        <v/>
      </c>
      <c r="BV202" s="308" t="str">
        <f ca="1">IF(AND(ISNUMBER($A202),ISNUMBER(BV$1)),IF(OFFSET(CountryData!$A$1,'Quality check'!$A202-1,'Quality check'!BV$1-1)=0,"",OFFSET(CountryData!$A$1,'Quality check'!$A202-1,'Quality check'!BV$1-1)),"")</f>
        <v/>
      </c>
      <c r="BW202" s="308" t="str">
        <f ca="1">IF(AND(ISNUMBER($A202),ISNUMBER(BW$1)),IF(OFFSET(CountryData!$A$1,'Quality check'!$A202-1,'Quality check'!BW$1-1)=0,"",OFFSET(CountryData!$A$1,'Quality check'!$A202-1,'Quality check'!BW$1-1)),"")</f>
        <v/>
      </c>
      <c r="BX202" s="202" t="str">
        <f ca="1">IF(AND(ISNUMBER($A202),ISNUMBER(BX$1)),IF(OFFSET(CountryData!$A$1,'Quality check'!$A202-1,'Quality check'!BX$1-1)=0,"",OFFSET(CountryData!$A$1,'Quality check'!$A202-1,'Quality check'!BX$1-1)),"")</f>
        <v/>
      </c>
      <c r="BY202" s="308" t="str">
        <f ca="1">IF(AND(ISNUMBER($A202),ISNUMBER(BY$1)),IF(OFFSET(CountryData!$A$1,'Quality check'!$A202-1,'Quality check'!BY$1-1)=0,"",OFFSET(CountryData!$A$1,'Quality check'!$A202-1,'Quality check'!BY$1-1)),"")</f>
        <v/>
      </c>
      <c r="BZ202" s="308" t="str">
        <f ca="1">IF(AND(ISNUMBER($A202),ISNUMBER(BZ$1)),IF(OFFSET(CountryData!$A$1,'Quality check'!$A202-1,'Quality check'!BZ$1-1)=0,"",OFFSET(CountryData!$A$1,'Quality check'!$A202-1,'Quality check'!BZ$1-1)),"")</f>
        <v/>
      </c>
      <c r="CA202" s="308" t="str">
        <f ca="1">IF(AND(ISNUMBER($A202),ISNUMBER(CA$1)),IF(OFFSET(CountryData!$A$1,'Quality check'!$A202-1,'Quality check'!CA$1-1)=0,"",OFFSET(CountryData!$A$1,'Quality check'!$A202-1,'Quality check'!CA$1-1)),"")</f>
        <v/>
      </c>
      <c r="CB202" s="308" t="str">
        <f ca="1">IF(AND(ISNUMBER($A202),ISNUMBER(CB$1)),IF(OFFSET(CountryData!$A$1,'Quality check'!$A202-1,'Quality check'!CB$1-1)=0,"",OFFSET(CountryData!$A$1,'Quality check'!$A202-1,'Quality check'!CB$1-1)),"")</f>
        <v/>
      </c>
      <c r="CC202" s="308" t="str">
        <f ca="1">IF(AND(ISNUMBER($A202),ISNUMBER(CC$1)),IF(OFFSET(CountryData!$A$1,'Quality check'!$A202-1,'Quality check'!CC$1-1)=0,"",OFFSET(CountryData!$A$1,'Quality check'!$A202-1,'Quality check'!CC$1-1)),"")</f>
        <v/>
      </c>
      <c r="CD202" s="308" t="str">
        <f ca="1">IF(AND(ISNUMBER($A202),ISNUMBER(CD$1)),IF(OFFSET(CountryData!$A$1,'Quality check'!$A202-1,'Quality check'!CD$1-1)=0,"",OFFSET(CountryData!$A$1,'Quality check'!$A202-1,'Quality check'!CD$1-1)),"")</f>
        <v/>
      </c>
      <c r="CE202" s="308" t="str">
        <f ca="1">IF(AND(ISNUMBER($A202),ISNUMBER(CE$1)),IF(OFFSET(CountryData!$A$1,'Quality check'!$A202-1,'Quality check'!CE$1-1)=0,"",OFFSET(CountryData!$A$1,'Quality check'!$A202-1,'Quality check'!CE$1-1)),"")</f>
        <v/>
      </c>
      <c r="CF202" s="308" t="str">
        <f ca="1">IF(AND(ISNUMBER($A202),ISNUMBER(CF$1)),IF(OFFSET(CountryData!$A$1,'Quality check'!$A202-1,'Quality check'!CF$1-1)=0,"",OFFSET(CountryData!$A$1,'Quality check'!$A202-1,'Quality check'!CF$1-1)),"")</f>
        <v/>
      </c>
      <c r="CG202" s="308" t="str">
        <f ca="1">IF(AND(ISNUMBER($A202),ISNUMBER(CG$1)),IF(OFFSET(CountryData!$A$1,'Quality check'!$A202-1,'Quality check'!CG$1-1)=0,"",OFFSET(CountryData!$A$1,'Quality check'!$A202-1,'Quality check'!CG$1-1)),"")</f>
        <v/>
      </c>
      <c r="CH202" s="308" t="str">
        <f ca="1">IF(AND(ISNUMBER($A202),ISNUMBER(CH$1)),IF(OFFSET(CountryData!$A$1,'Quality check'!$A202-1,'Quality check'!CH$1-1)=0,"",OFFSET(CountryData!$A$1,'Quality check'!$A202-1,'Quality check'!CH$1-1)),"")</f>
        <v/>
      </c>
      <c r="CI202" s="308" t="str">
        <f ca="1">IF(AND(ISNUMBER($A202),ISNUMBER(CI$1)),IF(OFFSET(CountryData!$A$1,'Quality check'!$A202-1,'Quality check'!CI$1-1)=0,"",OFFSET(CountryData!$A$1,'Quality check'!$A202-1,'Quality check'!CI$1-1)),"")</f>
        <v/>
      </c>
      <c r="CJ202" s="308" t="str">
        <f ca="1">IF(AND(ISNUMBER($A202),ISNUMBER(CJ$1)),IF(OFFSET(CountryData!$A$1,'Quality check'!$A202-1,'Quality check'!CJ$1-1)=0,"",OFFSET(CountryData!$A$1,'Quality check'!$A202-1,'Quality check'!CJ$1-1)),"")</f>
        <v/>
      </c>
      <c r="CK202" s="202" t="str">
        <f ca="1">IF(AND(ISNUMBER($A202),ISNUMBER(CK$1)),IF(OFFSET(CountryData!$A$1,'Quality check'!$A202-1,'Quality check'!CK$1-1)=0,"",OFFSET(CountryData!$A$1,'Quality check'!$A202-1,'Quality check'!CK$1-1)),"")</f>
        <v/>
      </c>
      <c r="CL202" s="308" t="str">
        <f ca="1">IF(AND(ISNUMBER($A202),ISNUMBER(CL$1)),IF(OFFSET(CountryData!$A$1,'Quality check'!$A202-1,'Quality check'!CL$1-1)=0,"",OFFSET(CountryData!$A$1,'Quality check'!$A202-1,'Quality check'!CL$1-1)),"")</f>
        <v/>
      </c>
      <c r="CM202" s="308" t="str">
        <f ca="1">IF(AND(ISNUMBER($A202),ISNUMBER(CM$1)),IF(OFFSET(CountryData!$A$1,'Quality check'!$A202-1,'Quality check'!CM$1-1)=0,"",OFFSET(CountryData!$A$1,'Quality check'!$A202-1,'Quality check'!CM$1-1)),"")</f>
        <v/>
      </c>
      <c r="CN202" s="308" t="str">
        <f ca="1">IF(AND(ISNUMBER($A202),ISNUMBER(CN$1)),IF(OFFSET(CountryData!$A$1,'Quality check'!$A202-1,'Quality check'!CN$1-1)=0,"",OFFSET(CountryData!$A$1,'Quality check'!$A202-1,'Quality check'!CN$1-1)),"")</f>
        <v/>
      </c>
      <c r="CO202" s="308" t="str">
        <f ca="1">IF(AND(ISNUMBER($A202),ISNUMBER(CO$1)),IF(OFFSET(CountryData!$A$1,'Quality check'!$A202-1,'Quality check'!CO$1-1)=0,"",OFFSET(CountryData!$A$1,'Quality check'!$A202-1,'Quality check'!CO$1-1)),"")</f>
        <v/>
      </c>
      <c r="CP202" s="308" t="str">
        <f ca="1">IF(AND(ISNUMBER($A202),ISNUMBER(CP$1)),IF(OFFSET(CountryData!$A$1,'Quality check'!$A202-1,'Quality check'!CP$1-1)=0,"",OFFSET(CountryData!$A$1,'Quality check'!$A202-1,'Quality check'!CP$1-1)),"")</f>
        <v/>
      </c>
      <c r="CQ202" s="308" t="str">
        <f ca="1">IF(AND(ISNUMBER($A202),ISNUMBER(CQ$1)),IF(OFFSET(CountryData!$A$1,'Quality check'!$A202-1,'Quality check'!CQ$1-1)=0,"",OFFSET(CountryData!$A$1,'Quality check'!$A202-1,'Quality check'!CQ$1-1)),"")</f>
        <v/>
      </c>
      <c r="CR202" s="203" t="str">
        <f ca="1">IF(AND(ISNUMBER($A202),ISNUMBER(CR$1)),IF(OFFSET(CountryData!$A$1,'Quality check'!$A202-1,'Quality check'!CR$1-1)=0,"",OFFSET(CountryData!$A$1,'Quality check'!$A202-1,'Quality check'!CR$1-1)),"")</f>
        <v/>
      </c>
      <c r="CS202" s="203" t="str">
        <f ca="1">IF(AND(ISNUMBER($A202),ISNUMBER(CS$1)),IF(OFFSET(CountryData!$A$1,'Quality check'!$A202-1,'Quality check'!CS$1-1)=0,"",OFFSET(CountryData!$A$1,'Quality check'!$A202-1,'Quality check'!CS$1-1)),"")</f>
        <v/>
      </c>
      <c r="CT202" s="203" t="str">
        <f ca="1">IF(AND(ISNUMBER($A202),ISNUMBER(CT$1)),IF(OFFSET(CountryData!$A$1,'Quality check'!$A202-1,'Quality check'!CT$1-1)=0,"",OFFSET(CountryData!$A$1,'Quality check'!$A202-1,'Quality check'!CT$1-1)),"")</f>
        <v/>
      </c>
      <c r="CU202" s="203" t="str">
        <f ca="1">IF(AND(ISNUMBER($A202),ISNUMBER(CU$1)),IF(OFFSET(CountryData!$A$1,'Quality check'!$A202-1,'Quality check'!CU$1-1)=0,"",OFFSET(CountryData!$A$1,'Quality check'!$A202-1,'Quality check'!CU$1-1)),"")</f>
        <v/>
      </c>
      <c r="CV202" s="203" t="str">
        <f ca="1">IF(AND(ISNUMBER($A202),ISNUMBER(CV$1)),IF(OFFSET(CountryData!$A$1,'Quality check'!$A202-1,'Quality check'!CV$1-1)=0,"",OFFSET(CountryData!$A$1,'Quality check'!$A202-1,'Quality check'!CV$1-1)),"")</f>
        <v/>
      </c>
      <c r="CW202" s="203" t="str">
        <f ca="1">IF(AND(ISNUMBER($A202),ISNUMBER(CW$1)),IF(OFFSET(CountryData!$A$1,'Quality check'!$A202-1,'Quality check'!CW$1-1)=0,"",OFFSET(CountryData!$A$1,'Quality check'!$A202-1,'Quality check'!CW$1-1)),"")</f>
        <v/>
      </c>
      <c r="CX202" s="203" t="str">
        <f ca="1">IF(AND(ISNUMBER($A202),ISNUMBER(CX$1)),IF(OFFSET(CountryData!$A$1,'Quality check'!$A202-1,'Quality check'!CX$1-1)=0,"",OFFSET(CountryData!$A$1,'Quality check'!$A202-1,'Quality check'!CX$1-1)),"")</f>
        <v/>
      </c>
      <c r="CY202" s="203" t="str">
        <f ca="1">IF(AND(ISNUMBER($A202),ISNUMBER(CY$1)),IF(OFFSET(CountryData!$A$1,'Quality check'!$A202-1,'Quality check'!CY$1-1)=0,"",OFFSET(CountryData!$A$1,'Quality check'!$A202-1,'Quality check'!CY$1-1)),"")</f>
        <v/>
      </c>
      <c r="CZ202" s="308" t="str">
        <f ca="1">IF(AND(ISNUMBER($A202),ISNUMBER(CZ$1)),IF(OFFSET(CountryData!$A$1,'Quality check'!$A202-1,'Quality check'!CZ$1-1)=0,"",OFFSET(CountryData!$A$1,'Quality check'!$A202-1,'Quality check'!CZ$1-1)),"")</f>
        <v/>
      </c>
      <c r="DA202" s="308" t="str">
        <f ca="1">IF(AND(ISNUMBER($A202),ISNUMBER(DA$1)),IF(OFFSET(CountryData!$A$1,'Quality check'!$A202-1,'Quality check'!DA$1-1)=0,"",OFFSET(CountryData!$A$1,'Quality check'!$A202-1,'Quality check'!DA$1-1)),"")</f>
        <v/>
      </c>
      <c r="DB202" s="202" t="str">
        <f ca="1">IF(AND(ISNUMBER($A202),ISNUMBER(DB$1)),IF(OFFSET(CountryData!$A$1,'Quality check'!$A202-1,'Quality check'!DB$1-1)=0,"",OFFSET(CountryData!$A$1,'Quality check'!$A202-1,'Quality check'!DB$1-1)),"")</f>
        <v/>
      </c>
      <c r="DC202" s="308" t="str">
        <f ca="1">IF(AND(ISNUMBER($A202),ISNUMBER(DC$1)),IF(OFFSET(CountryData!$A$1,'Quality check'!$A202-1,'Quality check'!DC$1-1)=0,"",OFFSET(CountryData!$A$1,'Quality check'!$A202-1,'Quality check'!DC$1-1)),"")</f>
        <v/>
      </c>
      <c r="DD202" s="308" t="str">
        <f ca="1">IF(AND(ISNUMBER($A202),ISNUMBER(DD$1)),IF(OFFSET(CountryData!$A$1,'Quality check'!$A202-1,'Quality check'!DD$1-1)=0,"",OFFSET(CountryData!$A$1,'Quality check'!$A202-1,'Quality check'!DD$1-1)),"")</f>
        <v/>
      </c>
      <c r="DE202" s="202" t="str">
        <f ca="1">IF(AND(ISNUMBER($A202),ISNUMBER(DE$1)),IF(OFFSET(CountryData!$A$1,'Quality check'!$A202-1,'Quality check'!DE$1-1)=0,"",OFFSET(CountryData!$A$1,'Quality check'!$A202-1,'Quality check'!DE$1-1)),"")</f>
        <v/>
      </c>
      <c r="DF202" s="203" t="str">
        <f ca="1">IF(AND(ISNUMBER($A202),ISNUMBER(DF$1)),IF(OFFSET(CountryData!$A$1,'Quality check'!$A202-1,'Quality check'!DF$1-1)=0,"",OFFSET(CountryData!$A$1,'Quality check'!$A202-1,'Quality check'!DF$1-1)),"")</f>
        <v/>
      </c>
      <c r="DG202" s="308" t="str">
        <f ca="1">IF(AND(ISNUMBER($A202),ISNUMBER(DG$1)),IF(OFFSET(CountryData!$A$1,'Quality check'!$A202-1,'Quality check'!DG$1-1)=0,"",OFFSET(CountryData!$A$1,'Quality check'!$A202-1,'Quality check'!DG$1-1)),"")</f>
        <v/>
      </c>
      <c r="DH202" s="203" t="str">
        <f ca="1">IF(AND(ISNUMBER($A202),ISNUMBER(DH$1)),IF(OFFSET(CountryData!$A$1,'Quality check'!$A202-1,'Quality check'!DH$1-1)=0,"",OFFSET(CountryData!$A$1,'Quality check'!$A202-1,'Quality check'!DH$1-1)),"")</f>
        <v/>
      </c>
      <c r="DI202" s="308" t="str">
        <f ca="1">IF(AND(ISNUMBER($A202),ISNUMBER(DI$1)),IF(OFFSET(CountryData!$A$1,'Quality check'!$A202-1,'Quality check'!DI$1-1)=0,"",OFFSET(CountryData!$A$1,'Quality check'!$A202-1,'Quality check'!DI$1-1)),"")</f>
        <v/>
      </c>
      <c r="DJ202" s="308" t="str">
        <f ca="1">IF(AND(ISNUMBER($A202),ISNUMBER(DJ$1)),IF(OFFSET(CountryData!$A$1,'Quality check'!$A202-1,'Quality check'!DJ$1-1)=0,"",OFFSET(CountryData!$A$1,'Quality check'!$A202-1,'Quality check'!DJ$1-1)),"")</f>
        <v/>
      </c>
      <c r="DK202" s="203" t="str">
        <f ca="1">IF(AND(ISNUMBER($A202),ISNUMBER(DK$1)),IF(OFFSET(CountryData!$A$1,'Quality check'!$A202-1,'Quality check'!DK$1-1)=0,"",OFFSET(CountryData!$A$1,'Quality check'!$A202-1,'Quality check'!DK$1-1)),"")</f>
        <v/>
      </c>
      <c r="DL202" s="203" t="str">
        <f ca="1">IF(AND(ISNUMBER($A202),ISNUMBER(DL$1)),IF(OFFSET(CountryData!$A$1,'Quality check'!$A202-1,'Quality check'!DL$1-1)=0,"",OFFSET(CountryData!$A$1,'Quality check'!$A202-1,'Quality check'!DL$1-1)),"")</f>
        <v/>
      </c>
      <c r="DM202" s="203" t="str">
        <f ca="1">IF(AND(ISNUMBER($A202),ISNUMBER(DM$1)),IF(OFFSET(CountryData!$A$1,'Quality check'!$A202-1,'Quality check'!DM$1-1)=0,"",OFFSET(CountryData!$A$1,'Quality check'!$A202-1,'Quality check'!DM$1-1)),"")</f>
        <v/>
      </c>
      <c r="DN202" s="203" t="str">
        <f ca="1">IF(AND(ISNUMBER($A202),ISNUMBER(DN$1)),IF(OFFSET(CountryData!$A$1,'Quality check'!$A202-1,'Quality check'!DN$1-1)=0,"",OFFSET(CountryData!$A$1,'Quality check'!$A202-1,'Quality check'!DN$1-1)),"")</f>
        <v/>
      </c>
      <c r="DO202" t="str">
        <f ca="1">IF(AND(ISNUMBER($A202),ISNUMBER(DO$1)),IF(OFFSET(CountryData!$A$1,'Quality check'!$A202-1,'Quality check'!DO$1-1)=0,"",OFFSET(CountryData!$A$1,'Quality check'!$A202-1,'Quality check'!DO$1-1)),"")</f>
        <v/>
      </c>
      <c r="DP202" t="str">
        <f ca="1">IF(AND(ISNUMBER($A202),ISNUMBER(DP$1)),IF(OFFSET(CountryData!$A$1,'Quality check'!$A202-1,'Quality check'!DP$1-1)=0,"",OFFSET(CountryData!$A$1,'Quality check'!$A202-1,'Quality check'!DP$1-1)),"")</f>
        <v/>
      </c>
      <c r="EF202" t="str">
        <f t="shared" si="17"/>
        <v/>
      </c>
      <c r="EG202" t="str">
        <f t="shared" si="18"/>
        <v/>
      </c>
      <c r="EH202" t="str">
        <f t="shared" si="16"/>
        <v/>
      </c>
    </row>
    <row r="203" spans="1:138" x14ac:dyDescent="0.25">
      <c r="A203" s="114" t="str">
        <f>IF(ISNUMBER(MATCH(C203,CountryData!$EM:$EM,0)),MATCH(C203,CountryData!$EM:$EM,0),"")</f>
        <v/>
      </c>
      <c r="F203" s="203" t="str">
        <f ca="1">IF(AND(ISNUMBER($A203),ISNUMBER(F$1)),IF(OFFSET(CountryData!$A$1,'Quality check'!$A203-1,'Quality check'!F$1-1)=0,"",OFFSET(CountryData!$A$1,'Quality check'!$A203-1,'Quality check'!F$1-1)),"")</f>
        <v/>
      </c>
      <c r="G203" s="203" t="str">
        <f ca="1">IF(AND(ISNUMBER($A203),ISNUMBER(G$1)),IF(OFFSET(CountryData!$A$1,'Quality check'!$A203-1,'Quality check'!G$1-1)=0,"",OFFSET(CountryData!$A$1,'Quality check'!$A203-1,'Quality check'!G$1-1)),"")</f>
        <v/>
      </c>
      <c r="H203" s="202" t="str">
        <f ca="1">IF(AND(ISNUMBER($A203),ISNUMBER(H$1)),IF(OFFSET(CountryData!$A$1,'Quality check'!$A203-1,'Quality check'!H$1-1)=0,"",OFFSET(CountryData!$A$1,'Quality check'!$A203-1,'Quality check'!H$1-1)),"")</f>
        <v/>
      </c>
      <c r="I203" s="202" t="str">
        <f ca="1">IF(AND(ISNUMBER($A203),ISNUMBER(I$1)),IF(OFFSET(CountryData!$A$1,'Quality check'!$A203-1,'Quality check'!I$1-1)=0,"",OFFSET(CountryData!$A$1,'Quality check'!$A203-1,'Quality check'!I$1-1)),"")</f>
        <v/>
      </c>
      <c r="J203" s="203" t="str">
        <f ca="1">IF(AND(ISNUMBER($A203),ISNUMBER(J$1)),IF(OFFSET(CountryData!$A$1,'Quality check'!$A203-1,'Quality check'!J$1-1)=0,"",OFFSET(CountryData!$A$1,'Quality check'!$A203-1,'Quality check'!J$1-1)),"")</f>
        <v/>
      </c>
      <c r="K203" s="203" t="str">
        <f ca="1">IF(AND(ISNUMBER($A203),ISNUMBER(K$1)),IF(OFFSET(CountryData!$A$1,'Quality check'!$A203-1,'Quality check'!K$1-1)=0,"",OFFSET(CountryData!$A$1,'Quality check'!$A203-1,'Quality check'!K$1-1)),"")</f>
        <v/>
      </c>
      <c r="L203" s="203" t="str">
        <f ca="1">IF(AND(ISNUMBER($A203),ISNUMBER(L$1)),IF(OFFSET(CountryData!$A$1,'Quality check'!$A203-1,'Quality check'!L$1-1)=0,"",OFFSET(CountryData!$A$1,'Quality check'!$A203-1,'Quality check'!L$1-1)),"")</f>
        <v/>
      </c>
      <c r="M203" s="203" t="str">
        <f ca="1">IF(AND(ISNUMBER($A203),ISNUMBER(M$1)),IF(OFFSET(CountryData!$A$1,'Quality check'!$A203-1,'Quality check'!M$1-1)=0,"",OFFSET(CountryData!$A$1,'Quality check'!$A203-1,'Quality check'!M$1-1)),"")</f>
        <v/>
      </c>
      <c r="N203" s="203" t="str">
        <f ca="1">IF(AND(ISNUMBER($A203),ISNUMBER(N$1)),IF(OFFSET(CountryData!$A$1,'Quality check'!$A203-1,'Quality check'!N$1-1)=0,"",OFFSET(CountryData!$A$1,'Quality check'!$A203-1,'Quality check'!N$1-1)),"")</f>
        <v/>
      </c>
      <c r="O203" s="203" t="str">
        <f ca="1">IF(AND(ISNUMBER($A203),ISNUMBER(O$1)),IF(OFFSET(CountryData!$A$1,'Quality check'!$A203-1,'Quality check'!O$1-1)=0,"",OFFSET(CountryData!$A$1,'Quality check'!$A203-1,'Quality check'!O$1-1)),"")</f>
        <v/>
      </c>
      <c r="P203" s="203" t="str">
        <f ca="1">IF(AND(ISNUMBER($A203),ISNUMBER(P$1)),IF(OFFSET(CountryData!$A$1,'Quality check'!$A203-1,'Quality check'!P$1-1)=0,"",OFFSET(CountryData!$A$1,'Quality check'!$A203-1,'Quality check'!P$1-1)),"")</f>
        <v/>
      </c>
      <c r="Q203" s="203" t="str">
        <f ca="1">IF(AND(ISNUMBER($A203),ISNUMBER(Q$1)),IF(OFFSET(CountryData!$A$1,'Quality check'!$A203-1,'Quality check'!Q$1-1)=0,"",OFFSET(CountryData!$A$1,'Quality check'!$A203-1,'Quality check'!Q$1-1)),"")</f>
        <v/>
      </c>
      <c r="R203" s="203" t="str">
        <f ca="1">IF(AND(ISNUMBER($A203),ISNUMBER(R$1)),IF(OFFSET(CountryData!$A$1,'Quality check'!$A203-1,'Quality check'!R$1-1)=0,"",OFFSET(CountryData!$A$1,'Quality check'!$A203-1,'Quality check'!R$1-1)),"")</f>
        <v/>
      </c>
      <c r="S203" s="203" t="str">
        <f ca="1">IF(AND(ISNUMBER($A203),ISNUMBER(S$1)),IF(OFFSET(CountryData!$A$1,'Quality check'!$A203-1,'Quality check'!S$1-1)=0,"",OFFSET(CountryData!$A$1,'Quality check'!$A203-1,'Quality check'!S$1-1)),"")</f>
        <v/>
      </c>
      <c r="T203" s="202" t="str">
        <f ca="1">IF(AND(ISNUMBER($A203),ISNUMBER(T$1)),IF(OFFSET(CountryData!$A$1,'Quality check'!$A203-1,'Quality check'!T$1-1)=0,"",OFFSET(CountryData!$A$1,'Quality check'!$A203-1,'Quality check'!T$1-1)),"")</f>
        <v/>
      </c>
      <c r="U203" s="203" t="str">
        <f ca="1">IF(AND(ISNUMBER($A203),ISNUMBER(U$1)),IF(OFFSET(CountryData!$A$1,'Quality check'!$A203-1,'Quality check'!U$1-1)=0,"",OFFSET(CountryData!$A$1,'Quality check'!$A203-1,'Quality check'!U$1-1)),"")</f>
        <v/>
      </c>
      <c r="V203" s="203" t="str">
        <f ca="1">IF(AND(ISNUMBER($A203),ISNUMBER(V$1)),IF(OFFSET(CountryData!$A$1,'Quality check'!$A203-1,'Quality check'!V$1-1)=0,"",OFFSET(CountryData!$A$1,'Quality check'!$A203-1,'Quality check'!V$1-1)),"")</f>
        <v/>
      </c>
      <c r="W203" s="202" t="str">
        <f ca="1">IF(AND(ISNUMBER($A203),ISNUMBER(W$1)),IF(OFFSET(CountryData!$A$1,'Quality check'!$A203-1,'Quality check'!W$1-1)=0,"",OFFSET(CountryData!$A$1,'Quality check'!$A203-1,'Quality check'!W$1-1)),"")</f>
        <v/>
      </c>
      <c r="X203" s="202" t="str">
        <f ca="1">IF(AND(ISNUMBER($A203),ISNUMBER(X$1)),IF(OFFSET(CountryData!$A$1,'Quality check'!$A203-1,'Quality check'!X$1-1)=0,"",OFFSET(CountryData!$A$1,'Quality check'!$A203-1,'Quality check'!X$1-1)),"")</f>
        <v/>
      </c>
      <c r="Y203" s="202" t="str">
        <f ca="1">IF(AND(ISNUMBER($A203),ISNUMBER(Y$1)),IF(OFFSET(CountryData!$A$1,'Quality check'!$A203-1,'Quality check'!Y$1-1)=0,"",OFFSET(CountryData!$A$1,'Quality check'!$A203-1,'Quality check'!Y$1-1)),"")</f>
        <v/>
      </c>
      <c r="Z203" s="202" t="str">
        <f ca="1">IF(AND(ISNUMBER($A203),ISNUMBER(Z$1)),IF(OFFSET(CountryData!$A$1,'Quality check'!$A203-1,'Quality check'!Z$1-1)=0,"",OFFSET(CountryData!$A$1,'Quality check'!$A203-1,'Quality check'!Z$1-1)),"")</f>
        <v/>
      </c>
      <c r="AA203" s="203" t="str">
        <f ca="1">IF(AND(ISNUMBER($A203),ISNUMBER(AA$1)),IF(OFFSET(CountryData!$A$1,'Quality check'!$A203-1,'Quality check'!AA$1-1)=0,"",OFFSET(CountryData!$A$1,'Quality check'!$A203-1,'Quality check'!AA$1-1)),"")</f>
        <v/>
      </c>
      <c r="AB203" s="203" t="str">
        <f ca="1">IF(AND(ISNUMBER($A203),ISNUMBER(AB$1)),IF(OFFSET(CountryData!$A$1,'Quality check'!$A203-1,'Quality check'!AB$1-1)=0,"",OFFSET(CountryData!$A$1,'Quality check'!$A203-1,'Quality check'!AB$1-1)),"")</f>
        <v/>
      </c>
      <c r="AC203" s="203" t="str">
        <f ca="1">IF(AND(ISNUMBER($A203),ISNUMBER(AC$1)),IF(OFFSET(CountryData!$A$1,'Quality check'!$A203-1,'Quality check'!AC$1-1)=0,"",OFFSET(CountryData!$A$1,'Quality check'!$A203-1,'Quality check'!AC$1-1)),"")</f>
        <v/>
      </c>
      <c r="AD203" s="203" t="str">
        <f ca="1">IF(AND(ISNUMBER($A203),ISNUMBER(AD$1)),IF(OFFSET(CountryData!$A$1,'Quality check'!$A203-1,'Quality check'!AD$1-1)=0,"",OFFSET(CountryData!$A$1,'Quality check'!$A203-1,'Quality check'!AD$1-1)),"")</f>
        <v/>
      </c>
      <c r="AE203" s="202" t="str">
        <f ca="1">IF(AND(ISNUMBER($A203),ISNUMBER(AE$1)),IF(OFFSET(CountryData!$A$1,'Quality check'!$A203-1,'Quality check'!AE$1-1)=0,"",OFFSET(CountryData!$A$1,'Quality check'!$A203-1,'Quality check'!AE$1-1)),"")</f>
        <v/>
      </c>
      <c r="AF203" s="308" t="str">
        <f ca="1">IF(AND(ISNUMBER($A203),ISNUMBER(AF$1)),IF(OFFSET(CountryData!$A$1,'Quality check'!$A203-1,'Quality check'!AF$1-1)=0,"",OFFSET(CountryData!$A$1,'Quality check'!$A203-1,'Quality check'!AF$1-1)),"")</f>
        <v/>
      </c>
      <c r="AG203" s="203" t="str">
        <f ca="1">IF(AND(ISNUMBER($A203),ISNUMBER(AG$1)),IF(OFFSET(CountryData!$A$1,'Quality check'!$A203-1,'Quality check'!AG$1-1)=0,"",OFFSET(CountryData!$A$1,'Quality check'!$A203-1,'Quality check'!AG$1-1)),"")</f>
        <v/>
      </c>
      <c r="AH203" s="203" t="str">
        <f ca="1">IF(AND(ISNUMBER($A203),ISNUMBER(AH$1)),IF(OFFSET(CountryData!$A$1,'Quality check'!$A203-1,'Quality check'!AH$1-1)=0,"",OFFSET(CountryData!$A$1,'Quality check'!$A203-1,'Quality check'!AH$1-1)),"")</f>
        <v/>
      </c>
      <c r="AI203" s="203" t="str">
        <f ca="1">IF(AND(ISNUMBER($A203),ISNUMBER(AI$1)),IF(OFFSET(CountryData!$A$1,'Quality check'!$A203-1,'Quality check'!AI$1-1)=0,"",OFFSET(CountryData!$A$1,'Quality check'!$A203-1,'Quality check'!AI$1-1)),"")</f>
        <v/>
      </c>
      <c r="AJ203" s="202" t="str">
        <f ca="1">IF(AND(ISNUMBER($A203),ISNUMBER(AJ$1)),IF(OFFSET(CountryData!$A$1,'Quality check'!$A203-1,'Quality check'!AJ$1-1)=0,"",OFFSET(CountryData!$A$1,'Quality check'!$A203-1,'Quality check'!AJ$1-1)),"")</f>
        <v/>
      </c>
      <c r="AK203" s="202" t="str">
        <f ca="1">IF(AND(ISNUMBER($A203),ISNUMBER(AK$1)),IF(OFFSET(CountryData!$A$1,'Quality check'!$A203-1,'Quality check'!AK$1-1)=0,"",OFFSET(CountryData!$A$1,'Quality check'!$A203-1,'Quality check'!AK$1-1)),"")</f>
        <v/>
      </c>
      <c r="AL203" s="202" t="str">
        <f ca="1">IF(AND(ISNUMBER($A203),ISNUMBER(AL$1)),IF(OFFSET(CountryData!$A$1,'Quality check'!$A203-1,'Quality check'!AL$1-1)=0,"",OFFSET(CountryData!$A$1,'Quality check'!$A203-1,'Quality check'!AL$1-1)),"")</f>
        <v/>
      </c>
      <c r="AM203" s="202" t="str">
        <f ca="1">IF(AND(ISNUMBER($A203),ISNUMBER(AM$1)),IF(OFFSET(CountryData!$A$1,'Quality check'!$A203-1,'Quality check'!AM$1-1)=0,"",OFFSET(CountryData!$A$1,'Quality check'!$A203-1,'Quality check'!AM$1-1)),"")</f>
        <v/>
      </c>
      <c r="AN203" s="202" t="str">
        <f ca="1">IF(AND(ISNUMBER($A203),ISNUMBER(AN$1)),IF(OFFSET(CountryData!$A$1,'Quality check'!$A203-1,'Quality check'!AN$1-1)=0,"",OFFSET(CountryData!$A$1,'Quality check'!$A203-1,'Quality check'!AN$1-1)),"")</f>
        <v/>
      </c>
      <c r="AO203" s="203" t="str">
        <f ca="1">IF(AND(ISNUMBER($A203),ISNUMBER(AO$1)),IF(OFFSET(CountryData!$A$1,'Quality check'!$A203-1,'Quality check'!AO$1-1)=0,"",OFFSET(CountryData!$A$1,'Quality check'!$A203-1,'Quality check'!AO$1-1)),"")</f>
        <v/>
      </c>
      <c r="AP203" s="203" t="str">
        <f ca="1">IF(AND(ISNUMBER($A203),ISNUMBER(AP$1)),IF(OFFSET(CountryData!$A$1,'Quality check'!$A203-1,'Quality check'!AP$1-1)=0,"",OFFSET(CountryData!$A$1,'Quality check'!$A203-1,'Quality check'!AP$1-1)),"")</f>
        <v/>
      </c>
      <c r="AQ203" s="202" t="str">
        <f ca="1">IF(AND(ISNUMBER($A203),ISNUMBER(AQ$1)),IF(OFFSET(CountryData!$A$1,'Quality check'!$A203-1,'Quality check'!AQ$1-1)=0,"",OFFSET(CountryData!$A$1,'Quality check'!$A203-1,'Quality check'!AQ$1-1)),"")</f>
        <v/>
      </c>
      <c r="AR203" s="202" t="str">
        <f ca="1">IF(AND(ISNUMBER($A203),ISNUMBER(AR$1)),IF(OFFSET(CountryData!$A$1,'Quality check'!$A203-1,'Quality check'!AR$1-1)=0,"",OFFSET(CountryData!$A$1,'Quality check'!$A203-1,'Quality check'!AR$1-1)),"")</f>
        <v/>
      </c>
      <c r="AS203" s="202" t="str">
        <f ca="1">IF(AND(ISNUMBER($A203),ISNUMBER(AS$1)),IF(OFFSET(CountryData!$A$1,'Quality check'!$A203-1,'Quality check'!AS$1-1)=0,"",OFFSET(CountryData!$A$1,'Quality check'!$A203-1,'Quality check'!AS$1-1)),"")</f>
        <v/>
      </c>
      <c r="AT203" s="202" t="str">
        <f ca="1">IF(AND(ISNUMBER($A203),ISNUMBER(AT$1)),IF(OFFSET(CountryData!$A$1,'Quality check'!$A203-1,'Quality check'!AT$1-1)=0,"",OFFSET(CountryData!$A$1,'Quality check'!$A203-1,'Quality check'!AT$1-1)),"")</f>
        <v/>
      </c>
      <c r="AU203" s="202" t="str">
        <f ca="1">IF(AND(ISNUMBER($A203),ISNUMBER(AU$1)),IF(OFFSET(CountryData!$A$1,'Quality check'!$A203-1,'Quality check'!AU$1-1)=0,"",OFFSET(CountryData!$A$1,'Quality check'!$A203-1,'Quality check'!AU$1-1)),"")</f>
        <v/>
      </c>
      <c r="AV203" s="202" t="str">
        <f ca="1">IF(AND(ISNUMBER($A203),ISNUMBER(AV$1)),IF(OFFSET(CountryData!$A$1,'Quality check'!$A203-1,'Quality check'!AV$1-1)=0,"",OFFSET(CountryData!$A$1,'Quality check'!$A203-1,'Quality check'!AV$1-1)),"")</f>
        <v/>
      </c>
      <c r="AW203" s="203" t="str">
        <f ca="1">IF(AND(ISNUMBER($A203),ISNUMBER(AW$1)),IF(OFFSET(CountryData!$A$1,'Quality check'!$A203-1,'Quality check'!AW$1-1)=0,"",OFFSET(CountryData!$A$1,'Quality check'!$A203-1,'Quality check'!AW$1-1)),"")</f>
        <v/>
      </c>
      <c r="AX203" s="203" t="str">
        <f ca="1">IF(AND(ISNUMBER($A203),ISNUMBER(AX$1)),IF(OFFSET(CountryData!$A$1,'Quality check'!$A203-1,'Quality check'!AX$1-1)=0,"",OFFSET(CountryData!$A$1,'Quality check'!$A203-1,'Quality check'!AX$1-1)),"")</f>
        <v/>
      </c>
      <c r="AY203" s="202" t="str">
        <f ca="1">IF(AND(ISNUMBER($A203),ISNUMBER(AY$1)),IF(OFFSET(CountryData!$A$1,'Quality check'!$A203-1,'Quality check'!AY$1-1)=0,"",OFFSET(CountryData!$A$1,'Quality check'!$A203-1,'Quality check'!AY$1-1)),"")</f>
        <v/>
      </c>
      <c r="AZ203" s="202" t="str">
        <f ca="1">IF(AND(ISNUMBER($A203),ISNUMBER(AZ$1)),IF(OFFSET(CountryData!$A$1,'Quality check'!$A203-1,'Quality check'!AZ$1-1)=0,"",OFFSET(CountryData!$A$1,'Quality check'!$A203-1,'Quality check'!AZ$1-1)),"")</f>
        <v/>
      </c>
      <c r="BA203" s="202" t="str">
        <f ca="1">IF(AND(ISNUMBER($A203),ISNUMBER(BA$1)),IF(OFFSET(CountryData!$A$1,'Quality check'!$A203-1,'Quality check'!BA$1-1)=0,"",OFFSET(CountryData!$A$1,'Quality check'!$A203-1,'Quality check'!BA$1-1)),"")</f>
        <v/>
      </c>
      <c r="BB203" s="202" t="str">
        <f ca="1">IF(AND(ISNUMBER($A203),ISNUMBER(BB$1)),IF(OFFSET(CountryData!$A$1,'Quality check'!$A203-1,'Quality check'!BB$1-1)=0,"",OFFSET(CountryData!$A$1,'Quality check'!$A203-1,'Quality check'!BB$1-1)),"")</f>
        <v/>
      </c>
      <c r="BC203" s="202" t="str">
        <f ca="1">IF(AND(ISNUMBER($A203),ISNUMBER(BC$1)),IF(OFFSET(CountryData!$A$1,'Quality check'!$A203-1,'Quality check'!BC$1-1)=0,"",OFFSET(CountryData!$A$1,'Quality check'!$A203-1,'Quality check'!BC$1-1)),"")</f>
        <v/>
      </c>
      <c r="BD203" s="313" t="str">
        <f ca="1">IF(AND(ISNUMBER($A203),ISNUMBER(BD$1)),IF(OFFSET(CountryData!$A$1,'Quality check'!$A203-1,'Quality check'!BD$1-1)=0,"",OFFSET(CountryData!$A$1,'Quality check'!$A203-1,'Quality check'!BD$1-1)),"")</f>
        <v/>
      </c>
      <c r="BE203" s="313" t="str">
        <f ca="1">IF(AND(ISNUMBER($A203),ISNUMBER(BE$1)),IF(OFFSET(CountryData!$A$1,'Quality check'!$A203-1,'Quality check'!BE$1-1)=0,"",OFFSET(CountryData!$A$1,'Quality check'!$A203-1,'Quality check'!BE$1-1)),"")</f>
        <v/>
      </c>
      <c r="BF203" s="313" t="str">
        <f ca="1">IF(AND(ISNUMBER($A203),ISNUMBER(BF$1)),IF(OFFSET(CountryData!$A$1,'Quality check'!$A203-1,'Quality check'!BF$1-1)=0,"",OFFSET(CountryData!$A$1,'Quality check'!$A203-1,'Quality check'!BF$1-1)),"")</f>
        <v/>
      </c>
      <c r="BG203" s="203" t="str">
        <f ca="1">IF(AND(ISNUMBER($A203),ISNUMBER(BG$1)),IF(OFFSET(CountryData!$A$1,'Quality check'!$A203-1,'Quality check'!BG$1-1)=0,"",OFFSET(CountryData!$A$1,'Quality check'!$A203-1,'Quality check'!BG$1-1)),"")</f>
        <v/>
      </c>
      <c r="BH203" s="202" t="str">
        <f ca="1">IF(AND(ISNUMBER($A203),ISNUMBER(BH$1)),IF(OFFSET(CountryData!$A$1,'Quality check'!$A203-1,'Quality check'!BH$1-1)=0,"",OFFSET(CountryData!$A$1,'Quality check'!$A203-1,'Quality check'!BH$1-1)),"")</f>
        <v/>
      </c>
      <c r="BI203" s="203" t="str">
        <f ca="1">IF(AND(ISNUMBER($A203),ISNUMBER(BI$1)),IF(OFFSET(CountryData!$A$1,'Quality check'!$A203-1,'Quality check'!BI$1-1)=0,"",OFFSET(CountryData!$A$1,'Quality check'!$A203-1,'Quality check'!BI$1-1)),"")</f>
        <v/>
      </c>
      <c r="BJ203" s="202" t="str">
        <f ca="1">IF(AND(ISNUMBER($A203),ISNUMBER(BJ$1)),IF(OFFSET(CountryData!$A$1,'Quality check'!$A203-1,'Quality check'!BJ$1-1)=0,"",OFFSET(CountryData!$A$1,'Quality check'!$A203-1,'Quality check'!BJ$1-1)),"")</f>
        <v/>
      </c>
      <c r="BK203" s="202" t="str">
        <f ca="1">IF(AND(ISNUMBER($A203),ISNUMBER(BK$1)),IF(OFFSET(CountryData!$A$1,'Quality check'!$A203-1,'Quality check'!BK$1-1)=0,"",OFFSET(CountryData!$A$1,'Quality check'!$A203-1,'Quality check'!BK$1-1)),"")</f>
        <v/>
      </c>
      <c r="BL203" s="308" t="str">
        <f ca="1">IF(AND(ISNUMBER($A203),ISNUMBER(BL$1)),IF(OFFSET(CountryData!$A$1,'Quality check'!$A203-1,'Quality check'!BL$1-1)=0,"",OFFSET(CountryData!$A$1,'Quality check'!$A203-1,'Quality check'!BL$1-1)),"")</f>
        <v/>
      </c>
      <c r="BM203" s="308" t="str">
        <f ca="1">IF(AND(ISNUMBER($A203),ISNUMBER(BM$1)),IF(OFFSET(CountryData!$A$1,'Quality check'!$A203-1,'Quality check'!BM$1-1)=0,"",OFFSET(CountryData!$A$1,'Quality check'!$A203-1,'Quality check'!BM$1-1)),"")</f>
        <v/>
      </c>
      <c r="BN203" s="308" t="str">
        <f ca="1">IF(AND(ISNUMBER($A203),ISNUMBER(BN$1)),IF(OFFSET(CountryData!$A$1,'Quality check'!$A203-1,'Quality check'!BN$1-1)=0,"",OFFSET(CountryData!$A$1,'Quality check'!$A203-1,'Quality check'!BN$1-1)),"")</f>
        <v/>
      </c>
      <c r="BO203" s="308" t="str">
        <f ca="1">IF(AND(ISNUMBER($A203),ISNUMBER(BO$1)),IF(OFFSET(CountryData!$A$1,'Quality check'!$A203-1,'Quality check'!BO$1-1)=0,"",OFFSET(CountryData!$A$1,'Quality check'!$A203-1,'Quality check'!BO$1-1)),"")</f>
        <v/>
      </c>
      <c r="BP203" s="308" t="str">
        <f ca="1">IF(AND(ISNUMBER($A203),ISNUMBER(BP$1)),IF(OFFSET(CountryData!$A$1,'Quality check'!$A203-1,'Quality check'!BP$1-1)=0,"",OFFSET(CountryData!$A$1,'Quality check'!$A203-1,'Quality check'!BP$1-1)),"")</f>
        <v/>
      </c>
      <c r="BQ203" s="308" t="str">
        <f ca="1">IF(AND(ISNUMBER($A203),ISNUMBER(BQ$1)),IF(OFFSET(CountryData!$A$1,'Quality check'!$A203-1,'Quality check'!BQ$1-1)=0,"",OFFSET(CountryData!$A$1,'Quality check'!$A203-1,'Quality check'!BQ$1-1)),"")</f>
        <v/>
      </c>
      <c r="BR203" s="308" t="str">
        <f ca="1">IF(AND(ISNUMBER($A203),ISNUMBER(BR$1)),IF(OFFSET(CountryData!$A$1,'Quality check'!$A203-1,'Quality check'!BR$1-1)=0,"",OFFSET(CountryData!$A$1,'Quality check'!$A203-1,'Quality check'!BR$1-1)),"")</f>
        <v/>
      </c>
      <c r="BS203" s="308" t="str">
        <f ca="1">IF(AND(ISNUMBER($A203),ISNUMBER(BS$1)),IF(OFFSET(CountryData!$A$1,'Quality check'!$A203-1,'Quality check'!BS$1-1)=0,"",OFFSET(CountryData!$A$1,'Quality check'!$A203-1,'Quality check'!BS$1-1)),"")</f>
        <v/>
      </c>
      <c r="BT203" s="308" t="str">
        <f ca="1">IF(AND(ISNUMBER($A203),ISNUMBER(BT$1)),IF(OFFSET(CountryData!$A$1,'Quality check'!$A203-1,'Quality check'!BT$1-1)=0,"",OFFSET(CountryData!$A$1,'Quality check'!$A203-1,'Quality check'!BT$1-1)),"")</f>
        <v/>
      </c>
      <c r="BU203" s="308" t="str">
        <f ca="1">IF(AND(ISNUMBER($A203),ISNUMBER(BU$1)),IF(OFFSET(CountryData!$A$1,'Quality check'!$A203-1,'Quality check'!BU$1-1)=0,"",OFFSET(CountryData!$A$1,'Quality check'!$A203-1,'Quality check'!BU$1-1)),"")</f>
        <v/>
      </c>
      <c r="BV203" s="308" t="str">
        <f ca="1">IF(AND(ISNUMBER($A203),ISNUMBER(BV$1)),IF(OFFSET(CountryData!$A$1,'Quality check'!$A203-1,'Quality check'!BV$1-1)=0,"",OFFSET(CountryData!$A$1,'Quality check'!$A203-1,'Quality check'!BV$1-1)),"")</f>
        <v/>
      </c>
      <c r="BW203" s="308" t="str">
        <f ca="1">IF(AND(ISNUMBER($A203),ISNUMBER(BW$1)),IF(OFFSET(CountryData!$A$1,'Quality check'!$A203-1,'Quality check'!BW$1-1)=0,"",OFFSET(CountryData!$A$1,'Quality check'!$A203-1,'Quality check'!BW$1-1)),"")</f>
        <v/>
      </c>
      <c r="BX203" s="202" t="str">
        <f ca="1">IF(AND(ISNUMBER($A203),ISNUMBER(BX$1)),IF(OFFSET(CountryData!$A$1,'Quality check'!$A203-1,'Quality check'!BX$1-1)=0,"",OFFSET(CountryData!$A$1,'Quality check'!$A203-1,'Quality check'!BX$1-1)),"")</f>
        <v/>
      </c>
      <c r="BY203" s="308" t="str">
        <f ca="1">IF(AND(ISNUMBER($A203),ISNUMBER(BY$1)),IF(OFFSET(CountryData!$A$1,'Quality check'!$A203-1,'Quality check'!BY$1-1)=0,"",OFFSET(CountryData!$A$1,'Quality check'!$A203-1,'Quality check'!BY$1-1)),"")</f>
        <v/>
      </c>
      <c r="BZ203" s="308" t="str">
        <f ca="1">IF(AND(ISNUMBER($A203),ISNUMBER(BZ$1)),IF(OFFSET(CountryData!$A$1,'Quality check'!$A203-1,'Quality check'!BZ$1-1)=0,"",OFFSET(CountryData!$A$1,'Quality check'!$A203-1,'Quality check'!BZ$1-1)),"")</f>
        <v/>
      </c>
      <c r="CA203" s="308" t="str">
        <f ca="1">IF(AND(ISNUMBER($A203),ISNUMBER(CA$1)),IF(OFFSET(CountryData!$A$1,'Quality check'!$A203-1,'Quality check'!CA$1-1)=0,"",OFFSET(CountryData!$A$1,'Quality check'!$A203-1,'Quality check'!CA$1-1)),"")</f>
        <v/>
      </c>
      <c r="CB203" s="308" t="str">
        <f ca="1">IF(AND(ISNUMBER($A203),ISNUMBER(CB$1)),IF(OFFSET(CountryData!$A$1,'Quality check'!$A203-1,'Quality check'!CB$1-1)=0,"",OFFSET(CountryData!$A$1,'Quality check'!$A203-1,'Quality check'!CB$1-1)),"")</f>
        <v/>
      </c>
      <c r="CC203" s="308" t="str">
        <f ca="1">IF(AND(ISNUMBER($A203),ISNUMBER(CC$1)),IF(OFFSET(CountryData!$A$1,'Quality check'!$A203-1,'Quality check'!CC$1-1)=0,"",OFFSET(CountryData!$A$1,'Quality check'!$A203-1,'Quality check'!CC$1-1)),"")</f>
        <v/>
      </c>
      <c r="CD203" s="308" t="str">
        <f ca="1">IF(AND(ISNUMBER($A203),ISNUMBER(CD$1)),IF(OFFSET(CountryData!$A$1,'Quality check'!$A203-1,'Quality check'!CD$1-1)=0,"",OFFSET(CountryData!$A$1,'Quality check'!$A203-1,'Quality check'!CD$1-1)),"")</f>
        <v/>
      </c>
      <c r="CE203" s="308" t="str">
        <f ca="1">IF(AND(ISNUMBER($A203),ISNUMBER(CE$1)),IF(OFFSET(CountryData!$A$1,'Quality check'!$A203-1,'Quality check'!CE$1-1)=0,"",OFFSET(CountryData!$A$1,'Quality check'!$A203-1,'Quality check'!CE$1-1)),"")</f>
        <v/>
      </c>
      <c r="CF203" s="308" t="str">
        <f ca="1">IF(AND(ISNUMBER($A203),ISNUMBER(CF$1)),IF(OFFSET(CountryData!$A$1,'Quality check'!$A203-1,'Quality check'!CF$1-1)=0,"",OFFSET(CountryData!$A$1,'Quality check'!$A203-1,'Quality check'!CF$1-1)),"")</f>
        <v/>
      </c>
      <c r="CG203" s="308" t="str">
        <f ca="1">IF(AND(ISNUMBER($A203),ISNUMBER(CG$1)),IF(OFFSET(CountryData!$A$1,'Quality check'!$A203-1,'Quality check'!CG$1-1)=0,"",OFFSET(CountryData!$A$1,'Quality check'!$A203-1,'Quality check'!CG$1-1)),"")</f>
        <v/>
      </c>
      <c r="CH203" s="308" t="str">
        <f ca="1">IF(AND(ISNUMBER($A203),ISNUMBER(CH$1)),IF(OFFSET(CountryData!$A$1,'Quality check'!$A203-1,'Quality check'!CH$1-1)=0,"",OFFSET(CountryData!$A$1,'Quality check'!$A203-1,'Quality check'!CH$1-1)),"")</f>
        <v/>
      </c>
      <c r="CI203" s="308" t="str">
        <f ca="1">IF(AND(ISNUMBER($A203),ISNUMBER(CI$1)),IF(OFFSET(CountryData!$A$1,'Quality check'!$A203-1,'Quality check'!CI$1-1)=0,"",OFFSET(CountryData!$A$1,'Quality check'!$A203-1,'Quality check'!CI$1-1)),"")</f>
        <v/>
      </c>
      <c r="CJ203" s="308" t="str">
        <f ca="1">IF(AND(ISNUMBER($A203),ISNUMBER(CJ$1)),IF(OFFSET(CountryData!$A$1,'Quality check'!$A203-1,'Quality check'!CJ$1-1)=0,"",OFFSET(CountryData!$A$1,'Quality check'!$A203-1,'Quality check'!CJ$1-1)),"")</f>
        <v/>
      </c>
      <c r="CK203" s="202" t="str">
        <f ca="1">IF(AND(ISNUMBER($A203),ISNUMBER(CK$1)),IF(OFFSET(CountryData!$A$1,'Quality check'!$A203-1,'Quality check'!CK$1-1)=0,"",OFFSET(CountryData!$A$1,'Quality check'!$A203-1,'Quality check'!CK$1-1)),"")</f>
        <v/>
      </c>
      <c r="CL203" s="308" t="str">
        <f ca="1">IF(AND(ISNUMBER($A203),ISNUMBER(CL$1)),IF(OFFSET(CountryData!$A$1,'Quality check'!$A203-1,'Quality check'!CL$1-1)=0,"",OFFSET(CountryData!$A$1,'Quality check'!$A203-1,'Quality check'!CL$1-1)),"")</f>
        <v/>
      </c>
      <c r="CM203" s="308" t="str">
        <f ca="1">IF(AND(ISNUMBER($A203),ISNUMBER(CM$1)),IF(OFFSET(CountryData!$A$1,'Quality check'!$A203-1,'Quality check'!CM$1-1)=0,"",OFFSET(CountryData!$A$1,'Quality check'!$A203-1,'Quality check'!CM$1-1)),"")</f>
        <v/>
      </c>
      <c r="CN203" s="308" t="str">
        <f ca="1">IF(AND(ISNUMBER($A203),ISNUMBER(CN$1)),IF(OFFSET(CountryData!$A$1,'Quality check'!$A203-1,'Quality check'!CN$1-1)=0,"",OFFSET(CountryData!$A$1,'Quality check'!$A203-1,'Quality check'!CN$1-1)),"")</f>
        <v/>
      </c>
      <c r="CO203" s="308" t="str">
        <f ca="1">IF(AND(ISNUMBER($A203),ISNUMBER(CO$1)),IF(OFFSET(CountryData!$A$1,'Quality check'!$A203-1,'Quality check'!CO$1-1)=0,"",OFFSET(CountryData!$A$1,'Quality check'!$A203-1,'Quality check'!CO$1-1)),"")</f>
        <v/>
      </c>
      <c r="CP203" s="308" t="str">
        <f ca="1">IF(AND(ISNUMBER($A203),ISNUMBER(CP$1)),IF(OFFSET(CountryData!$A$1,'Quality check'!$A203-1,'Quality check'!CP$1-1)=0,"",OFFSET(CountryData!$A$1,'Quality check'!$A203-1,'Quality check'!CP$1-1)),"")</f>
        <v/>
      </c>
      <c r="CQ203" s="308" t="str">
        <f ca="1">IF(AND(ISNUMBER($A203),ISNUMBER(CQ$1)),IF(OFFSET(CountryData!$A$1,'Quality check'!$A203-1,'Quality check'!CQ$1-1)=0,"",OFFSET(CountryData!$A$1,'Quality check'!$A203-1,'Quality check'!CQ$1-1)),"")</f>
        <v/>
      </c>
      <c r="CR203" s="203" t="str">
        <f ca="1">IF(AND(ISNUMBER($A203),ISNUMBER(CR$1)),IF(OFFSET(CountryData!$A$1,'Quality check'!$A203-1,'Quality check'!CR$1-1)=0,"",OFFSET(CountryData!$A$1,'Quality check'!$A203-1,'Quality check'!CR$1-1)),"")</f>
        <v/>
      </c>
      <c r="CS203" s="203" t="str">
        <f ca="1">IF(AND(ISNUMBER($A203),ISNUMBER(CS$1)),IF(OFFSET(CountryData!$A$1,'Quality check'!$A203-1,'Quality check'!CS$1-1)=0,"",OFFSET(CountryData!$A$1,'Quality check'!$A203-1,'Quality check'!CS$1-1)),"")</f>
        <v/>
      </c>
      <c r="CT203" s="203" t="str">
        <f ca="1">IF(AND(ISNUMBER($A203),ISNUMBER(CT$1)),IF(OFFSET(CountryData!$A$1,'Quality check'!$A203-1,'Quality check'!CT$1-1)=0,"",OFFSET(CountryData!$A$1,'Quality check'!$A203-1,'Quality check'!CT$1-1)),"")</f>
        <v/>
      </c>
      <c r="CU203" s="203" t="str">
        <f ca="1">IF(AND(ISNUMBER($A203),ISNUMBER(CU$1)),IF(OFFSET(CountryData!$A$1,'Quality check'!$A203-1,'Quality check'!CU$1-1)=0,"",OFFSET(CountryData!$A$1,'Quality check'!$A203-1,'Quality check'!CU$1-1)),"")</f>
        <v/>
      </c>
      <c r="CV203" s="203" t="str">
        <f ca="1">IF(AND(ISNUMBER($A203),ISNUMBER(CV$1)),IF(OFFSET(CountryData!$A$1,'Quality check'!$A203-1,'Quality check'!CV$1-1)=0,"",OFFSET(CountryData!$A$1,'Quality check'!$A203-1,'Quality check'!CV$1-1)),"")</f>
        <v/>
      </c>
      <c r="CW203" s="203" t="str">
        <f ca="1">IF(AND(ISNUMBER($A203),ISNUMBER(CW$1)),IF(OFFSET(CountryData!$A$1,'Quality check'!$A203-1,'Quality check'!CW$1-1)=0,"",OFFSET(CountryData!$A$1,'Quality check'!$A203-1,'Quality check'!CW$1-1)),"")</f>
        <v/>
      </c>
      <c r="CX203" s="203" t="str">
        <f ca="1">IF(AND(ISNUMBER($A203),ISNUMBER(CX$1)),IF(OFFSET(CountryData!$A$1,'Quality check'!$A203-1,'Quality check'!CX$1-1)=0,"",OFFSET(CountryData!$A$1,'Quality check'!$A203-1,'Quality check'!CX$1-1)),"")</f>
        <v/>
      </c>
      <c r="CY203" s="203" t="str">
        <f ca="1">IF(AND(ISNUMBER($A203),ISNUMBER(CY$1)),IF(OFFSET(CountryData!$A$1,'Quality check'!$A203-1,'Quality check'!CY$1-1)=0,"",OFFSET(CountryData!$A$1,'Quality check'!$A203-1,'Quality check'!CY$1-1)),"")</f>
        <v/>
      </c>
      <c r="CZ203" s="308" t="str">
        <f ca="1">IF(AND(ISNUMBER($A203),ISNUMBER(CZ$1)),IF(OFFSET(CountryData!$A$1,'Quality check'!$A203-1,'Quality check'!CZ$1-1)=0,"",OFFSET(CountryData!$A$1,'Quality check'!$A203-1,'Quality check'!CZ$1-1)),"")</f>
        <v/>
      </c>
      <c r="DA203" s="308" t="str">
        <f ca="1">IF(AND(ISNUMBER($A203),ISNUMBER(DA$1)),IF(OFFSET(CountryData!$A$1,'Quality check'!$A203-1,'Quality check'!DA$1-1)=0,"",OFFSET(CountryData!$A$1,'Quality check'!$A203-1,'Quality check'!DA$1-1)),"")</f>
        <v/>
      </c>
      <c r="DB203" s="202" t="str">
        <f ca="1">IF(AND(ISNUMBER($A203),ISNUMBER(DB$1)),IF(OFFSET(CountryData!$A$1,'Quality check'!$A203-1,'Quality check'!DB$1-1)=0,"",OFFSET(CountryData!$A$1,'Quality check'!$A203-1,'Quality check'!DB$1-1)),"")</f>
        <v/>
      </c>
      <c r="DC203" s="308" t="str">
        <f ca="1">IF(AND(ISNUMBER($A203),ISNUMBER(DC$1)),IF(OFFSET(CountryData!$A$1,'Quality check'!$A203-1,'Quality check'!DC$1-1)=0,"",OFFSET(CountryData!$A$1,'Quality check'!$A203-1,'Quality check'!DC$1-1)),"")</f>
        <v/>
      </c>
      <c r="DD203" s="308" t="str">
        <f ca="1">IF(AND(ISNUMBER($A203),ISNUMBER(DD$1)),IF(OFFSET(CountryData!$A$1,'Quality check'!$A203-1,'Quality check'!DD$1-1)=0,"",OFFSET(CountryData!$A$1,'Quality check'!$A203-1,'Quality check'!DD$1-1)),"")</f>
        <v/>
      </c>
      <c r="DE203" s="202" t="str">
        <f ca="1">IF(AND(ISNUMBER($A203),ISNUMBER(DE$1)),IF(OFFSET(CountryData!$A$1,'Quality check'!$A203-1,'Quality check'!DE$1-1)=0,"",OFFSET(CountryData!$A$1,'Quality check'!$A203-1,'Quality check'!DE$1-1)),"")</f>
        <v/>
      </c>
      <c r="DF203" s="203" t="str">
        <f ca="1">IF(AND(ISNUMBER($A203),ISNUMBER(DF$1)),IF(OFFSET(CountryData!$A$1,'Quality check'!$A203-1,'Quality check'!DF$1-1)=0,"",OFFSET(CountryData!$A$1,'Quality check'!$A203-1,'Quality check'!DF$1-1)),"")</f>
        <v/>
      </c>
      <c r="DG203" s="308" t="str">
        <f ca="1">IF(AND(ISNUMBER($A203),ISNUMBER(DG$1)),IF(OFFSET(CountryData!$A$1,'Quality check'!$A203-1,'Quality check'!DG$1-1)=0,"",OFFSET(CountryData!$A$1,'Quality check'!$A203-1,'Quality check'!DG$1-1)),"")</f>
        <v/>
      </c>
      <c r="DH203" s="203" t="str">
        <f ca="1">IF(AND(ISNUMBER($A203),ISNUMBER(DH$1)),IF(OFFSET(CountryData!$A$1,'Quality check'!$A203-1,'Quality check'!DH$1-1)=0,"",OFFSET(CountryData!$A$1,'Quality check'!$A203-1,'Quality check'!DH$1-1)),"")</f>
        <v/>
      </c>
      <c r="DI203" s="308" t="str">
        <f ca="1">IF(AND(ISNUMBER($A203),ISNUMBER(DI$1)),IF(OFFSET(CountryData!$A$1,'Quality check'!$A203-1,'Quality check'!DI$1-1)=0,"",OFFSET(CountryData!$A$1,'Quality check'!$A203-1,'Quality check'!DI$1-1)),"")</f>
        <v/>
      </c>
      <c r="DJ203" s="308" t="str">
        <f ca="1">IF(AND(ISNUMBER($A203),ISNUMBER(DJ$1)),IF(OFFSET(CountryData!$A$1,'Quality check'!$A203-1,'Quality check'!DJ$1-1)=0,"",OFFSET(CountryData!$A$1,'Quality check'!$A203-1,'Quality check'!DJ$1-1)),"")</f>
        <v/>
      </c>
      <c r="DK203" s="203" t="str">
        <f ca="1">IF(AND(ISNUMBER($A203),ISNUMBER(DK$1)),IF(OFFSET(CountryData!$A$1,'Quality check'!$A203-1,'Quality check'!DK$1-1)=0,"",OFFSET(CountryData!$A$1,'Quality check'!$A203-1,'Quality check'!DK$1-1)),"")</f>
        <v/>
      </c>
      <c r="DL203" s="203" t="str">
        <f ca="1">IF(AND(ISNUMBER($A203),ISNUMBER(DL$1)),IF(OFFSET(CountryData!$A$1,'Quality check'!$A203-1,'Quality check'!DL$1-1)=0,"",OFFSET(CountryData!$A$1,'Quality check'!$A203-1,'Quality check'!DL$1-1)),"")</f>
        <v/>
      </c>
      <c r="DM203" s="203" t="str">
        <f ca="1">IF(AND(ISNUMBER($A203),ISNUMBER(DM$1)),IF(OFFSET(CountryData!$A$1,'Quality check'!$A203-1,'Quality check'!DM$1-1)=0,"",OFFSET(CountryData!$A$1,'Quality check'!$A203-1,'Quality check'!DM$1-1)),"")</f>
        <v/>
      </c>
      <c r="DN203" s="203" t="str">
        <f ca="1">IF(AND(ISNUMBER($A203),ISNUMBER(DN$1)),IF(OFFSET(CountryData!$A$1,'Quality check'!$A203-1,'Quality check'!DN$1-1)=0,"",OFFSET(CountryData!$A$1,'Quality check'!$A203-1,'Quality check'!DN$1-1)),"")</f>
        <v/>
      </c>
      <c r="DO203" t="str">
        <f ca="1">IF(AND(ISNUMBER($A203),ISNUMBER(DO$1)),IF(OFFSET(CountryData!$A$1,'Quality check'!$A203-1,'Quality check'!DO$1-1)=0,"",OFFSET(CountryData!$A$1,'Quality check'!$A203-1,'Quality check'!DO$1-1)),"")</f>
        <v/>
      </c>
      <c r="DP203" t="str">
        <f ca="1">IF(AND(ISNUMBER($A203),ISNUMBER(DP$1)),IF(OFFSET(CountryData!$A$1,'Quality check'!$A203-1,'Quality check'!DP$1-1)=0,"",OFFSET(CountryData!$A$1,'Quality check'!$A203-1,'Quality check'!DP$1-1)),"")</f>
        <v/>
      </c>
      <c r="EF203" t="str">
        <f t="shared" si="17"/>
        <v/>
      </c>
      <c r="EG203" t="str">
        <f t="shared" si="18"/>
        <v/>
      </c>
      <c r="EH203" t="str">
        <f t="shared" si="16"/>
        <v/>
      </c>
    </row>
    <row r="204" spans="1:138" x14ac:dyDescent="0.25">
      <c r="A204" s="114" t="str">
        <f>IF(ISNUMBER(MATCH(C204,CountryData!$EM:$EM,0)),MATCH(C204,CountryData!$EM:$EM,0),"")</f>
        <v/>
      </c>
      <c r="F204" s="203" t="str">
        <f ca="1">IF(AND(ISNUMBER($A204),ISNUMBER(F$1)),IF(OFFSET(CountryData!$A$1,'Quality check'!$A204-1,'Quality check'!F$1-1)=0,"",OFFSET(CountryData!$A$1,'Quality check'!$A204-1,'Quality check'!F$1-1)),"")</f>
        <v/>
      </c>
      <c r="G204" s="203" t="str">
        <f ca="1">IF(AND(ISNUMBER($A204),ISNUMBER(G$1)),IF(OFFSET(CountryData!$A$1,'Quality check'!$A204-1,'Quality check'!G$1-1)=0,"",OFFSET(CountryData!$A$1,'Quality check'!$A204-1,'Quality check'!G$1-1)),"")</f>
        <v/>
      </c>
      <c r="H204" s="202" t="str">
        <f ca="1">IF(AND(ISNUMBER($A204),ISNUMBER(H$1)),IF(OFFSET(CountryData!$A$1,'Quality check'!$A204-1,'Quality check'!H$1-1)=0,"",OFFSET(CountryData!$A$1,'Quality check'!$A204-1,'Quality check'!H$1-1)),"")</f>
        <v/>
      </c>
      <c r="I204" s="202" t="str">
        <f ca="1">IF(AND(ISNUMBER($A204),ISNUMBER(I$1)),IF(OFFSET(CountryData!$A$1,'Quality check'!$A204-1,'Quality check'!I$1-1)=0,"",OFFSET(CountryData!$A$1,'Quality check'!$A204-1,'Quality check'!I$1-1)),"")</f>
        <v/>
      </c>
      <c r="J204" s="203" t="str">
        <f ca="1">IF(AND(ISNUMBER($A204),ISNUMBER(J$1)),IF(OFFSET(CountryData!$A$1,'Quality check'!$A204-1,'Quality check'!J$1-1)=0,"",OFFSET(CountryData!$A$1,'Quality check'!$A204-1,'Quality check'!J$1-1)),"")</f>
        <v/>
      </c>
      <c r="K204" s="203" t="str">
        <f ca="1">IF(AND(ISNUMBER($A204),ISNUMBER(K$1)),IF(OFFSET(CountryData!$A$1,'Quality check'!$A204-1,'Quality check'!K$1-1)=0,"",OFFSET(CountryData!$A$1,'Quality check'!$A204-1,'Quality check'!K$1-1)),"")</f>
        <v/>
      </c>
      <c r="L204" s="203" t="str">
        <f ca="1">IF(AND(ISNUMBER($A204),ISNUMBER(L$1)),IF(OFFSET(CountryData!$A$1,'Quality check'!$A204-1,'Quality check'!L$1-1)=0,"",OFFSET(CountryData!$A$1,'Quality check'!$A204-1,'Quality check'!L$1-1)),"")</f>
        <v/>
      </c>
      <c r="M204" s="203" t="str">
        <f ca="1">IF(AND(ISNUMBER($A204),ISNUMBER(M$1)),IF(OFFSET(CountryData!$A$1,'Quality check'!$A204-1,'Quality check'!M$1-1)=0,"",OFFSET(CountryData!$A$1,'Quality check'!$A204-1,'Quality check'!M$1-1)),"")</f>
        <v/>
      </c>
      <c r="N204" s="203" t="str">
        <f ca="1">IF(AND(ISNUMBER($A204),ISNUMBER(N$1)),IF(OFFSET(CountryData!$A$1,'Quality check'!$A204-1,'Quality check'!N$1-1)=0,"",OFFSET(CountryData!$A$1,'Quality check'!$A204-1,'Quality check'!N$1-1)),"")</f>
        <v/>
      </c>
      <c r="O204" s="203" t="str">
        <f ca="1">IF(AND(ISNUMBER($A204),ISNUMBER(O$1)),IF(OFFSET(CountryData!$A$1,'Quality check'!$A204-1,'Quality check'!O$1-1)=0,"",OFFSET(CountryData!$A$1,'Quality check'!$A204-1,'Quality check'!O$1-1)),"")</f>
        <v/>
      </c>
      <c r="P204" s="203" t="str">
        <f ca="1">IF(AND(ISNUMBER($A204),ISNUMBER(P$1)),IF(OFFSET(CountryData!$A$1,'Quality check'!$A204-1,'Quality check'!P$1-1)=0,"",OFFSET(CountryData!$A$1,'Quality check'!$A204-1,'Quality check'!P$1-1)),"")</f>
        <v/>
      </c>
      <c r="Q204" s="203" t="str">
        <f ca="1">IF(AND(ISNUMBER($A204),ISNUMBER(Q$1)),IF(OFFSET(CountryData!$A$1,'Quality check'!$A204-1,'Quality check'!Q$1-1)=0,"",OFFSET(CountryData!$A$1,'Quality check'!$A204-1,'Quality check'!Q$1-1)),"")</f>
        <v/>
      </c>
      <c r="R204" s="203" t="str">
        <f ca="1">IF(AND(ISNUMBER($A204),ISNUMBER(R$1)),IF(OFFSET(CountryData!$A$1,'Quality check'!$A204-1,'Quality check'!R$1-1)=0,"",OFFSET(CountryData!$A$1,'Quality check'!$A204-1,'Quality check'!R$1-1)),"")</f>
        <v/>
      </c>
      <c r="S204" s="203" t="str">
        <f ca="1">IF(AND(ISNUMBER($A204),ISNUMBER(S$1)),IF(OFFSET(CountryData!$A$1,'Quality check'!$A204-1,'Quality check'!S$1-1)=0,"",OFFSET(CountryData!$A$1,'Quality check'!$A204-1,'Quality check'!S$1-1)),"")</f>
        <v/>
      </c>
      <c r="T204" s="202" t="str">
        <f ca="1">IF(AND(ISNUMBER($A204),ISNUMBER(T$1)),IF(OFFSET(CountryData!$A$1,'Quality check'!$A204-1,'Quality check'!T$1-1)=0,"",OFFSET(CountryData!$A$1,'Quality check'!$A204-1,'Quality check'!T$1-1)),"")</f>
        <v/>
      </c>
      <c r="U204" s="203" t="str">
        <f ca="1">IF(AND(ISNUMBER($A204),ISNUMBER(U$1)),IF(OFFSET(CountryData!$A$1,'Quality check'!$A204-1,'Quality check'!U$1-1)=0,"",OFFSET(CountryData!$A$1,'Quality check'!$A204-1,'Quality check'!U$1-1)),"")</f>
        <v/>
      </c>
      <c r="V204" s="203" t="str">
        <f ca="1">IF(AND(ISNUMBER($A204),ISNUMBER(V$1)),IF(OFFSET(CountryData!$A$1,'Quality check'!$A204-1,'Quality check'!V$1-1)=0,"",OFFSET(CountryData!$A$1,'Quality check'!$A204-1,'Quality check'!V$1-1)),"")</f>
        <v/>
      </c>
      <c r="W204" s="202" t="str">
        <f ca="1">IF(AND(ISNUMBER($A204),ISNUMBER(W$1)),IF(OFFSET(CountryData!$A$1,'Quality check'!$A204-1,'Quality check'!W$1-1)=0,"",OFFSET(CountryData!$A$1,'Quality check'!$A204-1,'Quality check'!W$1-1)),"")</f>
        <v/>
      </c>
      <c r="X204" s="202" t="str">
        <f ca="1">IF(AND(ISNUMBER($A204),ISNUMBER(X$1)),IF(OFFSET(CountryData!$A$1,'Quality check'!$A204-1,'Quality check'!X$1-1)=0,"",OFFSET(CountryData!$A$1,'Quality check'!$A204-1,'Quality check'!X$1-1)),"")</f>
        <v/>
      </c>
      <c r="Y204" s="202" t="str">
        <f ca="1">IF(AND(ISNUMBER($A204),ISNUMBER(Y$1)),IF(OFFSET(CountryData!$A$1,'Quality check'!$A204-1,'Quality check'!Y$1-1)=0,"",OFFSET(CountryData!$A$1,'Quality check'!$A204-1,'Quality check'!Y$1-1)),"")</f>
        <v/>
      </c>
      <c r="Z204" s="202" t="str">
        <f ca="1">IF(AND(ISNUMBER($A204),ISNUMBER(Z$1)),IF(OFFSET(CountryData!$A$1,'Quality check'!$A204-1,'Quality check'!Z$1-1)=0,"",OFFSET(CountryData!$A$1,'Quality check'!$A204-1,'Quality check'!Z$1-1)),"")</f>
        <v/>
      </c>
      <c r="AA204" s="203" t="str">
        <f ca="1">IF(AND(ISNUMBER($A204),ISNUMBER(AA$1)),IF(OFFSET(CountryData!$A$1,'Quality check'!$A204-1,'Quality check'!AA$1-1)=0,"",OFFSET(CountryData!$A$1,'Quality check'!$A204-1,'Quality check'!AA$1-1)),"")</f>
        <v/>
      </c>
      <c r="AB204" s="203" t="str">
        <f ca="1">IF(AND(ISNUMBER($A204),ISNUMBER(AB$1)),IF(OFFSET(CountryData!$A$1,'Quality check'!$A204-1,'Quality check'!AB$1-1)=0,"",OFFSET(CountryData!$A$1,'Quality check'!$A204-1,'Quality check'!AB$1-1)),"")</f>
        <v/>
      </c>
      <c r="AC204" s="203" t="str">
        <f ca="1">IF(AND(ISNUMBER($A204),ISNUMBER(AC$1)),IF(OFFSET(CountryData!$A$1,'Quality check'!$A204-1,'Quality check'!AC$1-1)=0,"",OFFSET(CountryData!$A$1,'Quality check'!$A204-1,'Quality check'!AC$1-1)),"")</f>
        <v/>
      </c>
      <c r="AD204" s="203" t="str">
        <f ca="1">IF(AND(ISNUMBER($A204),ISNUMBER(AD$1)),IF(OFFSET(CountryData!$A$1,'Quality check'!$A204-1,'Quality check'!AD$1-1)=0,"",OFFSET(CountryData!$A$1,'Quality check'!$A204-1,'Quality check'!AD$1-1)),"")</f>
        <v/>
      </c>
      <c r="AE204" s="202" t="str">
        <f ca="1">IF(AND(ISNUMBER($A204),ISNUMBER(AE$1)),IF(OFFSET(CountryData!$A$1,'Quality check'!$A204-1,'Quality check'!AE$1-1)=0,"",OFFSET(CountryData!$A$1,'Quality check'!$A204-1,'Quality check'!AE$1-1)),"")</f>
        <v/>
      </c>
      <c r="AF204" s="308" t="str">
        <f ca="1">IF(AND(ISNUMBER($A204),ISNUMBER(AF$1)),IF(OFFSET(CountryData!$A$1,'Quality check'!$A204-1,'Quality check'!AF$1-1)=0,"",OFFSET(CountryData!$A$1,'Quality check'!$A204-1,'Quality check'!AF$1-1)),"")</f>
        <v/>
      </c>
      <c r="AG204" s="203" t="str">
        <f ca="1">IF(AND(ISNUMBER($A204),ISNUMBER(AG$1)),IF(OFFSET(CountryData!$A$1,'Quality check'!$A204-1,'Quality check'!AG$1-1)=0,"",OFFSET(CountryData!$A$1,'Quality check'!$A204-1,'Quality check'!AG$1-1)),"")</f>
        <v/>
      </c>
      <c r="AH204" s="203" t="str">
        <f ca="1">IF(AND(ISNUMBER($A204),ISNUMBER(AH$1)),IF(OFFSET(CountryData!$A$1,'Quality check'!$A204-1,'Quality check'!AH$1-1)=0,"",OFFSET(CountryData!$A$1,'Quality check'!$A204-1,'Quality check'!AH$1-1)),"")</f>
        <v/>
      </c>
      <c r="AI204" s="203" t="str">
        <f ca="1">IF(AND(ISNUMBER($A204),ISNUMBER(AI$1)),IF(OFFSET(CountryData!$A$1,'Quality check'!$A204-1,'Quality check'!AI$1-1)=0,"",OFFSET(CountryData!$A$1,'Quality check'!$A204-1,'Quality check'!AI$1-1)),"")</f>
        <v/>
      </c>
      <c r="AJ204" s="202" t="str">
        <f ca="1">IF(AND(ISNUMBER($A204),ISNUMBER(AJ$1)),IF(OFFSET(CountryData!$A$1,'Quality check'!$A204-1,'Quality check'!AJ$1-1)=0,"",OFFSET(CountryData!$A$1,'Quality check'!$A204-1,'Quality check'!AJ$1-1)),"")</f>
        <v/>
      </c>
      <c r="AK204" s="202" t="str">
        <f ca="1">IF(AND(ISNUMBER($A204),ISNUMBER(AK$1)),IF(OFFSET(CountryData!$A$1,'Quality check'!$A204-1,'Quality check'!AK$1-1)=0,"",OFFSET(CountryData!$A$1,'Quality check'!$A204-1,'Quality check'!AK$1-1)),"")</f>
        <v/>
      </c>
      <c r="AL204" s="202" t="str">
        <f ca="1">IF(AND(ISNUMBER($A204),ISNUMBER(AL$1)),IF(OFFSET(CountryData!$A$1,'Quality check'!$A204-1,'Quality check'!AL$1-1)=0,"",OFFSET(CountryData!$A$1,'Quality check'!$A204-1,'Quality check'!AL$1-1)),"")</f>
        <v/>
      </c>
      <c r="AM204" s="202" t="str">
        <f ca="1">IF(AND(ISNUMBER($A204),ISNUMBER(AM$1)),IF(OFFSET(CountryData!$A$1,'Quality check'!$A204-1,'Quality check'!AM$1-1)=0,"",OFFSET(CountryData!$A$1,'Quality check'!$A204-1,'Quality check'!AM$1-1)),"")</f>
        <v/>
      </c>
      <c r="AN204" s="202" t="str">
        <f ca="1">IF(AND(ISNUMBER($A204),ISNUMBER(AN$1)),IF(OFFSET(CountryData!$A$1,'Quality check'!$A204-1,'Quality check'!AN$1-1)=0,"",OFFSET(CountryData!$A$1,'Quality check'!$A204-1,'Quality check'!AN$1-1)),"")</f>
        <v/>
      </c>
      <c r="AO204" s="203" t="str">
        <f ca="1">IF(AND(ISNUMBER($A204),ISNUMBER(AO$1)),IF(OFFSET(CountryData!$A$1,'Quality check'!$A204-1,'Quality check'!AO$1-1)=0,"",OFFSET(CountryData!$A$1,'Quality check'!$A204-1,'Quality check'!AO$1-1)),"")</f>
        <v/>
      </c>
      <c r="AP204" s="203" t="str">
        <f ca="1">IF(AND(ISNUMBER($A204),ISNUMBER(AP$1)),IF(OFFSET(CountryData!$A$1,'Quality check'!$A204-1,'Quality check'!AP$1-1)=0,"",OFFSET(CountryData!$A$1,'Quality check'!$A204-1,'Quality check'!AP$1-1)),"")</f>
        <v/>
      </c>
      <c r="AQ204" s="202" t="str">
        <f ca="1">IF(AND(ISNUMBER($A204),ISNUMBER(AQ$1)),IF(OFFSET(CountryData!$A$1,'Quality check'!$A204-1,'Quality check'!AQ$1-1)=0,"",OFFSET(CountryData!$A$1,'Quality check'!$A204-1,'Quality check'!AQ$1-1)),"")</f>
        <v/>
      </c>
      <c r="AR204" s="202" t="str">
        <f ca="1">IF(AND(ISNUMBER($A204),ISNUMBER(AR$1)),IF(OFFSET(CountryData!$A$1,'Quality check'!$A204-1,'Quality check'!AR$1-1)=0,"",OFFSET(CountryData!$A$1,'Quality check'!$A204-1,'Quality check'!AR$1-1)),"")</f>
        <v/>
      </c>
      <c r="AS204" s="202" t="str">
        <f ca="1">IF(AND(ISNUMBER($A204),ISNUMBER(AS$1)),IF(OFFSET(CountryData!$A$1,'Quality check'!$A204-1,'Quality check'!AS$1-1)=0,"",OFFSET(CountryData!$A$1,'Quality check'!$A204-1,'Quality check'!AS$1-1)),"")</f>
        <v/>
      </c>
      <c r="AT204" s="202" t="str">
        <f ca="1">IF(AND(ISNUMBER($A204),ISNUMBER(AT$1)),IF(OFFSET(CountryData!$A$1,'Quality check'!$A204-1,'Quality check'!AT$1-1)=0,"",OFFSET(CountryData!$A$1,'Quality check'!$A204-1,'Quality check'!AT$1-1)),"")</f>
        <v/>
      </c>
      <c r="AU204" s="202" t="str">
        <f ca="1">IF(AND(ISNUMBER($A204),ISNUMBER(AU$1)),IF(OFFSET(CountryData!$A$1,'Quality check'!$A204-1,'Quality check'!AU$1-1)=0,"",OFFSET(CountryData!$A$1,'Quality check'!$A204-1,'Quality check'!AU$1-1)),"")</f>
        <v/>
      </c>
      <c r="AV204" s="202" t="str">
        <f ca="1">IF(AND(ISNUMBER($A204),ISNUMBER(AV$1)),IF(OFFSET(CountryData!$A$1,'Quality check'!$A204-1,'Quality check'!AV$1-1)=0,"",OFFSET(CountryData!$A$1,'Quality check'!$A204-1,'Quality check'!AV$1-1)),"")</f>
        <v/>
      </c>
      <c r="AW204" s="203" t="str">
        <f ca="1">IF(AND(ISNUMBER($A204),ISNUMBER(AW$1)),IF(OFFSET(CountryData!$A$1,'Quality check'!$A204-1,'Quality check'!AW$1-1)=0,"",OFFSET(CountryData!$A$1,'Quality check'!$A204-1,'Quality check'!AW$1-1)),"")</f>
        <v/>
      </c>
      <c r="AX204" s="203" t="str">
        <f ca="1">IF(AND(ISNUMBER($A204),ISNUMBER(AX$1)),IF(OFFSET(CountryData!$A$1,'Quality check'!$A204-1,'Quality check'!AX$1-1)=0,"",OFFSET(CountryData!$A$1,'Quality check'!$A204-1,'Quality check'!AX$1-1)),"")</f>
        <v/>
      </c>
      <c r="AY204" s="202" t="str">
        <f ca="1">IF(AND(ISNUMBER($A204),ISNUMBER(AY$1)),IF(OFFSET(CountryData!$A$1,'Quality check'!$A204-1,'Quality check'!AY$1-1)=0,"",OFFSET(CountryData!$A$1,'Quality check'!$A204-1,'Quality check'!AY$1-1)),"")</f>
        <v/>
      </c>
      <c r="AZ204" s="202" t="str">
        <f ca="1">IF(AND(ISNUMBER($A204),ISNUMBER(AZ$1)),IF(OFFSET(CountryData!$A$1,'Quality check'!$A204-1,'Quality check'!AZ$1-1)=0,"",OFFSET(CountryData!$A$1,'Quality check'!$A204-1,'Quality check'!AZ$1-1)),"")</f>
        <v/>
      </c>
      <c r="BA204" s="202" t="str">
        <f ca="1">IF(AND(ISNUMBER($A204),ISNUMBER(BA$1)),IF(OFFSET(CountryData!$A$1,'Quality check'!$A204-1,'Quality check'!BA$1-1)=0,"",OFFSET(CountryData!$A$1,'Quality check'!$A204-1,'Quality check'!BA$1-1)),"")</f>
        <v/>
      </c>
      <c r="BB204" s="202" t="str">
        <f ca="1">IF(AND(ISNUMBER($A204),ISNUMBER(BB$1)),IF(OFFSET(CountryData!$A$1,'Quality check'!$A204-1,'Quality check'!BB$1-1)=0,"",OFFSET(CountryData!$A$1,'Quality check'!$A204-1,'Quality check'!BB$1-1)),"")</f>
        <v/>
      </c>
      <c r="BC204" s="202" t="str">
        <f ca="1">IF(AND(ISNUMBER($A204),ISNUMBER(BC$1)),IF(OFFSET(CountryData!$A$1,'Quality check'!$A204-1,'Quality check'!BC$1-1)=0,"",OFFSET(CountryData!$A$1,'Quality check'!$A204-1,'Quality check'!BC$1-1)),"")</f>
        <v/>
      </c>
      <c r="BD204" s="313" t="str">
        <f ca="1">IF(AND(ISNUMBER($A204),ISNUMBER(BD$1)),IF(OFFSET(CountryData!$A$1,'Quality check'!$A204-1,'Quality check'!BD$1-1)=0,"",OFFSET(CountryData!$A$1,'Quality check'!$A204-1,'Quality check'!BD$1-1)),"")</f>
        <v/>
      </c>
      <c r="BE204" s="313" t="str">
        <f ca="1">IF(AND(ISNUMBER($A204),ISNUMBER(BE$1)),IF(OFFSET(CountryData!$A$1,'Quality check'!$A204-1,'Quality check'!BE$1-1)=0,"",OFFSET(CountryData!$A$1,'Quality check'!$A204-1,'Quality check'!BE$1-1)),"")</f>
        <v/>
      </c>
      <c r="BF204" s="313" t="str">
        <f ca="1">IF(AND(ISNUMBER($A204),ISNUMBER(BF$1)),IF(OFFSET(CountryData!$A$1,'Quality check'!$A204-1,'Quality check'!BF$1-1)=0,"",OFFSET(CountryData!$A$1,'Quality check'!$A204-1,'Quality check'!BF$1-1)),"")</f>
        <v/>
      </c>
      <c r="BG204" s="203" t="str">
        <f ca="1">IF(AND(ISNUMBER($A204),ISNUMBER(BG$1)),IF(OFFSET(CountryData!$A$1,'Quality check'!$A204-1,'Quality check'!BG$1-1)=0,"",OFFSET(CountryData!$A$1,'Quality check'!$A204-1,'Quality check'!BG$1-1)),"")</f>
        <v/>
      </c>
      <c r="BH204" s="202" t="str">
        <f ca="1">IF(AND(ISNUMBER($A204),ISNUMBER(BH$1)),IF(OFFSET(CountryData!$A$1,'Quality check'!$A204-1,'Quality check'!BH$1-1)=0,"",OFFSET(CountryData!$A$1,'Quality check'!$A204-1,'Quality check'!BH$1-1)),"")</f>
        <v/>
      </c>
      <c r="BI204" s="203" t="str">
        <f ca="1">IF(AND(ISNUMBER($A204),ISNUMBER(BI$1)),IF(OFFSET(CountryData!$A$1,'Quality check'!$A204-1,'Quality check'!BI$1-1)=0,"",OFFSET(CountryData!$A$1,'Quality check'!$A204-1,'Quality check'!BI$1-1)),"")</f>
        <v/>
      </c>
      <c r="BJ204" s="202" t="str">
        <f ca="1">IF(AND(ISNUMBER($A204),ISNUMBER(BJ$1)),IF(OFFSET(CountryData!$A$1,'Quality check'!$A204-1,'Quality check'!BJ$1-1)=0,"",OFFSET(CountryData!$A$1,'Quality check'!$A204-1,'Quality check'!BJ$1-1)),"")</f>
        <v/>
      </c>
      <c r="BK204" s="202" t="str">
        <f ca="1">IF(AND(ISNUMBER($A204),ISNUMBER(BK$1)),IF(OFFSET(CountryData!$A$1,'Quality check'!$A204-1,'Quality check'!BK$1-1)=0,"",OFFSET(CountryData!$A$1,'Quality check'!$A204-1,'Quality check'!BK$1-1)),"")</f>
        <v/>
      </c>
      <c r="BL204" s="308" t="str">
        <f ca="1">IF(AND(ISNUMBER($A204),ISNUMBER(BL$1)),IF(OFFSET(CountryData!$A$1,'Quality check'!$A204-1,'Quality check'!BL$1-1)=0,"",OFFSET(CountryData!$A$1,'Quality check'!$A204-1,'Quality check'!BL$1-1)),"")</f>
        <v/>
      </c>
      <c r="BM204" s="308" t="str">
        <f ca="1">IF(AND(ISNUMBER($A204),ISNUMBER(BM$1)),IF(OFFSET(CountryData!$A$1,'Quality check'!$A204-1,'Quality check'!BM$1-1)=0,"",OFFSET(CountryData!$A$1,'Quality check'!$A204-1,'Quality check'!BM$1-1)),"")</f>
        <v/>
      </c>
      <c r="BN204" s="308" t="str">
        <f ca="1">IF(AND(ISNUMBER($A204),ISNUMBER(BN$1)),IF(OFFSET(CountryData!$A$1,'Quality check'!$A204-1,'Quality check'!BN$1-1)=0,"",OFFSET(CountryData!$A$1,'Quality check'!$A204-1,'Quality check'!BN$1-1)),"")</f>
        <v/>
      </c>
      <c r="BO204" s="308" t="str">
        <f ca="1">IF(AND(ISNUMBER($A204),ISNUMBER(BO$1)),IF(OFFSET(CountryData!$A$1,'Quality check'!$A204-1,'Quality check'!BO$1-1)=0,"",OFFSET(CountryData!$A$1,'Quality check'!$A204-1,'Quality check'!BO$1-1)),"")</f>
        <v/>
      </c>
      <c r="BP204" s="308" t="str">
        <f ca="1">IF(AND(ISNUMBER($A204),ISNUMBER(BP$1)),IF(OFFSET(CountryData!$A$1,'Quality check'!$A204-1,'Quality check'!BP$1-1)=0,"",OFFSET(CountryData!$A$1,'Quality check'!$A204-1,'Quality check'!BP$1-1)),"")</f>
        <v/>
      </c>
      <c r="BQ204" s="308" t="str">
        <f ca="1">IF(AND(ISNUMBER($A204),ISNUMBER(BQ$1)),IF(OFFSET(CountryData!$A$1,'Quality check'!$A204-1,'Quality check'!BQ$1-1)=0,"",OFFSET(CountryData!$A$1,'Quality check'!$A204-1,'Quality check'!BQ$1-1)),"")</f>
        <v/>
      </c>
      <c r="BR204" s="308" t="str">
        <f ca="1">IF(AND(ISNUMBER($A204),ISNUMBER(BR$1)),IF(OFFSET(CountryData!$A$1,'Quality check'!$A204-1,'Quality check'!BR$1-1)=0,"",OFFSET(CountryData!$A$1,'Quality check'!$A204-1,'Quality check'!BR$1-1)),"")</f>
        <v/>
      </c>
      <c r="BS204" s="308" t="str">
        <f ca="1">IF(AND(ISNUMBER($A204),ISNUMBER(BS$1)),IF(OFFSET(CountryData!$A$1,'Quality check'!$A204-1,'Quality check'!BS$1-1)=0,"",OFFSET(CountryData!$A$1,'Quality check'!$A204-1,'Quality check'!BS$1-1)),"")</f>
        <v/>
      </c>
      <c r="BT204" s="308" t="str">
        <f ca="1">IF(AND(ISNUMBER($A204),ISNUMBER(BT$1)),IF(OFFSET(CountryData!$A$1,'Quality check'!$A204-1,'Quality check'!BT$1-1)=0,"",OFFSET(CountryData!$A$1,'Quality check'!$A204-1,'Quality check'!BT$1-1)),"")</f>
        <v/>
      </c>
      <c r="BU204" s="308" t="str">
        <f ca="1">IF(AND(ISNUMBER($A204),ISNUMBER(BU$1)),IF(OFFSET(CountryData!$A$1,'Quality check'!$A204-1,'Quality check'!BU$1-1)=0,"",OFFSET(CountryData!$A$1,'Quality check'!$A204-1,'Quality check'!BU$1-1)),"")</f>
        <v/>
      </c>
      <c r="BV204" s="308" t="str">
        <f ca="1">IF(AND(ISNUMBER($A204),ISNUMBER(BV$1)),IF(OFFSET(CountryData!$A$1,'Quality check'!$A204-1,'Quality check'!BV$1-1)=0,"",OFFSET(CountryData!$A$1,'Quality check'!$A204-1,'Quality check'!BV$1-1)),"")</f>
        <v/>
      </c>
      <c r="BW204" s="308" t="str">
        <f ca="1">IF(AND(ISNUMBER($A204),ISNUMBER(BW$1)),IF(OFFSET(CountryData!$A$1,'Quality check'!$A204-1,'Quality check'!BW$1-1)=0,"",OFFSET(CountryData!$A$1,'Quality check'!$A204-1,'Quality check'!BW$1-1)),"")</f>
        <v/>
      </c>
      <c r="BX204" s="202" t="str">
        <f ca="1">IF(AND(ISNUMBER($A204),ISNUMBER(BX$1)),IF(OFFSET(CountryData!$A$1,'Quality check'!$A204-1,'Quality check'!BX$1-1)=0,"",OFFSET(CountryData!$A$1,'Quality check'!$A204-1,'Quality check'!BX$1-1)),"")</f>
        <v/>
      </c>
      <c r="BY204" s="308" t="str">
        <f ca="1">IF(AND(ISNUMBER($A204),ISNUMBER(BY$1)),IF(OFFSET(CountryData!$A$1,'Quality check'!$A204-1,'Quality check'!BY$1-1)=0,"",OFFSET(CountryData!$A$1,'Quality check'!$A204-1,'Quality check'!BY$1-1)),"")</f>
        <v/>
      </c>
      <c r="BZ204" s="308" t="str">
        <f ca="1">IF(AND(ISNUMBER($A204),ISNUMBER(BZ$1)),IF(OFFSET(CountryData!$A$1,'Quality check'!$A204-1,'Quality check'!BZ$1-1)=0,"",OFFSET(CountryData!$A$1,'Quality check'!$A204-1,'Quality check'!BZ$1-1)),"")</f>
        <v/>
      </c>
      <c r="CA204" s="308" t="str">
        <f ca="1">IF(AND(ISNUMBER($A204),ISNUMBER(CA$1)),IF(OFFSET(CountryData!$A$1,'Quality check'!$A204-1,'Quality check'!CA$1-1)=0,"",OFFSET(CountryData!$A$1,'Quality check'!$A204-1,'Quality check'!CA$1-1)),"")</f>
        <v/>
      </c>
      <c r="CB204" s="308" t="str">
        <f ca="1">IF(AND(ISNUMBER($A204),ISNUMBER(CB$1)),IF(OFFSET(CountryData!$A$1,'Quality check'!$A204-1,'Quality check'!CB$1-1)=0,"",OFFSET(CountryData!$A$1,'Quality check'!$A204-1,'Quality check'!CB$1-1)),"")</f>
        <v/>
      </c>
      <c r="CC204" s="308" t="str">
        <f ca="1">IF(AND(ISNUMBER($A204),ISNUMBER(CC$1)),IF(OFFSET(CountryData!$A$1,'Quality check'!$A204-1,'Quality check'!CC$1-1)=0,"",OFFSET(CountryData!$A$1,'Quality check'!$A204-1,'Quality check'!CC$1-1)),"")</f>
        <v/>
      </c>
      <c r="CD204" s="308" t="str">
        <f ca="1">IF(AND(ISNUMBER($A204),ISNUMBER(CD$1)),IF(OFFSET(CountryData!$A$1,'Quality check'!$A204-1,'Quality check'!CD$1-1)=0,"",OFFSET(CountryData!$A$1,'Quality check'!$A204-1,'Quality check'!CD$1-1)),"")</f>
        <v/>
      </c>
      <c r="CE204" s="308" t="str">
        <f ca="1">IF(AND(ISNUMBER($A204),ISNUMBER(CE$1)),IF(OFFSET(CountryData!$A$1,'Quality check'!$A204-1,'Quality check'!CE$1-1)=0,"",OFFSET(CountryData!$A$1,'Quality check'!$A204-1,'Quality check'!CE$1-1)),"")</f>
        <v/>
      </c>
      <c r="CF204" s="308" t="str">
        <f ca="1">IF(AND(ISNUMBER($A204),ISNUMBER(CF$1)),IF(OFFSET(CountryData!$A$1,'Quality check'!$A204-1,'Quality check'!CF$1-1)=0,"",OFFSET(CountryData!$A$1,'Quality check'!$A204-1,'Quality check'!CF$1-1)),"")</f>
        <v/>
      </c>
      <c r="CG204" s="308" t="str">
        <f ca="1">IF(AND(ISNUMBER($A204),ISNUMBER(CG$1)),IF(OFFSET(CountryData!$A$1,'Quality check'!$A204-1,'Quality check'!CG$1-1)=0,"",OFFSET(CountryData!$A$1,'Quality check'!$A204-1,'Quality check'!CG$1-1)),"")</f>
        <v/>
      </c>
      <c r="CH204" s="308" t="str">
        <f ca="1">IF(AND(ISNUMBER($A204),ISNUMBER(CH$1)),IF(OFFSET(CountryData!$A$1,'Quality check'!$A204-1,'Quality check'!CH$1-1)=0,"",OFFSET(CountryData!$A$1,'Quality check'!$A204-1,'Quality check'!CH$1-1)),"")</f>
        <v/>
      </c>
      <c r="CI204" s="308" t="str">
        <f ca="1">IF(AND(ISNUMBER($A204),ISNUMBER(CI$1)),IF(OFFSET(CountryData!$A$1,'Quality check'!$A204-1,'Quality check'!CI$1-1)=0,"",OFFSET(CountryData!$A$1,'Quality check'!$A204-1,'Quality check'!CI$1-1)),"")</f>
        <v/>
      </c>
      <c r="CJ204" s="308" t="str">
        <f ca="1">IF(AND(ISNUMBER($A204),ISNUMBER(CJ$1)),IF(OFFSET(CountryData!$A$1,'Quality check'!$A204-1,'Quality check'!CJ$1-1)=0,"",OFFSET(CountryData!$A$1,'Quality check'!$A204-1,'Quality check'!CJ$1-1)),"")</f>
        <v/>
      </c>
      <c r="CK204" s="202" t="str">
        <f ca="1">IF(AND(ISNUMBER($A204),ISNUMBER(CK$1)),IF(OFFSET(CountryData!$A$1,'Quality check'!$A204-1,'Quality check'!CK$1-1)=0,"",OFFSET(CountryData!$A$1,'Quality check'!$A204-1,'Quality check'!CK$1-1)),"")</f>
        <v/>
      </c>
      <c r="CL204" s="308" t="str">
        <f ca="1">IF(AND(ISNUMBER($A204),ISNUMBER(CL$1)),IF(OFFSET(CountryData!$A$1,'Quality check'!$A204-1,'Quality check'!CL$1-1)=0,"",OFFSET(CountryData!$A$1,'Quality check'!$A204-1,'Quality check'!CL$1-1)),"")</f>
        <v/>
      </c>
      <c r="CM204" s="308" t="str">
        <f ca="1">IF(AND(ISNUMBER($A204),ISNUMBER(CM$1)),IF(OFFSET(CountryData!$A$1,'Quality check'!$A204-1,'Quality check'!CM$1-1)=0,"",OFFSET(CountryData!$A$1,'Quality check'!$A204-1,'Quality check'!CM$1-1)),"")</f>
        <v/>
      </c>
      <c r="CN204" s="308" t="str">
        <f ca="1">IF(AND(ISNUMBER($A204),ISNUMBER(CN$1)),IF(OFFSET(CountryData!$A$1,'Quality check'!$A204-1,'Quality check'!CN$1-1)=0,"",OFFSET(CountryData!$A$1,'Quality check'!$A204-1,'Quality check'!CN$1-1)),"")</f>
        <v/>
      </c>
      <c r="CO204" s="308" t="str">
        <f ca="1">IF(AND(ISNUMBER($A204),ISNUMBER(CO$1)),IF(OFFSET(CountryData!$A$1,'Quality check'!$A204-1,'Quality check'!CO$1-1)=0,"",OFFSET(CountryData!$A$1,'Quality check'!$A204-1,'Quality check'!CO$1-1)),"")</f>
        <v/>
      </c>
      <c r="CP204" s="308" t="str">
        <f ca="1">IF(AND(ISNUMBER($A204),ISNUMBER(CP$1)),IF(OFFSET(CountryData!$A$1,'Quality check'!$A204-1,'Quality check'!CP$1-1)=0,"",OFFSET(CountryData!$A$1,'Quality check'!$A204-1,'Quality check'!CP$1-1)),"")</f>
        <v/>
      </c>
      <c r="CQ204" s="308" t="str">
        <f ca="1">IF(AND(ISNUMBER($A204),ISNUMBER(CQ$1)),IF(OFFSET(CountryData!$A$1,'Quality check'!$A204-1,'Quality check'!CQ$1-1)=0,"",OFFSET(CountryData!$A$1,'Quality check'!$A204-1,'Quality check'!CQ$1-1)),"")</f>
        <v/>
      </c>
      <c r="CR204" s="203" t="str">
        <f ca="1">IF(AND(ISNUMBER($A204),ISNUMBER(CR$1)),IF(OFFSET(CountryData!$A$1,'Quality check'!$A204-1,'Quality check'!CR$1-1)=0,"",OFFSET(CountryData!$A$1,'Quality check'!$A204-1,'Quality check'!CR$1-1)),"")</f>
        <v/>
      </c>
      <c r="CS204" s="203" t="str">
        <f ca="1">IF(AND(ISNUMBER($A204),ISNUMBER(CS$1)),IF(OFFSET(CountryData!$A$1,'Quality check'!$A204-1,'Quality check'!CS$1-1)=0,"",OFFSET(CountryData!$A$1,'Quality check'!$A204-1,'Quality check'!CS$1-1)),"")</f>
        <v/>
      </c>
      <c r="CT204" s="203" t="str">
        <f ca="1">IF(AND(ISNUMBER($A204),ISNUMBER(CT$1)),IF(OFFSET(CountryData!$A$1,'Quality check'!$A204-1,'Quality check'!CT$1-1)=0,"",OFFSET(CountryData!$A$1,'Quality check'!$A204-1,'Quality check'!CT$1-1)),"")</f>
        <v/>
      </c>
      <c r="CU204" s="203" t="str">
        <f ca="1">IF(AND(ISNUMBER($A204),ISNUMBER(CU$1)),IF(OFFSET(CountryData!$A$1,'Quality check'!$A204-1,'Quality check'!CU$1-1)=0,"",OFFSET(CountryData!$A$1,'Quality check'!$A204-1,'Quality check'!CU$1-1)),"")</f>
        <v/>
      </c>
      <c r="CV204" s="203" t="str">
        <f ca="1">IF(AND(ISNUMBER($A204),ISNUMBER(CV$1)),IF(OFFSET(CountryData!$A$1,'Quality check'!$A204-1,'Quality check'!CV$1-1)=0,"",OFFSET(CountryData!$A$1,'Quality check'!$A204-1,'Quality check'!CV$1-1)),"")</f>
        <v/>
      </c>
      <c r="CW204" s="203" t="str">
        <f ca="1">IF(AND(ISNUMBER($A204),ISNUMBER(CW$1)),IF(OFFSET(CountryData!$A$1,'Quality check'!$A204-1,'Quality check'!CW$1-1)=0,"",OFFSET(CountryData!$A$1,'Quality check'!$A204-1,'Quality check'!CW$1-1)),"")</f>
        <v/>
      </c>
      <c r="CX204" s="203" t="str">
        <f ca="1">IF(AND(ISNUMBER($A204),ISNUMBER(CX$1)),IF(OFFSET(CountryData!$A$1,'Quality check'!$A204-1,'Quality check'!CX$1-1)=0,"",OFFSET(CountryData!$A$1,'Quality check'!$A204-1,'Quality check'!CX$1-1)),"")</f>
        <v/>
      </c>
      <c r="CY204" s="203" t="str">
        <f ca="1">IF(AND(ISNUMBER($A204),ISNUMBER(CY$1)),IF(OFFSET(CountryData!$A$1,'Quality check'!$A204-1,'Quality check'!CY$1-1)=0,"",OFFSET(CountryData!$A$1,'Quality check'!$A204-1,'Quality check'!CY$1-1)),"")</f>
        <v/>
      </c>
      <c r="CZ204" s="308" t="str">
        <f ca="1">IF(AND(ISNUMBER($A204),ISNUMBER(CZ$1)),IF(OFFSET(CountryData!$A$1,'Quality check'!$A204-1,'Quality check'!CZ$1-1)=0,"",OFFSET(CountryData!$A$1,'Quality check'!$A204-1,'Quality check'!CZ$1-1)),"")</f>
        <v/>
      </c>
      <c r="DA204" s="308" t="str">
        <f ca="1">IF(AND(ISNUMBER($A204),ISNUMBER(DA$1)),IF(OFFSET(CountryData!$A$1,'Quality check'!$A204-1,'Quality check'!DA$1-1)=0,"",OFFSET(CountryData!$A$1,'Quality check'!$A204-1,'Quality check'!DA$1-1)),"")</f>
        <v/>
      </c>
      <c r="DB204" s="202" t="str">
        <f ca="1">IF(AND(ISNUMBER($A204),ISNUMBER(DB$1)),IF(OFFSET(CountryData!$A$1,'Quality check'!$A204-1,'Quality check'!DB$1-1)=0,"",OFFSET(CountryData!$A$1,'Quality check'!$A204-1,'Quality check'!DB$1-1)),"")</f>
        <v/>
      </c>
      <c r="DC204" s="308" t="str">
        <f ca="1">IF(AND(ISNUMBER($A204),ISNUMBER(DC$1)),IF(OFFSET(CountryData!$A$1,'Quality check'!$A204-1,'Quality check'!DC$1-1)=0,"",OFFSET(CountryData!$A$1,'Quality check'!$A204-1,'Quality check'!DC$1-1)),"")</f>
        <v/>
      </c>
      <c r="DD204" s="308" t="str">
        <f ca="1">IF(AND(ISNUMBER($A204),ISNUMBER(DD$1)),IF(OFFSET(CountryData!$A$1,'Quality check'!$A204-1,'Quality check'!DD$1-1)=0,"",OFFSET(CountryData!$A$1,'Quality check'!$A204-1,'Quality check'!DD$1-1)),"")</f>
        <v/>
      </c>
      <c r="DE204" s="202" t="str">
        <f ca="1">IF(AND(ISNUMBER($A204),ISNUMBER(DE$1)),IF(OFFSET(CountryData!$A$1,'Quality check'!$A204-1,'Quality check'!DE$1-1)=0,"",OFFSET(CountryData!$A$1,'Quality check'!$A204-1,'Quality check'!DE$1-1)),"")</f>
        <v/>
      </c>
      <c r="DF204" s="203" t="str">
        <f ca="1">IF(AND(ISNUMBER($A204),ISNUMBER(DF$1)),IF(OFFSET(CountryData!$A$1,'Quality check'!$A204-1,'Quality check'!DF$1-1)=0,"",OFFSET(CountryData!$A$1,'Quality check'!$A204-1,'Quality check'!DF$1-1)),"")</f>
        <v/>
      </c>
      <c r="DG204" s="308" t="str">
        <f ca="1">IF(AND(ISNUMBER($A204),ISNUMBER(DG$1)),IF(OFFSET(CountryData!$A$1,'Quality check'!$A204-1,'Quality check'!DG$1-1)=0,"",OFFSET(CountryData!$A$1,'Quality check'!$A204-1,'Quality check'!DG$1-1)),"")</f>
        <v/>
      </c>
      <c r="DH204" s="203" t="str">
        <f ca="1">IF(AND(ISNUMBER($A204),ISNUMBER(DH$1)),IF(OFFSET(CountryData!$A$1,'Quality check'!$A204-1,'Quality check'!DH$1-1)=0,"",OFFSET(CountryData!$A$1,'Quality check'!$A204-1,'Quality check'!DH$1-1)),"")</f>
        <v/>
      </c>
      <c r="DI204" s="308" t="str">
        <f ca="1">IF(AND(ISNUMBER($A204),ISNUMBER(DI$1)),IF(OFFSET(CountryData!$A$1,'Quality check'!$A204-1,'Quality check'!DI$1-1)=0,"",OFFSET(CountryData!$A$1,'Quality check'!$A204-1,'Quality check'!DI$1-1)),"")</f>
        <v/>
      </c>
      <c r="DJ204" s="308" t="str">
        <f ca="1">IF(AND(ISNUMBER($A204),ISNUMBER(DJ$1)),IF(OFFSET(CountryData!$A$1,'Quality check'!$A204-1,'Quality check'!DJ$1-1)=0,"",OFFSET(CountryData!$A$1,'Quality check'!$A204-1,'Quality check'!DJ$1-1)),"")</f>
        <v/>
      </c>
      <c r="DK204" s="203" t="str">
        <f ca="1">IF(AND(ISNUMBER($A204),ISNUMBER(DK$1)),IF(OFFSET(CountryData!$A$1,'Quality check'!$A204-1,'Quality check'!DK$1-1)=0,"",OFFSET(CountryData!$A$1,'Quality check'!$A204-1,'Quality check'!DK$1-1)),"")</f>
        <v/>
      </c>
      <c r="DL204" s="203" t="str">
        <f ca="1">IF(AND(ISNUMBER($A204),ISNUMBER(DL$1)),IF(OFFSET(CountryData!$A$1,'Quality check'!$A204-1,'Quality check'!DL$1-1)=0,"",OFFSET(CountryData!$A$1,'Quality check'!$A204-1,'Quality check'!DL$1-1)),"")</f>
        <v/>
      </c>
      <c r="DM204" s="203" t="str">
        <f ca="1">IF(AND(ISNUMBER($A204),ISNUMBER(DM$1)),IF(OFFSET(CountryData!$A$1,'Quality check'!$A204-1,'Quality check'!DM$1-1)=0,"",OFFSET(CountryData!$A$1,'Quality check'!$A204-1,'Quality check'!DM$1-1)),"")</f>
        <v/>
      </c>
      <c r="DN204" s="203" t="str">
        <f ca="1">IF(AND(ISNUMBER($A204),ISNUMBER(DN$1)),IF(OFFSET(CountryData!$A$1,'Quality check'!$A204-1,'Quality check'!DN$1-1)=0,"",OFFSET(CountryData!$A$1,'Quality check'!$A204-1,'Quality check'!DN$1-1)),"")</f>
        <v/>
      </c>
      <c r="DO204" t="str">
        <f ca="1">IF(AND(ISNUMBER($A204),ISNUMBER(DO$1)),IF(OFFSET(CountryData!$A$1,'Quality check'!$A204-1,'Quality check'!DO$1-1)=0,"",OFFSET(CountryData!$A$1,'Quality check'!$A204-1,'Quality check'!DO$1-1)),"")</f>
        <v/>
      </c>
      <c r="DP204" t="str">
        <f ca="1">IF(AND(ISNUMBER($A204),ISNUMBER(DP$1)),IF(OFFSET(CountryData!$A$1,'Quality check'!$A204-1,'Quality check'!DP$1-1)=0,"",OFFSET(CountryData!$A$1,'Quality check'!$A204-1,'Quality check'!DP$1-1)),"")</f>
        <v/>
      </c>
      <c r="EF204" t="str">
        <f t="shared" si="17"/>
        <v/>
      </c>
      <c r="EG204" t="str">
        <f t="shared" si="18"/>
        <v/>
      </c>
      <c r="EH204" t="str">
        <f t="shared" si="16"/>
        <v/>
      </c>
    </row>
    <row r="205" spans="1:138" x14ac:dyDescent="0.25">
      <c r="A205" s="114" t="str">
        <f>IF(ISNUMBER(MATCH(C205,CountryData!$EM:$EM,0)),MATCH(C205,CountryData!$EM:$EM,0),"")</f>
        <v/>
      </c>
      <c r="F205" s="203" t="str">
        <f ca="1">IF(AND(ISNUMBER($A205),ISNUMBER(F$1)),IF(OFFSET(CountryData!$A$1,'Quality check'!$A205-1,'Quality check'!F$1-1)=0,"",OFFSET(CountryData!$A$1,'Quality check'!$A205-1,'Quality check'!F$1-1)),"")</f>
        <v/>
      </c>
      <c r="G205" s="203" t="str">
        <f ca="1">IF(AND(ISNUMBER($A205),ISNUMBER(G$1)),IF(OFFSET(CountryData!$A$1,'Quality check'!$A205-1,'Quality check'!G$1-1)=0,"",OFFSET(CountryData!$A$1,'Quality check'!$A205-1,'Quality check'!G$1-1)),"")</f>
        <v/>
      </c>
      <c r="H205" s="202" t="str">
        <f ca="1">IF(AND(ISNUMBER($A205),ISNUMBER(H$1)),IF(OFFSET(CountryData!$A$1,'Quality check'!$A205-1,'Quality check'!H$1-1)=0,"",OFFSET(CountryData!$A$1,'Quality check'!$A205-1,'Quality check'!H$1-1)),"")</f>
        <v/>
      </c>
      <c r="I205" s="202" t="str">
        <f ca="1">IF(AND(ISNUMBER($A205),ISNUMBER(I$1)),IF(OFFSET(CountryData!$A$1,'Quality check'!$A205-1,'Quality check'!I$1-1)=0,"",OFFSET(CountryData!$A$1,'Quality check'!$A205-1,'Quality check'!I$1-1)),"")</f>
        <v/>
      </c>
      <c r="J205" s="203" t="str">
        <f ca="1">IF(AND(ISNUMBER($A205),ISNUMBER(J$1)),IF(OFFSET(CountryData!$A$1,'Quality check'!$A205-1,'Quality check'!J$1-1)=0,"",OFFSET(CountryData!$A$1,'Quality check'!$A205-1,'Quality check'!J$1-1)),"")</f>
        <v/>
      </c>
      <c r="K205" s="203" t="str">
        <f ca="1">IF(AND(ISNUMBER($A205),ISNUMBER(K$1)),IF(OFFSET(CountryData!$A$1,'Quality check'!$A205-1,'Quality check'!K$1-1)=0,"",OFFSET(CountryData!$A$1,'Quality check'!$A205-1,'Quality check'!K$1-1)),"")</f>
        <v/>
      </c>
      <c r="L205" s="203" t="str">
        <f ca="1">IF(AND(ISNUMBER($A205),ISNUMBER(L$1)),IF(OFFSET(CountryData!$A$1,'Quality check'!$A205-1,'Quality check'!L$1-1)=0,"",OFFSET(CountryData!$A$1,'Quality check'!$A205-1,'Quality check'!L$1-1)),"")</f>
        <v/>
      </c>
      <c r="M205" s="203" t="str">
        <f ca="1">IF(AND(ISNUMBER($A205),ISNUMBER(M$1)),IF(OFFSET(CountryData!$A$1,'Quality check'!$A205-1,'Quality check'!M$1-1)=0,"",OFFSET(CountryData!$A$1,'Quality check'!$A205-1,'Quality check'!M$1-1)),"")</f>
        <v/>
      </c>
      <c r="N205" s="203" t="str">
        <f ca="1">IF(AND(ISNUMBER($A205),ISNUMBER(N$1)),IF(OFFSET(CountryData!$A$1,'Quality check'!$A205-1,'Quality check'!N$1-1)=0,"",OFFSET(CountryData!$A$1,'Quality check'!$A205-1,'Quality check'!N$1-1)),"")</f>
        <v/>
      </c>
      <c r="O205" s="203" t="str">
        <f ca="1">IF(AND(ISNUMBER($A205),ISNUMBER(O$1)),IF(OFFSET(CountryData!$A$1,'Quality check'!$A205-1,'Quality check'!O$1-1)=0,"",OFFSET(CountryData!$A$1,'Quality check'!$A205-1,'Quality check'!O$1-1)),"")</f>
        <v/>
      </c>
      <c r="P205" s="203" t="str">
        <f ca="1">IF(AND(ISNUMBER($A205),ISNUMBER(P$1)),IF(OFFSET(CountryData!$A$1,'Quality check'!$A205-1,'Quality check'!P$1-1)=0,"",OFFSET(CountryData!$A$1,'Quality check'!$A205-1,'Quality check'!P$1-1)),"")</f>
        <v/>
      </c>
      <c r="Q205" s="203" t="str">
        <f ca="1">IF(AND(ISNUMBER($A205),ISNUMBER(Q$1)),IF(OFFSET(CountryData!$A$1,'Quality check'!$A205-1,'Quality check'!Q$1-1)=0,"",OFFSET(CountryData!$A$1,'Quality check'!$A205-1,'Quality check'!Q$1-1)),"")</f>
        <v/>
      </c>
      <c r="R205" s="203" t="str">
        <f ca="1">IF(AND(ISNUMBER($A205),ISNUMBER(R$1)),IF(OFFSET(CountryData!$A$1,'Quality check'!$A205-1,'Quality check'!R$1-1)=0,"",OFFSET(CountryData!$A$1,'Quality check'!$A205-1,'Quality check'!R$1-1)),"")</f>
        <v/>
      </c>
      <c r="S205" s="203" t="str">
        <f ca="1">IF(AND(ISNUMBER($A205),ISNUMBER(S$1)),IF(OFFSET(CountryData!$A$1,'Quality check'!$A205-1,'Quality check'!S$1-1)=0,"",OFFSET(CountryData!$A$1,'Quality check'!$A205-1,'Quality check'!S$1-1)),"")</f>
        <v/>
      </c>
      <c r="T205" s="202" t="str">
        <f ca="1">IF(AND(ISNUMBER($A205),ISNUMBER(T$1)),IF(OFFSET(CountryData!$A$1,'Quality check'!$A205-1,'Quality check'!T$1-1)=0,"",OFFSET(CountryData!$A$1,'Quality check'!$A205-1,'Quality check'!T$1-1)),"")</f>
        <v/>
      </c>
      <c r="U205" s="203" t="str">
        <f ca="1">IF(AND(ISNUMBER($A205),ISNUMBER(U$1)),IF(OFFSET(CountryData!$A$1,'Quality check'!$A205-1,'Quality check'!U$1-1)=0,"",OFFSET(CountryData!$A$1,'Quality check'!$A205-1,'Quality check'!U$1-1)),"")</f>
        <v/>
      </c>
      <c r="V205" s="203" t="str">
        <f ca="1">IF(AND(ISNUMBER($A205),ISNUMBER(V$1)),IF(OFFSET(CountryData!$A$1,'Quality check'!$A205-1,'Quality check'!V$1-1)=0,"",OFFSET(CountryData!$A$1,'Quality check'!$A205-1,'Quality check'!V$1-1)),"")</f>
        <v/>
      </c>
      <c r="W205" s="202" t="str">
        <f ca="1">IF(AND(ISNUMBER($A205),ISNUMBER(W$1)),IF(OFFSET(CountryData!$A$1,'Quality check'!$A205-1,'Quality check'!W$1-1)=0,"",OFFSET(CountryData!$A$1,'Quality check'!$A205-1,'Quality check'!W$1-1)),"")</f>
        <v/>
      </c>
      <c r="X205" s="202" t="str">
        <f ca="1">IF(AND(ISNUMBER($A205),ISNUMBER(X$1)),IF(OFFSET(CountryData!$A$1,'Quality check'!$A205-1,'Quality check'!X$1-1)=0,"",OFFSET(CountryData!$A$1,'Quality check'!$A205-1,'Quality check'!X$1-1)),"")</f>
        <v/>
      </c>
      <c r="Y205" s="202" t="str">
        <f ca="1">IF(AND(ISNUMBER($A205),ISNUMBER(Y$1)),IF(OFFSET(CountryData!$A$1,'Quality check'!$A205-1,'Quality check'!Y$1-1)=0,"",OFFSET(CountryData!$A$1,'Quality check'!$A205-1,'Quality check'!Y$1-1)),"")</f>
        <v/>
      </c>
      <c r="Z205" s="202" t="str">
        <f ca="1">IF(AND(ISNUMBER($A205),ISNUMBER(Z$1)),IF(OFFSET(CountryData!$A$1,'Quality check'!$A205-1,'Quality check'!Z$1-1)=0,"",OFFSET(CountryData!$A$1,'Quality check'!$A205-1,'Quality check'!Z$1-1)),"")</f>
        <v/>
      </c>
      <c r="AA205" s="203" t="str">
        <f ca="1">IF(AND(ISNUMBER($A205),ISNUMBER(AA$1)),IF(OFFSET(CountryData!$A$1,'Quality check'!$A205-1,'Quality check'!AA$1-1)=0,"",OFFSET(CountryData!$A$1,'Quality check'!$A205-1,'Quality check'!AA$1-1)),"")</f>
        <v/>
      </c>
      <c r="AB205" s="203" t="str">
        <f ca="1">IF(AND(ISNUMBER($A205),ISNUMBER(AB$1)),IF(OFFSET(CountryData!$A$1,'Quality check'!$A205-1,'Quality check'!AB$1-1)=0,"",OFFSET(CountryData!$A$1,'Quality check'!$A205-1,'Quality check'!AB$1-1)),"")</f>
        <v/>
      </c>
      <c r="AC205" s="203" t="str">
        <f ca="1">IF(AND(ISNUMBER($A205),ISNUMBER(AC$1)),IF(OFFSET(CountryData!$A$1,'Quality check'!$A205-1,'Quality check'!AC$1-1)=0,"",OFFSET(CountryData!$A$1,'Quality check'!$A205-1,'Quality check'!AC$1-1)),"")</f>
        <v/>
      </c>
      <c r="AD205" s="203" t="str">
        <f ca="1">IF(AND(ISNUMBER($A205),ISNUMBER(AD$1)),IF(OFFSET(CountryData!$A$1,'Quality check'!$A205-1,'Quality check'!AD$1-1)=0,"",OFFSET(CountryData!$A$1,'Quality check'!$A205-1,'Quality check'!AD$1-1)),"")</f>
        <v/>
      </c>
      <c r="AE205" s="202" t="str">
        <f ca="1">IF(AND(ISNUMBER($A205),ISNUMBER(AE$1)),IF(OFFSET(CountryData!$A$1,'Quality check'!$A205-1,'Quality check'!AE$1-1)=0,"",OFFSET(CountryData!$A$1,'Quality check'!$A205-1,'Quality check'!AE$1-1)),"")</f>
        <v/>
      </c>
      <c r="AF205" s="308" t="str">
        <f ca="1">IF(AND(ISNUMBER($A205),ISNUMBER(AF$1)),IF(OFFSET(CountryData!$A$1,'Quality check'!$A205-1,'Quality check'!AF$1-1)=0,"",OFFSET(CountryData!$A$1,'Quality check'!$A205-1,'Quality check'!AF$1-1)),"")</f>
        <v/>
      </c>
      <c r="AG205" s="203" t="str">
        <f ca="1">IF(AND(ISNUMBER($A205),ISNUMBER(AG$1)),IF(OFFSET(CountryData!$A$1,'Quality check'!$A205-1,'Quality check'!AG$1-1)=0,"",OFFSET(CountryData!$A$1,'Quality check'!$A205-1,'Quality check'!AG$1-1)),"")</f>
        <v/>
      </c>
      <c r="AH205" s="203" t="str">
        <f ca="1">IF(AND(ISNUMBER($A205),ISNUMBER(AH$1)),IF(OFFSET(CountryData!$A$1,'Quality check'!$A205-1,'Quality check'!AH$1-1)=0,"",OFFSET(CountryData!$A$1,'Quality check'!$A205-1,'Quality check'!AH$1-1)),"")</f>
        <v/>
      </c>
      <c r="AI205" s="203" t="str">
        <f ca="1">IF(AND(ISNUMBER($A205),ISNUMBER(AI$1)),IF(OFFSET(CountryData!$A$1,'Quality check'!$A205-1,'Quality check'!AI$1-1)=0,"",OFFSET(CountryData!$A$1,'Quality check'!$A205-1,'Quality check'!AI$1-1)),"")</f>
        <v/>
      </c>
      <c r="AJ205" s="202" t="str">
        <f ca="1">IF(AND(ISNUMBER($A205),ISNUMBER(AJ$1)),IF(OFFSET(CountryData!$A$1,'Quality check'!$A205-1,'Quality check'!AJ$1-1)=0,"",OFFSET(CountryData!$A$1,'Quality check'!$A205-1,'Quality check'!AJ$1-1)),"")</f>
        <v/>
      </c>
      <c r="AK205" s="202" t="str">
        <f ca="1">IF(AND(ISNUMBER($A205),ISNUMBER(AK$1)),IF(OFFSET(CountryData!$A$1,'Quality check'!$A205-1,'Quality check'!AK$1-1)=0,"",OFFSET(CountryData!$A$1,'Quality check'!$A205-1,'Quality check'!AK$1-1)),"")</f>
        <v/>
      </c>
      <c r="AL205" s="202" t="str">
        <f ca="1">IF(AND(ISNUMBER($A205),ISNUMBER(AL$1)),IF(OFFSET(CountryData!$A$1,'Quality check'!$A205-1,'Quality check'!AL$1-1)=0,"",OFFSET(CountryData!$A$1,'Quality check'!$A205-1,'Quality check'!AL$1-1)),"")</f>
        <v/>
      </c>
      <c r="AM205" s="202" t="str">
        <f ca="1">IF(AND(ISNUMBER($A205),ISNUMBER(AM$1)),IF(OFFSET(CountryData!$A$1,'Quality check'!$A205-1,'Quality check'!AM$1-1)=0,"",OFFSET(CountryData!$A$1,'Quality check'!$A205-1,'Quality check'!AM$1-1)),"")</f>
        <v/>
      </c>
      <c r="AN205" s="202" t="str">
        <f ca="1">IF(AND(ISNUMBER($A205),ISNUMBER(AN$1)),IF(OFFSET(CountryData!$A$1,'Quality check'!$A205-1,'Quality check'!AN$1-1)=0,"",OFFSET(CountryData!$A$1,'Quality check'!$A205-1,'Quality check'!AN$1-1)),"")</f>
        <v/>
      </c>
      <c r="AO205" s="203" t="str">
        <f ca="1">IF(AND(ISNUMBER($A205),ISNUMBER(AO$1)),IF(OFFSET(CountryData!$A$1,'Quality check'!$A205-1,'Quality check'!AO$1-1)=0,"",OFFSET(CountryData!$A$1,'Quality check'!$A205-1,'Quality check'!AO$1-1)),"")</f>
        <v/>
      </c>
      <c r="AP205" s="203" t="str">
        <f ca="1">IF(AND(ISNUMBER($A205),ISNUMBER(AP$1)),IF(OFFSET(CountryData!$A$1,'Quality check'!$A205-1,'Quality check'!AP$1-1)=0,"",OFFSET(CountryData!$A$1,'Quality check'!$A205-1,'Quality check'!AP$1-1)),"")</f>
        <v/>
      </c>
      <c r="AQ205" s="202" t="str">
        <f ca="1">IF(AND(ISNUMBER($A205),ISNUMBER(AQ$1)),IF(OFFSET(CountryData!$A$1,'Quality check'!$A205-1,'Quality check'!AQ$1-1)=0,"",OFFSET(CountryData!$A$1,'Quality check'!$A205-1,'Quality check'!AQ$1-1)),"")</f>
        <v/>
      </c>
      <c r="AR205" s="202" t="str">
        <f ca="1">IF(AND(ISNUMBER($A205),ISNUMBER(AR$1)),IF(OFFSET(CountryData!$A$1,'Quality check'!$A205-1,'Quality check'!AR$1-1)=0,"",OFFSET(CountryData!$A$1,'Quality check'!$A205-1,'Quality check'!AR$1-1)),"")</f>
        <v/>
      </c>
      <c r="AS205" s="202" t="str">
        <f ca="1">IF(AND(ISNUMBER($A205),ISNUMBER(AS$1)),IF(OFFSET(CountryData!$A$1,'Quality check'!$A205-1,'Quality check'!AS$1-1)=0,"",OFFSET(CountryData!$A$1,'Quality check'!$A205-1,'Quality check'!AS$1-1)),"")</f>
        <v/>
      </c>
      <c r="AT205" s="202" t="str">
        <f ca="1">IF(AND(ISNUMBER($A205),ISNUMBER(AT$1)),IF(OFFSET(CountryData!$A$1,'Quality check'!$A205-1,'Quality check'!AT$1-1)=0,"",OFFSET(CountryData!$A$1,'Quality check'!$A205-1,'Quality check'!AT$1-1)),"")</f>
        <v/>
      </c>
      <c r="AU205" s="202" t="str">
        <f ca="1">IF(AND(ISNUMBER($A205),ISNUMBER(AU$1)),IF(OFFSET(CountryData!$A$1,'Quality check'!$A205-1,'Quality check'!AU$1-1)=0,"",OFFSET(CountryData!$A$1,'Quality check'!$A205-1,'Quality check'!AU$1-1)),"")</f>
        <v/>
      </c>
      <c r="AV205" s="202" t="str">
        <f ca="1">IF(AND(ISNUMBER($A205),ISNUMBER(AV$1)),IF(OFFSET(CountryData!$A$1,'Quality check'!$A205-1,'Quality check'!AV$1-1)=0,"",OFFSET(CountryData!$A$1,'Quality check'!$A205-1,'Quality check'!AV$1-1)),"")</f>
        <v/>
      </c>
      <c r="AW205" s="203" t="str">
        <f ca="1">IF(AND(ISNUMBER($A205),ISNUMBER(AW$1)),IF(OFFSET(CountryData!$A$1,'Quality check'!$A205-1,'Quality check'!AW$1-1)=0,"",OFFSET(CountryData!$A$1,'Quality check'!$A205-1,'Quality check'!AW$1-1)),"")</f>
        <v/>
      </c>
      <c r="AX205" s="203" t="str">
        <f ca="1">IF(AND(ISNUMBER($A205),ISNUMBER(AX$1)),IF(OFFSET(CountryData!$A$1,'Quality check'!$A205-1,'Quality check'!AX$1-1)=0,"",OFFSET(CountryData!$A$1,'Quality check'!$A205-1,'Quality check'!AX$1-1)),"")</f>
        <v/>
      </c>
      <c r="AY205" s="202" t="str">
        <f ca="1">IF(AND(ISNUMBER($A205),ISNUMBER(AY$1)),IF(OFFSET(CountryData!$A$1,'Quality check'!$A205-1,'Quality check'!AY$1-1)=0,"",OFFSET(CountryData!$A$1,'Quality check'!$A205-1,'Quality check'!AY$1-1)),"")</f>
        <v/>
      </c>
      <c r="AZ205" s="202" t="str">
        <f ca="1">IF(AND(ISNUMBER($A205),ISNUMBER(AZ$1)),IF(OFFSET(CountryData!$A$1,'Quality check'!$A205-1,'Quality check'!AZ$1-1)=0,"",OFFSET(CountryData!$A$1,'Quality check'!$A205-1,'Quality check'!AZ$1-1)),"")</f>
        <v/>
      </c>
      <c r="BA205" s="202" t="str">
        <f ca="1">IF(AND(ISNUMBER($A205),ISNUMBER(BA$1)),IF(OFFSET(CountryData!$A$1,'Quality check'!$A205-1,'Quality check'!BA$1-1)=0,"",OFFSET(CountryData!$A$1,'Quality check'!$A205-1,'Quality check'!BA$1-1)),"")</f>
        <v/>
      </c>
      <c r="BB205" s="202" t="str">
        <f ca="1">IF(AND(ISNUMBER($A205),ISNUMBER(BB$1)),IF(OFFSET(CountryData!$A$1,'Quality check'!$A205-1,'Quality check'!BB$1-1)=0,"",OFFSET(CountryData!$A$1,'Quality check'!$A205-1,'Quality check'!BB$1-1)),"")</f>
        <v/>
      </c>
      <c r="BC205" s="202" t="str">
        <f ca="1">IF(AND(ISNUMBER($A205),ISNUMBER(BC$1)),IF(OFFSET(CountryData!$A$1,'Quality check'!$A205-1,'Quality check'!BC$1-1)=0,"",OFFSET(CountryData!$A$1,'Quality check'!$A205-1,'Quality check'!BC$1-1)),"")</f>
        <v/>
      </c>
      <c r="BD205" s="313" t="str">
        <f ca="1">IF(AND(ISNUMBER($A205),ISNUMBER(BD$1)),IF(OFFSET(CountryData!$A$1,'Quality check'!$A205-1,'Quality check'!BD$1-1)=0,"",OFFSET(CountryData!$A$1,'Quality check'!$A205-1,'Quality check'!BD$1-1)),"")</f>
        <v/>
      </c>
      <c r="BE205" s="313" t="str">
        <f ca="1">IF(AND(ISNUMBER($A205),ISNUMBER(BE$1)),IF(OFFSET(CountryData!$A$1,'Quality check'!$A205-1,'Quality check'!BE$1-1)=0,"",OFFSET(CountryData!$A$1,'Quality check'!$A205-1,'Quality check'!BE$1-1)),"")</f>
        <v/>
      </c>
      <c r="BF205" s="313" t="str">
        <f ca="1">IF(AND(ISNUMBER($A205),ISNUMBER(BF$1)),IF(OFFSET(CountryData!$A$1,'Quality check'!$A205-1,'Quality check'!BF$1-1)=0,"",OFFSET(CountryData!$A$1,'Quality check'!$A205-1,'Quality check'!BF$1-1)),"")</f>
        <v/>
      </c>
      <c r="BG205" s="203" t="str">
        <f ca="1">IF(AND(ISNUMBER($A205),ISNUMBER(BG$1)),IF(OFFSET(CountryData!$A$1,'Quality check'!$A205-1,'Quality check'!BG$1-1)=0,"",OFFSET(CountryData!$A$1,'Quality check'!$A205-1,'Quality check'!BG$1-1)),"")</f>
        <v/>
      </c>
      <c r="BH205" s="202" t="str">
        <f ca="1">IF(AND(ISNUMBER($A205),ISNUMBER(BH$1)),IF(OFFSET(CountryData!$A$1,'Quality check'!$A205-1,'Quality check'!BH$1-1)=0,"",OFFSET(CountryData!$A$1,'Quality check'!$A205-1,'Quality check'!BH$1-1)),"")</f>
        <v/>
      </c>
      <c r="BI205" s="203" t="str">
        <f ca="1">IF(AND(ISNUMBER($A205),ISNUMBER(BI$1)),IF(OFFSET(CountryData!$A$1,'Quality check'!$A205-1,'Quality check'!BI$1-1)=0,"",OFFSET(CountryData!$A$1,'Quality check'!$A205-1,'Quality check'!BI$1-1)),"")</f>
        <v/>
      </c>
      <c r="BJ205" s="202" t="str">
        <f ca="1">IF(AND(ISNUMBER($A205),ISNUMBER(BJ$1)),IF(OFFSET(CountryData!$A$1,'Quality check'!$A205-1,'Quality check'!BJ$1-1)=0,"",OFFSET(CountryData!$A$1,'Quality check'!$A205-1,'Quality check'!BJ$1-1)),"")</f>
        <v/>
      </c>
      <c r="BK205" s="202" t="str">
        <f ca="1">IF(AND(ISNUMBER($A205),ISNUMBER(BK$1)),IF(OFFSET(CountryData!$A$1,'Quality check'!$A205-1,'Quality check'!BK$1-1)=0,"",OFFSET(CountryData!$A$1,'Quality check'!$A205-1,'Quality check'!BK$1-1)),"")</f>
        <v/>
      </c>
      <c r="BL205" s="308" t="str">
        <f ca="1">IF(AND(ISNUMBER($A205),ISNUMBER(BL$1)),IF(OFFSET(CountryData!$A$1,'Quality check'!$A205-1,'Quality check'!BL$1-1)=0,"",OFFSET(CountryData!$A$1,'Quality check'!$A205-1,'Quality check'!BL$1-1)),"")</f>
        <v/>
      </c>
      <c r="BM205" s="308" t="str">
        <f ca="1">IF(AND(ISNUMBER($A205),ISNUMBER(BM$1)),IF(OFFSET(CountryData!$A$1,'Quality check'!$A205-1,'Quality check'!BM$1-1)=0,"",OFFSET(CountryData!$A$1,'Quality check'!$A205-1,'Quality check'!BM$1-1)),"")</f>
        <v/>
      </c>
      <c r="BN205" s="308" t="str">
        <f ca="1">IF(AND(ISNUMBER($A205),ISNUMBER(BN$1)),IF(OFFSET(CountryData!$A$1,'Quality check'!$A205-1,'Quality check'!BN$1-1)=0,"",OFFSET(CountryData!$A$1,'Quality check'!$A205-1,'Quality check'!BN$1-1)),"")</f>
        <v/>
      </c>
      <c r="BO205" s="308" t="str">
        <f ca="1">IF(AND(ISNUMBER($A205),ISNUMBER(BO$1)),IF(OFFSET(CountryData!$A$1,'Quality check'!$A205-1,'Quality check'!BO$1-1)=0,"",OFFSET(CountryData!$A$1,'Quality check'!$A205-1,'Quality check'!BO$1-1)),"")</f>
        <v/>
      </c>
      <c r="BP205" s="308" t="str">
        <f ca="1">IF(AND(ISNUMBER($A205),ISNUMBER(BP$1)),IF(OFFSET(CountryData!$A$1,'Quality check'!$A205-1,'Quality check'!BP$1-1)=0,"",OFFSET(CountryData!$A$1,'Quality check'!$A205-1,'Quality check'!BP$1-1)),"")</f>
        <v/>
      </c>
      <c r="BQ205" s="308" t="str">
        <f ca="1">IF(AND(ISNUMBER($A205),ISNUMBER(BQ$1)),IF(OFFSET(CountryData!$A$1,'Quality check'!$A205-1,'Quality check'!BQ$1-1)=0,"",OFFSET(CountryData!$A$1,'Quality check'!$A205-1,'Quality check'!BQ$1-1)),"")</f>
        <v/>
      </c>
      <c r="BR205" s="308" t="str">
        <f ca="1">IF(AND(ISNUMBER($A205),ISNUMBER(BR$1)),IF(OFFSET(CountryData!$A$1,'Quality check'!$A205-1,'Quality check'!BR$1-1)=0,"",OFFSET(CountryData!$A$1,'Quality check'!$A205-1,'Quality check'!BR$1-1)),"")</f>
        <v/>
      </c>
      <c r="BS205" s="308" t="str">
        <f ca="1">IF(AND(ISNUMBER($A205),ISNUMBER(BS$1)),IF(OFFSET(CountryData!$A$1,'Quality check'!$A205-1,'Quality check'!BS$1-1)=0,"",OFFSET(CountryData!$A$1,'Quality check'!$A205-1,'Quality check'!BS$1-1)),"")</f>
        <v/>
      </c>
      <c r="BT205" s="308" t="str">
        <f ca="1">IF(AND(ISNUMBER($A205),ISNUMBER(BT$1)),IF(OFFSET(CountryData!$A$1,'Quality check'!$A205-1,'Quality check'!BT$1-1)=0,"",OFFSET(CountryData!$A$1,'Quality check'!$A205-1,'Quality check'!BT$1-1)),"")</f>
        <v/>
      </c>
      <c r="BU205" s="308" t="str">
        <f ca="1">IF(AND(ISNUMBER($A205),ISNUMBER(BU$1)),IF(OFFSET(CountryData!$A$1,'Quality check'!$A205-1,'Quality check'!BU$1-1)=0,"",OFFSET(CountryData!$A$1,'Quality check'!$A205-1,'Quality check'!BU$1-1)),"")</f>
        <v/>
      </c>
      <c r="BV205" s="308" t="str">
        <f ca="1">IF(AND(ISNUMBER($A205),ISNUMBER(BV$1)),IF(OFFSET(CountryData!$A$1,'Quality check'!$A205-1,'Quality check'!BV$1-1)=0,"",OFFSET(CountryData!$A$1,'Quality check'!$A205-1,'Quality check'!BV$1-1)),"")</f>
        <v/>
      </c>
      <c r="BW205" s="308" t="str">
        <f ca="1">IF(AND(ISNUMBER($A205),ISNUMBER(BW$1)),IF(OFFSET(CountryData!$A$1,'Quality check'!$A205-1,'Quality check'!BW$1-1)=0,"",OFFSET(CountryData!$A$1,'Quality check'!$A205-1,'Quality check'!BW$1-1)),"")</f>
        <v/>
      </c>
      <c r="BX205" s="202" t="str">
        <f ca="1">IF(AND(ISNUMBER($A205),ISNUMBER(BX$1)),IF(OFFSET(CountryData!$A$1,'Quality check'!$A205-1,'Quality check'!BX$1-1)=0,"",OFFSET(CountryData!$A$1,'Quality check'!$A205-1,'Quality check'!BX$1-1)),"")</f>
        <v/>
      </c>
      <c r="BY205" s="308" t="str">
        <f ca="1">IF(AND(ISNUMBER($A205),ISNUMBER(BY$1)),IF(OFFSET(CountryData!$A$1,'Quality check'!$A205-1,'Quality check'!BY$1-1)=0,"",OFFSET(CountryData!$A$1,'Quality check'!$A205-1,'Quality check'!BY$1-1)),"")</f>
        <v/>
      </c>
      <c r="BZ205" s="308" t="str">
        <f ca="1">IF(AND(ISNUMBER($A205),ISNUMBER(BZ$1)),IF(OFFSET(CountryData!$A$1,'Quality check'!$A205-1,'Quality check'!BZ$1-1)=0,"",OFFSET(CountryData!$A$1,'Quality check'!$A205-1,'Quality check'!BZ$1-1)),"")</f>
        <v/>
      </c>
      <c r="CA205" s="308" t="str">
        <f ca="1">IF(AND(ISNUMBER($A205),ISNUMBER(CA$1)),IF(OFFSET(CountryData!$A$1,'Quality check'!$A205-1,'Quality check'!CA$1-1)=0,"",OFFSET(CountryData!$A$1,'Quality check'!$A205-1,'Quality check'!CA$1-1)),"")</f>
        <v/>
      </c>
      <c r="CB205" s="308" t="str">
        <f ca="1">IF(AND(ISNUMBER($A205),ISNUMBER(CB$1)),IF(OFFSET(CountryData!$A$1,'Quality check'!$A205-1,'Quality check'!CB$1-1)=0,"",OFFSET(CountryData!$A$1,'Quality check'!$A205-1,'Quality check'!CB$1-1)),"")</f>
        <v/>
      </c>
      <c r="CC205" s="308" t="str">
        <f ca="1">IF(AND(ISNUMBER($A205),ISNUMBER(CC$1)),IF(OFFSET(CountryData!$A$1,'Quality check'!$A205-1,'Quality check'!CC$1-1)=0,"",OFFSET(CountryData!$A$1,'Quality check'!$A205-1,'Quality check'!CC$1-1)),"")</f>
        <v/>
      </c>
      <c r="CD205" s="308" t="str">
        <f ca="1">IF(AND(ISNUMBER($A205),ISNUMBER(CD$1)),IF(OFFSET(CountryData!$A$1,'Quality check'!$A205-1,'Quality check'!CD$1-1)=0,"",OFFSET(CountryData!$A$1,'Quality check'!$A205-1,'Quality check'!CD$1-1)),"")</f>
        <v/>
      </c>
      <c r="CE205" s="308" t="str">
        <f ca="1">IF(AND(ISNUMBER($A205),ISNUMBER(CE$1)),IF(OFFSET(CountryData!$A$1,'Quality check'!$A205-1,'Quality check'!CE$1-1)=0,"",OFFSET(CountryData!$A$1,'Quality check'!$A205-1,'Quality check'!CE$1-1)),"")</f>
        <v/>
      </c>
      <c r="CF205" s="308" t="str">
        <f ca="1">IF(AND(ISNUMBER($A205),ISNUMBER(CF$1)),IF(OFFSET(CountryData!$A$1,'Quality check'!$A205-1,'Quality check'!CF$1-1)=0,"",OFFSET(CountryData!$A$1,'Quality check'!$A205-1,'Quality check'!CF$1-1)),"")</f>
        <v/>
      </c>
      <c r="CG205" s="308" t="str">
        <f ca="1">IF(AND(ISNUMBER($A205),ISNUMBER(CG$1)),IF(OFFSET(CountryData!$A$1,'Quality check'!$A205-1,'Quality check'!CG$1-1)=0,"",OFFSET(CountryData!$A$1,'Quality check'!$A205-1,'Quality check'!CG$1-1)),"")</f>
        <v/>
      </c>
      <c r="CH205" s="308" t="str">
        <f ca="1">IF(AND(ISNUMBER($A205),ISNUMBER(CH$1)),IF(OFFSET(CountryData!$A$1,'Quality check'!$A205-1,'Quality check'!CH$1-1)=0,"",OFFSET(CountryData!$A$1,'Quality check'!$A205-1,'Quality check'!CH$1-1)),"")</f>
        <v/>
      </c>
      <c r="CI205" s="308" t="str">
        <f ca="1">IF(AND(ISNUMBER($A205),ISNUMBER(CI$1)),IF(OFFSET(CountryData!$A$1,'Quality check'!$A205-1,'Quality check'!CI$1-1)=0,"",OFFSET(CountryData!$A$1,'Quality check'!$A205-1,'Quality check'!CI$1-1)),"")</f>
        <v/>
      </c>
      <c r="CJ205" s="308" t="str">
        <f ca="1">IF(AND(ISNUMBER($A205),ISNUMBER(CJ$1)),IF(OFFSET(CountryData!$A$1,'Quality check'!$A205-1,'Quality check'!CJ$1-1)=0,"",OFFSET(CountryData!$A$1,'Quality check'!$A205-1,'Quality check'!CJ$1-1)),"")</f>
        <v/>
      </c>
      <c r="CK205" s="202" t="str">
        <f ca="1">IF(AND(ISNUMBER($A205),ISNUMBER(CK$1)),IF(OFFSET(CountryData!$A$1,'Quality check'!$A205-1,'Quality check'!CK$1-1)=0,"",OFFSET(CountryData!$A$1,'Quality check'!$A205-1,'Quality check'!CK$1-1)),"")</f>
        <v/>
      </c>
      <c r="CL205" s="308" t="str">
        <f ca="1">IF(AND(ISNUMBER($A205),ISNUMBER(CL$1)),IF(OFFSET(CountryData!$A$1,'Quality check'!$A205-1,'Quality check'!CL$1-1)=0,"",OFFSET(CountryData!$A$1,'Quality check'!$A205-1,'Quality check'!CL$1-1)),"")</f>
        <v/>
      </c>
      <c r="CM205" s="308" t="str">
        <f ca="1">IF(AND(ISNUMBER($A205),ISNUMBER(CM$1)),IF(OFFSET(CountryData!$A$1,'Quality check'!$A205-1,'Quality check'!CM$1-1)=0,"",OFFSET(CountryData!$A$1,'Quality check'!$A205-1,'Quality check'!CM$1-1)),"")</f>
        <v/>
      </c>
      <c r="CN205" s="308" t="str">
        <f ca="1">IF(AND(ISNUMBER($A205),ISNUMBER(CN$1)),IF(OFFSET(CountryData!$A$1,'Quality check'!$A205-1,'Quality check'!CN$1-1)=0,"",OFFSET(CountryData!$A$1,'Quality check'!$A205-1,'Quality check'!CN$1-1)),"")</f>
        <v/>
      </c>
      <c r="CO205" s="308" t="str">
        <f ca="1">IF(AND(ISNUMBER($A205),ISNUMBER(CO$1)),IF(OFFSET(CountryData!$A$1,'Quality check'!$A205-1,'Quality check'!CO$1-1)=0,"",OFFSET(CountryData!$A$1,'Quality check'!$A205-1,'Quality check'!CO$1-1)),"")</f>
        <v/>
      </c>
      <c r="CP205" s="308" t="str">
        <f ca="1">IF(AND(ISNUMBER($A205),ISNUMBER(CP$1)),IF(OFFSET(CountryData!$A$1,'Quality check'!$A205-1,'Quality check'!CP$1-1)=0,"",OFFSET(CountryData!$A$1,'Quality check'!$A205-1,'Quality check'!CP$1-1)),"")</f>
        <v/>
      </c>
      <c r="CQ205" s="308" t="str">
        <f ca="1">IF(AND(ISNUMBER($A205),ISNUMBER(CQ$1)),IF(OFFSET(CountryData!$A$1,'Quality check'!$A205-1,'Quality check'!CQ$1-1)=0,"",OFFSET(CountryData!$A$1,'Quality check'!$A205-1,'Quality check'!CQ$1-1)),"")</f>
        <v/>
      </c>
      <c r="CR205" s="203" t="str">
        <f ca="1">IF(AND(ISNUMBER($A205),ISNUMBER(CR$1)),IF(OFFSET(CountryData!$A$1,'Quality check'!$A205-1,'Quality check'!CR$1-1)=0,"",OFFSET(CountryData!$A$1,'Quality check'!$A205-1,'Quality check'!CR$1-1)),"")</f>
        <v/>
      </c>
      <c r="CS205" s="203" t="str">
        <f ca="1">IF(AND(ISNUMBER($A205),ISNUMBER(CS$1)),IF(OFFSET(CountryData!$A$1,'Quality check'!$A205-1,'Quality check'!CS$1-1)=0,"",OFFSET(CountryData!$A$1,'Quality check'!$A205-1,'Quality check'!CS$1-1)),"")</f>
        <v/>
      </c>
      <c r="CT205" s="203" t="str">
        <f ca="1">IF(AND(ISNUMBER($A205),ISNUMBER(CT$1)),IF(OFFSET(CountryData!$A$1,'Quality check'!$A205-1,'Quality check'!CT$1-1)=0,"",OFFSET(CountryData!$A$1,'Quality check'!$A205-1,'Quality check'!CT$1-1)),"")</f>
        <v/>
      </c>
      <c r="CU205" s="203" t="str">
        <f ca="1">IF(AND(ISNUMBER($A205),ISNUMBER(CU$1)),IF(OFFSET(CountryData!$A$1,'Quality check'!$A205-1,'Quality check'!CU$1-1)=0,"",OFFSET(CountryData!$A$1,'Quality check'!$A205-1,'Quality check'!CU$1-1)),"")</f>
        <v/>
      </c>
      <c r="CV205" s="203" t="str">
        <f ca="1">IF(AND(ISNUMBER($A205),ISNUMBER(CV$1)),IF(OFFSET(CountryData!$A$1,'Quality check'!$A205-1,'Quality check'!CV$1-1)=0,"",OFFSET(CountryData!$A$1,'Quality check'!$A205-1,'Quality check'!CV$1-1)),"")</f>
        <v/>
      </c>
      <c r="CW205" s="203" t="str">
        <f ca="1">IF(AND(ISNUMBER($A205),ISNUMBER(CW$1)),IF(OFFSET(CountryData!$A$1,'Quality check'!$A205-1,'Quality check'!CW$1-1)=0,"",OFFSET(CountryData!$A$1,'Quality check'!$A205-1,'Quality check'!CW$1-1)),"")</f>
        <v/>
      </c>
      <c r="CX205" s="203" t="str">
        <f ca="1">IF(AND(ISNUMBER($A205),ISNUMBER(CX$1)),IF(OFFSET(CountryData!$A$1,'Quality check'!$A205-1,'Quality check'!CX$1-1)=0,"",OFFSET(CountryData!$A$1,'Quality check'!$A205-1,'Quality check'!CX$1-1)),"")</f>
        <v/>
      </c>
      <c r="CY205" s="203" t="str">
        <f ca="1">IF(AND(ISNUMBER($A205),ISNUMBER(CY$1)),IF(OFFSET(CountryData!$A$1,'Quality check'!$A205-1,'Quality check'!CY$1-1)=0,"",OFFSET(CountryData!$A$1,'Quality check'!$A205-1,'Quality check'!CY$1-1)),"")</f>
        <v/>
      </c>
      <c r="CZ205" s="308" t="str">
        <f ca="1">IF(AND(ISNUMBER($A205),ISNUMBER(CZ$1)),IF(OFFSET(CountryData!$A$1,'Quality check'!$A205-1,'Quality check'!CZ$1-1)=0,"",OFFSET(CountryData!$A$1,'Quality check'!$A205-1,'Quality check'!CZ$1-1)),"")</f>
        <v/>
      </c>
      <c r="DA205" s="308" t="str">
        <f ca="1">IF(AND(ISNUMBER($A205),ISNUMBER(DA$1)),IF(OFFSET(CountryData!$A$1,'Quality check'!$A205-1,'Quality check'!DA$1-1)=0,"",OFFSET(CountryData!$A$1,'Quality check'!$A205-1,'Quality check'!DA$1-1)),"")</f>
        <v/>
      </c>
      <c r="DB205" s="202" t="str">
        <f ca="1">IF(AND(ISNUMBER($A205),ISNUMBER(DB$1)),IF(OFFSET(CountryData!$A$1,'Quality check'!$A205-1,'Quality check'!DB$1-1)=0,"",OFFSET(CountryData!$A$1,'Quality check'!$A205-1,'Quality check'!DB$1-1)),"")</f>
        <v/>
      </c>
      <c r="DC205" s="308" t="str">
        <f ca="1">IF(AND(ISNUMBER($A205),ISNUMBER(DC$1)),IF(OFFSET(CountryData!$A$1,'Quality check'!$A205-1,'Quality check'!DC$1-1)=0,"",OFFSET(CountryData!$A$1,'Quality check'!$A205-1,'Quality check'!DC$1-1)),"")</f>
        <v/>
      </c>
      <c r="DD205" s="308" t="str">
        <f ca="1">IF(AND(ISNUMBER($A205),ISNUMBER(DD$1)),IF(OFFSET(CountryData!$A$1,'Quality check'!$A205-1,'Quality check'!DD$1-1)=0,"",OFFSET(CountryData!$A$1,'Quality check'!$A205-1,'Quality check'!DD$1-1)),"")</f>
        <v/>
      </c>
      <c r="DE205" s="202" t="str">
        <f ca="1">IF(AND(ISNUMBER($A205),ISNUMBER(DE$1)),IF(OFFSET(CountryData!$A$1,'Quality check'!$A205-1,'Quality check'!DE$1-1)=0,"",OFFSET(CountryData!$A$1,'Quality check'!$A205-1,'Quality check'!DE$1-1)),"")</f>
        <v/>
      </c>
      <c r="DF205" s="203" t="str">
        <f ca="1">IF(AND(ISNUMBER($A205),ISNUMBER(DF$1)),IF(OFFSET(CountryData!$A$1,'Quality check'!$A205-1,'Quality check'!DF$1-1)=0,"",OFFSET(CountryData!$A$1,'Quality check'!$A205-1,'Quality check'!DF$1-1)),"")</f>
        <v/>
      </c>
      <c r="DG205" s="308" t="str">
        <f ca="1">IF(AND(ISNUMBER($A205),ISNUMBER(DG$1)),IF(OFFSET(CountryData!$A$1,'Quality check'!$A205-1,'Quality check'!DG$1-1)=0,"",OFFSET(CountryData!$A$1,'Quality check'!$A205-1,'Quality check'!DG$1-1)),"")</f>
        <v/>
      </c>
      <c r="DH205" s="203" t="str">
        <f ca="1">IF(AND(ISNUMBER($A205),ISNUMBER(DH$1)),IF(OFFSET(CountryData!$A$1,'Quality check'!$A205-1,'Quality check'!DH$1-1)=0,"",OFFSET(CountryData!$A$1,'Quality check'!$A205-1,'Quality check'!DH$1-1)),"")</f>
        <v/>
      </c>
      <c r="DI205" s="308" t="str">
        <f ca="1">IF(AND(ISNUMBER($A205),ISNUMBER(DI$1)),IF(OFFSET(CountryData!$A$1,'Quality check'!$A205-1,'Quality check'!DI$1-1)=0,"",OFFSET(CountryData!$A$1,'Quality check'!$A205-1,'Quality check'!DI$1-1)),"")</f>
        <v/>
      </c>
      <c r="DJ205" s="308" t="str">
        <f ca="1">IF(AND(ISNUMBER($A205),ISNUMBER(DJ$1)),IF(OFFSET(CountryData!$A$1,'Quality check'!$A205-1,'Quality check'!DJ$1-1)=0,"",OFFSET(CountryData!$A$1,'Quality check'!$A205-1,'Quality check'!DJ$1-1)),"")</f>
        <v/>
      </c>
      <c r="DK205" s="203" t="str">
        <f ca="1">IF(AND(ISNUMBER($A205),ISNUMBER(DK$1)),IF(OFFSET(CountryData!$A$1,'Quality check'!$A205-1,'Quality check'!DK$1-1)=0,"",OFFSET(CountryData!$A$1,'Quality check'!$A205-1,'Quality check'!DK$1-1)),"")</f>
        <v/>
      </c>
      <c r="DL205" s="203" t="str">
        <f ca="1">IF(AND(ISNUMBER($A205),ISNUMBER(DL$1)),IF(OFFSET(CountryData!$A$1,'Quality check'!$A205-1,'Quality check'!DL$1-1)=0,"",OFFSET(CountryData!$A$1,'Quality check'!$A205-1,'Quality check'!DL$1-1)),"")</f>
        <v/>
      </c>
      <c r="DM205" s="203" t="str">
        <f ca="1">IF(AND(ISNUMBER($A205),ISNUMBER(DM$1)),IF(OFFSET(CountryData!$A$1,'Quality check'!$A205-1,'Quality check'!DM$1-1)=0,"",OFFSET(CountryData!$A$1,'Quality check'!$A205-1,'Quality check'!DM$1-1)),"")</f>
        <v/>
      </c>
      <c r="DN205" s="203" t="str">
        <f ca="1">IF(AND(ISNUMBER($A205),ISNUMBER(DN$1)),IF(OFFSET(CountryData!$A$1,'Quality check'!$A205-1,'Quality check'!DN$1-1)=0,"",OFFSET(CountryData!$A$1,'Quality check'!$A205-1,'Quality check'!DN$1-1)),"")</f>
        <v/>
      </c>
      <c r="DO205" t="str">
        <f ca="1">IF(AND(ISNUMBER($A205),ISNUMBER(DO$1)),IF(OFFSET(CountryData!$A$1,'Quality check'!$A205-1,'Quality check'!DO$1-1)=0,"",OFFSET(CountryData!$A$1,'Quality check'!$A205-1,'Quality check'!DO$1-1)),"")</f>
        <v/>
      </c>
      <c r="DP205" t="str">
        <f ca="1">IF(AND(ISNUMBER($A205),ISNUMBER(DP$1)),IF(OFFSET(CountryData!$A$1,'Quality check'!$A205-1,'Quality check'!DP$1-1)=0,"",OFFSET(CountryData!$A$1,'Quality check'!$A205-1,'Quality check'!DP$1-1)),"")</f>
        <v/>
      </c>
      <c r="EF205" t="str">
        <f t="shared" si="17"/>
        <v/>
      </c>
      <c r="EG205" t="str">
        <f t="shared" si="18"/>
        <v/>
      </c>
      <c r="EH205" t="str">
        <f t="shared" si="16"/>
        <v/>
      </c>
    </row>
    <row r="206" spans="1:138" x14ac:dyDescent="0.25">
      <c r="A206" s="114" t="str">
        <f>IF(ISNUMBER(MATCH(C206,CountryData!$EM:$EM,0)),MATCH(C206,CountryData!$EM:$EM,0),"")</f>
        <v/>
      </c>
      <c r="F206" s="203" t="str">
        <f ca="1">IF(AND(ISNUMBER($A206),ISNUMBER(F$1)),IF(OFFSET(CountryData!$A$1,'Quality check'!$A206-1,'Quality check'!F$1-1)=0,"",OFFSET(CountryData!$A$1,'Quality check'!$A206-1,'Quality check'!F$1-1)),"")</f>
        <v/>
      </c>
      <c r="G206" s="203" t="str">
        <f ca="1">IF(AND(ISNUMBER($A206),ISNUMBER(G$1)),IF(OFFSET(CountryData!$A$1,'Quality check'!$A206-1,'Quality check'!G$1-1)=0,"",OFFSET(CountryData!$A$1,'Quality check'!$A206-1,'Quality check'!G$1-1)),"")</f>
        <v/>
      </c>
      <c r="H206" s="202" t="str">
        <f ca="1">IF(AND(ISNUMBER($A206),ISNUMBER(H$1)),IF(OFFSET(CountryData!$A$1,'Quality check'!$A206-1,'Quality check'!H$1-1)=0,"",OFFSET(CountryData!$A$1,'Quality check'!$A206-1,'Quality check'!H$1-1)),"")</f>
        <v/>
      </c>
      <c r="I206" s="202" t="str">
        <f ca="1">IF(AND(ISNUMBER($A206),ISNUMBER(I$1)),IF(OFFSET(CountryData!$A$1,'Quality check'!$A206-1,'Quality check'!I$1-1)=0,"",OFFSET(CountryData!$A$1,'Quality check'!$A206-1,'Quality check'!I$1-1)),"")</f>
        <v/>
      </c>
      <c r="J206" s="203" t="str">
        <f ca="1">IF(AND(ISNUMBER($A206),ISNUMBER(J$1)),IF(OFFSET(CountryData!$A$1,'Quality check'!$A206-1,'Quality check'!J$1-1)=0,"",OFFSET(CountryData!$A$1,'Quality check'!$A206-1,'Quality check'!J$1-1)),"")</f>
        <v/>
      </c>
      <c r="K206" s="203" t="str">
        <f ca="1">IF(AND(ISNUMBER($A206),ISNUMBER(K$1)),IF(OFFSET(CountryData!$A$1,'Quality check'!$A206-1,'Quality check'!K$1-1)=0,"",OFFSET(CountryData!$A$1,'Quality check'!$A206-1,'Quality check'!K$1-1)),"")</f>
        <v/>
      </c>
      <c r="L206" s="203" t="str">
        <f ca="1">IF(AND(ISNUMBER($A206),ISNUMBER(L$1)),IF(OFFSET(CountryData!$A$1,'Quality check'!$A206-1,'Quality check'!L$1-1)=0,"",OFFSET(CountryData!$A$1,'Quality check'!$A206-1,'Quality check'!L$1-1)),"")</f>
        <v/>
      </c>
      <c r="M206" s="203" t="str">
        <f ca="1">IF(AND(ISNUMBER($A206),ISNUMBER(M$1)),IF(OFFSET(CountryData!$A$1,'Quality check'!$A206-1,'Quality check'!M$1-1)=0,"",OFFSET(CountryData!$A$1,'Quality check'!$A206-1,'Quality check'!M$1-1)),"")</f>
        <v/>
      </c>
      <c r="N206" s="203" t="str">
        <f ca="1">IF(AND(ISNUMBER($A206),ISNUMBER(N$1)),IF(OFFSET(CountryData!$A$1,'Quality check'!$A206-1,'Quality check'!N$1-1)=0,"",OFFSET(CountryData!$A$1,'Quality check'!$A206-1,'Quality check'!N$1-1)),"")</f>
        <v/>
      </c>
      <c r="O206" s="203" t="str">
        <f ca="1">IF(AND(ISNUMBER($A206),ISNUMBER(O$1)),IF(OFFSET(CountryData!$A$1,'Quality check'!$A206-1,'Quality check'!O$1-1)=0,"",OFFSET(CountryData!$A$1,'Quality check'!$A206-1,'Quality check'!O$1-1)),"")</f>
        <v/>
      </c>
      <c r="P206" s="203" t="str">
        <f ca="1">IF(AND(ISNUMBER($A206),ISNUMBER(P$1)),IF(OFFSET(CountryData!$A$1,'Quality check'!$A206-1,'Quality check'!P$1-1)=0,"",OFFSET(CountryData!$A$1,'Quality check'!$A206-1,'Quality check'!P$1-1)),"")</f>
        <v/>
      </c>
      <c r="Q206" s="203" t="str">
        <f ca="1">IF(AND(ISNUMBER($A206),ISNUMBER(Q$1)),IF(OFFSET(CountryData!$A$1,'Quality check'!$A206-1,'Quality check'!Q$1-1)=0,"",OFFSET(CountryData!$A$1,'Quality check'!$A206-1,'Quality check'!Q$1-1)),"")</f>
        <v/>
      </c>
      <c r="R206" s="203" t="str">
        <f ca="1">IF(AND(ISNUMBER($A206),ISNUMBER(R$1)),IF(OFFSET(CountryData!$A$1,'Quality check'!$A206-1,'Quality check'!R$1-1)=0,"",OFFSET(CountryData!$A$1,'Quality check'!$A206-1,'Quality check'!R$1-1)),"")</f>
        <v/>
      </c>
      <c r="S206" s="203" t="str">
        <f ca="1">IF(AND(ISNUMBER($A206),ISNUMBER(S$1)),IF(OFFSET(CountryData!$A$1,'Quality check'!$A206-1,'Quality check'!S$1-1)=0,"",OFFSET(CountryData!$A$1,'Quality check'!$A206-1,'Quality check'!S$1-1)),"")</f>
        <v/>
      </c>
      <c r="T206" s="202" t="str">
        <f ca="1">IF(AND(ISNUMBER($A206),ISNUMBER(T$1)),IF(OFFSET(CountryData!$A$1,'Quality check'!$A206-1,'Quality check'!T$1-1)=0,"",OFFSET(CountryData!$A$1,'Quality check'!$A206-1,'Quality check'!T$1-1)),"")</f>
        <v/>
      </c>
      <c r="U206" s="203" t="str">
        <f ca="1">IF(AND(ISNUMBER($A206),ISNUMBER(U$1)),IF(OFFSET(CountryData!$A$1,'Quality check'!$A206-1,'Quality check'!U$1-1)=0,"",OFFSET(CountryData!$A$1,'Quality check'!$A206-1,'Quality check'!U$1-1)),"")</f>
        <v/>
      </c>
      <c r="V206" s="203" t="str">
        <f ca="1">IF(AND(ISNUMBER($A206),ISNUMBER(V$1)),IF(OFFSET(CountryData!$A$1,'Quality check'!$A206-1,'Quality check'!V$1-1)=0,"",OFFSET(CountryData!$A$1,'Quality check'!$A206-1,'Quality check'!V$1-1)),"")</f>
        <v/>
      </c>
      <c r="W206" s="202" t="str">
        <f ca="1">IF(AND(ISNUMBER($A206),ISNUMBER(W$1)),IF(OFFSET(CountryData!$A$1,'Quality check'!$A206-1,'Quality check'!W$1-1)=0,"",OFFSET(CountryData!$A$1,'Quality check'!$A206-1,'Quality check'!W$1-1)),"")</f>
        <v/>
      </c>
      <c r="X206" s="202" t="str">
        <f ca="1">IF(AND(ISNUMBER($A206),ISNUMBER(X$1)),IF(OFFSET(CountryData!$A$1,'Quality check'!$A206-1,'Quality check'!X$1-1)=0,"",OFFSET(CountryData!$A$1,'Quality check'!$A206-1,'Quality check'!X$1-1)),"")</f>
        <v/>
      </c>
      <c r="Y206" s="202" t="str">
        <f ca="1">IF(AND(ISNUMBER($A206),ISNUMBER(Y$1)),IF(OFFSET(CountryData!$A$1,'Quality check'!$A206-1,'Quality check'!Y$1-1)=0,"",OFFSET(CountryData!$A$1,'Quality check'!$A206-1,'Quality check'!Y$1-1)),"")</f>
        <v/>
      </c>
      <c r="Z206" s="202" t="str">
        <f ca="1">IF(AND(ISNUMBER($A206),ISNUMBER(Z$1)),IF(OFFSET(CountryData!$A$1,'Quality check'!$A206-1,'Quality check'!Z$1-1)=0,"",OFFSET(CountryData!$A$1,'Quality check'!$A206-1,'Quality check'!Z$1-1)),"")</f>
        <v/>
      </c>
      <c r="AA206" s="203" t="str">
        <f ca="1">IF(AND(ISNUMBER($A206),ISNUMBER(AA$1)),IF(OFFSET(CountryData!$A$1,'Quality check'!$A206-1,'Quality check'!AA$1-1)=0,"",OFFSET(CountryData!$A$1,'Quality check'!$A206-1,'Quality check'!AA$1-1)),"")</f>
        <v/>
      </c>
      <c r="AB206" s="203" t="str">
        <f ca="1">IF(AND(ISNUMBER($A206),ISNUMBER(AB$1)),IF(OFFSET(CountryData!$A$1,'Quality check'!$A206-1,'Quality check'!AB$1-1)=0,"",OFFSET(CountryData!$A$1,'Quality check'!$A206-1,'Quality check'!AB$1-1)),"")</f>
        <v/>
      </c>
      <c r="AC206" s="203" t="str">
        <f ca="1">IF(AND(ISNUMBER($A206),ISNUMBER(AC$1)),IF(OFFSET(CountryData!$A$1,'Quality check'!$A206-1,'Quality check'!AC$1-1)=0,"",OFFSET(CountryData!$A$1,'Quality check'!$A206-1,'Quality check'!AC$1-1)),"")</f>
        <v/>
      </c>
      <c r="AD206" s="203" t="str">
        <f ca="1">IF(AND(ISNUMBER($A206),ISNUMBER(AD$1)),IF(OFFSET(CountryData!$A$1,'Quality check'!$A206-1,'Quality check'!AD$1-1)=0,"",OFFSET(CountryData!$A$1,'Quality check'!$A206-1,'Quality check'!AD$1-1)),"")</f>
        <v/>
      </c>
      <c r="AE206" s="202" t="str">
        <f ca="1">IF(AND(ISNUMBER($A206),ISNUMBER(AE$1)),IF(OFFSET(CountryData!$A$1,'Quality check'!$A206-1,'Quality check'!AE$1-1)=0,"",OFFSET(CountryData!$A$1,'Quality check'!$A206-1,'Quality check'!AE$1-1)),"")</f>
        <v/>
      </c>
      <c r="AF206" s="308" t="str">
        <f ca="1">IF(AND(ISNUMBER($A206),ISNUMBER(AF$1)),IF(OFFSET(CountryData!$A$1,'Quality check'!$A206-1,'Quality check'!AF$1-1)=0,"",OFFSET(CountryData!$A$1,'Quality check'!$A206-1,'Quality check'!AF$1-1)),"")</f>
        <v/>
      </c>
      <c r="AG206" s="203" t="str">
        <f ca="1">IF(AND(ISNUMBER($A206),ISNUMBER(AG$1)),IF(OFFSET(CountryData!$A$1,'Quality check'!$A206-1,'Quality check'!AG$1-1)=0,"",OFFSET(CountryData!$A$1,'Quality check'!$A206-1,'Quality check'!AG$1-1)),"")</f>
        <v/>
      </c>
      <c r="AH206" s="203" t="str">
        <f ca="1">IF(AND(ISNUMBER($A206),ISNUMBER(AH$1)),IF(OFFSET(CountryData!$A$1,'Quality check'!$A206-1,'Quality check'!AH$1-1)=0,"",OFFSET(CountryData!$A$1,'Quality check'!$A206-1,'Quality check'!AH$1-1)),"")</f>
        <v/>
      </c>
      <c r="AI206" s="203" t="str">
        <f ca="1">IF(AND(ISNUMBER($A206),ISNUMBER(AI$1)),IF(OFFSET(CountryData!$A$1,'Quality check'!$A206-1,'Quality check'!AI$1-1)=0,"",OFFSET(CountryData!$A$1,'Quality check'!$A206-1,'Quality check'!AI$1-1)),"")</f>
        <v/>
      </c>
      <c r="AJ206" s="202" t="str">
        <f ca="1">IF(AND(ISNUMBER($A206),ISNUMBER(AJ$1)),IF(OFFSET(CountryData!$A$1,'Quality check'!$A206-1,'Quality check'!AJ$1-1)=0,"",OFFSET(CountryData!$A$1,'Quality check'!$A206-1,'Quality check'!AJ$1-1)),"")</f>
        <v/>
      </c>
      <c r="AK206" s="202" t="str">
        <f ca="1">IF(AND(ISNUMBER($A206),ISNUMBER(AK$1)),IF(OFFSET(CountryData!$A$1,'Quality check'!$A206-1,'Quality check'!AK$1-1)=0,"",OFFSET(CountryData!$A$1,'Quality check'!$A206-1,'Quality check'!AK$1-1)),"")</f>
        <v/>
      </c>
      <c r="AL206" s="202" t="str">
        <f ca="1">IF(AND(ISNUMBER($A206),ISNUMBER(AL$1)),IF(OFFSET(CountryData!$A$1,'Quality check'!$A206-1,'Quality check'!AL$1-1)=0,"",OFFSET(CountryData!$A$1,'Quality check'!$A206-1,'Quality check'!AL$1-1)),"")</f>
        <v/>
      </c>
      <c r="AM206" s="202" t="str">
        <f ca="1">IF(AND(ISNUMBER($A206),ISNUMBER(AM$1)),IF(OFFSET(CountryData!$A$1,'Quality check'!$A206-1,'Quality check'!AM$1-1)=0,"",OFFSET(CountryData!$A$1,'Quality check'!$A206-1,'Quality check'!AM$1-1)),"")</f>
        <v/>
      </c>
      <c r="AN206" s="202" t="str">
        <f ca="1">IF(AND(ISNUMBER($A206),ISNUMBER(AN$1)),IF(OFFSET(CountryData!$A$1,'Quality check'!$A206-1,'Quality check'!AN$1-1)=0,"",OFFSET(CountryData!$A$1,'Quality check'!$A206-1,'Quality check'!AN$1-1)),"")</f>
        <v/>
      </c>
      <c r="AO206" s="203" t="str">
        <f ca="1">IF(AND(ISNUMBER($A206),ISNUMBER(AO$1)),IF(OFFSET(CountryData!$A$1,'Quality check'!$A206-1,'Quality check'!AO$1-1)=0,"",OFFSET(CountryData!$A$1,'Quality check'!$A206-1,'Quality check'!AO$1-1)),"")</f>
        <v/>
      </c>
      <c r="AP206" s="203" t="str">
        <f ca="1">IF(AND(ISNUMBER($A206),ISNUMBER(AP$1)),IF(OFFSET(CountryData!$A$1,'Quality check'!$A206-1,'Quality check'!AP$1-1)=0,"",OFFSET(CountryData!$A$1,'Quality check'!$A206-1,'Quality check'!AP$1-1)),"")</f>
        <v/>
      </c>
      <c r="AQ206" s="202" t="str">
        <f ca="1">IF(AND(ISNUMBER($A206),ISNUMBER(AQ$1)),IF(OFFSET(CountryData!$A$1,'Quality check'!$A206-1,'Quality check'!AQ$1-1)=0,"",OFFSET(CountryData!$A$1,'Quality check'!$A206-1,'Quality check'!AQ$1-1)),"")</f>
        <v/>
      </c>
      <c r="AR206" s="202" t="str">
        <f ca="1">IF(AND(ISNUMBER($A206),ISNUMBER(AR$1)),IF(OFFSET(CountryData!$A$1,'Quality check'!$A206-1,'Quality check'!AR$1-1)=0,"",OFFSET(CountryData!$A$1,'Quality check'!$A206-1,'Quality check'!AR$1-1)),"")</f>
        <v/>
      </c>
      <c r="AS206" s="202" t="str">
        <f ca="1">IF(AND(ISNUMBER($A206),ISNUMBER(AS$1)),IF(OFFSET(CountryData!$A$1,'Quality check'!$A206-1,'Quality check'!AS$1-1)=0,"",OFFSET(CountryData!$A$1,'Quality check'!$A206-1,'Quality check'!AS$1-1)),"")</f>
        <v/>
      </c>
      <c r="AT206" s="202" t="str">
        <f ca="1">IF(AND(ISNUMBER($A206),ISNUMBER(AT$1)),IF(OFFSET(CountryData!$A$1,'Quality check'!$A206-1,'Quality check'!AT$1-1)=0,"",OFFSET(CountryData!$A$1,'Quality check'!$A206-1,'Quality check'!AT$1-1)),"")</f>
        <v/>
      </c>
      <c r="AU206" s="202" t="str">
        <f ca="1">IF(AND(ISNUMBER($A206),ISNUMBER(AU$1)),IF(OFFSET(CountryData!$A$1,'Quality check'!$A206-1,'Quality check'!AU$1-1)=0,"",OFFSET(CountryData!$A$1,'Quality check'!$A206-1,'Quality check'!AU$1-1)),"")</f>
        <v/>
      </c>
      <c r="AV206" s="202" t="str">
        <f ca="1">IF(AND(ISNUMBER($A206),ISNUMBER(AV$1)),IF(OFFSET(CountryData!$A$1,'Quality check'!$A206-1,'Quality check'!AV$1-1)=0,"",OFFSET(CountryData!$A$1,'Quality check'!$A206-1,'Quality check'!AV$1-1)),"")</f>
        <v/>
      </c>
      <c r="AW206" s="203" t="str">
        <f ca="1">IF(AND(ISNUMBER($A206),ISNUMBER(AW$1)),IF(OFFSET(CountryData!$A$1,'Quality check'!$A206-1,'Quality check'!AW$1-1)=0,"",OFFSET(CountryData!$A$1,'Quality check'!$A206-1,'Quality check'!AW$1-1)),"")</f>
        <v/>
      </c>
      <c r="AX206" s="203" t="str">
        <f ca="1">IF(AND(ISNUMBER($A206),ISNUMBER(AX$1)),IF(OFFSET(CountryData!$A$1,'Quality check'!$A206-1,'Quality check'!AX$1-1)=0,"",OFFSET(CountryData!$A$1,'Quality check'!$A206-1,'Quality check'!AX$1-1)),"")</f>
        <v/>
      </c>
      <c r="AY206" s="202" t="str">
        <f ca="1">IF(AND(ISNUMBER($A206),ISNUMBER(AY$1)),IF(OFFSET(CountryData!$A$1,'Quality check'!$A206-1,'Quality check'!AY$1-1)=0,"",OFFSET(CountryData!$A$1,'Quality check'!$A206-1,'Quality check'!AY$1-1)),"")</f>
        <v/>
      </c>
      <c r="AZ206" s="202" t="str">
        <f ca="1">IF(AND(ISNUMBER($A206),ISNUMBER(AZ$1)),IF(OFFSET(CountryData!$A$1,'Quality check'!$A206-1,'Quality check'!AZ$1-1)=0,"",OFFSET(CountryData!$A$1,'Quality check'!$A206-1,'Quality check'!AZ$1-1)),"")</f>
        <v/>
      </c>
      <c r="BA206" s="202" t="str">
        <f ca="1">IF(AND(ISNUMBER($A206),ISNUMBER(BA$1)),IF(OFFSET(CountryData!$A$1,'Quality check'!$A206-1,'Quality check'!BA$1-1)=0,"",OFFSET(CountryData!$A$1,'Quality check'!$A206-1,'Quality check'!BA$1-1)),"")</f>
        <v/>
      </c>
      <c r="BB206" s="202" t="str">
        <f ca="1">IF(AND(ISNUMBER($A206),ISNUMBER(BB$1)),IF(OFFSET(CountryData!$A$1,'Quality check'!$A206-1,'Quality check'!BB$1-1)=0,"",OFFSET(CountryData!$A$1,'Quality check'!$A206-1,'Quality check'!BB$1-1)),"")</f>
        <v/>
      </c>
      <c r="BC206" s="202" t="str">
        <f ca="1">IF(AND(ISNUMBER($A206),ISNUMBER(BC$1)),IF(OFFSET(CountryData!$A$1,'Quality check'!$A206-1,'Quality check'!BC$1-1)=0,"",OFFSET(CountryData!$A$1,'Quality check'!$A206-1,'Quality check'!BC$1-1)),"")</f>
        <v/>
      </c>
      <c r="BD206" s="313" t="str">
        <f ca="1">IF(AND(ISNUMBER($A206),ISNUMBER(BD$1)),IF(OFFSET(CountryData!$A$1,'Quality check'!$A206-1,'Quality check'!BD$1-1)=0,"",OFFSET(CountryData!$A$1,'Quality check'!$A206-1,'Quality check'!BD$1-1)),"")</f>
        <v/>
      </c>
      <c r="BE206" s="313" t="str">
        <f ca="1">IF(AND(ISNUMBER($A206),ISNUMBER(BE$1)),IF(OFFSET(CountryData!$A$1,'Quality check'!$A206-1,'Quality check'!BE$1-1)=0,"",OFFSET(CountryData!$A$1,'Quality check'!$A206-1,'Quality check'!BE$1-1)),"")</f>
        <v/>
      </c>
      <c r="BF206" s="313" t="str">
        <f ca="1">IF(AND(ISNUMBER($A206),ISNUMBER(BF$1)),IF(OFFSET(CountryData!$A$1,'Quality check'!$A206-1,'Quality check'!BF$1-1)=0,"",OFFSET(CountryData!$A$1,'Quality check'!$A206-1,'Quality check'!BF$1-1)),"")</f>
        <v/>
      </c>
      <c r="BG206" s="203" t="str">
        <f ca="1">IF(AND(ISNUMBER($A206),ISNUMBER(BG$1)),IF(OFFSET(CountryData!$A$1,'Quality check'!$A206-1,'Quality check'!BG$1-1)=0,"",OFFSET(CountryData!$A$1,'Quality check'!$A206-1,'Quality check'!BG$1-1)),"")</f>
        <v/>
      </c>
      <c r="BH206" s="202" t="str">
        <f ca="1">IF(AND(ISNUMBER($A206),ISNUMBER(BH$1)),IF(OFFSET(CountryData!$A$1,'Quality check'!$A206-1,'Quality check'!BH$1-1)=0,"",OFFSET(CountryData!$A$1,'Quality check'!$A206-1,'Quality check'!BH$1-1)),"")</f>
        <v/>
      </c>
      <c r="BI206" s="203" t="str">
        <f ca="1">IF(AND(ISNUMBER($A206),ISNUMBER(BI$1)),IF(OFFSET(CountryData!$A$1,'Quality check'!$A206-1,'Quality check'!BI$1-1)=0,"",OFFSET(CountryData!$A$1,'Quality check'!$A206-1,'Quality check'!BI$1-1)),"")</f>
        <v/>
      </c>
      <c r="BJ206" s="202" t="str">
        <f ca="1">IF(AND(ISNUMBER($A206),ISNUMBER(BJ$1)),IF(OFFSET(CountryData!$A$1,'Quality check'!$A206-1,'Quality check'!BJ$1-1)=0,"",OFFSET(CountryData!$A$1,'Quality check'!$A206-1,'Quality check'!BJ$1-1)),"")</f>
        <v/>
      </c>
      <c r="BK206" s="202" t="str">
        <f ca="1">IF(AND(ISNUMBER($A206),ISNUMBER(BK$1)),IF(OFFSET(CountryData!$A$1,'Quality check'!$A206-1,'Quality check'!BK$1-1)=0,"",OFFSET(CountryData!$A$1,'Quality check'!$A206-1,'Quality check'!BK$1-1)),"")</f>
        <v/>
      </c>
      <c r="BL206" s="308" t="str">
        <f ca="1">IF(AND(ISNUMBER($A206),ISNUMBER(BL$1)),IF(OFFSET(CountryData!$A$1,'Quality check'!$A206-1,'Quality check'!BL$1-1)=0,"",OFFSET(CountryData!$A$1,'Quality check'!$A206-1,'Quality check'!BL$1-1)),"")</f>
        <v/>
      </c>
      <c r="BM206" s="308" t="str">
        <f ca="1">IF(AND(ISNUMBER($A206),ISNUMBER(BM$1)),IF(OFFSET(CountryData!$A$1,'Quality check'!$A206-1,'Quality check'!BM$1-1)=0,"",OFFSET(CountryData!$A$1,'Quality check'!$A206-1,'Quality check'!BM$1-1)),"")</f>
        <v/>
      </c>
      <c r="BN206" s="308" t="str">
        <f ca="1">IF(AND(ISNUMBER($A206),ISNUMBER(BN$1)),IF(OFFSET(CountryData!$A$1,'Quality check'!$A206-1,'Quality check'!BN$1-1)=0,"",OFFSET(CountryData!$A$1,'Quality check'!$A206-1,'Quality check'!BN$1-1)),"")</f>
        <v/>
      </c>
      <c r="BO206" s="308" t="str">
        <f ca="1">IF(AND(ISNUMBER($A206),ISNUMBER(BO$1)),IF(OFFSET(CountryData!$A$1,'Quality check'!$A206-1,'Quality check'!BO$1-1)=0,"",OFFSET(CountryData!$A$1,'Quality check'!$A206-1,'Quality check'!BO$1-1)),"")</f>
        <v/>
      </c>
      <c r="BP206" s="308" t="str">
        <f ca="1">IF(AND(ISNUMBER($A206),ISNUMBER(BP$1)),IF(OFFSET(CountryData!$A$1,'Quality check'!$A206-1,'Quality check'!BP$1-1)=0,"",OFFSET(CountryData!$A$1,'Quality check'!$A206-1,'Quality check'!BP$1-1)),"")</f>
        <v/>
      </c>
      <c r="BQ206" s="308" t="str">
        <f ca="1">IF(AND(ISNUMBER($A206),ISNUMBER(BQ$1)),IF(OFFSET(CountryData!$A$1,'Quality check'!$A206-1,'Quality check'!BQ$1-1)=0,"",OFFSET(CountryData!$A$1,'Quality check'!$A206-1,'Quality check'!BQ$1-1)),"")</f>
        <v/>
      </c>
      <c r="BR206" s="308" t="str">
        <f ca="1">IF(AND(ISNUMBER($A206),ISNUMBER(BR$1)),IF(OFFSET(CountryData!$A$1,'Quality check'!$A206-1,'Quality check'!BR$1-1)=0,"",OFFSET(CountryData!$A$1,'Quality check'!$A206-1,'Quality check'!BR$1-1)),"")</f>
        <v/>
      </c>
      <c r="BS206" s="308" t="str">
        <f ca="1">IF(AND(ISNUMBER($A206),ISNUMBER(BS$1)),IF(OFFSET(CountryData!$A$1,'Quality check'!$A206-1,'Quality check'!BS$1-1)=0,"",OFFSET(CountryData!$A$1,'Quality check'!$A206-1,'Quality check'!BS$1-1)),"")</f>
        <v/>
      </c>
      <c r="BT206" s="308" t="str">
        <f ca="1">IF(AND(ISNUMBER($A206),ISNUMBER(BT$1)),IF(OFFSET(CountryData!$A$1,'Quality check'!$A206-1,'Quality check'!BT$1-1)=0,"",OFFSET(CountryData!$A$1,'Quality check'!$A206-1,'Quality check'!BT$1-1)),"")</f>
        <v/>
      </c>
      <c r="BU206" s="308" t="str">
        <f ca="1">IF(AND(ISNUMBER($A206),ISNUMBER(BU$1)),IF(OFFSET(CountryData!$A$1,'Quality check'!$A206-1,'Quality check'!BU$1-1)=0,"",OFFSET(CountryData!$A$1,'Quality check'!$A206-1,'Quality check'!BU$1-1)),"")</f>
        <v/>
      </c>
      <c r="BV206" s="308" t="str">
        <f ca="1">IF(AND(ISNUMBER($A206),ISNUMBER(BV$1)),IF(OFFSET(CountryData!$A$1,'Quality check'!$A206-1,'Quality check'!BV$1-1)=0,"",OFFSET(CountryData!$A$1,'Quality check'!$A206-1,'Quality check'!BV$1-1)),"")</f>
        <v/>
      </c>
      <c r="BW206" s="308" t="str">
        <f ca="1">IF(AND(ISNUMBER($A206),ISNUMBER(BW$1)),IF(OFFSET(CountryData!$A$1,'Quality check'!$A206-1,'Quality check'!BW$1-1)=0,"",OFFSET(CountryData!$A$1,'Quality check'!$A206-1,'Quality check'!BW$1-1)),"")</f>
        <v/>
      </c>
      <c r="BX206" s="202" t="str">
        <f ca="1">IF(AND(ISNUMBER($A206),ISNUMBER(BX$1)),IF(OFFSET(CountryData!$A$1,'Quality check'!$A206-1,'Quality check'!BX$1-1)=0,"",OFFSET(CountryData!$A$1,'Quality check'!$A206-1,'Quality check'!BX$1-1)),"")</f>
        <v/>
      </c>
      <c r="BY206" s="308" t="str">
        <f ca="1">IF(AND(ISNUMBER($A206),ISNUMBER(BY$1)),IF(OFFSET(CountryData!$A$1,'Quality check'!$A206-1,'Quality check'!BY$1-1)=0,"",OFFSET(CountryData!$A$1,'Quality check'!$A206-1,'Quality check'!BY$1-1)),"")</f>
        <v/>
      </c>
      <c r="BZ206" s="308" t="str">
        <f ca="1">IF(AND(ISNUMBER($A206),ISNUMBER(BZ$1)),IF(OFFSET(CountryData!$A$1,'Quality check'!$A206-1,'Quality check'!BZ$1-1)=0,"",OFFSET(CountryData!$A$1,'Quality check'!$A206-1,'Quality check'!BZ$1-1)),"")</f>
        <v/>
      </c>
      <c r="CA206" s="308" t="str">
        <f ca="1">IF(AND(ISNUMBER($A206),ISNUMBER(CA$1)),IF(OFFSET(CountryData!$A$1,'Quality check'!$A206-1,'Quality check'!CA$1-1)=0,"",OFFSET(CountryData!$A$1,'Quality check'!$A206-1,'Quality check'!CA$1-1)),"")</f>
        <v/>
      </c>
      <c r="CB206" s="308" t="str">
        <f ca="1">IF(AND(ISNUMBER($A206),ISNUMBER(CB$1)),IF(OFFSET(CountryData!$A$1,'Quality check'!$A206-1,'Quality check'!CB$1-1)=0,"",OFFSET(CountryData!$A$1,'Quality check'!$A206-1,'Quality check'!CB$1-1)),"")</f>
        <v/>
      </c>
      <c r="CC206" s="308" t="str">
        <f ca="1">IF(AND(ISNUMBER($A206),ISNUMBER(CC$1)),IF(OFFSET(CountryData!$A$1,'Quality check'!$A206-1,'Quality check'!CC$1-1)=0,"",OFFSET(CountryData!$A$1,'Quality check'!$A206-1,'Quality check'!CC$1-1)),"")</f>
        <v/>
      </c>
      <c r="CD206" s="308" t="str">
        <f ca="1">IF(AND(ISNUMBER($A206),ISNUMBER(CD$1)),IF(OFFSET(CountryData!$A$1,'Quality check'!$A206-1,'Quality check'!CD$1-1)=0,"",OFFSET(CountryData!$A$1,'Quality check'!$A206-1,'Quality check'!CD$1-1)),"")</f>
        <v/>
      </c>
      <c r="CE206" s="308" t="str">
        <f ca="1">IF(AND(ISNUMBER($A206),ISNUMBER(CE$1)),IF(OFFSET(CountryData!$A$1,'Quality check'!$A206-1,'Quality check'!CE$1-1)=0,"",OFFSET(CountryData!$A$1,'Quality check'!$A206-1,'Quality check'!CE$1-1)),"")</f>
        <v/>
      </c>
      <c r="CF206" s="308" t="str">
        <f ca="1">IF(AND(ISNUMBER($A206),ISNUMBER(CF$1)),IF(OFFSET(CountryData!$A$1,'Quality check'!$A206-1,'Quality check'!CF$1-1)=0,"",OFFSET(CountryData!$A$1,'Quality check'!$A206-1,'Quality check'!CF$1-1)),"")</f>
        <v/>
      </c>
      <c r="CG206" s="308" t="str">
        <f ca="1">IF(AND(ISNUMBER($A206),ISNUMBER(CG$1)),IF(OFFSET(CountryData!$A$1,'Quality check'!$A206-1,'Quality check'!CG$1-1)=0,"",OFFSET(CountryData!$A$1,'Quality check'!$A206-1,'Quality check'!CG$1-1)),"")</f>
        <v/>
      </c>
      <c r="CH206" s="308" t="str">
        <f ca="1">IF(AND(ISNUMBER($A206),ISNUMBER(CH$1)),IF(OFFSET(CountryData!$A$1,'Quality check'!$A206-1,'Quality check'!CH$1-1)=0,"",OFFSET(CountryData!$A$1,'Quality check'!$A206-1,'Quality check'!CH$1-1)),"")</f>
        <v/>
      </c>
      <c r="CI206" s="308" t="str">
        <f ca="1">IF(AND(ISNUMBER($A206),ISNUMBER(CI$1)),IF(OFFSET(CountryData!$A$1,'Quality check'!$A206-1,'Quality check'!CI$1-1)=0,"",OFFSET(CountryData!$A$1,'Quality check'!$A206-1,'Quality check'!CI$1-1)),"")</f>
        <v/>
      </c>
      <c r="CJ206" s="308" t="str">
        <f ca="1">IF(AND(ISNUMBER($A206),ISNUMBER(CJ$1)),IF(OFFSET(CountryData!$A$1,'Quality check'!$A206-1,'Quality check'!CJ$1-1)=0,"",OFFSET(CountryData!$A$1,'Quality check'!$A206-1,'Quality check'!CJ$1-1)),"")</f>
        <v/>
      </c>
      <c r="CK206" s="202" t="str">
        <f ca="1">IF(AND(ISNUMBER($A206),ISNUMBER(CK$1)),IF(OFFSET(CountryData!$A$1,'Quality check'!$A206-1,'Quality check'!CK$1-1)=0,"",OFFSET(CountryData!$A$1,'Quality check'!$A206-1,'Quality check'!CK$1-1)),"")</f>
        <v/>
      </c>
      <c r="CL206" s="308" t="str">
        <f ca="1">IF(AND(ISNUMBER($A206),ISNUMBER(CL$1)),IF(OFFSET(CountryData!$A$1,'Quality check'!$A206-1,'Quality check'!CL$1-1)=0,"",OFFSET(CountryData!$A$1,'Quality check'!$A206-1,'Quality check'!CL$1-1)),"")</f>
        <v/>
      </c>
      <c r="CM206" s="308" t="str">
        <f ca="1">IF(AND(ISNUMBER($A206),ISNUMBER(CM$1)),IF(OFFSET(CountryData!$A$1,'Quality check'!$A206-1,'Quality check'!CM$1-1)=0,"",OFFSET(CountryData!$A$1,'Quality check'!$A206-1,'Quality check'!CM$1-1)),"")</f>
        <v/>
      </c>
      <c r="CN206" s="308" t="str">
        <f ca="1">IF(AND(ISNUMBER($A206),ISNUMBER(CN$1)),IF(OFFSET(CountryData!$A$1,'Quality check'!$A206-1,'Quality check'!CN$1-1)=0,"",OFFSET(CountryData!$A$1,'Quality check'!$A206-1,'Quality check'!CN$1-1)),"")</f>
        <v/>
      </c>
      <c r="CO206" s="308" t="str">
        <f ca="1">IF(AND(ISNUMBER($A206),ISNUMBER(CO$1)),IF(OFFSET(CountryData!$A$1,'Quality check'!$A206-1,'Quality check'!CO$1-1)=0,"",OFFSET(CountryData!$A$1,'Quality check'!$A206-1,'Quality check'!CO$1-1)),"")</f>
        <v/>
      </c>
      <c r="CP206" s="308" t="str">
        <f ca="1">IF(AND(ISNUMBER($A206),ISNUMBER(CP$1)),IF(OFFSET(CountryData!$A$1,'Quality check'!$A206-1,'Quality check'!CP$1-1)=0,"",OFFSET(CountryData!$A$1,'Quality check'!$A206-1,'Quality check'!CP$1-1)),"")</f>
        <v/>
      </c>
      <c r="CQ206" s="308" t="str">
        <f ca="1">IF(AND(ISNUMBER($A206),ISNUMBER(CQ$1)),IF(OFFSET(CountryData!$A$1,'Quality check'!$A206-1,'Quality check'!CQ$1-1)=0,"",OFFSET(CountryData!$A$1,'Quality check'!$A206-1,'Quality check'!CQ$1-1)),"")</f>
        <v/>
      </c>
      <c r="CR206" s="203" t="str">
        <f ca="1">IF(AND(ISNUMBER($A206),ISNUMBER(CR$1)),IF(OFFSET(CountryData!$A$1,'Quality check'!$A206-1,'Quality check'!CR$1-1)=0,"",OFFSET(CountryData!$A$1,'Quality check'!$A206-1,'Quality check'!CR$1-1)),"")</f>
        <v/>
      </c>
      <c r="CS206" s="203" t="str">
        <f ca="1">IF(AND(ISNUMBER($A206),ISNUMBER(CS$1)),IF(OFFSET(CountryData!$A$1,'Quality check'!$A206-1,'Quality check'!CS$1-1)=0,"",OFFSET(CountryData!$A$1,'Quality check'!$A206-1,'Quality check'!CS$1-1)),"")</f>
        <v/>
      </c>
      <c r="CT206" s="203" t="str">
        <f ca="1">IF(AND(ISNUMBER($A206),ISNUMBER(CT$1)),IF(OFFSET(CountryData!$A$1,'Quality check'!$A206-1,'Quality check'!CT$1-1)=0,"",OFFSET(CountryData!$A$1,'Quality check'!$A206-1,'Quality check'!CT$1-1)),"")</f>
        <v/>
      </c>
      <c r="CU206" s="203" t="str">
        <f ca="1">IF(AND(ISNUMBER($A206),ISNUMBER(CU$1)),IF(OFFSET(CountryData!$A$1,'Quality check'!$A206-1,'Quality check'!CU$1-1)=0,"",OFFSET(CountryData!$A$1,'Quality check'!$A206-1,'Quality check'!CU$1-1)),"")</f>
        <v/>
      </c>
      <c r="CV206" s="203" t="str">
        <f ca="1">IF(AND(ISNUMBER($A206),ISNUMBER(CV$1)),IF(OFFSET(CountryData!$A$1,'Quality check'!$A206-1,'Quality check'!CV$1-1)=0,"",OFFSET(CountryData!$A$1,'Quality check'!$A206-1,'Quality check'!CV$1-1)),"")</f>
        <v/>
      </c>
      <c r="CW206" s="203" t="str">
        <f ca="1">IF(AND(ISNUMBER($A206),ISNUMBER(CW$1)),IF(OFFSET(CountryData!$A$1,'Quality check'!$A206-1,'Quality check'!CW$1-1)=0,"",OFFSET(CountryData!$A$1,'Quality check'!$A206-1,'Quality check'!CW$1-1)),"")</f>
        <v/>
      </c>
      <c r="CX206" s="203" t="str">
        <f ca="1">IF(AND(ISNUMBER($A206),ISNUMBER(CX$1)),IF(OFFSET(CountryData!$A$1,'Quality check'!$A206-1,'Quality check'!CX$1-1)=0,"",OFFSET(CountryData!$A$1,'Quality check'!$A206-1,'Quality check'!CX$1-1)),"")</f>
        <v/>
      </c>
      <c r="CY206" s="203" t="str">
        <f ca="1">IF(AND(ISNUMBER($A206),ISNUMBER(CY$1)),IF(OFFSET(CountryData!$A$1,'Quality check'!$A206-1,'Quality check'!CY$1-1)=0,"",OFFSET(CountryData!$A$1,'Quality check'!$A206-1,'Quality check'!CY$1-1)),"")</f>
        <v/>
      </c>
      <c r="CZ206" s="308" t="str">
        <f ca="1">IF(AND(ISNUMBER($A206),ISNUMBER(CZ$1)),IF(OFFSET(CountryData!$A$1,'Quality check'!$A206-1,'Quality check'!CZ$1-1)=0,"",OFFSET(CountryData!$A$1,'Quality check'!$A206-1,'Quality check'!CZ$1-1)),"")</f>
        <v/>
      </c>
      <c r="DA206" s="308" t="str">
        <f ca="1">IF(AND(ISNUMBER($A206),ISNUMBER(DA$1)),IF(OFFSET(CountryData!$A$1,'Quality check'!$A206-1,'Quality check'!DA$1-1)=0,"",OFFSET(CountryData!$A$1,'Quality check'!$A206-1,'Quality check'!DA$1-1)),"")</f>
        <v/>
      </c>
      <c r="DB206" s="202" t="str">
        <f ca="1">IF(AND(ISNUMBER($A206),ISNUMBER(DB$1)),IF(OFFSET(CountryData!$A$1,'Quality check'!$A206-1,'Quality check'!DB$1-1)=0,"",OFFSET(CountryData!$A$1,'Quality check'!$A206-1,'Quality check'!DB$1-1)),"")</f>
        <v/>
      </c>
      <c r="DC206" s="308" t="str">
        <f ca="1">IF(AND(ISNUMBER($A206),ISNUMBER(DC$1)),IF(OFFSET(CountryData!$A$1,'Quality check'!$A206-1,'Quality check'!DC$1-1)=0,"",OFFSET(CountryData!$A$1,'Quality check'!$A206-1,'Quality check'!DC$1-1)),"")</f>
        <v/>
      </c>
      <c r="DD206" s="308" t="str">
        <f ca="1">IF(AND(ISNUMBER($A206),ISNUMBER(DD$1)),IF(OFFSET(CountryData!$A$1,'Quality check'!$A206-1,'Quality check'!DD$1-1)=0,"",OFFSET(CountryData!$A$1,'Quality check'!$A206-1,'Quality check'!DD$1-1)),"")</f>
        <v/>
      </c>
      <c r="DE206" s="202" t="str">
        <f ca="1">IF(AND(ISNUMBER($A206),ISNUMBER(DE$1)),IF(OFFSET(CountryData!$A$1,'Quality check'!$A206-1,'Quality check'!DE$1-1)=0,"",OFFSET(CountryData!$A$1,'Quality check'!$A206-1,'Quality check'!DE$1-1)),"")</f>
        <v/>
      </c>
      <c r="DF206" s="203" t="str">
        <f ca="1">IF(AND(ISNUMBER($A206),ISNUMBER(DF$1)),IF(OFFSET(CountryData!$A$1,'Quality check'!$A206-1,'Quality check'!DF$1-1)=0,"",OFFSET(CountryData!$A$1,'Quality check'!$A206-1,'Quality check'!DF$1-1)),"")</f>
        <v/>
      </c>
      <c r="DG206" s="308" t="str">
        <f ca="1">IF(AND(ISNUMBER($A206),ISNUMBER(DG$1)),IF(OFFSET(CountryData!$A$1,'Quality check'!$A206-1,'Quality check'!DG$1-1)=0,"",OFFSET(CountryData!$A$1,'Quality check'!$A206-1,'Quality check'!DG$1-1)),"")</f>
        <v/>
      </c>
      <c r="DH206" s="203" t="str">
        <f ca="1">IF(AND(ISNUMBER($A206),ISNUMBER(DH$1)),IF(OFFSET(CountryData!$A$1,'Quality check'!$A206-1,'Quality check'!DH$1-1)=0,"",OFFSET(CountryData!$A$1,'Quality check'!$A206-1,'Quality check'!DH$1-1)),"")</f>
        <v/>
      </c>
      <c r="DI206" s="308" t="str">
        <f ca="1">IF(AND(ISNUMBER($A206),ISNUMBER(DI$1)),IF(OFFSET(CountryData!$A$1,'Quality check'!$A206-1,'Quality check'!DI$1-1)=0,"",OFFSET(CountryData!$A$1,'Quality check'!$A206-1,'Quality check'!DI$1-1)),"")</f>
        <v/>
      </c>
      <c r="DJ206" s="308" t="str">
        <f ca="1">IF(AND(ISNUMBER($A206),ISNUMBER(DJ$1)),IF(OFFSET(CountryData!$A$1,'Quality check'!$A206-1,'Quality check'!DJ$1-1)=0,"",OFFSET(CountryData!$A$1,'Quality check'!$A206-1,'Quality check'!DJ$1-1)),"")</f>
        <v/>
      </c>
      <c r="DK206" s="203" t="str">
        <f ca="1">IF(AND(ISNUMBER($A206),ISNUMBER(DK$1)),IF(OFFSET(CountryData!$A$1,'Quality check'!$A206-1,'Quality check'!DK$1-1)=0,"",OFFSET(CountryData!$A$1,'Quality check'!$A206-1,'Quality check'!DK$1-1)),"")</f>
        <v/>
      </c>
      <c r="DL206" s="203" t="str">
        <f ca="1">IF(AND(ISNUMBER($A206),ISNUMBER(DL$1)),IF(OFFSET(CountryData!$A$1,'Quality check'!$A206-1,'Quality check'!DL$1-1)=0,"",OFFSET(CountryData!$A$1,'Quality check'!$A206-1,'Quality check'!DL$1-1)),"")</f>
        <v/>
      </c>
      <c r="DM206" s="203" t="str">
        <f ca="1">IF(AND(ISNUMBER($A206),ISNUMBER(DM$1)),IF(OFFSET(CountryData!$A$1,'Quality check'!$A206-1,'Quality check'!DM$1-1)=0,"",OFFSET(CountryData!$A$1,'Quality check'!$A206-1,'Quality check'!DM$1-1)),"")</f>
        <v/>
      </c>
      <c r="DN206" s="203" t="str">
        <f ca="1">IF(AND(ISNUMBER($A206),ISNUMBER(DN$1)),IF(OFFSET(CountryData!$A$1,'Quality check'!$A206-1,'Quality check'!DN$1-1)=0,"",OFFSET(CountryData!$A$1,'Quality check'!$A206-1,'Quality check'!DN$1-1)),"")</f>
        <v/>
      </c>
      <c r="DO206" t="str">
        <f ca="1">IF(AND(ISNUMBER($A206),ISNUMBER(DO$1)),IF(OFFSET(CountryData!$A$1,'Quality check'!$A206-1,'Quality check'!DO$1-1)=0,"",OFFSET(CountryData!$A$1,'Quality check'!$A206-1,'Quality check'!DO$1-1)),"")</f>
        <v/>
      </c>
      <c r="DP206" t="str">
        <f ca="1">IF(AND(ISNUMBER($A206),ISNUMBER(DP$1)),IF(OFFSET(CountryData!$A$1,'Quality check'!$A206-1,'Quality check'!DP$1-1)=0,"",OFFSET(CountryData!$A$1,'Quality check'!$A206-1,'Quality check'!DP$1-1)),"")</f>
        <v/>
      </c>
      <c r="EF206" t="str">
        <f t="shared" si="17"/>
        <v/>
      </c>
      <c r="EG206" t="str">
        <f t="shared" si="18"/>
        <v/>
      </c>
      <c r="EH206" t="str">
        <f t="shared" si="16"/>
        <v/>
      </c>
    </row>
    <row r="207" spans="1:138" x14ac:dyDescent="0.25">
      <c r="A207" s="114" t="str">
        <f>IF(ISNUMBER(MATCH(C207,CountryData!$EM:$EM,0)),MATCH(C207,CountryData!$EM:$EM,0),"")</f>
        <v/>
      </c>
      <c r="F207" s="203" t="str">
        <f ca="1">IF(AND(ISNUMBER($A207),ISNUMBER(F$1)),IF(OFFSET(CountryData!$A$1,'Quality check'!$A207-1,'Quality check'!F$1-1)=0,"",OFFSET(CountryData!$A$1,'Quality check'!$A207-1,'Quality check'!F$1-1)),"")</f>
        <v/>
      </c>
      <c r="G207" s="203" t="str">
        <f ca="1">IF(AND(ISNUMBER($A207),ISNUMBER(G$1)),IF(OFFSET(CountryData!$A$1,'Quality check'!$A207-1,'Quality check'!G$1-1)=0,"",OFFSET(CountryData!$A$1,'Quality check'!$A207-1,'Quality check'!G$1-1)),"")</f>
        <v/>
      </c>
      <c r="H207" s="202" t="str">
        <f ca="1">IF(AND(ISNUMBER($A207),ISNUMBER(H$1)),IF(OFFSET(CountryData!$A$1,'Quality check'!$A207-1,'Quality check'!H$1-1)=0,"",OFFSET(CountryData!$A$1,'Quality check'!$A207-1,'Quality check'!H$1-1)),"")</f>
        <v/>
      </c>
      <c r="I207" s="202" t="str">
        <f ca="1">IF(AND(ISNUMBER($A207),ISNUMBER(I$1)),IF(OFFSET(CountryData!$A$1,'Quality check'!$A207-1,'Quality check'!I$1-1)=0,"",OFFSET(CountryData!$A$1,'Quality check'!$A207-1,'Quality check'!I$1-1)),"")</f>
        <v/>
      </c>
      <c r="J207" s="203" t="str">
        <f ca="1">IF(AND(ISNUMBER($A207),ISNUMBER(J$1)),IF(OFFSET(CountryData!$A$1,'Quality check'!$A207-1,'Quality check'!J$1-1)=0,"",OFFSET(CountryData!$A$1,'Quality check'!$A207-1,'Quality check'!J$1-1)),"")</f>
        <v/>
      </c>
      <c r="K207" s="203" t="str">
        <f ca="1">IF(AND(ISNUMBER($A207),ISNUMBER(K$1)),IF(OFFSET(CountryData!$A$1,'Quality check'!$A207-1,'Quality check'!K$1-1)=0,"",OFFSET(CountryData!$A$1,'Quality check'!$A207-1,'Quality check'!K$1-1)),"")</f>
        <v/>
      </c>
      <c r="L207" s="203" t="str">
        <f ca="1">IF(AND(ISNUMBER($A207),ISNUMBER(L$1)),IF(OFFSET(CountryData!$A$1,'Quality check'!$A207-1,'Quality check'!L$1-1)=0,"",OFFSET(CountryData!$A$1,'Quality check'!$A207-1,'Quality check'!L$1-1)),"")</f>
        <v/>
      </c>
      <c r="M207" s="203" t="str">
        <f ca="1">IF(AND(ISNUMBER($A207),ISNUMBER(M$1)),IF(OFFSET(CountryData!$A$1,'Quality check'!$A207-1,'Quality check'!M$1-1)=0,"",OFFSET(CountryData!$A$1,'Quality check'!$A207-1,'Quality check'!M$1-1)),"")</f>
        <v/>
      </c>
      <c r="N207" s="203" t="str">
        <f ca="1">IF(AND(ISNUMBER($A207),ISNUMBER(N$1)),IF(OFFSET(CountryData!$A$1,'Quality check'!$A207-1,'Quality check'!N$1-1)=0,"",OFFSET(CountryData!$A$1,'Quality check'!$A207-1,'Quality check'!N$1-1)),"")</f>
        <v/>
      </c>
      <c r="O207" s="203" t="str">
        <f ca="1">IF(AND(ISNUMBER($A207),ISNUMBER(O$1)),IF(OFFSET(CountryData!$A$1,'Quality check'!$A207-1,'Quality check'!O$1-1)=0,"",OFFSET(CountryData!$A$1,'Quality check'!$A207-1,'Quality check'!O$1-1)),"")</f>
        <v/>
      </c>
      <c r="P207" s="203" t="str">
        <f ca="1">IF(AND(ISNUMBER($A207),ISNUMBER(P$1)),IF(OFFSET(CountryData!$A$1,'Quality check'!$A207-1,'Quality check'!P$1-1)=0,"",OFFSET(CountryData!$A$1,'Quality check'!$A207-1,'Quality check'!P$1-1)),"")</f>
        <v/>
      </c>
      <c r="Q207" s="203" t="str">
        <f ca="1">IF(AND(ISNUMBER($A207),ISNUMBER(Q$1)),IF(OFFSET(CountryData!$A$1,'Quality check'!$A207-1,'Quality check'!Q$1-1)=0,"",OFFSET(CountryData!$A$1,'Quality check'!$A207-1,'Quality check'!Q$1-1)),"")</f>
        <v/>
      </c>
      <c r="R207" s="203" t="str">
        <f ca="1">IF(AND(ISNUMBER($A207),ISNUMBER(R$1)),IF(OFFSET(CountryData!$A$1,'Quality check'!$A207-1,'Quality check'!R$1-1)=0,"",OFFSET(CountryData!$A$1,'Quality check'!$A207-1,'Quality check'!R$1-1)),"")</f>
        <v/>
      </c>
      <c r="S207" s="203" t="str">
        <f ca="1">IF(AND(ISNUMBER($A207),ISNUMBER(S$1)),IF(OFFSET(CountryData!$A$1,'Quality check'!$A207-1,'Quality check'!S$1-1)=0,"",OFFSET(CountryData!$A$1,'Quality check'!$A207-1,'Quality check'!S$1-1)),"")</f>
        <v/>
      </c>
      <c r="T207" s="202" t="str">
        <f ca="1">IF(AND(ISNUMBER($A207),ISNUMBER(T$1)),IF(OFFSET(CountryData!$A$1,'Quality check'!$A207-1,'Quality check'!T$1-1)=0,"",OFFSET(CountryData!$A$1,'Quality check'!$A207-1,'Quality check'!T$1-1)),"")</f>
        <v/>
      </c>
      <c r="U207" s="203" t="str">
        <f ca="1">IF(AND(ISNUMBER($A207),ISNUMBER(U$1)),IF(OFFSET(CountryData!$A$1,'Quality check'!$A207-1,'Quality check'!U$1-1)=0,"",OFFSET(CountryData!$A$1,'Quality check'!$A207-1,'Quality check'!U$1-1)),"")</f>
        <v/>
      </c>
      <c r="V207" s="203" t="str">
        <f ca="1">IF(AND(ISNUMBER($A207),ISNUMBER(V$1)),IF(OFFSET(CountryData!$A$1,'Quality check'!$A207-1,'Quality check'!V$1-1)=0,"",OFFSET(CountryData!$A$1,'Quality check'!$A207-1,'Quality check'!V$1-1)),"")</f>
        <v/>
      </c>
      <c r="W207" s="202" t="str">
        <f ca="1">IF(AND(ISNUMBER($A207),ISNUMBER(W$1)),IF(OFFSET(CountryData!$A$1,'Quality check'!$A207-1,'Quality check'!W$1-1)=0,"",OFFSET(CountryData!$A$1,'Quality check'!$A207-1,'Quality check'!W$1-1)),"")</f>
        <v/>
      </c>
      <c r="X207" s="202" t="str">
        <f ca="1">IF(AND(ISNUMBER($A207),ISNUMBER(X$1)),IF(OFFSET(CountryData!$A$1,'Quality check'!$A207-1,'Quality check'!X$1-1)=0,"",OFFSET(CountryData!$A$1,'Quality check'!$A207-1,'Quality check'!X$1-1)),"")</f>
        <v/>
      </c>
      <c r="Y207" s="202" t="str">
        <f ca="1">IF(AND(ISNUMBER($A207),ISNUMBER(Y$1)),IF(OFFSET(CountryData!$A$1,'Quality check'!$A207-1,'Quality check'!Y$1-1)=0,"",OFFSET(CountryData!$A$1,'Quality check'!$A207-1,'Quality check'!Y$1-1)),"")</f>
        <v/>
      </c>
      <c r="Z207" s="202" t="str">
        <f ca="1">IF(AND(ISNUMBER($A207),ISNUMBER(Z$1)),IF(OFFSET(CountryData!$A$1,'Quality check'!$A207-1,'Quality check'!Z$1-1)=0,"",OFFSET(CountryData!$A$1,'Quality check'!$A207-1,'Quality check'!Z$1-1)),"")</f>
        <v/>
      </c>
      <c r="AA207" s="203" t="str">
        <f ca="1">IF(AND(ISNUMBER($A207),ISNUMBER(AA$1)),IF(OFFSET(CountryData!$A$1,'Quality check'!$A207-1,'Quality check'!AA$1-1)=0,"",OFFSET(CountryData!$A$1,'Quality check'!$A207-1,'Quality check'!AA$1-1)),"")</f>
        <v/>
      </c>
      <c r="AB207" s="203" t="str">
        <f ca="1">IF(AND(ISNUMBER($A207),ISNUMBER(AB$1)),IF(OFFSET(CountryData!$A$1,'Quality check'!$A207-1,'Quality check'!AB$1-1)=0,"",OFFSET(CountryData!$A$1,'Quality check'!$A207-1,'Quality check'!AB$1-1)),"")</f>
        <v/>
      </c>
      <c r="AC207" s="203" t="str">
        <f ca="1">IF(AND(ISNUMBER($A207),ISNUMBER(AC$1)),IF(OFFSET(CountryData!$A$1,'Quality check'!$A207-1,'Quality check'!AC$1-1)=0,"",OFFSET(CountryData!$A$1,'Quality check'!$A207-1,'Quality check'!AC$1-1)),"")</f>
        <v/>
      </c>
      <c r="AD207" s="203" t="str">
        <f ca="1">IF(AND(ISNUMBER($A207),ISNUMBER(AD$1)),IF(OFFSET(CountryData!$A$1,'Quality check'!$A207-1,'Quality check'!AD$1-1)=0,"",OFFSET(CountryData!$A$1,'Quality check'!$A207-1,'Quality check'!AD$1-1)),"")</f>
        <v/>
      </c>
      <c r="AE207" s="202" t="str">
        <f ca="1">IF(AND(ISNUMBER($A207),ISNUMBER(AE$1)),IF(OFFSET(CountryData!$A$1,'Quality check'!$A207-1,'Quality check'!AE$1-1)=0,"",OFFSET(CountryData!$A$1,'Quality check'!$A207-1,'Quality check'!AE$1-1)),"")</f>
        <v/>
      </c>
      <c r="AF207" s="308" t="str">
        <f ca="1">IF(AND(ISNUMBER($A207),ISNUMBER(AF$1)),IF(OFFSET(CountryData!$A$1,'Quality check'!$A207-1,'Quality check'!AF$1-1)=0,"",OFFSET(CountryData!$A$1,'Quality check'!$A207-1,'Quality check'!AF$1-1)),"")</f>
        <v/>
      </c>
      <c r="AG207" s="203" t="str">
        <f ca="1">IF(AND(ISNUMBER($A207),ISNUMBER(AG$1)),IF(OFFSET(CountryData!$A$1,'Quality check'!$A207-1,'Quality check'!AG$1-1)=0,"",OFFSET(CountryData!$A$1,'Quality check'!$A207-1,'Quality check'!AG$1-1)),"")</f>
        <v/>
      </c>
      <c r="AH207" s="203" t="str">
        <f ca="1">IF(AND(ISNUMBER($A207),ISNUMBER(AH$1)),IF(OFFSET(CountryData!$A$1,'Quality check'!$A207-1,'Quality check'!AH$1-1)=0,"",OFFSET(CountryData!$A$1,'Quality check'!$A207-1,'Quality check'!AH$1-1)),"")</f>
        <v/>
      </c>
      <c r="AI207" s="203" t="str">
        <f ca="1">IF(AND(ISNUMBER($A207),ISNUMBER(AI$1)),IF(OFFSET(CountryData!$A$1,'Quality check'!$A207-1,'Quality check'!AI$1-1)=0,"",OFFSET(CountryData!$A$1,'Quality check'!$A207-1,'Quality check'!AI$1-1)),"")</f>
        <v/>
      </c>
      <c r="AJ207" s="202" t="str">
        <f ca="1">IF(AND(ISNUMBER($A207),ISNUMBER(AJ$1)),IF(OFFSET(CountryData!$A$1,'Quality check'!$A207-1,'Quality check'!AJ$1-1)=0,"",OFFSET(CountryData!$A$1,'Quality check'!$A207-1,'Quality check'!AJ$1-1)),"")</f>
        <v/>
      </c>
      <c r="AK207" s="202" t="str">
        <f ca="1">IF(AND(ISNUMBER($A207),ISNUMBER(AK$1)),IF(OFFSET(CountryData!$A$1,'Quality check'!$A207-1,'Quality check'!AK$1-1)=0,"",OFFSET(CountryData!$A$1,'Quality check'!$A207-1,'Quality check'!AK$1-1)),"")</f>
        <v/>
      </c>
      <c r="AL207" s="202" t="str">
        <f ca="1">IF(AND(ISNUMBER($A207),ISNUMBER(AL$1)),IF(OFFSET(CountryData!$A$1,'Quality check'!$A207-1,'Quality check'!AL$1-1)=0,"",OFFSET(CountryData!$A$1,'Quality check'!$A207-1,'Quality check'!AL$1-1)),"")</f>
        <v/>
      </c>
      <c r="AM207" s="202" t="str">
        <f ca="1">IF(AND(ISNUMBER($A207),ISNUMBER(AM$1)),IF(OFFSET(CountryData!$A$1,'Quality check'!$A207-1,'Quality check'!AM$1-1)=0,"",OFFSET(CountryData!$A$1,'Quality check'!$A207-1,'Quality check'!AM$1-1)),"")</f>
        <v/>
      </c>
      <c r="AN207" s="202" t="str">
        <f ca="1">IF(AND(ISNUMBER($A207),ISNUMBER(AN$1)),IF(OFFSET(CountryData!$A$1,'Quality check'!$A207-1,'Quality check'!AN$1-1)=0,"",OFFSET(CountryData!$A$1,'Quality check'!$A207-1,'Quality check'!AN$1-1)),"")</f>
        <v/>
      </c>
      <c r="AO207" s="203" t="str">
        <f ca="1">IF(AND(ISNUMBER($A207),ISNUMBER(AO$1)),IF(OFFSET(CountryData!$A$1,'Quality check'!$A207-1,'Quality check'!AO$1-1)=0,"",OFFSET(CountryData!$A$1,'Quality check'!$A207-1,'Quality check'!AO$1-1)),"")</f>
        <v/>
      </c>
      <c r="AP207" s="203" t="str">
        <f ca="1">IF(AND(ISNUMBER($A207),ISNUMBER(AP$1)),IF(OFFSET(CountryData!$A$1,'Quality check'!$A207-1,'Quality check'!AP$1-1)=0,"",OFFSET(CountryData!$A$1,'Quality check'!$A207-1,'Quality check'!AP$1-1)),"")</f>
        <v/>
      </c>
      <c r="AQ207" s="202" t="str">
        <f ca="1">IF(AND(ISNUMBER($A207),ISNUMBER(AQ$1)),IF(OFFSET(CountryData!$A$1,'Quality check'!$A207-1,'Quality check'!AQ$1-1)=0,"",OFFSET(CountryData!$A$1,'Quality check'!$A207-1,'Quality check'!AQ$1-1)),"")</f>
        <v/>
      </c>
      <c r="AR207" s="202" t="str">
        <f ca="1">IF(AND(ISNUMBER($A207),ISNUMBER(AR$1)),IF(OFFSET(CountryData!$A$1,'Quality check'!$A207-1,'Quality check'!AR$1-1)=0,"",OFFSET(CountryData!$A$1,'Quality check'!$A207-1,'Quality check'!AR$1-1)),"")</f>
        <v/>
      </c>
      <c r="AS207" s="202" t="str">
        <f ca="1">IF(AND(ISNUMBER($A207),ISNUMBER(AS$1)),IF(OFFSET(CountryData!$A$1,'Quality check'!$A207-1,'Quality check'!AS$1-1)=0,"",OFFSET(CountryData!$A$1,'Quality check'!$A207-1,'Quality check'!AS$1-1)),"")</f>
        <v/>
      </c>
      <c r="AT207" s="202" t="str">
        <f ca="1">IF(AND(ISNUMBER($A207),ISNUMBER(AT$1)),IF(OFFSET(CountryData!$A$1,'Quality check'!$A207-1,'Quality check'!AT$1-1)=0,"",OFFSET(CountryData!$A$1,'Quality check'!$A207-1,'Quality check'!AT$1-1)),"")</f>
        <v/>
      </c>
      <c r="AU207" s="202" t="str">
        <f ca="1">IF(AND(ISNUMBER($A207),ISNUMBER(AU$1)),IF(OFFSET(CountryData!$A$1,'Quality check'!$A207-1,'Quality check'!AU$1-1)=0,"",OFFSET(CountryData!$A$1,'Quality check'!$A207-1,'Quality check'!AU$1-1)),"")</f>
        <v/>
      </c>
      <c r="AV207" s="202" t="str">
        <f ca="1">IF(AND(ISNUMBER($A207),ISNUMBER(AV$1)),IF(OFFSET(CountryData!$A$1,'Quality check'!$A207-1,'Quality check'!AV$1-1)=0,"",OFFSET(CountryData!$A$1,'Quality check'!$A207-1,'Quality check'!AV$1-1)),"")</f>
        <v/>
      </c>
      <c r="AW207" s="203" t="str">
        <f ca="1">IF(AND(ISNUMBER($A207),ISNUMBER(AW$1)),IF(OFFSET(CountryData!$A$1,'Quality check'!$A207-1,'Quality check'!AW$1-1)=0,"",OFFSET(CountryData!$A$1,'Quality check'!$A207-1,'Quality check'!AW$1-1)),"")</f>
        <v/>
      </c>
      <c r="AX207" s="203" t="str">
        <f ca="1">IF(AND(ISNUMBER($A207),ISNUMBER(AX$1)),IF(OFFSET(CountryData!$A$1,'Quality check'!$A207-1,'Quality check'!AX$1-1)=0,"",OFFSET(CountryData!$A$1,'Quality check'!$A207-1,'Quality check'!AX$1-1)),"")</f>
        <v/>
      </c>
      <c r="AY207" s="202" t="str">
        <f ca="1">IF(AND(ISNUMBER($A207),ISNUMBER(AY$1)),IF(OFFSET(CountryData!$A$1,'Quality check'!$A207-1,'Quality check'!AY$1-1)=0,"",OFFSET(CountryData!$A$1,'Quality check'!$A207-1,'Quality check'!AY$1-1)),"")</f>
        <v/>
      </c>
      <c r="AZ207" s="202" t="str">
        <f ca="1">IF(AND(ISNUMBER($A207),ISNUMBER(AZ$1)),IF(OFFSET(CountryData!$A$1,'Quality check'!$A207-1,'Quality check'!AZ$1-1)=0,"",OFFSET(CountryData!$A$1,'Quality check'!$A207-1,'Quality check'!AZ$1-1)),"")</f>
        <v/>
      </c>
      <c r="BA207" s="202" t="str">
        <f ca="1">IF(AND(ISNUMBER($A207),ISNUMBER(BA$1)),IF(OFFSET(CountryData!$A$1,'Quality check'!$A207-1,'Quality check'!BA$1-1)=0,"",OFFSET(CountryData!$A$1,'Quality check'!$A207-1,'Quality check'!BA$1-1)),"")</f>
        <v/>
      </c>
      <c r="BB207" s="202" t="str">
        <f ca="1">IF(AND(ISNUMBER($A207),ISNUMBER(BB$1)),IF(OFFSET(CountryData!$A$1,'Quality check'!$A207-1,'Quality check'!BB$1-1)=0,"",OFFSET(CountryData!$A$1,'Quality check'!$A207-1,'Quality check'!BB$1-1)),"")</f>
        <v/>
      </c>
      <c r="BC207" s="202" t="str">
        <f ca="1">IF(AND(ISNUMBER($A207),ISNUMBER(BC$1)),IF(OFFSET(CountryData!$A$1,'Quality check'!$A207-1,'Quality check'!BC$1-1)=0,"",OFFSET(CountryData!$A$1,'Quality check'!$A207-1,'Quality check'!BC$1-1)),"")</f>
        <v/>
      </c>
      <c r="BD207" s="313" t="str">
        <f ca="1">IF(AND(ISNUMBER($A207),ISNUMBER(BD$1)),IF(OFFSET(CountryData!$A$1,'Quality check'!$A207-1,'Quality check'!BD$1-1)=0,"",OFFSET(CountryData!$A$1,'Quality check'!$A207-1,'Quality check'!BD$1-1)),"")</f>
        <v/>
      </c>
      <c r="BE207" s="313" t="str">
        <f ca="1">IF(AND(ISNUMBER($A207),ISNUMBER(BE$1)),IF(OFFSET(CountryData!$A$1,'Quality check'!$A207-1,'Quality check'!BE$1-1)=0,"",OFFSET(CountryData!$A$1,'Quality check'!$A207-1,'Quality check'!BE$1-1)),"")</f>
        <v/>
      </c>
      <c r="BF207" s="313" t="str">
        <f ca="1">IF(AND(ISNUMBER($A207),ISNUMBER(BF$1)),IF(OFFSET(CountryData!$A$1,'Quality check'!$A207-1,'Quality check'!BF$1-1)=0,"",OFFSET(CountryData!$A$1,'Quality check'!$A207-1,'Quality check'!BF$1-1)),"")</f>
        <v/>
      </c>
      <c r="BG207" s="203" t="str">
        <f ca="1">IF(AND(ISNUMBER($A207),ISNUMBER(BG$1)),IF(OFFSET(CountryData!$A$1,'Quality check'!$A207-1,'Quality check'!BG$1-1)=0,"",OFFSET(CountryData!$A$1,'Quality check'!$A207-1,'Quality check'!BG$1-1)),"")</f>
        <v/>
      </c>
      <c r="BH207" s="202" t="str">
        <f ca="1">IF(AND(ISNUMBER($A207),ISNUMBER(BH$1)),IF(OFFSET(CountryData!$A$1,'Quality check'!$A207-1,'Quality check'!BH$1-1)=0,"",OFFSET(CountryData!$A$1,'Quality check'!$A207-1,'Quality check'!BH$1-1)),"")</f>
        <v/>
      </c>
      <c r="BI207" s="203" t="str">
        <f ca="1">IF(AND(ISNUMBER($A207),ISNUMBER(BI$1)),IF(OFFSET(CountryData!$A$1,'Quality check'!$A207-1,'Quality check'!BI$1-1)=0,"",OFFSET(CountryData!$A$1,'Quality check'!$A207-1,'Quality check'!BI$1-1)),"")</f>
        <v/>
      </c>
      <c r="BJ207" s="202" t="str">
        <f ca="1">IF(AND(ISNUMBER($A207),ISNUMBER(BJ$1)),IF(OFFSET(CountryData!$A$1,'Quality check'!$A207-1,'Quality check'!BJ$1-1)=0,"",OFFSET(CountryData!$A$1,'Quality check'!$A207-1,'Quality check'!BJ$1-1)),"")</f>
        <v/>
      </c>
      <c r="BK207" s="202" t="str">
        <f ca="1">IF(AND(ISNUMBER($A207),ISNUMBER(BK$1)),IF(OFFSET(CountryData!$A$1,'Quality check'!$A207-1,'Quality check'!BK$1-1)=0,"",OFFSET(CountryData!$A$1,'Quality check'!$A207-1,'Quality check'!BK$1-1)),"")</f>
        <v/>
      </c>
      <c r="BL207" s="308" t="str">
        <f ca="1">IF(AND(ISNUMBER($A207),ISNUMBER(BL$1)),IF(OFFSET(CountryData!$A$1,'Quality check'!$A207-1,'Quality check'!BL$1-1)=0,"",OFFSET(CountryData!$A$1,'Quality check'!$A207-1,'Quality check'!BL$1-1)),"")</f>
        <v/>
      </c>
      <c r="BM207" s="308" t="str">
        <f ca="1">IF(AND(ISNUMBER($A207),ISNUMBER(BM$1)),IF(OFFSET(CountryData!$A$1,'Quality check'!$A207-1,'Quality check'!BM$1-1)=0,"",OFFSET(CountryData!$A$1,'Quality check'!$A207-1,'Quality check'!BM$1-1)),"")</f>
        <v/>
      </c>
      <c r="BN207" s="308" t="str">
        <f ca="1">IF(AND(ISNUMBER($A207),ISNUMBER(BN$1)),IF(OFFSET(CountryData!$A$1,'Quality check'!$A207-1,'Quality check'!BN$1-1)=0,"",OFFSET(CountryData!$A$1,'Quality check'!$A207-1,'Quality check'!BN$1-1)),"")</f>
        <v/>
      </c>
      <c r="BO207" s="308" t="str">
        <f ca="1">IF(AND(ISNUMBER($A207),ISNUMBER(BO$1)),IF(OFFSET(CountryData!$A$1,'Quality check'!$A207-1,'Quality check'!BO$1-1)=0,"",OFFSET(CountryData!$A$1,'Quality check'!$A207-1,'Quality check'!BO$1-1)),"")</f>
        <v/>
      </c>
      <c r="BP207" s="308" t="str">
        <f ca="1">IF(AND(ISNUMBER($A207),ISNUMBER(BP$1)),IF(OFFSET(CountryData!$A$1,'Quality check'!$A207-1,'Quality check'!BP$1-1)=0,"",OFFSET(CountryData!$A$1,'Quality check'!$A207-1,'Quality check'!BP$1-1)),"")</f>
        <v/>
      </c>
      <c r="BQ207" s="308" t="str">
        <f ca="1">IF(AND(ISNUMBER($A207),ISNUMBER(BQ$1)),IF(OFFSET(CountryData!$A$1,'Quality check'!$A207-1,'Quality check'!BQ$1-1)=0,"",OFFSET(CountryData!$A$1,'Quality check'!$A207-1,'Quality check'!BQ$1-1)),"")</f>
        <v/>
      </c>
      <c r="BR207" s="308" t="str">
        <f ca="1">IF(AND(ISNUMBER($A207),ISNUMBER(BR$1)),IF(OFFSET(CountryData!$A$1,'Quality check'!$A207-1,'Quality check'!BR$1-1)=0,"",OFFSET(CountryData!$A$1,'Quality check'!$A207-1,'Quality check'!BR$1-1)),"")</f>
        <v/>
      </c>
      <c r="BS207" s="308" t="str">
        <f ca="1">IF(AND(ISNUMBER($A207),ISNUMBER(BS$1)),IF(OFFSET(CountryData!$A$1,'Quality check'!$A207-1,'Quality check'!BS$1-1)=0,"",OFFSET(CountryData!$A$1,'Quality check'!$A207-1,'Quality check'!BS$1-1)),"")</f>
        <v/>
      </c>
      <c r="BT207" s="308" t="str">
        <f ca="1">IF(AND(ISNUMBER($A207),ISNUMBER(BT$1)),IF(OFFSET(CountryData!$A$1,'Quality check'!$A207-1,'Quality check'!BT$1-1)=0,"",OFFSET(CountryData!$A$1,'Quality check'!$A207-1,'Quality check'!BT$1-1)),"")</f>
        <v/>
      </c>
      <c r="BU207" s="308" t="str">
        <f ca="1">IF(AND(ISNUMBER($A207),ISNUMBER(BU$1)),IF(OFFSET(CountryData!$A$1,'Quality check'!$A207-1,'Quality check'!BU$1-1)=0,"",OFFSET(CountryData!$A$1,'Quality check'!$A207-1,'Quality check'!BU$1-1)),"")</f>
        <v/>
      </c>
      <c r="BV207" s="308" t="str">
        <f ca="1">IF(AND(ISNUMBER($A207),ISNUMBER(BV$1)),IF(OFFSET(CountryData!$A$1,'Quality check'!$A207-1,'Quality check'!BV$1-1)=0,"",OFFSET(CountryData!$A$1,'Quality check'!$A207-1,'Quality check'!BV$1-1)),"")</f>
        <v/>
      </c>
      <c r="BW207" s="308" t="str">
        <f ca="1">IF(AND(ISNUMBER($A207),ISNUMBER(BW$1)),IF(OFFSET(CountryData!$A$1,'Quality check'!$A207-1,'Quality check'!BW$1-1)=0,"",OFFSET(CountryData!$A$1,'Quality check'!$A207-1,'Quality check'!BW$1-1)),"")</f>
        <v/>
      </c>
      <c r="BX207" s="202" t="str">
        <f ca="1">IF(AND(ISNUMBER($A207),ISNUMBER(BX$1)),IF(OFFSET(CountryData!$A$1,'Quality check'!$A207-1,'Quality check'!BX$1-1)=0,"",OFFSET(CountryData!$A$1,'Quality check'!$A207-1,'Quality check'!BX$1-1)),"")</f>
        <v/>
      </c>
      <c r="BY207" s="308" t="str">
        <f ca="1">IF(AND(ISNUMBER($A207),ISNUMBER(BY$1)),IF(OFFSET(CountryData!$A$1,'Quality check'!$A207-1,'Quality check'!BY$1-1)=0,"",OFFSET(CountryData!$A$1,'Quality check'!$A207-1,'Quality check'!BY$1-1)),"")</f>
        <v/>
      </c>
      <c r="BZ207" s="308" t="str">
        <f ca="1">IF(AND(ISNUMBER($A207),ISNUMBER(BZ$1)),IF(OFFSET(CountryData!$A$1,'Quality check'!$A207-1,'Quality check'!BZ$1-1)=0,"",OFFSET(CountryData!$A$1,'Quality check'!$A207-1,'Quality check'!BZ$1-1)),"")</f>
        <v/>
      </c>
      <c r="CA207" s="308" t="str">
        <f ca="1">IF(AND(ISNUMBER($A207),ISNUMBER(CA$1)),IF(OFFSET(CountryData!$A$1,'Quality check'!$A207-1,'Quality check'!CA$1-1)=0,"",OFFSET(CountryData!$A$1,'Quality check'!$A207-1,'Quality check'!CA$1-1)),"")</f>
        <v/>
      </c>
      <c r="CB207" s="308" t="str">
        <f ca="1">IF(AND(ISNUMBER($A207),ISNUMBER(CB$1)),IF(OFFSET(CountryData!$A$1,'Quality check'!$A207-1,'Quality check'!CB$1-1)=0,"",OFFSET(CountryData!$A$1,'Quality check'!$A207-1,'Quality check'!CB$1-1)),"")</f>
        <v/>
      </c>
      <c r="CC207" s="308" t="str">
        <f ca="1">IF(AND(ISNUMBER($A207),ISNUMBER(CC$1)),IF(OFFSET(CountryData!$A$1,'Quality check'!$A207-1,'Quality check'!CC$1-1)=0,"",OFFSET(CountryData!$A$1,'Quality check'!$A207-1,'Quality check'!CC$1-1)),"")</f>
        <v/>
      </c>
      <c r="CD207" s="308" t="str">
        <f ca="1">IF(AND(ISNUMBER($A207),ISNUMBER(CD$1)),IF(OFFSET(CountryData!$A$1,'Quality check'!$A207-1,'Quality check'!CD$1-1)=0,"",OFFSET(CountryData!$A$1,'Quality check'!$A207-1,'Quality check'!CD$1-1)),"")</f>
        <v/>
      </c>
      <c r="CE207" s="308" t="str">
        <f ca="1">IF(AND(ISNUMBER($A207),ISNUMBER(CE$1)),IF(OFFSET(CountryData!$A$1,'Quality check'!$A207-1,'Quality check'!CE$1-1)=0,"",OFFSET(CountryData!$A$1,'Quality check'!$A207-1,'Quality check'!CE$1-1)),"")</f>
        <v/>
      </c>
      <c r="CF207" s="308" t="str">
        <f ca="1">IF(AND(ISNUMBER($A207),ISNUMBER(CF$1)),IF(OFFSET(CountryData!$A$1,'Quality check'!$A207-1,'Quality check'!CF$1-1)=0,"",OFFSET(CountryData!$A$1,'Quality check'!$A207-1,'Quality check'!CF$1-1)),"")</f>
        <v/>
      </c>
      <c r="CG207" s="308" t="str">
        <f ca="1">IF(AND(ISNUMBER($A207),ISNUMBER(CG$1)),IF(OFFSET(CountryData!$A$1,'Quality check'!$A207-1,'Quality check'!CG$1-1)=0,"",OFFSET(CountryData!$A$1,'Quality check'!$A207-1,'Quality check'!CG$1-1)),"")</f>
        <v/>
      </c>
      <c r="CH207" s="308" t="str">
        <f ca="1">IF(AND(ISNUMBER($A207),ISNUMBER(CH$1)),IF(OFFSET(CountryData!$A$1,'Quality check'!$A207-1,'Quality check'!CH$1-1)=0,"",OFFSET(CountryData!$A$1,'Quality check'!$A207-1,'Quality check'!CH$1-1)),"")</f>
        <v/>
      </c>
      <c r="CI207" s="308" t="str">
        <f ca="1">IF(AND(ISNUMBER($A207),ISNUMBER(CI$1)),IF(OFFSET(CountryData!$A$1,'Quality check'!$A207-1,'Quality check'!CI$1-1)=0,"",OFFSET(CountryData!$A$1,'Quality check'!$A207-1,'Quality check'!CI$1-1)),"")</f>
        <v/>
      </c>
      <c r="CJ207" s="308" t="str">
        <f ca="1">IF(AND(ISNUMBER($A207),ISNUMBER(CJ$1)),IF(OFFSET(CountryData!$A$1,'Quality check'!$A207-1,'Quality check'!CJ$1-1)=0,"",OFFSET(CountryData!$A$1,'Quality check'!$A207-1,'Quality check'!CJ$1-1)),"")</f>
        <v/>
      </c>
      <c r="CK207" s="202" t="str">
        <f ca="1">IF(AND(ISNUMBER($A207),ISNUMBER(CK$1)),IF(OFFSET(CountryData!$A$1,'Quality check'!$A207-1,'Quality check'!CK$1-1)=0,"",OFFSET(CountryData!$A$1,'Quality check'!$A207-1,'Quality check'!CK$1-1)),"")</f>
        <v/>
      </c>
      <c r="CL207" s="308" t="str">
        <f ca="1">IF(AND(ISNUMBER($A207),ISNUMBER(CL$1)),IF(OFFSET(CountryData!$A$1,'Quality check'!$A207-1,'Quality check'!CL$1-1)=0,"",OFFSET(CountryData!$A$1,'Quality check'!$A207-1,'Quality check'!CL$1-1)),"")</f>
        <v/>
      </c>
      <c r="CM207" s="308" t="str">
        <f ca="1">IF(AND(ISNUMBER($A207),ISNUMBER(CM$1)),IF(OFFSET(CountryData!$A$1,'Quality check'!$A207-1,'Quality check'!CM$1-1)=0,"",OFFSET(CountryData!$A$1,'Quality check'!$A207-1,'Quality check'!CM$1-1)),"")</f>
        <v/>
      </c>
      <c r="CN207" s="308" t="str">
        <f ca="1">IF(AND(ISNUMBER($A207),ISNUMBER(CN$1)),IF(OFFSET(CountryData!$A$1,'Quality check'!$A207-1,'Quality check'!CN$1-1)=0,"",OFFSET(CountryData!$A$1,'Quality check'!$A207-1,'Quality check'!CN$1-1)),"")</f>
        <v/>
      </c>
      <c r="CO207" s="308" t="str">
        <f ca="1">IF(AND(ISNUMBER($A207),ISNUMBER(CO$1)),IF(OFFSET(CountryData!$A$1,'Quality check'!$A207-1,'Quality check'!CO$1-1)=0,"",OFFSET(CountryData!$A$1,'Quality check'!$A207-1,'Quality check'!CO$1-1)),"")</f>
        <v/>
      </c>
      <c r="CP207" s="308" t="str">
        <f ca="1">IF(AND(ISNUMBER($A207),ISNUMBER(CP$1)),IF(OFFSET(CountryData!$A$1,'Quality check'!$A207-1,'Quality check'!CP$1-1)=0,"",OFFSET(CountryData!$A$1,'Quality check'!$A207-1,'Quality check'!CP$1-1)),"")</f>
        <v/>
      </c>
      <c r="CQ207" s="308" t="str">
        <f ca="1">IF(AND(ISNUMBER($A207),ISNUMBER(CQ$1)),IF(OFFSET(CountryData!$A$1,'Quality check'!$A207-1,'Quality check'!CQ$1-1)=0,"",OFFSET(CountryData!$A$1,'Quality check'!$A207-1,'Quality check'!CQ$1-1)),"")</f>
        <v/>
      </c>
      <c r="CR207" s="203" t="str">
        <f ca="1">IF(AND(ISNUMBER($A207),ISNUMBER(CR$1)),IF(OFFSET(CountryData!$A$1,'Quality check'!$A207-1,'Quality check'!CR$1-1)=0,"",OFFSET(CountryData!$A$1,'Quality check'!$A207-1,'Quality check'!CR$1-1)),"")</f>
        <v/>
      </c>
      <c r="CS207" s="203" t="str">
        <f ca="1">IF(AND(ISNUMBER($A207),ISNUMBER(CS$1)),IF(OFFSET(CountryData!$A$1,'Quality check'!$A207-1,'Quality check'!CS$1-1)=0,"",OFFSET(CountryData!$A$1,'Quality check'!$A207-1,'Quality check'!CS$1-1)),"")</f>
        <v/>
      </c>
      <c r="CT207" s="203" t="str">
        <f ca="1">IF(AND(ISNUMBER($A207),ISNUMBER(CT$1)),IF(OFFSET(CountryData!$A$1,'Quality check'!$A207-1,'Quality check'!CT$1-1)=0,"",OFFSET(CountryData!$A$1,'Quality check'!$A207-1,'Quality check'!CT$1-1)),"")</f>
        <v/>
      </c>
      <c r="CU207" s="203" t="str">
        <f ca="1">IF(AND(ISNUMBER($A207),ISNUMBER(CU$1)),IF(OFFSET(CountryData!$A$1,'Quality check'!$A207-1,'Quality check'!CU$1-1)=0,"",OFFSET(CountryData!$A$1,'Quality check'!$A207-1,'Quality check'!CU$1-1)),"")</f>
        <v/>
      </c>
      <c r="CV207" s="203" t="str">
        <f ca="1">IF(AND(ISNUMBER($A207),ISNUMBER(CV$1)),IF(OFFSET(CountryData!$A$1,'Quality check'!$A207-1,'Quality check'!CV$1-1)=0,"",OFFSET(CountryData!$A$1,'Quality check'!$A207-1,'Quality check'!CV$1-1)),"")</f>
        <v/>
      </c>
      <c r="CW207" s="203" t="str">
        <f ca="1">IF(AND(ISNUMBER($A207),ISNUMBER(CW$1)),IF(OFFSET(CountryData!$A$1,'Quality check'!$A207-1,'Quality check'!CW$1-1)=0,"",OFFSET(CountryData!$A$1,'Quality check'!$A207-1,'Quality check'!CW$1-1)),"")</f>
        <v/>
      </c>
      <c r="CX207" s="203" t="str">
        <f ca="1">IF(AND(ISNUMBER($A207),ISNUMBER(CX$1)),IF(OFFSET(CountryData!$A$1,'Quality check'!$A207-1,'Quality check'!CX$1-1)=0,"",OFFSET(CountryData!$A$1,'Quality check'!$A207-1,'Quality check'!CX$1-1)),"")</f>
        <v/>
      </c>
      <c r="CY207" s="203" t="str">
        <f ca="1">IF(AND(ISNUMBER($A207),ISNUMBER(CY$1)),IF(OFFSET(CountryData!$A$1,'Quality check'!$A207-1,'Quality check'!CY$1-1)=0,"",OFFSET(CountryData!$A$1,'Quality check'!$A207-1,'Quality check'!CY$1-1)),"")</f>
        <v/>
      </c>
      <c r="CZ207" s="308" t="str">
        <f ca="1">IF(AND(ISNUMBER($A207),ISNUMBER(CZ$1)),IF(OFFSET(CountryData!$A$1,'Quality check'!$A207-1,'Quality check'!CZ$1-1)=0,"",OFFSET(CountryData!$A$1,'Quality check'!$A207-1,'Quality check'!CZ$1-1)),"")</f>
        <v/>
      </c>
      <c r="DA207" s="308" t="str">
        <f ca="1">IF(AND(ISNUMBER($A207),ISNUMBER(DA$1)),IF(OFFSET(CountryData!$A$1,'Quality check'!$A207-1,'Quality check'!DA$1-1)=0,"",OFFSET(CountryData!$A$1,'Quality check'!$A207-1,'Quality check'!DA$1-1)),"")</f>
        <v/>
      </c>
      <c r="DB207" s="202" t="str">
        <f ca="1">IF(AND(ISNUMBER($A207),ISNUMBER(DB$1)),IF(OFFSET(CountryData!$A$1,'Quality check'!$A207-1,'Quality check'!DB$1-1)=0,"",OFFSET(CountryData!$A$1,'Quality check'!$A207-1,'Quality check'!DB$1-1)),"")</f>
        <v/>
      </c>
      <c r="DC207" s="308" t="str">
        <f ca="1">IF(AND(ISNUMBER($A207),ISNUMBER(DC$1)),IF(OFFSET(CountryData!$A$1,'Quality check'!$A207-1,'Quality check'!DC$1-1)=0,"",OFFSET(CountryData!$A$1,'Quality check'!$A207-1,'Quality check'!DC$1-1)),"")</f>
        <v/>
      </c>
      <c r="DD207" s="308" t="str">
        <f ca="1">IF(AND(ISNUMBER($A207),ISNUMBER(DD$1)),IF(OFFSET(CountryData!$A$1,'Quality check'!$A207-1,'Quality check'!DD$1-1)=0,"",OFFSET(CountryData!$A$1,'Quality check'!$A207-1,'Quality check'!DD$1-1)),"")</f>
        <v/>
      </c>
      <c r="DE207" s="202" t="str">
        <f ca="1">IF(AND(ISNUMBER($A207),ISNUMBER(DE$1)),IF(OFFSET(CountryData!$A$1,'Quality check'!$A207-1,'Quality check'!DE$1-1)=0,"",OFFSET(CountryData!$A$1,'Quality check'!$A207-1,'Quality check'!DE$1-1)),"")</f>
        <v/>
      </c>
      <c r="DF207" s="203" t="str">
        <f ca="1">IF(AND(ISNUMBER($A207),ISNUMBER(DF$1)),IF(OFFSET(CountryData!$A$1,'Quality check'!$A207-1,'Quality check'!DF$1-1)=0,"",OFFSET(CountryData!$A$1,'Quality check'!$A207-1,'Quality check'!DF$1-1)),"")</f>
        <v/>
      </c>
      <c r="DG207" s="308" t="str">
        <f ca="1">IF(AND(ISNUMBER($A207),ISNUMBER(DG$1)),IF(OFFSET(CountryData!$A$1,'Quality check'!$A207-1,'Quality check'!DG$1-1)=0,"",OFFSET(CountryData!$A$1,'Quality check'!$A207-1,'Quality check'!DG$1-1)),"")</f>
        <v/>
      </c>
      <c r="DH207" s="203" t="str">
        <f ca="1">IF(AND(ISNUMBER($A207),ISNUMBER(DH$1)),IF(OFFSET(CountryData!$A$1,'Quality check'!$A207-1,'Quality check'!DH$1-1)=0,"",OFFSET(CountryData!$A$1,'Quality check'!$A207-1,'Quality check'!DH$1-1)),"")</f>
        <v/>
      </c>
      <c r="DI207" s="308" t="str">
        <f ca="1">IF(AND(ISNUMBER($A207),ISNUMBER(DI$1)),IF(OFFSET(CountryData!$A$1,'Quality check'!$A207-1,'Quality check'!DI$1-1)=0,"",OFFSET(CountryData!$A$1,'Quality check'!$A207-1,'Quality check'!DI$1-1)),"")</f>
        <v/>
      </c>
      <c r="DJ207" s="308" t="str">
        <f ca="1">IF(AND(ISNUMBER($A207),ISNUMBER(DJ$1)),IF(OFFSET(CountryData!$A$1,'Quality check'!$A207-1,'Quality check'!DJ$1-1)=0,"",OFFSET(CountryData!$A$1,'Quality check'!$A207-1,'Quality check'!DJ$1-1)),"")</f>
        <v/>
      </c>
      <c r="DK207" s="203" t="str">
        <f ca="1">IF(AND(ISNUMBER($A207),ISNUMBER(DK$1)),IF(OFFSET(CountryData!$A$1,'Quality check'!$A207-1,'Quality check'!DK$1-1)=0,"",OFFSET(CountryData!$A$1,'Quality check'!$A207-1,'Quality check'!DK$1-1)),"")</f>
        <v/>
      </c>
      <c r="DL207" s="203" t="str">
        <f ca="1">IF(AND(ISNUMBER($A207),ISNUMBER(DL$1)),IF(OFFSET(CountryData!$A$1,'Quality check'!$A207-1,'Quality check'!DL$1-1)=0,"",OFFSET(CountryData!$A$1,'Quality check'!$A207-1,'Quality check'!DL$1-1)),"")</f>
        <v/>
      </c>
      <c r="DM207" s="203" t="str">
        <f ca="1">IF(AND(ISNUMBER($A207),ISNUMBER(DM$1)),IF(OFFSET(CountryData!$A$1,'Quality check'!$A207-1,'Quality check'!DM$1-1)=0,"",OFFSET(CountryData!$A$1,'Quality check'!$A207-1,'Quality check'!DM$1-1)),"")</f>
        <v/>
      </c>
      <c r="DN207" s="203" t="str">
        <f ca="1">IF(AND(ISNUMBER($A207),ISNUMBER(DN$1)),IF(OFFSET(CountryData!$A$1,'Quality check'!$A207-1,'Quality check'!DN$1-1)=0,"",OFFSET(CountryData!$A$1,'Quality check'!$A207-1,'Quality check'!DN$1-1)),"")</f>
        <v/>
      </c>
      <c r="DO207" t="str">
        <f ca="1">IF(AND(ISNUMBER($A207),ISNUMBER(DO$1)),IF(OFFSET(CountryData!$A$1,'Quality check'!$A207-1,'Quality check'!DO$1-1)=0,"",OFFSET(CountryData!$A$1,'Quality check'!$A207-1,'Quality check'!DO$1-1)),"")</f>
        <v/>
      </c>
      <c r="DP207" t="str">
        <f ca="1">IF(AND(ISNUMBER($A207),ISNUMBER(DP$1)),IF(OFFSET(CountryData!$A$1,'Quality check'!$A207-1,'Quality check'!DP$1-1)=0,"",OFFSET(CountryData!$A$1,'Quality check'!$A207-1,'Quality check'!DP$1-1)),"")</f>
        <v/>
      </c>
      <c r="EF207" t="str">
        <f t="shared" si="17"/>
        <v/>
      </c>
      <c r="EG207" t="str">
        <f t="shared" si="18"/>
        <v/>
      </c>
      <c r="EH207" t="str">
        <f t="shared" si="16"/>
        <v/>
      </c>
    </row>
    <row r="208" spans="1:138" x14ac:dyDescent="0.25">
      <c r="A208" s="114" t="str">
        <f>IF(ISNUMBER(MATCH(C208,CountryData!$EM:$EM,0)),MATCH(C208,CountryData!$EM:$EM,0),"")</f>
        <v/>
      </c>
      <c r="F208" s="203" t="str">
        <f ca="1">IF(AND(ISNUMBER($A208),ISNUMBER(F$1)),IF(OFFSET(CountryData!$A$1,'Quality check'!$A208-1,'Quality check'!F$1-1)=0,"",OFFSET(CountryData!$A$1,'Quality check'!$A208-1,'Quality check'!F$1-1)),"")</f>
        <v/>
      </c>
      <c r="G208" s="203" t="str">
        <f ca="1">IF(AND(ISNUMBER($A208),ISNUMBER(G$1)),IF(OFFSET(CountryData!$A$1,'Quality check'!$A208-1,'Quality check'!G$1-1)=0,"",OFFSET(CountryData!$A$1,'Quality check'!$A208-1,'Quality check'!G$1-1)),"")</f>
        <v/>
      </c>
      <c r="H208" s="202" t="str">
        <f ca="1">IF(AND(ISNUMBER($A208),ISNUMBER(H$1)),IF(OFFSET(CountryData!$A$1,'Quality check'!$A208-1,'Quality check'!H$1-1)=0,"",OFFSET(CountryData!$A$1,'Quality check'!$A208-1,'Quality check'!H$1-1)),"")</f>
        <v/>
      </c>
      <c r="I208" s="202" t="str">
        <f ca="1">IF(AND(ISNUMBER($A208),ISNUMBER(I$1)),IF(OFFSET(CountryData!$A$1,'Quality check'!$A208-1,'Quality check'!I$1-1)=0,"",OFFSET(CountryData!$A$1,'Quality check'!$A208-1,'Quality check'!I$1-1)),"")</f>
        <v/>
      </c>
      <c r="J208" s="203" t="str">
        <f ca="1">IF(AND(ISNUMBER($A208),ISNUMBER(J$1)),IF(OFFSET(CountryData!$A$1,'Quality check'!$A208-1,'Quality check'!J$1-1)=0,"",OFFSET(CountryData!$A$1,'Quality check'!$A208-1,'Quality check'!J$1-1)),"")</f>
        <v/>
      </c>
      <c r="K208" s="203" t="str">
        <f ca="1">IF(AND(ISNUMBER($A208),ISNUMBER(K$1)),IF(OFFSET(CountryData!$A$1,'Quality check'!$A208-1,'Quality check'!K$1-1)=0,"",OFFSET(CountryData!$A$1,'Quality check'!$A208-1,'Quality check'!K$1-1)),"")</f>
        <v/>
      </c>
      <c r="L208" s="203" t="str">
        <f ca="1">IF(AND(ISNUMBER($A208),ISNUMBER(L$1)),IF(OFFSET(CountryData!$A$1,'Quality check'!$A208-1,'Quality check'!L$1-1)=0,"",OFFSET(CountryData!$A$1,'Quality check'!$A208-1,'Quality check'!L$1-1)),"")</f>
        <v/>
      </c>
      <c r="M208" s="203" t="str">
        <f ca="1">IF(AND(ISNUMBER($A208),ISNUMBER(M$1)),IF(OFFSET(CountryData!$A$1,'Quality check'!$A208-1,'Quality check'!M$1-1)=0,"",OFFSET(CountryData!$A$1,'Quality check'!$A208-1,'Quality check'!M$1-1)),"")</f>
        <v/>
      </c>
      <c r="N208" s="203" t="str">
        <f ca="1">IF(AND(ISNUMBER($A208),ISNUMBER(N$1)),IF(OFFSET(CountryData!$A$1,'Quality check'!$A208-1,'Quality check'!N$1-1)=0,"",OFFSET(CountryData!$A$1,'Quality check'!$A208-1,'Quality check'!N$1-1)),"")</f>
        <v/>
      </c>
      <c r="O208" s="203" t="str">
        <f ca="1">IF(AND(ISNUMBER($A208),ISNUMBER(O$1)),IF(OFFSET(CountryData!$A$1,'Quality check'!$A208-1,'Quality check'!O$1-1)=0,"",OFFSET(CountryData!$A$1,'Quality check'!$A208-1,'Quality check'!O$1-1)),"")</f>
        <v/>
      </c>
      <c r="P208" s="203" t="str">
        <f ca="1">IF(AND(ISNUMBER($A208),ISNUMBER(P$1)),IF(OFFSET(CountryData!$A$1,'Quality check'!$A208-1,'Quality check'!P$1-1)=0,"",OFFSET(CountryData!$A$1,'Quality check'!$A208-1,'Quality check'!P$1-1)),"")</f>
        <v/>
      </c>
      <c r="Q208" s="203" t="str">
        <f ca="1">IF(AND(ISNUMBER($A208),ISNUMBER(Q$1)),IF(OFFSET(CountryData!$A$1,'Quality check'!$A208-1,'Quality check'!Q$1-1)=0,"",OFFSET(CountryData!$A$1,'Quality check'!$A208-1,'Quality check'!Q$1-1)),"")</f>
        <v/>
      </c>
      <c r="R208" s="203" t="str">
        <f ca="1">IF(AND(ISNUMBER($A208),ISNUMBER(R$1)),IF(OFFSET(CountryData!$A$1,'Quality check'!$A208-1,'Quality check'!R$1-1)=0,"",OFFSET(CountryData!$A$1,'Quality check'!$A208-1,'Quality check'!R$1-1)),"")</f>
        <v/>
      </c>
      <c r="S208" s="203" t="str">
        <f ca="1">IF(AND(ISNUMBER($A208),ISNUMBER(S$1)),IF(OFFSET(CountryData!$A$1,'Quality check'!$A208-1,'Quality check'!S$1-1)=0,"",OFFSET(CountryData!$A$1,'Quality check'!$A208-1,'Quality check'!S$1-1)),"")</f>
        <v/>
      </c>
      <c r="T208" s="202" t="str">
        <f ca="1">IF(AND(ISNUMBER($A208),ISNUMBER(T$1)),IF(OFFSET(CountryData!$A$1,'Quality check'!$A208-1,'Quality check'!T$1-1)=0,"",OFFSET(CountryData!$A$1,'Quality check'!$A208-1,'Quality check'!T$1-1)),"")</f>
        <v/>
      </c>
      <c r="U208" s="203" t="str">
        <f ca="1">IF(AND(ISNUMBER($A208),ISNUMBER(U$1)),IF(OFFSET(CountryData!$A$1,'Quality check'!$A208-1,'Quality check'!U$1-1)=0,"",OFFSET(CountryData!$A$1,'Quality check'!$A208-1,'Quality check'!U$1-1)),"")</f>
        <v/>
      </c>
      <c r="V208" s="203" t="str">
        <f ca="1">IF(AND(ISNUMBER($A208),ISNUMBER(V$1)),IF(OFFSET(CountryData!$A$1,'Quality check'!$A208-1,'Quality check'!V$1-1)=0,"",OFFSET(CountryData!$A$1,'Quality check'!$A208-1,'Quality check'!V$1-1)),"")</f>
        <v/>
      </c>
      <c r="W208" s="202" t="str">
        <f ca="1">IF(AND(ISNUMBER($A208),ISNUMBER(W$1)),IF(OFFSET(CountryData!$A$1,'Quality check'!$A208-1,'Quality check'!W$1-1)=0,"",OFFSET(CountryData!$A$1,'Quality check'!$A208-1,'Quality check'!W$1-1)),"")</f>
        <v/>
      </c>
      <c r="X208" s="202" t="str">
        <f ca="1">IF(AND(ISNUMBER($A208),ISNUMBER(X$1)),IF(OFFSET(CountryData!$A$1,'Quality check'!$A208-1,'Quality check'!X$1-1)=0,"",OFFSET(CountryData!$A$1,'Quality check'!$A208-1,'Quality check'!X$1-1)),"")</f>
        <v/>
      </c>
      <c r="Y208" s="202" t="str">
        <f ca="1">IF(AND(ISNUMBER($A208),ISNUMBER(Y$1)),IF(OFFSET(CountryData!$A$1,'Quality check'!$A208-1,'Quality check'!Y$1-1)=0,"",OFFSET(CountryData!$A$1,'Quality check'!$A208-1,'Quality check'!Y$1-1)),"")</f>
        <v/>
      </c>
      <c r="Z208" s="202" t="str">
        <f ca="1">IF(AND(ISNUMBER($A208),ISNUMBER(Z$1)),IF(OFFSET(CountryData!$A$1,'Quality check'!$A208-1,'Quality check'!Z$1-1)=0,"",OFFSET(CountryData!$A$1,'Quality check'!$A208-1,'Quality check'!Z$1-1)),"")</f>
        <v/>
      </c>
      <c r="AA208" s="203" t="str">
        <f ca="1">IF(AND(ISNUMBER($A208),ISNUMBER(AA$1)),IF(OFFSET(CountryData!$A$1,'Quality check'!$A208-1,'Quality check'!AA$1-1)=0,"",OFFSET(CountryData!$A$1,'Quality check'!$A208-1,'Quality check'!AA$1-1)),"")</f>
        <v/>
      </c>
      <c r="AB208" s="203" t="str">
        <f ca="1">IF(AND(ISNUMBER($A208),ISNUMBER(AB$1)),IF(OFFSET(CountryData!$A$1,'Quality check'!$A208-1,'Quality check'!AB$1-1)=0,"",OFFSET(CountryData!$A$1,'Quality check'!$A208-1,'Quality check'!AB$1-1)),"")</f>
        <v/>
      </c>
      <c r="AC208" s="203" t="str">
        <f ca="1">IF(AND(ISNUMBER($A208),ISNUMBER(AC$1)),IF(OFFSET(CountryData!$A$1,'Quality check'!$A208-1,'Quality check'!AC$1-1)=0,"",OFFSET(CountryData!$A$1,'Quality check'!$A208-1,'Quality check'!AC$1-1)),"")</f>
        <v/>
      </c>
      <c r="AD208" s="203" t="str">
        <f ca="1">IF(AND(ISNUMBER($A208),ISNUMBER(AD$1)),IF(OFFSET(CountryData!$A$1,'Quality check'!$A208-1,'Quality check'!AD$1-1)=0,"",OFFSET(CountryData!$A$1,'Quality check'!$A208-1,'Quality check'!AD$1-1)),"")</f>
        <v/>
      </c>
      <c r="AE208" s="202" t="str">
        <f ca="1">IF(AND(ISNUMBER($A208),ISNUMBER(AE$1)),IF(OFFSET(CountryData!$A$1,'Quality check'!$A208-1,'Quality check'!AE$1-1)=0,"",OFFSET(CountryData!$A$1,'Quality check'!$A208-1,'Quality check'!AE$1-1)),"")</f>
        <v/>
      </c>
      <c r="AF208" s="308" t="str">
        <f ca="1">IF(AND(ISNUMBER($A208),ISNUMBER(AF$1)),IF(OFFSET(CountryData!$A$1,'Quality check'!$A208-1,'Quality check'!AF$1-1)=0,"",OFFSET(CountryData!$A$1,'Quality check'!$A208-1,'Quality check'!AF$1-1)),"")</f>
        <v/>
      </c>
      <c r="AG208" s="203" t="str">
        <f ca="1">IF(AND(ISNUMBER($A208),ISNUMBER(AG$1)),IF(OFFSET(CountryData!$A$1,'Quality check'!$A208-1,'Quality check'!AG$1-1)=0,"",OFFSET(CountryData!$A$1,'Quality check'!$A208-1,'Quality check'!AG$1-1)),"")</f>
        <v/>
      </c>
      <c r="AH208" s="203" t="str">
        <f ca="1">IF(AND(ISNUMBER($A208),ISNUMBER(AH$1)),IF(OFFSET(CountryData!$A$1,'Quality check'!$A208-1,'Quality check'!AH$1-1)=0,"",OFFSET(CountryData!$A$1,'Quality check'!$A208-1,'Quality check'!AH$1-1)),"")</f>
        <v/>
      </c>
      <c r="AI208" s="203" t="str">
        <f ca="1">IF(AND(ISNUMBER($A208),ISNUMBER(AI$1)),IF(OFFSET(CountryData!$A$1,'Quality check'!$A208-1,'Quality check'!AI$1-1)=0,"",OFFSET(CountryData!$A$1,'Quality check'!$A208-1,'Quality check'!AI$1-1)),"")</f>
        <v/>
      </c>
      <c r="AJ208" s="202" t="str">
        <f ca="1">IF(AND(ISNUMBER($A208),ISNUMBER(AJ$1)),IF(OFFSET(CountryData!$A$1,'Quality check'!$A208-1,'Quality check'!AJ$1-1)=0,"",OFFSET(CountryData!$A$1,'Quality check'!$A208-1,'Quality check'!AJ$1-1)),"")</f>
        <v/>
      </c>
      <c r="AK208" s="202" t="str">
        <f ca="1">IF(AND(ISNUMBER($A208),ISNUMBER(AK$1)),IF(OFFSET(CountryData!$A$1,'Quality check'!$A208-1,'Quality check'!AK$1-1)=0,"",OFFSET(CountryData!$A$1,'Quality check'!$A208-1,'Quality check'!AK$1-1)),"")</f>
        <v/>
      </c>
      <c r="AL208" s="202" t="str">
        <f ca="1">IF(AND(ISNUMBER($A208),ISNUMBER(AL$1)),IF(OFFSET(CountryData!$A$1,'Quality check'!$A208-1,'Quality check'!AL$1-1)=0,"",OFFSET(CountryData!$A$1,'Quality check'!$A208-1,'Quality check'!AL$1-1)),"")</f>
        <v/>
      </c>
      <c r="AM208" s="202" t="str">
        <f ca="1">IF(AND(ISNUMBER($A208),ISNUMBER(AM$1)),IF(OFFSET(CountryData!$A$1,'Quality check'!$A208-1,'Quality check'!AM$1-1)=0,"",OFFSET(CountryData!$A$1,'Quality check'!$A208-1,'Quality check'!AM$1-1)),"")</f>
        <v/>
      </c>
      <c r="AN208" s="202" t="str">
        <f ca="1">IF(AND(ISNUMBER($A208),ISNUMBER(AN$1)),IF(OFFSET(CountryData!$A$1,'Quality check'!$A208-1,'Quality check'!AN$1-1)=0,"",OFFSET(CountryData!$A$1,'Quality check'!$A208-1,'Quality check'!AN$1-1)),"")</f>
        <v/>
      </c>
      <c r="AO208" s="203" t="str">
        <f ca="1">IF(AND(ISNUMBER($A208),ISNUMBER(AO$1)),IF(OFFSET(CountryData!$A$1,'Quality check'!$A208-1,'Quality check'!AO$1-1)=0,"",OFFSET(CountryData!$A$1,'Quality check'!$A208-1,'Quality check'!AO$1-1)),"")</f>
        <v/>
      </c>
      <c r="AP208" s="203" t="str">
        <f ca="1">IF(AND(ISNUMBER($A208),ISNUMBER(AP$1)),IF(OFFSET(CountryData!$A$1,'Quality check'!$A208-1,'Quality check'!AP$1-1)=0,"",OFFSET(CountryData!$A$1,'Quality check'!$A208-1,'Quality check'!AP$1-1)),"")</f>
        <v/>
      </c>
      <c r="AQ208" s="202" t="str">
        <f ca="1">IF(AND(ISNUMBER($A208),ISNUMBER(AQ$1)),IF(OFFSET(CountryData!$A$1,'Quality check'!$A208-1,'Quality check'!AQ$1-1)=0,"",OFFSET(CountryData!$A$1,'Quality check'!$A208-1,'Quality check'!AQ$1-1)),"")</f>
        <v/>
      </c>
      <c r="AR208" s="202" t="str">
        <f ca="1">IF(AND(ISNUMBER($A208),ISNUMBER(AR$1)),IF(OFFSET(CountryData!$A$1,'Quality check'!$A208-1,'Quality check'!AR$1-1)=0,"",OFFSET(CountryData!$A$1,'Quality check'!$A208-1,'Quality check'!AR$1-1)),"")</f>
        <v/>
      </c>
      <c r="AS208" s="202" t="str">
        <f ca="1">IF(AND(ISNUMBER($A208),ISNUMBER(AS$1)),IF(OFFSET(CountryData!$A$1,'Quality check'!$A208-1,'Quality check'!AS$1-1)=0,"",OFFSET(CountryData!$A$1,'Quality check'!$A208-1,'Quality check'!AS$1-1)),"")</f>
        <v/>
      </c>
      <c r="AT208" s="202" t="str">
        <f ca="1">IF(AND(ISNUMBER($A208),ISNUMBER(AT$1)),IF(OFFSET(CountryData!$A$1,'Quality check'!$A208-1,'Quality check'!AT$1-1)=0,"",OFFSET(CountryData!$A$1,'Quality check'!$A208-1,'Quality check'!AT$1-1)),"")</f>
        <v/>
      </c>
      <c r="AU208" s="202" t="str">
        <f ca="1">IF(AND(ISNUMBER($A208),ISNUMBER(AU$1)),IF(OFFSET(CountryData!$A$1,'Quality check'!$A208-1,'Quality check'!AU$1-1)=0,"",OFFSET(CountryData!$A$1,'Quality check'!$A208-1,'Quality check'!AU$1-1)),"")</f>
        <v/>
      </c>
      <c r="AV208" s="202" t="str">
        <f ca="1">IF(AND(ISNUMBER($A208),ISNUMBER(AV$1)),IF(OFFSET(CountryData!$A$1,'Quality check'!$A208-1,'Quality check'!AV$1-1)=0,"",OFFSET(CountryData!$A$1,'Quality check'!$A208-1,'Quality check'!AV$1-1)),"")</f>
        <v/>
      </c>
      <c r="AW208" s="203" t="str">
        <f ca="1">IF(AND(ISNUMBER($A208),ISNUMBER(AW$1)),IF(OFFSET(CountryData!$A$1,'Quality check'!$A208-1,'Quality check'!AW$1-1)=0,"",OFFSET(CountryData!$A$1,'Quality check'!$A208-1,'Quality check'!AW$1-1)),"")</f>
        <v/>
      </c>
      <c r="AX208" s="203" t="str">
        <f ca="1">IF(AND(ISNUMBER($A208),ISNUMBER(AX$1)),IF(OFFSET(CountryData!$A$1,'Quality check'!$A208-1,'Quality check'!AX$1-1)=0,"",OFFSET(CountryData!$A$1,'Quality check'!$A208-1,'Quality check'!AX$1-1)),"")</f>
        <v/>
      </c>
      <c r="AY208" s="202" t="str">
        <f ca="1">IF(AND(ISNUMBER($A208),ISNUMBER(AY$1)),IF(OFFSET(CountryData!$A$1,'Quality check'!$A208-1,'Quality check'!AY$1-1)=0,"",OFFSET(CountryData!$A$1,'Quality check'!$A208-1,'Quality check'!AY$1-1)),"")</f>
        <v/>
      </c>
      <c r="AZ208" s="202" t="str">
        <f ca="1">IF(AND(ISNUMBER($A208),ISNUMBER(AZ$1)),IF(OFFSET(CountryData!$A$1,'Quality check'!$A208-1,'Quality check'!AZ$1-1)=0,"",OFFSET(CountryData!$A$1,'Quality check'!$A208-1,'Quality check'!AZ$1-1)),"")</f>
        <v/>
      </c>
      <c r="BA208" s="202" t="str">
        <f ca="1">IF(AND(ISNUMBER($A208),ISNUMBER(BA$1)),IF(OFFSET(CountryData!$A$1,'Quality check'!$A208-1,'Quality check'!BA$1-1)=0,"",OFFSET(CountryData!$A$1,'Quality check'!$A208-1,'Quality check'!BA$1-1)),"")</f>
        <v/>
      </c>
      <c r="BB208" s="202" t="str">
        <f ca="1">IF(AND(ISNUMBER($A208),ISNUMBER(BB$1)),IF(OFFSET(CountryData!$A$1,'Quality check'!$A208-1,'Quality check'!BB$1-1)=0,"",OFFSET(CountryData!$A$1,'Quality check'!$A208-1,'Quality check'!BB$1-1)),"")</f>
        <v/>
      </c>
      <c r="BC208" s="202" t="str">
        <f ca="1">IF(AND(ISNUMBER($A208),ISNUMBER(BC$1)),IF(OFFSET(CountryData!$A$1,'Quality check'!$A208-1,'Quality check'!BC$1-1)=0,"",OFFSET(CountryData!$A$1,'Quality check'!$A208-1,'Quality check'!BC$1-1)),"")</f>
        <v/>
      </c>
      <c r="BD208" s="313" t="str">
        <f ca="1">IF(AND(ISNUMBER($A208),ISNUMBER(BD$1)),IF(OFFSET(CountryData!$A$1,'Quality check'!$A208-1,'Quality check'!BD$1-1)=0,"",OFFSET(CountryData!$A$1,'Quality check'!$A208-1,'Quality check'!BD$1-1)),"")</f>
        <v/>
      </c>
      <c r="BE208" s="313" t="str">
        <f ca="1">IF(AND(ISNUMBER($A208),ISNUMBER(BE$1)),IF(OFFSET(CountryData!$A$1,'Quality check'!$A208-1,'Quality check'!BE$1-1)=0,"",OFFSET(CountryData!$A$1,'Quality check'!$A208-1,'Quality check'!BE$1-1)),"")</f>
        <v/>
      </c>
      <c r="BF208" s="313" t="str">
        <f ca="1">IF(AND(ISNUMBER($A208),ISNUMBER(BF$1)),IF(OFFSET(CountryData!$A$1,'Quality check'!$A208-1,'Quality check'!BF$1-1)=0,"",OFFSET(CountryData!$A$1,'Quality check'!$A208-1,'Quality check'!BF$1-1)),"")</f>
        <v/>
      </c>
      <c r="BG208" s="203" t="str">
        <f ca="1">IF(AND(ISNUMBER($A208),ISNUMBER(BG$1)),IF(OFFSET(CountryData!$A$1,'Quality check'!$A208-1,'Quality check'!BG$1-1)=0,"",OFFSET(CountryData!$A$1,'Quality check'!$A208-1,'Quality check'!BG$1-1)),"")</f>
        <v/>
      </c>
      <c r="BH208" s="202" t="str">
        <f ca="1">IF(AND(ISNUMBER($A208),ISNUMBER(BH$1)),IF(OFFSET(CountryData!$A$1,'Quality check'!$A208-1,'Quality check'!BH$1-1)=0,"",OFFSET(CountryData!$A$1,'Quality check'!$A208-1,'Quality check'!BH$1-1)),"")</f>
        <v/>
      </c>
      <c r="BI208" s="203" t="str">
        <f ca="1">IF(AND(ISNUMBER($A208),ISNUMBER(BI$1)),IF(OFFSET(CountryData!$A$1,'Quality check'!$A208-1,'Quality check'!BI$1-1)=0,"",OFFSET(CountryData!$A$1,'Quality check'!$A208-1,'Quality check'!BI$1-1)),"")</f>
        <v/>
      </c>
      <c r="BJ208" s="202" t="str">
        <f ca="1">IF(AND(ISNUMBER($A208),ISNUMBER(BJ$1)),IF(OFFSET(CountryData!$A$1,'Quality check'!$A208-1,'Quality check'!BJ$1-1)=0,"",OFFSET(CountryData!$A$1,'Quality check'!$A208-1,'Quality check'!BJ$1-1)),"")</f>
        <v/>
      </c>
      <c r="BK208" s="202" t="str">
        <f ca="1">IF(AND(ISNUMBER($A208),ISNUMBER(BK$1)),IF(OFFSET(CountryData!$A$1,'Quality check'!$A208-1,'Quality check'!BK$1-1)=0,"",OFFSET(CountryData!$A$1,'Quality check'!$A208-1,'Quality check'!BK$1-1)),"")</f>
        <v/>
      </c>
      <c r="BL208" s="308" t="str">
        <f ca="1">IF(AND(ISNUMBER($A208),ISNUMBER(BL$1)),IF(OFFSET(CountryData!$A$1,'Quality check'!$A208-1,'Quality check'!BL$1-1)=0,"",OFFSET(CountryData!$A$1,'Quality check'!$A208-1,'Quality check'!BL$1-1)),"")</f>
        <v/>
      </c>
      <c r="BM208" s="308" t="str">
        <f ca="1">IF(AND(ISNUMBER($A208),ISNUMBER(BM$1)),IF(OFFSET(CountryData!$A$1,'Quality check'!$A208-1,'Quality check'!BM$1-1)=0,"",OFFSET(CountryData!$A$1,'Quality check'!$A208-1,'Quality check'!BM$1-1)),"")</f>
        <v/>
      </c>
      <c r="BN208" s="308" t="str">
        <f ca="1">IF(AND(ISNUMBER($A208),ISNUMBER(BN$1)),IF(OFFSET(CountryData!$A$1,'Quality check'!$A208-1,'Quality check'!BN$1-1)=0,"",OFFSET(CountryData!$A$1,'Quality check'!$A208-1,'Quality check'!BN$1-1)),"")</f>
        <v/>
      </c>
      <c r="BO208" s="308" t="str">
        <f ca="1">IF(AND(ISNUMBER($A208),ISNUMBER(BO$1)),IF(OFFSET(CountryData!$A$1,'Quality check'!$A208-1,'Quality check'!BO$1-1)=0,"",OFFSET(CountryData!$A$1,'Quality check'!$A208-1,'Quality check'!BO$1-1)),"")</f>
        <v/>
      </c>
      <c r="BP208" s="308" t="str">
        <f ca="1">IF(AND(ISNUMBER($A208),ISNUMBER(BP$1)),IF(OFFSET(CountryData!$A$1,'Quality check'!$A208-1,'Quality check'!BP$1-1)=0,"",OFFSET(CountryData!$A$1,'Quality check'!$A208-1,'Quality check'!BP$1-1)),"")</f>
        <v/>
      </c>
      <c r="BQ208" s="308" t="str">
        <f ca="1">IF(AND(ISNUMBER($A208),ISNUMBER(BQ$1)),IF(OFFSET(CountryData!$A$1,'Quality check'!$A208-1,'Quality check'!BQ$1-1)=0,"",OFFSET(CountryData!$A$1,'Quality check'!$A208-1,'Quality check'!BQ$1-1)),"")</f>
        <v/>
      </c>
      <c r="BR208" s="308" t="str">
        <f ca="1">IF(AND(ISNUMBER($A208),ISNUMBER(BR$1)),IF(OFFSET(CountryData!$A$1,'Quality check'!$A208-1,'Quality check'!BR$1-1)=0,"",OFFSET(CountryData!$A$1,'Quality check'!$A208-1,'Quality check'!BR$1-1)),"")</f>
        <v/>
      </c>
      <c r="BS208" s="308" t="str">
        <f ca="1">IF(AND(ISNUMBER($A208),ISNUMBER(BS$1)),IF(OFFSET(CountryData!$A$1,'Quality check'!$A208-1,'Quality check'!BS$1-1)=0,"",OFFSET(CountryData!$A$1,'Quality check'!$A208-1,'Quality check'!BS$1-1)),"")</f>
        <v/>
      </c>
      <c r="BT208" s="308" t="str">
        <f ca="1">IF(AND(ISNUMBER($A208),ISNUMBER(BT$1)),IF(OFFSET(CountryData!$A$1,'Quality check'!$A208-1,'Quality check'!BT$1-1)=0,"",OFFSET(CountryData!$A$1,'Quality check'!$A208-1,'Quality check'!BT$1-1)),"")</f>
        <v/>
      </c>
      <c r="BU208" s="308" t="str">
        <f ca="1">IF(AND(ISNUMBER($A208),ISNUMBER(BU$1)),IF(OFFSET(CountryData!$A$1,'Quality check'!$A208-1,'Quality check'!BU$1-1)=0,"",OFFSET(CountryData!$A$1,'Quality check'!$A208-1,'Quality check'!BU$1-1)),"")</f>
        <v/>
      </c>
      <c r="BV208" s="308" t="str">
        <f ca="1">IF(AND(ISNUMBER($A208),ISNUMBER(BV$1)),IF(OFFSET(CountryData!$A$1,'Quality check'!$A208-1,'Quality check'!BV$1-1)=0,"",OFFSET(CountryData!$A$1,'Quality check'!$A208-1,'Quality check'!BV$1-1)),"")</f>
        <v/>
      </c>
      <c r="BW208" s="308" t="str">
        <f ca="1">IF(AND(ISNUMBER($A208),ISNUMBER(BW$1)),IF(OFFSET(CountryData!$A$1,'Quality check'!$A208-1,'Quality check'!BW$1-1)=0,"",OFFSET(CountryData!$A$1,'Quality check'!$A208-1,'Quality check'!BW$1-1)),"")</f>
        <v/>
      </c>
      <c r="BX208" s="202" t="str">
        <f ca="1">IF(AND(ISNUMBER($A208),ISNUMBER(BX$1)),IF(OFFSET(CountryData!$A$1,'Quality check'!$A208-1,'Quality check'!BX$1-1)=0,"",OFFSET(CountryData!$A$1,'Quality check'!$A208-1,'Quality check'!BX$1-1)),"")</f>
        <v/>
      </c>
      <c r="BY208" s="308" t="str">
        <f ca="1">IF(AND(ISNUMBER($A208),ISNUMBER(BY$1)),IF(OFFSET(CountryData!$A$1,'Quality check'!$A208-1,'Quality check'!BY$1-1)=0,"",OFFSET(CountryData!$A$1,'Quality check'!$A208-1,'Quality check'!BY$1-1)),"")</f>
        <v/>
      </c>
      <c r="BZ208" s="308" t="str">
        <f ca="1">IF(AND(ISNUMBER($A208),ISNUMBER(BZ$1)),IF(OFFSET(CountryData!$A$1,'Quality check'!$A208-1,'Quality check'!BZ$1-1)=0,"",OFFSET(CountryData!$A$1,'Quality check'!$A208-1,'Quality check'!BZ$1-1)),"")</f>
        <v/>
      </c>
      <c r="CA208" s="308" t="str">
        <f ca="1">IF(AND(ISNUMBER($A208),ISNUMBER(CA$1)),IF(OFFSET(CountryData!$A$1,'Quality check'!$A208-1,'Quality check'!CA$1-1)=0,"",OFFSET(CountryData!$A$1,'Quality check'!$A208-1,'Quality check'!CA$1-1)),"")</f>
        <v/>
      </c>
      <c r="CB208" s="308" t="str">
        <f ca="1">IF(AND(ISNUMBER($A208),ISNUMBER(CB$1)),IF(OFFSET(CountryData!$A$1,'Quality check'!$A208-1,'Quality check'!CB$1-1)=0,"",OFFSET(CountryData!$A$1,'Quality check'!$A208-1,'Quality check'!CB$1-1)),"")</f>
        <v/>
      </c>
      <c r="CC208" s="308" t="str">
        <f ca="1">IF(AND(ISNUMBER($A208),ISNUMBER(CC$1)),IF(OFFSET(CountryData!$A$1,'Quality check'!$A208-1,'Quality check'!CC$1-1)=0,"",OFFSET(CountryData!$A$1,'Quality check'!$A208-1,'Quality check'!CC$1-1)),"")</f>
        <v/>
      </c>
      <c r="CD208" s="308" t="str">
        <f ca="1">IF(AND(ISNUMBER($A208),ISNUMBER(CD$1)),IF(OFFSET(CountryData!$A$1,'Quality check'!$A208-1,'Quality check'!CD$1-1)=0,"",OFFSET(CountryData!$A$1,'Quality check'!$A208-1,'Quality check'!CD$1-1)),"")</f>
        <v/>
      </c>
      <c r="CE208" s="308" t="str">
        <f ca="1">IF(AND(ISNUMBER($A208),ISNUMBER(CE$1)),IF(OFFSET(CountryData!$A$1,'Quality check'!$A208-1,'Quality check'!CE$1-1)=0,"",OFFSET(CountryData!$A$1,'Quality check'!$A208-1,'Quality check'!CE$1-1)),"")</f>
        <v/>
      </c>
      <c r="CF208" s="308" t="str">
        <f ca="1">IF(AND(ISNUMBER($A208),ISNUMBER(CF$1)),IF(OFFSET(CountryData!$A$1,'Quality check'!$A208-1,'Quality check'!CF$1-1)=0,"",OFFSET(CountryData!$A$1,'Quality check'!$A208-1,'Quality check'!CF$1-1)),"")</f>
        <v/>
      </c>
      <c r="CG208" s="308" t="str">
        <f ca="1">IF(AND(ISNUMBER($A208),ISNUMBER(CG$1)),IF(OFFSET(CountryData!$A$1,'Quality check'!$A208-1,'Quality check'!CG$1-1)=0,"",OFFSET(CountryData!$A$1,'Quality check'!$A208-1,'Quality check'!CG$1-1)),"")</f>
        <v/>
      </c>
      <c r="CH208" s="308" t="str">
        <f ca="1">IF(AND(ISNUMBER($A208),ISNUMBER(CH$1)),IF(OFFSET(CountryData!$A$1,'Quality check'!$A208-1,'Quality check'!CH$1-1)=0,"",OFFSET(CountryData!$A$1,'Quality check'!$A208-1,'Quality check'!CH$1-1)),"")</f>
        <v/>
      </c>
      <c r="CI208" s="308" t="str">
        <f ca="1">IF(AND(ISNUMBER($A208),ISNUMBER(CI$1)),IF(OFFSET(CountryData!$A$1,'Quality check'!$A208-1,'Quality check'!CI$1-1)=0,"",OFFSET(CountryData!$A$1,'Quality check'!$A208-1,'Quality check'!CI$1-1)),"")</f>
        <v/>
      </c>
      <c r="CJ208" s="308" t="str">
        <f ca="1">IF(AND(ISNUMBER($A208),ISNUMBER(CJ$1)),IF(OFFSET(CountryData!$A$1,'Quality check'!$A208-1,'Quality check'!CJ$1-1)=0,"",OFFSET(CountryData!$A$1,'Quality check'!$A208-1,'Quality check'!CJ$1-1)),"")</f>
        <v/>
      </c>
      <c r="CK208" s="202" t="str">
        <f ca="1">IF(AND(ISNUMBER($A208),ISNUMBER(CK$1)),IF(OFFSET(CountryData!$A$1,'Quality check'!$A208-1,'Quality check'!CK$1-1)=0,"",OFFSET(CountryData!$A$1,'Quality check'!$A208-1,'Quality check'!CK$1-1)),"")</f>
        <v/>
      </c>
      <c r="CL208" s="308" t="str">
        <f ca="1">IF(AND(ISNUMBER($A208),ISNUMBER(CL$1)),IF(OFFSET(CountryData!$A$1,'Quality check'!$A208-1,'Quality check'!CL$1-1)=0,"",OFFSET(CountryData!$A$1,'Quality check'!$A208-1,'Quality check'!CL$1-1)),"")</f>
        <v/>
      </c>
      <c r="CM208" s="308" t="str">
        <f ca="1">IF(AND(ISNUMBER($A208),ISNUMBER(CM$1)),IF(OFFSET(CountryData!$A$1,'Quality check'!$A208-1,'Quality check'!CM$1-1)=0,"",OFFSET(CountryData!$A$1,'Quality check'!$A208-1,'Quality check'!CM$1-1)),"")</f>
        <v/>
      </c>
      <c r="CN208" s="308" t="str">
        <f ca="1">IF(AND(ISNUMBER($A208),ISNUMBER(CN$1)),IF(OFFSET(CountryData!$A$1,'Quality check'!$A208-1,'Quality check'!CN$1-1)=0,"",OFFSET(CountryData!$A$1,'Quality check'!$A208-1,'Quality check'!CN$1-1)),"")</f>
        <v/>
      </c>
      <c r="CO208" s="308" t="str">
        <f ca="1">IF(AND(ISNUMBER($A208),ISNUMBER(CO$1)),IF(OFFSET(CountryData!$A$1,'Quality check'!$A208-1,'Quality check'!CO$1-1)=0,"",OFFSET(CountryData!$A$1,'Quality check'!$A208-1,'Quality check'!CO$1-1)),"")</f>
        <v/>
      </c>
      <c r="CP208" s="308" t="str">
        <f ca="1">IF(AND(ISNUMBER($A208),ISNUMBER(CP$1)),IF(OFFSET(CountryData!$A$1,'Quality check'!$A208-1,'Quality check'!CP$1-1)=0,"",OFFSET(CountryData!$A$1,'Quality check'!$A208-1,'Quality check'!CP$1-1)),"")</f>
        <v/>
      </c>
      <c r="CQ208" s="308" t="str">
        <f ca="1">IF(AND(ISNUMBER($A208),ISNUMBER(CQ$1)),IF(OFFSET(CountryData!$A$1,'Quality check'!$A208-1,'Quality check'!CQ$1-1)=0,"",OFFSET(CountryData!$A$1,'Quality check'!$A208-1,'Quality check'!CQ$1-1)),"")</f>
        <v/>
      </c>
      <c r="CR208" s="203" t="str">
        <f ca="1">IF(AND(ISNUMBER($A208),ISNUMBER(CR$1)),IF(OFFSET(CountryData!$A$1,'Quality check'!$A208-1,'Quality check'!CR$1-1)=0,"",OFFSET(CountryData!$A$1,'Quality check'!$A208-1,'Quality check'!CR$1-1)),"")</f>
        <v/>
      </c>
      <c r="CS208" s="203" t="str">
        <f ca="1">IF(AND(ISNUMBER($A208),ISNUMBER(CS$1)),IF(OFFSET(CountryData!$A$1,'Quality check'!$A208-1,'Quality check'!CS$1-1)=0,"",OFFSET(CountryData!$A$1,'Quality check'!$A208-1,'Quality check'!CS$1-1)),"")</f>
        <v/>
      </c>
      <c r="CT208" s="203" t="str">
        <f ca="1">IF(AND(ISNUMBER($A208),ISNUMBER(CT$1)),IF(OFFSET(CountryData!$A$1,'Quality check'!$A208-1,'Quality check'!CT$1-1)=0,"",OFFSET(CountryData!$A$1,'Quality check'!$A208-1,'Quality check'!CT$1-1)),"")</f>
        <v/>
      </c>
      <c r="CU208" s="203" t="str">
        <f ca="1">IF(AND(ISNUMBER($A208),ISNUMBER(CU$1)),IF(OFFSET(CountryData!$A$1,'Quality check'!$A208-1,'Quality check'!CU$1-1)=0,"",OFFSET(CountryData!$A$1,'Quality check'!$A208-1,'Quality check'!CU$1-1)),"")</f>
        <v/>
      </c>
      <c r="CV208" s="203" t="str">
        <f ca="1">IF(AND(ISNUMBER($A208),ISNUMBER(CV$1)),IF(OFFSET(CountryData!$A$1,'Quality check'!$A208-1,'Quality check'!CV$1-1)=0,"",OFFSET(CountryData!$A$1,'Quality check'!$A208-1,'Quality check'!CV$1-1)),"")</f>
        <v/>
      </c>
      <c r="CW208" s="203" t="str">
        <f ca="1">IF(AND(ISNUMBER($A208),ISNUMBER(CW$1)),IF(OFFSET(CountryData!$A$1,'Quality check'!$A208-1,'Quality check'!CW$1-1)=0,"",OFFSET(CountryData!$A$1,'Quality check'!$A208-1,'Quality check'!CW$1-1)),"")</f>
        <v/>
      </c>
      <c r="CX208" s="203" t="str">
        <f ca="1">IF(AND(ISNUMBER($A208),ISNUMBER(CX$1)),IF(OFFSET(CountryData!$A$1,'Quality check'!$A208-1,'Quality check'!CX$1-1)=0,"",OFFSET(CountryData!$A$1,'Quality check'!$A208-1,'Quality check'!CX$1-1)),"")</f>
        <v/>
      </c>
      <c r="CY208" s="203" t="str">
        <f ca="1">IF(AND(ISNUMBER($A208),ISNUMBER(CY$1)),IF(OFFSET(CountryData!$A$1,'Quality check'!$A208-1,'Quality check'!CY$1-1)=0,"",OFFSET(CountryData!$A$1,'Quality check'!$A208-1,'Quality check'!CY$1-1)),"")</f>
        <v/>
      </c>
      <c r="CZ208" s="308" t="str">
        <f ca="1">IF(AND(ISNUMBER($A208),ISNUMBER(CZ$1)),IF(OFFSET(CountryData!$A$1,'Quality check'!$A208-1,'Quality check'!CZ$1-1)=0,"",OFFSET(CountryData!$A$1,'Quality check'!$A208-1,'Quality check'!CZ$1-1)),"")</f>
        <v/>
      </c>
      <c r="DA208" s="308" t="str">
        <f ca="1">IF(AND(ISNUMBER($A208),ISNUMBER(DA$1)),IF(OFFSET(CountryData!$A$1,'Quality check'!$A208-1,'Quality check'!DA$1-1)=0,"",OFFSET(CountryData!$A$1,'Quality check'!$A208-1,'Quality check'!DA$1-1)),"")</f>
        <v/>
      </c>
      <c r="DB208" s="202" t="str">
        <f ca="1">IF(AND(ISNUMBER($A208),ISNUMBER(DB$1)),IF(OFFSET(CountryData!$A$1,'Quality check'!$A208-1,'Quality check'!DB$1-1)=0,"",OFFSET(CountryData!$A$1,'Quality check'!$A208-1,'Quality check'!DB$1-1)),"")</f>
        <v/>
      </c>
      <c r="DC208" s="308" t="str">
        <f ca="1">IF(AND(ISNUMBER($A208),ISNUMBER(DC$1)),IF(OFFSET(CountryData!$A$1,'Quality check'!$A208-1,'Quality check'!DC$1-1)=0,"",OFFSET(CountryData!$A$1,'Quality check'!$A208-1,'Quality check'!DC$1-1)),"")</f>
        <v/>
      </c>
      <c r="DD208" s="308" t="str">
        <f ca="1">IF(AND(ISNUMBER($A208),ISNUMBER(DD$1)),IF(OFFSET(CountryData!$A$1,'Quality check'!$A208-1,'Quality check'!DD$1-1)=0,"",OFFSET(CountryData!$A$1,'Quality check'!$A208-1,'Quality check'!DD$1-1)),"")</f>
        <v/>
      </c>
      <c r="DE208" s="202" t="str">
        <f ca="1">IF(AND(ISNUMBER($A208),ISNUMBER(DE$1)),IF(OFFSET(CountryData!$A$1,'Quality check'!$A208-1,'Quality check'!DE$1-1)=0,"",OFFSET(CountryData!$A$1,'Quality check'!$A208-1,'Quality check'!DE$1-1)),"")</f>
        <v/>
      </c>
      <c r="DF208" s="203" t="str">
        <f ca="1">IF(AND(ISNUMBER($A208),ISNUMBER(DF$1)),IF(OFFSET(CountryData!$A$1,'Quality check'!$A208-1,'Quality check'!DF$1-1)=0,"",OFFSET(CountryData!$A$1,'Quality check'!$A208-1,'Quality check'!DF$1-1)),"")</f>
        <v/>
      </c>
      <c r="DG208" s="308" t="str">
        <f ca="1">IF(AND(ISNUMBER($A208),ISNUMBER(DG$1)),IF(OFFSET(CountryData!$A$1,'Quality check'!$A208-1,'Quality check'!DG$1-1)=0,"",OFFSET(CountryData!$A$1,'Quality check'!$A208-1,'Quality check'!DG$1-1)),"")</f>
        <v/>
      </c>
      <c r="DH208" s="203" t="str">
        <f ca="1">IF(AND(ISNUMBER($A208),ISNUMBER(DH$1)),IF(OFFSET(CountryData!$A$1,'Quality check'!$A208-1,'Quality check'!DH$1-1)=0,"",OFFSET(CountryData!$A$1,'Quality check'!$A208-1,'Quality check'!DH$1-1)),"")</f>
        <v/>
      </c>
      <c r="DI208" s="308" t="str">
        <f ca="1">IF(AND(ISNUMBER($A208),ISNUMBER(DI$1)),IF(OFFSET(CountryData!$A$1,'Quality check'!$A208-1,'Quality check'!DI$1-1)=0,"",OFFSET(CountryData!$A$1,'Quality check'!$A208-1,'Quality check'!DI$1-1)),"")</f>
        <v/>
      </c>
      <c r="DJ208" s="308" t="str">
        <f ca="1">IF(AND(ISNUMBER($A208),ISNUMBER(DJ$1)),IF(OFFSET(CountryData!$A$1,'Quality check'!$A208-1,'Quality check'!DJ$1-1)=0,"",OFFSET(CountryData!$A$1,'Quality check'!$A208-1,'Quality check'!DJ$1-1)),"")</f>
        <v/>
      </c>
      <c r="DK208" s="203" t="str">
        <f ca="1">IF(AND(ISNUMBER($A208),ISNUMBER(DK$1)),IF(OFFSET(CountryData!$A$1,'Quality check'!$A208-1,'Quality check'!DK$1-1)=0,"",OFFSET(CountryData!$A$1,'Quality check'!$A208-1,'Quality check'!DK$1-1)),"")</f>
        <v/>
      </c>
      <c r="DL208" s="203" t="str">
        <f ca="1">IF(AND(ISNUMBER($A208),ISNUMBER(DL$1)),IF(OFFSET(CountryData!$A$1,'Quality check'!$A208-1,'Quality check'!DL$1-1)=0,"",OFFSET(CountryData!$A$1,'Quality check'!$A208-1,'Quality check'!DL$1-1)),"")</f>
        <v/>
      </c>
      <c r="DM208" s="203" t="str">
        <f ca="1">IF(AND(ISNUMBER($A208),ISNUMBER(DM$1)),IF(OFFSET(CountryData!$A$1,'Quality check'!$A208-1,'Quality check'!DM$1-1)=0,"",OFFSET(CountryData!$A$1,'Quality check'!$A208-1,'Quality check'!DM$1-1)),"")</f>
        <v/>
      </c>
      <c r="DN208" s="203" t="str">
        <f ca="1">IF(AND(ISNUMBER($A208),ISNUMBER(DN$1)),IF(OFFSET(CountryData!$A$1,'Quality check'!$A208-1,'Quality check'!DN$1-1)=0,"",OFFSET(CountryData!$A$1,'Quality check'!$A208-1,'Quality check'!DN$1-1)),"")</f>
        <v/>
      </c>
      <c r="DO208" t="str">
        <f ca="1">IF(AND(ISNUMBER($A208),ISNUMBER(DO$1)),IF(OFFSET(CountryData!$A$1,'Quality check'!$A208-1,'Quality check'!DO$1-1)=0,"",OFFSET(CountryData!$A$1,'Quality check'!$A208-1,'Quality check'!DO$1-1)),"")</f>
        <v/>
      </c>
      <c r="DP208" t="str">
        <f ca="1">IF(AND(ISNUMBER($A208),ISNUMBER(DP$1)),IF(OFFSET(CountryData!$A$1,'Quality check'!$A208-1,'Quality check'!DP$1-1)=0,"",OFFSET(CountryData!$A$1,'Quality check'!$A208-1,'Quality check'!DP$1-1)),"")</f>
        <v/>
      </c>
      <c r="EF208" t="str">
        <f t="shared" si="17"/>
        <v/>
      </c>
      <c r="EG208" t="str">
        <f t="shared" si="18"/>
        <v/>
      </c>
      <c r="EH208" t="str">
        <f t="shared" si="16"/>
        <v/>
      </c>
    </row>
    <row r="209" spans="1:138" x14ac:dyDescent="0.25">
      <c r="A209" s="114" t="str">
        <f>IF(ISNUMBER(MATCH(C209,CountryData!$EM:$EM,0)),MATCH(C209,CountryData!$EM:$EM,0),"")</f>
        <v/>
      </c>
      <c r="F209" s="203" t="str">
        <f ca="1">IF(AND(ISNUMBER($A209),ISNUMBER(F$1)),IF(OFFSET(CountryData!$A$1,'Quality check'!$A209-1,'Quality check'!F$1-1)=0,"",OFFSET(CountryData!$A$1,'Quality check'!$A209-1,'Quality check'!F$1-1)),"")</f>
        <v/>
      </c>
      <c r="G209" s="203" t="str">
        <f ca="1">IF(AND(ISNUMBER($A209),ISNUMBER(G$1)),IF(OFFSET(CountryData!$A$1,'Quality check'!$A209-1,'Quality check'!G$1-1)=0,"",OFFSET(CountryData!$A$1,'Quality check'!$A209-1,'Quality check'!G$1-1)),"")</f>
        <v/>
      </c>
      <c r="H209" s="202" t="str">
        <f ca="1">IF(AND(ISNUMBER($A209),ISNUMBER(H$1)),IF(OFFSET(CountryData!$A$1,'Quality check'!$A209-1,'Quality check'!H$1-1)=0,"",OFFSET(CountryData!$A$1,'Quality check'!$A209-1,'Quality check'!H$1-1)),"")</f>
        <v/>
      </c>
      <c r="I209" s="202" t="str">
        <f ca="1">IF(AND(ISNUMBER($A209),ISNUMBER(I$1)),IF(OFFSET(CountryData!$A$1,'Quality check'!$A209-1,'Quality check'!I$1-1)=0,"",OFFSET(CountryData!$A$1,'Quality check'!$A209-1,'Quality check'!I$1-1)),"")</f>
        <v/>
      </c>
      <c r="J209" s="203" t="str">
        <f ca="1">IF(AND(ISNUMBER($A209),ISNUMBER(J$1)),IF(OFFSET(CountryData!$A$1,'Quality check'!$A209-1,'Quality check'!J$1-1)=0,"",OFFSET(CountryData!$A$1,'Quality check'!$A209-1,'Quality check'!J$1-1)),"")</f>
        <v/>
      </c>
      <c r="K209" s="203" t="str">
        <f ca="1">IF(AND(ISNUMBER($A209),ISNUMBER(K$1)),IF(OFFSET(CountryData!$A$1,'Quality check'!$A209-1,'Quality check'!K$1-1)=0,"",OFFSET(CountryData!$A$1,'Quality check'!$A209-1,'Quality check'!K$1-1)),"")</f>
        <v/>
      </c>
      <c r="L209" s="203" t="str">
        <f ca="1">IF(AND(ISNUMBER($A209),ISNUMBER(L$1)),IF(OFFSET(CountryData!$A$1,'Quality check'!$A209-1,'Quality check'!L$1-1)=0,"",OFFSET(CountryData!$A$1,'Quality check'!$A209-1,'Quality check'!L$1-1)),"")</f>
        <v/>
      </c>
      <c r="M209" s="203" t="str">
        <f ca="1">IF(AND(ISNUMBER($A209),ISNUMBER(M$1)),IF(OFFSET(CountryData!$A$1,'Quality check'!$A209-1,'Quality check'!M$1-1)=0,"",OFFSET(CountryData!$A$1,'Quality check'!$A209-1,'Quality check'!M$1-1)),"")</f>
        <v/>
      </c>
      <c r="N209" s="203" t="str">
        <f ca="1">IF(AND(ISNUMBER($A209),ISNUMBER(N$1)),IF(OFFSET(CountryData!$A$1,'Quality check'!$A209-1,'Quality check'!N$1-1)=0,"",OFFSET(CountryData!$A$1,'Quality check'!$A209-1,'Quality check'!N$1-1)),"")</f>
        <v/>
      </c>
      <c r="O209" s="203" t="str">
        <f ca="1">IF(AND(ISNUMBER($A209),ISNUMBER(O$1)),IF(OFFSET(CountryData!$A$1,'Quality check'!$A209-1,'Quality check'!O$1-1)=0,"",OFFSET(CountryData!$A$1,'Quality check'!$A209-1,'Quality check'!O$1-1)),"")</f>
        <v/>
      </c>
      <c r="P209" s="203" t="str">
        <f ca="1">IF(AND(ISNUMBER($A209),ISNUMBER(P$1)),IF(OFFSET(CountryData!$A$1,'Quality check'!$A209-1,'Quality check'!P$1-1)=0,"",OFFSET(CountryData!$A$1,'Quality check'!$A209-1,'Quality check'!P$1-1)),"")</f>
        <v/>
      </c>
      <c r="Q209" s="203" t="str">
        <f ca="1">IF(AND(ISNUMBER($A209),ISNUMBER(Q$1)),IF(OFFSET(CountryData!$A$1,'Quality check'!$A209-1,'Quality check'!Q$1-1)=0,"",OFFSET(CountryData!$A$1,'Quality check'!$A209-1,'Quality check'!Q$1-1)),"")</f>
        <v/>
      </c>
      <c r="R209" s="203" t="str">
        <f ca="1">IF(AND(ISNUMBER($A209),ISNUMBER(R$1)),IF(OFFSET(CountryData!$A$1,'Quality check'!$A209-1,'Quality check'!R$1-1)=0,"",OFFSET(CountryData!$A$1,'Quality check'!$A209-1,'Quality check'!R$1-1)),"")</f>
        <v/>
      </c>
      <c r="S209" s="203" t="str">
        <f ca="1">IF(AND(ISNUMBER($A209),ISNUMBER(S$1)),IF(OFFSET(CountryData!$A$1,'Quality check'!$A209-1,'Quality check'!S$1-1)=0,"",OFFSET(CountryData!$A$1,'Quality check'!$A209-1,'Quality check'!S$1-1)),"")</f>
        <v/>
      </c>
      <c r="T209" s="202" t="str">
        <f ca="1">IF(AND(ISNUMBER($A209),ISNUMBER(T$1)),IF(OFFSET(CountryData!$A$1,'Quality check'!$A209-1,'Quality check'!T$1-1)=0,"",OFFSET(CountryData!$A$1,'Quality check'!$A209-1,'Quality check'!T$1-1)),"")</f>
        <v/>
      </c>
      <c r="U209" s="203" t="str">
        <f ca="1">IF(AND(ISNUMBER($A209),ISNUMBER(U$1)),IF(OFFSET(CountryData!$A$1,'Quality check'!$A209-1,'Quality check'!U$1-1)=0,"",OFFSET(CountryData!$A$1,'Quality check'!$A209-1,'Quality check'!U$1-1)),"")</f>
        <v/>
      </c>
      <c r="V209" s="203" t="str">
        <f ca="1">IF(AND(ISNUMBER($A209),ISNUMBER(V$1)),IF(OFFSET(CountryData!$A$1,'Quality check'!$A209-1,'Quality check'!V$1-1)=0,"",OFFSET(CountryData!$A$1,'Quality check'!$A209-1,'Quality check'!V$1-1)),"")</f>
        <v/>
      </c>
      <c r="W209" s="202" t="str">
        <f ca="1">IF(AND(ISNUMBER($A209),ISNUMBER(W$1)),IF(OFFSET(CountryData!$A$1,'Quality check'!$A209-1,'Quality check'!W$1-1)=0,"",OFFSET(CountryData!$A$1,'Quality check'!$A209-1,'Quality check'!W$1-1)),"")</f>
        <v/>
      </c>
      <c r="X209" s="202" t="str">
        <f ca="1">IF(AND(ISNUMBER($A209),ISNUMBER(X$1)),IF(OFFSET(CountryData!$A$1,'Quality check'!$A209-1,'Quality check'!X$1-1)=0,"",OFFSET(CountryData!$A$1,'Quality check'!$A209-1,'Quality check'!X$1-1)),"")</f>
        <v/>
      </c>
      <c r="Y209" s="202" t="str">
        <f ca="1">IF(AND(ISNUMBER($A209),ISNUMBER(Y$1)),IF(OFFSET(CountryData!$A$1,'Quality check'!$A209-1,'Quality check'!Y$1-1)=0,"",OFFSET(CountryData!$A$1,'Quality check'!$A209-1,'Quality check'!Y$1-1)),"")</f>
        <v/>
      </c>
      <c r="Z209" s="202" t="str">
        <f ca="1">IF(AND(ISNUMBER($A209),ISNUMBER(Z$1)),IF(OFFSET(CountryData!$A$1,'Quality check'!$A209-1,'Quality check'!Z$1-1)=0,"",OFFSET(CountryData!$A$1,'Quality check'!$A209-1,'Quality check'!Z$1-1)),"")</f>
        <v/>
      </c>
      <c r="AA209" s="203" t="str">
        <f ca="1">IF(AND(ISNUMBER($A209),ISNUMBER(AA$1)),IF(OFFSET(CountryData!$A$1,'Quality check'!$A209-1,'Quality check'!AA$1-1)=0,"",OFFSET(CountryData!$A$1,'Quality check'!$A209-1,'Quality check'!AA$1-1)),"")</f>
        <v/>
      </c>
      <c r="AB209" s="203" t="str">
        <f ca="1">IF(AND(ISNUMBER($A209),ISNUMBER(AB$1)),IF(OFFSET(CountryData!$A$1,'Quality check'!$A209-1,'Quality check'!AB$1-1)=0,"",OFFSET(CountryData!$A$1,'Quality check'!$A209-1,'Quality check'!AB$1-1)),"")</f>
        <v/>
      </c>
      <c r="AC209" s="203" t="str">
        <f ca="1">IF(AND(ISNUMBER($A209),ISNUMBER(AC$1)),IF(OFFSET(CountryData!$A$1,'Quality check'!$A209-1,'Quality check'!AC$1-1)=0,"",OFFSET(CountryData!$A$1,'Quality check'!$A209-1,'Quality check'!AC$1-1)),"")</f>
        <v/>
      </c>
      <c r="AD209" s="203" t="str">
        <f ca="1">IF(AND(ISNUMBER($A209),ISNUMBER(AD$1)),IF(OFFSET(CountryData!$A$1,'Quality check'!$A209-1,'Quality check'!AD$1-1)=0,"",OFFSET(CountryData!$A$1,'Quality check'!$A209-1,'Quality check'!AD$1-1)),"")</f>
        <v/>
      </c>
      <c r="AE209" s="202" t="str">
        <f ca="1">IF(AND(ISNUMBER($A209),ISNUMBER(AE$1)),IF(OFFSET(CountryData!$A$1,'Quality check'!$A209-1,'Quality check'!AE$1-1)=0,"",OFFSET(CountryData!$A$1,'Quality check'!$A209-1,'Quality check'!AE$1-1)),"")</f>
        <v/>
      </c>
      <c r="AF209" s="308" t="str">
        <f ca="1">IF(AND(ISNUMBER($A209),ISNUMBER(AF$1)),IF(OFFSET(CountryData!$A$1,'Quality check'!$A209-1,'Quality check'!AF$1-1)=0,"",OFFSET(CountryData!$A$1,'Quality check'!$A209-1,'Quality check'!AF$1-1)),"")</f>
        <v/>
      </c>
      <c r="AG209" s="203" t="str">
        <f ca="1">IF(AND(ISNUMBER($A209),ISNUMBER(AG$1)),IF(OFFSET(CountryData!$A$1,'Quality check'!$A209-1,'Quality check'!AG$1-1)=0,"",OFFSET(CountryData!$A$1,'Quality check'!$A209-1,'Quality check'!AG$1-1)),"")</f>
        <v/>
      </c>
      <c r="AH209" s="203" t="str">
        <f ca="1">IF(AND(ISNUMBER($A209),ISNUMBER(AH$1)),IF(OFFSET(CountryData!$A$1,'Quality check'!$A209-1,'Quality check'!AH$1-1)=0,"",OFFSET(CountryData!$A$1,'Quality check'!$A209-1,'Quality check'!AH$1-1)),"")</f>
        <v/>
      </c>
      <c r="AI209" s="203" t="str">
        <f ca="1">IF(AND(ISNUMBER($A209),ISNUMBER(AI$1)),IF(OFFSET(CountryData!$A$1,'Quality check'!$A209-1,'Quality check'!AI$1-1)=0,"",OFFSET(CountryData!$A$1,'Quality check'!$A209-1,'Quality check'!AI$1-1)),"")</f>
        <v/>
      </c>
      <c r="AJ209" s="202" t="str">
        <f ca="1">IF(AND(ISNUMBER($A209),ISNUMBER(AJ$1)),IF(OFFSET(CountryData!$A$1,'Quality check'!$A209-1,'Quality check'!AJ$1-1)=0,"",OFFSET(CountryData!$A$1,'Quality check'!$A209-1,'Quality check'!AJ$1-1)),"")</f>
        <v/>
      </c>
      <c r="AK209" s="202" t="str">
        <f ca="1">IF(AND(ISNUMBER($A209),ISNUMBER(AK$1)),IF(OFFSET(CountryData!$A$1,'Quality check'!$A209-1,'Quality check'!AK$1-1)=0,"",OFFSET(CountryData!$A$1,'Quality check'!$A209-1,'Quality check'!AK$1-1)),"")</f>
        <v/>
      </c>
      <c r="AL209" s="202" t="str">
        <f ca="1">IF(AND(ISNUMBER($A209),ISNUMBER(AL$1)),IF(OFFSET(CountryData!$A$1,'Quality check'!$A209-1,'Quality check'!AL$1-1)=0,"",OFFSET(CountryData!$A$1,'Quality check'!$A209-1,'Quality check'!AL$1-1)),"")</f>
        <v/>
      </c>
      <c r="AM209" s="202" t="str">
        <f ca="1">IF(AND(ISNUMBER($A209),ISNUMBER(AM$1)),IF(OFFSET(CountryData!$A$1,'Quality check'!$A209-1,'Quality check'!AM$1-1)=0,"",OFFSET(CountryData!$A$1,'Quality check'!$A209-1,'Quality check'!AM$1-1)),"")</f>
        <v/>
      </c>
      <c r="AN209" s="202" t="str">
        <f ca="1">IF(AND(ISNUMBER($A209),ISNUMBER(AN$1)),IF(OFFSET(CountryData!$A$1,'Quality check'!$A209-1,'Quality check'!AN$1-1)=0,"",OFFSET(CountryData!$A$1,'Quality check'!$A209-1,'Quality check'!AN$1-1)),"")</f>
        <v/>
      </c>
      <c r="AO209" s="203" t="str">
        <f ca="1">IF(AND(ISNUMBER($A209),ISNUMBER(AO$1)),IF(OFFSET(CountryData!$A$1,'Quality check'!$A209-1,'Quality check'!AO$1-1)=0,"",OFFSET(CountryData!$A$1,'Quality check'!$A209-1,'Quality check'!AO$1-1)),"")</f>
        <v/>
      </c>
      <c r="AP209" s="203" t="str">
        <f ca="1">IF(AND(ISNUMBER($A209),ISNUMBER(AP$1)),IF(OFFSET(CountryData!$A$1,'Quality check'!$A209-1,'Quality check'!AP$1-1)=0,"",OFFSET(CountryData!$A$1,'Quality check'!$A209-1,'Quality check'!AP$1-1)),"")</f>
        <v/>
      </c>
      <c r="AQ209" s="202" t="str">
        <f ca="1">IF(AND(ISNUMBER($A209),ISNUMBER(AQ$1)),IF(OFFSET(CountryData!$A$1,'Quality check'!$A209-1,'Quality check'!AQ$1-1)=0,"",OFFSET(CountryData!$A$1,'Quality check'!$A209-1,'Quality check'!AQ$1-1)),"")</f>
        <v/>
      </c>
      <c r="AR209" s="202" t="str">
        <f ca="1">IF(AND(ISNUMBER($A209),ISNUMBER(AR$1)),IF(OFFSET(CountryData!$A$1,'Quality check'!$A209-1,'Quality check'!AR$1-1)=0,"",OFFSET(CountryData!$A$1,'Quality check'!$A209-1,'Quality check'!AR$1-1)),"")</f>
        <v/>
      </c>
      <c r="AS209" s="202" t="str">
        <f ca="1">IF(AND(ISNUMBER($A209),ISNUMBER(AS$1)),IF(OFFSET(CountryData!$A$1,'Quality check'!$A209-1,'Quality check'!AS$1-1)=0,"",OFFSET(CountryData!$A$1,'Quality check'!$A209-1,'Quality check'!AS$1-1)),"")</f>
        <v/>
      </c>
      <c r="AT209" s="202" t="str">
        <f ca="1">IF(AND(ISNUMBER($A209),ISNUMBER(AT$1)),IF(OFFSET(CountryData!$A$1,'Quality check'!$A209-1,'Quality check'!AT$1-1)=0,"",OFFSET(CountryData!$A$1,'Quality check'!$A209-1,'Quality check'!AT$1-1)),"")</f>
        <v/>
      </c>
      <c r="AU209" s="202" t="str">
        <f ca="1">IF(AND(ISNUMBER($A209),ISNUMBER(AU$1)),IF(OFFSET(CountryData!$A$1,'Quality check'!$A209-1,'Quality check'!AU$1-1)=0,"",OFFSET(CountryData!$A$1,'Quality check'!$A209-1,'Quality check'!AU$1-1)),"")</f>
        <v/>
      </c>
      <c r="AV209" s="202" t="str">
        <f ca="1">IF(AND(ISNUMBER($A209),ISNUMBER(AV$1)),IF(OFFSET(CountryData!$A$1,'Quality check'!$A209-1,'Quality check'!AV$1-1)=0,"",OFFSET(CountryData!$A$1,'Quality check'!$A209-1,'Quality check'!AV$1-1)),"")</f>
        <v/>
      </c>
      <c r="AW209" s="203" t="str">
        <f ca="1">IF(AND(ISNUMBER($A209),ISNUMBER(AW$1)),IF(OFFSET(CountryData!$A$1,'Quality check'!$A209-1,'Quality check'!AW$1-1)=0,"",OFFSET(CountryData!$A$1,'Quality check'!$A209-1,'Quality check'!AW$1-1)),"")</f>
        <v/>
      </c>
      <c r="AX209" s="203" t="str">
        <f ca="1">IF(AND(ISNUMBER($A209),ISNUMBER(AX$1)),IF(OFFSET(CountryData!$A$1,'Quality check'!$A209-1,'Quality check'!AX$1-1)=0,"",OFFSET(CountryData!$A$1,'Quality check'!$A209-1,'Quality check'!AX$1-1)),"")</f>
        <v/>
      </c>
      <c r="AY209" s="202" t="str">
        <f ca="1">IF(AND(ISNUMBER($A209),ISNUMBER(AY$1)),IF(OFFSET(CountryData!$A$1,'Quality check'!$A209-1,'Quality check'!AY$1-1)=0,"",OFFSET(CountryData!$A$1,'Quality check'!$A209-1,'Quality check'!AY$1-1)),"")</f>
        <v/>
      </c>
      <c r="AZ209" s="202" t="str">
        <f ca="1">IF(AND(ISNUMBER($A209),ISNUMBER(AZ$1)),IF(OFFSET(CountryData!$A$1,'Quality check'!$A209-1,'Quality check'!AZ$1-1)=0,"",OFFSET(CountryData!$A$1,'Quality check'!$A209-1,'Quality check'!AZ$1-1)),"")</f>
        <v/>
      </c>
      <c r="BA209" s="202" t="str">
        <f ca="1">IF(AND(ISNUMBER($A209),ISNUMBER(BA$1)),IF(OFFSET(CountryData!$A$1,'Quality check'!$A209-1,'Quality check'!BA$1-1)=0,"",OFFSET(CountryData!$A$1,'Quality check'!$A209-1,'Quality check'!BA$1-1)),"")</f>
        <v/>
      </c>
      <c r="BB209" s="202" t="str">
        <f ca="1">IF(AND(ISNUMBER($A209),ISNUMBER(BB$1)),IF(OFFSET(CountryData!$A$1,'Quality check'!$A209-1,'Quality check'!BB$1-1)=0,"",OFFSET(CountryData!$A$1,'Quality check'!$A209-1,'Quality check'!BB$1-1)),"")</f>
        <v/>
      </c>
      <c r="BC209" s="202" t="str">
        <f ca="1">IF(AND(ISNUMBER($A209),ISNUMBER(BC$1)),IF(OFFSET(CountryData!$A$1,'Quality check'!$A209-1,'Quality check'!BC$1-1)=0,"",OFFSET(CountryData!$A$1,'Quality check'!$A209-1,'Quality check'!BC$1-1)),"")</f>
        <v/>
      </c>
      <c r="BD209" s="313" t="str">
        <f ca="1">IF(AND(ISNUMBER($A209),ISNUMBER(BD$1)),IF(OFFSET(CountryData!$A$1,'Quality check'!$A209-1,'Quality check'!BD$1-1)=0,"",OFFSET(CountryData!$A$1,'Quality check'!$A209-1,'Quality check'!BD$1-1)),"")</f>
        <v/>
      </c>
      <c r="BE209" s="313" t="str">
        <f ca="1">IF(AND(ISNUMBER($A209),ISNUMBER(BE$1)),IF(OFFSET(CountryData!$A$1,'Quality check'!$A209-1,'Quality check'!BE$1-1)=0,"",OFFSET(CountryData!$A$1,'Quality check'!$A209-1,'Quality check'!BE$1-1)),"")</f>
        <v/>
      </c>
      <c r="BF209" s="313" t="str">
        <f ca="1">IF(AND(ISNUMBER($A209),ISNUMBER(BF$1)),IF(OFFSET(CountryData!$A$1,'Quality check'!$A209-1,'Quality check'!BF$1-1)=0,"",OFFSET(CountryData!$A$1,'Quality check'!$A209-1,'Quality check'!BF$1-1)),"")</f>
        <v/>
      </c>
      <c r="BG209" s="203" t="str">
        <f ca="1">IF(AND(ISNUMBER($A209),ISNUMBER(BG$1)),IF(OFFSET(CountryData!$A$1,'Quality check'!$A209-1,'Quality check'!BG$1-1)=0,"",OFFSET(CountryData!$A$1,'Quality check'!$A209-1,'Quality check'!BG$1-1)),"")</f>
        <v/>
      </c>
      <c r="BH209" s="202" t="str">
        <f ca="1">IF(AND(ISNUMBER($A209),ISNUMBER(BH$1)),IF(OFFSET(CountryData!$A$1,'Quality check'!$A209-1,'Quality check'!BH$1-1)=0,"",OFFSET(CountryData!$A$1,'Quality check'!$A209-1,'Quality check'!BH$1-1)),"")</f>
        <v/>
      </c>
      <c r="BI209" s="203" t="str">
        <f ca="1">IF(AND(ISNUMBER($A209),ISNUMBER(BI$1)),IF(OFFSET(CountryData!$A$1,'Quality check'!$A209-1,'Quality check'!BI$1-1)=0,"",OFFSET(CountryData!$A$1,'Quality check'!$A209-1,'Quality check'!BI$1-1)),"")</f>
        <v/>
      </c>
      <c r="BJ209" s="202" t="str">
        <f ca="1">IF(AND(ISNUMBER($A209),ISNUMBER(BJ$1)),IF(OFFSET(CountryData!$A$1,'Quality check'!$A209-1,'Quality check'!BJ$1-1)=0,"",OFFSET(CountryData!$A$1,'Quality check'!$A209-1,'Quality check'!BJ$1-1)),"")</f>
        <v/>
      </c>
      <c r="BK209" s="202" t="str">
        <f ca="1">IF(AND(ISNUMBER($A209),ISNUMBER(BK$1)),IF(OFFSET(CountryData!$A$1,'Quality check'!$A209-1,'Quality check'!BK$1-1)=0,"",OFFSET(CountryData!$A$1,'Quality check'!$A209-1,'Quality check'!BK$1-1)),"")</f>
        <v/>
      </c>
      <c r="BL209" s="308" t="str">
        <f ca="1">IF(AND(ISNUMBER($A209),ISNUMBER(BL$1)),IF(OFFSET(CountryData!$A$1,'Quality check'!$A209-1,'Quality check'!BL$1-1)=0,"",OFFSET(CountryData!$A$1,'Quality check'!$A209-1,'Quality check'!BL$1-1)),"")</f>
        <v/>
      </c>
      <c r="BM209" s="308" t="str">
        <f ca="1">IF(AND(ISNUMBER($A209),ISNUMBER(BM$1)),IF(OFFSET(CountryData!$A$1,'Quality check'!$A209-1,'Quality check'!BM$1-1)=0,"",OFFSET(CountryData!$A$1,'Quality check'!$A209-1,'Quality check'!BM$1-1)),"")</f>
        <v/>
      </c>
      <c r="BN209" s="308" t="str">
        <f ca="1">IF(AND(ISNUMBER($A209),ISNUMBER(BN$1)),IF(OFFSET(CountryData!$A$1,'Quality check'!$A209-1,'Quality check'!BN$1-1)=0,"",OFFSET(CountryData!$A$1,'Quality check'!$A209-1,'Quality check'!BN$1-1)),"")</f>
        <v/>
      </c>
      <c r="BO209" s="308" t="str">
        <f ca="1">IF(AND(ISNUMBER($A209),ISNUMBER(BO$1)),IF(OFFSET(CountryData!$A$1,'Quality check'!$A209-1,'Quality check'!BO$1-1)=0,"",OFFSET(CountryData!$A$1,'Quality check'!$A209-1,'Quality check'!BO$1-1)),"")</f>
        <v/>
      </c>
      <c r="BP209" s="308" t="str">
        <f ca="1">IF(AND(ISNUMBER($A209),ISNUMBER(BP$1)),IF(OFFSET(CountryData!$A$1,'Quality check'!$A209-1,'Quality check'!BP$1-1)=0,"",OFFSET(CountryData!$A$1,'Quality check'!$A209-1,'Quality check'!BP$1-1)),"")</f>
        <v/>
      </c>
      <c r="BQ209" s="308" t="str">
        <f ca="1">IF(AND(ISNUMBER($A209),ISNUMBER(BQ$1)),IF(OFFSET(CountryData!$A$1,'Quality check'!$A209-1,'Quality check'!BQ$1-1)=0,"",OFFSET(CountryData!$A$1,'Quality check'!$A209-1,'Quality check'!BQ$1-1)),"")</f>
        <v/>
      </c>
      <c r="BR209" s="308" t="str">
        <f ca="1">IF(AND(ISNUMBER($A209),ISNUMBER(BR$1)),IF(OFFSET(CountryData!$A$1,'Quality check'!$A209-1,'Quality check'!BR$1-1)=0,"",OFFSET(CountryData!$A$1,'Quality check'!$A209-1,'Quality check'!BR$1-1)),"")</f>
        <v/>
      </c>
      <c r="BS209" s="308" t="str">
        <f ca="1">IF(AND(ISNUMBER($A209),ISNUMBER(BS$1)),IF(OFFSET(CountryData!$A$1,'Quality check'!$A209-1,'Quality check'!BS$1-1)=0,"",OFFSET(CountryData!$A$1,'Quality check'!$A209-1,'Quality check'!BS$1-1)),"")</f>
        <v/>
      </c>
      <c r="BT209" s="308" t="str">
        <f ca="1">IF(AND(ISNUMBER($A209),ISNUMBER(BT$1)),IF(OFFSET(CountryData!$A$1,'Quality check'!$A209-1,'Quality check'!BT$1-1)=0,"",OFFSET(CountryData!$A$1,'Quality check'!$A209-1,'Quality check'!BT$1-1)),"")</f>
        <v/>
      </c>
      <c r="BU209" s="308" t="str">
        <f ca="1">IF(AND(ISNUMBER($A209),ISNUMBER(BU$1)),IF(OFFSET(CountryData!$A$1,'Quality check'!$A209-1,'Quality check'!BU$1-1)=0,"",OFFSET(CountryData!$A$1,'Quality check'!$A209-1,'Quality check'!BU$1-1)),"")</f>
        <v/>
      </c>
      <c r="BV209" s="308" t="str">
        <f ca="1">IF(AND(ISNUMBER($A209),ISNUMBER(BV$1)),IF(OFFSET(CountryData!$A$1,'Quality check'!$A209-1,'Quality check'!BV$1-1)=0,"",OFFSET(CountryData!$A$1,'Quality check'!$A209-1,'Quality check'!BV$1-1)),"")</f>
        <v/>
      </c>
      <c r="BW209" s="308" t="str">
        <f ca="1">IF(AND(ISNUMBER($A209),ISNUMBER(BW$1)),IF(OFFSET(CountryData!$A$1,'Quality check'!$A209-1,'Quality check'!BW$1-1)=0,"",OFFSET(CountryData!$A$1,'Quality check'!$A209-1,'Quality check'!BW$1-1)),"")</f>
        <v/>
      </c>
      <c r="BX209" s="202" t="str">
        <f ca="1">IF(AND(ISNUMBER($A209),ISNUMBER(BX$1)),IF(OFFSET(CountryData!$A$1,'Quality check'!$A209-1,'Quality check'!BX$1-1)=0,"",OFFSET(CountryData!$A$1,'Quality check'!$A209-1,'Quality check'!BX$1-1)),"")</f>
        <v/>
      </c>
      <c r="BY209" s="308" t="str">
        <f ca="1">IF(AND(ISNUMBER($A209),ISNUMBER(BY$1)),IF(OFFSET(CountryData!$A$1,'Quality check'!$A209-1,'Quality check'!BY$1-1)=0,"",OFFSET(CountryData!$A$1,'Quality check'!$A209-1,'Quality check'!BY$1-1)),"")</f>
        <v/>
      </c>
      <c r="BZ209" s="308" t="str">
        <f ca="1">IF(AND(ISNUMBER($A209),ISNUMBER(BZ$1)),IF(OFFSET(CountryData!$A$1,'Quality check'!$A209-1,'Quality check'!BZ$1-1)=0,"",OFFSET(CountryData!$A$1,'Quality check'!$A209-1,'Quality check'!BZ$1-1)),"")</f>
        <v/>
      </c>
      <c r="CA209" s="308" t="str">
        <f ca="1">IF(AND(ISNUMBER($A209),ISNUMBER(CA$1)),IF(OFFSET(CountryData!$A$1,'Quality check'!$A209-1,'Quality check'!CA$1-1)=0,"",OFFSET(CountryData!$A$1,'Quality check'!$A209-1,'Quality check'!CA$1-1)),"")</f>
        <v/>
      </c>
      <c r="CB209" s="308" t="str">
        <f ca="1">IF(AND(ISNUMBER($A209),ISNUMBER(CB$1)),IF(OFFSET(CountryData!$A$1,'Quality check'!$A209-1,'Quality check'!CB$1-1)=0,"",OFFSET(CountryData!$A$1,'Quality check'!$A209-1,'Quality check'!CB$1-1)),"")</f>
        <v/>
      </c>
      <c r="CC209" s="308" t="str">
        <f ca="1">IF(AND(ISNUMBER($A209),ISNUMBER(CC$1)),IF(OFFSET(CountryData!$A$1,'Quality check'!$A209-1,'Quality check'!CC$1-1)=0,"",OFFSET(CountryData!$A$1,'Quality check'!$A209-1,'Quality check'!CC$1-1)),"")</f>
        <v/>
      </c>
      <c r="CD209" s="308" t="str">
        <f ca="1">IF(AND(ISNUMBER($A209),ISNUMBER(CD$1)),IF(OFFSET(CountryData!$A$1,'Quality check'!$A209-1,'Quality check'!CD$1-1)=0,"",OFFSET(CountryData!$A$1,'Quality check'!$A209-1,'Quality check'!CD$1-1)),"")</f>
        <v/>
      </c>
      <c r="CE209" s="308" t="str">
        <f ca="1">IF(AND(ISNUMBER($A209),ISNUMBER(CE$1)),IF(OFFSET(CountryData!$A$1,'Quality check'!$A209-1,'Quality check'!CE$1-1)=0,"",OFFSET(CountryData!$A$1,'Quality check'!$A209-1,'Quality check'!CE$1-1)),"")</f>
        <v/>
      </c>
      <c r="CF209" s="308" t="str">
        <f ca="1">IF(AND(ISNUMBER($A209),ISNUMBER(CF$1)),IF(OFFSET(CountryData!$A$1,'Quality check'!$A209-1,'Quality check'!CF$1-1)=0,"",OFFSET(CountryData!$A$1,'Quality check'!$A209-1,'Quality check'!CF$1-1)),"")</f>
        <v/>
      </c>
      <c r="CG209" s="308" t="str">
        <f ca="1">IF(AND(ISNUMBER($A209),ISNUMBER(CG$1)),IF(OFFSET(CountryData!$A$1,'Quality check'!$A209-1,'Quality check'!CG$1-1)=0,"",OFFSET(CountryData!$A$1,'Quality check'!$A209-1,'Quality check'!CG$1-1)),"")</f>
        <v/>
      </c>
      <c r="CH209" s="308" t="str">
        <f ca="1">IF(AND(ISNUMBER($A209),ISNUMBER(CH$1)),IF(OFFSET(CountryData!$A$1,'Quality check'!$A209-1,'Quality check'!CH$1-1)=0,"",OFFSET(CountryData!$A$1,'Quality check'!$A209-1,'Quality check'!CH$1-1)),"")</f>
        <v/>
      </c>
      <c r="CI209" s="308" t="str">
        <f ca="1">IF(AND(ISNUMBER($A209),ISNUMBER(CI$1)),IF(OFFSET(CountryData!$A$1,'Quality check'!$A209-1,'Quality check'!CI$1-1)=0,"",OFFSET(CountryData!$A$1,'Quality check'!$A209-1,'Quality check'!CI$1-1)),"")</f>
        <v/>
      </c>
      <c r="CJ209" s="308" t="str">
        <f ca="1">IF(AND(ISNUMBER($A209),ISNUMBER(CJ$1)),IF(OFFSET(CountryData!$A$1,'Quality check'!$A209-1,'Quality check'!CJ$1-1)=0,"",OFFSET(CountryData!$A$1,'Quality check'!$A209-1,'Quality check'!CJ$1-1)),"")</f>
        <v/>
      </c>
      <c r="CK209" s="202" t="str">
        <f ca="1">IF(AND(ISNUMBER($A209),ISNUMBER(CK$1)),IF(OFFSET(CountryData!$A$1,'Quality check'!$A209-1,'Quality check'!CK$1-1)=0,"",OFFSET(CountryData!$A$1,'Quality check'!$A209-1,'Quality check'!CK$1-1)),"")</f>
        <v/>
      </c>
      <c r="CL209" s="308" t="str">
        <f ca="1">IF(AND(ISNUMBER($A209),ISNUMBER(CL$1)),IF(OFFSET(CountryData!$A$1,'Quality check'!$A209-1,'Quality check'!CL$1-1)=0,"",OFFSET(CountryData!$A$1,'Quality check'!$A209-1,'Quality check'!CL$1-1)),"")</f>
        <v/>
      </c>
      <c r="CM209" s="308" t="str">
        <f ca="1">IF(AND(ISNUMBER($A209),ISNUMBER(CM$1)),IF(OFFSET(CountryData!$A$1,'Quality check'!$A209-1,'Quality check'!CM$1-1)=0,"",OFFSET(CountryData!$A$1,'Quality check'!$A209-1,'Quality check'!CM$1-1)),"")</f>
        <v/>
      </c>
      <c r="CN209" s="308" t="str">
        <f ca="1">IF(AND(ISNUMBER($A209),ISNUMBER(CN$1)),IF(OFFSET(CountryData!$A$1,'Quality check'!$A209-1,'Quality check'!CN$1-1)=0,"",OFFSET(CountryData!$A$1,'Quality check'!$A209-1,'Quality check'!CN$1-1)),"")</f>
        <v/>
      </c>
      <c r="CO209" s="308" t="str">
        <f ca="1">IF(AND(ISNUMBER($A209),ISNUMBER(CO$1)),IF(OFFSET(CountryData!$A$1,'Quality check'!$A209-1,'Quality check'!CO$1-1)=0,"",OFFSET(CountryData!$A$1,'Quality check'!$A209-1,'Quality check'!CO$1-1)),"")</f>
        <v/>
      </c>
      <c r="CP209" s="308" t="str">
        <f ca="1">IF(AND(ISNUMBER($A209),ISNUMBER(CP$1)),IF(OFFSET(CountryData!$A$1,'Quality check'!$A209-1,'Quality check'!CP$1-1)=0,"",OFFSET(CountryData!$A$1,'Quality check'!$A209-1,'Quality check'!CP$1-1)),"")</f>
        <v/>
      </c>
      <c r="CQ209" s="308" t="str">
        <f ca="1">IF(AND(ISNUMBER($A209),ISNUMBER(CQ$1)),IF(OFFSET(CountryData!$A$1,'Quality check'!$A209-1,'Quality check'!CQ$1-1)=0,"",OFFSET(CountryData!$A$1,'Quality check'!$A209-1,'Quality check'!CQ$1-1)),"")</f>
        <v/>
      </c>
      <c r="CR209" s="203" t="str">
        <f ca="1">IF(AND(ISNUMBER($A209),ISNUMBER(CR$1)),IF(OFFSET(CountryData!$A$1,'Quality check'!$A209-1,'Quality check'!CR$1-1)=0,"",OFFSET(CountryData!$A$1,'Quality check'!$A209-1,'Quality check'!CR$1-1)),"")</f>
        <v/>
      </c>
      <c r="CS209" s="203" t="str">
        <f ca="1">IF(AND(ISNUMBER($A209),ISNUMBER(CS$1)),IF(OFFSET(CountryData!$A$1,'Quality check'!$A209-1,'Quality check'!CS$1-1)=0,"",OFFSET(CountryData!$A$1,'Quality check'!$A209-1,'Quality check'!CS$1-1)),"")</f>
        <v/>
      </c>
      <c r="CT209" s="203" t="str">
        <f ca="1">IF(AND(ISNUMBER($A209),ISNUMBER(CT$1)),IF(OFFSET(CountryData!$A$1,'Quality check'!$A209-1,'Quality check'!CT$1-1)=0,"",OFFSET(CountryData!$A$1,'Quality check'!$A209-1,'Quality check'!CT$1-1)),"")</f>
        <v/>
      </c>
      <c r="CU209" s="203" t="str">
        <f ca="1">IF(AND(ISNUMBER($A209),ISNUMBER(CU$1)),IF(OFFSET(CountryData!$A$1,'Quality check'!$A209-1,'Quality check'!CU$1-1)=0,"",OFFSET(CountryData!$A$1,'Quality check'!$A209-1,'Quality check'!CU$1-1)),"")</f>
        <v/>
      </c>
      <c r="CV209" s="203" t="str">
        <f ca="1">IF(AND(ISNUMBER($A209),ISNUMBER(CV$1)),IF(OFFSET(CountryData!$A$1,'Quality check'!$A209-1,'Quality check'!CV$1-1)=0,"",OFFSET(CountryData!$A$1,'Quality check'!$A209-1,'Quality check'!CV$1-1)),"")</f>
        <v/>
      </c>
      <c r="CW209" s="203" t="str">
        <f ca="1">IF(AND(ISNUMBER($A209),ISNUMBER(CW$1)),IF(OFFSET(CountryData!$A$1,'Quality check'!$A209-1,'Quality check'!CW$1-1)=0,"",OFFSET(CountryData!$A$1,'Quality check'!$A209-1,'Quality check'!CW$1-1)),"")</f>
        <v/>
      </c>
      <c r="CX209" s="203" t="str">
        <f ca="1">IF(AND(ISNUMBER($A209),ISNUMBER(CX$1)),IF(OFFSET(CountryData!$A$1,'Quality check'!$A209-1,'Quality check'!CX$1-1)=0,"",OFFSET(CountryData!$A$1,'Quality check'!$A209-1,'Quality check'!CX$1-1)),"")</f>
        <v/>
      </c>
      <c r="CY209" s="203" t="str">
        <f ca="1">IF(AND(ISNUMBER($A209),ISNUMBER(CY$1)),IF(OFFSET(CountryData!$A$1,'Quality check'!$A209-1,'Quality check'!CY$1-1)=0,"",OFFSET(CountryData!$A$1,'Quality check'!$A209-1,'Quality check'!CY$1-1)),"")</f>
        <v/>
      </c>
      <c r="CZ209" s="308" t="str">
        <f ca="1">IF(AND(ISNUMBER($A209),ISNUMBER(CZ$1)),IF(OFFSET(CountryData!$A$1,'Quality check'!$A209-1,'Quality check'!CZ$1-1)=0,"",OFFSET(CountryData!$A$1,'Quality check'!$A209-1,'Quality check'!CZ$1-1)),"")</f>
        <v/>
      </c>
      <c r="DA209" s="308" t="str">
        <f ca="1">IF(AND(ISNUMBER($A209),ISNUMBER(DA$1)),IF(OFFSET(CountryData!$A$1,'Quality check'!$A209-1,'Quality check'!DA$1-1)=0,"",OFFSET(CountryData!$A$1,'Quality check'!$A209-1,'Quality check'!DA$1-1)),"")</f>
        <v/>
      </c>
      <c r="DB209" s="202" t="str">
        <f ca="1">IF(AND(ISNUMBER($A209),ISNUMBER(DB$1)),IF(OFFSET(CountryData!$A$1,'Quality check'!$A209-1,'Quality check'!DB$1-1)=0,"",OFFSET(CountryData!$A$1,'Quality check'!$A209-1,'Quality check'!DB$1-1)),"")</f>
        <v/>
      </c>
      <c r="DC209" s="308" t="str">
        <f ca="1">IF(AND(ISNUMBER($A209),ISNUMBER(DC$1)),IF(OFFSET(CountryData!$A$1,'Quality check'!$A209-1,'Quality check'!DC$1-1)=0,"",OFFSET(CountryData!$A$1,'Quality check'!$A209-1,'Quality check'!DC$1-1)),"")</f>
        <v/>
      </c>
      <c r="DD209" s="308" t="str">
        <f ca="1">IF(AND(ISNUMBER($A209),ISNUMBER(DD$1)),IF(OFFSET(CountryData!$A$1,'Quality check'!$A209-1,'Quality check'!DD$1-1)=0,"",OFFSET(CountryData!$A$1,'Quality check'!$A209-1,'Quality check'!DD$1-1)),"")</f>
        <v/>
      </c>
      <c r="DE209" s="202" t="str">
        <f ca="1">IF(AND(ISNUMBER($A209),ISNUMBER(DE$1)),IF(OFFSET(CountryData!$A$1,'Quality check'!$A209-1,'Quality check'!DE$1-1)=0,"",OFFSET(CountryData!$A$1,'Quality check'!$A209-1,'Quality check'!DE$1-1)),"")</f>
        <v/>
      </c>
      <c r="DF209" s="203" t="str">
        <f ca="1">IF(AND(ISNUMBER($A209),ISNUMBER(DF$1)),IF(OFFSET(CountryData!$A$1,'Quality check'!$A209-1,'Quality check'!DF$1-1)=0,"",OFFSET(CountryData!$A$1,'Quality check'!$A209-1,'Quality check'!DF$1-1)),"")</f>
        <v/>
      </c>
      <c r="DG209" s="308" t="str">
        <f ca="1">IF(AND(ISNUMBER($A209),ISNUMBER(DG$1)),IF(OFFSET(CountryData!$A$1,'Quality check'!$A209-1,'Quality check'!DG$1-1)=0,"",OFFSET(CountryData!$A$1,'Quality check'!$A209-1,'Quality check'!DG$1-1)),"")</f>
        <v/>
      </c>
      <c r="DH209" s="203" t="str">
        <f ca="1">IF(AND(ISNUMBER($A209),ISNUMBER(DH$1)),IF(OFFSET(CountryData!$A$1,'Quality check'!$A209-1,'Quality check'!DH$1-1)=0,"",OFFSET(CountryData!$A$1,'Quality check'!$A209-1,'Quality check'!DH$1-1)),"")</f>
        <v/>
      </c>
      <c r="DI209" s="308" t="str">
        <f ca="1">IF(AND(ISNUMBER($A209),ISNUMBER(DI$1)),IF(OFFSET(CountryData!$A$1,'Quality check'!$A209-1,'Quality check'!DI$1-1)=0,"",OFFSET(CountryData!$A$1,'Quality check'!$A209-1,'Quality check'!DI$1-1)),"")</f>
        <v/>
      </c>
      <c r="DJ209" s="308" t="str">
        <f ca="1">IF(AND(ISNUMBER($A209),ISNUMBER(DJ$1)),IF(OFFSET(CountryData!$A$1,'Quality check'!$A209-1,'Quality check'!DJ$1-1)=0,"",OFFSET(CountryData!$A$1,'Quality check'!$A209-1,'Quality check'!DJ$1-1)),"")</f>
        <v/>
      </c>
      <c r="DK209" s="203" t="str">
        <f ca="1">IF(AND(ISNUMBER($A209),ISNUMBER(DK$1)),IF(OFFSET(CountryData!$A$1,'Quality check'!$A209-1,'Quality check'!DK$1-1)=0,"",OFFSET(CountryData!$A$1,'Quality check'!$A209-1,'Quality check'!DK$1-1)),"")</f>
        <v/>
      </c>
      <c r="DL209" s="203" t="str">
        <f ca="1">IF(AND(ISNUMBER($A209),ISNUMBER(DL$1)),IF(OFFSET(CountryData!$A$1,'Quality check'!$A209-1,'Quality check'!DL$1-1)=0,"",OFFSET(CountryData!$A$1,'Quality check'!$A209-1,'Quality check'!DL$1-1)),"")</f>
        <v/>
      </c>
      <c r="DM209" s="203" t="str">
        <f ca="1">IF(AND(ISNUMBER($A209),ISNUMBER(DM$1)),IF(OFFSET(CountryData!$A$1,'Quality check'!$A209-1,'Quality check'!DM$1-1)=0,"",OFFSET(CountryData!$A$1,'Quality check'!$A209-1,'Quality check'!DM$1-1)),"")</f>
        <v/>
      </c>
      <c r="DN209" s="203" t="str">
        <f ca="1">IF(AND(ISNUMBER($A209),ISNUMBER(DN$1)),IF(OFFSET(CountryData!$A$1,'Quality check'!$A209-1,'Quality check'!DN$1-1)=0,"",OFFSET(CountryData!$A$1,'Quality check'!$A209-1,'Quality check'!DN$1-1)),"")</f>
        <v/>
      </c>
      <c r="DO209" t="str">
        <f ca="1">IF(AND(ISNUMBER($A209),ISNUMBER(DO$1)),IF(OFFSET(CountryData!$A$1,'Quality check'!$A209-1,'Quality check'!DO$1-1)=0,"",OFFSET(CountryData!$A$1,'Quality check'!$A209-1,'Quality check'!DO$1-1)),"")</f>
        <v/>
      </c>
      <c r="DP209" t="str">
        <f ca="1">IF(AND(ISNUMBER($A209),ISNUMBER(DP$1)),IF(OFFSET(CountryData!$A$1,'Quality check'!$A209-1,'Quality check'!DP$1-1)=0,"",OFFSET(CountryData!$A$1,'Quality check'!$A209-1,'Quality check'!DP$1-1)),"")</f>
        <v/>
      </c>
      <c r="EF209" t="str">
        <f t="shared" si="17"/>
        <v/>
      </c>
      <c r="EG209" t="str">
        <f t="shared" si="18"/>
        <v/>
      </c>
      <c r="EH209" t="str">
        <f t="shared" si="16"/>
        <v/>
      </c>
    </row>
    <row r="210" spans="1:138" x14ac:dyDescent="0.25">
      <c r="A210" s="114" t="str">
        <f>IF(ISNUMBER(MATCH(C210,CountryData!$EM:$EM,0)),MATCH(C210,CountryData!$EM:$EM,0),"")</f>
        <v/>
      </c>
      <c r="F210" s="203" t="str">
        <f ca="1">IF(AND(ISNUMBER($A210),ISNUMBER(F$1)),IF(OFFSET(CountryData!$A$1,'Quality check'!$A210-1,'Quality check'!F$1-1)=0,"",OFFSET(CountryData!$A$1,'Quality check'!$A210-1,'Quality check'!F$1-1)),"")</f>
        <v/>
      </c>
      <c r="G210" s="203" t="str">
        <f ca="1">IF(AND(ISNUMBER($A210),ISNUMBER(G$1)),IF(OFFSET(CountryData!$A$1,'Quality check'!$A210-1,'Quality check'!G$1-1)=0,"",OFFSET(CountryData!$A$1,'Quality check'!$A210-1,'Quality check'!G$1-1)),"")</f>
        <v/>
      </c>
      <c r="H210" s="202" t="str">
        <f ca="1">IF(AND(ISNUMBER($A210),ISNUMBER(H$1)),IF(OFFSET(CountryData!$A$1,'Quality check'!$A210-1,'Quality check'!H$1-1)=0,"",OFFSET(CountryData!$A$1,'Quality check'!$A210-1,'Quality check'!H$1-1)),"")</f>
        <v/>
      </c>
      <c r="I210" s="202" t="str">
        <f ca="1">IF(AND(ISNUMBER($A210),ISNUMBER(I$1)),IF(OFFSET(CountryData!$A$1,'Quality check'!$A210-1,'Quality check'!I$1-1)=0,"",OFFSET(CountryData!$A$1,'Quality check'!$A210-1,'Quality check'!I$1-1)),"")</f>
        <v/>
      </c>
      <c r="J210" s="203" t="str">
        <f ca="1">IF(AND(ISNUMBER($A210),ISNUMBER(J$1)),IF(OFFSET(CountryData!$A$1,'Quality check'!$A210-1,'Quality check'!J$1-1)=0,"",OFFSET(CountryData!$A$1,'Quality check'!$A210-1,'Quality check'!J$1-1)),"")</f>
        <v/>
      </c>
      <c r="K210" s="203" t="str">
        <f ca="1">IF(AND(ISNUMBER($A210),ISNUMBER(K$1)),IF(OFFSET(CountryData!$A$1,'Quality check'!$A210-1,'Quality check'!K$1-1)=0,"",OFFSET(CountryData!$A$1,'Quality check'!$A210-1,'Quality check'!K$1-1)),"")</f>
        <v/>
      </c>
      <c r="L210" s="203" t="str">
        <f ca="1">IF(AND(ISNUMBER($A210),ISNUMBER(L$1)),IF(OFFSET(CountryData!$A$1,'Quality check'!$A210-1,'Quality check'!L$1-1)=0,"",OFFSET(CountryData!$A$1,'Quality check'!$A210-1,'Quality check'!L$1-1)),"")</f>
        <v/>
      </c>
      <c r="M210" s="203" t="str">
        <f ca="1">IF(AND(ISNUMBER($A210),ISNUMBER(M$1)),IF(OFFSET(CountryData!$A$1,'Quality check'!$A210-1,'Quality check'!M$1-1)=0,"",OFFSET(CountryData!$A$1,'Quality check'!$A210-1,'Quality check'!M$1-1)),"")</f>
        <v/>
      </c>
      <c r="N210" s="203" t="str">
        <f ca="1">IF(AND(ISNUMBER($A210),ISNUMBER(N$1)),IF(OFFSET(CountryData!$A$1,'Quality check'!$A210-1,'Quality check'!N$1-1)=0,"",OFFSET(CountryData!$A$1,'Quality check'!$A210-1,'Quality check'!N$1-1)),"")</f>
        <v/>
      </c>
      <c r="O210" s="203" t="str">
        <f ca="1">IF(AND(ISNUMBER($A210),ISNUMBER(O$1)),IF(OFFSET(CountryData!$A$1,'Quality check'!$A210-1,'Quality check'!O$1-1)=0,"",OFFSET(CountryData!$A$1,'Quality check'!$A210-1,'Quality check'!O$1-1)),"")</f>
        <v/>
      </c>
      <c r="P210" s="203" t="str">
        <f ca="1">IF(AND(ISNUMBER($A210),ISNUMBER(P$1)),IF(OFFSET(CountryData!$A$1,'Quality check'!$A210-1,'Quality check'!P$1-1)=0,"",OFFSET(CountryData!$A$1,'Quality check'!$A210-1,'Quality check'!P$1-1)),"")</f>
        <v/>
      </c>
      <c r="Q210" s="203" t="str">
        <f ca="1">IF(AND(ISNUMBER($A210),ISNUMBER(Q$1)),IF(OFFSET(CountryData!$A$1,'Quality check'!$A210-1,'Quality check'!Q$1-1)=0,"",OFFSET(CountryData!$A$1,'Quality check'!$A210-1,'Quality check'!Q$1-1)),"")</f>
        <v/>
      </c>
      <c r="R210" s="203" t="str">
        <f ca="1">IF(AND(ISNUMBER($A210),ISNUMBER(R$1)),IF(OFFSET(CountryData!$A$1,'Quality check'!$A210-1,'Quality check'!R$1-1)=0,"",OFFSET(CountryData!$A$1,'Quality check'!$A210-1,'Quality check'!R$1-1)),"")</f>
        <v/>
      </c>
      <c r="S210" s="203" t="str">
        <f ca="1">IF(AND(ISNUMBER($A210),ISNUMBER(S$1)),IF(OFFSET(CountryData!$A$1,'Quality check'!$A210-1,'Quality check'!S$1-1)=0,"",OFFSET(CountryData!$A$1,'Quality check'!$A210-1,'Quality check'!S$1-1)),"")</f>
        <v/>
      </c>
      <c r="T210" s="202" t="str">
        <f ca="1">IF(AND(ISNUMBER($A210),ISNUMBER(T$1)),IF(OFFSET(CountryData!$A$1,'Quality check'!$A210-1,'Quality check'!T$1-1)=0,"",OFFSET(CountryData!$A$1,'Quality check'!$A210-1,'Quality check'!T$1-1)),"")</f>
        <v/>
      </c>
      <c r="U210" s="203" t="str">
        <f ca="1">IF(AND(ISNUMBER($A210),ISNUMBER(U$1)),IF(OFFSET(CountryData!$A$1,'Quality check'!$A210-1,'Quality check'!U$1-1)=0,"",OFFSET(CountryData!$A$1,'Quality check'!$A210-1,'Quality check'!U$1-1)),"")</f>
        <v/>
      </c>
      <c r="V210" s="203" t="str">
        <f ca="1">IF(AND(ISNUMBER($A210),ISNUMBER(V$1)),IF(OFFSET(CountryData!$A$1,'Quality check'!$A210-1,'Quality check'!V$1-1)=0,"",OFFSET(CountryData!$A$1,'Quality check'!$A210-1,'Quality check'!V$1-1)),"")</f>
        <v/>
      </c>
      <c r="W210" s="202" t="str">
        <f ca="1">IF(AND(ISNUMBER($A210),ISNUMBER(W$1)),IF(OFFSET(CountryData!$A$1,'Quality check'!$A210-1,'Quality check'!W$1-1)=0,"",OFFSET(CountryData!$A$1,'Quality check'!$A210-1,'Quality check'!W$1-1)),"")</f>
        <v/>
      </c>
      <c r="X210" s="202" t="str">
        <f ca="1">IF(AND(ISNUMBER($A210),ISNUMBER(X$1)),IF(OFFSET(CountryData!$A$1,'Quality check'!$A210-1,'Quality check'!X$1-1)=0,"",OFFSET(CountryData!$A$1,'Quality check'!$A210-1,'Quality check'!X$1-1)),"")</f>
        <v/>
      </c>
      <c r="Y210" s="202" t="str">
        <f ca="1">IF(AND(ISNUMBER($A210),ISNUMBER(Y$1)),IF(OFFSET(CountryData!$A$1,'Quality check'!$A210-1,'Quality check'!Y$1-1)=0,"",OFFSET(CountryData!$A$1,'Quality check'!$A210-1,'Quality check'!Y$1-1)),"")</f>
        <v/>
      </c>
      <c r="Z210" s="202" t="str">
        <f ca="1">IF(AND(ISNUMBER($A210),ISNUMBER(Z$1)),IF(OFFSET(CountryData!$A$1,'Quality check'!$A210-1,'Quality check'!Z$1-1)=0,"",OFFSET(CountryData!$A$1,'Quality check'!$A210-1,'Quality check'!Z$1-1)),"")</f>
        <v/>
      </c>
      <c r="AA210" s="203" t="str">
        <f ca="1">IF(AND(ISNUMBER($A210),ISNUMBER(AA$1)),IF(OFFSET(CountryData!$A$1,'Quality check'!$A210-1,'Quality check'!AA$1-1)=0,"",OFFSET(CountryData!$A$1,'Quality check'!$A210-1,'Quality check'!AA$1-1)),"")</f>
        <v/>
      </c>
      <c r="AB210" s="203" t="str">
        <f ca="1">IF(AND(ISNUMBER($A210),ISNUMBER(AB$1)),IF(OFFSET(CountryData!$A$1,'Quality check'!$A210-1,'Quality check'!AB$1-1)=0,"",OFFSET(CountryData!$A$1,'Quality check'!$A210-1,'Quality check'!AB$1-1)),"")</f>
        <v/>
      </c>
      <c r="AC210" s="203" t="str">
        <f ca="1">IF(AND(ISNUMBER($A210),ISNUMBER(AC$1)),IF(OFFSET(CountryData!$A$1,'Quality check'!$A210-1,'Quality check'!AC$1-1)=0,"",OFFSET(CountryData!$A$1,'Quality check'!$A210-1,'Quality check'!AC$1-1)),"")</f>
        <v/>
      </c>
      <c r="AD210" s="203" t="str">
        <f ca="1">IF(AND(ISNUMBER($A210),ISNUMBER(AD$1)),IF(OFFSET(CountryData!$A$1,'Quality check'!$A210-1,'Quality check'!AD$1-1)=0,"",OFFSET(CountryData!$A$1,'Quality check'!$A210-1,'Quality check'!AD$1-1)),"")</f>
        <v/>
      </c>
      <c r="AE210" s="202" t="str">
        <f ca="1">IF(AND(ISNUMBER($A210),ISNUMBER(AE$1)),IF(OFFSET(CountryData!$A$1,'Quality check'!$A210-1,'Quality check'!AE$1-1)=0,"",OFFSET(CountryData!$A$1,'Quality check'!$A210-1,'Quality check'!AE$1-1)),"")</f>
        <v/>
      </c>
      <c r="AF210" s="308" t="str">
        <f ca="1">IF(AND(ISNUMBER($A210),ISNUMBER(AF$1)),IF(OFFSET(CountryData!$A$1,'Quality check'!$A210-1,'Quality check'!AF$1-1)=0,"",OFFSET(CountryData!$A$1,'Quality check'!$A210-1,'Quality check'!AF$1-1)),"")</f>
        <v/>
      </c>
      <c r="AG210" s="203" t="str">
        <f ca="1">IF(AND(ISNUMBER($A210),ISNUMBER(AG$1)),IF(OFFSET(CountryData!$A$1,'Quality check'!$A210-1,'Quality check'!AG$1-1)=0,"",OFFSET(CountryData!$A$1,'Quality check'!$A210-1,'Quality check'!AG$1-1)),"")</f>
        <v/>
      </c>
      <c r="AH210" s="203" t="str">
        <f ca="1">IF(AND(ISNUMBER($A210),ISNUMBER(AH$1)),IF(OFFSET(CountryData!$A$1,'Quality check'!$A210-1,'Quality check'!AH$1-1)=0,"",OFFSET(CountryData!$A$1,'Quality check'!$A210-1,'Quality check'!AH$1-1)),"")</f>
        <v/>
      </c>
      <c r="AI210" s="203" t="str">
        <f ca="1">IF(AND(ISNUMBER($A210),ISNUMBER(AI$1)),IF(OFFSET(CountryData!$A$1,'Quality check'!$A210-1,'Quality check'!AI$1-1)=0,"",OFFSET(CountryData!$A$1,'Quality check'!$A210-1,'Quality check'!AI$1-1)),"")</f>
        <v/>
      </c>
      <c r="AJ210" s="202" t="str">
        <f ca="1">IF(AND(ISNUMBER($A210),ISNUMBER(AJ$1)),IF(OFFSET(CountryData!$A$1,'Quality check'!$A210-1,'Quality check'!AJ$1-1)=0,"",OFFSET(CountryData!$A$1,'Quality check'!$A210-1,'Quality check'!AJ$1-1)),"")</f>
        <v/>
      </c>
      <c r="AK210" s="202" t="str">
        <f ca="1">IF(AND(ISNUMBER($A210),ISNUMBER(AK$1)),IF(OFFSET(CountryData!$A$1,'Quality check'!$A210-1,'Quality check'!AK$1-1)=0,"",OFFSET(CountryData!$A$1,'Quality check'!$A210-1,'Quality check'!AK$1-1)),"")</f>
        <v/>
      </c>
      <c r="AL210" s="202" t="str">
        <f ca="1">IF(AND(ISNUMBER($A210),ISNUMBER(AL$1)),IF(OFFSET(CountryData!$A$1,'Quality check'!$A210-1,'Quality check'!AL$1-1)=0,"",OFFSET(CountryData!$A$1,'Quality check'!$A210-1,'Quality check'!AL$1-1)),"")</f>
        <v/>
      </c>
      <c r="AM210" s="202" t="str">
        <f ca="1">IF(AND(ISNUMBER($A210),ISNUMBER(AM$1)),IF(OFFSET(CountryData!$A$1,'Quality check'!$A210-1,'Quality check'!AM$1-1)=0,"",OFFSET(CountryData!$A$1,'Quality check'!$A210-1,'Quality check'!AM$1-1)),"")</f>
        <v/>
      </c>
      <c r="AN210" s="202" t="str">
        <f ca="1">IF(AND(ISNUMBER($A210),ISNUMBER(AN$1)),IF(OFFSET(CountryData!$A$1,'Quality check'!$A210-1,'Quality check'!AN$1-1)=0,"",OFFSET(CountryData!$A$1,'Quality check'!$A210-1,'Quality check'!AN$1-1)),"")</f>
        <v/>
      </c>
      <c r="AO210" s="203" t="str">
        <f ca="1">IF(AND(ISNUMBER($A210),ISNUMBER(AO$1)),IF(OFFSET(CountryData!$A$1,'Quality check'!$A210-1,'Quality check'!AO$1-1)=0,"",OFFSET(CountryData!$A$1,'Quality check'!$A210-1,'Quality check'!AO$1-1)),"")</f>
        <v/>
      </c>
      <c r="AP210" s="203" t="str">
        <f ca="1">IF(AND(ISNUMBER($A210),ISNUMBER(AP$1)),IF(OFFSET(CountryData!$A$1,'Quality check'!$A210-1,'Quality check'!AP$1-1)=0,"",OFFSET(CountryData!$A$1,'Quality check'!$A210-1,'Quality check'!AP$1-1)),"")</f>
        <v/>
      </c>
      <c r="AQ210" s="202" t="str">
        <f ca="1">IF(AND(ISNUMBER($A210),ISNUMBER(AQ$1)),IF(OFFSET(CountryData!$A$1,'Quality check'!$A210-1,'Quality check'!AQ$1-1)=0,"",OFFSET(CountryData!$A$1,'Quality check'!$A210-1,'Quality check'!AQ$1-1)),"")</f>
        <v/>
      </c>
      <c r="AR210" s="202" t="str">
        <f ca="1">IF(AND(ISNUMBER($A210),ISNUMBER(AR$1)),IF(OFFSET(CountryData!$A$1,'Quality check'!$A210-1,'Quality check'!AR$1-1)=0,"",OFFSET(CountryData!$A$1,'Quality check'!$A210-1,'Quality check'!AR$1-1)),"")</f>
        <v/>
      </c>
      <c r="AS210" s="202" t="str">
        <f ca="1">IF(AND(ISNUMBER($A210),ISNUMBER(AS$1)),IF(OFFSET(CountryData!$A$1,'Quality check'!$A210-1,'Quality check'!AS$1-1)=0,"",OFFSET(CountryData!$A$1,'Quality check'!$A210-1,'Quality check'!AS$1-1)),"")</f>
        <v/>
      </c>
      <c r="AT210" s="202" t="str">
        <f ca="1">IF(AND(ISNUMBER($A210),ISNUMBER(AT$1)),IF(OFFSET(CountryData!$A$1,'Quality check'!$A210-1,'Quality check'!AT$1-1)=0,"",OFFSET(CountryData!$A$1,'Quality check'!$A210-1,'Quality check'!AT$1-1)),"")</f>
        <v/>
      </c>
      <c r="AU210" s="202" t="str">
        <f ca="1">IF(AND(ISNUMBER($A210),ISNUMBER(AU$1)),IF(OFFSET(CountryData!$A$1,'Quality check'!$A210-1,'Quality check'!AU$1-1)=0,"",OFFSET(CountryData!$A$1,'Quality check'!$A210-1,'Quality check'!AU$1-1)),"")</f>
        <v/>
      </c>
      <c r="AV210" s="202" t="str">
        <f ca="1">IF(AND(ISNUMBER($A210),ISNUMBER(AV$1)),IF(OFFSET(CountryData!$A$1,'Quality check'!$A210-1,'Quality check'!AV$1-1)=0,"",OFFSET(CountryData!$A$1,'Quality check'!$A210-1,'Quality check'!AV$1-1)),"")</f>
        <v/>
      </c>
      <c r="AW210" s="203" t="str">
        <f ca="1">IF(AND(ISNUMBER($A210),ISNUMBER(AW$1)),IF(OFFSET(CountryData!$A$1,'Quality check'!$A210-1,'Quality check'!AW$1-1)=0,"",OFFSET(CountryData!$A$1,'Quality check'!$A210-1,'Quality check'!AW$1-1)),"")</f>
        <v/>
      </c>
      <c r="AX210" s="203" t="str">
        <f ca="1">IF(AND(ISNUMBER($A210),ISNUMBER(AX$1)),IF(OFFSET(CountryData!$A$1,'Quality check'!$A210-1,'Quality check'!AX$1-1)=0,"",OFFSET(CountryData!$A$1,'Quality check'!$A210-1,'Quality check'!AX$1-1)),"")</f>
        <v/>
      </c>
      <c r="AY210" s="202" t="str">
        <f ca="1">IF(AND(ISNUMBER($A210),ISNUMBER(AY$1)),IF(OFFSET(CountryData!$A$1,'Quality check'!$A210-1,'Quality check'!AY$1-1)=0,"",OFFSET(CountryData!$A$1,'Quality check'!$A210-1,'Quality check'!AY$1-1)),"")</f>
        <v/>
      </c>
      <c r="AZ210" s="202" t="str">
        <f ca="1">IF(AND(ISNUMBER($A210),ISNUMBER(AZ$1)),IF(OFFSET(CountryData!$A$1,'Quality check'!$A210-1,'Quality check'!AZ$1-1)=0,"",OFFSET(CountryData!$A$1,'Quality check'!$A210-1,'Quality check'!AZ$1-1)),"")</f>
        <v/>
      </c>
      <c r="BA210" s="202" t="str">
        <f ca="1">IF(AND(ISNUMBER($A210),ISNUMBER(BA$1)),IF(OFFSET(CountryData!$A$1,'Quality check'!$A210-1,'Quality check'!BA$1-1)=0,"",OFFSET(CountryData!$A$1,'Quality check'!$A210-1,'Quality check'!BA$1-1)),"")</f>
        <v/>
      </c>
      <c r="BB210" s="202" t="str">
        <f ca="1">IF(AND(ISNUMBER($A210),ISNUMBER(BB$1)),IF(OFFSET(CountryData!$A$1,'Quality check'!$A210-1,'Quality check'!BB$1-1)=0,"",OFFSET(CountryData!$A$1,'Quality check'!$A210-1,'Quality check'!BB$1-1)),"")</f>
        <v/>
      </c>
      <c r="BC210" s="202" t="str">
        <f ca="1">IF(AND(ISNUMBER($A210),ISNUMBER(BC$1)),IF(OFFSET(CountryData!$A$1,'Quality check'!$A210-1,'Quality check'!BC$1-1)=0,"",OFFSET(CountryData!$A$1,'Quality check'!$A210-1,'Quality check'!BC$1-1)),"")</f>
        <v/>
      </c>
      <c r="BD210" s="313" t="str">
        <f ca="1">IF(AND(ISNUMBER($A210),ISNUMBER(BD$1)),IF(OFFSET(CountryData!$A$1,'Quality check'!$A210-1,'Quality check'!BD$1-1)=0,"",OFFSET(CountryData!$A$1,'Quality check'!$A210-1,'Quality check'!BD$1-1)),"")</f>
        <v/>
      </c>
      <c r="BE210" s="313" t="str">
        <f ca="1">IF(AND(ISNUMBER($A210),ISNUMBER(BE$1)),IF(OFFSET(CountryData!$A$1,'Quality check'!$A210-1,'Quality check'!BE$1-1)=0,"",OFFSET(CountryData!$A$1,'Quality check'!$A210-1,'Quality check'!BE$1-1)),"")</f>
        <v/>
      </c>
      <c r="BF210" s="313" t="str">
        <f ca="1">IF(AND(ISNUMBER($A210),ISNUMBER(BF$1)),IF(OFFSET(CountryData!$A$1,'Quality check'!$A210-1,'Quality check'!BF$1-1)=0,"",OFFSET(CountryData!$A$1,'Quality check'!$A210-1,'Quality check'!BF$1-1)),"")</f>
        <v/>
      </c>
      <c r="BG210" s="203" t="str">
        <f ca="1">IF(AND(ISNUMBER($A210),ISNUMBER(BG$1)),IF(OFFSET(CountryData!$A$1,'Quality check'!$A210-1,'Quality check'!BG$1-1)=0,"",OFFSET(CountryData!$A$1,'Quality check'!$A210-1,'Quality check'!BG$1-1)),"")</f>
        <v/>
      </c>
      <c r="BH210" s="202" t="str">
        <f ca="1">IF(AND(ISNUMBER($A210),ISNUMBER(BH$1)),IF(OFFSET(CountryData!$A$1,'Quality check'!$A210-1,'Quality check'!BH$1-1)=0,"",OFFSET(CountryData!$A$1,'Quality check'!$A210-1,'Quality check'!BH$1-1)),"")</f>
        <v/>
      </c>
      <c r="BI210" s="203" t="str">
        <f ca="1">IF(AND(ISNUMBER($A210),ISNUMBER(BI$1)),IF(OFFSET(CountryData!$A$1,'Quality check'!$A210-1,'Quality check'!BI$1-1)=0,"",OFFSET(CountryData!$A$1,'Quality check'!$A210-1,'Quality check'!BI$1-1)),"")</f>
        <v/>
      </c>
      <c r="BJ210" s="202" t="str">
        <f ca="1">IF(AND(ISNUMBER($A210),ISNUMBER(BJ$1)),IF(OFFSET(CountryData!$A$1,'Quality check'!$A210-1,'Quality check'!BJ$1-1)=0,"",OFFSET(CountryData!$A$1,'Quality check'!$A210-1,'Quality check'!BJ$1-1)),"")</f>
        <v/>
      </c>
      <c r="BK210" s="202" t="str">
        <f ca="1">IF(AND(ISNUMBER($A210),ISNUMBER(BK$1)),IF(OFFSET(CountryData!$A$1,'Quality check'!$A210-1,'Quality check'!BK$1-1)=0,"",OFFSET(CountryData!$A$1,'Quality check'!$A210-1,'Quality check'!BK$1-1)),"")</f>
        <v/>
      </c>
      <c r="BL210" s="308" t="str">
        <f ca="1">IF(AND(ISNUMBER($A210),ISNUMBER(BL$1)),IF(OFFSET(CountryData!$A$1,'Quality check'!$A210-1,'Quality check'!BL$1-1)=0,"",OFFSET(CountryData!$A$1,'Quality check'!$A210-1,'Quality check'!BL$1-1)),"")</f>
        <v/>
      </c>
      <c r="BM210" s="308" t="str">
        <f ca="1">IF(AND(ISNUMBER($A210),ISNUMBER(BM$1)),IF(OFFSET(CountryData!$A$1,'Quality check'!$A210-1,'Quality check'!BM$1-1)=0,"",OFFSET(CountryData!$A$1,'Quality check'!$A210-1,'Quality check'!BM$1-1)),"")</f>
        <v/>
      </c>
      <c r="BN210" s="308" t="str">
        <f ca="1">IF(AND(ISNUMBER($A210),ISNUMBER(BN$1)),IF(OFFSET(CountryData!$A$1,'Quality check'!$A210-1,'Quality check'!BN$1-1)=0,"",OFFSET(CountryData!$A$1,'Quality check'!$A210-1,'Quality check'!BN$1-1)),"")</f>
        <v/>
      </c>
      <c r="BO210" s="308" t="str">
        <f ca="1">IF(AND(ISNUMBER($A210),ISNUMBER(BO$1)),IF(OFFSET(CountryData!$A$1,'Quality check'!$A210-1,'Quality check'!BO$1-1)=0,"",OFFSET(CountryData!$A$1,'Quality check'!$A210-1,'Quality check'!BO$1-1)),"")</f>
        <v/>
      </c>
      <c r="BP210" s="308" t="str">
        <f ca="1">IF(AND(ISNUMBER($A210),ISNUMBER(BP$1)),IF(OFFSET(CountryData!$A$1,'Quality check'!$A210-1,'Quality check'!BP$1-1)=0,"",OFFSET(CountryData!$A$1,'Quality check'!$A210-1,'Quality check'!BP$1-1)),"")</f>
        <v/>
      </c>
      <c r="BQ210" s="308" t="str">
        <f ca="1">IF(AND(ISNUMBER($A210),ISNUMBER(BQ$1)),IF(OFFSET(CountryData!$A$1,'Quality check'!$A210-1,'Quality check'!BQ$1-1)=0,"",OFFSET(CountryData!$A$1,'Quality check'!$A210-1,'Quality check'!BQ$1-1)),"")</f>
        <v/>
      </c>
      <c r="BR210" s="308" t="str">
        <f ca="1">IF(AND(ISNUMBER($A210),ISNUMBER(BR$1)),IF(OFFSET(CountryData!$A$1,'Quality check'!$A210-1,'Quality check'!BR$1-1)=0,"",OFFSET(CountryData!$A$1,'Quality check'!$A210-1,'Quality check'!BR$1-1)),"")</f>
        <v/>
      </c>
      <c r="BS210" s="308" t="str">
        <f ca="1">IF(AND(ISNUMBER($A210),ISNUMBER(BS$1)),IF(OFFSET(CountryData!$A$1,'Quality check'!$A210-1,'Quality check'!BS$1-1)=0,"",OFFSET(CountryData!$A$1,'Quality check'!$A210-1,'Quality check'!BS$1-1)),"")</f>
        <v/>
      </c>
      <c r="BT210" s="308" t="str">
        <f ca="1">IF(AND(ISNUMBER($A210),ISNUMBER(BT$1)),IF(OFFSET(CountryData!$A$1,'Quality check'!$A210-1,'Quality check'!BT$1-1)=0,"",OFFSET(CountryData!$A$1,'Quality check'!$A210-1,'Quality check'!BT$1-1)),"")</f>
        <v/>
      </c>
      <c r="BU210" s="308" t="str">
        <f ca="1">IF(AND(ISNUMBER($A210),ISNUMBER(BU$1)),IF(OFFSET(CountryData!$A$1,'Quality check'!$A210-1,'Quality check'!BU$1-1)=0,"",OFFSET(CountryData!$A$1,'Quality check'!$A210-1,'Quality check'!BU$1-1)),"")</f>
        <v/>
      </c>
      <c r="BV210" s="308" t="str">
        <f ca="1">IF(AND(ISNUMBER($A210),ISNUMBER(BV$1)),IF(OFFSET(CountryData!$A$1,'Quality check'!$A210-1,'Quality check'!BV$1-1)=0,"",OFFSET(CountryData!$A$1,'Quality check'!$A210-1,'Quality check'!BV$1-1)),"")</f>
        <v/>
      </c>
      <c r="BW210" s="308" t="str">
        <f ca="1">IF(AND(ISNUMBER($A210),ISNUMBER(BW$1)),IF(OFFSET(CountryData!$A$1,'Quality check'!$A210-1,'Quality check'!BW$1-1)=0,"",OFFSET(CountryData!$A$1,'Quality check'!$A210-1,'Quality check'!BW$1-1)),"")</f>
        <v/>
      </c>
      <c r="BX210" s="202" t="str">
        <f ca="1">IF(AND(ISNUMBER($A210),ISNUMBER(BX$1)),IF(OFFSET(CountryData!$A$1,'Quality check'!$A210-1,'Quality check'!BX$1-1)=0,"",OFFSET(CountryData!$A$1,'Quality check'!$A210-1,'Quality check'!BX$1-1)),"")</f>
        <v/>
      </c>
      <c r="BY210" s="308" t="str">
        <f ca="1">IF(AND(ISNUMBER($A210),ISNUMBER(BY$1)),IF(OFFSET(CountryData!$A$1,'Quality check'!$A210-1,'Quality check'!BY$1-1)=0,"",OFFSET(CountryData!$A$1,'Quality check'!$A210-1,'Quality check'!BY$1-1)),"")</f>
        <v/>
      </c>
      <c r="BZ210" s="308" t="str">
        <f ca="1">IF(AND(ISNUMBER($A210),ISNUMBER(BZ$1)),IF(OFFSET(CountryData!$A$1,'Quality check'!$A210-1,'Quality check'!BZ$1-1)=0,"",OFFSET(CountryData!$A$1,'Quality check'!$A210-1,'Quality check'!BZ$1-1)),"")</f>
        <v/>
      </c>
      <c r="CA210" s="308" t="str">
        <f ca="1">IF(AND(ISNUMBER($A210),ISNUMBER(CA$1)),IF(OFFSET(CountryData!$A$1,'Quality check'!$A210-1,'Quality check'!CA$1-1)=0,"",OFFSET(CountryData!$A$1,'Quality check'!$A210-1,'Quality check'!CA$1-1)),"")</f>
        <v/>
      </c>
      <c r="CB210" s="308" t="str">
        <f ca="1">IF(AND(ISNUMBER($A210),ISNUMBER(CB$1)),IF(OFFSET(CountryData!$A$1,'Quality check'!$A210-1,'Quality check'!CB$1-1)=0,"",OFFSET(CountryData!$A$1,'Quality check'!$A210-1,'Quality check'!CB$1-1)),"")</f>
        <v/>
      </c>
      <c r="CC210" s="308" t="str">
        <f ca="1">IF(AND(ISNUMBER($A210),ISNUMBER(CC$1)),IF(OFFSET(CountryData!$A$1,'Quality check'!$A210-1,'Quality check'!CC$1-1)=0,"",OFFSET(CountryData!$A$1,'Quality check'!$A210-1,'Quality check'!CC$1-1)),"")</f>
        <v/>
      </c>
      <c r="CD210" s="308" t="str">
        <f ca="1">IF(AND(ISNUMBER($A210),ISNUMBER(CD$1)),IF(OFFSET(CountryData!$A$1,'Quality check'!$A210-1,'Quality check'!CD$1-1)=0,"",OFFSET(CountryData!$A$1,'Quality check'!$A210-1,'Quality check'!CD$1-1)),"")</f>
        <v/>
      </c>
      <c r="CE210" s="308" t="str">
        <f ca="1">IF(AND(ISNUMBER($A210),ISNUMBER(CE$1)),IF(OFFSET(CountryData!$A$1,'Quality check'!$A210-1,'Quality check'!CE$1-1)=0,"",OFFSET(CountryData!$A$1,'Quality check'!$A210-1,'Quality check'!CE$1-1)),"")</f>
        <v/>
      </c>
      <c r="CF210" s="308" t="str">
        <f ca="1">IF(AND(ISNUMBER($A210),ISNUMBER(CF$1)),IF(OFFSET(CountryData!$A$1,'Quality check'!$A210-1,'Quality check'!CF$1-1)=0,"",OFFSET(CountryData!$A$1,'Quality check'!$A210-1,'Quality check'!CF$1-1)),"")</f>
        <v/>
      </c>
      <c r="CG210" s="308" t="str">
        <f ca="1">IF(AND(ISNUMBER($A210),ISNUMBER(CG$1)),IF(OFFSET(CountryData!$A$1,'Quality check'!$A210-1,'Quality check'!CG$1-1)=0,"",OFFSET(CountryData!$A$1,'Quality check'!$A210-1,'Quality check'!CG$1-1)),"")</f>
        <v/>
      </c>
      <c r="CH210" s="308" t="str">
        <f ca="1">IF(AND(ISNUMBER($A210),ISNUMBER(CH$1)),IF(OFFSET(CountryData!$A$1,'Quality check'!$A210-1,'Quality check'!CH$1-1)=0,"",OFFSET(CountryData!$A$1,'Quality check'!$A210-1,'Quality check'!CH$1-1)),"")</f>
        <v/>
      </c>
      <c r="CI210" s="308" t="str">
        <f ca="1">IF(AND(ISNUMBER($A210),ISNUMBER(CI$1)),IF(OFFSET(CountryData!$A$1,'Quality check'!$A210-1,'Quality check'!CI$1-1)=0,"",OFFSET(CountryData!$A$1,'Quality check'!$A210-1,'Quality check'!CI$1-1)),"")</f>
        <v/>
      </c>
      <c r="CJ210" s="308" t="str">
        <f ca="1">IF(AND(ISNUMBER($A210),ISNUMBER(CJ$1)),IF(OFFSET(CountryData!$A$1,'Quality check'!$A210-1,'Quality check'!CJ$1-1)=0,"",OFFSET(CountryData!$A$1,'Quality check'!$A210-1,'Quality check'!CJ$1-1)),"")</f>
        <v/>
      </c>
      <c r="CK210" s="202" t="str">
        <f ca="1">IF(AND(ISNUMBER($A210),ISNUMBER(CK$1)),IF(OFFSET(CountryData!$A$1,'Quality check'!$A210-1,'Quality check'!CK$1-1)=0,"",OFFSET(CountryData!$A$1,'Quality check'!$A210-1,'Quality check'!CK$1-1)),"")</f>
        <v/>
      </c>
      <c r="CL210" s="308" t="str">
        <f ca="1">IF(AND(ISNUMBER($A210),ISNUMBER(CL$1)),IF(OFFSET(CountryData!$A$1,'Quality check'!$A210-1,'Quality check'!CL$1-1)=0,"",OFFSET(CountryData!$A$1,'Quality check'!$A210-1,'Quality check'!CL$1-1)),"")</f>
        <v/>
      </c>
      <c r="CM210" s="308" t="str">
        <f ca="1">IF(AND(ISNUMBER($A210),ISNUMBER(CM$1)),IF(OFFSET(CountryData!$A$1,'Quality check'!$A210-1,'Quality check'!CM$1-1)=0,"",OFFSET(CountryData!$A$1,'Quality check'!$A210-1,'Quality check'!CM$1-1)),"")</f>
        <v/>
      </c>
      <c r="CN210" s="308" t="str">
        <f ca="1">IF(AND(ISNUMBER($A210),ISNUMBER(CN$1)),IF(OFFSET(CountryData!$A$1,'Quality check'!$A210-1,'Quality check'!CN$1-1)=0,"",OFFSET(CountryData!$A$1,'Quality check'!$A210-1,'Quality check'!CN$1-1)),"")</f>
        <v/>
      </c>
      <c r="CO210" s="308" t="str">
        <f ca="1">IF(AND(ISNUMBER($A210),ISNUMBER(CO$1)),IF(OFFSET(CountryData!$A$1,'Quality check'!$A210-1,'Quality check'!CO$1-1)=0,"",OFFSET(CountryData!$A$1,'Quality check'!$A210-1,'Quality check'!CO$1-1)),"")</f>
        <v/>
      </c>
      <c r="CP210" s="308" t="str">
        <f ca="1">IF(AND(ISNUMBER($A210),ISNUMBER(CP$1)),IF(OFFSET(CountryData!$A$1,'Quality check'!$A210-1,'Quality check'!CP$1-1)=0,"",OFFSET(CountryData!$A$1,'Quality check'!$A210-1,'Quality check'!CP$1-1)),"")</f>
        <v/>
      </c>
      <c r="CQ210" s="308" t="str">
        <f ca="1">IF(AND(ISNUMBER($A210),ISNUMBER(CQ$1)),IF(OFFSET(CountryData!$A$1,'Quality check'!$A210-1,'Quality check'!CQ$1-1)=0,"",OFFSET(CountryData!$A$1,'Quality check'!$A210-1,'Quality check'!CQ$1-1)),"")</f>
        <v/>
      </c>
      <c r="CR210" s="203" t="str">
        <f ca="1">IF(AND(ISNUMBER($A210),ISNUMBER(CR$1)),IF(OFFSET(CountryData!$A$1,'Quality check'!$A210-1,'Quality check'!CR$1-1)=0,"",OFFSET(CountryData!$A$1,'Quality check'!$A210-1,'Quality check'!CR$1-1)),"")</f>
        <v/>
      </c>
      <c r="CS210" s="203" t="str">
        <f ca="1">IF(AND(ISNUMBER($A210),ISNUMBER(CS$1)),IF(OFFSET(CountryData!$A$1,'Quality check'!$A210-1,'Quality check'!CS$1-1)=0,"",OFFSET(CountryData!$A$1,'Quality check'!$A210-1,'Quality check'!CS$1-1)),"")</f>
        <v/>
      </c>
      <c r="CT210" s="203" t="str">
        <f ca="1">IF(AND(ISNUMBER($A210),ISNUMBER(CT$1)),IF(OFFSET(CountryData!$A$1,'Quality check'!$A210-1,'Quality check'!CT$1-1)=0,"",OFFSET(CountryData!$A$1,'Quality check'!$A210-1,'Quality check'!CT$1-1)),"")</f>
        <v/>
      </c>
      <c r="CU210" s="203" t="str">
        <f ca="1">IF(AND(ISNUMBER($A210),ISNUMBER(CU$1)),IF(OFFSET(CountryData!$A$1,'Quality check'!$A210-1,'Quality check'!CU$1-1)=0,"",OFFSET(CountryData!$A$1,'Quality check'!$A210-1,'Quality check'!CU$1-1)),"")</f>
        <v/>
      </c>
      <c r="CV210" s="203" t="str">
        <f ca="1">IF(AND(ISNUMBER($A210),ISNUMBER(CV$1)),IF(OFFSET(CountryData!$A$1,'Quality check'!$A210-1,'Quality check'!CV$1-1)=0,"",OFFSET(CountryData!$A$1,'Quality check'!$A210-1,'Quality check'!CV$1-1)),"")</f>
        <v/>
      </c>
      <c r="CW210" s="203" t="str">
        <f ca="1">IF(AND(ISNUMBER($A210),ISNUMBER(CW$1)),IF(OFFSET(CountryData!$A$1,'Quality check'!$A210-1,'Quality check'!CW$1-1)=0,"",OFFSET(CountryData!$A$1,'Quality check'!$A210-1,'Quality check'!CW$1-1)),"")</f>
        <v/>
      </c>
      <c r="CX210" s="203" t="str">
        <f ca="1">IF(AND(ISNUMBER($A210),ISNUMBER(CX$1)),IF(OFFSET(CountryData!$A$1,'Quality check'!$A210-1,'Quality check'!CX$1-1)=0,"",OFFSET(CountryData!$A$1,'Quality check'!$A210-1,'Quality check'!CX$1-1)),"")</f>
        <v/>
      </c>
      <c r="CY210" s="203" t="str">
        <f ca="1">IF(AND(ISNUMBER($A210),ISNUMBER(CY$1)),IF(OFFSET(CountryData!$A$1,'Quality check'!$A210-1,'Quality check'!CY$1-1)=0,"",OFFSET(CountryData!$A$1,'Quality check'!$A210-1,'Quality check'!CY$1-1)),"")</f>
        <v/>
      </c>
      <c r="CZ210" s="308" t="str">
        <f ca="1">IF(AND(ISNUMBER($A210),ISNUMBER(CZ$1)),IF(OFFSET(CountryData!$A$1,'Quality check'!$A210-1,'Quality check'!CZ$1-1)=0,"",OFFSET(CountryData!$A$1,'Quality check'!$A210-1,'Quality check'!CZ$1-1)),"")</f>
        <v/>
      </c>
      <c r="DA210" s="308" t="str">
        <f ca="1">IF(AND(ISNUMBER($A210),ISNUMBER(DA$1)),IF(OFFSET(CountryData!$A$1,'Quality check'!$A210-1,'Quality check'!DA$1-1)=0,"",OFFSET(CountryData!$A$1,'Quality check'!$A210-1,'Quality check'!DA$1-1)),"")</f>
        <v/>
      </c>
      <c r="DB210" s="202" t="str">
        <f ca="1">IF(AND(ISNUMBER($A210),ISNUMBER(DB$1)),IF(OFFSET(CountryData!$A$1,'Quality check'!$A210-1,'Quality check'!DB$1-1)=0,"",OFFSET(CountryData!$A$1,'Quality check'!$A210-1,'Quality check'!DB$1-1)),"")</f>
        <v/>
      </c>
      <c r="DC210" s="308" t="str">
        <f ca="1">IF(AND(ISNUMBER($A210),ISNUMBER(DC$1)),IF(OFFSET(CountryData!$A$1,'Quality check'!$A210-1,'Quality check'!DC$1-1)=0,"",OFFSET(CountryData!$A$1,'Quality check'!$A210-1,'Quality check'!DC$1-1)),"")</f>
        <v/>
      </c>
      <c r="DD210" s="308" t="str">
        <f ca="1">IF(AND(ISNUMBER($A210),ISNUMBER(DD$1)),IF(OFFSET(CountryData!$A$1,'Quality check'!$A210-1,'Quality check'!DD$1-1)=0,"",OFFSET(CountryData!$A$1,'Quality check'!$A210-1,'Quality check'!DD$1-1)),"")</f>
        <v/>
      </c>
      <c r="DE210" s="202" t="str">
        <f ca="1">IF(AND(ISNUMBER($A210),ISNUMBER(DE$1)),IF(OFFSET(CountryData!$A$1,'Quality check'!$A210-1,'Quality check'!DE$1-1)=0,"",OFFSET(CountryData!$A$1,'Quality check'!$A210-1,'Quality check'!DE$1-1)),"")</f>
        <v/>
      </c>
      <c r="DF210" s="203" t="str">
        <f ca="1">IF(AND(ISNUMBER($A210),ISNUMBER(DF$1)),IF(OFFSET(CountryData!$A$1,'Quality check'!$A210-1,'Quality check'!DF$1-1)=0,"",OFFSET(CountryData!$A$1,'Quality check'!$A210-1,'Quality check'!DF$1-1)),"")</f>
        <v/>
      </c>
      <c r="DG210" s="308" t="str">
        <f ca="1">IF(AND(ISNUMBER($A210),ISNUMBER(DG$1)),IF(OFFSET(CountryData!$A$1,'Quality check'!$A210-1,'Quality check'!DG$1-1)=0,"",OFFSET(CountryData!$A$1,'Quality check'!$A210-1,'Quality check'!DG$1-1)),"")</f>
        <v/>
      </c>
      <c r="DH210" s="203" t="str">
        <f ca="1">IF(AND(ISNUMBER($A210),ISNUMBER(DH$1)),IF(OFFSET(CountryData!$A$1,'Quality check'!$A210-1,'Quality check'!DH$1-1)=0,"",OFFSET(CountryData!$A$1,'Quality check'!$A210-1,'Quality check'!DH$1-1)),"")</f>
        <v/>
      </c>
      <c r="DI210" s="308" t="str">
        <f ca="1">IF(AND(ISNUMBER($A210),ISNUMBER(DI$1)),IF(OFFSET(CountryData!$A$1,'Quality check'!$A210-1,'Quality check'!DI$1-1)=0,"",OFFSET(CountryData!$A$1,'Quality check'!$A210-1,'Quality check'!DI$1-1)),"")</f>
        <v/>
      </c>
      <c r="DJ210" s="308" t="str">
        <f ca="1">IF(AND(ISNUMBER($A210),ISNUMBER(DJ$1)),IF(OFFSET(CountryData!$A$1,'Quality check'!$A210-1,'Quality check'!DJ$1-1)=0,"",OFFSET(CountryData!$A$1,'Quality check'!$A210-1,'Quality check'!DJ$1-1)),"")</f>
        <v/>
      </c>
      <c r="DK210" s="203" t="str">
        <f ca="1">IF(AND(ISNUMBER($A210),ISNUMBER(DK$1)),IF(OFFSET(CountryData!$A$1,'Quality check'!$A210-1,'Quality check'!DK$1-1)=0,"",OFFSET(CountryData!$A$1,'Quality check'!$A210-1,'Quality check'!DK$1-1)),"")</f>
        <v/>
      </c>
      <c r="DL210" s="203" t="str">
        <f ca="1">IF(AND(ISNUMBER($A210),ISNUMBER(DL$1)),IF(OFFSET(CountryData!$A$1,'Quality check'!$A210-1,'Quality check'!DL$1-1)=0,"",OFFSET(CountryData!$A$1,'Quality check'!$A210-1,'Quality check'!DL$1-1)),"")</f>
        <v/>
      </c>
      <c r="DM210" s="203" t="str">
        <f ca="1">IF(AND(ISNUMBER($A210),ISNUMBER(DM$1)),IF(OFFSET(CountryData!$A$1,'Quality check'!$A210-1,'Quality check'!DM$1-1)=0,"",OFFSET(CountryData!$A$1,'Quality check'!$A210-1,'Quality check'!DM$1-1)),"")</f>
        <v/>
      </c>
      <c r="DN210" s="203" t="str">
        <f ca="1">IF(AND(ISNUMBER($A210),ISNUMBER(DN$1)),IF(OFFSET(CountryData!$A$1,'Quality check'!$A210-1,'Quality check'!DN$1-1)=0,"",OFFSET(CountryData!$A$1,'Quality check'!$A210-1,'Quality check'!DN$1-1)),"")</f>
        <v/>
      </c>
      <c r="DO210" t="str">
        <f ca="1">IF(AND(ISNUMBER($A210),ISNUMBER(DO$1)),IF(OFFSET(CountryData!$A$1,'Quality check'!$A210-1,'Quality check'!DO$1-1)=0,"",OFFSET(CountryData!$A$1,'Quality check'!$A210-1,'Quality check'!DO$1-1)),"")</f>
        <v/>
      </c>
      <c r="DP210" t="str">
        <f ca="1">IF(AND(ISNUMBER($A210),ISNUMBER(DP$1)),IF(OFFSET(CountryData!$A$1,'Quality check'!$A210-1,'Quality check'!DP$1-1)=0,"",OFFSET(CountryData!$A$1,'Quality check'!$A210-1,'Quality check'!DP$1-1)),"")</f>
        <v/>
      </c>
      <c r="EF210" t="str">
        <f t="shared" si="17"/>
        <v/>
      </c>
      <c r="EG210" t="str">
        <f t="shared" si="18"/>
        <v/>
      </c>
      <c r="EH210" t="str">
        <f t="shared" si="16"/>
        <v/>
      </c>
    </row>
    <row r="211" spans="1:138" x14ac:dyDescent="0.25">
      <c r="A211" s="114" t="str">
        <f>IF(ISNUMBER(MATCH(C211,CountryData!$EM:$EM,0)),MATCH(C211,CountryData!$EM:$EM,0),"")</f>
        <v/>
      </c>
      <c r="F211" s="203" t="str">
        <f ca="1">IF(AND(ISNUMBER($A211),ISNUMBER(F$1)),IF(OFFSET(CountryData!$A$1,'Quality check'!$A211-1,'Quality check'!F$1-1)=0,"",OFFSET(CountryData!$A$1,'Quality check'!$A211-1,'Quality check'!F$1-1)),"")</f>
        <v/>
      </c>
      <c r="G211" s="203" t="str">
        <f ca="1">IF(AND(ISNUMBER($A211),ISNUMBER(G$1)),IF(OFFSET(CountryData!$A$1,'Quality check'!$A211-1,'Quality check'!G$1-1)=0,"",OFFSET(CountryData!$A$1,'Quality check'!$A211-1,'Quality check'!G$1-1)),"")</f>
        <v/>
      </c>
      <c r="H211" s="202" t="str">
        <f ca="1">IF(AND(ISNUMBER($A211),ISNUMBER(H$1)),IF(OFFSET(CountryData!$A$1,'Quality check'!$A211-1,'Quality check'!H$1-1)=0,"",OFFSET(CountryData!$A$1,'Quality check'!$A211-1,'Quality check'!H$1-1)),"")</f>
        <v/>
      </c>
      <c r="I211" s="202" t="str">
        <f ca="1">IF(AND(ISNUMBER($A211),ISNUMBER(I$1)),IF(OFFSET(CountryData!$A$1,'Quality check'!$A211-1,'Quality check'!I$1-1)=0,"",OFFSET(CountryData!$A$1,'Quality check'!$A211-1,'Quality check'!I$1-1)),"")</f>
        <v/>
      </c>
      <c r="J211" s="203" t="str">
        <f ca="1">IF(AND(ISNUMBER($A211),ISNUMBER(J$1)),IF(OFFSET(CountryData!$A$1,'Quality check'!$A211-1,'Quality check'!J$1-1)=0,"",OFFSET(CountryData!$A$1,'Quality check'!$A211-1,'Quality check'!J$1-1)),"")</f>
        <v/>
      </c>
      <c r="K211" s="203" t="str">
        <f ca="1">IF(AND(ISNUMBER($A211),ISNUMBER(K$1)),IF(OFFSET(CountryData!$A$1,'Quality check'!$A211-1,'Quality check'!K$1-1)=0,"",OFFSET(CountryData!$A$1,'Quality check'!$A211-1,'Quality check'!K$1-1)),"")</f>
        <v/>
      </c>
      <c r="L211" s="203" t="str">
        <f ca="1">IF(AND(ISNUMBER($A211),ISNUMBER(L$1)),IF(OFFSET(CountryData!$A$1,'Quality check'!$A211-1,'Quality check'!L$1-1)=0,"",OFFSET(CountryData!$A$1,'Quality check'!$A211-1,'Quality check'!L$1-1)),"")</f>
        <v/>
      </c>
      <c r="M211" s="203" t="str">
        <f ca="1">IF(AND(ISNUMBER($A211),ISNUMBER(M$1)),IF(OFFSET(CountryData!$A$1,'Quality check'!$A211-1,'Quality check'!M$1-1)=0,"",OFFSET(CountryData!$A$1,'Quality check'!$A211-1,'Quality check'!M$1-1)),"")</f>
        <v/>
      </c>
      <c r="N211" s="203" t="str">
        <f ca="1">IF(AND(ISNUMBER($A211),ISNUMBER(N$1)),IF(OFFSET(CountryData!$A$1,'Quality check'!$A211-1,'Quality check'!N$1-1)=0,"",OFFSET(CountryData!$A$1,'Quality check'!$A211-1,'Quality check'!N$1-1)),"")</f>
        <v/>
      </c>
      <c r="O211" s="203" t="str">
        <f ca="1">IF(AND(ISNUMBER($A211),ISNUMBER(O$1)),IF(OFFSET(CountryData!$A$1,'Quality check'!$A211-1,'Quality check'!O$1-1)=0,"",OFFSET(CountryData!$A$1,'Quality check'!$A211-1,'Quality check'!O$1-1)),"")</f>
        <v/>
      </c>
      <c r="P211" s="203" t="str">
        <f ca="1">IF(AND(ISNUMBER($A211),ISNUMBER(P$1)),IF(OFFSET(CountryData!$A$1,'Quality check'!$A211-1,'Quality check'!P$1-1)=0,"",OFFSET(CountryData!$A$1,'Quality check'!$A211-1,'Quality check'!P$1-1)),"")</f>
        <v/>
      </c>
      <c r="Q211" s="203" t="str">
        <f ca="1">IF(AND(ISNUMBER($A211),ISNUMBER(Q$1)),IF(OFFSET(CountryData!$A$1,'Quality check'!$A211-1,'Quality check'!Q$1-1)=0,"",OFFSET(CountryData!$A$1,'Quality check'!$A211-1,'Quality check'!Q$1-1)),"")</f>
        <v/>
      </c>
      <c r="R211" s="203" t="str">
        <f ca="1">IF(AND(ISNUMBER($A211),ISNUMBER(R$1)),IF(OFFSET(CountryData!$A$1,'Quality check'!$A211-1,'Quality check'!R$1-1)=0,"",OFFSET(CountryData!$A$1,'Quality check'!$A211-1,'Quality check'!R$1-1)),"")</f>
        <v/>
      </c>
      <c r="S211" s="203" t="str">
        <f ca="1">IF(AND(ISNUMBER($A211),ISNUMBER(S$1)),IF(OFFSET(CountryData!$A$1,'Quality check'!$A211-1,'Quality check'!S$1-1)=0,"",OFFSET(CountryData!$A$1,'Quality check'!$A211-1,'Quality check'!S$1-1)),"")</f>
        <v/>
      </c>
      <c r="T211" s="202" t="str">
        <f ca="1">IF(AND(ISNUMBER($A211),ISNUMBER(T$1)),IF(OFFSET(CountryData!$A$1,'Quality check'!$A211-1,'Quality check'!T$1-1)=0,"",OFFSET(CountryData!$A$1,'Quality check'!$A211-1,'Quality check'!T$1-1)),"")</f>
        <v/>
      </c>
      <c r="U211" s="203" t="str">
        <f ca="1">IF(AND(ISNUMBER($A211),ISNUMBER(U$1)),IF(OFFSET(CountryData!$A$1,'Quality check'!$A211-1,'Quality check'!U$1-1)=0,"",OFFSET(CountryData!$A$1,'Quality check'!$A211-1,'Quality check'!U$1-1)),"")</f>
        <v/>
      </c>
      <c r="V211" s="203" t="str">
        <f ca="1">IF(AND(ISNUMBER($A211),ISNUMBER(V$1)),IF(OFFSET(CountryData!$A$1,'Quality check'!$A211-1,'Quality check'!V$1-1)=0,"",OFFSET(CountryData!$A$1,'Quality check'!$A211-1,'Quality check'!V$1-1)),"")</f>
        <v/>
      </c>
      <c r="W211" s="202" t="str">
        <f ca="1">IF(AND(ISNUMBER($A211),ISNUMBER(W$1)),IF(OFFSET(CountryData!$A$1,'Quality check'!$A211-1,'Quality check'!W$1-1)=0,"",OFFSET(CountryData!$A$1,'Quality check'!$A211-1,'Quality check'!W$1-1)),"")</f>
        <v/>
      </c>
      <c r="X211" s="202" t="str">
        <f ca="1">IF(AND(ISNUMBER($A211),ISNUMBER(X$1)),IF(OFFSET(CountryData!$A$1,'Quality check'!$A211-1,'Quality check'!X$1-1)=0,"",OFFSET(CountryData!$A$1,'Quality check'!$A211-1,'Quality check'!X$1-1)),"")</f>
        <v/>
      </c>
      <c r="Y211" s="202" t="str">
        <f ca="1">IF(AND(ISNUMBER($A211),ISNUMBER(Y$1)),IF(OFFSET(CountryData!$A$1,'Quality check'!$A211-1,'Quality check'!Y$1-1)=0,"",OFFSET(CountryData!$A$1,'Quality check'!$A211-1,'Quality check'!Y$1-1)),"")</f>
        <v/>
      </c>
      <c r="Z211" s="202" t="str">
        <f ca="1">IF(AND(ISNUMBER($A211),ISNUMBER(Z$1)),IF(OFFSET(CountryData!$A$1,'Quality check'!$A211-1,'Quality check'!Z$1-1)=0,"",OFFSET(CountryData!$A$1,'Quality check'!$A211-1,'Quality check'!Z$1-1)),"")</f>
        <v/>
      </c>
      <c r="AA211" s="203" t="str">
        <f ca="1">IF(AND(ISNUMBER($A211),ISNUMBER(AA$1)),IF(OFFSET(CountryData!$A$1,'Quality check'!$A211-1,'Quality check'!AA$1-1)=0,"",OFFSET(CountryData!$A$1,'Quality check'!$A211-1,'Quality check'!AA$1-1)),"")</f>
        <v/>
      </c>
      <c r="AB211" s="203" t="str">
        <f ca="1">IF(AND(ISNUMBER($A211),ISNUMBER(AB$1)),IF(OFFSET(CountryData!$A$1,'Quality check'!$A211-1,'Quality check'!AB$1-1)=0,"",OFFSET(CountryData!$A$1,'Quality check'!$A211-1,'Quality check'!AB$1-1)),"")</f>
        <v/>
      </c>
      <c r="AC211" s="203" t="str">
        <f ca="1">IF(AND(ISNUMBER($A211),ISNUMBER(AC$1)),IF(OFFSET(CountryData!$A$1,'Quality check'!$A211-1,'Quality check'!AC$1-1)=0,"",OFFSET(CountryData!$A$1,'Quality check'!$A211-1,'Quality check'!AC$1-1)),"")</f>
        <v/>
      </c>
      <c r="AD211" s="203" t="str">
        <f ca="1">IF(AND(ISNUMBER($A211),ISNUMBER(AD$1)),IF(OFFSET(CountryData!$A$1,'Quality check'!$A211-1,'Quality check'!AD$1-1)=0,"",OFFSET(CountryData!$A$1,'Quality check'!$A211-1,'Quality check'!AD$1-1)),"")</f>
        <v/>
      </c>
      <c r="AE211" s="202" t="str">
        <f ca="1">IF(AND(ISNUMBER($A211),ISNUMBER(AE$1)),IF(OFFSET(CountryData!$A$1,'Quality check'!$A211-1,'Quality check'!AE$1-1)=0,"",OFFSET(CountryData!$A$1,'Quality check'!$A211-1,'Quality check'!AE$1-1)),"")</f>
        <v/>
      </c>
      <c r="AF211" s="308" t="str">
        <f ca="1">IF(AND(ISNUMBER($A211),ISNUMBER(AF$1)),IF(OFFSET(CountryData!$A$1,'Quality check'!$A211-1,'Quality check'!AF$1-1)=0,"",OFFSET(CountryData!$A$1,'Quality check'!$A211-1,'Quality check'!AF$1-1)),"")</f>
        <v/>
      </c>
      <c r="AG211" s="203" t="str">
        <f ca="1">IF(AND(ISNUMBER($A211),ISNUMBER(AG$1)),IF(OFFSET(CountryData!$A$1,'Quality check'!$A211-1,'Quality check'!AG$1-1)=0,"",OFFSET(CountryData!$A$1,'Quality check'!$A211-1,'Quality check'!AG$1-1)),"")</f>
        <v/>
      </c>
      <c r="AH211" s="203" t="str">
        <f ca="1">IF(AND(ISNUMBER($A211),ISNUMBER(AH$1)),IF(OFFSET(CountryData!$A$1,'Quality check'!$A211-1,'Quality check'!AH$1-1)=0,"",OFFSET(CountryData!$A$1,'Quality check'!$A211-1,'Quality check'!AH$1-1)),"")</f>
        <v/>
      </c>
      <c r="AI211" s="203" t="str">
        <f ca="1">IF(AND(ISNUMBER($A211),ISNUMBER(AI$1)),IF(OFFSET(CountryData!$A$1,'Quality check'!$A211-1,'Quality check'!AI$1-1)=0,"",OFFSET(CountryData!$A$1,'Quality check'!$A211-1,'Quality check'!AI$1-1)),"")</f>
        <v/>
      </c>
      <c r="AJ211" s="202" t="str">
        <f ca="1">IF(AND(ISNUMBER($A211),ISNUMBER(AJ$1)),IF(OFFSET(CountryData!$A$1,'Quality check'!$A211-1,'Quality check'!AJ$1-1)=0,"",OFFSET(CountryData!$A$1,'Quality check'!$A211-1,'Quality check'!AJ$1-1)),"")</f>
        <v/>
      </c>
      <c r="AK211" s="202" t="str">
        <f ca="1">IF(AND(ISNUMBER($A211),ISNUMBER(AK$1)),IF(OFFSET(CountryData!$A$1,'Quality check'!$A211-1,'Quality check'!AK$1-1)=0,"",OFFSET(CountryData!$A$1,'Quality check'!$A211-1,'Quality check'!AK$1-1)),"")</f>
        <v/>
      </c>
      <c r="AL211" s="202" t="str">
        <f ca="1">IF(AND(ISNUMBER($A211),ISNUMBER(AL$1)),IF(OFFSET(CountryData!$A$1,'Quality check'!$A211-1,'Quality check'!AL$1-1)=0,"",OFFSET(CountryData!$A$1,'Quality check'!$A211-1,'Quality check'!AL$1-1)),"")</f>
        <v/>
      </c>
      <c r="AM211" s="202" t="str">
        <f ca="1">IF(AND(ISNUMBER($A211),ISNUMBER(AM$1)),IF(OFFSET(CountryData!$A$1,'Quality check'!$A211-1,'Quality check'!AM$1-1)=0,"",OFFSET(CountryData!$A$1,'Quality check'!$A211-1,'Quality check'!AM$1-1)),"")</f>
        <v/>
      </c>
      <c r="AN211" s="202" t="str">
        <f ca="1">IF(AND(ISNUMBER($A211),ISNUMBER(AN$1)),IF(OFFSET(CountryData!$A$1,'Quality check'!$A211-1,'Quality check'!AN$1-1)=0,"",OFFSET(CountryData!$A$1,'Quality check'!$A211-1,'Quality check'!AN$1-1)),"")</f>
        <v/>
      </c>
      <c r="AO211" s="203" t="str">
        <f ca="1">IF(AND(ISNUMBER($A211),ISNUMBER(AO$1)),IF(OFFSET(CountryData!$A$1,'Quality check'!$A211-1,'Quality check'!AO$1-1)=0,"",OFFSET(CountryData!$A$1,'Quality check'!$A211-1,'Quality check'!AO$1-1)),"")</f>
        <v/>
      </c>
      <c r="AP211" s="203" t="str">
        <f ca="1">IF(AND(ISNUMBER($A211),ISNUMBER(AP$1)),IF(OFFSET(CountryData!$A$1,'Quality check'!$A211-1,'Quality check'!AP$1-1)=0,"",OFFSET(CountryData!$A$1,'Quality check'!$A211-1,'Quality check'!AP$1-1)),"")</f>
        <v/>
      </c>
      <c r="AQ211" s="202" t="str">
        <f ca="1">IF(AND(ISNUMBER($A211),ISNUMBER(AQ$1)),IF(OFFSET(CountryData!$A$1,'Quality check'!$A211-1,'Quality check'!AQ$1-1)=0,"",OFFSET(CountryData!$A$1,'Quality check'!$A211-1,'Quality check'!AQ$1-1)),"")</f>
        <v/>
      </c>
      <c r="AR211" s="202" t="str">
        <f ca="1">IF(AND(ISNUMBER($A211),ISNUMBER(AR$1)),IF(OFFSET(CountryData!$A$1,'Quality check'!$A211-1,'Quality check'!AR$1-1)=0,"",OFFSET(CountryData!$A$1,'Quality check'!$A211-1,'Quality check'!AR$1-1)),"")</f>
        <v/>
      </c>
      <c r="AS211" s="202" t="str">
        <f ca="1">IF(AND(ISNUMBER($A211),ISNUMBER(AS$1)),IF(OFFSET(CountryData!$A$1,'Quality check'!$A211-1,'Quality check'!AS$1-1)=0,"",OFFSET(CountryData!$A$1,'Quality check'!$A211-1,'Quality check'!AS$1-1)),"")</f>
        <v/>
      </c>
      <c r="AT211" s="202" t="str">
        <f ca="1">IF(AND(ISNUMBER($A211),ISNUMBER(AT$1)),IF(OFFSET(CountryData!$A$1,'Quality check'!$A211-1,'Quality check'!AT$1-1)=0,"",OFFSET(CountryData!$A$1,'Quality check'!$A211-1,'Quality check'!AT$1-1)),"")</f>
        <v/>
      </c>
      <c r="AU211" s="202" t="str">
        <f ca="1">IF(AND(ISNUMBER($A211),ISNUMBER(AU$1)),IF(OFFSET(CountryData!$A$1,'Quality check'!$A211-1,'Quality check'!AU$1-1)=0,"",OFFSET(CountryData!$A$1,'Quality check'!$A211-1,'Quality check'!AU$1-1)),"")</f>
        <v/>
      </c>
      <c r="AV211" s="202" t="str">
        <f ca="1">IF(AND(ISNUMBER($A211),ISNUMBER(AV$1)),IF(OFFSET(CountryData!$A$1,'Quality check'!$A211-1,'Quality check'!AV$1-1)=0,"",OFFSET(CountryData!$A$1,'Quality check'!$A211-1,'Quality check'!AV$1-1)),"")</f>
        <v/>
      </c>
      <c r="AW211" s="203" t="str">
        <f ca="1">IF(AND(ISNUMBER($A211),ISNUMBER(AW$1)),IF(OFFSET(CountryData!$A$1,'Quality check'!$A211-1,'Quality check'!AW$1-1)=0,"",OFFSET(CountryData!$A$1,'Quality check'!$A211-1,'Quality check'!AW$1-1)),"")</f>
        <v/>
      </c>
      <c r="AX211" s="203" t="str">
        <f ca="1">IF(AND(ISNUMBER($A211),ISNUMBER(AX$1)),IF(OFFSET(CountryData!$A$1,'Quality check'!$A211-1,'Quality check'!AX$1-1)=0,"",OFFSET(CountryData!$A$1,'Quality check'!$A211-1,'Quality check'!AX$1-1)),"")</f>
        <v/>
      </c>
      <c r="AY211" s="202" t="str">
        <f ca="1">IF(AND(ISNUMBER($A211),ISNUMBER(AY$1)),IF(OFFSET(CountryData!$A$1,'Quality check'!$A211-1,'Quality check'!AY$1-1)=0,"",OFFSET(CountryData!$A$1,'Quality check'!$A211-1,'Quality check'!AY$1-1)),"")</f>
        <v/>
      </c>
      <c r="AZ211" s="202" t="str">
        <f ca="1">IF(AND(ISNUMBER($A211),ISNUMBER(AZ$1)),IF(OFFSET(CountryData!$A$1,'Quality check'!$A211-1,'Quality check'!AZ$1-1)=0,"",OFFSET(CountryData!$A$1,'Quality check'!$A211-1,'Quality check'!AZ$1-1)),"")</f>
        <v/>
      </c>
      <c r="BA211" s="202" t="str">
        <f ca="1">IF(AND(ISNUMBER($A211),ISNUMBER(BA$1)),IF(OFFSET(CountryData!$A$1,'Quality check'!$A211-1,'Quality check'!BA$1-1)=0,"",OFFSET(CountryData!$A$1,'Quality check'!$A211-1,'Quality check'!BA$1-1)),"")</f>
        <v/>
      </c>
      <c r="BB211" s="202" t="str">
        <f ca="1">IF(AND(ISNUMBER($A211),ISNUMBER(BB$1)),IF(OFFSET(CountryData!$A$1,'Quality check'!$A211-1,'Quality check'!BB$1-1)=0,"",OFFSET(CountryData!$A$1,'Quality check'!$A211-1,'Quality check'!BB$1-1)),"")</f>
        <v/>
      </c>
      <c r="BC211" s="202" t="str">
        <f ca="1">IF(AND(ISNUMBER($A211),ISNUMBER(BC$1)),IF(OFFSET(CountryData!$A$1,'Quality check'!$A211-1,'Quality check'!BC$1-1)=0,"",OFFSET(CountryData!$A$1,'Quality check'!$A211-1,'Quality check'!BC$1-1)),"")</f>
        <v/>
      </c>
      <c r="BD211" s="313" t="str">
        <f ca="1">IF(AND(ISNUMBER($A211),ISNUMBER(BD$1)),IF(OFFSET(CountryData!$A$1,'Quality check'!$A211-1,'Quality check'!BD$1-1)=0,"",OFFSET(CountryData!$A$1,'Quality check'!$A211-1,'Quality check'!BD$1-1)),"")</f>
        <v/>
      </c>
      <c r="BE211" s="313" t="str">
        <f ca="1">IF(AND(ISNUMBER($A211),ISNUMBER(BE$1)),IF(OFFSET(CountryData!$A$1,'Quality check'!$A211-1,'Quality check'!BE$1-1)=0,"",OFFSET(CountryData!$A$1,'Quality check'!$A211-1,'Quality check'!BE$1-1)),"")</f>
        <v/>
      </c>
      <c r="BF211" s="313" t="str">
        <f ca="1">IF(AND(ISNUMBER($A211),ISNUMBER(BF$1)),IF(OFFSET(CountryData!$A$1,'Quality check'!$A211-1,'Quality check'!BF$1-1)=0,"",OFFSET(CountryData!$A$1,'Quality check'!$A211-1,'Quality check'!BF$1-1)),"")</f>
        <v/>
      </c>
      <c r="BG211" s="203" t="str">
        <f ca="1">IF(AND(ISNUMBER($A211),ISNUMBER(BG$1)),IF(OFFSET(CountryData!$A$1,'Quality check'!$A211-1,'Quality check'!BG$1-1)=0,"",OFFSET(CountryData!$A$1,'Quality check'!$A211-1,'Quality check'!BG$1-1)),"")</f>
        <v/>
      </c>
      <c r="BH211" s="202" t="str">
        <f ca="1">IF(AND(ISNUMBER($A211),ISNUMBER(BH$1)),IF(OFFSET(CountryData!$A$1,'Quality check'!$A211-1,'Quality check'!BH$1-1)=0,"",OFFSET(CountryData!$A$1,'Quality check'!$A211-1,'Quality check'!BH$1-1)),"")</f>
        <v/>
      </c>
      <c r="BI211" s="203" t="str">
        <f ca="1">IF(AND(ISNUMBER($A211),ISNUMBER(BI$1)),IF(OFFSET(CountryData!$A$1,'Quality check'!$A211-1,'Quality check'!BI$1-1)=0,"",OFFSET(CountryData!$A$1,'Quality check'!$A211-1,'Quality check'!BI$1-1)),"")</f>
        <v/>
      </c>
      <c r="BJ211" s="202" t="str">
        <f ca="1">IF(AND(ISNUMBER($A211),ISNUMBER(BJ$1)),IF(OFFSET(CountryData!$A$1,'Quality check'!$A211-1,'Quality check'!BJ$1-1)=0,"",OFFSET(CountryData!$A$1,'Quality check'!$A211-1,'Quality check'!BJ$1-1)),"")</f>
        <v/>
      </c>
      <c r="BK211" s="202" t="str">
        <f ca="1">IF(AND(ISNUMBER($A211),ISNUMBER(BK$1)),IF(OFFSET(CountryData!$A$1,'Quality check'!$A211-1,'Quality check'!BK$1-1)=0,"",OFFSET(CountryData!$A$1,'Quality check'!$A211-1,'Quality check'!BK$1-1)),"")</f>
        <v/>
      </c>
      <c r="BL211" s="308" t="str">
        <f ca="1">IF(AND(ISNUMBER($A211),ISNUMBER(BL$1)),IF(OFFSET(CountryData!$A$1,'Quality check'!$A211-1,'Quality check'!BL$1-1)=0,"",OFFSET(CountryData!$A$1,'Quality check'!$A211-1,'Quality check'!BL$1-1)),"")</f>
        <v/>
      </c>
      <c r="BM211" s="308" t="str">
        <f ca="1">IF(AND(ISNUMBER($A211),ISNUMBER(BM$1)),IF(OFFSET(CountryData!$A$1,'Quality check'!$A211-1,'Quality check'!BM$1-1)=0,"",OFFSET(CountryData!$A$1,'Quality check'!$A211-1,'Quality check'!BM$1-1)),"")</f>
        <v/>
      </c>
      <c r="BN211" s="308" t="str">
        <f ca="1">IF(AND(ISNUMBER($A211),ISNUMBER(BN$1)),IF(OFFSET(CountryData!$A$1,'Quality check'!$A211-1,'Quality check'!BN$1-1)=0,"",OFFSET(CountryData!$A$1,'Quality check'!$A211-1,'Quality check'!BN$1-1)),"")</f>
        <v/>
      </c>
      <c r="BO211" s="308" t="str">
        <f ca="1">IF(AND(ISNUMBER($A211),ISNUMBER(BO$1)),IF(OFFSET(CountryData!$A$1,'Quality check'!$A211-1,'Quality check'!BO$1-1)=0,"",OFFSET(CountryData!$A$1,'Quality check'!$A211-1,'Quality check'!BO$1-1)),"")</f>
        <v/>
      </c>
      <c r="BP211" s="308" t="str">
        <f ca="1">IF(AND(ISNUMBER($A211),ISNUMBER(BP$1)),IF(OFFSET(CountryData!$A$1,'Quality check'!$A211-1,'Quality check'!BP$1-1)=0,"",OFFSET(CountryData!$A$1,'Quality check'!$A211-1,'Quality check'!BP$1-1)),"")</f>
        <v/>
      </c>
      <c r="BQ211" s="308" t="str">
        <f ca="1">IF(AND(ISNUMBER($A211),ISNUMBER(BQ$1)),IF(OFFSET(CountryData!$A$1,'Quality check'!$A211-1,'Quality check'!BQ$1-1)=0,"",OFFSET(CountryData!$A$1,'Quality check'!$A211-1,'Quality check'!BQ$1-1)),"")</f>
        <v/>
      </c>
      <c r="BR211" s="308" t="str">
        <f ca="1">IF(AND(ISNUMBER($A211),ISNUMBER(BR$1)),IF(OFFSET(CountryData!$A$1,'Quality check'!$A211-1,'Quality check'!BR$1-1)=0,"",OFFSET(CountryData!$A$1,'Quality check'!$A211-1,'Quality check'!BR$1-1)),"")</f>
        <v/>
      </c>
      <c r="BS211" s="308" t="str">
        <f ca="1">IF(AND(ISNUMBER($A211),ISNUMBER(BS$1)),IF(OFFSET(CountryData!$A$1,'Quality check'!$A211-1,'Quality check'!BS$1-1)=0,"",OFFSET(CountryData!$A$1,'Quality check'!$A211-1,'Quality check'!BS$1-1)),"")</f>
        <v/>
      </c>
      <c r="BT211" s="308" t="str">
        <f ca="1">IF(AND(ISNUMBER($A211),ISNUMBER(BT$1)),IF(OFFSET(CountryData!$A$1,'Quality check'!$A211-1,'Quality check'!BT$1-1)=0,"",OFFSET(CountryData!$A$1,'Quality check'!$A211-1,'Quality check'!BT$1-1)),"")</f>
        <v/>
      </c>
      <c r="BU211" s="308" t="str">
        <f ca="1">IF(AND(ISNUMBER($A211),ISNUMBER(BU$1)),IF(OFFSET(CountryData!$A$1,'Quality check'!$A211-1,'Quality check'!BU$1-1)=0,"",OFFSET(CountryData!$A$1,'Quality check'!$A211-1,'Quality check'!BU$1-1)),"")</f>
        <v/>
      </c>
      <c r="BV211" s="308" t="str">
        <f ca="1">IF(AND(ISNUMBER($A211),ISNUMBER(BV$1)),IF(OFFSET(CountryData!$A$1,'Quality check'!$A211-1,'Quality check'!BV$1-1)=0,"",OFFSET(CountryData!$A$1,'Quality check'!$A211-1,'Quality check'!BV$1-1)),"")</f>
        <v/>
      </c>
      <c r="BW211" s="308" t="str">
        <f ca="1">IF(AND(ISNUMBER($A211),ISNUMBER(BW$1)),IF(OFFSET(CountryData!$A$1,'Quality check'!$A211-1,'Quality check'!BW$1-1)=0,"",OFFSET(CountryData!$A$1,'Quality check'!$A211-1,'Quality check'!BW$1-1)),"")</f>
        <v/>
      </c>
      <c r="BX211" s="202" t="str">
        <f ca="1">IF(AND(ISNUMBER($A211),ISNUMBER(BX$1)),IF(OFFSET(CountryData!$A$1,'Quality check'!$A211-1,'Quality check'!BX$1-1)=0,"",OFFSET(CountryData!$A$1,'Quality check'!$A211-1,'Quality check'!BX$1-1)),"")</f>
        <v/>
      </c>
      <c r="BY211" s="308" t="str">
        <f ca="1">IF(AND(ISNUMBER($A211),ISNUMBER(BY$1)),IF(OFFSET(CountryData!$A$1,'Quality check'!$A211-1,'Quality check'!BY$1-1)=0,"",OFFSET(CountryData!$A$1,'Quality check'!$A211-1,'Quality check'!BY$1-1)),"")</f>
        <v/>
      </c>
      <c r="BZ211" s="308" t="str">
        <f ca="1">IF(AND(ISNUMBER($A211),ISNUMBER(BZ$1)),IF(OFFSET(CountryData!$A$1,'Quality check'!$A211-1,'Quality check'!BZ$1-1)=0,"",OFFSET(CountryData!$A$1,'Quality check'!$A211-1,'Quality check'!BZ$1-1)),"")</f>
        <v/>
      </c>
      <c r="CA211" s="308" t="str">
        <f ca="1">IF(AND(ISNUMBER($A211),ISNUMBER(CA$1)),IF(OFFSET(CountryData!$A$1,'Quality check'!$A211-1,'Quality check'!CA$1-1)=0,"",OFFSET(CountryData!$A$1,'Quality check'!$A211-1,'Quality check'!CA$1-1)),"")</f>
        <v/>
      </c>
      <c r="CB211" s="308" t="str">
        <f ca="1">IF(AND(ISNUMBER($A211),ISNUMBER(CB$1)),IF(OFFSET(CountryData!$A$1,'Quality check'!$A211-1,'Quality check'!CB$1-1)=0,"",OFFSET(CountryData!$A$1,'Quality check'!$A211-1,'Quality check'!CB$1-1)),"")</f>
        <v/>
      </c>
      <c r="CC211" s="308" t="str">
        <f ca="1">IF(AND(ISNUMBER($A211),ISNUMBER(CC$1)),IF(OFFSET(CountryData!$A$1,'Quality check'!$A211-1,'Quality check'!CC$1-1)=0,"",OFFSET(CountryData!$A$1,'Quality check'!$A211-1,'Quality check'!CC$1-1)),"")</f>
        <v/>
      </c>
      <c r="CD211" s="308" t="str">
        <f ca="1">IF(AND(ISNUMBER($A211),ISNUMBER(CD$1)),IF(OFFSET(CountryData!$A$1,'Quality check'!$A211-1,'Quality check'!CD$1-1)=0,"",OFFSET(CountryData!$A$1,'Quality check'!$A211-1,'Quality check'!CD$1-1)),"")</f>
        <v/>
      </c>
      <c r="CE211" s="308" t="str">
        <f ca="1">IF(AND(ISNUMBER($A211),ISNUMBER(CE$1)),IF(OFFSET(CountryData!$A$1,'Quality check'!$A211-1,'Quality check'!CE$1-1)=0,"",OFFSET(CountryData!$A$1,'Quality check'!$A211-1,'Quality check'!CE$1-1)),"")</f>
        <v/>
      </c>
      <c r="CF211" s="308" t="str">
        <f ca="1">IF(AND(ISNUMBER($A211),ISNUMBER(CF$1)),IF(OFFSET(CountryData!$A$1,'Quality check'!$A211-1,'Quality check'!CF$1-1)=0,"",OFFSET(CountryData!$A$1,'Quality check'!$A211-1,'Quality check'!CF$1-1)),"")</f>
        <v/>
      </c>
      <c r="CG211" s="308" t="str">
        <f ca="1">IF(AND(ISNUMBER($A211),ISNUMBER(CG$1)),IF(OFFSET(CountryData!$A$1,'Quality check'!$A211-1,'Quality check'!CG$1-1)=0,"",OFFSET(CountryData!$A$1,'Quality check'!$A211-1,'Quality check'!CG$1-1)),"")</f>
        <v/>
      </c>
      <c r="CH211" s="308" t="str">
        <f ca="1">IF(AND(ISNUMBER($A211),ISNUMBER(CH$1)),IF(OFFSET(CountryData!$A$1,'Quality check'!$A211-1,'Quality check'!CH$1-1)=0,"",OFFSET(CountryData!$A$1,'Quality check'!$A211-1,'Quality check'!CH$1-1)),"")</f>
        <v/>
      </c>
      <c r="CI211" s="308" t="str">
        <f ca="1">IF(AND(ISNUMBER($A211),ISNUMBER(CI$1)),IF(OFFSET(CountryData!$A$1,'Quality check'!$A211-1,'Quality check'!CI$1-1)=0,"",OFFSET(CountryData!$A$1,'Quality check'!$A211-1,'Quality check'!CI$1-1)),"")</f>
        <v/>
      </c>
      <c r="CJ211" s="308" t="str">
        <f ca="1">IF(AND(ISNUMBER($A211),ISNUMBER(CJ$1)),IF(OFFSET(CountryData!$A$1,'Quality check'!$A211-1,'Quality check'!CJ$1-1)=0,"",OFFSET(CountryData!$A$1,'Quality check'!$A211-1,'Quality check'!CJ$1-1)),"")</f>
        <v/>
      </c>
      <c r="CK211" s="202" t="str">
        <f ca="1">IF(AND(ISNUMBER($A211),ISNUMBER(CK$1)),IF(OFFSET(CountryData!$A$1,'Quality check'!$A211-1,'Quality check'!CK$1-1)=0,"",OFFSET(CountryData!$A$1,'Quality check'!$A211-1,'Quality check'!CK$1-1)),"")</f>
        <v/>
      </c>
      <c r="CL211" s="308" t="str">
        <f ca="1">IF(AND(ISNUMBER($A211),ISNUMBER(CL$1)),IF(OFFSET(CountryData!$A$1,'Quality check'!$A211-1,'Quality check'!CL$1-1)=0,"",OFFSET(CountryData!$A$1,'Quality check'!$A211-1,'Quality check'!CL$1-1)),"")</f>
        <v/>
      </c>
      <c r="CM211" s="308" t="str">
        <f ca="1">IF(AND(ISNUMBER($A211),ISNUMBER(CM$1)),IF(OFFSET(CountryData!$A$1,'Quality check'!$A211-1,'Quality check'!CM$1-1)=0,"",OFFSET(CountryData!$A$1,'Quality check'!$A211-1,'Quality check'!CM$1-1)),"")</f>
        <v/>
      </c>
      <c r="CN211" s="308" t="str">
        <f ca="1">IF(AND(ISNUMBER($A211),ISNUMBER(CN$1)),IF(OFFSET(CountryData!$A$1,'Quality check'!$A211-1,'Quality check'!CN$1-1)=0,"",OFFSET(CountryData!$A$1,'Quality check'!$A211-1,'Quality check'!CN$1-1)),"")</f>
        <v/>
      </c>
      <c r="CO211" s="308" t="str">
        <f ca="1">IF(AND(ISNUMBER($A211),ISNUMBER(CO$1)),IF(OFFSET(CountryData!$A$1,'Quality check'!$A211-1,'Quality check'!CO$1-1)=0,"",OFFSET(CountryData!$A$1,'Quality check'!$A211-1,'Quality check'!CO$1-1)),"")</f>
        <v/>
      </c>
      <c r="CP211" s="308" t="str">
        <f ca="1">IF(AND(ISNUMBER($A211),ISNUMBER(CP$1)),IF(OFFSET(CountryData!$A$1,'Quality check'!$A211-1,'Quality check'!CP$1-1)=0,"",OFFSET(CountryData!$A$1,'Quality check'!$A211-1,'Quality check'!CP$1-1)),"")</f>
        <v/>
      </c>
      <c r="CQ211" s="308" t="str">
        <f ca="1">IF(AND(ISNUMBER($A211),ISNUMBER(CQ$1)),IF(OFFSET(CountryData!$A$1,'Quality check'!$A211-1,'Quality check'!CQ$1-1)=0,"",OFFSET(CountryData!$A$1,'Quality check'!$A211-1,'Quality check'!CQ$1-1)),"")</f>
        <v/>
      </c>
      <c r="CR211" s="203" t="str">
        <f ca="1">IF(AND(ISNUMBER($A211),ISNUMBER(CR$1)),IF(OFFSET(CountryData!$A$1,'Quality check'!$A211-1,'Quality check'!CR$1-1)=0,"",OFFSET(CountryData!$A$1,'Quality check'!$A211-1,'Quality check'!CR$1-1)),"")</f>
        <v/>
      </c>
      <c r="CS211" s="203" t="str">
        <f ca="1">IF(AND(ISNUMBER($A211),ISNUMBER(CS$1)),IF(OFFSET(CountryData!$A$1,'Quality check'!$A211-1,'Quality check'!CS$1-1)=0,"",OFFSET(CountryData!$A$1,'Quality check'!$A211-1,'Quality check'!CS$1-1)),"")</f>
        <v/>
      </c>
      <c r="CT211" s="203" t="str">
        <f ca="1">IF(AND(ISNUMBER($A211),ISNUMBER(CT$1)),IF(OFFSET(CountryData!$A$1,'Quality check'!$A211-1,'Quality check'!CT$1-1)=0,"",OFFSET(CountryData!$A$1,'Quality check'!$A211-1,'Quality check'!CT$1-1)),"")</f>
        <v/>
      </c>
      <c r="CU211" s="203" t="str">
        <f ca="1">IF(AND(ISNUMBER($A211),ISNUMBER(CU$1)),IF(OFFSET(CountryData!$A$1,'Quality check'!$A211-1,'Quality check'!CU$1-1)=0,"",OFFSET(CountryData!$A$1,'Quality check'!$A211-1,'Quality check'!CU$1-1)),"")</f>
        <v/>
      </c>
      <c r="CV211" s="203" t="str">
        <f ca="1">IF(AND(ISNUMBER($A211),ISNUMBER(CV$1)),IF(OFFSET(CountryData!$A$1,'Quality check'!$A211-1,'Quality check'!CV$1-1)=0,"",OFFSET(CountryData!$A$1,'Quality check'!$A211-1,'Quality check'!CV$1-1)),"")</f>
        <v/>
      </c>
      <c r="CW211" s="203" t="str">
        <f ca="1">IF(AND(ISNUMBER($A211),ISNUMBER(CW$1)),IF(OFFSET(CountryData!$A$1,'Quality check'!$A211-1,'Quality check'!CW$1-1)=0,"",OFFSET(CountryData!$A$1,'Quality check'!$A211-1,'Quality check'!CW$1-1)),"")</f>
        <v/>
      </c>
      <c r="CX211" s="203" t="str">
        <f ca="1">IF(AND(ISNUMBER($A211),ISNUMBER(CX$1)),IF(OFFSET(CountryData!$A$1,'Quality check'!$A211-1,'Quality check'!CX$1-1)=0,"",OFFSET(CountryData!$A$1,'Quality check'!$A211-1,'Quality check'!CX$1-1)),"")</f>
        <v/>
      </c>
      <c r="CY211" s="203" t="str">
        <f ca="1">IF(AND(ISNUMBER($A211),ISNUMBER(CY$1)),IF(OFFSET(CountryData!$A$1,'Quality check'!$A211-1,'Quality check'!CY$1-1)=0,"",OFFSET(CountryData!$A$1,'Quality check'!$A211-1,'Quality check'!CY$1-1)),"")</f>
        <v/>
      </c>
      <c r="CZ211" s="308" t="str">
        <f ca="1">IF(AND(ISNUMBER($A211),ISNUMBER(CZ$1)),IF(OFFSET(CountryData!$A$1,'Quality check'!$A211-1,'Quality check'!CZ$1-1)=0,"",OFFSET(CountryData!$A$1,'Quality check'!$A211-1,'Quality check'!CZ$1-1)),"")</f>
        <v/>
      </c>
      <c r="DA211" s="308" t="str">
        <f ca="1">IF(AND(ISNUMBER($A211),ISNUMBER(DA$1)),IF(OFFSET(CountryData!$A$1,'Quality check'!$A211-1,'Quality check'!DA$1-1)=0,"",OFFSET(CountryData!$A$1,'Quality check'!$A211-1,'Quality check'!DA$1-1)),"")</f>
        <v/>
      </c>
      <c r="DB211" s="202" t="str">
        <f ca="1">IF(AND(ISNUMBER($A211),ISNUMBER(DB$1)),IF(OFFSET(CountryData!$A$1,'Quality check'!$A211-1,'Quality check'!DB$1-1)=0,"",OFFSET(CountryData!$A$1,'Quality check'!$A211-1,'Quality check'!DB$1-1)),"")</f>
        <v/>
      </c>
      <c r="DC211" s="308" t="str">
        <f ca="1">IF(AND(ISNUMBER($A211),ISNUMBER(DC$1)),IF(OFFSET(CountryData!$A$1,'Quality check'!$A211-1,'Quality check'!DC$1-1)=0,"",OFFSET(CountryData!$A$1,'Quality check'!$A211-1,'Quality check'!DC$1-1)),"")</f>
        <v/>
      </c>
      <c r="DD211" s="308" t="str">
        <f ca="1">IF(AND(ISNUMBER($A211),ISNUMBER(DD$1)),IF(OFFSET(CountryData!$A$1,'Quality check'!$A211-1,'Quality check'!DD$1-1)=0,"",OFFSET(CountryData!$A$1,'Quality check'!$A211-1,'Quality check'!DD$1-1)),"")</f>
        <v/>
      </c>
      <c r="DE211" s="202" t="str">
        <f ca="1">IF(AND(ISNUMBER($A211),ISNUMBER(DE$1)),IF(OFFSET(CountryData!$A$1,'Quality check'!$A211-1,'Quality check'!DE$1-1)=0,"",OFFSET(CountryData!$A$1,'Quality check'!$A211-1,'Quality check'!DE$1-1)),"")</f>
        <v/>
      </c>
      <c r="DF211" s="203" t="str">
        <f ca="1">IF(AND(ISNUMBER($A211),ISNUMBER(DF$1)),IF(OFFSET(CountryData!$A$1,'Quality check'!$A211-1,'Quality check'!DF$1-1)=0,"",OFFSET(CountryData!$A$1,'Quality check'!$A211-1,'Quality check'!DF$1-1)),"")</f>
        <v/>
      </c>
      <c r="DG211" s="308" t="str">
        <f ca="1">IF(AND(ISNUMBER($A211),ISNUMBER(DG$1)),IF(OFFSET(CountryData!$A$1,'Quality check'!$A211-1,'Quality check'!DG$1-1)=0,"",OFFSET(CountryData!$A$1,'Quality check'!$A211-1,'Quality check'!DG$1-1)),"")</f>
        <v/>
      </c>
      <c r="DH211" s="203" t="str">
        <f ca="1">IF(AND(ISNUMBER($A211),ISNUMBER(DH$1)),IF(OFFSET(CountryData!$A$1,'Quality check'!$A211-1,'Quality check'!DH$1-1)=0,"",OFFSET(CountryData!$A$1,'Quality check'!$A211-1,'Quality check'!DH$1-1)),"")</f>
        <v/>
      </c>
      <c r="DI211" s="308" t="str">
        <f ca="1">IF(AND(ISNUMBER($A211),ISNUMBER(DI$1)),IF(OFFSET(CountryData!$A$1,'Quality check'!$A211-1,'Quality check'!DI$1-1)=0,"",OFFSET(CountryData!$A$1,'Quality check'!$A211-1,'Quality check'!DI$1-1)),"")</f>
        <v/>
      </c>
      <c r="DJ211" s="308" t="str">
        <f ca="1">IF(AND(ISNUMBER($A211),ISNUMBER(DJ$1)),IF(OFFSET(CountryData!$A$1,'Quality check'!$A211-1,'Quality check'!DJ$1-1)=0,"",OFFSET(CountryData!$A$1,'Quality check'!$A211-1,'Quality check'!DJ$1-1)),"")</f>
        <v/>
      </c>
      <c r="DK211" s="203" t="str">
        <f ca="1">IF(AND(ISNUMBER($A211),ISNUMBER(DK$1)),IF(OFFSET(CountryData!$A$1,'Quality check'!$A211-1,'Quality check'!DK$1-1)=0,"",OFFSET(CountryData!$A$1,'Quality check'!$A211-1,'Quality check'!DK$1-1)),"")</f>
        <v/>
      </c>
      <c r="DL211" s="203" t="str">
        <f ca="1">IF(AND(ISNUMBER($A211),ISNUMBER(DL$1)),IF(OFFSET(CountryData!$A$1,'Quality check'!$A211-1,'Quality check'!DL$1-1)=0,"",OFFSET(CountryData!$A$1,'Quality check'!$A211-1,'Quality check'!DL$1-1)),"")</f>
        <v/>
      </c>
      <c r="DM211" s="203" t="str">
        <f ca="1">IF(AND(ISNUMBER($A211),ISNUMBER(DM$1)),IF(OFFSET(CountryData!$A$1,'Quality check'!$A211-1,'Quality check'!DM$1-1)=0,"",OFFSET(CountryData!$A$1,'Quality check'!$A211-1,'Quality check'!DM$1-1)),"")</f>
        <v/>
      </c>
      <c r="DN211" s="203" t="str">
        <f ca="1">IF(AND(ISNUMBER($A211),ISNUMBER(DN$1)),IF(OFFSET(CountryData!$A$1,'Quality check'!$A211-1,'Quality check'!DN$1-1)=0,"",OFFSET(CountryData!$A$1,'Quality check'!$A211-1,'Quality check'!DN$1-1)),"")</f>
        <v/>
      </c>
      <c r="DO211" t="str">
        <f ca="1">IF(AND(ISNUMBER($A211),ISNUMBER(DO$1)),IF(OFFSET(CountryData!$A$1,'Quality check'!$A211-1,'Quality check'!DO$1-1)=0,"",OFFSET(CountryData!$A$1,'Quality check'!$A211-1,'Quality check'!DO$1-1)),"")</f>
        <v/>
      </c>
      <c r="DP211" t="str">
        <f ca="1">IF(AND(ISNUMBER($A211),ISNUMBER(DP$1)),IF(OFFSET(CountryData!$A$1,'Quality check'!$A211-1,'Quality check'!DP$1-1)=0,"",OFFSET(CountryData!$A$1,'Quality check'!$A211-1,'Quality check'!DP$1-1)),"")</f>
        <v/>
      </c>
      <c r="EF211" t="str">
        <f t="shared" si="17"/>
        <v/>
      </c>
      <c r="EG211" t="str">
        <f t="shared" si="18"/>
        <v/>
      </c>
      <c r="EH211" t="str">
        <f t="shared" si="16"/>
        <v/>
      </c>
    </row>
    <row r="212" spans="1:138" x14ac:dyDescent="0.25">
      <c r="A212" s="114" t="str">
        <f>IF(ISNUMBER(MATCH(C212,CountryData!$EM:$EM,0)),MATCH(C212,CountryData!$EM:$EM,0),"")</f>
        <v/>
      </c>
      <c r="F212" s="203" t="str">
        <f ca="1">IF(AND(ISNUMBER($A212),ISNUMBER(F$1)),IF(OFFSET(CountryData!$A$1,'Quality check'!$A212-1,'Quality check'!F$1-1)=0,"",OFFSET(CountryData!$A$1,'Quality check'!$A212-1,'Quality check'!F$1-1)),"")</f>
        <v/>
      </c>
      <c r="G212" s="203" t="str">
        <f ca="1">IF(AND(ISNUMBER($A212),ISNUMBER(G$1)),IF(OFFSET(CountryData!$A$1,'Quality check'!$A212-1,'Quality check'!G$1-1)=0,"",OFFSET(CountryData!$A$1,'Quality check'!$A212-1,'Quality check'!G$1-1)),"")</f>
        <v/>
      </c>
      <c r="H212" s="202" t="str">
        <f ca="1">IF(AND(ISNUMBER($A212),ISNUMBER(H$1)),IF(OFFSET(CountryData!$A$1,'Quality check'!$A212-1,'Quality check'!H$1-1)=0,"",OFFSET(CountryData!$A$1,'Quality check'!$A212-1,'Quality check'!H$1-1)),"")</f>
        <v/>
      </c>
      <c r="I212" s="202" t="str">
        <f ca="1">IF(AND(ISNUMBER($A212),ISNUMBER(I$1)),IF(OFFSET(CountryData!$A$1,'Quality check'!$A212-1,'Quality check'!I$1-1)=0,"",OFFSET(CountryData!$A$1,'Quality check'!$A212-1,'Quality check'!I$1-1)),"")</f>
        <v/>
      </c>
      <c r="J212" s="203" t="str">
        <f ca="1">IF(AND(ISNUMBER($A212),ISNUMBER(J$1)),IF(OFFSET(CountryData!$A$1,'Quality check'!$A212-1,'Quality check'!J$1-1)=0,"",OFFSET(CountryData!$A$1,'Quality check'!$A212-1,'Quality check'!J$1-1)),"")</f>
        <v/>
      </c>
      <c r="K212" s="203" t="str">
        <f ca="1">IF(AND(ISNUMBER($A212),ISNUMBER(K$1)),IF(OFFSET(CountryData!$A$1,'Quality check'!$A212-1,'Quality check'!K$1-1)=0,"",OFFSET(CountryData!$A$1,'Quality check'!$A212-1,'Quality check'!K$1-1)),"")</f>
        <v/>
      </c>
      <c r="L212" s="203" t="str">
        <f ca="1">IF(AND(ISNUMBER($A212),ISNUMBER(L$1)),IF(OFFSET(CountryData!$A$1,'Quality check'!$A212-1,'Quality check'!L$1-1)=0,"",OFFSET(CountryData!$A$1,'Quality check'!$A212-1,'Quality check'!L$1-1)),"")</f>
        <v/>
      </c>
      <c r="M212" s="203" t="str">
        <f ca="1">IF(AND(ISNUMBER($A212),ISNUMBER(M$1)),IF(OFFSET(CountryData!$A$1,'Quality check'!$A212-1,'Quality check'!M$1-1)=0,"",OFFSET(CountryData!$A$1,'Quality check'!$A212-1,'Quality check'!M$1-1)),"")</f>
        <v/>
      </c>
      <c r="N212" s="203" t="str">
        <f ca="1">IF(AND(ISNUMBER($A212),ISNUMBER(N$1)),IF(OFFSET(CountryData!$A$1,'Quality check'!$A212-1,'Quality check'!N$1-1)=0,"",OFFSET(CountryData!$A$1,'Quality check'!$A212-1,'Quality check'!N$1-1)),"")</f>
        <v/>
      </c>
      <c r="O212" s="203" t="str">
        <f ca="1">IF(AND(ISNUMBER($A212),ISNUMBER(O$1)),IF(OFFSET(CountryData!$A$1,'Quality check'!$A212-1,'Quality check'!O$1-1)=0,"",OFFSET(CountryData!$A$1,'Quality check'!$A212-1,'Quality check'!O$1-1)),"")</f>
        <v/>
      </c>
      <c r="P212" s="203" t="str">
        <f ca="1">IF(AND(ISNUMBER($A212),ISNUMBER(P$1)),IF(OFFSET(CountryData!$A$1,'Quality check'!$A212-1,'Quality check'!P$1-1)=0,"",OFFSET(CountryData!$A$1,'Quality check'!$A212-1,'Quality check'!P$1-1)),"")</f>
        <v/>
      </c>
      <c r="Q212" s="203" t="str">
        <f ca="1">IF(AND(ISNUMBER($A212),ISNUMBER(Q$1)),IF(OFFSET(CountryData!$A$1,'Quality check'!$A212-1,'Quality check'!Q$1-1)=0,"",OFFSET(CountryData!$A$1,'Quality check'!$A212-1,'Quality check'!Q$1-1)),"")</f>
        <v/>
      </c>
      <c r="R212" s="203" t="str">
        <f ca="1">IF(AND(ISNUMBER($A212),ISNUMBER(R$1)),IF(OFFSET(CountryData!$A$1,'Quality check'!$A212-1,'Quality check'!R$1-1)=0,"",OFFSET(CountryData!$A$1,'Quality check'!$A212-1,'Quality check'!R$1-1)),"")</f>
        <v/>
      </c>
      <c r="S212" s="203" t="str">
        <f ca="1">IF(AND(ISNUMBER($A212),ISNUMBER(S$1)),IF(OFFSET(CountryData!$A$1,'Quality check'!$A212-1,'Quality check'!S$1-1)=0,"",OFFSET(CountryData!$A$1,'Quality check'!$A212-1,'Quality check'!S$1-1)),"")</f>
        <v/>
      </c>
      <c r="T212" s="202" t="str">
        <f ca="1">IF(AND(ISNUMBER($A212),ISNUMBER(T$1)),IF(OFFSET(CountryData!$A$1,'Quality check'!$A212-1,'Quality check'!T$1-1)=0,"",OFFSET(CountryData!$A$1,'Quality check'!$A212-1,'Quality check'!T$1-1)),"")</f>
        <v/>
      </c>
      <c r="U212" s="203" t="str">
        <f ca="1">IF(AND(ISNUMBER($A212),ISNUMBER(U$1)),IF(OFFSET(CountryData!$A$1,'Quality check'!$A212-1,'Quality check'!U$1-1)=0,"",OFFSET(CountryData!$A$1,'Quality check'!$A212-1,'Quality check'!U$1-1)),"")</f>
        <v/>
      </c>
      <c r="V212" s="203" t="str">
        <f ca="1">IF(AND(ISNUMBER($A212),ISNUMBER(V$1)),IF(OFFSET(CountryData!$A$1,'Quality check'!$A212-1,'Quality check'!V$1-1)=0,"",OFFSET(CountryData!$A$1,'Quality check'!$A212-1,'Quality check'!V$1-1)),"")</f>
        <v/>
      </c>
      <c r="W212" s="202" t="str">
        <f ca="1">IF(AND(ISNUMBER($A212),ISNUMBER(W$1)),IF(OFFSET(CountryData!$A$1,'Quality check'!$A212-1,'Quality check'!W$1-1)=0,"",OFFSET(CountryData!$A$1,'Quality check'!$A212-1,'Quality check'!W$1-1)),"")</f>
        <v/>
      </c>
      <c r="X212" s="202" t="str">
        <f ca="1">IF(AND(ISNUMBER($A212),ISNUMBER(X$1)),IF(OFFSET(CountryData!$A$1,'Quality check'!$A212-1,'Quality check'!X$1-1)=0,"",OFFSET(CountryData!$A$1,'Quality check'!$A212-1,'Quality check'!X$1-1)),"")</f>
        <v/>
      </c>
      <c r="Y212" s="202" t="str">
        <f ca="1">IF(AND(ISNUMBER($A212),ISNUMBER(Y$1)),IF(OFFSET(CountryData!$A$1,'Quality check'!$A212-1,'Quality check'!Y$1-1)=0,"",OFFSET(CountryData!$A$1,'Quality check'!$A212-1,'Quality check'!Y$1-1)),"")</f>
        <v/>
      </c>
      <c r="Z212" s="202" t="str">
        <f ca="1">IF(AND(ISNUMBER($A212),ISNUMBER(Z$1)),IF(OFFSET(CountryData!$A$1,'Quality check'!$A212-1,'Quality check'!Z$1-1)=0,"",OFFSET(CountryData!$A$1,'Quality check'!$A212-1,'Quality check'!Z$1-1)),"")</f>
        <v/>
      </c>
      <c r="AA212" s="203" t="str">
        <f ca="1">IF(AND(ISNUMBER($A212),ISNUMBER(AA$1)),IF(OFFSET(CountryData!$A$1,'Quality check'!$A212-1,'Quality check'!AA$1-1)=0,"",OFFSET(CountryData!$A$1,'Quality check'!$A212-1,'Quality check'!AA$1-1)),"")</f>
        <v/>
      </c>
      <c r="AB212" s="203" t="str">
        <f ca="1">IF(AND(ISNUMBER($A212),ISNUMBER(AB$1)),IF(OFFSET(CountryData!$A$1,'Quality check'!$A212-1,'Quality check'!AB$1-1)=0,"",OFFSET(CountryData!$A$1,'Quality check'!$A212-1,'Quality check'!AB$1-1)),"")</f>
        <v/>
      </c>
      <c r="AC212" s="203" t="str">
        <f ca="1">IF(AND(ISNUMBER($A212),ISNUMBER(AC$1)),IF(OFFSET(CountryData!$A$1,'Quality check'!$A212-1,'Quality check'!AC$1-1)=0,"",OFFSET(CountryData!$A$1,'Quality check'!$A212-1,'Quality check'!AC$1-1)),"")</f>
        <v/>
      </c>
      <c r="AD212" s="203" t="str">
        <f ca="1">IF(AND(ISNUMBER($A212),ISNUMBER(AD$1)),IF(OFFSET(CountryData!$A$1,'Quality check'!$A212-1,'Quality check'!AD$1-1)=0,"",OFFSET(CountryData!$A$1,'Quality check'!$A212-1,'Quality check'!AD$1-1)),"")</f>
        <v/>
      </c>
      <c r="AE212" s="202" t="str">
        <f ca="1">IF(AND(ISNUMBER($A212),ISNUMBER(AE$1)),IF(OFFSET(CountryData!$A$1,'Quality check'!$A212-1,'Quality check'!AE$1-1)=0,"",OFFSET(CountryData!$A$1,'Quality check'!$A212-1,'Quality check'!AE$1-1)),"")</f>
        <v/>
      </c>
      <c r="AF212" s="308" t="str">
        <f ca="1">IF(AND(ISNUMBER($A212),ISNUMBER(AF$1)),IF(OFFSET(CountryData!$A$1,'Quality check'!$A212-1,'Quality check'!AF$1-1)=0,"",OFFSET(CountryData!$A$1,'Quality check'!$A212-1,'Quality check'!AF$1-1)),"")</f>
        <v/>
      </c>
      <c r="AG212" s="203" t="str">
        <f ca="1">IF(AND(ISNUMBER($A212),ISNUMBER(AG$1)),IF(OFFSET(CountryData!$A$1,'Quality check'!$A212-1,'Quality check'!AG$1-1)=0,"",OFFSET(CountryData!$A$1,'Quality check'!$A212-1,'Quality check'!AG$1-1)),"")</f>
        <v/>
      </c>
      <c r="AH212" s="203" t="str">
        <f ca="1">IF(AND(ISNUMBER($A212),ISNUMBER(AH$1)),IF(OFFSET(CountryData!$A$1,'Quality check'!$A212-1,'Quality check'!AH$1-1)=0,"",OFFSET(CountryData!$A$1,'Quality check'!$A212-1,'Quality check'!AH$1-1)),"")</f>
        <v/>
      </c>
      <c r="AI212" s="203" t="str">
        <f ca="1">IF(AND(ISNUMBER($A212),ISNUMBER(AI$1)),IF(OFFSET(CountryData!$A$1,'Quality check'!$A212-1,'Quality check'!AI$1-1)=0,"",OFFSET(CountryData!$A$1,'Quality check'!$A212-1,'Quality check'!AI$1-1)),"")</f>
        <v/>
      </c>
      <c r="AJ212" s="202" t="str">
        <f ca="1">IF(AND(ISNUMBER($A212),ISNUMBER(AJ$1)),IF(OFFSET(CountryData!$A$1,'Quality check'!$A212-1,'Quality check'!AJ$1-1)=0,"",OFFSET(CountryData!$A$1,'Quality check'!$A212-1,'Quality check'!AJ$1-1)),"")</f>
        <v/>
      </c>
      <c r="AK212" s="202" t="str">
        <f ca="1">IF(AND(ISNUMBER($A212),ISNUMBER(AK$1)),IF(OFFSET(CountryData!$A$1,'Quality check'!$A212-1,'Quality check'!AK$1-1)=0,"",OFFSET(CountryData!$A$1,'Quality check'!$A212-1,'Quality check'!AK$1-1)),"")</f>
        <v/>
      </c>
      <c r="AL212" s="202" t="str">
        <f ca="1">IF(AND(ISNUMBER($A212),ISNUMBER(AL$1)),IF(OFFSET(CountryData!$A$1,'Quality check'!$A212-1,'Quality check'!AL$1-1)=0,"",OFFSET(CountryData!$A$1,'Quality check'!$A212-1,'Quality check'!AL$1-1)),"")</f>
        <v/>
      </c>
      <c r="AM212" s="202" t="str">
        <f ca="1">IF(AND(ISNUMBER($A212),ISNUMBER(AM$1)),IF(OFFSET(CountryData!$A$1,'Quality check'!$A212-1,'Quality check'!AM$1-1)=0,"",OFFSET(CountryData!$A$1,'Quality check'!$A212-1,'Quality check'!AM$1-1)),"")</f>
        <v/>
      </c>
      <c r="AN212" s="202" t="str">
        <f ca="1">IF(AND(ISNUMBER($A212),ISNUMBER(AN$1)),IF(OFFSET(CountryData!$A$1,'Quality check'!$A212-1,'Quality check'!AN$1-1)=0,"",OFFSET(CountryData!$A$1,'Quality check'!$A212-1,'Quality check'!AN$1-1)),"")</f>
        <v/>
      </c>
      <c r="AO212" s="203" t="str">
        <f ca="1">IF(AND(ISNUMBER($A212),ISNUMBER(AO$1)),IF(OFFSET(CountryData!$A$1,'Quality check'!$A212-1,'Quality check'!AO$1-1)=0,"",OFFSET(CountryData!$A$1,'Quality check'!$A212-1,'Quality check'!AO$1-1)),"")</f>
        <v/>
      </c>
      <c r="AP212" s="203" t="str">
        <f ca="1">IF(AND(ISNUMBER($A212),ISNUMBER(AP$1)),IF(OFFSET(CountryData!$A$1,'Quality check'!$A212-1,'Quality check'!AP$1-1)=0,"",OFFSET(CountryData!$A$1,'Quality check'!$A212-1,'Quality check'!AP$1-1)),"")</f>
        <v/>
      </c>
      <c r="AQ212" s="202" t="str">
        <f ca="1">IF(AND(ISNUMBER($A212),ISNUMBER(AQ$1)),IF(OFFSET(CountryData!$A$1,'Quality check'!$A212-1,'Quality check'!AQ$1-1)=0,"",OFFSET(CountryData!$A$1,'Quality check'!$A212-1,'Quality check'!AQ$1-1)),"")</f>
        <v/>
      </c>
      <c r="AR212" s="202" t="str">
        <f ca="1">IF(AND(ISNUMBER($A212),ISNUMBER(AR$1)),IF(OFFSET(CountryData!$A$1,'Quality check'!$A212-1,'Quality check'!AR$1-1)=0,"",OFFSET(CountryData!$A$1,'Quality check'!$A212-1,'Quality check'!AR$1-1)),"")</f>
        <v/>
      </c>
      <c r="AS212" s="202" t="str">
        <f ca="1">IF(AND(ISNUMBER($A212),ISNUMBER(AS$1)),IF(OFFSET(CountryData!$A$1,'Quality check'!$A212-1,'Quality check'!AS$1-1)=0,"",OFFSET(CountryData!$A$1,'Quality check'!$A212-1,'Quality check'!AS$1-1)),"")</f>
        <v/>
      </c>
      <c r="AT212" s="202" t="str">
        <f ca="1">IF(AND(ISNUMBER($A212),ISNUMBER(AT$1)),IF(OFFSET(CountryData!$A$1,'Quality check'!$A212-1,'Quality check'!AT$1-1)=0,"",OFFSET(CountryData!$A$1,'Quality check'!$A212-1,'Quality check'!AT$1-1)),"")</f>
        <v/>
      </c>
      <c r="AU212" s="202" t="str">
        <f ca="1">IF(AND(ISNUMBER($A212),ISNUMBER(AU$1)),IF(OFFSET(CountryData!$A$1,'Quality check'!$A212-1,'Quality check'!AU$1-1)=0,"",OFFSET(CountryData!$A$1,'Quality check'!$A212-1,'Quality check'!AU$1-1)),"")</f>
        <v/>
      </c>
      <c r="AV212" s="202" t="str">
        <f ca="1">IF(AND(ISNUMBER($A212),ISNUMBER(AV$1)),IF(OFFSET(CountryData!$A$1,'Quality check'!$A212-1,'Quality check'!AV$1-1)=0,"",OFFSET(CountryData!$A$1,'Quality check'!$A212-1,'Quality check'!AV$1-1)),"")</f>
        <v/>
      </c>
      <c r="AW212" s="203" t="str">
        <f ca="1">IF(AND(ISNUMBER($A212),ISNUMBER(AW$1)),IF(OFFSET(CountryData!$A$1,'Quality check'!$A212-1,'Quality check'!AW$1-1)=0,"",OFFSET(CountryData!$A$1,'Quality check'!$A212-1,'Quality check'!AW$1-1)),"")</f>
        <v/>
      </c>
      <c r="AX212" s="203" t="str">
        <f ca="1">IF(AND(ISNUMBER($A212),ISNUMBER(AX$1)),IF(OFFSET(CountryData!$A$1,'Quality check'!$A212-1,'Quality check'!AX$1-1)=0,"",OFFSET(CountryData!$A$1,'Quality check'!$A212-1,'Quality check'!AX$1-1)),"")</f>
        <v/>
      </c>
      <c r="AY212" s="202" t="str">
        <f ca="1">IF(AND(ISNUMBER($A212),ISNUMBER(AY$1)),IF(OFFSET(CountryData!$A$1,'Quality check'!$A212-1,'Quality check'!AY$1-1)=0,"",OFFSET(CountryData!$A$1,'Quality check'!$A212-1,'Quality check'!AY$1-1)),"")</f>
        <v/>
      </c>
      <c r="AZ212" s="202" t="str">
        <f ca="1">IF(AND(ISNUMBER($A212),ISNUMBER(AZ$1)),IF(OFFSET(CountryData!$A$1,'Quality check'!$A212-1,'Quality check'!AZ$1-1)=0,"",OFFSET(CountryData!$A$1,'Quality check'!$A212-1,'Quality check'!AZ$1-1)),"")</f>
        <v/>
      </c>
      <c r="BA212" s="202" t="str">
        <f ca="1">IF(AND(ISNUMBER($A212),ISNUMBER(BA$1)),IF(OFFSET(CountryData!$A$1,'Quality check'!$A212-1,'Quality check'!BA$1-1)=0,"",OFFSET(CountryData!$A$1,'Quality check'!$A212-1,'Quality check'!BA$1-1)),"")</f>
        <v/>
      </c>
      <c r="BB212" s="202" t="str">
        <f ca="1">IF(AND(ISNUMBER($A212),ISNUMBER(BB$1)),IF(OFFSET(CountryData!$A$1,'Quality check'!$A212-1,'Quality check'!BB$1-1)=0,"",OFFSET(CountryData!$A$1,'Quality check'!$A212-1,'Quality check'!BB$1-1)),"")</f>
        <v/>
      </c>
      <c r="BC212" s="202" t="str">
        <f ca="1">IF(AND(ISNUMBER($A212),ISNUMBER(BC$1)),IF(OFFSET(CountryData!$A$1,'Quality check'!$A212-1,'Quality check'!BC$1-1)=0,"",OFFSET(CountryData!$A$1,'Quality check'!$A212-1,'Quality check'!BC$1-1)),"")</f>
        <v/>
      </c>
      <c r="BD212" s="313" t="str">
        <f ca="1">IF(AND(ISNUMBER($A212),ISNUMBER(BD$1)),IF(OFFSET(CountryData!$A$1,'Quality check'!$A212-1,'Quality check'!BD$1-1)=0,"",OFFSET(CountryData!$A$1,'Quality check'!$A212-1,'Quality check'!BD$1-1)),"")</f>
        <v/>
      </c>
      <c r="BE212" s="313" t="str">
        <f ca="1">IF(AND(ISNUMBER($A212),ISNUMBER(BE$1)),IF(OFFSET(CountryData!$A$1,'Quality check'!$A212-1,'Quality check'!BE$1-1)=0,"",OFFSET(CountryData!$A$1,'Quality check'!$A212-1,'Quality check'!BE$1-1)),"")</f>
        <v/>
      </c>
      <c r="BF212" s="313" t="str">
        <f ca="1">IF(AND(ISNUMBER($A212),ISNUMBER(BF$1)),IF(OFFSET(CountryData!$A$1,'Quality check'!$A212-1,'Quality check'!BF$1-1)=0,"",OFFSET(CountryData!$A$1,'Quality check'!$A212-1,'Quality check'!BF$1-1)),"")</f>
        <v/>
      </c>
      <c r="BG212" s="203" t="str">
        <f ca="1">IF(AND(ISNUMBER($A212),ISNUMBER(BG$1)),IF(OFFSET(CountryData!$A$1,'Quality check'!$A212-1,'Quality check'!BG$1-1)=0,"",OFFSET(CountryData!$A$1,'Quality check'!$A212-1,'Quality check'!BG$1-1)),"")</f>
        <v/>
      </c>
      <c r="BH212" s="202" t="str">
        <f ca="1">IF(AND(ISNUMBER($A212),ISNUMBER(BH$1)),IF(OFFSET(CountryData!$A$1,'Quality check'!$A212-1,'Quality check'!BH$1-1)=0,"",OFFSET(CountryData!$A$1,'Quality check'!$A212-1,'Quality check'!BH$1-1)),"")</f>
        <v/>
      </c>
      <c r="BI212" s="203" t="str">
        <f ca="1">IF(AND(ISNUMBER($A212),ISNUMBER(BI$1)),IF(OFFSET(CountryData!$A$1,'Quality check'!$A212-1,'Quality check'!BI$1-1)=0,"",OFFSET(CountryData!$A$1,'Quality check'!$A212-1,'Quality check'!BI$1-1)),"")</f>
        <v/>
      </c>
      <c r="BJ212" s="202" t="str">
        <f ca="1">IF(AND(ISNUMBER($A212),ISNUMBER(BJ$1)),IF(OFFSET(CountryData!$A$1,'Quality check'!$A212-1,'Quality check'!BJ$1-1)=0,"",OFFSET(CountryData!$A$1,'Quality check'!$A212-1,'Quality check'!BJ$1-1)),"")</f>
        <v/>
      </c>
      <c r="BK212" s="202" t="str">
        <f ca="1">IF(AND(ISNUMBER($A212),ISNUMBER(BK$1)),IF(OFFSET(CountryData!$A$1,'Quality check'!$A212-1,'Quality check'!BK$1-1)=0,"",OFFSET(CountryData!$A$1,'Quality check'!$A212-1,'Quality check'!BK$1-1)),"")</f>
        <v/>
      </c>
      <c r="BL212" s="308" t="str">
        <f ca="1">IF(AND(ISNUMBER($A212),ISNUMBER(BL$1)),IF(OFFSET(CountryData!$A$1,'Quality check'!$A212-1,'Quality check'!BL$1-1)=0,"",OFFSET(CountryData!$A$1,'Quality check'!$A212-1,'Quality check'!BL$1-1)),"")</f>
        <v/>
      </c>
      <c r="BM212" s="308" t="str">
        <f ca="1">IF(AND(ISNUMBER($A212),ISNUMBER(BM$1)),IF(OFFSET(CountryData!$A$1,'Quality check'!$A212-1,'Quality check'!BM$1-1)=0,"",OFFSET(CountryData!$A$1,'Quality check'!$A212-1,'Quality check'!BM$1-1)),"")</f>
        <v/>
      </c>
      <c r="BN212" s="308" t="str">
        <f ca="1">IF(AND(ISNUMBER($A212),ISNUMBER(BN$1)),IF(OFFSET(CountryData!$A$1,'Quality check'!$A212-1,'Quality check'!BN$1-1)=0,"",OFFSET(CountryData!$A$1,'Quality check'!$A212-1,'Quality check'!BN$1-1)),"")</f>
        <v/>
      </c>
      <c r="BO212" s="308" t="str">
        <f ca="1">IF(AND(ISNUMBER($A212),ISNUMBER(BO$1)),IF(OFFSET(CountryData!$A$1,'Quality check'!$A212-1,'Quality check'!BO$1-1)=0,"",OFFSET(CountryData!$A$1,'Quality check'!$A212-1,'Quality check'!BO$1-1)),"")</f>
        <v/>
      </c>
      <c r="BP212" s="308" t="str">
        <f ca="1">IF(AND(ISNUMBER($A212),ISNUMBER(BP$1)),IF(OFFSET(CountryData!$A$1,'Quality check'!$A212-1,'Quality check'!BP$1-1)=0,"",OFFSET(CountryData!$A$1,'Quality check'!$A212-1,'Quality check'!BP$1-1)),"")</f>
        <v/>
      </c>
      <c r="BQ212" s="308" t="str">
        <f ca="1">IF(AND(ISNUMBER($A212),ISNUMBER(BQ$1)),IF(OFFSET(CountryData!$A$1,'Quality check'!$A212-1,'Quality check'!BQ$1-1)=0,"",OFFSET(CountryData!$A$1,'Quality check'!$A212-1,'Quality check'!BQ$1-1)),"")</f>
        <v/>
      </c>
      <c r="BR212" s="308" t="str">
        <f ca="1">IF(AND(ISNUMBER($A212),ISNUMBER(BR$1)),IF(OFFSET(CountryData!$A$1,'Quality check'!$A212-1,'Quality check'!BR$1-1)=0,"",OFFSET(CountryData!$A$1,'Quality check'!$A212-1,'Quality check'!BR$1-1)),"")</f>
        <v/>
      </c>
      <c r="BS212" s="308" t="str">
        <f ca="1">IF(AND(ISNUMBER($A212),ISNUMBER(BS$1)),IF(OFFSET(CountryData!$A$1,'Quality check'!$A212-1,'Quality check'!BS$1-1)=0,"",OFFSET(CountryData!$A$1,'Quality check'!$A212-1,'Quality check'!BS$1-1)),"")</f>
        <v/>
      </c>
      <c r="BT212" s="308" t="str">
        <f ca="1">IF(AND(ISNUMBER($A212),ISNUMBER(BT$1)),IF(OFFSET(CountryData!$A$1,'Quality check'!$A212-1,'Quality check'!BT$1-1)=0,"",OFFSET(CountryData!$A$1,'Quality check'!$A212-1,'Quality check'!BT$1-1)),"")</f>
        <v/>
      </c>
      <c r="BU212" s="308" t="str">
        <f ca="1">IF(AND(ISNUMBER($A212),ISNUMBER(BU$1)),IF(OFFSET(CountryData!$A$1,'Quality check'!$A212-1,'Quality check'!BU$1-1)=0,"",OFFSET(CountryData!$A$1,'Quality check'!$A212-1,'Quality check'!BU$1-1)),"")</f>
        <v/>
      </c>
      <c r="BV212" s="308" t="str">
        <f ca="1">IF(AND(ISNUMBER($A212),ISNUMBER(BV$1)),IF(OFFSET(CountryData!$A$1,'Quality check'!$A212-1,'Quality check'!BV$1-1)=0,"",OFFSET(CountryData!$A$1,'Quality check'!$A212-1,'Quality check'!BV$1-1)),"")</f>
        <v/>
      </c>
      <c r="BW212" s="308" t="str">
        <f ca="1">IF(AND(ISNUMBER($A212),ISNUMBER(BW$1)),IF(OFFSET(CountryData!$A$1,'Quality check'!$A212-1,'Quality check'!BW$1-1)=0,"",OFFSET(CountryData!$A$1,'Quality check'!$A212-1,'Quality check'!BW$1-1)),"")</f>
        <v/>
      </c>
      <c r="BX212" s="202" t="str">
        <f ca="1">IF(AND(ISNUMBER($A212),ISNUMBER(BX$1)),IF(OFFSET(CountryData!$A$1,'Quality check'!$A212-1,'Quality check'!BX$1-1)=0,"",OFFSET(CountryData!$A$1,'Quality check'!$A212-1,'Quality check'!BX$1-1)),"")</f>
        <v/>
      </c>
      <c r="BY212" s="308" t="str">
        <f ca="1">IF(AND(ISNUMBER($A212),ISNUMBER(BY$1)),IF(OFFSET(CountryData!$A$1,'Quality check'!$A212-1,'Quality check'!BY$1-1)=0,"",OFFSET(CountryData!$A$1,'Quality check'!$A212-1,'Quality check'!BY$1-1)),"")</f>
        <v/>
      </c>
      <c r="BZ212" s="308" t="str">
        <f ca="1">IF(AND(ISNUMBER($A212),ISNUMBER(BZ$1)),IF(OFFSET(CountryData!$A$1,'Quality check'!$A212-1,'Quality check'!BZ$1-1)=0,"",OFFSET(CountryData!$A$1,'Quality check'!$A212-1,'Quality check'!BZ$1-1)),"")</f>
        <v/>
      </c>
      <c r="CA212" s="308" t="str">
        <f ca="1">IF(AND(ISNUMBER($A212),ISNUMBER(CA$1)),IF(OFFSET(CountryData!$A$1,'Quality check'!$A212-1,'Quality check'!CA$1-1)=0,"",OFFSET(CountryData!$A$1,'Quality check'!$A212-1,'Quality check'!CA$1-1)),"")</f>
        <v/>
      </c>
      <c r="CB212" s="308" t="str">
        <f ca="1">IF(AND(ISNUMBER($A212),ISNUMBER(CB$1)),IF(OFFSET(CountryData!$A$1,'Quality check'!$A212-1,'Quality check'!CB$1-1)=0,"",OFFSET(CountryData!$A$1,'Quality check'!$A212-1,'Quality check'!CB$1-1)),"")</f>
        <v/>
      </c>
      <c r="CC212" s="308" t="str">
        <f ca="1">IF(AND(ISNUMBER($A212),ISNUMBER(CC$1)),IF(OFFSET(CountryData!$A$1,'Quality check'!$A212-1,'Quality check'!CC$1-1)=0,"",OFFSET(CountryData!$A$1,'Quality check'!$A212-1,'Quality check'!CC$1-1)),"")</f>
        <v/>
      </c>
      <c r="CD212" s="308" t="str">
        <f ca="1">IF(AND(ISNUMBER($A212),ISNUMBER(CD$1)),IF(OFFSET(CountryData!$A$1,'Quality check'!$A212-1,'Quality check'!CD$1-1)=0,"",OFFSET(CountryData!$A$1,'Quality check'!$A212-1,'Quality check'!CD$1-1)),"")</f>
        <v/>
      </c>
      <c r="CE212" s="308" t="str">
        <f ca="1">IF(AND(ISNUMBER($A212),ISNUMBER(CE$1)),IF(OFFSET(CountryData!$A$1,'Quality check'!$A212-1,'Quality check'!CE$1-1)=0,"",OFFSET(CountryData!$A$1,'Quality check'!$A212-1,'Quality check'!CE$1-1)),"")</f>
        <v/>
      </c>
      <c r="CF212" s="308" t="str">
        <f ca="1">IF(AND(ISNUMBER($A212),ISNUMBER(CF$1)),IF(OFFSET(CountryData!$A$1,'Quality check'!$A212-1,'Quality check'!CF$1-1)=0,"",OFFSET(CountryData!$A$1,'Quality check'!$A212-1,'Quality check'!CF$1-1)),"")</f>
        <v/>
      </c>
      <c r="CG212" s="308" t="str">
        <f ca="1">IF(AND(ISNUMBER($A212),ISNUMBER(CG$1)),IF(OFFSET(CountryData!$A$1,'Quality check'!$A212-1,'Quality check'!CG$1-1)=0,"",OFFSET(CountryData!$A$1,'Quality check'!$A212-1,'Quality check'!CG$1-1)),"")</f>
        <v/>
      </c>
      <c r="CH212" s="308" t="str">
        <f ca="1">IF(AND(ISNUMBER($A212),ISNUMBER(CH$1)),IF(OFFSET(CountryData!$A$1,'Quality check'!$A212-1,'Quality check'!CH$1-1)=0,"",OFFSET(CountryData!$A$1,'Quality check'!$A212-1,'Quality check'!CH$1-1)),"")</f>
        <v/>
      </c>
      <c r="CI212" s="308" t="str">
        <f ca="1">IF(AND(ISNUMBER($A212),ISNUMBER(CI$1)),IF(OFFSET(CountryData!$A$1,'Quality check'!$A212-1,'Quality check'!CI$1-1)=0,"",OFFSET(CountryData!$A$1,'Quality check'!$A212-1,'Quality check'!CI$1-1)),"")</f>
        <v/>
      </c>
      <c r="CJ212" s="308" t="str">
        <f ca="1">IF(AND(ISNUMBER($A212),ISNUMBER(CJ$1)),IF(OFFSET(CountryData!$A$1,'Quality check'!$A212-1,'Quality check'!CJ$1-1)=0,"",OFFSET(CountryData!$A$1,'Quality check'!$A212-1,'Quality check'!CJ$1-1)),"")</f>
        <v/>
      </c>
      <c r="CK212" s="202" t="str">
        <f ca="1">IF(AND(ISNUMBER($A212),ISNUMBER(CK$1)),IF(OFFSET(CountryData!$A$1,'Quality check'!$A212-1,'Quality check'!CK$1-1)=0,"",OFFSET(CountryData!$A$1,'Quality check'!$A212-1,'Quality check'!CK$1-1)),"")</f>
        <v/>
      </c>
      <c r="CL212" s="308" t="str">
        <f ca="1">IF(AND(ISNUMBER($A212),ISNUMBER(CL$1)),IF(OFFSET(CountryData!$A$1,'Quality check'!$A212-1,'Quality check'!CL$1-1)=0,"",OFFSET(CountryData!$A$1,'Quality check'!$A212-1,'Quality check'!CL$1-1)),"")</f>
        <v/>
      </c>
      <c r="CM212" s="308" t="str">
        <f ca="1">IF(AND(ISNUMBER($A212),ISNUMBER(CM$1)),IF(OFFSET(CountryData!$A$1,'Quality check'!$A212-1,'Quality check'!CM$1-1)=0,"",OFFSET(CountryData!$A$1,'Quality check'!$A212-1,'Quality check'!CM$1-1)),"")</f>
        <v/>
      </c>
      <c r="CN212" s="308" t="str">
        <f ca="1">IF(AND(ISNUMBER($A212),ISNUMBER(CN$1)),IF(OFFSET(CountryData!$A$1,'Quality check'!$A212-1,'Quality check'!CN$1-1)=0,"",OFFSET(CountryData!$A$1,'Quality check'!$A212-1,'Quality check'!CN$1-1)),"")</f>
        <v/>
      </c>
      <c r="CO212" s="308" t="str">
        <f ca="1">IF(AND(ISNUMBER($A212),ISNUMBER(CO$1)),IF(OFFSET(CountryData!$A$1,'Quality check'!$A212-1,'Quality check'!CO$1-1)=0,"",OFFSET(CountryData!$A$1,'Quality check'!$A212-1,'Quality check'!CO$1-1)),"")</f>
        <v/>
      </c>
      <c r="CP212" s="308" t="str">
        <f ca="1">IF(AND(ISNUMBER($A212),ISNUMBER(CP$1)),IF(OFFSET(CountryData!$A$1,'Quality check'!$A212-1,'Quality check'!CP$1-1)=0,"",OFFSET(CountryData!$A$1,'Quality check'!$A212-1,'Quality check'!CP$1-1)),"")</f>
        <v/>
      </c>
      <c r="CQ212" s="308" t="str">
        <f ca="1">IF(AND(ISNUMBER($A212),ISNUMBER(CQ$1)),IF(OFFSET(CountryData!$A$1,'Quality check'!$A212-1,'Quality check'!CQ$1-1)=0,"",OFFSET(CountryData!$A$1,'Quality check'!$A212-1,'Quality check'!CQ$1-1)),"")</f>
        <v/>
      </c>
      <c r="CR212" s="203" t="str">
        <f ca="1">IF(AND(ISNUMBER($A212),ISNUMBER(CR$1)),IF(OFFSET(CountryData!$A$1,'Quality check'!$A212-1,'Quality check'!CR$1-1)=0,"",OFFSET(CountryData!$A$1,'Quality check'!$A212-1,'Quality check'!CR$1-1)),"")</f>
        <v/>
      </c>
      <c r="CS212" s="203" t="str">
        <f ca="1">IF(AND(ISNUMBER($A212),ISNUMBER(CS$1)),IF(OFFSET(CountryData!$A$1,'Quality check'!$A212-1,'Quality check'!CS$1-1)=0,"",OFFSET(CountryData!$A$1,'Quality check'!$A212-1,'Quality check'!CS$1-1)),"")</f>
        <v/>
      </c>
      <c r="CT212" s="203" t="str">
        <f ca="1">IF(AND(ISNUMBER($A212),ISNUMBER(CT$1)),IF(OFFSET(CountryData!$A$1,'Quality check'!$A212-1,'Quality check'!CT$1-1)=0,"",OFFSET(CountryData!$A$1,'Quality check'!$A212-1,'Quality check'!CT$1-1)),"")</f>
        <v/>
      </c>
      <c r="CU212" s="203" t="str">
        <f ca="1">IF(AND(ISNUMBER($A212),ISNUMBER(CU$1)),IF(OFFSET(CountryData!$A$1,'Quality check'!$A212-1,'Quality check'!CU$1-1)=0,"",OFFSET(CountryData!$A$1,'Quality check'!$A212-1,'Quality check'!CU$1-1)),"")</f>
        <v/>
      </c>
      <c r="CV212" s="203" t="str">
        <f ca="1">IF(AND(ISNUMBER($A212),ISNUMBER(CV$1)),IF(OFFSET(CountryData!$A$1,'Quality check'!$A212-1,'Quality check'!CV$1-1)=0,"",OFFSET(CountryData!$A$1,'Quality check'!$A212-1,'Quality check'!CV$1-1)),"")</f>
        <v/>
      </c>
      <c r="CW212" s="203" t="str">
        <f ca="1">IF(AND(ISNUMBER($A212),ISNUMBER(CW$1)),IF(OFFSET(CountryData!$A$1,'Quality check'!$A212-1,'Quality check'!CW$1-1)=0,"",OFFSET(CountryData!$A$1,'Quality check'!$A212-1,'Quality check'!CW$1-1)),"")</f>
        <v/>
      </c>
      <c r="CX212" s="203" t="str">
        <f ca="1">IF(AND(ISNUMBER($A212),ISNUMBER(CX$1)),IF(OFFSET(CountryData!$A$1,'Quality check'!$A212-1,'Quality check'!CX$1-1)=0,"",OFFSET(CountryData!$A$1,'Quality check'!$A212-1,'Quality check'!CX$1-1)),"")</f>
        <v/>
      </c>
      <c r="CY212" s="203" t="str">
        <f ca="1">IF(AND(ISNUMBER($A212),ISNUMBER(CY$1)),IF(OFFSET(CountryData!$A$1,'Quality check'!$A212-1,'Quality check'!CY$1-1)=0,"",OFFSET(CountryData!$A$1,'Quality check'!$A212-1,'Quality check'!CY$1-1)),"")</f>
        <v/>
      </c>
      <c r="CZ212" s="308" t="str">
        <f ca="1">IF(AND(ISNUMBER($A212),ISNUMBER(CZ$1)),IF(OFFSET(CountryData!$A$1,'Quality check'!$A212-1,'Quality check'!CZ$1-1)=0,"",OFFSET(CountryData!$A$1,'Quality check'!$A212-1,'Quality check'!CZ$1-1)),"")</f>
        <v/>
      </c>
      <c r="DA212" s="308" t="str">
        <f ca="1">IF(AND(ISNUMBER($A212),ISNUMBER(DA$1)),IF(OFFSET(CountryData!$A$1,'Quality check'!$A212-1,'Quality check'!DA$1-1)=0,"",OFFSET(CountryData!$A$1,'Quality check'!$A212-1,'Quality check'!DA$1-1)),"")</f>
        <v/>
      </c>
      <c r="DB212" s="202" t="str">
        <f ca="1">IF(AND(ISNUMBER($A212),ISNUMBER(DB$1)),IF(OFFSET(CountryData!$A$1,'Quality check'!$A212-1,'Quality check'!DB$1-1)=0,"",OFFSET(CountryData!$A$1,'Quality check'!$A212-1,'Quality check'!DB$1-1)),"")</f>
        <v/>
      </c>
      <c r="DC212" s="308" t="str">
        <f ca="1">IF(AND(ISNUMBER($A212),ISNUMBER(DC$1)),IF(OFFSET(CountryData!$A$1,'Quality check'!$A212-1,'Quality check'!DC$1-1)=0,"",OFFSET(CountryData!$A$1,'Quality check'!$A212-1,'Quality check'!DC$1-1)),"")</f>
        <v/>
      </c>
      <c r="DD212" s="308" t="str">
        <f ca="1">IF(AND(ISNUMBER($A212),ISNUMBER(DD$1)),IF(OFFSET(CountryData!$A$1,'Quality check'!$A212-1,'Quality check'!DD$1-1)=0,"",OFFSET(CountryData!$A$1,'Quality check'!$A212-1,'Quality check'!DD$1-1)),"")</f>
        <v/>
      </c>
      <c r="DE212" s="202" t="str">
        <f ca="1">IF(AND(ISNUMBER($A212),ISNUMBER(DE$1)),IF(OFFSET(CountryData!$A$1,'Quality check'!$A212-1,'Quality check'!DE$1-1)=0,"",OFFSET(CountryData!$A$1,'Quality check'!$A212-1,'Quality check'!DE$1-1)),"")</f>
        <v/>
      </c>
      <c r="DF212" s="203" t="str">
        <f ca="1">IF(AND(ISNUMBER($A212),ISNUMBER(DF$1)),IF(OFFSET(CountryData!$A$1,'Quality check'!$A212-1,'Quality check'!DF$1-1)=0,"",OFFSET(CountryData!$A$1,'Quality check'!$A212-1,'Quality check'!DF$1-1)),"")</f>
        <v/>
      </c>
      <c r="DG212" s="308" t="str">
        <f ca="1">IF(AND(ISNUMBER($A212),ISNUMBER(DG$1)),IF(OFFSET(CountryData!$A$1,'Quality check'!$A212-1,'Quality check'!DG$1-1)=0,"",OFFSET(CountryData!$A$1,'Quality check'!$A212-1,'Quality check'!DG$1-1)),"")</f>
        <v/>
      </c>
      <c r="DH212" s="203" t="str">
        <f ca="1">IF(AND(ISNUMBER($A212),ISNUMBER(DH$1)),IF(OFFSET(CountryData!$A$1,'Quality check'!$A212-1,'Quality check'!DH$1-1)=0,"",OFFSET(CountryData!$A$1,'Quality check'!$A212-1,'Quality check'!DH$1-1)),"")</f>
        <v/>
      </c>
      <c r="DI212" s="308" t="str">
        <f ca="1">IF(AND(ISNUMBER($A212),ISNUMBER(DI$1)),IF(OFFSET(CountryData!$A$1,'Quality check'!$A212-1,'Quality check'!DI$1-1)=0,"",OFFSET(CountryData!$A$1,'Quality check'!$A212-1,'Quality check'!DI$1-1)),"")</f>
        <v/>
      </c>
      <c r="DJ212" s="308" t="str">
        <f ca="1">IF(AND(ISNUMBER($A212),ISNUMBER(DJ$1)),IF(OFFSET(CountryData!$A$1,'Quality check'!$A212-1,'Quality check'!DJ$1-1)=0,"",OFFSET(CountryData!$A$1,'Quality check'!$A212-1,'Quality check'!DJ$1-1)),"")</f>
        <v/>
      </c>
      <c r="DK212" s="203" t="str">
        <f ca="1">IF(AND(ISNUMBER($A212),ISNUMBER(DK$1)),IF(OFFSET(CountryData!$A$1,'Quality check'!$A212-1,'Quality check'!DK$1-1)=0,"",OFFSET(CountryData!$A$1,'Quality check'!$A212-1,'Quality check'!DK$1-1)),"")</f>
        <v/>
      </c>
      <c r="DL212" s="203" t="str">
        <f ca="1">IF(AND(ISNUMBER($A212),ISNUMBER(DL$1)),IF(OFFSET(CountryData!$A$1,'Quality check'!$A212-1,'Quality check'!DL$1-1)=0,"",OFFSET(CountryData!$A$1,'Quality check'!$A212-1,'Quality check'!DL$1-1)),"")</f>
        <v/>
      </c>
      <c r="DM212" s="203" t="str">
        <f ca="1">IF(AND(ISNUMBER($A212),ISNUMBER(DM$1)),IF(OFFSET(CountryData!$A$1,'Quality check'!$A212-1,'Quality check'!DM$1-1)=0,"",OFFSET(CountryData!$A$1,'Quality check'!$A212-1,'Quality check'!DM$1-1)),"")</f>
        <v/>
      </c>
      <c r="DN212" s="203" t="str">
        <f ca="1">IF(AND(ISNUMBER($A212),ISNUMBER(DN$1)),IF(OFFSET(CountryData!$A$1,'Quality check'!$A212-1,'Quality check'!DN$1-1)=0,"",OFFSET(CountryData!$A$1,'Quality check'!$A212-1,'Quality check'!DN$1-1)),"")</f>
        <v/>
      </c>
      <c r="DO212" t="str">
        <f ca="1">IF(AND(ISNUMBER($A212),ISNUMBER(DO$1)),IF(OFFSET(CountryData!$A$1,'Quality check'!$A212-1,'Quality check'!DO$1-1)=0,"",OFFSET(CountryData!$A$1,'Quality check'!$A212-1,'Quality check'!DO$1-1)),"")</f>
        <v/>
      </c>
      <c r="DP212" t="str">
        <f ca="1">IF(AND(ISNUMBER($A212),ISNUMBER(DP$1)),IF(OFFSET(CountryData!$A$1,'Quality check'!$A212-1,'Quality check'!DP$1-1)=0,"",OFFSET(CountryData!$A$1,'Quality check'!$A212-1,'Quality check'!DP$1-1)),"")</f>
        <v/>
      </c>
      <c r="EF212" t="str">
        <f t="shared" si="17"/>
        <v/>
      </c>
      <c r="EG212" t="str">
        <f t="shared" si="18"/>
        <v/>
      </c>
      <c r="EH212" t="str">
        <f t="shared" si="16"/>
        <v/>
      </c>
    </row>
    <row r="213" spans="1:138" x14ac:dyDescent="0.25">
      <c r="A213" s="114" t="str">
        <f>IF(ISNUMBER(MATCH(C213,CountryData!$EM:$EM,0)),MATCH(C213,CountryData!$EM:$EM,0),"")</f>
        <v/>
      </c>
      <c r="F213" s="203" t="str">
        <f ca="1">IF(AND(ISNUMBER($A213),ISNUMBER(F$1)),IF(OFFSET(CountryData!$A$1,'Quality check'!$A213-1,'Quality check'!F$1-1)=0,"",OFFSET(CountryData!$A$1,'Quality check'!$A213-1,'Quality check'!F$1-1)),"")</f>
        <v/>
      </c>
      <c r="G213" s="203" t="str">
        <f ca="1">IF(AND(ISNUMBER($A213),ISNUMBER(G$1)),IF(OFFSET(CountryData!$A$1,'Quality check'!$A213-1,'Quality check'!G$1-1)=0,"",OFFSET(CountryData!$A$1,'Quality check'!$A213-1,'Quality check'!G$1-1)),"")</f>
        <v/>
      </c>
      <c r="H213" s="202" t="str">
        <f ca="1">IF(AND(ISNUMBER($A213),ISNUMBER(H$1)),IF(OFFSET(CountryData!$A$1,'Quality check'!$A213-1,'Quality check'!H$1-1)=0,"",OFFSET(CountryData!$A$1,'Quality check'!$A213-1,'Quality check'!H$1-1)),"")</f>
        <v/>
      </c>
      <c r="I213" s="202" t="str">
        <f ca="1">IF(AND(ISNUMBER($A213),ISNUMBER(I$1)),IF(OFFSET(CountryData!$A$1,'Quality check'!$A213-1,'Quality check'!I$1-1)=0,"",OFFSET(CountryData!$A$1,'Quality check'!$A213-1,'Quality check'!I$1-1)),"")</f>
        <v/>
      </c>
      <c r="J213" s="203" t="str">
        <f ca="1">IF(AND(ISNUMBER($A213),ISNUMBER(J$1)),IF(OFFSET(CountryData!$A$1,'Quality check'!$A213-1,'Quality check'!J$1-1)=0,"",OFFSET(CountryData!$A$1,'Quality check'!$A213-1,'Quality check'!J$1-1)),"")</f>
        <v/>
      </c>
      <c r="K213" s="203" t="str">
        <f ca="1">IF(AND(ISNUMBER($A213),ISNUMBER(K$1)),IF(OFFSET(CountryData!$A$1,'Quality check'!$A213-1,'Quality check'!K$1-1)=0,"",OFFSET(CountryData!$A$1,'Quality check'!$A213-1,'Quality check'!K$1-1)),"")</f>
        <v/>
      </c>
      <c r="L213" s="203" t="str">
        <f ca="1">IF(AND(ISNUMBER($A213),ISNUMBER(L$1)),IF(OFFSET(CountryData!$A$1,'Quality check'!$A213-1,'Quality check'!L$1-1)=0,"",OFFSET(CountryData!$A$1,'Quality check'!$A213-1,'Quality check'!L$1-1)),"")</f>
        <v/>
      </c>
      <c r="M213" s="203" t="str">
        <f ca="1">IF(AND(ISNUMBER($A213),ISNUMBER(M$1)),IF(OFFSET(CountryData!$A$1,'Quality check'!$A213-1,'Quality check'!M$1-1)=0,"",OFFSET(CountryData!$A$1,'Quality check'!$A213-1,'Quality check'!M$1-1)),"")</f>
        <v/>
      </c>
      <c r="N213" s="203" t="str">
        <f ca="1">IF(AND(ISNUMBER($A213),ISNUMBER(N$1)),IF(OFFSET(CountryData!$A$1,'Quality check'!$A213-1,'Quality check'!N$1-1)=0,"",OFFSET(CountryData!$A$1,'Quality check'!$A213-1,'Quality check'!N$1-1)),"")</f>
        <v/>
      </c>
      <c r="O213" s="203" t="str">
        <f ca="1">IF(AND(ISNUMBER($A213),ISNUMBER(O$1)),IF(OFFSET(CountryData!$A$1,'Quality check'!$A213-1,'Quality check'!O$1-1)=0,"",OFFSET(CountryData!$A$1,'Quality check'!$A213-1,'Quality check'!O$1-1)),"")</f>
        <v/>
      </c>
      <c r="P213" s="203" t="str">
        <f ca="1">IF(AND(ISNUMBER($A213),ISNUMBER(P$1)),IF(OFFSET(CountryData!$A$1,'Quality check'!$A213-1,'Quality check'!P$1-1)=0,"",OFFSET(CountryData!$A$1,'Quality check'!$A213-1,'Quality check'!P$1-1)),"")</f>
        <v/>
      </c>
      <c r="Q213" s="203" t="str">
        <f ca="1">IF(AND(ISNUMBER($A213),ISNUMBER(Q$1)),IF(OFFSET(CountryData!$A$1,'Quality check'!$A213-1,'Quality check'!Q$1-1)=0,"",OFFSET(CountryData!$A$1,'Quality check'!$A213-1,'Quality check'!Q$1-1)),"")</f>
        <v/>
      </c>
      <c r="R213" s="203" t="str">
        <f ca="1">IF(AND(ISNUMBER($A213),ISNUMBER(R$1)),IF(OFFSET(CountryData!$A$1,'Quality check'!$A213-1,'Quality check'!R$1-1)=0,"",OFFSET(CountryData!$A$1,'Quality check'!$A213-1,'Quality check'!R$1-1)),"")</f>
        <v/>
      </c>
      <c r="S213" s="203" t="str">
        <f ca="1">IF(AND(ISNUMBER($A213),ISNUMBER(S$1)),IF(OFFSET(CountryData!$A$1,'Quality check'!$A213-1,'Quality check'!S$1-1)=0,"",OFFSET(CountryData!$A$1,'Quality check'!$A213-1,'Quality check'!S$1-1)),"")</f>
        <v/>
      </c>
      <c r="T213" s="202" t="str">
        <f ca="1">IF(AND(ISNUMBER($A213),ISNUMBER(T$1)),IF(OFFSET(CountryData!$A$1,'Quality check'!$A213-1,'Quality check'!T$1-1)=0,"",OFFSET(CountryData!$A$1,'Quality check'!$A213-1,'Quality check'!T$1-1)),"")</f>
        <v/>
      </c>
      <c r="U213" s="203" t="str">
        <f ca="1">IF(AND(ISNUMBER($A213),ISNUMBER(U$1)),IF(OFFSET(CountryData!$A$1,'Quality check'!$A213-1,'Quality check'!U$1-1)=0,"",OFFSET(CountryData!$A$1,'Quality check'!$A213-1,'Quality check'!U$1-1)),"")</f>
        <v/>
      </c>
      <c r="V213" s="203" t="str">
        <f ca="1">IF(AND(ISNUMBER($A213),ISNUMBER(V$1)),IF(OFFSET(CountryData!$A$1,'Quality check'!$A213-1,'Quality check'!V$1-1)=0,"",OFFSET(CountryData!$A$1,'Quality check'!$A213-1,'Quality check'!V$1-1)),"")</f>
        <v/>
      </c>
      <c r="W213" s="202" t="str">
        <f ca="1">IF(AND(ISNUMBER($A213),ISNUMBER(W$1)),IF(OFFSET(CountryData!$A$1,'Quality check'!$A213-1,'Quality check'!W$1-1)=0,"",OFFSET(CountryData!$A$1,'Quality check'!$A213-1,'Quality check'!W$1-1)),"")</f>
        <v/>
      </c>
      <c r="X213" s="202" t="str">
        <f ca="1">IF(AND(ISNUMBER($A213),ISNUMBER(X$1)),IF(OFFSET(CountryData!$A$1,'Quality check'!$A213-1,'Quality check'!X$1-1)=0,"",OFFSET(CountryData!$A$1,'Quality check'!$A213-1,'Quality check'!X$1-1)),"")</f>
        <v/>
      </c>
      <c r="Y213" s="202" t="str">
        <f ca="1">IF(AND(ISNUMBER($A213),ISNUMBER(Y$1)),IF(OFFSET(CountryData!$A$1,'Quality check'!$A213-1,'Quality check'!Y$1-1)=0,"",OFFSET(CountryData!$A$1,'Quality check'!$A213-1,'Quality check'!Y$1-1)),"")</f>
        <v/>
      </c>
      <c r="Z213" s="202" t="str">
        <f ca="1">IF(AND(ISNUMBER($A213),ISNUMBER(Z$1)),IF(OFFSET(CountryData!$A$1,'Quality check'!$A213-1,'Quality check'!Z$1-1)=0,"",OFFSET(CountryData!$A$1,'Quality check'!$A213-1,'Quality check'!Z$1-1)),"")</f>
        <v/>
      </c>
      <c r="AA213" s="203" t="str">
        <f ca="1">IF(AND(ISNUMBER($A213),ISNUMBER(AA$1)),IF(OFFSET(CountryData!$A$1,'Quality check'!$A213-1,'Quality check'!AA$1-1)=0,"",OFFSET(CountryData!$A$1,'Quality check'!$A213-1,'Quality check'!AA$1-1)),"")</f>
        <v/>
      </c>
      <c r="AB213" s="203" t="str">
        <f ca="1">IF(AND(ISNUMBER($A213),ISNUMBER(AB$1)),IF(OFFSET(CountryData!$A$1,'Quality check'!$A213-1,'Quality check'!AB$1-1)=0,"",OFFSET(CountryData!$A$1,'Quality check'!$A213-1,'Quality check'!AB$1-1)),"")</f>
        <v/>
      </c>
      <c r="AC213" s="203" t="str">
        <f ca="1">IF(AND(ISNUMBER($A213),ISNUMBER(AC$1)),IF(OFFSET(CountryData!$A$1,'Quality check'!$A213-1,'Quality check'!AC$1-1)=0,"",OFFSET(CountryData!$A$1,'Quality check'!$A213-1,'Quality check'!AC$1-1)),"")</f>
        <v/>
      </c>
      <c r="AD213" s="203" t="str">
        <f ca="1">IF(AND(ISNUMBER($A213),ISNUMBER(AD$1)),IF(OFFSET(CountryData!$A$1,'Quality check'!$A213-1,'Quality check'!AD$1-1)=0,"",OFFSET(CountryData!$A$1,'Quality check'!$A213-1,'Quality check'!AD$1-1)),"")</f>
        <v/>
      </c>
      <c r="AE213" s="202" t="str">
        <f ca="1">IF(AND(ISNUMBER($A213),ISNUMBER(AE$1)),IF(OFFSET(CountryData!$A$1,'Quality check'!$A213-1,'Quality check'!AE$1-1)=0,"",OFFSET(CountryData!$A$1,'Quality check'!$A213-1,'Quality check'!AE$1-1)),"")</f>
        <v/>
      </c>
      <c r="AF213" s="308" t="str">
        <f ca="1">IF(AND(ISNUMBER($A213),ISNUMBER(AF$1)),IF(OFFSET(CountryData!$A$1,'Quality check'!$A213-1,'Quality check'!AF$1-1)=0,"",OFFSET(CountryData!$A$1,'Quality check'!$A213-1,'Quality check'!AF$1-1)),"")</f>
        <v/>
      </c>
      <c r="AG213" s="203" t="str">
        <f ca="1">IF(AND(ISNUMBER($A213),ISNUMBER(AG$1)),IF(OFFSET(CountryData!$A$1,'Quality check'!$A213-1,'Quality check'!AG$1-1)=0,"",OFFSET(CountryData!$A$1,'Quality check'!$A213-1,'Quality check'!AG$1-1)),"")</f>
        <v/>
      </c>
      <c r="AH213" s="203" t="str">
        <f ca="1">IF(AND(ISNUMBER($A213),ISNUMBER(AH$1)),IF(OFFSET(CountryData!$A$1,'Quality check'!$A213-1,'Quality check'!AH$1-1)=0,"",OFFSET(CountryData!$A$1,'Quality check'!$A213-1,'Quality check'!AH$1-1)),"")</f>
        <v/>
      </c>
      <c r="AI213" s="203" t="str">
        <f ca="1">IF(AND(ISNUMBER($A213),ISNUMBER(AI$1)),IF(OFFSET(CountryData!$A$1,'Quality check'!$A213-1,'Quality check'!AI$1-1)=0,"",OFFSET(CountryData!$A$1,'Quality check'!$A213-1,'Quality check'!AI$1-1)),"")</f>
        <v/>
      </c>
      <c r="AJ213" s="202" t="str">
        <f ca="1">IF(AND(ISNUMBER($A213),ISNUMBER(AJ$1)),IF(OFFSET(CountryData!$A$1,'Quality check'!$A213-1,'Quality check'!AJ$1-1)=0,"",OFFSET(CountryData!$A$1,'Quality check'!$A213-1,'Quality check'!AJ$1-1)),"")</f>
        <v/>
      </c>
      <c r="AK213" s="202" t="str">
        <f ca="1">IF(AND(ISNUMBER($A213),ISNUMBER(AK$1)),IF(OFFSET(CountryData!$A$1,'Quality check'!$A213-1,'Quality check'!AK$1-1)=0,"",OFFSET(CountryData!$A$1,'Quality check'!$A213-1,'Quality check'!AK$1-1)),"")</f>
        <v/>
      </c>
      <c r="AL213" s="202" t="str">
        <f ca="1">IF(AND(ISNUMBER($A213),ISNUMBER(AL$1)),IF(OFFSET(CountryData!$A$1,'Quality check'!$A213-1,'Quality check'!AL$1-1)=0,"",OFFSET(CountryData!$A$1,'Quality check'!$A213-1,'Quality check'!AL$1-1)),"")</f>
        <v/>
      </c>
      <c r="AM213" s="202" t="str">
        <f ca="1">IF(AND(ISNUMBER($A213),ISNUMBER(AM$1)),IF(OFFSET(CountryData!$A$1,'Quality check'!$A213-1,'Quality check'!AM$1-1)=0,"",OFFSET(CountryData!$A$1,'Quality check'!$A213-1,'Quality check'!AM$1-1)),"")</f>
        <v/>
      </c>
      <c r="AN213" s="202" t="str">
        <f ca="1">IF(AND(ISNUMBER($A213),ISNUMBER(AN$1)),IF(OFFSET(CountryData!$A$1,'Quality check'!$A213-1,'Quality check'!AN$1-1)=0,"",OFFSET(CountryData!$A$1,'Quality check'!$A213-1,'Quality check'!AN$1-1)),"")</f>
        <v/>
      </c>
      <c r="AO213" s="203" t="str">
        <f ca="1">IF(AND(ISNUMBER($A213),ISNUMBER(AO$1)),IF(OFFSET(CountryData!$A$1,'Quality check'!$A213-1,'Quality check'!AO$1-1)=0,"",OFFSET(CountryData!$A$1,'Quality check'!$A213-1,'Quality check'!AO$1-1)),"")</f>
        <v/>
      </c>
      <c r="AP213" s="203" t="str">
        <f ca="1">IF(AND(ISNUMBER($A213),ISNUMBER(AP$1)),IF(OFFSET(CountryData!$A$1,'Quality check'!$A213-1,'Quality check'!AP$1-1)=0,"",OFFSET(CountryData!$A$1,'Quality check'!$A213-1,'Quality check'!AP$1-1)),"")</f>
        <v/>
      </c>
      <c r="AQ213" s="202" t="str">
        <f ca="1">IF(AND(ISNUMBER($A213),ISNUMBER(AQ$1)),IF(OFFSET(CountryData!$A$1,'Quality check'!$A213-1,'Quality check'!AQ$1-1)=0,"",OFFSET(CountryData!$A$1,'Quality check'!$A213-1,'Quality check'!AQ$1-1)),"")</f>
        <v/>
      </c>
      <c r="AR213" s="202" t="str">
        <f ca="1">IF(AND(ISNUMBER($A213),ISNUMBER(AR$1)),IF(OFFSET(CountryData!$A$1,'Quality check'!$A213-1,'Quality check'!AR$1-1)=0,"",OFFSET(CountryData!$A$1,'Quality check'!$A213-1,'Quality check'!AR$1-1)),"")</f>
        <v/>
      </c>
      <c r="AS213" s="202" t="str">
        <f ca="1">IF(AND(ISNUMBER($A213),ISNUMBER(AS$1)),IF(OFFSET(CountryData!$A$1,'Quality check'!$A213-1,'Quality check'!AS$1-1)=0,"",OFFSET(CountryData!$A$1,'Quality check'!$A213-1,'Quality check'!AS$1-1)),"")</f>
        <v/>
      </c>
      <c r="AT213" s="202" t="str">
        <f ca="1">IF(AND(ISNUMBER($A213),ISNUMBER(AT$1)),IF(OFFSET(CountryData!$A$1,'Quality check'!$A213-1,'Quality check'!AT$1-1)=0,"",OFFSET(CountryData!$A$1,'Quality check'!$A213-1,'Quality check'!AT$1-1)),"")</f>
        <v/>
      </c>
      <c r="AU213" s="202" t="str">
        <f ca="1">IF(AND(ISNUMBER($A213),ISNUMBER(AU$1)),IF(OFFSET(CountryData!$A$1,'Quality check'!$A213-1,'Quality check'!AU$1-1)=0,"",OFFSET(CountryData!$A$1,'Quality check'!$A213-1,'Quality check'!AU$1-1)),"")</f>
        <v/>
      </c>
      <c r="AV213" s="202" t="str">
        <f ca="1">IF(AND(ISNUMBER($A213),ISNUMBER(AV$1)),IF(OFFSET(CountryData!$A$1,'Quality check'!$A213-1,'Quality check'!AV$1-1)=0,"",OFFSET(CountryData!$A$1,'Quality check'!$A213-1,'Quality check'!AV$1-1)),"")</f>
        <v/>
      </c>
      <c r="AW213" s="203" t="str">
        <f ca="1">IF(AND(ISNUMBER($A213),ISNUMBER(AW$1)),IF(OFFSET(CountryData!$A$1,'Quality check'!$A213-1,'Quality check'!AW$1-1)=0,"",OFFSET(CountryData!$A$1,'Quality check'!$A213-1,'Quality check'!AW$1-1)),"")</f>
        <v/>
      </c>
      <c r="AX213" s="203" t="str">
        <f ca="1">IF(AND(ISNUMBER($A213),ISNUMBER(AX$1)),IF(OFFSET(CountryData!$A$1,'Quality check'!$A213-1,'Quality check'!AX$1-1)=0,"",OFFSET(CountryData!$A$1,'Quality check'!$A213-1,'Quality check'!AX$1-1)),"")</f>
        <v/>
      </c>
      <c r="AY213" s="202" t="str">
        <f ca="1">IF(AND(ISNUMBER($A213),ISNUMBER(AY$1)),IF(OFFSET(CountryData!$A$1,'Quality check'!$A213-1,'Quality check'!AY$1-1)=0,"",OFFSET(CountryData!$A$1,'Quality check'!$A213-1,'Quality check'!AY$1-1)),"")</f>
        <v/>
      </c>
      <c r="AZ213" s="202" t="str">
        <f ca="1">IF(AND(ISNUMBER($A213),ISNUMBER(AZ$1)),IF(OFFSET(CountryData!$A$1,'Quality check'!$A213-1,'Quality check'!AZ$1-1)=0,"",OFFSET(CountryData!$A$1,'Quality check'!$A213-1,'Quality check'!AZ$1-1)),"")</f>
        <v/>
      </c>
      <c r="BA213" s="202" t="str">
        <f ca="1">IF(AND(ISNUMBER($A213),ISNUMBER(BA$1)),IF(OFFSET(CountryData!$A$1,'Quality check'!$A213-1,'Quality check'!BA$1-1)=0,"",OFFSET(CountryData!$A$1,'Quality check'!$A213-1,'Quality check'!BA$1-1)),"")</f>
        <v/>
      </c>
      <c r="BB213" s="202" t="str">
        <f ca="1">IF(AND(ISNUMBER($A213),ISNUMBER(BB$1)),IF(OFFSET(CountryData!$A$1,'Quality check'!$A213-1,'Quality check'!BB$1-1)=0,"",OFFSET(CountryData!$A$1,'Quality check'!$A213-1,'Quality check'!BB$1-1)),"")</f>
        <v/>
      </c>
      <c r="BC213" s="202" t="str">
        <f ca="1">IF(AND(ISNUMBER($A213),ISNUMBER(BC$1)),IF(OFFSET(CountryData!$A$1,'Quality check'!$A213-1,'Quality check'!BC$1-1)=0,"",OFFSET(CountryData!$A$1,'Quality check'!$A213-1,'Quality check'!BC$1-1)),"")</f>
        <v/>
      </c>
      <c r="BD213" s="313" t="str">
        <f ca="1">IF(AND(ISNUMBER($A213),ISNUMBER(BD$1)),IF(OFFSET(CountryData!$A$1,'Quality check'!$A213-1,'Quality check'!BD$1-1)=0,"",OFFSET(CountryData!$A$1,'Quality check'!$A213-1,'Quality check'!BD$1-1)),"")</f>
        <v/>
      </c>
      <c r="BE213" s="313" t="str">
        <f ca="1">IF(AND(ISNUMBER($A213),ISNUMBER(BE$1)),IF(OFFSET(CountryData!$A$1,'Quality check'!$A213-1,'Quality check'!BE$1-1)=0,"",OFFSET(CountryData!$A$1,'Quality check'!$A213-1,'Quality check'!BE$1-1)),"")</f>
        <v/>
      </c>
      <c r="BF213" s="313" t="str">
        <f ca="1">IF(AND(ISNUMBER($A213),ISNUMBER(BF$1)),IF(OFFSET(CountryData!$A$1,'Quality check'!$A213-1,'Quality check'!BF$1-1)=0,"",OFFSET(CountryData!$A$1,'Quality check'!$A213-1,'Quality check'!BF$1-1)),"")</f>
        <v/>
      </c>
      <c r="BG213" s="203" t="str">
        <f ca="1">IF(AND(ISNUMBER($A213),ISNUMBER(BG$1)),IF(OFFSET(CountryData!$A$1,'Quality check'!$A213-1,'Quality check'!BG$1-1)=0,"",OFFSET(CountryData!$A$1,'Quality check'!$A213-1,'Quality check'!BG$1-1)),"")</f>
        <v/>
      </c>
      <c r="BH213" s="202" t="str">
        <f ca="1">IF(AND(ISNUMBER($A213),ISNUMBER(BH$1)),IF(OFFSET(CountryData!$A$1,'Quality check'!$A213-1,'Quality check'!BH$1-1)=0,"",OFFSET(CountryData!$A$1,'Quality check'!$A213-1,'Quality check'!BH$1-1)),"")</f>
        <v/>
      </c>
      <c r="BI213" s="203" t="str">
        <f ca="1">IF(AND(ISNUMBER($A213),ISNUMBER(BI$1)),IF(OFFSET(CountryData!$A$1,'Quality check'!$A213-1,'Quality check'!BI$1-1)=0,"",OFFSET(CountryData!$A$1,'Quality check'!$A213-1,'Quality check'!BI$1-1)),"")</f>
        <v/>
      </c>
      <c r="BJ213" s="202" t="str">
        <f ca="1">IF(AND(ISNUMBER($A213),ISNUMBER(BJ$1)),IF(OFFSET(CountryData!$A$1,'Quality check'!$A213-1,'Quality check'!BJ$1-1)=0,"",OFFSET(CountryData!$A$1,'Quality check'!$A213-1,'Quality check'!BJ$1-1)),"")</f>
        <v/>
      </c>
      <c r="BK213" s="202" t="str">
        <f ca="1">IF(AND(ISNUMBER($A213),ISNUMBER(BK$1)),IF(OFFSET(CountryData!$A$1,'Quality check'!$A213-1,'Quality check'!BK$1-1)=0,"",OFFSET(CountryData!$A$1,'Quality check'!$A213-1,'Quality check'!BK$1-1)),"")</f>
        <v/>
      </c>
      <c r="BL213" s="308" t="str">
        <f ca="1">IF(AND(ISNUMBER($A213),ISNUMBER(BL$1)),IF(OFFSET(CountryData!$A$1,'Quality check'!$A213-1,'Quality check'!BL$1-1)=0,"",OFFSET(CountryData!$A$1,'Quality check'!$A213-1,'Quality check'!BL$1-1)),"")</f>
        <v/>
      </c>
      <c r="BM213" s="308" t="str">
        <f ca="1">IF(AND(ISNUMBER($A213),ISNUMBER(BM$1)),IF(OFFSET(CountryData!$A$1,'Quality check'!$A213-1,'Quality check'!BM$1-1)=0,"",OFFSET(CountryData!$A$1,'Quality check'!$A213-1,'Quality check'!BM$1-1)),"")</f>
        <v/>
      </c>
      <c r="BN213" s="308" t="str">
        <f ca="1">IF(AND(ISNUMBER($A213),ISNUMBER(BN$1)),IF(OFFSET(CountryData!$A$1,'Quality check'!$A213-1,'Quality check'!BN$1-1)=0,"",OFFSET(CountryData!$A$1,'Quality check'!$A213-1,'Quality check'!BN$1-1)),"")</f>
        <v/>
      </c>
      <c r="BO213" s="308" t="str">
        <f ca="1">IF(AND(ISNUMBER($A213),ISNUMBER(BO$1)),IF(OFFSET(CountryData!$A$1,'Quality check'!$A213-1,'Quality check'!BO$1-1)=0,"",OFFSET(CountryData!$A$1,'Quality check'!$A213-1,'Quality check'!BO$1-1)),"")</f>
        <v/>
      </c>
      <c r="BP213" s="308" t="str">
        <f ca="1">IF(AND(ISNUMBER($A213),ISNUMBER(BP$1)),IF(OFFSET(CountryData!$A$1,'Quality check'!$A213-1,'Quality check'!BP$1-1)=0,"",OFFSET(CountryData!$A$1,'Quality check'!$A213-1,'Quality check'!BP$1-1)),"")</f>
        <v/>
      </c>
      <c r="BQ213" s="308" t="str">
        <f ca="1">IF(AND(ISNUMBER($A213),ISNUMBER(BQ$1)),IF(OFFSET(CountryData!$A$1,'Quality check'!$A213-1,'Quality check'!BQ$1-1)=0,"",OFFSET(CountryData!$A$1,'Quality check'!$A213-1,'Quality check'!BQ$1-1)),"")</f>
        <v/>
      </c>
      <c r="BR213" s="308" t="str">
        <f ca="1">IF(AND(ISNUMBER($A213),ISNUMBER(BR$1)),IF(OFFSET(CountryData!$A$1,'Quality check'!$A213-1,'Quality check'!BR$1-1)=0,"",OFFSET(CountryData!$A$1,'Quality check'!$A213-1,'Quality check'!BR$1-1)),"")</f>
        <v/>
      </c>
      <c r="BS213" s="308" t="str">
        <f ca="1">IF(AND(ISNUMBER($A213),ISNUMBER(BS$1)),IF(OFFSET(CountryData!$A$1,'Quality check'!$A213-1,'Quality check'!BS$1-1)=0,"",OFFSET(CountryData!$A$1,'Quality check'!$A213-1,'Quality check'!BS$1-1)),"")</f>
        <v/>
      </c>
      <c r="BT213" s="308" t="str">
        <f ca="1">IF(AND(ISNUMBER($A213),ISNUMBER(BT$1)),IF(OFFSET(CountryData!$A$1,'Quality check'!$A213-1,'Quality check'!BT$1-1)=0,"",OFFSET(CountryData!$A$1,'Quality check'!$A213-1,'Quality check'!BT$1-1)),"")</f>
        <v/>
      </c>
      <c r="BU213" s="308" t="str">
        <f ca="1">IF(AND(ISNUMBER($A213),ISNUMBER(BU$1)),IF(OFFSET(CountryData!$A$1,'Quality check'!$A213-1,'Quality check'!BU$1-1)=0,"",OFFSET(CountryData!$A$1,'Quality check'!$A213-1,'Quality check'!BU$1-1)),"")</f>
        <v/>
      </c>
      <c r="BV213" s="308" t="str">
        <f ca="1">IF(AND(ISNUMBER($A213),ISNUMBER(BV$1)),IF(OFFSET(CountryData!$A$1,'Quality check'!$A213-1,'Quality check'!BV$1-1)=0,"",OFFSET(CountryData!$A$1,'Quality check'!$A213-1,'Quality check'!BV$1-1)),"")</f>
        <v/>
      </c>
      <c r="BW213" s="308" t="str">
        <f ca="1">IF(AND(ISNUMBER($A213),ISNUMBER(BW$1)),IF(OFFSET(CountryData!$A$1,'Quality check'!$A213-1,'Quality check'!BW$1-1)=0,"",OFFSET(CountryData!$A$1,'Quality check'!$A213-1,'Quality check'!BW$1-1)),"")</f>
        <v/>
      </c>
      <c r="BX213" s="202" t="str">
        <f ca="1">IF(AND(ISNUMBER($A213),ISNUMBER(BX$1)),IF(OFFSET(CountryData!$A$1,'Quality check'!$A213-1,'Quality check'!BX$1-1)=0,"",OFFSET(CountryData!$A$1,'Quality check'!$A213-1,'Quality check'!BX$1-1)),"")</f>
        <v/>
      </c>
      <c r="BY213" s="308" t="str">
        <f ca="1">IF(AND(ISNUMBER($A213),ISNUMBER(BY$1)),IF(OFFSET(CountryData!$A$1,'Quality check'!$A213-1,'Quality check'!BY$1-1)=0,"",OFFSET(CountryData!$A$1,'Quality check'!$A213-1,'Quality check'!BY$1-1)),"")</f>
        <v/>
      </c>
      <c r="BZ213" s="308" t="str">
        <f ca="1">IF(AND(ISNUMBER($A213),ISNUMBER(BZ$1)),IF(OFFSET(CountryData!$A$1,'Quality check'!$A213-1,'Quality check'!BZ$1-1)=0,"",OFFSET(CountryData!$A$1,'Quality check'!$A213-1,'Quality check'!BZ$1-1)),"")</f>
        <v/>
      </c>
      <c r="CA213" s="308" t="str">
        <f ca="1">IF(AND(ISNUMBER($A213),ISNUMBER(CA$1)),IF(OFFSET(CountryData!$A$1,'Quality check'!$A213-1,'Quality check'!CA$1-1)=0,"",OFFSET(CountryData!$A$1,'Quality check'!$A213-1,'Quality check'!CA$1-1)),"")</f>
        <v/>
      </c>
      <c r="CB213" s="308" t="str">
        <f ca="1">IF(AND(ISNUMBER($A213),ISNUMBER(CB$1)),IF(OFFSET(CountryData!$A$1,'Quality check'!$A213-1,'Quality check'!CB$1-1)=0,"",OFFSET(CountryData!$A$1,'Quality check'!$A213-1,'Quality check'!CB$1-1)),"")</f>
        <v/>
      </c>
      <c r="CC213" s="308" t="str">
        <f ca="1">IF(AND(ISNUMBER($A213),ISNUMBER(CC$1)),IF(OFFSET(CountryData!$A$1,'Quality check'!$A213-1,'Quality check'!CC$1-1)=0,"",OFFSET(CountryData!$A$1,'Quality check'!$A213-1,'Quality check'!CC$1-1)),"")</f>
        <v/>
      </c>
      <c r="CD213" s="308" t="str">
        <f ca="1">IF(AND(ISNUMBER($A213),ISNUMBER(CD$1)),IF(OFFSET(CountryData!$A$1,'Quality check'!$A213-1,'Quality check'!CD$1-1)=0,"",OFFSET(CountryData!$A$1,'Quality check'!$A213-1,'Quality check'!CD$1-1)),"")</f>
        <v/>
      </c>
      <c r="CE213" s="308" t="str">
        <f ca="1">IF(AND(ISNUMBER($A213),ISNUMBER(CE$1)),IF(OFFSET(CountryData!$A$1,'Quality check'!$A213-1,'Quality check'!CE$1-1)=0,"",OFFSET(CountryData!$A$1,'Quality check'!$A213-1,'Quality check'!CE$1-1)),"")</f>
        <v/>
      </c>
      <c r="CF213" s="308" t="str">
        <f ca="1">IF(AND(ISNUMBER($A213),ISNUMBER(CF$1)),IF(OFFSET(CountryData!$A$1,'Quality check'!$A213-1,'Quality check'!CF$1-1)=0,"",OFFSET(CountryData!$A$1,'Quality check'!$A213-1,'Quality check'!CF$1-1)),"")</f>
        <v/>
      </c>
      <c r="CG213" s="308" t="str">
        <f ca="1">IF(AND(ISNUMBER($A213),ISNUMBER(CG$1)),IF(OFFSET(CountryData!$A$1,'Quality check'!$A213-1,'Quality check'!CG$1-1)=0,"",OFFSET(CountryData!$A$1,'Quality check'!$A213-1,'Quality check'!CG$1-1)),"")</f>
        <v/>
      </c>
      <c r="CH213" s="308" t="str">
        <f ca="1">IF(AND(ISNUMBER($A213),ISNUMBER(CH$1)),IF(OFFSET(CountryData!$A$1,'Quality check'!$A213-1,'Quality check'!CH$1-1)=0,"",OFFSET(CountryData!$A$1,'Quality check'!$A213-1,'Quality check'!CH$1-1)),"")</f>
        <v/>
      </c>
      <c r="CI213" s="308" t="str">
        <f ca="1">IF(AND(ISNUMBER($A213),ISNUMBER(CI$1)),IF(OFFSET(CountryData!$A$1,'Quality check'!$A213-1,'Quality check'!CI$1-1)=0,"",OFFSET(CountryData!$A$1,'Quality check'!$A213-1,'Quality check'!CI$1-1)),"")</f>
        <v/>
      </c>
      <c r="CJ213" s="308" t="str">
        <f ca="1">IF(AND(ISNUMBER($A213),ISNUMBER(CJ$1)),IF(OFFSET(CountryData!$A$1,'Quality check'!$A213-1,'Quality check'!CJ$1-1)=0,"",OFFSET(CountryData!$A$1,'Quality check'!$A213-1,'Quality check'!CJ$1-1)),"")</f>
        <v/>
      </c>
      <c r="CK213" s="202" t="str">
        <f ca="1">IF(AND(ISNUMBER($A213),ISNUMBER(CK$1)),IF(OFFSET(CountryData!$A$1,'Quality check'!$A213-1,'Quality check'!CK$1-1)=0,"",OFFSET(CountryData!$A$1,'Quality check'!$A213-1,'Quality check'!CK$1-1)),"")</f>
        <v/>
      </c>
      <c r="CL213" s="308" t="str">
        <f ca="1">IF(AND(ISNUMBER($A213),ISNUMBER(CL$1)),IF(OFFSET(CountryData!$A$1,'Quality check'!$A213-1,'Quality check'!CL$1-1)=0,"",OFFSET(CountryData!$A$1,'Quality check'!$A213-1,'Quality check'!CL$1-1)),"")</f>
        <v/>
      </c>
      <c r="CM213" s="308" t="str">
        <f ca="1">IF(AND(ISNUMBER($A213),ISNUMBER(CM$1)),IF(OFFSET(CountryData!$A$1,'Quality check'!$A213-1,'Quality check'!CM$1-1)=0,"",OFFSET(CountryData!$A$1,'Quality check'!$A213-1,'Quality check'!CM$1-1)),"")</f>
        <v/>
      </c>
      <c r="CN213" s="308" t="str">
        <f ca="1">IF(AND(ISNUMBER($A213),ISNUMBER(CN$1)),IF(OFFSET(CountryData!$A$1,'Quality check'!$A213-1,'Quality check'!CN$1-1)=0,"",OFFSET(CountryData!$A$1,'Quality check'!$A213-1,'Quality check'!CN$1-1)),"")</f>
        <v/>
      </c>
      <c r="CO213" s="308" t="str">
        <f ca="1">IF(AND(ISNUMBER($A213),ISNUMBER(CO$1)),IF(OFFSET(CountryData!$A$1,'Quality check'!$A213-1,'Quality check'!CO$1-1)=0,"",OFFSET(CountryData!$A$1,'Quality check'!$A213-1,'Quality check'!CO$1-1)),"")</f>
        <v/>
      </c>
      <c r="CP213" s="308" t="str">
        <f ca="1">IF(AND(ISNUMBER($A213),ISNUMBER(CP$1)),IF(OFFSET(CountryData!$A$1,'Quality check'!$A213-1,'Quality check'!CP$1-1)=0,"",OFFSET(CountryData!$A$1,'Quality check'!$A213-1,'Quality check'!CP$1-1)),"")</f>
        <v/>
      </c>
      <c r="CQ213" s="308" t="str">
        <f ca="1">IF(AND(ISNUMBER($A213),ISNUMBER(CQ$1)),IF(OFFSET(CountryData!$A$1,'Quality check'!$A213-1,'Quality check'!CQ$1-1)=0,"",OFFSET(CountryData!$A$1,'Quality check'!$A213-1,'Quality check'!CQ$1-1)),"")</f>
        <v/>
      </c>
      <c r="CR213" s="203" t="str">
        <f ca="1">IF(AND(ISNUMBER($A213),ISNUMBER(CR$1)),IF(OFFSET(CountryData!$A$1,'Quality check'!$A213-1,'Quality check'!CR$1-1)=0,"",OFFSET(CountryData!$A$1,'Quality check'!$A213-1,'Quality check'!CR$1-1)),"")</f>
        <v/>
      </c>
      <c r="CS213" s="203" t="str">
        <f ca="1">IF(AND(ISNUMBER($A213),ISNUMBER(CS$1)),IF(OFFSET(CountryData!$A$1,'Quality check'!$A213-1,'Quality check'!CS$1-1)=0,"",OFFSET(CountryData!$A$1,'Quality check'!$A213-1,'Quality check'!CS$1-1)),"")</f>
        <v/>
      </c>
      <c r="CT213" s="203" t="str">
        <f ca="1">IF(AND(ISNUMBER($A213),ISNUMBER(CT$1)),IF(OFFSET(CountryData!$A$1,'Quality check'!$A213-1,'Quality check'!CT$1-1)=0,"",OFFSET(CountryData!$A$1,'Quality check'!$A213-1,'Quality check'!CT$1-1)),"")</f>
        <v/>
      </c>
      <c r="CU213" s="203" t="str">
        <f ca="1">IF(AND(ISNUMBER($A213),ISNUMBER(CU$1)),IF(OFFSET(CountryData!$A$1,'Quality check'!$A213-1,'Quality check'!CU$1-1)=0,"",OFFSET(CountryData!$A$1,'Quality check'!$A213-1,'Quality check'!CU$1-1)),"")</f>
        <v/>
      </c>
      <c r="CV213" s="203" t="str">
        <f ca="1">IF(AND(ISNUMBER($A213),ISNUMBER(CV$1)),IF(OFFSET(CountryData!$A$1,'Quality check'!$A213-1,'Quality check'!CV$1-1)=0,"",OFFSET(CountryData!$A$1,'Quality check'!$A213-1,'Quality check'!CV$1-1)),"")</f>
        <v/>
      </c>
      <c r="CW213" s="203" t="str">
        <f ca="1">IF(AND(ISNUMBER($A213),ISNUMBER(CW$1)),IF(OFFSET(CountryData!$A$1,'Quality check'!$A213-1,'Quality check'!CW$1-1)=0,"",OFFSET(CountryData!$A$1,'Quality check'!$A213-1,'Quality check'!CW$1-1)),"")</f>
        <v/>
      </c>
      <c r="CX213" s="203" t="str">
        <f ca="1">IF(AND(ISNUMBER($A213),ISNUMBER(CX$1)),IF(OFFSET(CountryData!$A$1,'Quality check'!$A213-1,'Quality check'!CX$1-1)=0,"",OFFSET(CountryData!$A$1,'Quality check'!$A213-1,'Quality check'!CX$1-1)),"")</f>
        <v/>
      </c>
      <c r="CY213" s="203" t="str">
        <f ca="1">IF(AND(ISNUMBER($A213),ISNUMBER(CY$1)),IF(OFFSET(CountryData!$A$1,'Quality check'!$A213-1,'Quality check'!CY$1-1)=0,"",OFFSET(CountryData!$A$1,'Quality check'!$A213-1,'Quality check'!CY$1-1)),"")</f>
        <v/>
      </c>
      <c r="CZ213" s="308" t="str">
        <f ca="1">IF(AND(ISNUMBER($A213),ISNUMBER(CZ$1)),IF(OFFSET(CountryData!$A$1,'Quality check'!$A213-1,'Quality check'!CZ$1-1)=0,"",OFFSET(CountryData!$A$1,'Quality check'!$A213-1,'Quality check'!CZ$1-1)),"")</f>
        <v/>
      </c>
      <c r="DA213" s="308" t="str">
        <f ca="1">IF(AND(ISNUMBER($A213),ISNUMBER(DA$1)),IF(OFFSET(CountryData!$A$1,'Quality check'!$A213-1,'Quality check'!DA$1-1)=0,"",OFFSET(CountryData!$A$1,'Quality check'!$A213-1,'Quality check'!DA$1-1)),"")</f>
        <v/>
      </c>
      <c r="DB213" s="202" t="str">
        <f ca="1">IF(AND(ISNUMBER($A213),ISNUMBER(DB$1)),IF(OFFSET(CountryData!$A$1,'Quality check'!$A213-1,'Quality check'!DB$1-1)=0,"",OFFSET(CountryData!$A$1,'Quality check'!$A213-1,'Quality check'!DB$1-1)),"")</f>
        <v/>
      </c>
      <c r="DC213" s="308" t="str">
        <f ca="1">IF(AND(ISNUMBER($A213),ISNUMBER(DC$1)),IF(OFFSET(CountryData!$A$1,'Quality check'!$A213-1,'Quality check'!DC$1-1)=0,"",OFFSET(CountryData!$A$1,'Quality check'!$A213-1,'Quality check'!DC$1-1)),"")</f>
        <v/>
      </c>
      <c r="DD213" s="308" t="str">
        <f ca="1">IF(AND(ISNUMBER($A213),ISNUMBER(DD$1)),IF(OFFSET(CountryData!$A$1,'Quality check'!$A213-1,'Quality check'!DD$1-1)=0,"",OFFSET(CountryData!$A$1,'Quality check'!$A213-1,'Quality check'!DD$1-1)),"")</f>
        <v/>
      </c>
      <c r="DE213" s="202" t="str">
        <f ca="1">IF(AND(ISNUMBER($A213),ISNUMBER(DE$1)),IF(OFFSET(CountryData!$A$1,'Quality check'!$A213-1,'Quality check'!DE$1-1)=0,"",OFFSET(CountryData!$A$1,'Quality check'!$A213-1,'Quality check'!DE$1-1)),"")</f>
        <v/>
      </c>
      <c r="DF213" s="203" t="str">
        <f ca="1">IF(AND(ISNUMBER($A213),ISNUMBER(DF$1)),IF(OFFSET(CountryData!$A$1,'Quality check'!$A213-1,'Quality check'!DF$1-1)=0,"",OFFSET(CountryData!$A$1,'Quality check'!$A213-1,'Quality check'!DF$1-1)),"")</f>
        <v/>
      </c>
      <c r="DG213" s="308" t="str">
        <f ca="1">IF(AND(ISNUMBER($A213),ISNUMBER(DG$1)),IF(OFFSET(CountryData!$A$1,'Quality check'!$A213-1,'Quality check'!DG$1-1)=0,"",OFFSET(CountryData!$A$1,'Quality check'!$A213-1,'Quality check'!DG$1-1)),"")</f>
        <v/>
      </c>
      <c r="DH213" s="203" t="str">
        <f ca="1">IF(AND(ISNUMBER($A213),ISNUMBER(DH$1)),IF(OFFSET(CountryData!$A$1,'Quality check'!$A213-1,'Quality check'!DH$1-1)=0,"",OFFSET(CountryData!$A$1,'Quality check'!$A213-1,'Quality check'!DH$1-1)),"")</f>
        <v/>
      </c>
      <c r="DI213" s="308" t="str">
        <f ca="1">IF(AND(ISNUMBER($A213),ISNUMBER(DI$1)),IF(OFFSET(CountryData!$A$1,'Quality check'!$A213-1,'Quality check'!DI$1-1)=0,"",OFFSET(CountryData!$A$1,'Quality check'!$A213-1,'Quality check'!DI$1-1)),"")</f>
        <v/>
      </c>
      <c r="DJ213" s="308" t="str">
        <f ca="1">IF(AND(ISNUMBER($A213),ISNUMBER(DJ$1)),IF(OFFSET(CountryData!$A$1,'Quality check'!$A213-1,'Quality check'!DJ$1-1)=0,"",OFFSET(CountryData!$A$1,'Quality check'!$A213-1,'Quality check'!DJ$1-1)),"")</f>
        <v/>
      </c>
      <c r="DK213" s="203" t="str">
        <f ca="1">IF(AND(ISNUMBER($A213),ISNUMBER(DK$1)),IF(OFFSET(CountryData!$A$1,'Quality check'!$A213-1,'Quality check'!DK$1-1)=0,"",OFFSET(CountryData!$A$1,'Quality check'!$A213-1,'Quality check'!DK$1-1)),"")</f>
        <v/>
      </c>
      <c r="DL213" s="203" t="str">
        <f ca="1">IF(AND(ISNUMBER($A213),ISNUMBER(DL$1)),IF(OFFSET(CountryData!$A$1,'Quality check'!$A213-1,'Quality check'!DL$1-1)=0,"",OFFSET(CountryData!$A$1,'Quality check'!$A213-1,'Quality check'!DL$1-1)),"")</f>
        <v/>
      </c>
      <c r="DM213" s="203" t="str">
        <f ca="1">IF(AND(ISNUMBER($A213),ISNUMBER(DM$1)),IF(OFFSET(CountryData!$A$1,'Quality check'!$A213-1,'Quality check'!DM$1-1)=0,"",OFFSET(CountryData!$A$1,'Quality check'!$A213-1,'Quality check'!DM$1-1)),"")</f>
        <v/>
      </c>
      <c r="DN213" s="203" t="str">
        <f ca="1">IF(AND(ISNUMBER($A213),ISNUMBER(DN$1)),IF(OFFSET(CountryData!$A$1,'Quality check'!$A213-1,'Quality check'!DN$1-1)=0,"",OFFSET(CountryData!$A$1,'Quality check'!$A213-1,'Quality check'!DN$1-1)),"")</f>
        <v/>
      </c>
      <c r="DO213" t="str">
        <f ca="1">IF(AND(ISNUMBER($A213),ISNUMBER(DO$1)),IF(OFFSET(CountryData!$A$1,'Quality check'!$A213-1,'Quality check'!DO$1-1)=0,"",OFFSET(CountryData!$A$1,'Quality check'!$A213-1,'Quality check'!DO$1-1)),"")</f>
        <v/>
      </c>
      <c r="DP213" t="str">
        <f ca="1">IF(AND(ISNUMBER($A213),ISNUMBER(DP$1)),IF(OFFSET(CountryData!$A$1,'Quality check'!$A213-1,'Quality check'!DP$1-1)=0,"",OFFSET(CountryData!$A$1,'Quality check'!$A213-1,'Quality check'!DP$1-1)),"")</f>
        <v/>
      </c>
      <c r="EF213" t="str">
        <f t="shared" si="17"/>
        <v/>
      </c>
      <c r="EG213" t="str">
        <f t="shared" si="18"/>
        <v/>
      </c>
      <c r="EH213" t="str">
        <f t="shared" si="16"/>
        <v/>
      </c>
    </row>
    <row r="214" spans="1:138" x14ac:dyDescent="0.25">
      <c r="A214" s="114" t="str">
        <f>IF(ISNUMBER(MATCH(C214,CountryData!$EM:$EM,0)),MATCH(C214,CountryData!$EM:$EM,0),"")</f>
        <v/>
      </c>
      <c r="F214" s="203" t="str">
        <f ca="1">IF(AND(ISNUMBER($A214),ISNUMBER(F$1)),IF(OFFSET(CountryData!$A$1,'Quality check'!$A214-1,'Quality check'!F$1-1)=0,"",OFFSET(CountryData!$A$1,'Quality check'!$A214-1,'Quality check'!F$1-1)),"")</f>
        <v/>
      </c>
      <c r="G214" s="203" t="str">
        <f ca="1">IF(AND(ISNUMBER($A214),ISNUMBER(G$1)),IF(OFFSET(CountryData!$A$1,'Quality check'!$A214-1,'Quality check'!G$1-1)=0,"",OFFSET(CountryData!$A$1,'Quality check'!$A214-1,'Quality check'!G$1-1)),"")</f>
        <v/>
      </c>
      <c r="H214" s="202" t="str">
        <f ca="1">IF(AND(ISNUMBER($A214),ISNUMBER(H$1)),IF(OFFSET(CountryData!$A$1,'Quality check'!$A214-1,'Quality check'!H$1-1)=0,"",OFFSET(CountryData!$A$1,'Quality check'!$A214-1,'Quality check'!H$1-1)),"")</f>
        <v/>
      </c>
      <c r="I214" s="202" t="str">
        <f ca="1">IF(AND(ISNUMBER($A214),ISNUMBER(I$1)),IF(OFFSET(CountryData!$A$1,'Quality check'!$A214-1,'Quality check'!I$1-1)=0,"",OFFSET(CountryData!$A$1,'Quality check'!$A214-1,'Quality check'!I$1-1)),"")</f>
        <v/>
      </c>
      <c r="J214" s="203" t="str">
        <f ca="1">IF(AND(ISNUMBER($A214),ISNUMBER(J$1)),IF(OFFSET(CountryData!$A$1,'Quality check'!$A214-1,'Quality check'!J$1-1)=0,"",OFFSET(CountryData!$A$1,'Quality check'!$A214-1,'Quality check'!J$1-1)),"")</f>
        <v/>
      </c>
      <c r="K214" s="203" t="str">
        <f ca="1">IF(AND(ISNUMBER($A214),ISNUMBER(K$1)),IF(OFFSET(CountryData!$A$1,'Quality check'!$A214-1,'Quality check'!K$1-1)=0,"",OFFSET(CountryData!$A$1,'Quality check'!$A214-1,'Quality check'!K$1-1)),"")</f>
        <v/>
      </c>
      <c r="L214" s="203" t="str">
        <f ca="1">IF(AND(ISNUMBER($A214),ISNUMBER(L$1)),IF(OFFSET(CountryData!$A$1,'Quality check'!$A214-1,'Quality check'!L$1-1)=0,"",OFFSET(CountryData!$A$1,'Quality check'!$A214-1,'Quality check'!L$1-1)),"")</f>
        <v/>
      </c>
      <c r="M214" s="203" t="str">
        <f ca="1">IF(AND(ISNUMBER($A214),ISNUMBER(M$1)),IF(OFFSET(CountryData!$A$1,'Quality check'!$A214-1,'Quality check'!M$1-1)=0,"",OFFSET(CountryData!$A$1,'Quality check'!$A214-1,'Quality check'!M$1-1)),"")</f>
        <v/>
      </c>
      <c r="N214" s="203" t="str">
        <f ca="1">IF(AND(ISNUMBER($A214),ISNUMBER(N$1)),IF(OFFSET(CountryData!$A$1,'Quality check'!$A214-1,'Quality check'!N$1-1)=0,"",OFFSET(CountryData!$A$1,'Quality check'!$A214-1,'Quality check'!N$1-1)),"")</f>
        <v/>
      </c>
      <c r="O214" s="203" t="str">
        <f ca="1">IF(AND(ISNUMBER($A214),ISNUMBER(O$1)),IF(OFFSET(CountryData!$A$1,'Quality check'!$A214-1,'Quality check'!O$1-1)=0,"",OFFSET(CountryData!$A$1,'Quality check'!$A214-1,'Quality check'!O$1-1)),"")</f>
        <v/>
      </c>
      <c r="P214" s="203" t="str">
        <f ca="1">IF(AND(ISNUMBER($A214),ISNUMBER(P$1)),IF(OFFSET(CountryData!$A$1,'Quality check'!$A214-1,'Quality check'!P$1-1)=0,"",OFFSET(CountryData!$A$1,'Quality check'!$A214-1,'Quality check'!P$1-1)),"")</f>
        <v/>
      </c>
      <c r="Q214" s="203" t="str">
        <f ca="1">IF(AND(ISNUMBER($A214),ISNUMBER(Q$1)),IF(OFFSET(CountryData!$A$1,'Quality check'!$A214-1,'Quality check'!Q$1-1)=0,"",OFFSET(CountryData!$A$1,'Quality check'!$A214-1,'Quality check'!Q$1-1)),"")</f>
        <v/>
      </c>
      <c r="R214" s="203" t="str">
        <f ca="1">IF(AND(ISNUMBER($A214),ISNUMBER(R$1)),IF(OFFSET(CountryData!$A$1,'Quality check'!$A214-1,'Quality check'!R$1-1)=0,"",OFFSET(CountryData!$A$1,'Quality check'!$A214-1,'Quality check'!R$1-1)),"")</f>
        <v/>
      </c>
      <c r="S214" s="203" t="str">
        <f ca="1">IF(AND(ISNUMBER($A214),ISNUMBER(S$1)),IF(OFFSET(CountryData!$A$1,'Quality check'!$A214-1,'Quality check'!S$1-1)=0,"",OFFSET(CountryData!$A$1,'Quality check'!$A214-1,'Quality check'!S$1-1)),"")</f>
        <v/>
      </c>
      <c r="T214" s="202" t="str">
        <f ca="1">IF(AND(ISNUMBER($A214),ISNUMBER(T$1)),IF(OFFSET(CountryData!$A$1,'Quality check'!$A214-1,'Quality check'!T$1-1)=0,"",OFFSET(CountryData!$A$1,'Quality check'!$A214-1,'Quality check'!T$1-1)),"")</f>
        <v/>
      </c>
      <c r="U214" s="203" t="str">
        <f ca="1">IF(AND(ISNUMBER($A214),ISNUMBER(U$1)),IF(OFFSET(CountryData!$A$1,'Quality check'!$A214-1,'Quality check'!U$1-1)=0,"",OFFSET(CountryData!$A$1,'Quality check'!$A214-1,'Quality check'!U$1-1)),"")</f>
        <v/>
      </c>
      <c r="V214" s="203" t="str">
        <f ca="1">IF(AND(ISNUMBER($A214),ISNUMBER(V$1)),IF(OFFSET(CountryData!$A$1,'Quality check'!$A214-1,'Quality check'!V$1-1)=0,"",OFFSET(CountryData!$A$1,'Quality check'!$A214-1,'Quality check'!V$1-1)),"")</f>
        <v/>
      </c>
      <c r="W214" s="202" t="str">
        <f ca="1">IF(AND(ISNUMBER($A214),ISNUMBER(W$1)),IF(OFFSET(CountryData!$A$1,'Quality check'!$A214-1,'Quality check'!W$1-1)=0,"",OFFSET(CountryData!$A$1,'Quality check'!$A214-1,'Quality check'!W$1-1)),"")</f>
        <v/>
      </c>
      <c r="X214" s="202" t="str">
        <f ca="1">IF(AND(ISNUMBER($A214),ISNUMBER(X$1)),IF(OFFSET(CountryData!$A$1,'Quality check'!$A214-1,'Quality check'!X$1-1)=0,"",OFFSET(CountryData!$A$1,'Quality check'!$A214-1,'Quality check'!X$1-1)),"")</f>
        <v/>
      </c>
      <c r="Y214" s="202" t="str">
        <f ca="1">IF(AND(ISNUMBER($A214),ISNUMBER(Y$1)),IF(OFFSET(CountryData!$A$1,'Quality check'!$A214-1,'Quality check'!Y$1-1)=0,"",OFFSET(CountryData!$A$1,'Quality check'!$A214-1,'Quality check'!Y$1-1)),"")</f>
        <v/>
      </c>
      <c r="Z214" s="202" t="str">
        <f ca="1">IF(AND(ISNUMBER($A214),ISNUMBER(Z$1)),IF(OFFSET(CountryData!$A$1,'Quality check'!$A214-1,'Quality check'!Z$1-1)=0,"",OFFSET(CountryData!$A$1,'Quality check'!$A214-1,'Quality check'!Z$1-1)),"")</f>
        <v/>
      </c>
      <c r="AA214" s="203" t="str">
        <f ca="1">IF(AND(ISNUMBER($A214),ISNUMBER(AA$1)),IF(OFFSET(CountryData!$A$1,'Quality check'!$A214-1,'Quality check'!AA$1-1)=0,"",OFFSET(CountryData!$A$1,'Quality check'!$A214-1,'Quality check'!AA$1-1)),"")</f>
        <v/>
      </c>
      <c r="AB214" s="203" t="str">
        <f ca="1">IF(AND(ISNUMBER($A214),ISNUMBER(AB$1)),IF(OFFSET(CountryData!$A$1,'Quality check'!$A214-1,'Quality check'!AB$1-1)=0,"",OFFSET(CountryData!$A$1,'Quality check'!$A214-1,'Quality check'!AB$1-1)),"")</f>
        <v/>
      </c>
      <c r="AC214" s="203" t="str">
        <f ca="1">IF(AND(ISNUMBER($A214),ISNUMBER(AC$1)),IF(OFFSET(CountryData!$A$1,'Quality check'!$A214-1,'Quality check'!AC$1-1)=0,"",OFFSET(CountryData!$A$1,'Quality check'!$A214-1,'Quality check'!AC$1-1)),"")</f>
        <v/>
      </c>
      <c r="AD214" s="203" t="str">
        <f ca="1">IF(AND(ISNUMBER($A214),ISNUMBER(AD$1)),IF(OFFSET(CountryData!$A$1,'Quality check'!$A214-1,'Quality check'!AD$1-1)=0,"",OFFSET(CountryData!$A$1,'Quality check'!$A214-1,'Quality check'!AD$1-1)),"")</f>
        <v/>
      </c>
      <c r="AE214" s="202" t="str">
        <f ca="1">IF(AND(ISNUMBER($A214),ISNUMBER(AE$1)),IF(OFFSET(CountryData!$A$1,'Quality check'!$A214-1,'Quality check'!AE$1-1)=0,"",OFFSET(CountryData!$A$1,'Quality check'!$A214-1,'Quality check'!AE$1-1)),"")</f>
        <v/>
      </c>
      <c r="AF214" s="308" t="str">
        <f ca="1">IF(AND(ISNUMBER($A214),ISNUMBER(AF$1)),IF(OFFSET(CountryData!$A$1,'Quality check'!$A214-1,'Quality check'!AF$1-1)=0,"",OFFSET(CountryData!$A$1,'Quality check'!$A214-1,'Quality check'!AF$1-1)),"")</f>
        <v/>
      </c>
      <c r="AG214" s="203" t="str">
        <f ca="1">IF(AND(ISNUMBER($A214),ISNUMBER(AG$1)),IF(OFFSET(CountryData!$A$1,'Quality check'!$A214-1,'Quality check'!AG$1-1)=0,"",OFFSET(CountryData!$A$1,'Quality check'!$A214-1,'Quality check'!AG$1-1)),"")</f>
        <v/>
      </c>
      <c r="AH214" s="203" t="str">
        <f ca="1">IF(AND(ISNUMBER($A214),ISNUMBER(AH$1)),IF(OFFSET(CountryData!$A$1,'Quality check'!$A214-1,'Quality check'!AH$1-1)=0,"",OFFSET(CountryData!$A$1,'Quality check'!$A214-1,'Quality check'!AH$1-1)),"")</f>
        <v/>
      </c>
      <c r="AI214" s="203" t="str">
        <f ca="1">IF(AND(ISNUMBER($A214),ISNUMBER(AI$1)),IF(OFFSET(CountryData!$A$1,'Quality check'!$A214-1,'Quality check'!AI$1-1)=0,"",OFFSET(CountryData!$A$1,'Quality check'!$A214-1,'Quality check'!AI$1-1)),"")</f>
        <v/>
      </c>
      <c r="AJ214" s="202" t="str">
        <f ca="1">IF(AND(ISNUMBER($A214),ISNUMBER(AJ$1)),IF(OFFSET(CountryData!$A$1,'Quality check'!$A214-1,'Quality check'!AJ$1-1)=0,"",OFFSET(CountryData!$A$1,'Quality check'!$A214-1,'Quality check'!AJ$1-1)),"")</f>
        <v/>
      </c>
      <c r="AK214" s="202" t="str">
        <f ca="1">IF(AND(ISNUMBER($A214),ISNUMBER(AK$1)),IF(OFFSET(CountryData!$A$1,'Quality check'!$A214-1,'Quality check'!AK$1-1)=0,"",OFFSET(CountryData!$A$1,'Quality check'!$A214-1,'Quality check'!AK$1-1)),"")</f>
        <v/>
      </c>
      <c r="AL214" s="202" t="str">
        <f ca="1">IF(AND(ISNUMBER($A214),ISNUMBER(AL$1)),IF(OFFSET(CountryData!$A$1,'Quality check'!$A214-1,'Quality check'!AL$1-1)=0,"",OFFSET(CountryData!$A$1,'Quality check'!$A214-1,'Quality check'!AL$1-1)),"")</f>
        <v/>
      </c>
      <c r="AM214" s="202" t="str">
        <f ca="1">IF(AND(ISNUMBER($A214),ISNUMBER(AM$1)),IF(OFFSET(CountryData!$A$1,'Quality check'!$A214-1,'Quality check'!AM$1-1)=0,"",OFFSET(CountryData!$A$1,'Quality check'!$A214-1,'Quality check'!AM$1-1)),"")</f>
        <v/>
      </c>
      <c r="AN214" s="202" t="str">
        <f ca="1">IF(AND(ISNUMBER($A214),ISNUMBER(AN$1)),IF(OFFSET(CountryData!$A$1,'Quality check'!$A214-1,'Quality check'!AN$1-1)=0,"",OFFSET(CountryData!$A$1,'Quality check'!$A214-1,'Quality check'!AN$1-1)),"")</f>
        <v/>
      </c>
      <c r="AO214" s="203" t="str">
        <f ca="1">IF(AND(ISNUMBER($A214),ISNUMBER(AO$1)),IF(OFFSET(CountryData!$A$1,'Quality check'!$A214-1,'Quality check'!AO$1-1)=0,"",OFFSET(CountryData!$A$1,'Quality check'!$A214-1,'Quality check'!AO$1-1)),"")</f>
        <v/>
      </c>
      <c r="AP214" s="203" t="str">
        <f ca="1">IF(AND(ISNUMBER($A214),ISNUMBER(AP$1)),IF(OFFSET(CountryData!$A$1,'Quality check'!$A214-1,'Quality check'!AP$1-1)=0,"",OFFSET(CountryData!$A$1,'Quality check'!$A214-1,'Quality check'!AP$1-1)),"")</f>
        <v/>
      </c>
      <c r="AQ214" s="202" t="str">
        <f ca="1">IF(AND(ISNUMBER($A214),ISNUMBER(AQ$1)),IF(OFFSET(CountryData!$A$1,'Quality check'!$A214-1,'Quality check'!AQ$1-1)=0,"",OFFSET(CountryData!$A$1,'Quality check'!$A214-1,'Quality check'!AQ$1-1)),"")</f>
        <v/>
      </c>
      <c r="AR214" s="202" t="str">
        <f ca="1">IF(AND(ISNUMBER($A214),ISNUMBER(AR$1)),IF(OFFSET(CountryData!$A$1,'Quality check'!$A214-1,'Quality check'!AR$1-1)=0,"",OFFSET(CountryData!$A$1,'Quality check'!$A214-1,'Quality check'!AR$1-1)),"")</f>
        <v/>
      </c>
      <c r="AS214" s="202" t="str">
        <f ca="1">IF(AND(ISNUMBER($A214),ISNUMBER(AS$1)),IF(OFFSET(CountryData!$A$1,'Quality check'!$A214-1,'Quality check'!AS$1-1)=0,"",OFFSET(CountryData!$A$1,'Quality check'!$A214-1,'Quality check'!AS$1-1)),"")</f>
        <v/>
      </c>
      <c r="AT214" s="202" t="str">
        <f ca="1">IF(AND(ISNUMBER($A214),ISNUMBER(AT$1)),IF(OFFSET(CountryData!$A$1,'Quality check'!$A214-1,'Quality check'!AT$1-1)=0,"",OFFSET(CountryData!$A$1,'Quality check'!$A214-1,'Quality check'!AT$1-1)),"")</f>
        <v/>
      </c>
      <c r="AU214" s="202" t="str">
        <f ca="1">IF(AND(ISNUMBER($A214),ISNUMBER(AU$1)),IF(OFFSET(CountryData!$A$1,'Quality check'!$A214-1,'Quality check'!AU$1-1)=0,"",OFFSET(CountryData!$A$1,'Quality check'!$A214-1,'Quality check'!AU$1-1)),"")</f>
        <v/>
      </c>
      <c r="AV214" s="202" t="str">
        <f ca="1">IF(AND(ISNUMBER($A214),ISNUMBER(AV$1)),IF(OFFSET(CountryData!$A$1,'Quality check'!$A214-1,'Quality check'!AV$1-1)=0,"",OFFSET(CountryData!$A$1,'Quality check'!$A214-1,'Quality check'!AV$1-1)),"")</f>
        <v/>
      </c>
      <c r="AW214" s="203" t="str">
        <f ca="1">IF(AND(ISNUMBER($A214),ISNUMBER(AW$1)),IF(OFFSET(CountryData!$A$1,'Quality check'!$A214-1,'Quality check'!AW$1-1)=0,"",OFFSET(CountryData!$A$1,'Quality check'!$A214-1,'Quality check'!AW$1-1)),"")</f>
        <v/>
      </c>
      <c r="AX214" s="203" t="str">
        <f ca="1">IF(AND(ISNUMBER($A214),ISNUMBER(AX$1)),IF(OFFSET(CountryData!$A$1,'Quality check'!$A214-1,'Quality check'!AX$1-1)=0,"",OFFSET(CountryData!$A$1,'Quality check'!$A214-1,'Quality check'!AX$1-1)),"")</f>
        <v/>
      </c>
      <c r="AY214" s="202" t="str">
        <f ca="1">IF(AND(ISNUMBER($A214),ISNUMBER(AY$1)),IF(OFFSET(CountryData!$A$1,'Quality check'!$A214-1,'Quality check'!AY$1-1)=0,"",OFFSET(CountryData!$A$1,'Quality check'!$A214-1,'Quality check'!AY$1-1)),"")</f>
        <v/>
      </c>
      <c r="AZ214" s="202" t="str">
        <f ca="1">IF(AND(ISNUMBER($A214),ISNUMBER(AZ$1)),IF(OFFSET(CountryData!$A$1,'Quality check'!$A214-1,'Quality check'!AZ$1-1)=0,"",OFFSET(CountryData!$A$1,'Quality check'!$A214-1,'Quality check'!AZ$1-1)),"")</f>
        <v/>
      </c>
      <c r="BA214" s="202" t="str">
        <f ca="1">IF(AND(ISNUMBER($A214),ISNUMBER(BA$1)),IF(OFFSET(CountryData!$A$1,'Quality check'!$A214-1,'Quality check'!BA$1-1)=0,"",OFFSET(CountryData!$A$1,'Quality check'!$A214-1,'Quality check'!BA$1-1)),"")</f>
        <v/>
      </c>
      <c r="BB214" s="202" t="str">
        <f ca="1">IF(AND(ISNUMBER($A214),ISNUMBER(BB$1)),IF(OFFSET(CountryData!$A$1,'Quality check'!$A214-1,'Quality check'!BB$1-1)=0,"",OFFSET(CountryData!$A$1,'Quality check'!$A214-1,'Quality check'!BB$1-1)),"")</f>
        <v/>
      </c>
      <c r="BC214" s="202" t="str">
        <f ca="1">IF(AND(ISNUMBER($A214),ISNUMBER(BC$1)),IF(OFFSET(CountryData!$A$1,'Quality check'!$A214-1,'Quality check'!BC$1-1)=0,"",OFFSET(CountryData!$A$1,'Quality check'!$A214-1,'Quality check'!BC$1-1)),"")</f>
        <v/>
      </c>
      <c r="BD214" s="313" t="str">
        <f ca="1">IF(AND(ISNUMBER($A214),ISNUMBER(BD$1)),IF(OFFSET(CountryData!$A$1,'Quality check'!$A214-1,'Quality check'!BD$1-1)=0,"",OFFSET(CountryData!$A$1,'Quality check'!$A214-1,'Quality check'!BD$1-1)),"")</f>
        <v/>
      </c>
      <c r="BE214" s="313" t="str">
        <f ca="1">IF(AND(ISNUMBER($A214),ISNUMBER(BE$1)),IF(OFFSET(CountryData!$A$1,'Quality check'!$A214-1,'Quality check'!BE$1-1)=0,"",OFFSET(CountryData!$A$1,'Quality check'!$A214-1,'Quality check'!BE$1-1)),"")</f>
        <v/>
      </c>
      <c r="BF214" s="313" t="str">
        <f ca="1">IF(AND(ISNUMBER($A214),ISNUMBER(BF$1)),IF(OFFSET(CountryData!$A$1,'Quality check'!$A214-1,'Quality check'!BF$1-1)=0,"",OFFSET(CountryData!$A$1,'Quality check'!$A214-1,'Quality check'!BF$1-1)),"")</f>
        <v/>
      </c>
      <c r="BG214" s="203" t="str">
        <f ca="1">IF(AND(ISNUMBER($A214),ISNUMBER(BG$1)),IF(OFFSET(CountryData!$A$1,'Quality check'!$A214-1,'Quality check'!BG$1-1)=0,"",OFFSET(CountryData!$A$1,'Quality check'!$A214-1,'Quality check'!BG$1-1)),"")</f>
        <v/>
      </c>
      <c r="BH214" s="202" t="str">
        <f ca="1">IF(AND(ISNUMBER($A214),ISNUMBER(BH$1)),IF(OFFSET(CountryData!$A$1,'Quality check'!$A214-1,'Quality check'!BH$1-1)=0,"",OFFSET(CountryData!$A$1,'Quality check'!$A214-1,'Quality check'!BH$1-1)),"")</f>
        <v/>
      </c>
      <c r="BI214" s="203" t="str">
        <f ca="1">IF(AND(ISNUMBER($A214),ISNUMBER(BI$1)),IF(OFFSET(CountryData!$A$1,'Quality check'!$A214-1,'Quality check'!BI$1-1)=0,"",OFFSET(CountryData!$A$1,'Quality check'!$A214-1,'Quality check'!BI$1-1)),"")</f>
        <v/>
      </c>
      <c r="BJ214" s="202" t="str">
        <f ca="1">IF(AND(ISNUMBER($A214),ISNUMBER(BJ$1)),IF(OFFSET(CountryData!$A$1,'Quality check'!$A214-1,'Quality check'!BJ$1-1)=0,"",OFFSET(CountryData!$A$1,'Quality check'!$A214-1,'Quality check'!BJ$1-1)),"")</f>
        <v/>
      </c>
      <c r="BK214" s="202" t="str">
        <f ca="1">IF(AND(ISNUMBER($A214),ISNUMBER(BK$1)),IF(OFFSET(CountryData!$A$1,'Quality check'!$A214-1,'Quality check'!BK$1-1)=0,"",OFFSET(CountryData!$A$1,'Quality check'!$A214-1,'Quality check'!BK$1-1)),"")</f>
        <v/>
      </c>
      <c r="BL214" s="308" t="str">
        <f ca="1">IF(AND(ISNUMBER($A214),ISNUMBER(BL$1)),IF(OFFSET(CountryData!$A$1,'Quality check'!$A214-1,'Quality check'!BL$1-1)=0,"",OFFSET(CountryData!$A$1,'Quality check'!$A214-1,'Quality check'!BL$1-1)),"")</f>
        <v/>
      </c>
      <c r="BM214" s="308" t="str">
        <f ca="1">IF(AND(ISNUMBER($A214),ISNUMBER(BM$1)),IF(OFFSET(CountryData!$A$1,'Quality check'!$A214-1,'Quality check'!BM$1-1)=0,"",OFFSET(CountryData!$A$1,'Quality check'!$A214-1,'Quality check'!BM$1-1)),"")</f>
        <v/>
      </c>
      <c r="BN214" s="308" t="str">
        <f ca="1">IF(AND(ISNUMBER($A214),ISNUMBER(BN$1)),IF(OFFSET(CountryData!$A$1,'Quality check'!$A214-1,'Quality check'!BN$1-1)=0,"",OFFSET(CountryData!$A$1,'Quality check'!$A214-1,'Quality check'!BN$1-1)),"")</f>
        <v/>
      </c>
      <c r="BO214" s="308" t="str">
        <f ca="1">IF(AND(ISNUMBER($A214),ISNUMBER(BO$1)),IF(OFFSET(CountryData!$A$1,'Quality check'!$A214-1,'Quality check'!BO$1-1)=0,"",OFFSET(CountryData!$A$1,'Quality check'!$A214-1,'Quality check'!BO$1-1)),"")</f>
        <v/>
      </c>
      <c r="BP214" s="308" t="str">
        <f ca="1">IF(AND(ISNUMBER($A214),ISNUMBER(BP$1)),IF(OFFSET(CountryData!$A$1,'Quality check'!$A214-1,'Quality check'!BP$1-1)=0,"",OFFSET(CountryData!$A$1,'Quality check'!$A214-1,'Quality check'!BP$1-1)),"")</f>
        <v/>
      </c>
      <c r="BQ214" s="308" t="str">
        <f ca="1">IF(AND(ISNUMBER($A214),ISNUMBER(BQ$1)),IF(OFFSET(CountryData!$A$1,'Quality check'!$A214-1,'Quality check'!BQ$1-1)=0,"",OFFSET(CountryData!$A$1,'Quality check'!$A214-1,'Quality check'!BQ$1-1)),"")</f>
        <v/>
      </c>
      <c r="BR214" s="308" t="str">
        <f ca="1">IF(AND(ISNUMBER($A214),ISNUMBER(BR$1)),IF(OFFSET(CountryData!$A$1,'Quality check'!$A214-1,'Quality check'!BR$1-1)=0,"",OFFSET(CountryData!$A$1,'Quality check'!$A214-1,'Quality check'!BR$1-1)),"")</f>
        <v/>
      </c>
      <c r="BS214" s="308" t="str">
        <f ca="1">IF(AND(ISNUMBER($A214),ISNUMBER(BS$1)),IF(OFFSET(CountryData!$A$1,'Quality check'!$A214-1,'Quality check'!BS$1-1)=0,"",OFFSET(CountryData!$A$1,'Quality check'!$A214-1,'Quality check'!BS$1-1)),"")</f>
        <v/>
      </c>
      <c r="BT214" s="308" t="str">
        <f ca="1">IF(AND(ISNUMBER($A214),ISNUMBER(BT$1)),IF(OFFSET(CountryData!$A$1,'Quality check'!$A214-1,'Quality check'!BT$1-1)=0,"",OFFSET(CountryData!$A$1,'Quality check'!$A214-1,'Quality check'!BT$1-1)),"")</f>
        <v/>
      </c>
      <c r="BU214" s="308" t="str">
        <f ca="1">IF(AND(ISNUMBER($A214),ISNUMBER(BU$1)),IF(OFFSET(CountryData!$A$1,'Quality check'!$A214-1,'Quality check'!BU$1-1)=0,"",OFFSET(CountryData!$A$1,'Quality check'!$A214-1,'Quality check'!BU$1-1)),"")</f>
        <v/>
      </c>
      <c r="BV214" s="308" t="str">
        <f ca="1">IF(AND(ISNUMBER($A214),ISNUMBER(BV$1)),IF(OFFSET(CountryData!$A$1,'Quality check'!$A214-1,'Quality check'!BV$1-1)=0,"",OFFSET(CountryData!$A$1,'Quality check'!$A214-1,'Quality check'!BV$1-1)),"")</f>
        <v/>
      </c>
      <c r="BW214" s="308" t="str">
        <f ca="1">IF(AND(ISNUMBER($A214),ISNUMBER(BW$1)),IF(OFFSET(CountryData!$A$1,'Quality check'!$A214-1,'Quality check'!BW$1-1)=0,"",OFFSET(CountryData!$A$1,'Quality check'!$A214-1,'Quality check'!BW$1-1)),"")</f>
        <v/>
      </c>
      <c r="BX214" s="202" t="str">
        <f ca="1">IF(AND(ISNUMBER($A214),ISNUMBER(BX$1)),IF(OFFSET(CountryData!$A$1,'Quality check'!$A214-1,'Quality check'!BX$1-1)=0,"",OFFSET(CountryData!$A$1,'Quality check'!$A214-1,'Quality check'!BX$1-1)),"")</f>
        <v/>
      </c>
      <c r="BY214" s="308" t="str">
        <f ca="1">IF(AND(ISNUMBER($A214),ISNUMBER(BY$1)),IF(OFFSET(CountryData!$A$1,'Quality check'!$A214-1,'Quality check'!BY$1-1)=0,"",OFFSET(CountryData!$A$1,'Quality check'!$A214-1,'Quality check'!BY$1-1)),"")</f>
        <v/>
      </c>
      <c r="BZ214" s="308" t="str">
        <f ca="1">IF(AND(ISNUMBER($A214),ISNUMBER(BZ$1)),IF(OFFSET(CountryData!$A$1,'Quality check'!$A214-1,'Quality check'!BZ$1-1)=0,"",OFFSET(CountryData!$A$1,'Quality check'!$A214-1,'Quality check'!BZ$1-1)),"")</f>
        <v/>
      </c>
      <c r="CA214" s="308" t="str">
        <f ca="1">IF(AND(ISNUMBER($A214),ISNUMBER(CA$1)),IF(OFFSET(CountryData!$A$1,'Quality check'!$A214-1,'Quality check'!CA$1-1)=0,"",OFFSET(CountryData!$A$1,'Quality check'!$A214-1,'Quality check'!CA$1-1)),"")</f>
        <v/>
      </c>
      <c r="CB214" s="308" t="str">
        <f ca="1">IF(AND(ISNUMBER($A214),ISNUMBER(CB$1)),IF(OFFSET(CountryData!$A$1,'Quality check'!$A214-1,'Quality check'!CB$1-1)=0,"",OFFSET(CountryData!$A$1,'Quality check'!$A214-1,'Quality check'!CB$1-1)),"")</f>
        <v/>
      </c>
      <c r="CC214" s="308" t="str">
        <f ca="1">IF(AND(ISNUMBER($A214),ISNUMBER(CC$1)),IF(OFFSET(CountryData!$A$1,'Quality check'!$A214-1,'Quality check'!CC$1-1)=0,"",OFFSET(CountryData!$A$1,'Quality check'!$A214-1,'Quality check'!CC$1-1)),"")</f>
        <v/>
      </c>
      <c r="CD214" s="308" t="str">
        <f ca="1">IF(AND(ISNUMBER($A214),ISNUMBER(CD$1)),IF(OFFSET(CountryData!$A$1,'Quality check'!$A214-1,'Quality check'!CD$1-1)=0,"",OFFSET(CountryData!$A$1,'Quality check'!$A214-1,'Quality check'!CD$1-1)),"")</f>
        <v/>
      </c>
      <c r="CE214" s="308" t="str">
        <f ca="1">IF(AND(ISNUMBER($A214),ISNUMBER(CE$1)),IF(OFFSET(CountryData!$A$1,'Quality check'!$A214-1,'Quality check'!CE$1-1)=0,"",OFFSET(CountryData!$A$1,'Quality check'!$A214-1,'Quality check'!CE$1-1)),"")</f>
        <v/>
      </c>
      <c r="CF214" s="308" t="str">
        <f ca="1">IF(AND(ISNUMBER($A214),ISNUMBER(CF$1)),IF(OFFSET(CountryData!$A$1,'Quality check'!$A214-1,'Quality check'!CF$1-1)=0,"",OFFSET(CountryData!$A$1,'Quality check'!$A214-1,'Quality check'!CF$1-1)),"")</f>
        <v/>
      </c>
      <c r="CG214" s="308" t="str">
        <f ca="1">IF(AND(ISNUMBER($A214),ISNUMBER(CG$1)),IF(OFFSET(CountryData!$A$1,'Quality check'!$A214-1,'Quality check'!CG$1-1)=0,"",OFFSET(CountryData!$A$1,'Quality check'!$A214-1,'Quality check'!CG$1-1)),"")</f>
        <v/>
      </c>
      <c r="CH214" s="308" t="str">
        <f ca="1">IF(AND(ISNUMBER($A214),ISNUMBER(CH$1)),IF(OFFSET(CountryData!$A$1,'Quality check'!$A214-1,'Quality check'!CH$1-1)=0,"",OFFSET(CountryData!$A$1,'Quality check'!$A214-1,'Quality check'!CH$1-1)),"")</f>
        <v/>
      </c>
      <c r="CI214" s="308" t="str">
        <f ca="1">IF(AND(ISNUMBER($A214),ISNUMBER(CI$1)),IF(OFFSET(CountryData!$A$1,'Quality check'!$A214-1,'Quality check'!CI$1-1)=0,"",OFFSET(CountryData!$A$1,'Quality check'!$A214-1,'Quality check'!CI$1-1)),"")</f>
        <v/>
      </c>
      <c r="CJ214" s="308" t="str">
        <f ca="1">IF(AND(ISNUMBER($A214),ISNUMBER(CJ$1)),IF(OFFSET(CountryData!$A$1,'Quality check'!$A214-1,'Quality check'!CJ$1-1)=0,"",OFFSET(CountryData!$A$1,'Quality check'!$A214-1,'Quality check'!CJ$1-1)),"")</f>
        <v/>
      </c>
      <c r="CK214" s="202" t="str">
        <f ca="1">IF(AND(ISNUMBER($A214),ISNUMBER(CK$1)),IF(OFFSET(CountryData!$A$1,'Quality check'!$A214-1,'Quality check'!CK$1-1)=0,"",OFFSET(CountryData!$A$1,'Quality check'!$A214-1,'Quality check'!CK$1-1)),"")</f>
        <v/>
      </c>
      <c r="CL214" s="308" t="str">
        <f ca="1">IF(AND(ISNUMBER($A214),ISNUMBER(CL$1)),IF(OFFSET(CountryData!$A$1,'Quality check'!$A214-1,'Quality check'!CL$1-1)=0,"",OFFSET(CountryData!$A$1,'Quality check'!$A214-1,'Quality check'!CL$1-1)),"")</f>
        <v/>
      </c>
      <c r="CM214" s="308" t="str">
        <f ca="1">IF(AND(ISNUMBER($A214),ISNUMBER(CM$1)),IF(OFFSET(CountryData!$A$1,'Quality check'!$A214-1,'Quality check'!CM$1-1)=0,"",OFFSET(CountryData!$A$1,'Quality check'!$A214-1,'Quality check'!CM$1-1)),"")</f>
        <v/>
      </c>
      <c r="CN214" s="308" t="str">
        <f ca="1">IF(AND(ISNUMBER($A214),ISNUMBER(CN$1)),IF(OFFSET(CountryData!$A$1,'Quality check'!$A214-1,'Quality check'!CN$1-1)=0,"",OFFSET(CountryData!$A$1,'Quality check'!$A214-1,'Quality check'!CN$1-1)),"")</f>
        <v/>
      </c>
      <c r="CO214" s="308" t="str">
        <f ca="1">IF(AND(ISNUMBER($A214),ISNUMBER(CO$1)),IF(OFFSET(CountryData!$A$1,'Quality check'!$A214-1,'Quality check'!CO$1-1)=0,"",OFFSET(CountryData!$A$1,'Quality check'!$A214-1,'Quality check'!CO$1-1)),"")</f>
        <v/>
      </c>
      <c r="CP214" s="308" t="str">
        <f ca="1">IF(AND(ISNUMBER($A214),ISNUMBER(CP$1)),IF(OFFSET(CountryData!$A$1,'Quality check'!$A214-1,'Quality check'!CP$1-1)=0,"",OFFSET(CountryData!$A$1,'Quality check'!$A214-1,'Quality check'!CP$1-1)),"")</f>
        <v/>
      </c>
      <c r="CQ214" s="308" t="str">
        <f ca="1">IF(AND(ISNUMBER($A214),ISNUMBER(CQ$1)),IF(OFFSET(CountryData!$A$1,'Quality check'!$A214-1,'Quality check'!CQ$1-1)=0,"",OFFSET(CountryData!$A$1,'Quality check'!$A214-1,'Quality check'!CQ$1-1)),"")</f>
        <v/>
      </c>
      <c r="CR214" s="203" t="str">
        <f ca="1">IF(AND(ISNUMBER($A214),ISNUMBER(CR$1)),IF(OFFSET(CountryData!$A$1,'Quality check'!$A214-1,'Quality check'!CR$1-1)=0,"",OFFSET(CountryData!$A$1,'Quality check'!$A214-1,'Quality check'!CR$1-1)),"")</f>
        <v/>
      </c>
      <c r="CS214" s="203" t="str">
        <f ca="1">IF(AND(ISNUMBER($A214),ISNUMBER(CS$1)),IF(OFFSET(CountryData!$A$1,'Quality check'!$A214-1,'Quality check'!CS$1-1)=0,"",OFFSET(CountryData!$A$1,'Quality check'!$A214-1,'Quality check'!CS$1-1)),"")</f>
        <v/>
      </c>
      <c r="CT214" s="203" t="str">
        <f ca="1">IF(AND(ISNUMBER($A214),ISNUMBER(CT$1)),IF(OFFSET(CountryData!$A$1,'Quality check'!$A214-1,'Quality check'!CT$1-1)=0,"",OFFSET(CountryData!$A$1,'Quality check'!$A214-1,'Quality check'!CT$1-1)),"")</f>
        <v/>
      </c>
      <c r="CU214" s="203" t="str">
        <f ca="1">IF(AND(ISNUMBER($A214),ISNUMBER(CU$1)),IF(OFFSET(CountryData!$A$1,'Quality check'!$A214-1,'Quality check'!CU$1-1)=0,"",OFFSET(CountryData!$A$1,'Quality check'!$A214-1,'Quality check'!CU$1-1)),"")</f>
        <v/>
      </c>
      <c r="CV214" s="203" t="str">
        <f ca="1">IF(AND(ISNUMBER($A214),ISNUMBER(CV$1)),IF(OFFSET(CountryData!$A$1,'Quality check'!$A214-1,'Quality check'!CV$1-1)=0,"",OFFSET(CountryData!$A$1,'Quality check'!$A214-1,'Quality check'!CV$1-1)),"")</f>
        <v/>
      </c>
      <c r="CW214" s="203" t="str">
        <f ca="1">IF(AND(ISNUMBER($A214),ISNUMBER(CW$1)),IF(OFFSET(CountryData!$A$1,'Quality check'!$A214-1,'Quality check'!CW$1-1)=0,"",OFFSET(CountryData!$A$1,'Quality check'!$A214-1,'Quality check'!CW$1-1)),"")</f>
        <v/>
      </c>
      <c r="CX214" s="203" t="str">
        <f ca="1">IF(AND(ISNUMBER($A214),ISNUMBER(CX$1)),IF(OFFSET(CountryData!$A$1,'Quality check'!$A214-1,'Quality check'!CX$1-1)=0,"",OFFSET(CountryData!$A$1,'Quality check'!$A214-1,'Quality check'!CX$1-1)),"")</f>
        <v/>
      </c>
      <c r="CY214" s="203" t="str">
        <f ca="1">IF(AND(ISNUMBER($A214),ISNUMBER(CY$1)),IF(OFFSET(CountryData!$A$1,'Quality check'!$A214-1,'Quality check'!CY$1-1)=0,"",OFFSET(CountryData!$A$1,'Quality check'!$A214-1,'Quality check'!CY$1-1)),"")</f>
        <v/>
      </c>
      <c r="CZ214" s="308" t="str">
        <f ca="1">IF(AND(ISNUMBER($A214),ISNUMBER(CZ$1)),IF(OFFSET(CountryData!$A$1,'Quality check'!$A214-1,'Quality check'!CZ$1-1)=0,"",OFFSET(CountryData!$A$1,'Quality check'!$A214-1,'Quality check'!CZ$1-1)),"")</f>
        <v/>
      </c>
      <c r="DA214" s="308" t="str">
        <f ca="1">IF(AND(ISNUMBER($A214),ISNUMBER(DA$1)),IF(OFFSET(CountryData!$A$1,'Quality check'!$A214-1,'Quality check'!DA$1-1)=0,"",OFFSET(CountryData!$A$1,'Quality check'!$A214-1,'Quality check'!DA$1-1)),"")</f>
        <v/>
      </c>
      <c r="DB214" s="202" t="str">
        <f ca="1">IF(AND(ISNUMBER($A214),ISNUMBER(DB$1)),IF(OFFSET(CountryData!$A$1,'Quality check'!$A214-1,'Quality check'!DB$1-1)=0,"",OFFSET(CountryData!$A$1,'Quality check'!$A214-1,'Quality check'!DB$1-1)),"")</f>
        <v/>
      </c>
      <c r="DC214" s="308" t="str">
        <f ca="1">IF(AND(ISNUMBER($A214),ISNUMBER(DC$1)),IF(OFFSET(CountryData!$A$1,'Quality check'!$A214-1,'Quality check'!DC$1-1)=0,"",OFFSET(CountryData!$A$1,'Quality check'!$A214-1,'Quality check'!DC$1-1)),"")</f>
        <v/>
      </c>
      <c r="DD214" s="308" t="str">
        <f ca="1">IF(AND(ISNUMBER($A214),ISNUMBER(DD$1)),IF(OFFSET(CountryData!$A$1,'Quality check'!$A214-1,'Quality check'!DD$1-1)=0,"",OFFSET(CountryData!$A$1,'Quality check'!$A214-1,'Quality check'!DD$1-1)),"")</f>
        <v/>
      </c>
      <c r="DE214" s="202" t="str">
        <f ca="1">IF(AND(ISNUMBER($A214),ISNUMBER(DE$1)),IF(OFFSET(CountryData!$A$1,'Quality check'!$A214-1,'Quality check'!DE$1-1)=0,"",OFFSET(CountryData!$A$1,'Quality check'!$A214-1,'Quality check'!DE$1-1)),"")</f>
        <v/>
      </c>
      <c r="DF214" s="203" t="str">
        <f ca="1">IF(AND(ISNUMBER($A214),ISNUMBER(DF$1)),IF(OFFSET(CountryData!$A$1,'Quality check'!$A214-1,'Quality check'!DF$1-1)=0,"",OFFSET(CountryData!$A$1,'Quality check'!$A214-1,'Quality check'!DF$1-1)),"")</f>
        <v/>
      </c>
      <c r="DG214" s="308" t="str">
        <f ca="1">IF(AND(ISNUMBER($A214),ISNUMBER(DG$1)),IF(OFFSET(CountryData!$A$1,'Quality check'!$A214-1,'Quality check'!DG$1-1)=0,"",OFFSET(CountryData!$A$1,'Quality check'!$A214-1,'Quality check'!DG$1-1)),"")</f>
        <v/>
      </c>
      <c r="DH214" s="203" t="str">
        <f ca="1">IF(AND(ISNUMBER($A214),ISNUMBER(DH$1)),IF(OFFSET(CountryData!$A$1,'Quality check'!$A214-1,'Quality check'!DH$1-1)=0,"",OFFSET(CountryData!$A$1,'Quality check'!$A214-1,'Quality check'!DH$1-1)),"")</f>
        <v/>
      </c>
      <c r="DI214" s="308" t="str">
        <f ca="1">IF(AND(ISNUMBER($A214),ISNUMBER(DI$1)),IF(OFFSET(CountryData!$A$1,'Quality check'!$A214-1,'Quality check'!DI$1-1)=0,"",OFFSET(CountryData!$A$1,'Quality check'!$A214-1,'Quality check'!DI$1-1)),"")</f>
        <v/>
      </c>
      <c r="DJ214" s="308" t="str">
        <f ca="1">IF(AND(ISNUMBER($A214),ISNUMBER(DJ$1)),IF(OFFSET(CountryData!$A$1,'Quality check'!$A214-1,'Quality check'!DJ$1-1)=0,"",OFFSET(CountryData!$A$1,'Quality check'!$A214-1,'Quality check'!DJ$1-1)),"")</f>
        <v/>
      </c>
      <c r="DK214" s="203" t="str">
        <f ca="1">IF(AND(ISNUMBER($A214),ISNUMBER(DK$1)),IF(OFFSET(CountryData!$A$1,'Quality check'!$A214-1,'Quality check'!DK$1-1)=0,"",OFFSET(CountryData!$A$1,'Quality check'!$A214-1,'Quality check'!DK$1-1)),"")</f>
        <v/>
      </c>
      <c r="DL214" s="203" t="str">
        <f ca="1">IF(AND(ISNUMBER($A214),ISNUMBER(DL$1)),IF(OFFSET(CountryData!$A$1,'Quality check'!$A214-1,'Quality check'!DL$1-1)=0,"",OFFSET(CountryData!$A$1,'Quality check'!$A214-1,'Quality check'!DL$1-1)),"")</f>
        <v/>
      </c>
      <c r="DM214" s="203" t="str">
        <f ca="1">IF(AND(ISNUMBER($A214),ISNUMBER(DM$1)),IF(OFFSET(CountryData!$A$1,'Quality check'!$A214-1,'Quality check'!DM$1-1)=0,"",OFFSET(CountryData!$A$1,'Quality check'!$A214-1,'Quality check'!DM$1-1)),"")</f>
        <v/>
      </c>
      <c r="DN214" s="203" t="str">
        <f ca="1">IF(AND(ISNUMBER($A214),ISNUMBER(DN$1)),IF(OFFSET(CountryData!$A$1,'Quality check'!$A214-1,'Quality check'!DN$1-1)=0,"",OFFSET(CountryData!$A$1,'Quality check'!$A214-1,'Quality check'!DN$1-1)),"")</f>
        <v/>
      </c>
      <c r="DO214" t="str">
        <f ca="1">IF(AND(ISNUMBER($A214),ISNUMBER(DO$1)),IF(OFFSET(CountryData!$A$1,'Quality check'!$A214-1,'Quality check'!DO$1-1)=0,"",OFFSET(CountryData!$A$1,'Quality check'!$A214-1,'Quality check'!DO$1-1)),"")</f>
        <v/>
      </c>
      <c r="DP214" t="str">
        <f ca="1">IF(AND(ISNUMBER($A214),ISNUMBER(DP$1)),IF(OFFSET(CountryData!$A$1,'Quality check'!$A214-1,'Quality check'!DP$1-1)=0,"",OFFSET(CountryData!$A$1,'Quality check'!$A214-1,'Quality check'!DP$1-1)),"")</f>
        <v/>
      </c>
      <c r="EF214" t="str">
        <f t="shared" si="17"/>
        <v/>
      </c>
      <c r="EG214" t="str">
        <f t="shared" si="18"/>
        <v/>
      </c>
      <c r="EH214" t="str">
        <f t="shared" si="16"/>
        <v/>
      </c>
    </row>
    <row r="215" spans="1:138" x14ac:dyDescent="0.25">
      <c r="A215" s="114" t="str">
        <f>IF(ISNUMBER(MATCH(C215,CountryData!$EM:$EM,0)),MATCH(C215,CountryData!$EM:$EM,0),"")</f>
        <v/>
      </c>
      <c r="F215" s="203" t="str">
        <f ca="1">IF(AND(ISNUMBER($A215),ISNUMBER(F$1)),IF(OFFSET(CountryData!$A$1,'Quality check'!$A215-1,'Quality check'!F$1-1)=0,"",OFFSET(CountryData!$A$1,'Quality check'!$A215-1,'Quality check'!F$1-1)),"")</f>
        <v/>
      </c>
      <c r="G215" s="203" t="str">
        <f ca="1">IF(AND(ISNUMBER($A215),ISNUMBER(G$1)),IF(OFFSET(CountryData!$A$1,'Quality check'!$A215-1,'Quality check'!G$1-1)=0,"",OFFSET(CountryData!$A$1,'Quality check'!$A215-1,'Quality check'!G$1-1)),"")</f>
        <v/>
      </c>
      <c r="H215" s="202" t="str">
        <f ca="1">IF(AND(ISNUMBER($A215),ISNUMBER(H$1)),IF(OFFSET(CountryData!$A$1,'Quality check'!$A215-1,'Quality check'!H$1-1)=0,"",OFFSET(CountryData!$A$1,'Quality check'!$A215-1,'Quality check'!H$1-1)),"")</f>
        <v/>
      </c>
      <c r="I215" s="202" t="str">
        <f ca="1">IF(AND(ISNUMBER($A215),ISNUMBER(I$1)),IF(OFFSET(CountryData!$A$1,'Quality check'!$A215-1,'Quality check'!I$1-1)=0,"",OFFSET(CountryData!$A$1,'Quality check'!$A215-1,'Quality check'!I$1-1)),"")</f>
        <v/>
      </c>
      <c r="J215" s="203" t="str">
        <f ca="1">IF(AND(ISNUMBER($A215),ISNUMBER(J$1)),IF(OFFSET(CountryData!$A$1,'Quality check'!$A215-1,'Quality check'!J$1-1)=0,"",OFFSET(CountryData!$A$1,'Quality check'!$A215-1,'Quality check'!J$1-1)),"")</f>
        <v/>
      </c>
      <c r="K215" s="203" t="str">
        <f ca="1">IF(AND(ISNUMBER($A215),ISNUMBER(K$1)),IF(OFFSET(CountryData!$A$1,'Quality check'!$A215-1,'Quality check'!K$1-1)=0,"",OFFSET(CountryData!$A$1,'Quality check'!$A215-1,'Quality check'!K$1-1)),"")</f>
        <v/>
      </c>
      <c r="L215" s="203" t="str">
        <f ca="1">IF(AND(ISNUMBER($A215),ISNUMBER(L$1)),IF(OFFSET(CountryData!$A$1,'Quality check'!$A215-1,'Quality check'!L$1-1)=0,"",OFFSET(CountryData!$A$1,'Quality check'!$A215-1,'Quality check'!L$1-1)),"")</f>
        <v/>
      </c>
      <c r="M215" s="203" t="str">
        <f ca="1">IF(AND(ISNUMBER($A215),ISNUMBER(M$1)),IF(OFFSET(CountryData!$A$1,'Quality check'!$A215-1,'Quality check'!M$1-1)=0,"",OFFSET(CountryData!$A$1,'Quality check'!$A215-1,'Quality check'!M$1-1)),"")</f>
        <v/>
      </c>
      <c r="N215" s="203" t="str">
        <f ca="1">IF(AND(ISNUMBER($A215),ISNUMBER(N$1)),IF(OFFSET(CountryData!$A$1,'Quality check'!$A215-1,'Quality check'!N$1-1)=0,"",OFFSET(CountryData!$A$1,'Quality check'!$A215-1,'Quality check'!N$1-1)),"")</f>
        <v/>
      </c>
      <c r="O215" s="203" t="str">
        <f ca="1">IF(AND(ISNUMBER($A215),ISNUMBER(O$1)),IF(OFFSET(CountryData!$A$1,'Quality check'!$A215-1,'Quality check'!O$1-1)=0,"",OFFSET(CountryData!$A$1,'Quality check'!$A215-1,'Quality check'!O$1-1)),"")</f>
        <v/>
      </c>
      <c r="P215" s="203" t="str">
        <f ca="1">IF(AND(ISNUMBER($A215),ISNUMBER(P$1)),IF(OFFSET(CountryData!$A$1,'Quality check'!$A215-1,'Quality check'!P$1-1)=0,"",OFFSET(CountryData!$A$1,'Quality check'!$A215-1,'Quality check'!P$1-1)),"")</f>
        <v/>
      </c>
      <c r="Q215" s="203" t="str">
        <f ca="1">IF(AND(ISNUMBER($A215),ISNUMBER(Q$1)),IF(OFFSET(CountryData!$A$1,'Quality check'!$A215-1,'Quality check'!Q$1-1)=0,"",OFFSET(CountryData!$A$1,'Quality check'!$A215-1,'Quality check'!Q$1-1)),"")</f>
        <v/>
      </c>
      <c r="R215" s="203" t="str">
        <f ca="1">IF(AND(ISNUMBER($A215),ISNUMBER(R$1)),IF(OFFSET(CountryData!$A$1,'Quality check'!$A215-1,'Quality check'!R$1-1)=0,"",OFFSET(CountryData!$A$1,'Quality check'!$A215-1,'Quality check'!R$1-1)),"")</f>
        <v/>
      </c>
      <c r="S215" s="203" t="str">
        <f ca="1">IF(AND(ISNUMBER($A215),ISNUMBER(S$1)),IF(OFFSET(CountryData!$A$1,'Quality check'!$A215-1,'Quality check'!S$1-1)=0,"",OFFSET(CountryData!$A$1,'Quality check'!$A215-1,'Quality check'!S$1-1)),"")</f>
        <v/>
      </c>
      <c r="T215" s="202" t="str">
        <f ca="1">IF(AND(ISNUMBER($A215),ISNUMBER(T$1)),IF(OFFSET(CountryData!$A$1,'Quality check'!$A215-1,'Quality check'!T$1-1)=0,"",OFFSET(CountryData!$A$1,'Quality check'!$A215-1,'Quality check'!T$1-1)),"")</f>
        <v/>
      </c>
      <c r="U215" s="203" t="str">
        <f ca="1">IF(AND(ISNUMBER($A215),ISNUMBER(U$1)),IF(OFFSET(CountryData!$A$1,'Quality check'!$A215-1,'Quality check'!U$1-1)=0,"",OFFSET(CountryData!$A$1,'Quality check'!$A215-1,'Quality check'!U$1-1)),"")</f>
        <v/>
      </c>
      <c r="V215" s="203" t="str">
        <f ca="1">IF(AND(ISNUMBER($A215),ISNUMBER(V$1)),IF(OFFSET(CountryData!$A$1,'Quality check'!$A215-1,'Quality check'!V$1-1)=0,"",OFFSET(CountryData!$A$1,'Quality check'!$A215-1,'Quality check'!V$1-1)),"")</f>
        <v/>
      </c>
      <c r="W215" s="202" t="str">
        <f ca="1">IF(AND(ISNUMBER($A215),ISNUMBER(W$1)),IF(OFFSET(CountryData!$A$1,'Quality check'!$A215-1,'Quality check'!W$1-1)=0,"",OFFSET(CountryData!$A$1,'Quality check'!$A215-1,'Quality check'!W$1-1)),"")</f>
        <v/>
      </c>
      <c r="X215" s="202" t="str">
        <f ca="1">IF(AND(ISNUMBER($A215),ISNUMBER(X$1)),IF(OFFSET(CountryData!$A$1,'Quality check'!$A215-1,'Quality check'!X$1-1)=0,"",OFFSET(CountryData!$A$1,'Quality check'!$A215-1,'Quality check'!X$1-1)),"")</f>
        <v/>
      </c>
      <c r="Y215" s="202" t="str">
        <f ca="1">IF(AND(ISNUMBER($A215),ISNUMBER(Y$1)),IF(OFFSET(CountryData!$A$1,'Quality check'!$A215-1,'Quality check'!Y$1-1)=0,"",OFFSET(CountryData!$A$1,'Quality check'!$A215-1,'Quality check'!Y$1-1)),"")</f>
        <v/>
      </c>
      <c r="Z215" s="202" t="str">
        <f ca="1">IF(AND(ISNUMBER($A215),ISNUMBER(Z$1)),IF(OFFSET(CountryData!$A$1,'Quality check'!$A215-1,'Quality check'!Z$1-1)=0,"",OFFSET(CountryData!$A$1,'Quality check'!$A215-1,'Quality check'!Z$1-1)),"")</f>
        <v/>
      </c>
      <c r="AA215" s="203" t="str">
        <f ca="1">IF(AND(ISNUMBER($A215),ISNUMBER(AA$1)),IF(OFFSET(CountryData!$A$1,'Quality check'!$A215-1,'Quality check'!AA$1-1)=0,"",OFFSET(CountryData!$A$1,'Quality check'!$A215-1,'Quality check'!AA$1-1)),"")</f>
        <v/>
      </c>
      <c r="AB215" s="203" t="str">
        <f ca="1">IF(AND(ISNUMBER($A215),ISNUMBER(AB$1)),IF(OFFSET(CountryData!$A$1,'Quality check'!$A215-1,'Quality check'!AB$1-1)=0,"",OFFSET(CountryData!$A$1,'Quality check'!$A215-1,'Quality check'!AB$1-1)),"")</f>
        <v/>
      </c>
      <c r="AC215" s="203" t="str">
        <f ca="1">IF(AND(ISNUMBER($A215),ISNUMBER(AC$1)),IF(OFFSET(CountryData!$A$1,'Quality check'!$A215-1,'Quality check'!AC$1-1)=0,"",OFFSET(CountryData!$A$1,'Quality check'!$A215-1,'Quality check'!AC$1-1)),"")</f>
        <v/>
      </c>
      <c r="AD215" s="203" t="str">
        <f ca="1">IF(AND(ISNUMBER($A215),ISNUMBER(AD$1)),IF(OFFSET(CountryData!$A$1,'Quality check'!$A215-1,'Quality check'!AD$1-1)=0,"",OFFSET(CountryData!$A$1,'Quality check'!$A215-1,'Quality check'!AD$1-1)),"")</f>
        <v/>
      </c>
      <c r="AE215" s="202" t="str">
        <f ca="1">IF(AND(ISNUMBER($A215),ISNUMBER(AE$1)),IF(OFFSET(CountryData!$A$1,'Quality check'!$A215-1,'Quality check'!AE$1-1)=0,"",OFFSET(CountryData!$A$1,'Quality check'!$A215-1,'Quality check'!AE$1-1)),"")</f>
        <v/>
      </c>
      <c r="AF215" s="308" t="str">
        <f ca="1">IF(AND(ISNUMBER($A215),ISNUMBER(AF$1)),IF(OFFSET(CountryData!$A$1,'Quality check'!$A215-1,'Quality check'!AF$1-1)=0,"",OFFSET(CountryData!$A$1,'Quality check'!$A215-1,'Quality check'!AF$1-1)),"")</f>
        <v/>
      </c>
      <c r="AG215" s="203" t="str">
        <f ca="1">IF(AND(ISNUMBER($A215),ISNUMBER(AG$1)),IF(OFFSET(CountryData!$A$1,'Quality check'!$A215-1,'Quality check'!AG$1-1)=0,"",OFFSET(CountryData!$A$1,'Quality check'!$A215-1,'Quality check'!AG$1-1)),"")</f>
        <v/>
      </c>
      <c r="AH215" s="203" t="str">
        <f ca="1">IF(AND(ISNUMBER($A215),ISNUMBER(AH$1)),IF(OFFSET(CountryData!$A$1,'Quality check'!$A215-1,'Quality check'!AH$1-1)=0,"",OFFSET(CountryData!$A$1,'Quality check'!$A215-1,'Quality check'!AH$1-1)),"")</f>
        <v/>
      </c>
      <c r="AI215" s="203" t="str">
        <f ca="1">IF(AND(ISNUMBER($A215),ISNUMBER(AI$1)),IF(OFFSET(CountryData!$A$1,'Quality check'!$A215-1,'Quality check'!AI$1-1)=0,"",OFFSET(CountryData!$A$1,'Quality check'!$A215-1,'Quality check'!AI$1-1)),"")</f>
        <v/>
      </c>
      <c r="AJ215" s="202" t="str">
        <f ca="1">IF(AND(ISNUMBER($A215),ISNUMBER(AJ$1)),IF(OFFSET(CountryData!$A$1,'Quality check'!$A215-1,'Quality check'!AJ$1-1)=0,"",OFFSET(CountryData!$A$1,'Quality check'!$A215-1,'Quality check'!AJ$1-1)),"")</f>
        <v/>
      </c>
      <c r="AK215" s="202" t="str">
        <f ca="1">IF(AND(ISNUMBER($A215),ISNUMBER(AK$1)),IF(OFFSET(CountryData!$A$1,'Quality check'!$A215-1,'Quality check'!AK$1-1)=0,"",OFFSET(CountryData!$A$1,'Quality check'!$A215-1,'Quality check'!AK$1-1)),"")</f>
        <v/>
      </c>
      <c r="AL215" s="202" t="str">
        <f ca="1">IF(AND(ISNUMBER($A215),ISNUMBER(AL$1)),IF(OFFSET(CountryData!$A$1,'Quality check'!$A215-1,'Quality check'!AL$1-1)=0,"",OFFSET(CountryData!$A$1,'Quality check'!$A215-1,'Quality check'!AL$1-1)),"")</f>
        <v/>
      </c>
      <c r="AM215" s="202" t="str">
        <f ca="1">IF(AND(ISNUMBER($A215),ISNUMBER(AM$1)),IF(OFFSET(CountryData!$A$1,'Quality check'!$A215-1,'Quality check'!AM$1-1)=0,"",OFFSET(CountryData!$A$1,'Quality check'!$A215-1,'Quality check'!AM$1-1)),"")</f>
        <v/>
      </c>
      <c r="AN215" s="202" t="str">
        <f ca="1">IF(AND(ISNUMBER($A215),ISNUMBER(AN$1)),IF(OFFSET(CountryData!$A$1,'Quality check'!$A215-1,'Quality check'!AN$1-1)=0,"",OFFSET(CountryData!$A$1,'Quality check'!$A215-1,'Quality check'!AN$1-1)),"")</f>
        <v/>
      </c>
      <c r="AO215" s="203" t="str">
        <f ca="1">IF(AND(ISNUMBER($A215),ISNUMBER(AO$1)),IF(OFFSET(CountryData!$A$1,'Quality check'!$A215-1,'Quality check'!AO$1-1)=0,"",OFFSET(CountryData!$A$1,'Quality check'!$A215-1,'Quality check'!AO$1-1)),"")</f>
        <v/>
      </c>
      <c r="AP215" s="203" t="str">
        <f ca="1">IF(AND(ISNUMBER($A215),ISNUMBER(AP$1)),IF(OFFSET(CountryData!$A$1,'Quality check'!$A215-1,'Quality check'!AP$1-1)=0,"",OFFSET(CountryData!$A$1,'Quality check'!$A215-1,'Quality check'!AP$1-1)),"")</f>
        <v/>
      </c>
      <c r="AQ215" s="202" t="str">
        <f ca="1">IF(AND(ISNUMBER($A215),ISNUMBER(AQ$1)),IF(OFFSET(CountryData!$A$1,'Quality check'!$A215-1,'Quality check'!AQ$1-1)=0,"",OFFSET(CountryData!$A$1,'Quality check'!$A215-1,'Quality check'!AQ$1-1)),"")</f>
        <v/>
      </c>
      <c r="AR215" s="202" t="str">
        <f ca="1">IF(AND(ISNUMBER($A215),ISNUMBER(AR$1)),IF(OFFSET(CountryData!$A$1,'Quality check'!$A215-1,'Quality check'!AR$1-1)=0,"",OFFSET(CountryData!$A$1,'Quality check'!$A215-1,'Quality check'!AR$1-1)),"")</f>
        <v/>
      </c>
      <c r="AS215" s="202" t="str">
        <f ca="1">IF(AND(ISNUMBER($A215),ISNUMBER(AS$1)),IF(OFFSET(CountryData!$A$1,'Quality check'!$A215-1,'Quality check'!AS$1-1)=0,"",OFFSET(CountryData!$A$1,'Quality check'!$A215-1,'Quality check'!AS$1-1)),"")</f>
        <v/>
      </c>
      <c r="AT215" s="202" t="str">
        <f ca="1">IF(AND(ISNUMBER($A215),ISNUMBER(AT$1)),IF(OFFSET(CountryData!$A$1,'Quality check'!$A215-1,'Quality check'!AT$1-1)=0,"",OFFSET(CountryData!$A$1,'Quality check'!$A215-1,'Quality check'!AT$1-1)),"")</f>
        <v/>
      </c>
      <c r="AU215" s="202" t="str">
        <f ca="1">IF(AND(ISNUMBER($A215),ISNUMBER(AU$1)),IF(OFFSET(CountryData!$A$1,'Quality check'!$A215-1,'Quality check'!AU$1-1)=0,"",OFFSET(CountryData!$A$1,'Quality check'!$A215-1,'Quality check'!AU$1-1)),"")</f>
        <v/>
      </c>
      <c r="AV215" s="202" t="str">
        <f ca="1">IF(AND(ISNUMBER($A215),ISNUMBER(AV$1)),IF(OFFSET(CountryData!$A$1,'Quality check'!$A215-1,'Quality check'!AV$1-1)=0,"",OFFSET(CountryData!$A$1,'Quality check'!$A215-1,'Quality check'!AV$1-1)),"")</f>
        <v/>
      </c>
      <c r="AW215" s="203" t="str">
        <f ca="1">IF(AND(ISNUMBER($A215),ISNUMBER(AW$1)),IF(OFFSET(CountryData!$A$1,'Quality check'!$A215-1,'Quality check'!AW$1-1)=0,"",OFFSET(CountryData!$A$1,'Quality check'!$A215-1,'Quality check'!AW$1-1)),"")</f>
        <v/>
      </c>
      <c r="AX215" s="203" t="str">
        <f ca="1">IF(AND(ISNUMBER($A215),ISNUMBER(AX$1)),IF(OFFSET(CountryData!$A$1,'Quality check'!$A215-1,'Quality check'!AX$1-1)=0,"",OFFSET(CountryData!$A$1,'Quality check'!$A215-1,'Quality check'!AX$1-1)),"")</f>
        <v/>
      </c>
      <c r="AY215" s="202" t="str">
        <f ca="1">IF(AND(ISNUMBER($A215),ISNUMBER(AY$1)),IF(OFFSET(CountryData!$A$1,'Quality check'!$A215-1,'Quality check'!AY$1-1)=0,"",OFFSET(CountryData!$A$1,'Quality check'!$A215-1,'Quality check'!AY$1-1)),"")</f>
        <v/>
      </c>
      <c r="AZ215" s="202" t="str">
        <f ca="1">IF(AND(ISNUMBER($A215),ISNUMBER(AZ$1)),IF(OFFSET(CountryData!$A$1,'Quality check'!$A215-1,'Quality check'!AZ$1-1)=0,"",OFFSET(CountryData!$A$1,'Quality check'!$A215-1,'Quality check'!AZ$1-1)),"")</f>
        <v/>
      </c>
      <c r="BA215" s="202" t="str">
        <f ca="1">IF(AND(ISNUMBER($A215),ISNUMBER(BA$1)),IF(OFFSET(CountryData!$A$1,'Quality check'!$A215-1,'Quality check'!BA$1-1)=0,"",OFFSET(CountryData!$A$1,'Quality check'!$A215-1,'Quality check'!BA$1-1)),"")</f>
        <v/>
      </c>
      <c r="BB215" s="202" t="str">
        <f ca="1">IF(AND(ISNUMBER($A215),ISNUMBER(BB$1)),IF(OFFSET(CountryData!$A$1,'Quality check'!$A215-1,'Quality check'!BB$1-1)=0,"",OFFSET(CountryData!$A$1,'Quality check'!$A215-1,'Quality check'!BB$1-1)),"")</f>
        <v/>
      </c>
      <c r="BC215" s="202" t="str">
        <f ca="1">IF(AND(ISNUMBER($A215),ISNUMBER(BC$1)),IF(OFFSET(CountryData!$A$1,'Quality check'!$A215-1,'Quality check'!BC$1-1)=0,"",OFFSET(CountryData!$A$1,'Quality check'!$A215-1,'Quality check'!BC$1-1)),"")</f>
        <v/>
      </c>
      <c r="BD215" s="313" t="str">
        <f ca="1">IF(AND(ISNUMBER($A215),ISNUMBER(BD$1)),IF(OFFSET(CountryData!$A$1,'Quality check'!$A215-1,'Quality check'!BD$1-1)=0,"",OFFSET(CountryData!$A$1,'Quality check'!$A215-1,'Quality check'!BD$1-1)),"")</f>
        <v/>
      </c>
      <c r="BE215" s="313" t="str">
        <f ca="1">IF(AND(ISNUMBER($A215),ISNUMBER(BE$1)),IF(OFFSET(CountryData!$A$1,'Quality check'!$A215-1,'Quality check'!BE$1-1)=0,"",OFFSET(CountryData!$A$1,'Quality check'!$A215-1,'Quality check'!BE$1-1)),"")</f>
        <v/>
      </c>
      <c r="BF215" s="313" t="str">
        <f ca="1">IF(AND(ISNUMBER($A215),ISNUMBER(BF$1)),IF(OFFSET(CountryData!$A$1,'Quality check'!$A215-1,'Quality check'!BF$1-1)=0,"",OFFSET(CountryData!$A$1,'Quality check'!$A215-1,'Quality check'!BF$1-1)),"")</f>
        <v/>
      </c>
      <c r="BG215" s="203" t="str">
        <f ca="1">IF(AND(ISNUMBER($A215),ISNUMBER(BG$1)),IF(OFFSET(CountryData!$A$1,'Quality check'!$A215-1,'Quality check'!BG$1-1)=0,"",OFFSET(CountryData!$A$1,'Quality check'!$A215-1,'Quality check'!BG$1-1)),"")</f>
        <v/>
      </c>
      <c r="BH215" s="202" t="str">
        <f ca="1">IF(AND(ISNUMBER($A215),ISNUMBER(BH$1)),IF(OFFSET(CountryData!$A$1,'Quality check'!$A215-1,'Quality check'!BH$1-1)=0,"",OFFSET(CountryData!$A$1,'Quality check'!$A215-1,'Quality check'!BH$1-1)),"")</f>
        <v/>
      </c>
      <c r="BI215" s="203" t="str">
        <f ca="1">IF(AND(ISNUMBER($A215),ISNUMBER(BI$1)),IF(OFFSET(CountryData!$A$1,'Quality check'!$A215-1,'Quality check'!BI$1-1)=0,"",OFFSET(CountryData!$A$1,'Quality check'!$A215-1,'Quality check'!BI$1-1)),"")</f>
        <v/>
      </c>
      <c r="BJ215" s="202" t="str">
        <f ca="1">IF(AND(ISNUMBER($A215),ISNUMBER(BJ$1)),IF(OFFSET(CountryData!$A$1,'Quality check'!$A215-1,'Quality check'!BJ$1-1)=0,"",OFFSET(CountryData!$A$1,'Quality check'!$A215-1,'Quality check'!BJ$1-1)),"")</f>
        <v/>
      </c>
      <c r="BK215" s="202" t="str">
        <f ca="1">IF(AND(ISNUMBER($A215),ISNUMBER(BK$1)),IF(OFFSET(CountryData!$A$1,'Quality check'!$A215-1,'Quality check'!BK$1-1)=0,"",OFFSET(CountryData!$A$1,'Quality check'!$A215-1,'Quality check'!BK$1-1)),"")</f>
        <v/>
      </c>
      <c r="BL215" s="308" t="str">
        <f ca="1">IF(AND(ISNUMBER($A215),ISNUMBER(BL$1)),IF(OFFSET(CountryData!$A$1,'Quality check'!$A215-1,'Quality check'!BL$1-1)=0,"",OFFSET(CountryData!$A$1,'Quality check'!$A215-1,'Quality check'!BL$1-1)),"")</f>
        <v/>
      </c>
      <c r="BM215" s="308" t="str">
        <f ca="1">IF(AND(ISNUMBER($A215),ISNUMBER(BM$1)),IF(OFFSET(CountryData!$A$1,'Quality check'!$A215-1,'Quality check'!BM$1-1)=0,"",OFFSET(CountryData!$A$1,'Quality check'!$A215-1,'Quality check'!BM$1-1)),"")</f>
        <v/>
      </c>
      <c r="BN215" s="308" t="str">
        <f ca="1">IF(AND(ISNUMBER($A215),ISNUMBER(BN$1)),IF(OFFSET(CountryData!$A$1,'Quality check'!$A215-1,'Quality check'!BN$1-1)=0,"",OFFSET(CountryData!$A$1,'Quality check'!$A215-1,'Quality check'!BN$1-1)),"")</f>
        <v/>
      </c>
      <c r="BO215" s="308" t="str">
        <f ca="1">IF(AND(ISNUMBER($A215),ISNUMBER(BO$1)),IF(OFFSET(CountryData!$A$1,'Quality check'!$A215-1,'Quality check'!BO$1-1)=0,"",OFFSET(CountryData!$A$1,'Quality check'!$A215-1,'Quality check'!BO$1-1)),"")</f>
        <v/>
      </c>
      <c r="BP215" s="308" t="str">
        <f ca="1">IF(AND(ISNUMBER($A215),ISNUMBER(BP$1)),IF(OFFSET(CountryData!$A$1,'Quality check'!$A215-1,'Quality check'!BP$1-1)=0,"",OFFSET(CountryData!$A$1,'Quality check'!$A215-1,'Quality check'!BP$1-1)),"")</f>
        <v/>
      </c>
      <c r="BQ215" s="308" t="str">
        <f ca="1">IF(AND(ISNUMBER($A215),ISNUMBER(BQ$1)),IF(OFFSET(CountryData!$A$1,'Quality check'!$A215-1,'Quality check'!BQ$1-1)=0,"",OFFSET(CountryData!$A$1,'Quality check'!$A215-1,'Quality check'!BQ$1-1)),"")</f>
        <v/>
      </c>
      <c r="BR215" s="308" t="str">
        <f ca="1">IF(AND(ISNUMBER($A215),ISNUMBER(BR$1)),IF(OFFSET(CountryData!$A$1,'Quality check'!$A215-1,'Quality check'!BR$1-1)=0,"",OFFSET(CountryData!$A$1,'Quality check'!$A215-1,'Quality check'!BR$1-1)),"")</f>
        <v/>
      </c>
      <c r="BS215" s="308" t="str">
        <f ca="1">IF(AND(ISNUMBER($A215),ISNUMBER(BS$1)),IF(OFFSET(CountryData!$A$1,'Quality check'!$A215-1,'Quality check'!BS$1-1)=0,"",OFFSET(CountryData!$A$1,'Quality check'!$A215-1,'Quality check'!BS$1-1)),"")</f>
        <v/>
      </c>
      <c r="BT215" s="308" t="str">
        <f ca="1">IF(AND(ISNUMBER($A215),ISNUMBER(BT$1)),IF(OFFSET(CountryData!$A$1,'Quality check'!$A215-1,'Quality check'!BT$1-1)=0,"",OFFSET(CountryData!$A$1,'Quality check'!$A215-1,'Quality check'!BT$1-1)),"")</f>
        <v/>
      </c>
      <c r="BU215" s="308" t="str">
        <f ca="1">IF(AND(ISNUMBER($A215),ISNUMBER(BU$1)),IF(OFFSET(CountryData!$A$1,'Quality check'!$A215-1,'Quality check'!BU$1-1)=0,"",OFFSET(CountryData!$A$1,'Quality check'!$A215-1,'Quality check'!BU$1-1)),"")</f>
        <v/>
      </c>
      <c r="BV215" s="308" t="str">
        <f ca="1">IF(AND(ISNUMBER($A215),ISNUMBER(BV$1)),IF(OFFSET(CountryData!$A$1,'Quality check'!$A215-1,'Quality check'!BV$1-1)=0,"",OFFSET(CountryData!$A$1,'Quality check'!$A215-1,'Quality check'!BV$1-1)),"")</f>
        <v/>
      </c>
      <c r="BW215" s="308" t="str">
        <f ca="1">IF(AND(ISNUMBER($A215),ISNUMBER(BW$1)),IF(OFFSET(CountryData!$A$1,'Quality check'!$A215-1,'Quality check'!BW$1-1)=0,"",OFFSET(CountryData!$A$1,'Quality check'!$A215-1,'Quality check'!BW$1-1)),"")</f>
        <v/>
      </c>
      <c r="BX215" s="202" t="str">
        <f ca="1">IF(AND(ISNUMBER($A215),ISNUMBER(BX$1)),IF(OFFSET(CountryData!$A$1,'Quality check'!$A215-1,'Quality check'!BX$1-1)=0,"",OFFSET(CountryData!$A$1,'Quality check'!$A215-1,'Quality check'!BX$1-1)),"")</f>
        <v/>
      </c>
      <c r="BY215" s="308" t="str">
        <f ca="1">IF(AND(ISNUMBER($A215),ISNUMBER(BY$1)),IF(OFFSET(CountryData!$A$1,'Quality check'!$A215-1,'Quality check'!BY$1-1)=0,"",OFFSET(CountryData!$A$1,'Quality check'!$A215-1,'Quality check'!BY$1-1)),"")</f>
        <v/>
      </c>
      <c r="BZ215" s="308" t="str">
        <f ca="1">IF(AND(ISNUMBER($A215),ISNUMBER(BZ$1)),IF(OFFSET(CountryData!$A$1,'Quality check'!$A215-1,'Quality check'!BZ$1-1)=0,"",OFFSET(CountryData!$A$1,'Quality check'!$A215-1,'Quality check'!BZ$1-1)),"")</f>
        <v/>
      </c>
      <c r="CA215" s="308" t="str">
        <f ca="1">IF(AND(ISNUMBER($A215),ISNUMBER(CA$1)),IF(OFFSET(CountryData!$A$1,'Quality check'!$A215-1,'Quality check'!CA$1-1)=0,"",OFFSET(CountryData!$A$1,'Quality check'!$A215-1,'Quality check'!CA$1-1)),"")</f>
        <v/>
      </c>
      <c r="CB215" s="308" t="str">
        <f ca="1">IF(AND(ISNUMBER($A215),ISNUMBER(CB$1)),IF(OFFSET(CountryData!$A$1,'Quality check'!$A215-1,'Quality check'!CB$1-1)=0,"",OFFSET(CountryData!$A$1,'Quality check'!$A215-1,'Quality check'!CB$1-1)),"")</f>
        <v/>
      </c>
      <c r="CC215" s="308" t="str">
        <f ca="1">IF(AND(ISNUMBER($A215),ISNUMBER(CC$1)),IF(OFFSET(CountryData!$A$1,'Quality check'!$A215-1,'Quality check'!CC$1-1)=0,"",OFFSET(CountryData!$A$1,'Quality check'!$A215-1,'Quality check'!CC$1-1)),"")</f>
        <v/>
      </c>
      <c r="CD215" s="308" t="str">
        <f ca="1">IF(AND(ISNUMBER($A215),ISNUMBER(CD$1)),IF(OFFSET(CountryData!$A$1,'Quality check'!$A215-1,'Quality check'!CD$1-1)=0,"",OFFSET(CountryData!$A$1,'Quality check'!$A215-1,'Quality check'!CD$1-1)),"")</f>
        <v/>
      </c>
      <c r="CE215" s="308" t="str">
        <f ca="1">IF(AND(ISNUMBER($A215),ISNUMBER(CE$1)),IF(OFFSET(CountryData!$A$1,'Quality check'!$A215-1,'Quality check'!CE$1-1)=0,"",OFFSET(CountryData!$A$1,'Quality check'!$A215-1,'Quality check'!CE$1-1)),"")</f>
        <v/>
      </c>
      <c r="CF215" s="308" t="str">
        <f ca="1">IF(AND(ISNUMBER($A215),ISNUMBER(CF$1)),IF(OFFSET(CountryData!$A$1,'Quality check'!$A215-1,'Quality check'!CF$1-1)=0,"",OFFSET(CountryData!$A$1,'Quality check'!$A215-1,'Quality check'!CF$1-1)),"")</f>
        <v/>
      </c>
      <c r="CG215" s="308" t="str">
        <f ca="1">IF(AND(ISNUMBER($A215),ISNUMBER(CG$1)),IF(OFFSET(CountryData!$A$1,'Quality check'!$A215-1,'Quality check'!CG$1-1)=0,"",OFFSET(CountryData!$A$1,'Quality check'!$A215-1,'Quality check'!CG$1-1)),"")</f>
        <v/>
      </c>
      <c r="CH215" s="308" t="str">
        <f ca="1">IF(AND(ISNUMBER($A215),ISNUMBER(CH$1)),IF(OFFSET(CountryData!$A$1,'Quality check'!$A215-1,'Quality check'!CH$1-1)=0,"",OFFSET(CountryData!$A$1,'Quality check'!$A215-1,'Quality check'!CH$1-1)),"")</f>
        <v/>
      </c>
      <c r="CI215" s="308" t="str">
        <f ca="1">IF(AND(ISNUMBER($A215),ISNUMBER(CI$1)),IF(OFFSET(CountryData!$A$1,'Quality check'!$A215-1,'Quality check'!CI$1-1)=0,"",OFFSET(CountryData!$A$1,'Quality check'!$A215-1,'Quality check'!CI$1-1)),"")</f>
        <v/>
      </c>
      <c r="CJ215" s="308" t="str">
        <f ca="1">IF(AND(ISNUMBER($A215),ISNUMBER(CJ$1)),IF(OFFSET(CountryData!$A$1,'Quality check'!$A215-1,'Quality check'!CJ$1-1)=0,"",OFFSET(CountryData!$A$1,'Quality check'!$A215-1,'Quality check'!CJ$1-1)),"")</f>
        <v/>
      </c>
      <c r="CK215" s="202" t="str">
        <f ca="1">IF(AND(ISNUMBER($A215),ISNUMBER(CK$1)),IF(OFFSET(CountryData!$A$1,'Quality check'!$A215-1,'Quality check'!CK$1-1)=0,"",OFFSET(CountryData!$A$1,'Quality check'!$A215-1,'Quality check'!CK$1-1)),"")</f>
        <v/>
      </c>
      <c r="CL215" s="308" t="str">
        <f ca="1">IF(AND(ISNUMBER($A215),ISNUMBER(CL$1)),IF(OFFSET(CountryData!$A$1,'Quality check'!$A215-1,'Quality check'!CL$1-1)=0,"",OFFSET(CountryData!$A$1,'Quality check'!$A215-1,'Quality check'!CL$1-1)),"")</f>
        <v/>
      </c>
      <c r="CM215" s="308" t="str">
        <f ca="1">IF(AND(ISNUMBER($A215),ISNUMBER(CM$1)),IF(OFFSET(CountryData!$A$1,'Quality check'!$A215-1,'Quality check'!CM$1-1)=0,"",OFFSET(CountryData!$A$1,'Quality check'!$A215-1,'Quality check'!CM$1-1)),"")</f>
        <v/>
      </c>
      <c r="CN215" s="308" t="str">
        <f ca="1">IF(AND(ISNUMBER($A215),ISNUMBER(CN$1)),IF(OFFSET(CountryData!$A$1,'Quality check'!$A215-1,'Quality check'!CN$1-1)=0,"",OFFSET(CountryData!$A$1,'Quality check'!$A215-1,'Quality check'!CN$1-1)),"")</f>
        <v/>
      </c>
      <c r="CO215" s="308" t="str">
        <f ca="1">IF(AND(ISNUMBER($A215),ISNUMBER(CO$1)),IF(OFFSET(CountryData!$A$1,'Quality check'!$A215-1,'Quality check'!CO$1-1)=0,"",OFFSET(CountryData!$A$1,'Quality check'!$A215-1,'Quality check'!CO$1-1)),"")</f>
        <v/>
      </c>
      <c r="CP215" s="308" t="str">
        <f ca="1">IF(AND(ISNUMBER($A215),ISNUMBER(CP$1)),IF(OFFSET(CountryData!$A$1,'Quality check'!$A215-1,'Quality check'!CP$1-1)=0,"",OFFSET(CountryData!$A$1,'Quality check'!$A215-1,'Quality check'!CP$1-1)),"")</f>
        <v/>
      </c>
      <c r="CQ215" s="308" t="str">
        <f ca="1">IF(AND(ISNUMBER($A215),ISNUMBER(CQ$1)),IF(OFFSET(CountryData!$A$1,'Quality check'!$A215-1,'Quality check'!CQ$1-1)=0,"",OFFSET(CountryData!$A$1,'Quality check'!$A215-1,'Quality check'!CQ$1-1)),"")</f>
        <v/>
      </c>
      <c r="CR215" s="203" t="str">
        <f ca="1">IF(AND(ISNUMBER($A215),ISNUMBER(CR$1)),IF(OFFSET(CountryData!$A$1,'Quality check'!$A215-1,'Quality check'!CR$1-1)=0,"",OFFSET(CountryData!$A$1,'Quality check'!$A215-1,'Quality check'!CR$1-1)),"")</f>
        <v/>
      </c>
      <c r="CS215" s="203" t="str">
        <f ca="1">IF(AND(ISNUMBER($A215),ISNUMBER(CS$1)),IF(OFFSET(CountryData!$A$1,'Quality check'!$A215-1,'Quality check'!CS$1-1)=0,"",OFFSET(CountryData!$A$1,'Quality check'!$A215-1,'Quality check'!CS$1-1)),"")</f>
        <v/>
      </c>
      <c r="CT215" s="203" t="str">
        <f ca="1">IF(AND(ISNUMBER($A215),ISNUMBER(CT$1)),IF(OFFSET(CountryData!$A$1,'Quality check'!$A215-1,'Quality check'!CT$1-1)=0,"",OFFSET(CountryData!$A$1,'Quality check'!$A215-1,'Quality check'!CT$1-1)),"")</f>
        <v/>
      </c>
      <c r="CU215" s="203" t="str">
        <f ca="1">IF(AND(ISNUMBER($A215),ISNUMBER(CU$1)),IF(OFFSET(CountryData!$A$1,'Quality check'!$A215-1,'Quality check'!CU$1-1)=0,"",OFFSET(CountryData!$A$1,'Quality check'!$A215-1,'Quality check'!CU$1-1)),"")</f>
        <v/>
      </c>
      <c r="CV215" s="203" t="str">
        <f ca="1">IF(AND(ISNUMBER($A215),ISNUMBER(CV$1)),IF(OFFSET(CountryData!$A$1,'Quality check'!$A215-1,'Quality check'!CV$1-1)=0,"",OFFSET(CountryData!$A$1,'Quality check'!$A215-1,'Quality check'!CV$1-1)),"")</f>
        <v/>
      </c>
      <c r="CW215" s="203" t="str">
        <f ca="1">IF(AND(ISNUMBER($A215),ISNUMBER(CW$1)),IF(OFFSET(CountryData!$A$1,'Quality check'!$A215-1,'Quality check'!CW$1-1)=0,"",OFFSET(CountryData!$A$1,'Quality check'!$A215-1,'Quality check'!CW$1-1)),"")</f>
        <v/>
      </c>
      <c r="CX215" s="203" t="str">
        <f ca="1">IF(AND(ISNUMBER($A215),ISNUMBER(CX$1)),IF(OFFSET(CountryData!$A$1,'Quality check'!$A215-1,'Quality check'!CX$1-1)=0,"",OFFSET(CountryData!$A$1,'Quality check'!$A215-1,'Quality check'!CX$1-1)),"")</f>
        <v/>
      </c>
      <c r="CY215" s="203" t="str">
        <f ca="1">IF(AND(ISNUMBER($A215),ISNUMBER(CY$1)),IF(OFFSET(CountryData!$A$1,'Quality check'!$A215-1,'Quality check'!CY$1-1)=0,"",OFFSET(CountryData!$A$1,'Quality check'!$A215-1,'Quality check'!CY$1-1)),"")</f>
        <v/>
      </c>
      <c r="CZ215" s="308" t="str">
        <f ca="1">IF(AND(ISNUMBER($A215),ISNUMBER(CZ$1)),IF(OFFSET(CountryData!$A$1,'Quality check'!$A215-1,'Quality check'!CZ$1-1)=0,"",OFFSET(CountryData!$A$1,'Quality check'!$A215-1,'Quality check'!CZ$1-1)),"")</f>
        <v/>
      </c>
      <c r="DA215" s="308" t="str">
        <f ca="1">IF(AND(ISNUMBER($A215),ISNUMBER(DA$1)),IF(OFFSET(CountryData!$A$1,'Quality check'!$A215-1,'Quality check'!DA$1-1)=0,"",OFFSET(CountryData!$A$1,'Quality check'!$A215-1,'Quality check'!DA$1-1)),"")</f>
        <v/>
      </c>
      <c r="DB215" s="202" t="str">
        <f ca="1">IF(AND(ISNUMBER($A215),ISNUMBER(DB$1)),IF(OFFSET(CountryData!$A$1,'Quality check'!$A215-1,'Quality check'!DB$1-1)=0,"",OFFSET(CountryData!$A$1,'Quality check'!$A215-1,'Quality check'!DB$1-1)),"")</f>
        <v/>
      </c>
      <c r="DC215" s="308" t="str">
        <f ca="1">IF(AND(ISNUMBER($A215),ISNUMBER(DC$1)),IF(OFFSET(CountryData!$A$1,'Quality check'!$A215-1,'Quality check'!DC$1-1)=0,"",OFFSET(CountryData!$A$1,'Quality check'!$A215-1,'Quality check'!DC$1-1)),"")</f>
        <v/>
      </c>
      <c r="DD215" s="308" t="str">
        <f ca="1">IF(AND(ISNUMBER($A215),ISNUMBER(DD$1)),IF(OFFSET(CountryData!$A$1,'Quality check'!$A215-1,'Quality check'!DD$1-1)=0,"",OFFSET(CountryData!$A$1,'Quality check'!$A215-1,'Quality check'!DD$1-1)),"")</f>
        <v/>
      </c>
      <c r="DE215" s="202" t="str">
        <f ca="1">IF(AND(ISNUMBER($A215),ISNUMBER(DE$1)),IF(OFFSET(CountryData!$A$1,'Quality check'!$A215-1,'Quality check'!DE$1-1)=0,"",OFFSET(CountryData!$A$1,'Quality check'!$A215-1,'Quality check'!DE$1-1)),"")</f>
        <v/>
      </c>
      <c r="DF215" s="203" t="str">
        <f ca="1">IF(AND(ISNUMBER($A215),ISNUMBER(DF$1)),IF(OFFSET(CountryData!$A$1,'Quality check'!$A215-1,'Quality check'!DF$1-1)=0,"",OFFSET(CountryData!$A$1,'Quality check'!$A215-1,'Quality check'!DF$1-1)),"")</f>
        <v/>
      </c>
      <c r="DG215" s="308" t="str">
        <f ca="1">IF(AND(ISNUMBER($A215),ISNUMBER(DG$1)),IF(OFFSET(CountryData!$A$1,'Quality check'!$A215-1,'Quality check'!DG$1-1)=0,"",OFFSET(CountryData!$A$1,'Quality check'!$A215-1,'Quality check'!DG$1-1)),"")</f>
        <v/>
      </c>
      <c r="DH215" s="203" t="str">
        <f ca="1">IF(AND(ISNUMBER($A215),ISNUMBER(DH$1)),IF(OFFSET(CountryData!$A$1,'Quality check'!$A215-1,'Quality check'!DH$1-1)=0,"",OFFSET(CountryData!$A$1,'Quality check'!$A215-1,'Quality check'!DH$1-1)),"")</f>
        <v/>
      </c>
      <c r="DI215" s="308" t="str">
        <f ca="1">IF(AND(ISNUMBER($A215),ISNUMBER(DI$1)),IF(OFFSET(CountryData!$A$1,'Quality check'!$A215-1,'Quality check'!DI$1-1)=0,"",OFFSET(CountryData!$A$1,'Quality check'!$A215-1,'Quality check'!DI$1-1)),"")</f>
        <v/>
      </c>
      <c r="DJ215" s="308" t="str">
        <f ca="1">IF(AND(ISNUMBER($A215),ISNUMBER(DJ$1)),IF(OFFSET(CountryData!$A$1,'Quality check'!$A215-1,'Quality check'!DJ$1-1)=0,"",OFFSET(CountryData!$A$1,'Quality check'!$A215-1,'Quality check'!DJ$1-1)),"")</f>
        <v/>
      </c>
      <c r="DK215" s="203" t="str">
        <f ca="1">IF(AND(ISNUMBER($A215),ISNUMBER(DK$1)),IF(OFFSET(CountryData!$A$1,'Quality check'!$A215-1,'Quality check'!DK$1-1)=0,"",OFFSET(CountryData!$A$1,'Quality check'!$A215-1,'Quality check'!DK$1-1)),"")</f>
        <v/>
      </c>
      <c r="DL215" s="203" t="str">
        <f ca="1">IF(AND(ISNUMBER($A215),ISNUMBER(DL$1)),IF(OFFSET(CountryData!$A$1,'Quality check'!$A215-1,'Quality check'!DL$1-1)=0,"",OFFSET(CountryData!$A$1,'Quality check'!$A215-1,'Quality check'!DL$1-1)),"")</f>
        <v/>
      </c>
      <c r="DM215" s="203" t="str">
        <f ca="1">IF(AND(ISNUMBER($A215),ISNUMBER(DM$1)),IF(OFFSET(CountryData!$A$1,'Quality check'!$A215-1,'Quality check'!DM$1-1)=0,"",OFFSET(CountryData!$A$1,'Quality check'!$A215-1,'Quality check'!DM$1-1)),"")</f>
        <v/>
      </c>
      <c r="DN215" s="203" t="str">
        <f ca="1">IF(AND(ISNUMBER($A215),ISNUMBER(DN$1)),IF(OFFSET(CountryData!$A$1,'Quality check'!$A215-1,'Quality check'!DN$1-1)=0,"",OFFSET(CountryData!$A$1,'Quality check'!$A215-1,'Quality check'!DN$1-1)),"")</f>
        <v/>
      </c>
      <c r="DO215" t="str">
        <f ca="1">IF(AND(ISNUMBER($A215),ISNUMBER(DO$1)),IF(OFFSET(CountryData!$A$1,'Quality check'!$A215-1,'Quality check'!DO$1-1)=0,"",OFFSET(CountryData!$A$1,'Quality check'!$A215-1,'Quality check'!DO$1-1)),"")</f>
        <v/>
      </c>
      <c r="DP215" t="str">
        <f ca="1">IF(AND(ISNUMBER($A215),ISNUMBER(DP$1)),IF(OFFSET(CountryData!$A$1,'Quality check'!$A215-1,'Quality check'!DP$1-1)=0,"",OFFSET(CountryData!$A$1,'Quality check'!$A215-1,'Quality check'!DP$1-1)),"")</f>
        <v/>
      </c>
      <c r="EF215" t="str">
        <f t="shared" si="17"/>
        <v/>
      </c>
      <c r="EG215" t="str">
        <f t="shared" si="18"/>
        <v/>
      </c>
      <c r="EH215" t="str">
        <f t="shared" si="16"/>
        <v/>
      </c>
    </row>
    <row r="216" spans="1:138" x14ac:dyDescent="0.25">
      <c r="A216" s="114" t="str">
        <f>IF(ISNUMBER(MATCH(C216,CountryData!$EM:$EM,0)),MATCH(C216,CountryData!$EM:$EM,0),"")</f>
        <v/>
      </c>
      <c r="F216" s="203" t="str">
        <f ca="1">IF(AND(ISNUMBER($A216),ISNUMBER(F$1)),IF(OFFSET(CountryData!$A$1,'Quality check'!$A216-1,'Quality check'!F$1-1)=0,"",OFFSET(CountryData!$A$1,'Quality check'!$A216-1,'Quality check'!F$1-1)),"")</f>
        <v/>
      </c>
      <c r="G216" s="203" t="str">
        <f ca="1">IF(AND(ISNUMBER($A216),ISNUMBER(G$1)),IF(OFFSET(CountryData!$A$1,'Quality check'!$A216-1,'Quality check'!G$1-1)=0,"",OFFSET(CountryData!$A$1,'Quality check'!$A216-1,'Quality check'!G$1-1)),"")</f>
        <v/>
      </c>
      <c r="H216" s="202" t="str">
        <f ca="1">IF(AND(ISNUMBER($A216),ISNUMBER(H$1)),IF(OFFSET(CountryData!$A$1,'Quality check'!$A216-1,'Quality check'!H$1-1)=0,"",OFFSET(CountryData!$A$1,'Quality check'!$A216-1,'Quality check'!H$1-1)),"")</f>
        <v/>
      </c>
      <c r="I216" s="202" t="str">
        <f ca="1">IF(AND(ISNUMBER($A216),ISNUMBER(I$1)),IF(OFFSET(CountryData!$A$1,'Quality check'!$A216-1,'Quality check'!I$1-1)=0,"",OFFSET(CountryData!$A$1,'Quality check'!$A216-1,'Quality check'!I$1-1)),"")</f>
        <v/>
      </c>
      <c r="J216" s="203" t="str">
        <f ca="1">IF(AND(ISNUMBER($A216),ISNUMBER(J$1)),IF(OFFSET(CountryData!$A$1,'Quality check'!$A216-1,'Quality check'!J$1-1)=0,"",OFFSET(CountryData!$A$1,'Quality check'!$A216-1,'Quality check'!J$1-1)),"")</f>
        <v/>
      </c>
      <c r="K216" s="203" t="str">
        <f ca="1">IF(AND(ISNUMBER($A216),ISNUMBER(K$1)),IF(OFFSET(CountryData!$A$1,'Quality check'!$A216-1,'Quality check'!K$1-1)=0,"",OFFSET(CountryData!$A$1,'Quality check'!$A216-1,'Quality check'!K$1-1)),"")</f>
        <v/>
      </c>
      <c r="L216" s="203" t="str">
        <f ca="1">IF(AND(ISNUMBER($A216),ISNUMBER(L$1)),IF(OFFSET(CountryData!$A$1,'Quality check'!$A216-1,'Quality check'!L$1-1)=0,"",OFFSET(CountryData!$A$1,'Quality check'!$A216-1,'Quality check'!L$1-1)),"")</f>
        <v/>
      </c>
      <c r="M216" s="203" t="str">
        <f ca="1">IF(AND(ISNUMBER($A216),ISNUMBER(M$1)),IF(OFFSET(CountryData!$A$1,'Quality check'!$A216-1,'Quality check'!M$1-1)=0,"",OFFSET(CountryData!$A$1,'Quality check'!$A216-1,'Quality check'!M$1-1)),"")</f>
        <v/>
      </c>
      <c r="N216" s="203" t="str">
        <f ca="1">IF(AND(ISNUMBER($A216),ISNUMBER(N$1)),IF(OFFSET(CountryData!$A$1,'Quality check'!$A216-1,'Quality check'!N$1-1)=0,"",OFFSET(CountryData!$A$1,'Quality check'!$A216-1,'Quality check'!N$1-1)),"")</f>
        <v/>
      </c>
      <c r="O216" s="203" t="str">
        <f ca="1">IF(AND(ISNUMBER($A216),ISNUMBER(O$1)),IF(OFFSET(CountryData!$A$1,'Quality check'!$A216-1,'Quality check'!O$1-1)=0,"",OFFSET(CountryData!$A$1,'Quality check'!$A216-1,'Quality check'!O$1-1)),"")</f>
        <v/>
      </c>
      <c r="P216" s="203" t="str">
        <f ca="1">IF(AND(ISNUMBER($A216),ISNUMBER(P$1)),IF(OFFSET(CountryData!$A$1,'Quality check'!$A216-1,'Quality check'!P$1-1)=0,"",OFFSET(CountryData!$A$1,'Quality check'!$A216-1,'Quality check'!P$1-1)),"")</f>
        <v/>
      </c>
      <c r="Q216" s="203" t="str">
        <f ca="1">IF(AND(ISNUMBER($A216),ISNUMBER(Q$1)),IF(OFFSET(CountryData!$A$1,'Quality check'!$A216-1,'Quality check'!Q$1-1)=0,"",OFFSET(CountryData!$A$1,'Quality check'!$A216-1,'Quality check'!Q$1-1)),"")</f>
        <v/>
      </c>
      <c r="R216" s="203" t="str">
        <f ca="1">IF(AND(ISNUMBER($A216),ISNUMBER(R$1)),IF(OFFSET(CountryData!$A$1,'Quality check'!$A216-1,'Quality check'!R$1-1)=0,"",OFFSET(CountryData!$A$1,'Quality check'!$A216-1,'Quality check'!R$1-1)),"")</f>
        <v/>
      </c>
      <c r="S216" s="203" t="str">
        <f ca="1">IF(AND(ISNUMBER($A216),ISNUMBER(S$1)),IF(OFFSET(CountryData!$A$1,'Quality check'!$A216-1,'Quality check'!S$1-1)=0,"",OFFSET(CountryData!$A$1,'Quality check'!$A216-1,'Quality check'!S$1-1)),"")</f>
        <v/>
      </c>
      <c r="T216" s="202" t="str">
        <f ca="1">IF(AND(ISNUMBER($A216),ISNUMBER(T$1)),IF(OFFSET(CountryData!$A$1,'Quality check'!$A216-1,'Quality check'!T$1-1)=0,"",OFFSET(CountryData!$A$1,'Quality check'!$A216-1,'Quality check'!T$1-1)),"")</f>
        <v/>
      </c>
      <c r="U216" s="203" t="str">
        <f ca="1">IF(AND(ISNUMBER($A216),ISNUMBER(U$1)),IF(OFFSET(CountryData!$A$1,'Quality check'!$A216-1,'Quality check'!U$1-1)=0,"",OFFSET(CountryData!$A$1,'Quality check'!$A216-1,'Quality check'!U$1-1)),"")</f>
        <v/>
      </c>
      <c r="V216" s="203" t="str">
        <f ca="1">IF(AND(ISNUMBER($A216),ISNUMBER(V$1)),IF(OFFSET(CountryData!$A$1,'Quality check'!$A216-1,'Quality check'!V$1-1)=0,"",OFFSET(CountryData!$A$1,'Quality check'!$A216-1,'Quality check'!V$1-1)),"")</f>
        <v/>
      </c>
      <c r="W216" s="202" t="str">
        <f ca="1">IF(AND(ISNUMBER($A216),ISNUMBER(W$1)),IF(OFFSET(CountryData!$A$1,'Quality check'!$A216-1,'Quality check'!W$1-1)=0,"",OFFSET(CountryData!$A$1,'Quality check'!$A216-1,'Quality check'!W$1-1)),"")</f>
        <v/>
      </c>
      <c r="X216" s="202" t="str">
        <f ca="1">IF(AND(ISNUMBER($A216),ISNUMBER(X$1)),IF(OFFSET(CountryData!$A$1,'Quality check'!$A216-1,'Quality check'!X$1-1)=0,"",OFFSET(CountryData!$A$1,'Quality check'!$A216-1,'Quality check'!X$1-1)),"")</f>
        <v/>
      </c>
      <c r="Y216" s="202" t="str">
        <f ca="1">IF(AND(ISNUMBER($A216),ISNUMBER(Y$1)),IF(OFFSET(CountryData!$A$1,'Quality check'!$A216-1,'Quality check'!Y$1-1)=0,"",OFFSET(CountryData!$A$1,'Quality check'!$A216-1,'Quality check'!Y$1-1)),"")</f>
        <v/>
      </c>
      <c r="Z216" s="202" t="str">
        <f ca="1">IF(AND(ISNUMBER($A216),ISNUMBER(Z$1)),IF(OFFSET(CountryData!$A$1,'Quality check'!$A216-1,'Quality check'!Z$1-1)=0,"",OFFSET(CountryData!$A$1,'Quality check'!$A216-1,'Quality check'!Z$1-1)),"")</f>
        <v/>
      </c>
      <c r="AA216" s="203" t="str">
        <f ca="1">IF(AND(ISNUMBER($A216),ISNUMBER(AA$1)),IF(OFFSET(CountryData!$A$1,'Quality check'!$A216-1,'Quality check'!AA$1-1)=0,"",OFFSET(CountryData!$A$1,'Quality check'!$A216-1,'Quality check'!AA$1-1)),"")</f>
        <v/>
      </c>
      <c r="AB216" s="203" t="str">
        <f ca="1">IF(AND(ISNUMBER($A216),ISNUMBER(AB$1)),IF(OFFSET(CountryData!$A$1,'Quality check'!$A216-1,'Quality check'!AB$1-1)=0,"",OFFSET(CountryData!$A$1,'Quality check'!$A216-1,'Quality check'!AB$1-1)),"")</f>
        <v/>
      </c>
      <c r="AC216" s="203" t="str">
        <f ca="1">IF(AND(ISNUMBER($A216),ISNUMBER(AC$1)),IF(OFFSET(CountryData!$A$1,'Quality check'!$A216-1,'Quality check'!AC$1-1)=0,"",OFFSET(CountryData!$A$1,'Quality check'!$A216-1,'Quality check'!AC$1-1)),"")</f>
        <v/>
      </c>
      <c r="AD216" s="203" t="str">
        <f ca="1">IF(AND(ISNUMBER($A216),ISNUMBER(AD$1)),IF(OFFSET(CountryData!$A$1,'Quality check'!$A216-1,'Quality check'!AD$1-1)=0,"",OFFSET(CountryData!$A$1,'Quality check'!$A216-1,'Quality check'!AD$1-1)),"")</f>
        <v/>
      </c>
      <c r="AE216" s="202" t="str">
        <f ca="1">IF(AND(ISNUMBER($A216),ISNUMBER(AE$1)),IF(OFFSET(CountryData!$A$1,'Quality check'!$A216-1,'Quality check'!AE$1-1)=0,"",OFFSET(CountryData!$A$1,'Quality check'!$A216-1,'Quality check'!AE$1-1)),"")</f>
        <v/>
      </c>
      <c r="AF216" s="308" t="str">
        <f ca="1">IF(AND(ISNUMBER($A216),ISNUMBER(AF$1)),IF(OFFSET(CountryData!$A$1,'Quality check'!$A216-1,'Quality check'!AF$1-1)=0,"",OFFSET(CountryData!$A$1,'Quality check'!$A216-1,'Quality check'!AF$1-1)),"")</f>
        <v/>
      </c>
      <c r="AG216" s="203" t="str">
        <f ca="1">IF(AND(ISNUMBER($A216),ISNUMBER(AG$1)),IF(OFFSET(CountryData!$A$1,'Quality check'!$A216-1,'Quality check'!AG$1-1)=0,"",OFFSET(CountryData!$A$1,'Quality check'!$A216-1,'Quality check'!AG$1-1)),"")</f>
        <v/>
      </c>
      <c r="AH216" s="203" t="str">
        <f ca="1">IF(AND(ISNUMBER($A216),ISNUMBER(AH$1)),IF(OFFSET(CountryData!$A$1,'Quality check'!$A216-1,'Quality check'!AH$1-1)=0,"",OFFSET(CountryData!$A$1,'Quality check'!$A216-1,'Quality check'!AH$1-1)),"")</f>
        <v/>
      </c>
      <c r="AI216" s="203" t="str">
        <f ca="1">IF(AND(ISNUMBER($A216),ISNUMBER(AI$1)),IF(OFFSET(CountryData!$A$1,'Quality check'!$A216-1,'Quality check'!AI$1-1)=0,"",OFFSET(CountryData!$A$1,'Quality check'!$A216-1,'Quality check'!AI$1-1)),"")</f>
        <v/>
      </c>
      <c r="AJ216" s="202" t="str">
        <f ca="1">IF(AND(ISNUMBER($A216),ISNUMBER(AJ$1)),IF(OFFSET(CountryData!$A$1,'Quality check'!$A216-1,'Quality check'!AJ$1-1)=0,"",OFFSET(CountryData!$A$1,'Quality check'!$A216-1,'Quality check'!AJ$1-1)),"")</f>
        <v/>
      </c>
      <c r="AK216" s="202" t="str">
        <f ca="1">IF(AND(ISNUMBER($A216),ISNUMBER(AK$1)),IF(OFFSET(CountryData!$A$1,'Quality check'!$A216-1,'Quality check'!AK$1-1)=0,"",OFFSET(CountryData!$A$1,'Quality check'!$A216-1,'Quality check'!AK$1-1)),"")</f>
        <v/>
      </c>
      <c r="AL216" s="202" t="str">
        <f ca="1">IF(AND(ISNUMBER($A216),ISNUMBER(AL$1)),IF(OFFSET(CountryData!$A$1,'Quality check'!$A216-1,'Quality check'!AL$1-1)=0,"",OFFSET(CountryData!$A$1,'Quality check'!$A216-1,'Quality check'!AL$1-1)),"")</f>
        <v/>
      </c>
      <c r="AM216" s="202" t="str">
        <f ca="1">IF(AND(ISNUMBER($A216),ISNUMBER(AM$1)),IF(OFFSET(CountryData!$A$1,'Quality check'!$A216-1,'Quality check'!AM$1-1)=0,"",OFFSET(CountryData!$A$1,'Quality check'!$A216-1,'Quality check'!AM$1-1)),"")</f>
        <v/>
      </c>
      <c r="AN216" s="202" t="str">
        <f ca="1">IF(AND(ISNUMBER($A216),ISNUMBER(AN$1)),IF(OFFSET(CountryData!$A$1,'Quality check'!$A216-1,'Quality check'!AN$1-1)=0,"",OFFSET(CountryData!$A$1,'Quality check'!$A216-1,'Quality check'!AN$1-1)),"")</f>
        <v/>
      </c>
      <c r="AO216" s="203" t="str">
        <f ca="1">IF(AND(ISNUMBER($A216),ISNUMBER(AO$1)),IF(OFFSET(CountryData!$A$1,'Quality check'!$A216-1,'Quality check'!AO$1-1)=0,"",OFFSET(CountryData!$A$1,'Quality check'!$A216-1,'Quality check'!AO$1-1)),"")</f>
        <v/>
      </c>
      <c r="AP216" s="203" t="str">
        <f ca="1">IF(AND(ISNUMBER($A216),ISNUMBER(AP$1)),IF(OFFSET(CountryData!$A$1,'Quality check'!$A216-1,'Quality check'!AP$1-1)=0,"",OFFSET(CountryData!$A$1,'Quality check'!$A216-1,'Quality check'!AP$1-1)),"")</f>
        <v/>
      </c>
      <c r="AQ216" s="202" t="str">
        <f ca="1">IF(AND(ISNUMBER($A216),ISNUMBER(AQ$1)),IF(OFFSET(CountryData!$A$1,'Quality check'!$A216-1,'Quality check'!AQ$1-1)=0,"",OFFSET(CountryData!$A$1,'Quality check'!$A216-1,'Quality check'!AQ$1-1)),"")</f>
        <v/>
      </c>
      <c r="AR216" s="202" t="str">
        <f ca="1">IF(AND(ISNUMBER($A216),ISNUMBER(AR$1)),IF(OFFSET(CountryData!$A$1,'Quality check'!$A216-1,'Quality check'!AR$1-1)=0,"",OFFSET(CountryData!$A$1,'Quality check'!$A216-1,'Quality check'!AR$1-1)),"")</f>
        <v/>
      </c>
      <c r="AS216" s="202" t="str">
        <f ca="1">IF(AND(ISNUMBER($A216),ISNUMBER(AS$1)),IF(OFFSET(CountryData!$A$1,'Quality check'!$A216-1,'Quality check'!AS$1-1)=0,"",OFFSET(CountryData!$A$1,'Quality check'!$A216-1,'Quality check'!AS$1-1)),"")</f>
        <v/>
      </c>
      <c r="AT216" s="202" t="str">
        <f ca="1">IF(AND(ISNUMBER($A216),ISNUMBER(AT$1)),IF(OFFSET(CountryData!$A$1,'Quality check'!$A216-1,'Quality check'!AT$1-1)=0,"",OFFSET(CountryData!$A$1,'Quality check'!$A216-1,'Quality check'!AT$1-1)),"")</f>
        <v/>
      </c>
      <c r="AU216" s="202" t="str">
        <f ca="1">IF(AND(ISNUMBER($A216),ISNUMBER(AU$1)),IF(OFFSET(CountryData!$A$1,'Quality check'!$A216-1,'Quality check'!AU$1-1)=0,"",OFFSET(CountryData!$A$1,'Quality check'!$A216-1,'Quality check'!AU$1-1)),"")</f>
        <v/>
      </c>
      <c r="AV216" s="202" t="str">
        <f ca="1">IF(AND(ISNUMBER($A216),ISNUMBER(AV$1)),IF(OFFSET(CountryData!$A$1,'Quality check'!$A216-1,'Quality check'!AV$1-1)=0,"",OFFSET(CountryData!$A$1,'Quality check'!$A216-1,'Quality check'!AV$1-1)),"")</f>
        <v/>
      </c>
      <c r="AW216" s="203" t="str">
        <f ca="1">IF(AND(ISNUMBER($A216),ISNUMBER(AW$1)),IF(OFFSET(CountryData!$A$1,'Quality check'!$A216-1,'Quality check'!AW$1-1)=0,"",OFFSET(CountryData!$A$1,'Quality check'!$A216-1,'Quality check'!AW$1-1)),"")</f>
        <v/>
      </c>
      <c r="AX216" s="203" t="str">
        <f ca="1">IF(AND(ISNUMBER($A216),ISNUMBER(AX$1)),IF(OFFSET(CountryData!$A$1,'Quality check'!$A216-1,'Quality check'!AX$1-1)=0,"",OFFSET(CountryData!$A$1,'Quality check'!$A216-1,'Quality check'!AX$1-1)),"")</f>
        <v/>
      </c>
      <c r="AY216" s="202" t="str">
        <f ca="1">IF(AND(ISNUMBER($A216),ISNUMBER(AY$1)),IF(OFFSET(CountryData!$A$1,'Quality check'!$A216-1,'Quality check'!AY$1-1)=0,"",OFFSET(CountryData!$A$1,'Quality check'!$A216-1,'Quality check'!AY$1-1)),"")</f>
        <v/>
      </c>
      <c r="AZ216" s="202" t="str">
        <f ca="1">IF(AND(ISNUMBER($A216),ISNUMBER(AZ$1)),IF(OFFSET(CountryData!$A$1,'Quality check'!$A216-1,'Quality check'!AZ$1-1)=0,"",OFFSET(CountryData!$A$1,'Quality check'!$A216-1,'Quality check'!AZ$1-1)),"")</f>
        <v/>
      </c>
      <c r="BA216" s="202" t="str">
        <f ca="1">IF(AND(ISNUMBER($A216),ISNUMBER(BA$1)),IF(OFFSET(CountryData!$A$1,'Quality check'!$A216-1,'Quality check'!BA$1-1)=0,"",OFFSET(CountryData!$A$1,'Quality check'!$A216-1,'Quality check'!BA$1-1)),"")</f>
        <v/>
      </c>
      <c r="BB216" s="202" t="str">
        <f ca="1">IF(AND(ISNUMBER($A216),ISNUMBER(BB$1)),IF(OFFSET(CountryData!$A$1,'Quality check'!$A216-1,'Quality check'!BB$1-1)=0,"",OFFSET(CountryData!$A$1,'Quality check'!$A216-1,'Quality check'!BB$1-1)),"")</f>
        <v/>
      </c>
      <c r="BC216" s="202" t="str">
        <f ca="1">IF(AND(ISNUMBER($A216),ISNUMBER(BC$1)),IF(OFFSET(CountryData!$A$1,'Quality check'!$A216-1,'Quality check'!BC$1-1)=0,"",OFFSET(CountryData!$A$1,'Quality check'!$A216-1,'Quality check'!BC$1-1)),"")</f>
        <v/>
      </c>
      <c r="BD216" s="313" t="str">
        <f ca="1">IF(AND(ISNUMBER($A216),ISNUMBER(BD$1)),IF(OFFSET(CountryData!$A$1,'Quality check'!$A216-1,'Quality check'!BD$1-1)=0,"",OFFSET(CountryData!$A$1,'Quality check'!$A216-1,'Quality check'!BD$1-1)),"")</f>
        <v/>
      </c>
      <c r="BE216" s="313" t="str">
        <f ca="1">IF(AND(ISNUMBER($A216),ISNUMBER(BE$1)),IF(OFFSET(CountryData!$A$1,'Quality check'!$A216-1,'Quality check'!BE$1-1)=0,"",OFFSET(CountryData!$A$1,'Quality check'!$A216-1,'Quality check'!BE$1-1)),"")</f>
        <v/>
      </c>
      <c r="BF216" s="313" t="str">
        <f ca="1">IF(AND(ISNUMBER($A216),ISNUMBER(BF$1)),IF(OFFSET(CountryData!$A$1,'Quality check'!$A216-1,'Quality check'!BF$1-1)=0,"",OFFSET(CountryData!$A$1,'Quality check'!$A216-1,'Quality check'!BF$1-1)),"")</f>
        <v/>
      </c>
      <c r="BG216" s="203" t="str">
        <f ca="1">IF(AND(ISNUMBER($A216),ISNUMBER(BG$1)),IF(OFFSET(CountryData!$A$1,'Quality check'!$A216-1,'Quality check'!BG$1-1)=0,"",OFFSET(CountryData!$A$1,'Quality check'!$A216-1,'Quality check'!BG$1-1)),"")</f>
        <v/>
      </c>
      <c r="BH216" s="202" t="str">
        <f ca="1">IF(AND(ISNUMBER($A216),ISNUMBER(BH$1)),IF(OFFSET(CountryData!$A$1,'Quality check'!$A216-1,'Quality check'!BH$1-1)=0,"",OFFSET(CountryData!$A$1,'Quality check'!$A216-1,'Quality check'!BH$1-1)),"")</f>
        <v/>
      </c>
      <c r="BI216" s="203" t="str">
        <f ca="1">IF(AND(ISNUMBER($A216),ISNUMBER(BI$1)),IF(OFFSET(CountryData!$A$1,'Quality check'!$A216-1,'Quality check'!BI$1-1)=0,"",OFFSET(CountryData!$A$1,'Quality check'!$A216-1,'Quality check'!BI$1-1)),"")</f>
        <v/>
      </c>
      <c r="BJ216" s="202" t="str">
        <f ca="1">IF(AND(ISNUMBER($A216),ISNUMBER(BJ$1)),IF(OFFSET(CountryData!$A$1,'Quality check'!$A216-1,'Quality check'!BJ$1-1)=0,"",OFFSET(CountryData!$A$1,'Quality check'!$A216-1,'Quality check'!BJ$1-1)),"")</f>
        <v/>
      </c>
      <c r="BK216" s="202" t="str">
        <f ca="1">IF(AND(ISNUMBER($A216),ISNUMBER(BK$1)),IF(OFFSET(CountryData!$A$1,'Quality check'!$A216-1,'Quality check'!BK$1-1)=0,"",OFFSET(CountryData!$A$1,'Quality check'!$A216-1,'Quality check'!BK$1-1)),"")</f>
        <v/>
      </c>
      <c r="BL216" s="308" t="str">
        <f ca="1">IF(AND(ISNUMBER($A216),ISNUMBER(BL$1)),IF(OFFSET(CountryData!$A$1,'Quality check'!$A216-1,'Quality check'!BL$1-1)=0,"",OFFSET(CountryData!$A$1,'Quality check'!$A216-1,'Quality check'!BL$1-1)),"")</f>
        <v/>
      </c>
      <c r="BM216" s="308" t="str">
        <f ca="1">IF(AND(ISNUMBER($A216),ISNUMBER(BM$1)),IF(OFFSET(CountryData!$A$1,'Quality check'!$A216-1,'Quality check'!BM$1-1)=0,"",OFFSET(CountryData!$A$1,'Quality check'!$A216-1,'Quality check'!BM$1-1)),"")</f>
        <v/>
      </c>
      <c r="BN216" s="308" t="str">
        <f ca="1">IF(AND(ISNUMBER($A216),ISNUMBER(BN$1)),IF(OFFSET(CountryData!$A$1,'Quality check'!$A216-1,'Quality check'!BN$1-1)=0,"",OFFSET(CountryData!$A$1,'Quality check'!$A216-1,'Quality check'!BN$1-1)),"")</f>
        <v/>
      </c>
      <c r="BO216" s="308" t="str">
        <f ca="1">IF(AND(ISNUMBER($A216),ISNUMBER(BO$1)),IF(OFFSET(CountryData!$A$1,'Quality check'!$A216-1,'Quality check'!BO$1-1)=0,"",OFFSET(CountryData!$A$1,'Quality check'!$A216-1,'Quality check'!BO$1-1)),"")</f>
        <v/>
      </c>
      <c r="BP216" s="308" t="str">
        <f ca="1">IF(AND(ISNUMBER($A216),ISNUMBER(BP$1)),IF(OFFSET(CountryData!$A$1,'Quality check'!$A216-1,'Quality check'!BP$1-1)=0,"",OFFSET(CountryData!$A$1,'Quality check'!$A216-1,'Quality check'!BP$1-1)),"")</f>
        <v/>
      </c>
      <c r="BQ216" s="308" t="str">
        <f ca="1">IF(AND(ISNUMBER($A216),ISNUMBER(BQ$1)),IF(OFFSET(CountryData!$A$1,'Quality check'!$A216-1,'Quality check'!BQ$1-1)=0,"",OFFSET(CountryData!$A$1,'Quality check'!$A216-1,'Quality check'!BQ$1-1)),"")</f>
        <v/>
      </c>
      <c r="BR216" s="308" t="str">
        <f ca="1">IF(AND(ISNUMBER($A216),ISNUMBER(BR$1)),IF(OFFSET(CountryData!$A$1,'Quality check'!$A216-1,'Quality check'!BR$1-1)=0,"",OFFSET(CountryData!$A$1,'Quality check'!$A216-1,'Quality check'!BR$1-1)),"")</f>
        <v/>
      </c>
      <c r="BS216" s="308" t="str">
        <f ca="1">IF(AND(ISNUMBER($A216),ISNUMBER(BS$1)),IF(OFFSET(CountryData!$A$1,'Quality check'!$A216-1,'Quality check'!BS$1-1)=0,"",OFFSET(CountryData!$A$1,'Quality check'!$A216-1,'Quality check'!BS$1-1)),"")</f>
        <v/>
      </c>
      <c r="BT216" s="308" t="str">
        <f ca="1">IF(AND(ISNUMBER($A216),ISNUMBER(BT$1)),IF(OFFSET(CountryData!$A$1,'Quality check'!$A216-1,'Quality check'!BT$1-1)=0,"",OFFSET(CountryData!$A$1,'Quality check'!$A216-1,'Quality check'!BT$1-1)),"")</f>
        <v/>
      </c>
      <c r="BU216" s="308" t="str">
        <f ca="1">IF(AND(ISNUMBER($A216),ISNUMBER(BU$1)),IF(OFFSET(CountryData!$A$1,'Quality check'!$A216-1,'Quality check'!BU$1-1)=0,"",OFFSET(CountryData!$A$1,'Quality check'!$A216-1,'Quality check'!BU$1-1)),"")</f>
        <v/>
      </c>
      <c r="BV216" s="308" t="str">
        <f ca="1">IF(AND(ISNUMBER($A216),ISNUMBER(BV$1)),IF(OFFSET(CountryData!$A$1,'Quality check'!$A216-1,'Quality check'!BV$1-1)=0,"",OFFSET(CountryData!$A$1,'Quality check'!$A216-1,'Quality check'!BV$1-1)),"")</f>
        <v/>
      </c>
      <c r="BW216" s="308" t="str">
        <f ca="1">IF(AND(ISNUMBER($A216),ISNUMBER(BW$1)),IF(OFFSET(CountryData!$A$1,'Quality check'!$A216-1,'Quality check'!BW$1-1)=0,"",OFFSET(CountryData!$A$1,'Quality check'!$A216-1,'Quality check'!BW$1-1)),"")</f>
        <v/>
      </c>
      <c r="BX216" s="202" t="str">
        <f ca="1">IF(AND(ISNUMBER($A216),ISNUMBER(BX$1)),IF(OFFSET(CountryData!$A$1,'Quality check'!$A216-1,'Quality check'!BX$1-1)=0,"",OFFSET(CountryData!$A$1,'Quality check'!$A216-1,'Quality check'!BX$1-1)),"")</f>
        <v/>
      </c>
      <c r="BY216" s="308" t="str">
        <f ca="1">IF(AND(ISNUMBER($A216),ISNUMBER(BY$1)),IF(OFFSET(CountryData!$A$1,'Quality check'!$A216-1,'Quality check'!BY$1-1)=0,"",OFFSET(CountryData!$A$1,'Quality check'!$A216-1,'Quality check'!BY$1-1)),"")</f>
        <v/>
      </c>
      <c r="BZ216" s="308" t="str">
        <f ca="1">IF(AND(ISNUMBER($A216),ISNUMBER(BZ$1)),IF(OFFSET(CountryData!$A$1,'Quality check'!$A216-1,'Quality check'!BZ$1-1)=0,"",OFFSET(CountryData!$A$1,'Quality check'!$A216-1,'Quality check'!BZ$1-1)),"")</f>
        <v/>
      </c>
      <c r="CA216" s="308" t="str">
        <f ca="1">IF(AND(ISNUMBER($A216),ISNUMBER(CA$1)),IF(OFFSET(CountryData!$A$1,'Quality check'!$A216-1,'Quality check'!CA$1-1)=0,"",OFFSET(CountryData!$A$1,'Quality check'!$A216-1,'Quality check'!CA$1-1)),"")</f>
        <v/>
      </c>
      <c r="CB216" s="308" t="str">
        <f ca="1">IF(AND(ISNUMBER($A216),ISNUMBER(CB$1)),IF(OFFSET(CountryData!$A$1,'Quality check'!$A216-1,'Quality check'!CB$1-1)=0,"",OFFSET(CountryData!$A$1,'Quality check'!$A216-1,'Quality check'!CB$1-1)),"")</f>
        <v/>
      </c>
      <c r="CC216" s="308" t="str">
        <f ca="1">IF(AND(ISNUMBER($A216),ISNUMBER(CC$1)),IF(OFFSET(CountryData!$A$1,'Quality check'!$A216-1,'Quality check'!CC$1-1)=0,"",OFFSET(CountryData!$A$1,'Quality check'!$A216-1,'Quality check'!CC$1-1)),"")</f>
        <v/>
      </c>
      <c r="CD216" s="308" t="str">
        <f ca="1">IF(AND(ISNUMBER($A216),ISNUMBER(CD$1)),IF(OFFSET(CountryData!$A$1,'Quality check'!$A216-1,'Quality check'!CD$1-1)=0,"",OFFSET(CountryData!$A$1,'Quality check'!$A216-1,'Quality check'!CD$1-1)),"")</f>
        <v/>
      </c>
      <c r="CE216" s="308" t="str">
        <f ca="1">IF(AND(ISNUMBER($A216),ISNUMBER(CE$1)),IF(OFFSET(CountryData!$A$1,'Quality check'!$A216-1,'Quality check'!CE$1-1)=0,"",OFFSET(CountryData!$A$1,'Quality check'!$A216-1,'Quality check'!CE$1-1)),"")</f>
        <v/>
      </c>
      <c r="CF216" s="308" t="str">
        <f ca="1">IF(AND(ISNUMBER($A216),ISNUMBER(CF$1)),IF(OFFSET(CountryData!$A$1,'Quality check'!$A216-1,'Quality check'!CF$1-1)=0,"",OFFSET(CountryData!$A$1,'Quality check'!$A216-1,'Quality check'!CF$1-1)),"")</f>
        <v/>
      </c>
      <c r="CG216" s="308" t="str">
        <f ca="1">IF(AND(ISNUMBER($A216),ISNUMBER(CG$1)),IF(OFFSET(CountryData!$A$1,'Quality check'!$A216-1,'Quality check'!CG$1-1)=0,"",OFFSET(CountryData!$A$1,'Quality check'!$A216-1,'Quality check'!CG$1-1)),"")</f>
        <v/>
      </c>
      <c r="CH216" s="308" t="str">
        <f ca="1">IF(AND(ISNUMBER($A216),ISNUMBER(CH$1)),IF(OFFSET(CountryData!$A$1,'Quality check'!$A216-1,'Quality check'!CH$1-1)=0,"",OFFSET(CountryData!$A$1,'Quality check'!$A216-1,'Quality check'!CH$1-1)),"")</f>
        <v/>
      </c>
      <c r="CI216" s="308" t="str">
        <f ca="1">IF(AND(ISNUMBER($A216),ISNUMBER(CI$1)),IF(OFFSET(CountryData!$A$1,'Quality check'!$A216-1,'Quality check'!CI$1-1)=0,"",OFFSET(CountryData!$A$1,'Quality check'!$A216-1,'Quality check'!CI$1-1)),"")</f>
        <v/>
      </c>
      <c r="CJ216" s="308" t="str">
        <f ca="1">IF(AND(ISNUMBER($A216),ISNUMBER(CJ$1)),IF(OFFSET(CountryData!$A$1,'Quality check'!$A216-1,'Quality check'!CJ$1-1)=0,"",OFFSET(CountryData!$A$1,'Quality check'!$A216-1,'Quality check'!CJ$1-1)),"")</f>
        <v/>
      </c>
      <c r="CK216" s="202" t="str">
        <f ca="1">IF(AND(ISNUMBER($A216),ISNUMBER(CK$1)),IF(OFFSET(CountryData!$A$1,'Quality check'!$A216-1,'Quality check'!CK$1-1)=0,"",OFFSET(CountryData!$A$1,'Quality check'!$A216-1,'Quality check'!CK$1-1)),"")</f>
        <v/>
      </c>
      <c r="CL216" s="308" t="str">
        <f ca="1">IF(AND(ISNUMBER($A216),ISNUMBER(CL$1)),IF(OFFSET(CountryData!$A$1,'Quality check'!$A216-1,'Quality check'!CL$1-1)=0,"",OFFSET(CountryData!$A$1,'Quality check'!$A216-1,'Quality check'!CL$1-1)),"")</f>
        <v/>
      </c>
      <c r="CM216" s="308" t="str">
        <f ca="1">IF(AND(ISNUMBER($A216),ISNUMBER(CM$1)),IF(OFFSET(CountryData!$A$1,'Quality check'!$A216-1,'Quality check'!CM$1-1)=0,"",OFFSET(CountryData!$A$1,'Quality check'!$A216-1,'Quality check'!CM$1-1)),"")</f>
        <v/>
      </c>
      <c r="CN216" s="308" t="str">
        <f ca="1">IF(AND(ISNUMBER($A216),ISNUMBER(CN$1)),IF(OFFSET(CountryData!$A$1,'Quality check'!$A216-1,'Quality check'!CN$1-1)=0,"",OFFSET(CountryData!$A$1,'Quality check'!$A216-1,'Quality check'!CN$1-1)),"")</f>
        <v/>
      </c>
      <c r="CO216" s="308" t="str">
        <f ca="1">IF(AND(ISNUMBER($A216),ISNUMBER(CO$1)),IF(OFFSET(CountryData!$A$1,'Quality check'!$A216-1,'Quality check'!CO$1-1)=0,"",OFFSET(CountryData!$A$1,'Quality check'!$A216-1,'Quality check'!CO$1-1)),"")</f>
        <v/>
      </c>
      <c r="CP216" s="308" t="str">
        <f ca="1">IF(AND(ISNUMBER($A216),ISNUMBER(CP$1)),IF(OFFSET(CountryData!$A$1,'Quality check'!$A216-1,'Quality check'!CP$1-1)=0,"",OFFSET(CountryData!$A$1,'Quality check'!$A216-1,'Quality check'!CP$1-1)),"")</f>
        <v/>
      </c>
      <c r="CQ216" s="308" t="str">
        <f ca="1">IF(AND(ISNUMBER($A216),ISNUMBER(CQ$1)),IF(OFFSET(CountryData!$A$1,'Quality check'!$A216-1,'Quality check'!CQ$1-1)=0,"",OFFSET(CountryData!$A$1,'Quality check'!$A216-1,'Quality check'!CQ$1-1)),"")</f>
        <v/>
      </c>
      <c r="CR216" s="203" t="str">
        <f ca="1">IF(AND(ISNUMBER($A216),ISNUMBER(CR$1)),IF(OFFSET(CountryData!$A$1,'Quality check'!$A216-1,'Quality check'!CR$1-1)=0,"",OFFSET(CountryData!$A$1,'Quality check'!$A216-1,'Quality check'!CR$1-1)),"")</f>
        <v/>
      </c>
      <c r="CS216" s="203" t="str">
        <f ca="1">IF(AND(ISNUMBER($A216),ISNUMBER(CS$1)),IF(OFFSET(CountryData!$A$1,'Quality check'!$A216-1,'Quality check'!CS$1-1)=0,"",OFFSET(CountryData!$A$1,'Quality check'!$A216-1,'Quality check'!CS$1-1)),"")</f>
        <v/>
      </c>
      <c r="CT216" s="203" t="str">
        <f ca="1">IF(AND(ISNUMBER($A216),ISNUMBER(CT$1)),IF(OFFSET(CountryData!$A$1,'Quality check'!$A216-1,'Quality check'!CT$1-1)=0,"",OFFSET(CountryData!$A$1,'Quality check'!$A216-1,'Quality check'!CT$1-1)),"")</f>
        <v/>
      </c>
      <c r="CU216" s="203" t="str">
        <f ca="1">IF(AND(ISNUMBER($A216),ISNUMBER(CU$1)),IF(OFFSET(CountryData!$A$1,'Quality check'!$A216-1,'Quality check'!CU$1-1)=0,"",OFFSET(CountryData!$A$1,'Quality check'!$A216-1,'Quality check'!CU$1-1)),"")</f>
        <v/>
      </c>
      <c r="CV216" s="203" t="str">
        <f ca="1">IF(AND(ISNUMBER($A216),ISNUMBER(CV$1)),IF(OFFSET(CountryData!$A$1,'Quality check'!$A216-1,'Quality check'!CV$1-1)=0,"",OFFSET(CountryData!$A$1,'Quality check'!$A216-1,'Quality check'!CV$1-1)),"")</f>
        <v/>
      </c>
      <c r="CW216" s="203" t="str">
        <f ca="1">IF(AND(ISNUMBER($A216),ISNUMBER(CW$1)),IF(OFFSET(CountryData!$A$1,'Quality check'!$A216-1,'Quality check'!CW$1-1)=0,"",OFFSET(CountryData!$A$1,'Quality check'!$A216-1,'Quality check'!CW$1-1)),"")</f>
        <v/>
      </c>
      <c r="CX216" s="203" t="str">
        <f ca="1">IF(AND(ISNUMBER($A216),ISNUMBER(CX$1)),IF(OFFSET(CountryData!$A$1,'Quality check'!$A216-1,'Quality check'!CX$1-1)=0,"",OFFSET(CountryData!$A$1,'Quality check'!$A216-1,'Quality check'!CX$1-1)),"")</f>
        <v/>
      </c>
      <c r="CY216" s="203" t="str">
        <f ca="1">IF(AND(ISNUMBER($A216),ISNUMBER(CY$1)),IF(OFFSET(CountryData!$A$1,'Quality check'!$A216-1,'Quality check'!CY$1-1)=0,"",OFFSET(CountryData!$A$1,'Quality check'!$A216-1,'Quality check'!CY$1-1)),"")</f>
        <v/>
      </c>
      <c r="CZ216" s="308" t="str">
        <f ca="1">IF(AND(ISNUMBER($A216),ISNUMBER(CZ$1)),IF(OFFSET(CountryData!$A$1,'Quality check'!$A216-1,'Quality check'!CZ$1-1)=0,"",OFFSET(CountryData!$A$1,'Quality check'!$A216-1,'Quality check'!CZ$1-1)),"")</f>
        <v/>
      </c>
      <c r="DA216" s="308" t="str">
        <f ca="1">IF(AND(ISNUMBER($A216),ISNUMBER(DA$1)),IF(OFFSET(CountryData!$A$1,'Quality check'!$A216-1,'Quality check'!DA$1-1)=0,"",OFFSET(CountryData!$A$1,'Quality check'!$A216-1,'Quality check'!DA$1-1)),"")</f>
        <v/>
      </c>
      <c r="DB216" s="202" t="str">
        <f ca="1">IF(AND(ISNUMBER($A216),ISNUMBER(DB$1)),IF(OFFSET(CountryData!$A$1,'Quality check'!$A216-1,'Quality check'!DB$1-1)=0,"",OFFSET(CountryData!$A$1,'Quality check'!$A216-1,'Quality check'!DB$1-1)),"")</f>
        <v/>
      </c>
      <c r="DC216" s="308" t="str">
        <f ca="1">IF(AND(ISNUMBER($A216),ISNUMBER(DC$1)),IF(OFFSET(CountryData!$A$1,'Quality check'!$A216-1,'Quality check'!DC$1-1)=0,"",OFFSET(CountryData!$A$1,'Quality check'!$A216-1,'Quality check'!DC$1-1)),"")</f>
        <v/>
      </c>
      <c r="DD216" s="308" t="str">
        <f ca="1">IF(AND(ISNUMBER($A216),ISNUMBER(DD$1)),IF(OFFSET(CountryData!$A$1,'Quality check'!$A216-1,'Quality check'!DD$1-1)=0,"",OFFSET(CountryData!$A$1,'Quality check'!$A216-1,'Quality check'!DD$1-1)),"")</f>
        <v/>
      </c>
      <c r="DE216" s="202" t="str">
        <f ca="1">IF(AND(ISNUMBER($A216),ISNUMBER(DE$1)),IF(OFFSET(CountryData!$A$1,'Quality check'!$A216-1,'Quality check'!DE$1-1)=0,"",OFFSET(CountryData!$A$1,'Quality check'!$A216-1,'Quality check'!DE$1-1)),"")</f>
        <v/>
      </c>
      <c r="DF216" s="203" t="str">
        <f ca="1">IF(AND(ISNUMBER($A216),ISNUMBER(DF$1)),IF(OFFSET(CountryData!$A$1,'Quality check'!$A216-1,'Quality check'!DF$1-1)=0,"",OFFSET(CountryData!$A$1,'Quality check'!$A216-1,'Quality check'!DF$1-1)),"")</f>
        <v/>
      </c>
      <c r="DG216" s="308" t="str">
        <f ca="1">IF(AND(ISNUMBER($A216),ISNUMBER(DG$1)),IF(OFFSET(CountryData!$A$1,'Quality check'!$A216-1,'Quality check'!DG$1-1)=0,"",OFFSET(CountryData!$A$1,'Quality check'!$A216-1,'Quality check'!DG$1-1)),"")</f>
        <v/>
      </c>
      <c r="DH216" s="203" t="str">
        <f ca="1">IF(AND(ISNUMBER($A216),ISNUMBER(DH$1)),IF(OFFSET(CountryData!$A$1,'Quality check'!$A216-1,'Quality check'!DH$1-1)=0,"",OFFSET(CountryData!$A$1,'Quality check'!$A216-1,'Quality check'!DH$1-1)),"")</f>
        <v/>
      </c>
      <c r="DI216" s="308" t="str">
        <f ca="1">IF(AND(ISNUMBER($A216),ISNUMBER(DI$1)),IF(OFFSET(CountryData!$A$1,'Quality check'!$A216-1,'Quality check'!DI$1-1)=0,"",OFFSET(CountryData!$A$1,'Quality check'!$A216-1,'Quality check'!DI$1-1)),"")</f>
        <v/>
      </c>
      <c r="DJ216" s="308" t="str">
        <f ca="1">IF(AND(ISNUMBER($A216),ISNUMBER(DJ$1)),IF(OFFSET(CountryData!$A$1,'Quality check'!$A216-1,'Quality check'!DJ$1-1)=0,"",OFFSET(CountryData!$A$1,'Quality check'!$A216-1,'Quality check'!DJ$1-1)),"")</f>
        <v/>
      </c>
      <c r="DK216" s="203" t="str">
        <f ca="1">IF(AND(ISNUMBER($A216),ISNUMBER(DK$1)),IF(OFFSET(CountryData!$A$1,'Quality check'!$A216-1,'Quality check'!DK$1-1)=0,"",OFFSET(CountryData!$A$1,'Quality check'!$A216-1,'Quality check'!DK$1-1)),"")</f>
        <v/>
      </c>
      <c r="DL216" s="203" t="str">
        <f ca="1">IF(AND(ISNUMBER($A216),ISNUMBER(DL$1)),IF(OFFSET(CountryData!$A$1,'Quality check'!$A216-1,'Quality check'!DL$1-1)=0,"",OFFSET(CountryData!$A$1,'Quality check'!$A216-1,'Quality check'!DL$1-1)),"")</f>
        <v/>
      </c>
      <c r="DM216" s="203" t="str">
        <f ca="1">IF(AND(ISNUMBER($A216),ISNUMBER(DM$1)),IF(OFFSET(CountryData!$A$1,'Quality check'!$A216-1,'Quality check'!DM$1-1)=0,"",OFFSET(CountryData!$A$1,'Quality check'!$A216-1,'Quality check'!DM$1-1)),"")</f>
        <v/>
      </c>
      <c r="DN216" s="203" t="str">
        <f ca="1">IF(AND(ISNUMBER($A216),ISNUMBER(DN$1)),IF(OFFSET(CountryData!$A$1,'Quality check'!$A216-1,'Quality check'!DN$1-1)=0,"",OFFSET(CountryData!$A$1,'Quality check'!$A216-1,'Quality check'!DN$1-1)),"")</f>
        <v/>
      </c>
      <c r="DO216" t="str">
        <f ca="1">IF(AND(ISNUMBER($A216),ISNUMBER(DO$1)),IF(OFFSET(CountryData!$A$1,'Quality check'!$A216-1,'Quality check'!DO$1-1)=0,"",OFFSET(CountryData!$A$1,'Quality check'!$A216-1,'Quality check'!DO$1-1)),"")</f>
        <v/>
      </c>
      <c r="DP216" t="str">
        <f ca="1">IF(AND(ISNUMBER($A216),ISNUMBER(DP$1)),IF(OFFSET(CountryData!$A$1,'Quality check'!$A216-1,'Quality check'!DP$1-1)=0,"",OFFSET(CountryData!$A$1,'Quality check'!$A216-1,'Quality check'!DP$1-1)),"")</f>
        <v/>
      </c>
      <c r="EF216" t="str">
        <f t="shared" si="17"/>
        <v/>
      </c>
      <c r="EG216" t="str">
        <f t="shared" si="18"/>
        <v/>
      </c>
      <c r="EH216" t="str">
        <f t="shared" si="16"/>
        <v/>
      </c>
    </row>
    <row r="217" spans="1:138" x14ac:dyDescent="0.25">
      <c r="A217" s="114" t="str">
        <f>IF(ISNUMBER(MATCH(C217,CountryData!$EM:$EM,0)),MATCH(C217,CountryData!$EM:$EM,0),"")</f>
        <v/>
      </c>
      <c r="F217" s="203" t="str">
        <f ca="1">IF(AND(ISNUMBER($A217),ISNUMBER(F$1)),IF(OFFSET(CountryData!$A$1,'Quality check'!$A217-1,'Quality check'!F$1-1)=0,"",OFFSET(CountryData!$A$1,'Quality check'!$A217-1,'Quality check'!F$1-1)),"")</f>
        <v/>
      </c>
      <c r="G217" s="203" t="str">
        <f ca="1">IF(AND(ISNUMBER($A217),ISNUMBER(G$1)),IF(OFFSET(CountryData!$A$1,'Quality check'!$A217-1,'Quality check'!G$1-1)=0,"",OFFSET(CountryData!$A$1,'Quality check'!$A217-1,'Quality check'!G$1-1)),"")</f>
        <v/>
      </c>
      <c r="H217" s="202" t="str">
        <f ca="1">IF(AND(ISNUMBER($A217),ISNUMBER(H$1)),IF(OFFSET(CountryData!$A$1,'Quality check'!$A217-1,'Quality check'!H$1-1)=0,"",OFFSET(CountryData!$A$1,'Quality check'!$A217-1,'Quality check'!H$1-1)),"")</f>
        <v/>
      </c>
      <c r="I217" s="202" t="str">
        <f ca="1">IF(AND(ISNUMBER($A217),ISNUMBER(I$1)),IF(OFFSET(CountryData!$A$1,'Quality check'!$A217-1,'Quality check'!I$1-1)=0,"",OFFSET(CountryData!$A$1,'Quality check'!$A217-1,'Quality check'!I$1-1)),"")</f>
        <v/>
      </c>
      <c r="J217" s="203" t="str">
        <f ca="1">IF(AND(ISNUMBER($A217),ISNUMBER(J$1)),IF(OFFSET(CountryData!$A$1,'Quality check'!$A217-1,'Quality check'!J$1-1)=0,"",OFFSET(CountryData!$A$1,'Quality check'!$A217-1,'Quality check'!J$1-1)),"")</f>
        <v/>
      </c>
      <c r="K217" s="203" t="str">
        <f ca="1">IF(AND(ISNUMBER($A217),ISNUMBER(K$1)),IF(OFFSET(CountryData!$A$1,'Quality check'!$A217-1,'Quality check'!K$1-1)=0,"",OFFSET(CountryData!$A$1,'Quality check'!$A217-1,'Quality check'!K$1-1)),"")</f>
        <v/>
      </c>
      <c r="L217" s="203" t="str">
        <f ca="1">IF(AND(ISNUMBER($A217),ISNUMBER(L$1)),IF(OFFSET(CountryData!$A$1,'Quality check'!$A217-1,'Quality check'!L$1-1)=0,"",OFFSET(CountryData!$A$1,'Quality check'!$A217-1,'Quality check'!L$1-1)),"")</f>
        <v/>
      </c>
      <c r="M217" s="203" t="str">
        <f ca="1">IF(AND(ISNUMBER($A217),ISNUMBER(M$1)),IF(OFFSET(CountryData!$A$1,'Quality check'!$A217-1,'Quality check'!M$1-1)=0,"",OFFSET(CountryData!$A$1,'Quality check'!$A217-1,'Quality check'!M$1-1)),"")</f>
        <v/>
      </c>
      <c r="N217" s="203" t="str">
        <f ca="1">IF(AND(ISNUMBER($A217),ISNUMBER(N$1)),IF(OFFSET(CountryData!$A$1,'Quality check'!$A217-1,'Quality check'!N$1-1)=0,"",OFFSET(CountryData!$A$1,'Quality check'!$A217-1,'Quality check'!N$1-1)),"")</f>
        <v/>
      </c>
      <c r="O217" s="203" t="str">
        <f ca="1">IF(AND(ISNUMBER($A217),ISNUMBER(O$1)),IF(OFFSET(CountryData!$A$1,'Quality check'!$A217-1,'Quality check'!O$1-1)=0,"",OFFSET(CountryData!$A$1,'Quality check'!$A217-1,'Quality check'!O$1-1)),"")</f>
        <v/>
      </c>
      <c r="P217" s="203" t="str">
        <f ca="1">IF(AND(ISNUMBER($A217),ISNUMBER(P$1)),IF(OFFSET(CountryData!$A$1,'Quality check'!$A217-1,'Quality check'!P$1-1)=0,"",OFFSET(CountryData!$A$1,'Quality check'!$A217-1,'Quality check'!P$1-1)),"")</f>
        <v/>
      </c>
      <c r="Q217" s="203" t="str">
        <f ca="1">IF(AND(ISNUMBER($A217),ISNUMBER(Q$1)),IF(OFFSET(CountryData!$A$1,'Quality check'!$A217-1,'Quality check'!Q$1-1)=0,"",OFFSET(CountryData!$A$1,'Quality check'!$A217-1,'Quality check'!Q$1-1)),"")</f>
        <v/>
      </c>
      <c r="R217" s="203" t="str">
        <f ca="1">IF(AND(ISNUMBER($A217),ISNUMBER(R$1)),IF(OFFSET(CountryData!$A$1,'Quality check'!$A217-1,'Quality check'!R$1-1)=0,"",OFFSET(CountryData!$A$1,'Quality check'!$A217-1,'Quality check'!R$1-1)),"")</f>
        <v/>
      </c>
      <c r="S217" s="203" t="str">
        <f ca="1">IF(AND(ISNUMBER($A217),ISNUMBER(S$1)),IF(OFFSET(CountryData!$A$1,'Quality check'!$A217-1,'Quality check'!S$1-1)=0,"",OFFSET(CountryData!$A$1,'Quality check'!$A217-1,'Quality check'!S$1-1)),"")</f>
        <v/>
      </c>
      <c r="T217" s="202" t="str">
        <f ca="1">IF(AND(ISNUMBER($A217),ISNUMBER(T$1)),IF(OFFSET(CountryData!$A$1,'Quality check'!$A217-1,'Quality check'!T$1-1)=0,"",OFFSET(CountryData!$A$1,'Quality check'!$A217-1,'Quality check'!T$1-1)),"")</f>
        <v/>
      </c>
      <c r="U217" s="203" t="str">
        <f ca="1">IF(AND(ISNUMBER($A217),ISNUMBER(U$1)),IF(OFFSET(CountryData!$A$1,'Quality check'!$A217-1,'Quality check'!U$1-1)=0,"",OFFSET(CountryData!$A$1,'Quality check'!$A217-1,'Quality check'!U$1-1)),"")</f>
        <v/>
      </c>
      <c r="V217" s="203" t="str">
        <f ca="1">IF(AND(ISNUMBER($A217),ISNUMBER(V$1)),IF(OFFSET(CountryData!$A$1,'Quality check'!$A217-1,'Quality check'!V$1-1)=0,"",OFFSET(CountryData!$A$1,'Quality check'!$A217-1,'Quality check'!V$1-1)),"")</f>
        <v/>
      </c>
      <c r="W217" s="202" t="str">
        <f ca="1">IF(AND(ISNUMBER($A217),ISNUMBER(W$1)),IF(OFFSET(CountryData!$A$1,'Quality check'!$A217-1,'Quality check'!W$1-1)=0,"",OFFSET(CountryData!$A$1,'Quality check'!$A217-1,'Quality check'!W$1-1)),"")</f>
        <v/>
      </c>
      <c r="X217" s="202" t="str">
        <f ca="1">IF(AND(ISNUMBER($A217),ISNUMBER(X$1)),IF(OFFSET(CountryData!$A$1,'Quality check'!$A217-1,'Quality check'!X$1-1)=0,"",OFFSET(CountryData!$A$1,'Quality check'!$A217-1,'Quality check'!X$1-1)),"")</f>
        <v/>
      </c>
      <c r="Y217" s="202" t="str">
        <f ca="1">IF(AND(ISNUMBER($A217),ISNUMBER(Y$1)),IF(OFFSET(CountryData!$A$1,'Quality check'!$A217-1,'Quality check'!Y$1-1)=0,"",OFFSET(CountryData!$A$1,'Quality check'!$A217-1,'Quality check'!Y$1-1)),"")</f>
        <v/>
      </c>
      <c r="Z217" s="202" t="str">
        <f ca="1">IF(AND(ISNUMBER($A217),ISNUMBER(Z$1)),IF(OFFSET(CountryData!$A$1,'Quality check'!$A217-1,'Quality check'!Z$1-1)=0,"",OFFSET(CountryData!$A$1,'Quality check'!$A217-1,'Quality check'!Z$1-1)),"")</f>
        <v/>
      </c>
      <c r="AA217" s="203" t="str">
        <f ca="1">IF(AND(ISNUMBER($A217),ISNUMBER(AA$1)),IF(OFFSET(CountryData!$A$1,'Quality check'!$A217-1,'Quality check'!AA$1-1)=0,"",OFFSET(CountryData!$A$1,'Quality check'!$A217-1,'Quality check'!AA$1-1)),"")</f>
        <v/>
      </c>
      <c r="AB217" s="203" t="str">
        <f ca="1">IF(AND(ISNUMBER($A217),ISNUMBER(AB$1)),IF(OFFSET(CountryData!$A$1,'Quality check'!$A217-1,'Quality check'!AB$1-1)=0,"",OFFSET(CountryData!$A$1,'Quality check'!$A217-1,'Quality check'!AB$1-1)),"")</f>
        <v/>
      </c>
      <c r="AC217" s="203" t="str">
        <f ca="1">IF(AND(ISNUMBER($A217),ISNUMBER(AC$1)),IF(OFFSET(CountryData!$A$1,'Quality check'!$A217-1,'Quality check'!AC$1-1)=0,"",OFFSET(CountryData!$A$1,'Quality check'!$A217-1,'Quality check'!AC$1-1)),"")</f>
        <v/>
      </c>
      <c r="AD217" s="203" t="str">
        <f ca="1">IF(AND(ISNUMBER($A217),ISNUMBER(AD$1)),IF(OFFSET(CountryData!$A$1,'Quality check'!$A217-1,'Quality check'!AD$1-1)=0,"",OFFSET(CountryData!$A$1,'Quality check'!$A217-1,'Quality check'!AD$1-1)),"")</f>
        <v/>
      </c>
      <c r="AE217" s="202" t="str">
        <f ca="1">IF(AND(ISNUMBER($A217),ISNUMBER(AE$1)),IF(OFFSET(CountryData!$A$1,'Quality check'!$A217-1,'Quality check'!AE$1-1)=0,"",OFFSET(CountryData!$A$1,'Quality check'!$A217-1,'Quality check'!AE$1-1)),"")</f>
        <v/>
      </c>
      <c r="AF217" s="308" t="str">
        <f ca="1">IF(AND(ISNUMBER($A217),ISNUMBER(AF$1)),IF(OFFSET(CountryData!$A$1,'Quality check'!$A217-1,'Quality check'!AF$1-1)=0,"",OFFSET(CountryData!$A$1,'Quality check'!$A217-1,'Quality check'!AF$1-1)),"")</f>
        <v/>
      </c>
      <c r="AG217" s="203" t="str">
        <f ca="1">IF(AND(ISNUMBER($A217),ISNUMBER(AG$1)),IF(OFFSET(CountryData!$A$1,'Quality check'!$A217-1,'Quality check'!AG$1-1)=0,"",OFFSET(CountryData!$A$1,'Quality check'!$A217-1,'Quality check'!AG$1-1)),"")</f>
        <v/>
      </c>
      <c r="AH217" s="203" t="str">
        <f ca="1">IF(AND(ISNUMBER($A217),ISNUMBER(AH$1)),IF(OFFSET(CountryData!$A$1,'Quality check'!$A217-1,'Quality check'!AH$1-1)=0,"",OFFSET(CountryData!$A$1,'Quality check'!$A217-1,'Quality check'!AH$1-1)),"")</f>
        <v/>
      </c>
      <c r="AI217" s="203" t="str">
        <f ca="1">IF(AND(ISNUMBER($A217),ISNUMBER(AI$1)),IF(OFFSET(CountryData!$A$1,'Quality check'!$A217-1,'Quality check'!AI$1-1)=0,"",OFFSET(CountryData!$A$1,'Quality check'!$A217-1,'Quality check'!AI$1-1)),"")</f>
        <v/>
      </c>
      <c r="AJ217" s="202" t="str">
        <f ca="1">IF(AND(ISNUMBER($A217),ISNUMBER(AJ$1)),IF(OFFSET(CountryData!$A$1,'Quality check'!$A217-1,'Quality check'!AJ$1-1)=0,"",OFFSET(CountryData!$A$1,'Quality check'!$A217-1,'Quality check'!AJ$1-1)),"")</f>
        <v/>
      </c>
      <c r="AK217" s="202" t="str">
        <f ca="1">IF(AND(ISNUMBER($A217),ISNUMBER(AK$1)),IF(OFFSET(CountryData!$A$1,'Quality check'!$A217-1,'Quality check'!AK$1-1)=0,"",OFFSET(CountryData!$A$1,'Quality check'!$A217-1,'Quality check'!AK$1-1)),"")</f>
        <v/>
      </c>
      <c r="AL217" s="202" t="str">
        <f ca="1">IF(AND(ISNUMBER($A217),ISNUMBER(AL$1)),IF(OFFSET(CountryData!$A$1,'Quality check'!$A217-1,'Quality check'!AL$1-1)=0,"",OFFSET(CountryData!$A$1,'Quality check'!$A217-1,'Quality check'!AL$1-1)),"")</f>
        <v/>
      </c>
      <c r="AM217" s="202" t="str">
        <f ca="1">IF(AND(ISNUMBER($A217),ISNUMBER(AM$1)),IF(OFFSET(CountryData!$A$1,'Quality check'!$A217-1,'Quality check'!AM$1-1)=0,"",OFFSET(CountryData!$A$1,'Quality check'!$A217-1,'Quality check'!AM$1-1)),"")</f>
        <v/>
      </c>
      <c r="AN217" s="202" t="str">
        <f ca="1">IF(AND(ISNUMBER($A217),ISNUMBER(AN$1)),IF(OFFSET(CountryData!$A$1,'Quality check'!$A217-1,'Quality check'!AN$1-1)=0,"",OFFSET(CountryData!$A$1,'Quality check'!$A217-1,'Quality check'!AN$1-1)),"")</f>
        <v/>
      </c>
      <c r="AO217" s="203" t="str">
        <f ca="1">IF(AND(ISNUMBER($A217),ISNUMBER(AO$1)),IF(OFFSET(CountryData!$A$1,'Quality check'!$A217-1,'Quality check'!AO$1-1)=0,"",OFFSET(CountryData!$A$1,'Quality check'!$A217-1,'Quality check'!AO$1-1)),"")</f>
        <v/>
      </c>
      <c r="AP217" s="203" t="str">
        <f ca="1">IF(AND(ISNUMBER($A217),ISNUMBER(AP$1)),IF(OFFSET(CountryData!$A$1,'Quality check'!$A217-1,'Quality check'!AP$1-1)=0,"",OFFSET(CountryData!$A$1,'Quality check'!$A217-1,'Quality check'!AP$1-1)),"")</f>
        <v/>
      </c>
      <c r="AQ217" s="202" t="str">
        <f ca="1">IF(AND(ISNUMBER($A217),ISNUMBER(AQ$1)),IF(OFFSET(CountryData!$A$1,'Quality check'!$A217-1,'Quality check'!AQ$1-1)=0,"",OFFSET(CountryData!$A$1,'Quality check'!$A217-1,'Quality check'!AQ$1-1)),"")</f>
        <v/>
      </c>
      <c r="AR217" s="202" t="str">
        <f ca="1">IF(AND(ISNUMBER($A217),ISNUMBER(AR$1)),IF(OFFSET(CountryData!$A$1,'Quality check'!$A217-1,'Quality check'!AR$1-1)=0,"",OFFSET(CountryData!$A$1,'Quality check'!$A217-1,'Quality check'!AR$1-1)),"")</f>
        <v/>
      </c>
      <c r="AS217" s="202" t="str">
        <f ca="1">IF(AND(ISNUMBER($A217),ISNUMBER(AS$1)),IF(OFFSET(CountryData!$A$1,'Quality check'!$A217-1,'Quality check'!AS$1-1)=0,"",OFFSET(CountryData!$A$1,'Quality check'!$A217-1,'Quality check'!AS$1-1)),"")</f>
        <v/>
      </c>
      <c r="AT217" s="202" t="str">
        <f ca="1">IF(AND(ISNUMBER($A217),ISNUMBER(AT$1)),IF(OFFSET(CountryData!$A$1,'Quality check'!$A217-1,'Quality check'!AT$1-1)=0,"",OFFSET(CountryData!$A$1,'Quality check'!$A217-1,'Quality check'!AT$1-1)),"")</f>
        <v/>
      </c>
      <c r="AU217" s="202" t="str">
        <f ca="1">IF(AND(ISNUMBER($A217),ISNUMBER(AU$1)),IF(OFFSET(CountryData!$A$1,'Quality check'!$A217-1,'Quality check'!AU$1-1)=0,"",OFFSET(CountryData!$A$1,'Quality check'!$A217-1,'Quality check'!AU$1-1)),"")</f>
        <v/>
      </c>
      <c r="AV217" s="202" t="str">
        <f ca="1">IF(AND(ISNUMBER($A217),ISNUMBER(AV$1)),IF(OFFSET(CountryData!$A$1,'Quality check'!$A217-1,'Quality check'!AV$1-1)=0,"",OFFSET(CountryData!$A$1,'Quality check'!$A217-1,'Quality check'!AV$1-1)),"")</f>
        <v/>
      </c>
      <c r="AW217" s="203" t="str">
        <f ca="1">IF(AND(ISNUMBER($A217),ISNUMBER(AW$1)),IF(OFFSET(CountryData!$A$1,'Quality check'!$A217-1,'Quality check'!AW$1-1)=0,"",OFFSET(CountryData!$A$1,'Quality check'!$A217-1,'Quality check'!AW$1-1)),"")</f>
        <v/>
      </c>
      <c r="AX217" s="203" t="str">
        <f ca="1">IF(AND(ISNUMBER($A217),ISNUMBER(AX$1)),IF(OFFSET(CountryData!$A$1,'Quality check'!$A217-1,'Quality check'!AX$1-1)=0,"",OFFSET(CountryData!$A$1,'Quality check'!$A217-1,'Quality check'!AX$1-1)),"")</f>
        <v/>
      </c>
      <c r="AY217" s="202" t="str">
        <f ca="1">IF(AND(ISNUMBER($A217),ISNUMBER(AY$1)),IF(OFFSET(CountryData!$A$1,'Quality check'!$A217-1,'Quality check'!AY$1-1)=0,"",OFFSET(CountryData!$A$1,'Quality check'!$A217-1,'Quality check'!AY$1-1)),"")</f>
        <v/>
      </c>
      <c r="AZ217" s="202" t="str">
        <f ca="1">IF(AND(ISNUMBER($A217),ISNUMBER(AZ$1)),IF(OFFSET(CountryData!$A$1,'Quality check'!$A217-1,'Quality check'!AZ$1-1)=0,"",OFFSET(CountryData!$A$1,'Quality check'!$A217-1,'Quality check'!AZ$1-1)),"")</f>
        <v/>
      </c>
      <c r="BA217" s="202" t="str">
        <f ca="1">IF(AND(ISNUMBER($A217),ISNUMBER(BA$1)),IF(OFFSET(CountryData!$A$1,'Quality check'!$A217-1,'Quality check'!BA$1-1)=0,"",OFFSET(CountryData!$A$1,'Quality check'!$A217-1,'Quality check'!BA$1-1)),"")</f>
        <v/>
      </c>
      <c r="BB217" s="202" t="str">
        <f ca="1">IF(AND(ISNUMBER($A217),ISNUMBER(BB$1)),IF(OFFSET(CountryData!$A$1,'Quality check'!$A217-1,'Quality check'!BB$1-1)=0,"",OFFSET(CountryData!$A$1,'Quality check'!$A217-1,'Quality check'!BB$1-1)),"")</f>
        <v/>
      </c>
      <c r="BC217" s="202" t="str">
        <f ca="1">IF(AND(ISNUMBER($A217),ISNUMBER(BC$1)),IF(OFFSET(CountryData!$A$1,'Quality check'!$A217-1,'Quality check'!BC$1-1)=0,"",OFFSET(CountryData!$A$1,'Quality check'!$A217-1,'Quality check'!BC$1-1)),"")</f>
        <v/>
      </c>
      <c r="BD217" s="313" t="str">
        <f ca="1">IF(AND(ISNUMBER($A217),ISNUMBER(BD$1)),IF(OFFSET(CountryData!$A$1,'Quality check'!$A217-1,'Quality check'!BD$1-1)=0,"",OFFSET(CountryData!$A$1,'Quality check'!$A217-1,'Quality check'!BD$1-1)),"")</f>
        <v/>
      </c>
      <c r="BE217" s="313" t="str">
        <f ca="1">IF(AND(ISNUMBER($A217),ISNUMBER(BE$1)),IF(OFFSET(CountryData!$A$1,'Quality check'!$A217-1,'Quality check'!BE$1-1)=0,"",OFFSET(CountryData!$A$1,'Quality check'!$A217-1,'Quality check'!BE$1-1)),"")</f>
        <v/>
      </c>
      <c r="BF217" s="313" t="str">
        <f ca="1">IF(AND(ISNUMBER($A217),ISNUMBER(BF$1)),IF(OFFSET(CountryData!$A$1,'Quality check'!$A217-1,'Quality check'!BF$1-1)=0,"",OFFSET(CountryData!$A$1,'Quality check'!$A217-1,'Quality check'!BF$1-1)),"")</f>
        <v/>
      </c>
      <c r="BG217" s="203" t="str">
        <f ca="1">IF(AND(ISNUMBER($A217),ISNUMBER(BG$1)),IF(OFFSET(CountryData!$A$1,'Quality check'!$A217-1,'Quality check'!BG$1-1)=0,"",OFFSET(CountryData!$A$1,'Quality check'!$A217-1,'Quality check'!BG$1-1)),"")</f>
        <v/>
      </c>
      <c r="BH217" s="202" t="str">
        <f ca="1">IF(AND(ISNUMBER($A217),ISNUMBER(BH$1)),IF(OFFSET(CountryData!$A$1,'Quality check'!$A217-1,'Quality check'!BH$1-1)=0,"",OFFSET(CountryData!$A$1,'Quality check'!$A217-1,'Quality check'!BH$1-1)),"")</f>
        <v/>
      </c>
      <c r="BI217" s="203" t="str">
        <f ca="1">IF(AND(ISNUMBER($A217),ISNUMBER(BI$1)),IF(OFFSET(CountryData!$A$1,'Quality check'!$A217-1,'Quality check'!BI$1-1)=0,"",OFFSET(CountryData!$A$1,'Quality check'!$A217-1,'Quality check'!BI$1-1)),"")</f>
        <v/>
      </c>
      <c r="BJ217" s="202" t="str">
        <f ca="1">IF(AND(ISNUMBER($A217),ISNUMBER(BJ$1)),IF(OFFSET(CountryData!$A$1,'Quality check'!$A217-1,'Quality check'!BJ$1-1)=0,"",OFFSET(CountryData!$A$1,'Quality check'!$A217-1,'Quality check'!BJ$1-1)),"")</f>
        <v/>
      </c>
      <c r="BK217" s="202" t="str">
        <f ca="1">IF(AND(ISNUMBER($A217),ISNUMBER(BK$1)),IF(OFFSET(CountryData!$A$1,'Quality check'!$A217-1,'Quality check'!BK$1-1)=0,"",OFFSET(CountryData!$A$1,'Quality check'!$A217-1,'Quality check'!BK$1-1)),"")</f>
        <v/>
      </c>
      <c r="BL217" s="308" t="str">
        <f ca="1">IF(AND(ISNUMBER($A217),ISNUMBER(BL$1)),IF(OFFSET(CountryData!$A$1,'Quality check'!$A217-1,'Quality check'!BL$1-1)=0,"",OFFSET(CountryData!$A$1,'Quality check'!$A217-1,'Quality check'!BL$1-1)),"")</f>
        <v/>
      </c>
      <c r="BM217" s="308" t="str">
        <f ca="1">IF(AND(ISNUMBER($A217),ISNUMBER(BM$1)),IF(OFFSET(CountryData!$A$1,'Quality check'!$A217-1,'Quality check'!BM$1-1)=0,"",OFFSET(CountryData!$A$1,'Quality check'!$A217-1,'Quality check'!BM$1-1)),"")</f>
        <v/>
      </c>
      <c r="BN217" s="308" t="str">
        <f ca="1">IF(AND(ISNUMBER($A217),ISNUMBER(BN$1)),IF(OFFSET(CountryData!$A$1,'Quality check'!$A217-1,'Quality check'!BN$1-1)=0,"",OFFSET(CountryData!$A$1,'Quality check'!$A217-1,'Quality check'!BN$1-1)),"")</f>
        <v/>
      </c>
      <c r="BO217" s="308" t="str">
        <f ca="1">IF(AND(ISNUMBER($A217),ISNUMBER(BO$1)),IF(OFFSET(CountryData!$A$1,'Quality check'!$A217-1,'Quality check'!BO$1-1)=0,"",OFFSET(CountryData!$A$1,'Quality check'!$A217-1,'Quality check'!BO$1-1)),"")</f>
        <v/>
      </c>
      <c r="BP217" s="308" t="str">
        <f ca="1">IF(AND(ISNUMBER($A217),ISNUMBER(BP$1)),IF(OFFSET(CountryData!$A$1,'Quality check'!$A217-1,'Quality check'!BP$1-1)=0,"",OFFSET(CountryData!$A$1,'Quality check'!$A217-1,'Quality check'!BP$1-1)),"")</f>
        <v/>
      </c>
      <c r="BQ217" s="308" t="str">
        <f ca="1">IF(AND(ISNUMBER($A217),ISNUMBER(BQ$1)),IF(OFFSET(CountryData!$A$1,'Quality check'!$A217-1,'Quality check'!BQ$1-1)=0,"",OFFSET(CountryData!$A$1,'Quality check'!$A217-1,'Quality check'!BQ$1-1)),"")</f>
        <v/>
      </c>
      <c r="BR217" s="308" t="str">
        <f ca="1">IF(AND(ISNUMBER($A217),ISNUMBER(BR$1)),IF(OFFSET(CountryData!$A$1,'Quality check'!$A217-1,'Quality check'!BR$1-1)=0,"",OFFSET(CountryData!$A$1,'Quality check'!$A217-1,'Quality check'!BR$1-1)),"")</f>
        <v/>
      </c>
      <c r="BS217" s="308" t="str">
        <f ca="1">IF(AND(ISNUMBER($A217),ISNUMBER(BS$1)),IF(OFFSET(CountryData!$A$1,'Quality check'!$A217-1,'Quality check'!BS$1-1)=0,"",OFFSET(CountryData!$A$1,'Quality check'!$A217-1,'Quality check'!BS$1-1)),"")</f>
        <v/>
      </c>
      <c r="BT217" s="308" t="str">
        <f ca="1">IF(AND(ISNUMBER($A217),ISNUMBER(BT$1)),IF(OFFSET(CountryData!$A$1,'Quality check'!$A217-1,'Quality check'!BT$1-1)=0,"",OFFSET(CountryData!$A$1,'Quality check'!$A217-1,'Quality check'!BT$1-1)),"")</f>
        <v/>
      </c>
      <c r="BU217" s="308" t="str">
        <f ca="1">IF(AND(ISNUMBER($A217),ISNUMBER(BU$1)),IF(OFFSET(CountryData!$A$1,'Quality check'!$A217-1,'Quality check'!BU$1-1)=0,"",OFFSET(CountryData!$A$1,'Quality check'!$A217-1,'Quality check'!BU$1-1)),"")</f>
        <v/>
      </c>
      <c r="BV217" s="308" t="str">
        <f ca="1">IF(AND(ISNUMBER($A217),ISNUMBER(BV$1)),IF(OFFSET(CountryData!$A$1,'Quality check'!$A217-1,'Quality check'!BV$1-1)=0,"",OFFSET(CountryData!$A$1,'Quality check'!$A217-1,'Quality check'!BV$1-1)),"")</f>
        <v/>
      </c>
      <c r="BW217" s="308" t="str">
        <f ca="1">IF(AND(ISNUMBER($A217),ISNUMBER(BW$1)),IF(OFFSET(CountryData!$A$1,'Quality check'!$A217-1,'Quality check'!BW$1-1)=0,"",OFFSET(CountryData!$A$1,'Quality check'!$A217-1,'Quality check'!BW$1-1)),"")</f>
        <v/>
      </c>
      <c r="BX217" s="202" t="str">
        <f ca="1">IF(AND(ISNUMBER($A217),ISNUMBER(BX$1)),IF(OFFSET(CountryData!$A$1,'Quality check'!$A217-1,'Quality check'!BX$1-1)=0,"",OFFSET(CountryData!$A$1,'Quality check'!$A217-1,'Quality check'!BX$1-1)),"")</f>
        <v/>
      </c>
      <c r="BY217" s="308" t="str">
        <f ca="1">IF(AND(ISNUMBER($A217),ISNUMBER(BY$1)),IF(OFFSET(CountryData!$A$1,'Quality check'!$A217-1,'Quality check'!BY$1-1)=0,"",OFFSET(CountryData!$A$1,'Quality check'!$A217-1,'Quality check'!BY$1-1)),"")</f>
        <v/>
      </c>
      <c r="BZ217" s="308" t="str">
        <f ca="1">IF(AND(ISNUMBER($A217),ISNUMBER(BZ$1)),IF(OFFSET(CountryData!$A$1,'Quality check'!$A217-1,'Quality check'!BZ$1-1)=0,"",OFFSET(CountryData!$A$1,'Quality check'!$A217-1,'Quality check'!BZ$1-1)),"")</f>
        <v/>
      </c>
      <c r="CA217" s="308" t="str">
        <f ca="1">IF(AND(ISNUMBER($A217),ISNUMBER(CA$1)),IF(OFFSET(CountryData!$A$1,'Quality check'!$A217-1,'Quality check'!CA$1-1)=0,"",OFFSET(CountryData!$A$1,'Quality check'!$A217-1,'Quality check'!CA$1-1)),"")</f>
        <v/>
      </c>
      <c r="CB217" s="308" t="str">
        <f ca="1">IF(AND(ISNUMBER($A217),ISNUMBER(CB$1)),IF(OFFSET(CountryData!$A$1,'Quality check'!$A217-1,'Quality check'!CB$1-1)=0,"",OFFSET(CountryData!$A$1,'Quality check'!$A217-1,'Quality check'!CB$1-1)),"")</f>
        <v/>
      </c>
      <c r="CC217" s="308" t="str">
        <f ca="1">IF(AND(ISNUMBER($A217),ISNUMBER(CC$1)),IF(OFFSET(CountryData!$A$1,'Quality check'!$A217-1,'Quality check'!CC$1-1)=0,"",OFFSET(CountryData!$A$1,'Quality check'!$A217-1,'Quality check'!CC$1-1)),"")</f>
        <v/>
      </c>
      <c r="CD217" s="308" t="str">
        <f ca="1">IF(AND(ISNUMBER($A217),ISNUMBER(CD$1)),IF(OFFSET(CountryData!$A$1,'Quality check'!$A217-1,'Quality check'!CD$1-1)=0,"",OFFSET(CountryData!$A$1,'Quality check'!$A217-1,'Quality check'!CD$1-1)),"")</f>
        <v/>
      </c>
      <c r="CE217" s="308" t="str">
        <f ca="1">IF(AND(ISNUMBER($A217),ISNUMBER(CE$1)),IF(OFFSET(CountryData!$A$1,'Quality check'!$A217-1,'Quality check'!CE$1-1)=0,"",OFFSET(CountryData!$A$1,'Quality check'!$A217-1,'Quality check'!CE$1-1)),"")</f>
        <v/>
      </c>
      <c r="CF217" s="308" t="str">
        <f ca="1">IF(AND(ISNUMBER($A217),ISNUMBER(CF$1)),IF(OFFSET(CountryData!$A$1,'Quality check'!$A217-1,'Quality check'!CF$1-1)=0,"",OFFSET(CountryData!$A$1,'Quality check'!$A217-1,'Quality check'!CF$1-1)),"")</f>
        <v/>
      </c>
      <c r="CG217" s="308" t="str">
        <f ca="1">IF(AND(ISNUMBER($A217),ISNUMBER(CG$1)),IF(OFFSET(CountryData!$A$1,'Quality check'!$A217-1,'Quality check'!CG$1-1)=0,"",OFFSET(CountryData!$A$1,'Quality check'!$A217-1,'Quality check'!CG$1-1)),"")</f>
        <v/>
      </c>
      <c r="CH217" s="308" t="str">
        <f ca="1">IF(AND(ISNUMBER($A217),ISNUMBER(CH$1)),IF(OFFSET(CountryData!$A$1,'Quality check'!$A217-1,'Quality check'!CH$1-1)=0,"",OFFSET(CountryData!$A$1,'Quality check'!$A217-1,'Quality check'!CH$1-1)),"")</f>
        <v/>
      </c>
      <c r="CI217" s="308" t="str">
        <f ca="1">IF(AND(ISNUMBER($A217),ISNUMBER(CI$1)),IF(OFFSET(CountryData!$A$1,'Quality check'!$A217-1,'Quality check'!CI$1-1)=0,"",OFFSET(CountryData!$A$1,'Quality check'!$A217-1,'Quality check'!CI$1-1)),"")</f>
        <v/>
      </c>
      <c r="CJ217" s="308" t="str">
        <f ca="1">IF(AND(ISNUMBER($A217),ISNUMBER(CJ$1)),IF(OFFSET(CountryData!$A$1,'Quality check'!$A217-1,'Quality check'!CJ$1-1)=0,"",OFFSET(CountryData!$A$1,'Quality check'!$A217-1,'Quality check'!CJ$1-1)),"")</f>
        <v/>
      </c>
      <c r="CK217" s="202" t="str">
        <f ca="1">IF(AND(ISNUMBER($A217),ISNUMBER(CK$1)),IF(OFFSET(CountryData!$A$1,'Quality check'!$A217-1,'Quality check'!CK$1-1)=0,"",OFFSET(CountryData!$A$1,'Quality check'!$A217-1,'Quality check'!CK$1-1)),"")</f>
        <v/>
      </c>
      <c r="CL217" s="308" t="str">
        <f ca="1">IF(AND(ISNUMBER($A217),ISNUMBER(CL$1)),IF(OFFSET(CountryData!$A$1,'Quality check'!$A217-1,'Quality check'!CL$1-1)=0,"",OFFSET(CountryData!$A$1,'Quality check'!$A217-1,'Quality check'!CL$1-1)),"")</f>
        <v/>
      </c>
      <c r="CM217" s="308" t="str">
        <f ca="1">IF(AND(ISNUMBER($A217),ISNUMBER(CM$1)),IF(OFFSET(CountryData!$A$1,'Quality check'!$A217-1,'Quality check'!CM$1-1)=0,"",OFFSET(CountryData!$A$1,'Quality check'!$A217-1,'Quality check'!CM$1-1)),"")</f>
        <v/>
      </c>
      <c r="CN217" s="308" t="str">
        <f ca="1">IF(AND(ISNUMBER($A217),ISNUMBER(CN$1)),IF(OFFSET(CountryData!$A$1,'Quality check'!$A217-1,'Quality check'!CN$1-1)=0,"",OFFSET(CountryData!$A$1,'Quality check'!$A217-1,'Quality check'!CN$1-1)),"")</f>
        <v/>
      </c>
      <c r="CO217" s="308" t="str">
        <f ca="1">IF(AND(ISNUMBER($A217),ISNUMBER(CO$1)),IF(OFFSET(CountryData!$A$1,'Quality check'!$A217-1,'Quality check'!CO$1-1)=0,"",OFFSET(CountryData!$A$1,'Quality check'!$A217-1,'Quality check'!CO$1-1)),"")</f>
        <v/>
      </c>
      <c r="CP217" s="308" t="str">
        <f ca="1">IF(AND(ISNUMBER($A217),ISNUMBER(CP$1)),IF(OFFSET(CountryData!$A$1,'Quality check'!$A217-1,'Quality check'!CP$1-1)=0,"",OFFSET(CountryData!$A$1,'Quality check'!$A217-1,'Quality check'!CP$1-1)),"")</f>
        <v/>
      </c>
      <c r="CQ217" s="308" t="str">
        <f ca="1">IF(AND(ISNUMBER($A217),ISNUMBER(CQ$1)),IF(OFFSET(CountryData!$A$1,'Quality check'!$A217-1,'Quality check'!CQ$1-1)=0,"",OFFSET(CountryData!$A$1,'Quality check'!$A217-1,'Quality check'!CQ$1-1)),"")</f>
        <v/>
      </c>
      <c r="CR217" s="203" t="str">
        <f ca="1">IF(AND(ISNUMBER($A217),ISNUMBER(CR$1)),IF(OFFSET(CountryData!$A$1,'Quality check'!$A217-1,'Quality check'!CR$1-1)=0,"",OFFSET(CountryData!$A$1,'Quality check'!$A217-1,'Quality check'!CR$1-1)),"")</f>
        <v/>
      </c>
      <c r="CS217" s="203" t="str">
        <f ca="1">IF(AND(ISNUMBER($A217),ISNUMBER(CS$1)),IF(OFFSET(CountryData!$A$1,'Quality check'!$A217-1,'Quality check'!CS$1-1)=0,"",OFFSET(CountryData!$A$1,'Quality check'!$A217-1,'Quality check'!CS$1-1)),"")</f>
        <v/>
      </c>
      <c r="CT217" s="203" t="str">
        <f ca="1">IF(AND(ISNUMBER($A217),ISNUMBER(CT$1)),IF(OFFSET(CountryData!$A$1,'Quality check'!$A217-1,'Quality check'!CT$1-1)=0,"",OFFSET(CountryData!$A$1,'Quality check'!$A217-1,'Quality check'!CT$1-1)),"")</f>
        <v/>
      </c>
      <c r="CU217" s="203" t="str">
        <f ca="1">IF(AND(ISNUMBER($A217),ISNUMBER(CU$1)),IF(OFFSET(CountryData!$A$1,'Quality check'!$A217-1,'Quality check'!CU$1-1)=0,"",OFFSET(CountryData!$A$1,'Quality check'!$A217-1,'Quality check'!CU$1-1)),"")</f>
        <v/>
      </c>
      <c r="CV217" s="203" t="str">
        <f ca="1">IF(AND(ISNUMBER($A217),ISNUMBER(CV$1)),IF(OFFSET(CountryData!$A$1,'Quality check'!$A217-1,'Quality check'!CV$1-1)=0,"",OFFSET(CountryData!$A$1,'Quality check'!$A217-1,'Quality check'!CV$1-1)),"")</f>
        <v/>
      </c>
      <c r="CW217" s="203" t="str">
        <f ca="1">IF(AND(ISNUMBER($A217),ISNUMBER(CW$1)),IF(OFFSET(CountryData!$A$1,'Quality check'!$A217-1,'Quality check'!CW$1-1)=0,"",OFFSET(CountryData!$A$1,'Quality check'!$A217-1,'Quality check'!CW$1-1)),"")</f>
        <v/>
      </c>
      <c r="CX217" s="203" t="str">
        <f ca="1">IF(AND(ISNUMBER($A217),ISNUMBER(CX$1)),IF(OFFSET(CountryData!$A$1,'Quality check'!$A217-1,'Quality check'!CX$1-1)=0,"",OFFSET(CountryData!$A$1,'Quality check'!$A217-1,'Quality check'!CX$1-1)),"")</f>
        <v/>
      </c>
      <c r="CY217" s="203" t="str">
        <f ca="1">IF(AND(ISNUMBER($A217),ISNUMBER(CY$1)),IF(OFFSET(CountryData!$A$1,'Quality check'!$A217-1,'Quality check'!CY$1-1)=0,"",OFFSET(CountryData!$A$1,'Quality check'!$A217-1,'Quality check'!CY$1-1)),"")</f>
        <v/>
      </c>
      <c r="CZ217" s="308" t="str">
        <f ca="1">IF(AND(ISNUMBER($A217),ISNUMBER(CZ$1)),IF(OFFSET(CountryData!$A$1,'Quality check'!$A217-1,'Quality check'!CZ$1-1)=0,"",OFFSET(CountryData!$A$1,'Quality check'!$A217-1,'Quality check'!CZ$1-1)),"")</f>
        <v/>
      </c>
      <c r="DA217" s="308" t="str">
        <f ca="1">IF(AND(ISNUMBER($A217),ISNUMBER(DA$1)),IF(OFFSET(CountryData!$A$1,'Quality check'!$A217-1,'Quality check'!DA$1-1)=0,"",OFFSET(CountryData!$A$1,'Quality check'!$A217-1,'Quality check'!DA$1-1)),"")</f>
        <v/>
      </c>
      <c r="DB217" s="202" t="str">
        <f ca="1">IF(AND(ISNUMBER($A217),ISNUMBER(DB$1)),IF(OFFSET(CountryData!$A$1,'Quality check'!$A217-1,'Quality check'!DB$1-1)=0,"",OFFSET(CountryData!$A$1,'Quality check'!$A217-1,'Quality check'!DB$1-1)),"")</f>
        <v/>
      </c>
      <c r="DC217" s="308" t="str">
        <f ca="1">IF(AND(ISNUMBER($A217),ISNUMBER(DC$1)),IF(OFFSET(CountryData!$A$1,'Quality check'!$A217-1,'Quality check'!DC$1-1)=0,"",OFFSET(CountryData!$A$1,'Quality check'!$A217-1,'Quality check'!DC$1-1)),"")</f>
        <v/>
      </c>
      <c r="DD217" s="308" t="str">
        <f ca="1">IF(AND(ISNUMBER($A217),ISNUMBER(DD$1)),IF(OFFSET(CountryData!$A$1,'Quality check'!$A217-1,'Quality check'!DD$1-1)=0,"",OFFSET(CountryData!$A$1,'Quality check'!$A217-1,'Quality check'!DD$1-1)),"")</f>
        <v/>
      </c>
      <c r="DE217" s="202" t="str">
        <f ca="1">IF(AND(ISNUMBER($A217),ISNUMBER(DE$1)),IF(OFFSET(CountryData!$A$1,'Quality check'!$A217-1,'Quality check'!DE$1-1)=0,"",OFFSET(CountryData!$A$1,'Quality check'!$A217-1,'Quality check'!DE$1-1)),"")</f>
        <v/>
      </c>
      <c r="DF217" s="203" t="str">
        <f ca="1">IF(AND(ISNUMBER($A217),ISNUMBER(DF$1)),IF(OFFSET(CountryData!$A$1,'Quality check'!$A217-1,'Quality check'!DF$1-1)=0,"",OFFSET(CountryData!$A$1,'Quality check'!$A217-1,'Quality check'!DF$1-1)),"")</f>
        <v/>
      </c>
      <c r="DG217" s="308" t="str">
        <f ca="1">IF(AND(ISNUMBER($A217),ISNUMBER(DG$1)),IF(OFFSET(CountryData!$A$1,'Quality check'!$A217-1,'Quality check'!DG$1-1)=0,"",OFFSET(CountryData!$A$1,'Quality check'!$A217-1,'Quality check'!DG$1-1)),"")</f>
        <v/>
      </c>
      <c r="DH217" s="203" t="str">
        <f ca="1">IF(AND(ISNUMBER($A217),ISNUMBER(DH$1)),IF(OFFSET(CountryData!$A$1,'Quality check'!$A217-1,'Quality check'!DH$1-1)=0,"",OFFSET(CountryData!$A$1,'Quality check'!$A217-1,'Quality check'!DH$1-1)),"")</f>
        <v/>
      </c>
      <c r="DI217" s="308" t="str">
        <f ca="1">IF(AND(ISNUMBER($A217),ISNUMBER(DI$1)),IF(OFFSET(CountryData!$A$1,'Quality check'!$A217-1,'Quality check'!DI$1-1)=0,"",OFFSET(CountryData!$A$1,'Quality check'!$A217-1,'Quality check'!DI$1-1)),"")</f>
        <v/>
      </c>
      <c r="DJ217" s="308" t="str">
        <f ca="1">IF(AND(ISNUMBER($A217),ISNUMBER(DJ$1)),IF(OFFSET(CountryData!$A$1,'Quality check'!$A217-1,'Quality check'!DJ$1-1)=0,"",OFFSET(CountryData!$A$1,'Quality check'!$A217-1,'Quality check'!DJ$1-1)),"")</f>
        <v/>
      </c>
      <c r="DK217" s="203" t="str">
        <f ca="1">IF(AND(ISNUMBER($A217),ISNUMBER(DK$1)),IF(OFFSET(CountryData!$A$1,'Quality check'!$A217-1,'Quality check'!DK$1-1)=0,"",OFFSET(CountryData!$A$1,'Quality check'!$A217-1,'Quality check'!DK$1-1)),"")</f>
        <v/>
      </c>
      <c r="DL217" s="203" t="str">
        <f ca="1">IF(AND(ISNUMBER($A217),ISNUMBER(DL$1)),IF(OFFSET(CountryData!$A$1,'Quality check'!$A217-1,'Quality check'!DL$1-1)=0,"",OFFSET(CountryData!$A$1,'Quality check'!$A217-1,'Quality check'!DL$1-1)),"")</f>
        <v/>
      </c>
      <c r="DM217" s="203" t="str">
        <f ca="1">IF(AND(ISNUMBER($A217),ISNUMBER(DM$1)),IF(OFFSET(CountryData!$A$1,'Quality check'!$A217-1,'Quality check'!DM$1-1)=0,"",OFFSET(CountryData!$A$1,'Quality check'!$A217-1,'Quality check'!DM$1-1)),"")</f>
        <v/>
      </c>
      <c r="DN217" s="203" t="str">
        <f ca="1">IF(AND(ISNUMBER($A217),ISNUMBER(DN$1)),IF(OFFSET(CountryData!$A$1,'Quality check'!$A217-1,'Quality check'!DN$1-1)=0,"",OFFSET(CountryData!$A$1,'Quality check'!$A217-1,'Quality check'!DN$1-1)),"")</f>
        <v/>
      </c>
      <c r="DO217" t="str">
        <f ca="1">IF(AND(ISNUMBER($A217),ISNUMBER(DO$1)),IF(OFFSET(CountryData!$A$1,'Quality check'!$A217-1,'Quality check'!DO$1-1)=0,"",OFFSET(CountryData!$A$1,'Quality check'!$A217-1,'Quality check'!DO$1-1)),"")</f>
        <v/>
      </c>
      <c r="DP217" t="str">
        <f ca="1">IF(AND(ISNUMBER($A217),ISNUMBER(DP$1)),IF(OFFSET(CountryData!$A$1,'Quality check'!$A217-1,'Quality check'!DP$1-1)=0,"",OFFSET(CountryData!$A$1,'Quality check'!$A217-1,'Quality check'!DP$1-1)),"")</f>
        <v/>
      </c>
      <c r="EF217" t="str">
        <f t="shared" si="17"/>
        <v/>
      </c>
      <c r="EG217" t="str">
        <f t="shared" si="18"/>
        <v/>
      </c>
      <c r="EH217" t="str">
        <f t="shared" si="16"/>
        <v/>
      </c>
    </row>
    <row r="218" spans="1:138" x14ac:dyDescent="0.25">
      <c r="A218" s="114" t="str">
        <f>IF(ISNUMBER(MATCH(C218,CountryData!$EM:$EM,0)),MATCH(C218,CountryData!$EM:$EM,0),"")</f>
        <v/>
      </c>
      <c r="F218" s="203" t="str">
        <f ca="1">IF(AND(ISNUMBER($A218),ISNUMBER(F$1)),IF(OFFSET(CountryData!$A$1,'Quality check'!$A218-1,'Quality check'!F$1-1)=0,"",OFFSET(CountryData!$A$1,'Quality check'!$A218-1,'Quality check'!F$1-1)),"")</f>
        <v/>
      </c>
      <c r="G218" s="203" t="str">
        <f ca="1">IF(AND(ISNUMBER($A218),ISNUMBER(G$1)),IF(OFFSET(CountryData!$A$1,'Quality check'!$A218-1,'Quality check'!G$1-1)=0,"",OFFSET(CountryData!$A$1,'Quality check'!$A218-1,'Quality check'!G$1-1)),"")</f>
        <v/>
      </c>
      <c r="H218" s="202" t="str">
        <f ca="1">IF(AND(ISNUMBER($A218),ISNUMBER(H$1)),IF(OFFSET(CountryData!$A$1,'Quality check'!$A218-1,'Quality check'!H$1-1)=0,"",OFFSET(CountryData!$A$1,'Quality check'!$A218-1,'Quality check'!H$1-1)),"")</f>
        <v/>
      </c>
      <c r="I218" s="202" t="str">
        <f ca="1">IF(AND(ISNUMBER($A218),ISNUMBER(I$1)),IF(OFFSET(CountryData!$A$1,'Quality check'!$A218-1,'Quality check'!I$1-1)=0,"",OFFSET(CountryData!$A$1,'Quality check'!$A218-1,'Quality check'!I$1-1)),"")</f>
        <v/>
      </c>
      <c r="J218" s="203" t="str">
        <f ca="1">IF(AND(ISNUMBER($A218),ISNUMBER(J$1)),IF(OFFSET(CountryData!$A$1,'Quality check'!$A218-1,'Quality check'!J$1-1)=0,"",OFFSET(CountryData!$A$1,'Quality check'!$A218-1,'Quality check'!J$1-1)),"")</f>
        <v/>
      </c>
      <c r="K218" s="203" t="str">
        <f ca="1">IF(AND(ISNUMBER($A218),ISNUMBER(K$1)),IF(OFFSET(CountryData!$A$1,'Quality check'!$A218-1,'Quality check'!K$1-1)=0,"",OFFSET(CountryData!$A$1,'Quality check'!$A218-1,'Quality check'!K$1-1)),"")</f>
        <v/>
      </c>
      <c r="L218" s="203" t="str">
        <f ca="1">IF(AND(ISNUMBER($A218),ISNUMBER(L$1)),IF(OFFSET(CountryData!$A$1,'Quality check'!$A218-1,'Quality check'!L$1-1)=0,"",OFFSET(CountryData!$A$1,'Quality check'!$A218-1,'Quality check'!L$1-1)),"")</f>
        <v/>
      </c>
      <c r="M218" s="203" t="str">
        <f ca="1">IF(AND(ISNUMBER($A218),ISNUMBER(M$1)),IF(OFFSET(CountryData!$A$1,'Quality check'!$A218-1,'Quality check'!M$1-1)=0,"",OFFSET(CountryData!$A$1,'Quality check'!$A218-1,'Quality check'!M$1-1)),"")</f>
        <v/>
      </c>
      <c r="N218" s="203" t="str">
        <f ca="1">IF(AND(ISNUMBER($A218),ISNUMBER(N$1)),IF(OFFSET(CountryData!$A$1,'Quality check'!$A218-1,'Quality check'!N$1-1)=0,"",OFFSET(CountryData!$A$1,'Quality check'!$A218-1,'Quality check'!N$1-1)),"")</f>
        <v/>
      </c>
      <c r="O218" s="203" t="str">
        <f ca="1">IF(AND(ISNUMBER($A218),ISNUMBER(O$1)),IF(OFFSET(CountryData!$A$1,'Quality check'!$A218-1,'Quality check'!O$1-1)=0,"",OFFSET(CountryData!$A$1,'Quality check'!$A218-1,'Quality check'!O$1-1)),"")</f>
        <v/>
      </c>
      <c r="P218" s="203" t="str">
        <f ca="1">IF(AND(ISNUMBER($A218),ISNUMBER(P$1)),IF(OFFSET(CountryData!$A$1,'Quality check'!$A218-1,'Quality check'!P$1-1)=0,"",OFFSET(CountryData!$A$1,'Quality check'!$A218-1,'Quality check'!P$1-1)),"")</f>
        <v/>
      </c>
      <c r="Q218" s="203" t="str">
        <f ca="1">IF(AND(ISNUMBER($A218),ISNUMBER(Q$1)),IF(OFFSET(CountryData!$A$1,'Quality check'!$A218-1,'Quality check'!Q$1-1)=0,"",OFFSET(CountryData!$A$1,'Quality check'!$A218-1,'Quality check'!Q$1-1)),"")</f>
        <v/>
      </c>
      <c r="R218" s="203" t="str">
        <f ca="1">IF(AND(ISNUMBER($A218),ISNUMBER(R$1)),IF(OFFSET(CountryData!$A$1,'Quality check'!$A218-1,'Quality check'!R$1-1)=0,"",OFFSET(CountryData!$A$1,'Quality check'!$A218-1,'Quality check'!R$1-1)),"")</f>
        <v/>
      </c>
      <c r="S218" s="203" t="str">
        <f ca="1">IF(AND(ISNUMBER($A218),ISNUMBER(S$1)),IF(OFFSET(CountryData!$A$1,'Quality check'!$A218-1,'Quality check'!S$1-1)=0,"",OFFSET(CountryData!$A$1,'Quality check'!$A218-1,'Quality check'!S$1-1)),"")</f>
        <v/>
      </c>
      <c r="T218" s="202" t="str">
        <f ca="1">IF(AND(ISNUMBER($A218),ISNUMBER(T$1)),IF(OFFSET(CountryData!$A$1,'Quality check'!$A218-1,'Quality check'!T$1-1)=0,"",OFFSET(CountryData!$A$1,'Quality check'!$A218-1,'Quality check'!T$1-1)),"")</f>
        <v/>
      </c>
      <c r="U218" s="203" t="str">
        <f ca="1">IF(AND(ISNUMBER($A218),ISNUMBER(U$1)),IF(OFFSET(CountryData!$A$1,'Quality check'!$A218-1,'Quality check'!U$1-1)=0,"",OFFSET(CountryData!$A$1,'Quality check'!$A218-1,'Quality check'!U$1-1)),"")</f>
        <v/>
      </c>
      <c r="V218" s="203" t="str">
        <f ca="1">IF(AND(ISNUMBER($A218),ISNUMBER(V$1)),IF(OFFSET(CountryData!$A$1,'Quality check'!$A218-1,'Quality check'!V$1-1)=0,"",OFFSET(CountryData!$A$1,'Quality check'!$A218-1,'Quality check'!V$1-1)),"")</f>
        <v/>
      </c>
      <c r="W218" s="202" t="str">
        <f ca="1">IF(AND(ISNUMBER($A218),ISNUMBER(W$1)),IF(OFFSET(CountryData!$A$1,'Quality check'!$A218-1,'Quality check'!W$1-1)=0,"",OFFSET(CountryData!$A$1,'Quality check'!$A218-1,'Quality check'!W$1-1)),"")</f>
        <v/>
      </c>
      <c r="X218" s="202" t="str">
        <f ca="1">IF(AND(ISNUMBER($A218),ISNUMBER(X$1)),IF(OFFSET(CountryData!$A$1,'Quality check'!$A218-1,'Quality check'!X$1-1)=0,"",OFFSET(CountryData!$A$1,'Quality check'!$A218-1,'Quality check'!X$1-1)),"")</f>
        <v/>
      </c>
      <c r="Y218" s="202" t="str">
        <f ca="1">IF(AND(ISNUMBER($A218),ISNUMBER(Y$1)),IF(OFFSET(CountryData!$A$1,'Quality check'!$A218-1,'Quality check'!Y$1-1)=0,"",OFFSET(CountryData!$A$1,'Quality check'!$A218-1,'Quality check'!Y$1-1)),"")</f>
        <v/>
      </c>
      <c r="Z218" s="202" t="str">
        <f ca="1">IF(AND(ISNUMBER($A218),ISNUMBER(Z$1)),IF(OFFSET(CountryData!$A$1,'Quality check'!$A218-1,'Quality check'!Z$1-1)=0,"",OFFSET(CountryData!$A$1,'Quality check'!$A218-1,'Quality check'!Z$1-1)),"")</f>
        <v/>
      </c>
      <c r="AA218" s="203" t="str">
        <f ca="1">IF(AND(ISNUMBER($A218),ISNUMBER(AA$1)),IF(OFFSET(CountryData!$A$1,'Quality check'!$A218-1,'Quality check'!AA$1-1)=0,"",OFFSET(CountryData!$A$1,'Quality check'!$A218-1,'Quality check'!AA$1-1)),"")</f>
        <v/>
      </c>
      <c r="AB218" s="203" t="str">
        <f ca="1">IF(AND(ISNUMBER($A218),ISNUMBER(AB$1)),IF(OFFSET(CountryData!$A$1,'Quality check'!$A218-1,'Quality check'!AB$1-1)=0,"",OFFSET(CountryData!$A$1,'Quality check'!$A218-1,'Quality check'!AB$1-1)),"")</f>
        <v/>
      </c>
      <c r="AC218" s="203" t="str">
        <f ca="1">IF(AND(ISNUMBER($A218),ISNUMBER(AC$1)),IF(OFFSET(CountryData!$A$1,'Quality check'!$A218-1,'Quality check'!AC$1-1)=0,"",OFFSET(CountryData!$A$1,'Quality check'!$A218-1,'Quality check'!AC$1-1)),"")</f>
        <v/>
      </c>
      <c r="AD218" s="203" t="str">
        <f ca="1">IF(AND(ISNUMBER($A218),ISNUMBER(AD$1)),IF(OFFSET(CountryData!$A$1,'Quality check'!$A218-1,'Quality check'!AD$1-1)=0,"",OFFSET(CountryData!$A$1,'Quality check'!$A218-1,'Quality check'!AD$1-1)),"")</f>
        <v/>
      </c>
      <c r="AE218" s="202" t="str">
        <f ca="1">IF(AND(ISNUMBER($A218),ISNUMBER(AE$1)),IF(OFFSET(CountryData!$A$1,'Quality check'!$A218-1,'Quality check'!AE$1-1)=0,"",OFFSET(CountryData!$A$1,'Quality check'!$A218-1,'Quality check'!AE$1-1)),"")</f>
        <v/>
      </c>
      <c r="AF218" s="308" t="str">
        <f ca="1">IF(AND(ISNUMBER($A218),ISNUMBER(AF$1)),IF(OFFSET(CountryData!$A$1,'Quality check'!$A218-1,'Quality check'!AF$1-1)=0,"",OFFSET(CountryData!$A$1,'Quality check'!$A218-1,'Quality check'!AF$1-1)),"")</f>
        <v/>
      </c>
      <c r="AG218" s="203" t="str">
        <f ca="1">IF(AND(ISNUMBER($A218),ISNUMBER(AG$1)),IF(OFFSET(CountryData!$A$1,'Quality check'!$A218-1,'Quality check'!AG$1-1)=0,"",OFFSET(CountryData!$A$1,'Quality check'!$A218-1,'Quality check'!AG$1-1)),"")</f>
        <v/>
      </c>
      <c r="AH218" s="203" t="str">
        <f ca="1">IF(AND(ISNUMBER($A218),ISNUMBER(AH$1)),IF(OFFSET(CountryData!$A$1,'Quality check'!$A218-1,'Quality check'!AH$1-1)=0,"",OFFSET(CountryData!$A$1,'Quality check'!$A218-1,'Quality check'!AH$1-1)),"")</f>
        <v/>
      </c>
      <c r="AI218" s="203" t="str">
        <f ca="1">IF(AND(ISNUMBER($A218),ISNUMBER(AI$1)),IF(OFFSET(CountryData!$A$1,'Quality check'!$A218-1,'Quality check'!AI$1-1)=0,"",OFFSET(CountryData!$A$1,'Quality check'!$A218-1,'Quality check'!AI$1-1)),"")</f>
        <v/>
      </c>
      <c r="AJ218" s="202" t="str">
        <f ca="1">IF(AND(ISNUMBER($A218),ISNUMBER(AJ$1)),IF(OFFSET(CountryData!$A$1,'Quality check'!$A218-1,'Quality check'!AJ$1-1)=0,"",OFFSET(CountryData!$A$1,'Quality check'!$A218-1,'Quality check'!AJ$1-1)),"")</f>
        <v/>
      </c>
      <c r="AK218" s="202" t="str">
        <f ca="1">IF(AND(ISNUMBER($A218),ISNUMBER(AK$1)),IF(OFFSET(CountryData!$A$1,'Quality check'!$A218-1,'Quality check'!AK$1-1)=0,"",OFFSET(CountryData!$A$1,'Quality check'!$A218-1,'Quality check'!AK$1-1)),"")</f>
        <v/>
      </c>
      <c r="AL218" s="202" t="str">
        <f ca="1">IF(AND(ISNUMBER($A218),ISNUMBER(AL$1)),IF(OFFSET(CountryData!$A$1,'Quality check'!$A218-1,'Quality check'!AL$1-1)=0,"",OFFSET(CountryData!$A$1,'Quality check'!$A218-1,'Quality check'!AL$1-1)),"")</f>
        <v/>
      </c>
      <c r="AM218" s="202" t="str">
        <f ca="1">IF(AND(ISNUMBER($A218),ISNUMBER(AM$1)),IF(OFFSET(CountryData!$A$1,'Quality check'!$A218-1,'Quality check'!AM$1-1)=0,"",OFFSET(CountryData!$A$1,'Quality check'!$A218-1,'Quality check'!AM$1-1)),"")</f>
        <v/>
      </c>
      <c r="AN218" s="202" t="str">
        <f ca="1">IF(AND(ISNUMBER($A218),ISNUMBER(AN$1)),IF(OFFSET(CountryData!$A$1,'Quality check'!$A218-1,'Quality check'!AN$1-1)=0,"",OFFSET(CountryData!$A$1,'Quality check'!$A218-1,'Quality check'!AN$1-1)),"")</f>
        <v/>
      </c>
      <c r="AO218" s="203" t="str">
        <f ca="1">IF(AND(ISNUMBER($A218),ISNUMBER(AO$1)),IF(OFFSET(CountryData!$A$1,'Quality check'!$A218-1,'Quality check'!AO$1-1)=0,"",OFFSET(CountryData!$A$1,'Quality check'!$A218-1,'Quality check'!AO$1-1)),"")</f>
        <v/>
      </c>
      <c r="AP218" s="203" t="str">
        <f ca="1">IF(AND(ISNUMBER($A218),ISNUMBER(AP$1)),IF(OFFSET(CountryData!$A$1,'Quality check'!$A218-1,'Quality check'!AP$1-1)=0,"",OFFSET(CountryData!$A$1,'Quality check'!$A218-1,'Quality check'!AP$1-1)),"")</f>
        <v/>
      </c>
      <c r="AQ218" s="202" t="str">
        <f ca="1">IF(AND(ISNUMBER($A218),ISNUMBER(AQ$1)),IF(OFFSET(CountryData!$A$1,'Quality check'!$A218-1,'Quality check'!AQ$1-1)=0,"",OFFSET(CountryData!$A$1,'Quality check'!$A218-1,'Quality check'!AQ$1-1)),"")</f>
        <v/>
      </c>
      <c r="AR218" s="202" t="str">
        <f ca="1">IF(AND(ISNUMBER($A218),ISNUMBER(AR$1)),IF(OFFSET(CountryData!$A$1,'Quality check'!$A218-1,'Quality check'!AR$1-1)=0,"",OFFSET(CountryData!$A$1,'Quality check'!$A218-1,'Quality check'!AR$1-1)),"")</f>
        <v/>
      </c>
      <c r="AS218" s="202" t="str">
        <f ca="1">IF(AND(ISNUMBER($A218),ISNUMBER(AS$1)),IF(OFFSET(CountryData!$A$1,'Quality check'!$A218-1,'Quality check'!AS$1-1)=0,"",OFFSET(CountryData!$A$1,'Quality check'!$A218-1,'Quality check'!AS$1-1)),"")</f>
        <v/>
      </c>
      <c r="AT218" s="202" t="str">
        <f ca="1">IF(AND(ISNUMBER($A218),ISNUMBER(AT$1)),IF(OFFSET(CountryData!$A$1,'Quality check'!$A218-1,'Quality check'!AT$1-1)=0,"",OFFSET(CountryData!$A$1,'Quality check'!$A218-1,'Quality check'!AT$1-1)),"")</f>
        <v/>
      </c>
      <c r="AU218" s="202" t="str">
        <f ca="1">IF(AND(ISNUMBER($A218),ISNUMBER(AU$1)),IF(OFFSET(CountryData!$A$1,'Quality check'!$A218-1,'Quality check'!AU$1-1)=0,"",OFFSET(CountryData!$A$1,'Quality check'!$A218-1,'Quality check'!AU$1-1)),"")</f>
        <v/>
      </c>
      <c r="AV218" s="202" t="str">
        <f ca="1">IF(AND(ISNUMBER($A218),ISNUMBER(AV$1)),IF(OFFSET(CountryData!$A$1,'Quality check'!$A218-1,'Quality check'!AV$1-1)=0,"",OFFSET(CountryData!$A$1,'Quality check'!$A218-1,'Quality check'!AV$1-1)),"")</f>
        <v/>
      </c>
      <c r="AW218" s="203" t="str">
        <f ca="1">IF(AND(ISNUMBER($A218),ISNUMBER(AW$1)),IF(OFFSET(CountryData!$A$1,'Quality check'!$A218-1,'Quality check'!AW$1-1)=0,"",OFFSET(CountryData!$A$1,'Quality check'!$A218-1,'Quality check'!AW$1-1)),"")</f>
        <v/>
      </c>
      <c r="AX218" s="203" t="str">
        <f ca="1">IF(AND(ISNUMBER($A218),ISNUMBER(AX$1)),IF(OFFSET(CountryData!$A$1,'Quality check'!$A218-1,'Quality check'!AX$1-1)=0,"",OFFSET(CountryData!$A$1,'Quality check'!$A218-1,'Quality check'!AX$1-1)),"")</f>
        <v/>
      </c>
      <c r="AY218" s="202" t="str">
        <f ca="1">IF(AND(ISNUMBER($A218),ISNUMBER(AY$1)),IF(OFFSET(CountryData!$A$1,'Quality check'!$A218-1,'Quality check'!AY$1-1)=0,"",OFFSET(CountryData!$A$1,'Quality check'!$A218-1,'Quality check'!AY$1-1)),"")</f>
        <v/>
      </c>
      <c r="AZ218" s="202" t="str">
        <f ca="1">IF(AND(ISNUMBER($A218),ISNUMBER(AZ$1)),IF(OFFSET(CountryData!$A$1,'Quality check'!$A218-1,'Quality check'!AZ$1-1)=0,"",OFFSET(CountryData!$A$1,'Quality check'!$A218-1,'Quality check'!AZ$1-1)),"")</f>
        <v/>
      </c>
      <c r="BA218" s="202" t="str">
        <f ca="1">IF(AND(ISNUMBER($A218),ISNUMBER(BA$1)),IF(OFFSET(CountryData!$A$1,'Quality check'!$A218-1,'Quality check'!BA$1-1)=0,"",OFFSET(CountryData!$A$1,'Quality check'!$A218-1,'Quality check'!BA$1-1)),"")</f>
        <v/>
      </c>
      <c r="BB218" s="202" t="str">
        <f ca="1">IF(AND(ISNUMBER($A218),ISNUMBER(BB$1)),IF(OFFSET(CountryData!$A$1,'Quality check'!$A218-1,'Quality check'!BB$1-1)=0,"",OFFSET(CountryData!$A$1,'Quality check'!$A218-1,'Quality check'!BB$1-1)),"")</f>
        <v/>
      </c>
      <c r="BC218" s="202" t="str">
        <f ca="1">IF(AND(ISNUMBER($A218),ISNUMBER(BC$1)),IF(OFFSET(CountryData!$A$1,'Quality check'!$A218-1,'Quality check'!BC$1-1)=0,"",OFFSET(CountryData!$A$1,'Quality check'!$A218-1,'Quality check'!BC$1-1)),"")</f>
        <v/>
      </c>
      <c r="BD218" s="313" t="str">
        <f ca="1">IF(AND(ISNUMBER($A218),ISNUMBER(BD$1)),IF(OFFSET(CountryData!$A$1,'Quality check'!$A218-1,'Quality check'!BD$1-1)=0,"",OFFSET(CountryData!$A$1,'Quality check'!$A218-1,'Quality check'!BD$1-1)),"")</f>
        <v/>
      </c>
      <c r="BE218" s="313" t="str">
        <f ca="1">IF(AND(ISNUMBER($A218),ISNUMBER(BE$1)),IF(OFFSET(CountryData!$A$1,'Quality check'!$A218-1,'Quality check'!BE$1-1)=0,"",OFFSET(CountryData!$A$1,'Quality check'!$A218-1,'Quality check'!BE$1-1)),"")</f>
        <v/>
      </c>
      <c r="BF218" s="313" t="str">
        <f ca="1">IF(AND(ISNUMBER($A218),ISNUMBER(BF$1)),IF(OFFSET(CountryData!$A$1,'Quality check'!$A218-1,'Quality check'!BF$1-1)=0,"",OFFSET(CountryData!$A$1,'Quality check'!$A218-1,'Quality check'!BF$1-1)),"")</f>
        <v/>
      </c>
      <c r="BG218" s="203" t="str">
        <f ca="1">IF(AND(ISNUMBER($A218),ISNUMBER(BG$1)),IF(OFFSET(CountryData!$A$1,'Quality check'!$A218-1,'Quality check'!BG$1-1)=0,"",OFFSET(CountryData!$A$1,'Quality check'!$A218-1,'Quality check'!BG$1-1)),"")</f>
        <v/>
      </c>
      <c r="BH218" s="202" t="str">
        <f ca="1">IF(AND(ISNUMBER($A218),ISNUMBER(BH$1)),IF(OFFSET(CountryData!$A$1,'Quality check'!$A218-1,'Quality check'!BH$1-1)=0,"",OFFSET(CountryData!$A$1,'Quality check'!$A218-1,'Quality check'!BH$1-1)),"")</f>
        <v/>
      </c>
      <c r="BI218" s="203" t="str">
        <f ca="1">IF(AND(ISNUMBER($A218),ISNUMBER(BI$1)),IF(OFFSET(CountryData!$A$1,'Quality check'!$A218-1,'Quality check'!BI$1-1)=0,"",OFFSET(CountryData!$A$1,'Quality check'!$A218-1,'Quality check'!BI$1-1)),"")</f>
        <v/>
      </c>
      <c r="BJ218" s="202" t="str">
        <f ca="1">IF(AND(ISNUMBER($A218),ISNUMBER(BJ$1)),IF(OFFSET(CountryData!$A$1,'Quality check'!$A218-1,'Quality check'!BJ$1-1)=0,"",OFFSET(CountryData!$A$1,'Quality check'!$A218-1,'Quality check'!BJ$1-1)),"")</f>
        <v/>
      </c>
      <c r="BK218" s="202" t="str">
        <f ca="1">IF(AND(ISNUMBER($A218),ISNUMBER(BK$1)),IF(OFFSET(CountryData!$A$1,'Quality check'!$A218-1,'Quality check'!BK$1-1)=0,"",OFFSET(CountryData!$A$1,'Quality check'!$A218-1,'Quality check'!BK$1-1)),"")</f>
        <v/>
      </c>
      <c r="BL218" s="308" t="str">
        <f ca="1">IF(AND(ISNUMBER($A218),ISNUMBER(BL$1)),IF(OFFSET(CountryData!$A$1,'Quality check'!$A218-1,'Quality check'!BL$1-1)=0,"",OFFSET(CountryData!$A$1,'Quality check'!$A218-1,'Quality check'!BL$1-1)),"")</f>
        <v/>
      </c>
      <c r="BM218" s="308" t="str">
        <f ca="1">IF(AND(ISNUMBER($A218),ISNUMBER(BM$1)),IF(OFFSET(CountryData!$A$1,'Quality check'!$A218-1,'Quality check'!BM$1-1)=0,"",OFFSET(CountryData!$A$1,'Quality check'!$A218-1,'Quality check'!BM$1-1)),"")</f>
        <v/>
      </c>
      <c r="BN218" s="308" t="str">
        <f ca="1">IF(AND(ISNUMBER($A218),ISNUMBER(BN$1)),IF(OFFSET(CountryData!$A$1,'Quality check'!$A218-1,'Quality check'!BN$1-1)=0,"",OFFSET(CountryData!$A$1,'Quality check'!$A218-1,'Quality check'!BN$1-1)),"")</f>
        <v/>
      </c>
      <c r="BO218" s="308" t="str">
        <f ca="1">IF(AND(ISNUMBER($A218),ISNUMBER(BO$1)),IF(OFFSET(CountryData!$A$1,'Quality check'!$A218-1,'Quality check'!BO$1-1)=0,"",OFFSET(CountryData!$A$1,'Quality check'!$A218-1,'Quality check'!BO$1-1)),"")</f>
        <v/>
      </c>
      <c r="BP218" s="308" t="str">
        <f ca="1">IF(AND(ISNUMBER($A218),ISNUMBER(BP$1)),IF(OFFSET(CountryData!$A$1,'Quality check'!$A218-1,'Quality check'!BP$1-1)=0,"",OFFSET(CountryData!$A$1,'Quality check'!$A218-1,'Quality check'!BP$1-1)),"")</f>
        <v/>
      </c>
      <c r="BQ218" s="308" t="str">
        <f ca="1">IF(AND(ISNUMBER($A218),ISNUMBER(BQ$1)),IF(OFFSET(CountryData!$A$1,'Quality check'!$A218-1,'Quality check'!BQ$1-1)=0,"",OFFSET(CountryData!$A$1,'Quality check'!$A218-1,'Quality check'!BQ$1-1)),"")</f>
        <v/>
      </c>
      <c r="BR218" s="308" t="str">
        <f ca="1">IF(AND(ISNUMBER($A218),ISNUMBER(BR$1)),IF(OFFSET(CountryData!$A$1,'Quality check'!$A218-1,'Quality check'!BR$1-1)=0,"",OFFSET(CountryData!$A$1,'Quality check'!$A218-1,'Quality check'!BR$1-1)),"")</f>
        <v/>
      </c>
      <c r="BS218" s="308" t="str">
        <f ca="1">IF(AND(ISNUMBER($A218),ISNUMBER(BS$1)),IF(OFFSET(CountryData!$A$1,'Quality check'!$A218-1,'Quality check'!BS$1-1)=0,"",OFFSET(CountryData!$A$1,'Quality check'!$A218-1,'Quality check'!BS$1-1)),"")</f>
        <v/>
      </c>
      <c r="BT218" s="308" t="str">
        <f ca="1">IF(AND(ISNUMBER($A218),ISNUMBER(BT$1)),IF(OFFSET(CountryData!$A$1,'Quality check'!$A218-1,'Quality check'!BT$1-1)=0,"",OFFSET(CountryData!$A$1,'Quality check'!$A218-1,'Quality check'!BT$1-1)),"")</f>
        <v/>
      </c>
      <c r="BU218" s="308" t="str">
        <f ca="1">IF(AND(ISNUMBER($A218),ISNUMBER(BU$1)),IF(OFFSET(CountryData!$A$1,'Quality check'!$A218-1,'Quality check'!BU$1-1)=0,"",OFFSET(CountryData!$A$1,'Quality check'!$A218-1,'Quality check'!BU$1-1)),"")</f>
        <v/>
      </c>
      <c r="BV218" s="308" t="str">
        <f ca="1">IF(AND(ISNUMBER($A218),ISNUMBER(BV$1)),IF(OFFSET(CountryData!$A$1,'Quality check'!$A218-1,'Quality check'!BV$1-1)=0,"",OFFSET(CountryData!$A$1,'Quality check'!$A218-1,'Quality check'!BV$1-1)),"")</f>
        <v/>
      </c>
      <c r="BW218" s="308" t="str">
        <f ca="1">IF(AND(ISNUMBER($A218),ISNUMBER(BW$1)),IF(OFFSET(CountryData!$A$1,'Quality check'!$A218-1,'Quality check'!BW$1-1)=0,"",OFFSET(CountryData!$A$1,'Quality check'!$A218-1,'Quality check'!BW$1-1)),"")</f>
        <v/>
      </c>
      <c r="BX218" s="202" t="str">
        <f ca="1">IF(AND(ISNUMBER($A218),ISNUMBER(BX$1)),IF(OFFSET(CountryData!$A$1,'Quality check'!$A218-1,'Quality check'!BX$1-1)=0,"",OFFSET(CountryData!$A$1,'Quality check'!$A218-1,'Quality check'!BX$1-1)),"")</f>
        <v/>
      </c>
      <c r="BY218" s="308" t="str">
        <f ca="1">IF(AND(ISNUMBER($A218),ISNUMBER(BY$1)),IF(OFFSET(CountryData!$A$1,'Quality check'!$A218-1,'Quality check'!BY$1-1)=0,"",OFFSET(CountryData!$A$1,'Quality check'!$A218-1,'Quality check'!BY$1-1)),"")</f>
        <v/>
      </c>
      <c r="BZ218" s="308" t="str">
        <f ca="1">IF(AND(ISNUMBER($A218),ISNUMBER(BZ$1)),IF(OFFSET(CountryData!$A$1,'Quality check'!$A218-1,'Quality check'!BZ$1-1)=0,"",OFFSET(CountryData!$A$1,'Quality check'!$A218-1,'Quality check'!BZ$1-1)),"")</f>
        <v/>
      </c>
      <c r="CA218" s="308" t="str">
        <f ca="1">IF(AND(ISNUMBER($A218),ISNUMBER(CA$1)),IF(OFFSET(CountryData!$A$1,'Quality check'!$A218-1,'Quality check'!CA$1-1)=0,"",OFFSET(CountryData!$A$1,'Quality check'!$A218-1,'Quality check'!CA$1-1)),"")</f>
        <v/>
      </c>
      <c r="CB218" s="308" t="str">
        <f ca="1">IF(AND(ISNUMBER($A218),ISNUMBER(CB$1)),IF(OFFSET(CountryData!$A$1,'Quality check'!$A218-1,'Quality check'!CB$1-1)=0,"",OFFSET(CountryData!$A$1,'Quality check'!$A218-1,'Quality check'!CB$1-1)),"")</f>
        <v/>
      </c>
      <c r="CC218" s="308" t="str">
        <f ca="1">IF(AND(ISNUMBER($A218),ISNUMBER(CC$1)),IF(OFFSET(CountryData!$A$1,'Quality check'!$A218-1,'Quality check'!CC$1-1)=0,"",OFFSET(CountryData!$A$1,'Quality check'!$A218-1,'Quality check'!CC$1-1)),"")</f>
        <v/>
      </c>
      <c r="CD218" s="308" t="str">
        <f ca="1">IF(AND(ISNUMBER($A218),ISNUMBER(CD$1)),IF(OFFSET(CountryData!$A$1,'Quality check'!$A218-1,'Quality check'!CD$1-1)=0,"",OFFSET(CountryData!$A$1,'Quality check'!$A218-1,'Quality check'!CD$1-1)),"")</f>
        <v/>
      </c>
      <c r="CE218" s="308" t="str">
        <f ca="1">IF(AND(ISNUMBER($A218),ISNUMBER(CE$1)),IF(OFFSET(CountryData!$A$1,'Quality check'!$A218-1,'Quality check'!CE$1-1)=0,"",OFFSET(CountryData!$A$1,'Quality check'!$A218-1,'Quality check'!CE$1-1)),"")</f>
        <v/>
      </c>
      <c r="CF218" s="308" t="str">
        <f ca="1">IF(AND(ISNUMBER($A218),ISNUMBER(CF$1)),IF(OFFSET(CountryData!$A$1,'Quality check'!$A218-1,'Quality check'!CF$1-1)=0,"",OFFSET(CountryData!$A$1,'Quality check'!$A218-1,'Quality check'!CF$1-1)),"")</f>
        <v/>
      </c>
      <c r="CG218" s="308" t="str">
        <f ca="1">IF(AND(ISNUMBER($A218),ISNUMBER(CG$1)),IF(OFFSET(CountryData!$A$1,'Quality check'!$A218-1,'Quality check'!CG$1-1)=0,"",OFFSET(CountryData!$A$1,'Quality check'!$A218-1,'Quality check'!CG$1-1)),"")</f>
        <v/>
      </c>
      <c r="CH218" s="308" t="str">
        <f ca="1">IF(AND(ISNUMBER($A218),ISNUMBER(CH$1)),IF(OFFSET(CountryData!$A$1,'Quality check'!$A218-1,'Quality check'!CH$1-1)=0,"",OFFSET(CountryData!$A$1,'Quality check'!$A218-1,'Quality check'!CH$1-1)),"")</f>
        <v/>
      </c>
      <c r="CI218" s="308" t="str">
        <f ca="1">IF(AND(ISNUMBER($A218),ISNUMBER(CI$1)),IF(OFFSET(CountryData!$A$1,'Quality check'!$A218-1,'Quality check'!CI$1-1)=0,"",OFFSET(CountryData!$A$1,'Quality check'!$A218-1,'Quality check'!CI$1-1)),"")</f>
        <v/>
      </c>
      <c r="CJ218" s="308" t="str">
        <f ca="1">IF(AND(ISNUMBER($A218),ISNUMBER(CJ$1)),IF(OFFSET(CountryData!$A$1,'Quality check'!$A218-1,'Quality check'!CJ$1-1)=0,"",OFFSET(CountryData!$A$1,'Quality check'!$A218-1,'Quality check'!CJ$1-1)),"")</f>
        <v/>
      </c>
      <c r="CK218" s="202" t="str">
        <f ca="1">IF(AND(ISNUMBER($A218),ISNUMBER(CK$1)),IF(OFFSET(CountryData!$A$1,'Quality check'!$A218-1,'Quality check'!CK$1-1)=0,"",OFFSET(CountryData!$A$1,'Quality check'!$A218-1,'Quality check'!CK$1-1)),"")</f>
        <v/>
      </c>
      <c r="CL218" s="308" t="str">
        <f ca="1">IF(AND(ISNUMBER($A218),ISNUMBER(CL$1)),IF(OFFSET(CountryData!$A$1,'Quality check'!$A218-1,'Quality check'!CL$1-1)=0,"",OFFSET(CountryData!$A$1,'Quality check'!$A218-1,'Quality check'!CL$1-1)),"")</f>
        <v/>
      </c>
      <c r="CM218" s="308" t="str">
        <f ca="1">IF(AND(ISNUMBER($A218),ISNUMBER(CM$1)),IF(OFFSET(CountryData!$A$1,'Quality check'!$A218-1,'Quality check'!CM$1-1)=0,"",OFFSET(CountryData!$A$1,'Quality check'!$A218-1,'Quality check'!CM$1-1)),"")</f>
        <v/>
      </c>
      <c r="CN218" s="308" t="str">
        <f ca="1">IF(AND(ISNUMBER($A218),ISNUMBER(CN$1)),IF(OFFSET(CountryData!$A$1,'Quality check'!$A218-1,'Quality check'!CN$1-1)=0,"",OFFSET(CountryData!$A$1,'Quality check'!$A218-1,'Quality check'!CN$1-1)),"")</f>
        <v/>
      </c>
      <c r="CO218" s="308" t="str">
        <f ca="1">IF(AND(ISNUMBER($A218),ISNUMBER(CO$1)),IF(OFFSET(CountryData!$A$1,'Quality check'!$A218-1,'Quality check'!CO$1-1)=0,"",OFFSET(CountryData!$A$1,'Quality check'!$A218-1,'Quality check'!CO$1-1)),"")</f>
        <v/>
      </c>
      <c r="CP218" s="308" t="str">
        <f ca="1">IF(AND(ISNUMBER($A218),ISNUMBER(CP$1)),IF(OFFSET(CountryData!$A$1,'Quality check'!$A218-1,'Quality check'!CP$1-1)=0,"",OFFSET(CountryData!$A$1,'Quality check'!$A218-1,'Quality check'!CP$1-1)),"")</f>
        <v/>
      </c>
      <c r="CQ218" s="308" t="str">
        <f ca="1">IF(AND(ISNUMBER($A218),ISNUMBER(CQ$1)),IF(OFFSET(CountryData!$A$1,'Quality check'!$A218-1,'Quality check'!CQ$1-1)=0,"",OFFSET(CountryData!$A$1,'Quality check'!$A218-1,'Quality check'!CQ$1-1)),"")</f>
        <v/>
      </c>
      <c r="CR218" s="203" t="str">
        <f ca="1">IF(AND(ISNUMBER($A218),ISNUMBER(CR$1)),IF(OFFSET(CountryData!$A$1,'Quality check'!$A218-1,'Quality check'!CR$1-1)=0,"",OFFSET(CountryData!$A$1,'Quality check'!$A218-1,'Quality check'!CR$1-1)),"")</f>
        <v/>
      </c>
      <c r="CS218" s="203" t="str">
        <f ca="1">IF(AND(ISNUMBER($A218),ISNUMBER(CS$1)),IF(OFFSET(CountryData!$A$1,'Quality check'!$A218-1,'Quality check'!CS$1-1)=0,"",OFFSET(CountryData!$A$1,'Quality check'!$A218-1,'Quality check'!CS$1-1)),"")</f>
        <v/>
      </c>
      <c r="CT218" s="203" t="str">
        <f ca="1">IF(AND(ISNUMBER($A218),ISNUMBER(CT$1)),IF(OFFSET(CountryData!$A$1,'Quality check'!$A218-1,'Quality check'!CT$1-1)=0,"",OFFSET(CountryData!$A$1,'Quality check'!$A218-1,'Quality check'!CT$1-1)),"")</f>
        <v/>
      </c>
      <c r="CU218" s="203" t="str">
        <f ca="1">IF(AND(ISNUMBER($A218),ISNUMBER(CU$1)),IF(OFFSET(CountryData!$A$1,'Quality check'!$A218-1,'Quality check'!CU$1-1)=0,"",OFFSET(CountryData!$A$1,'Quality check'!$A218-1,'Quality check'!CU$1-1)),"")</f>
        <v/>
      </c>
      <c r="CV218" s="203" t="str">
        <f ca="1">IF(AND(ISNUMBER($A218),ISNUMBER(CV$1)),IF(OFFSET(CountryData!$A$1,'Quality check'!$A218-1,'Quality check'!CV$1-1)=0,"",OFFSET(CountryData!$A$1,'Quality check'!$A218-1,'Quality check'!CV$1-1)),"")</f>
        <v/>
      </c>
      <c r="CW218" s="203" t="str">
        <f ca="1">IF(AND(ISNUMBER($A218),ISNUMBER(CW$1)),IF(OFFSET(CountryData!$A$1,'Quality check'!$A218-1,'Quality check'!CW$1-1)=0,"",OFFSET(CountryData!$A$1,'Quality check'!$A218-1,'Quality check'!CW$1-1)),"")</f>
        <v/>
      </c>
      <c r="CX218" s="203" t="str">
        <f ca="1">IF(AND(ISNUMBER($A218),ISNUMBER(CX$1)),IF(OFFSET(CountryData!$A$1,'Quality check'!$A218-1,'Quality check'!CX$1-1)=0,"",OFFSET(CountryData!$A$1,'Quality check'!$A218-1,'Quality check'!CX$1-1)),"")</f>
        <v/>
      </c>
      <c r="CY218" s="203" t="str">
        <f ca="1">IF(AND(ISNUMBER($A218),ISNUMBER(CY$1)),IF(OFFSET(CountryData!$A$1,'Quality check'!$A218-1,'Quality check'!CY$1-1)=0,"",OFFSET(CountryData!$A$1,'Quality check'!$A218-1,'Quality check'!CY$1-1)),"")</f>
        <v/>
      </c>
      <c r="CZ218" s="308" t="str">
        <f ca="1">IF(AND(ISNUMBER($A218),ISNUMBER(CZ$1)),IF(OFFSET(CountryData!$A$1,'Quality check'!$A218-1,'Quality check'!CZ$1-1)=0,"",OFFSET(CountryData!$A$1,'Quality check'!$A218-1,'Quality check'!CZ$1-1)),"")</f>
        <v/>
      </c>
      <c r="DA218" s="308" t="str">
        <f ca="1">IF(AND(ISNUMBER($A218),ISNUMBER(DA$1)),IF(OFFSET(CountryData!$A$1,'Quality check'!$A218-1,'Quality check'!DA$1-1)=0,"",OFFSET(CountryData!$A$1,'Quality check'!$A218-1,'Quality check'!DA$1-1)),"")</f>
        <v/>
      </c>
      <c r="DB218" s="202" t="str">
        <f ca="1">IF(AND(ISNUMBER($A218),ISNUMBER(DB$1)),IF(OFFSET(CountryData!$A$1,'Quality check'!$A218-1,'Quality check'!DB$1-1)=0,"",OFFSET(CountryData!$A$1,'Quality check'!$A218-1,'Quality check'!DB$1-1)),"")</f>
        <v/>
      </c>
      <c r="DC218" s="308" t="str">
        <f ca="1">IF(AND(ISNUMBER($A218),ISNUMBER(DC$1)),IF(OFFSET(CountryData!$A$1,'Quality check'!$A218-1,'Quality check'!DC$1-1)=0,"",OFFSET(CountryData!$A$1,'Quality check'!$A218-1,'Quality check'!DC$1-1)),"")</f>
        <v/>
      </c>
      <c r="DD218" s="308" t="str">
        <f ca="1">IF(AND(ISNUMBER($A218),ISNUMBER(DD$1)),IF(OFFSET(CountryData!$A$1,'Quality check'!$A218-1,'Quality check'!DD$1-1)=0,"",OFFSET(CountryData!$A$1,'Quality check'!$A218-1,'Quality check'!DD$1-1)),"")</f>
        <v/>
      </c>
      <c r="DE218" s="202" t="str">
        <f ca="1">IF(AND(ISNUMBER($A218),ISNUMBER(DE$1)),IF(OFFSET(CountryData!$A$1,'Quality check'!$A218-1,'Quality check'!DE$1-1)=0,"",OFFSET(CountryData!$A$1,'Quality check'!$A218-1,'Quality check'!DE$1-1)),"")</f>
        <v/>
      </c>
      <c r="DF218" s="203" t="str">
        <f ca="1">IF(AND(ISNUMBER($A218),ISNUMBER(DF$1)),IF(OFFSET(CountryData!$A$1,'Quality check'!$A218-1,'Quality check'!DF$1-1)=0,"",OFFSET(CountryData!$A$1,'Quality check'!$A218-1,'Quality check'!DF$1-1)),"")</f>
        <v/>
      </c>
      <c r="DG218" s="308" t="str">
        <f ca="1">IF(AND(ISNUMBER($A218),ISNUMBER(DG$1)),IF(OFFSET(CountryData!$A$1,'Quality check'!$A218-1,'Quality check'!DG$1-1)=0,"",OFFSET(CountryData!$A$1,'Quality check'!$A218-1,'Quality check'!DG$1-1)),"")</f>
        <v/>
      </c>
      <c r="DH218" s="203" t="str">
        <f ca="1">IF(AND(ISNUMBER($A218),ISNUMBER(DH$1)),IF(OFFSET(CountryData!$A$1,'Quality check'!$A218-1,'Quality check'!DH$1-1)=0,"",OFFSET(CountryData!$A$1,'Quality check'!$A218-1,'Quality check'!DH$1-1)),"")</f>
        <v/>
      </c>
      <c r="DI218" s="308" t="str">
        <f ca="1">IF(AND(ISNUMBER($A218),ISNUMBER(DI$1)),IF(OFFSET(CountryData!$A$1,'Quality check'!$A218-1,'Quality check'!DI$1-1)=0,"",OFFSET(CountryData!$A$1,'Quality check'!$A218-1,'Quality check'!DI$1-1)),"")</f>
        <v/>
      </c>
      <c r="DJ218" s="308" t="str">
        <f ca="1">IF(AND(ISNUMBER($A218),ISNUMBER(DJ$1)),IF(OFFSET(CountryData!$A$1,'Quality check'!$A218-1,'Quality check'!DJ$1-1)=0,"",OFFSET(CountryData!$A$1,'Quality check'!$A218-1,'Quality check'!DJ$1-1)),"")</f>
        <v/>
      </c>
      <c r="DK218" s="203" t="str">
        <f ca="1">IF(AND(ISNUMBER($A218),ISNUMBER(DK$1)),IF(OFFSET(CountryData!$A$1,'Quality check'!$A218-1,'Quality check'!DK$1-1)=0,"",OFFSET(CountryData!$A$1,'Quality check'!$A218-1,'Quality check'!DK$1-1)),"")</f>
        <v/>
      </c>
      <c r="DL218" s="203" t="str">
        <f ca="1">IF(AND(ISNUMBER($A218),ISNUMBER(DL$1)),IF(OFFSET(CountryData!$A$1,'Quality check'!$A218-1,'Quality check'!DL$1-1)=0,"",OFFSET(CountryData!$A$1,'Quality check'!$A218-1,'Quality check'!DL$1-1)),"")</f>
        <v/>
      </c>
      <c r="DM218" s="203" t="str">
        <f ca="1">IF(AND(ISNUMBER($A218),ISNUMBER(DM$1)),IF(OFFSET(CountryData!$A$1,'Quality check'!$A218-1,'Quality check'!DM$1-1)=0,"",OFFSET(CountryData!$A$1,'Quality check'!$A218-1,'Quality check'!DM$1-1)),"")</f>
        <v/>
      </c>
      <c r="DN218" s="203" t="str">
        <f ca="1">IF(AND(ISNUMBER($A218),ISNUMBER(DN$1)),IF(OFFSET(CountryData!$A$1,'Quality check'!$A218-1,'Quality check'!DN$1-1)=0,"",OFFSET(CountryData!$A$1,'Quality check'!$A218-1,'Quality check'!DN$1-1)),"")</f>
        <v/>
      </c>
      <c r="DO218" t="str">
        <f ca="1">IF(AND(ISNUMBER($A218),ISNUMBER(DO$1)),IF(OFFSET(CountryData!$A$1,'Quality check'!$A218-1,'Quality check'!DO$1-1)=0,"",OFFSET(CountryData!$A$1,'Quality check'!$A218-1,'Quality check'!DO$1-1)),"")</f>
        <v/>
      </c>
      <c r="DP218" t="str">
        <f ca="1">IF(AND(ISNUMBER($A218),ISNUMBER(DP$1)),IF(OFFSET(CountryData!$A$1,'Quality check'!$A218-1,'Quality check'!DP$1-1)=0,"",OFFSET(CountryData!$A$1,'Quality check'!$A218-1,'Quality check'!DP$1-1)),"")</f>
        <v/>
      </c>
      <c r="EF218" t="str">
        <f t="shared" si="17"/>
        <v/>
      </c>
      <c r="EG218" t="str">
        <f t="shared" si="18"/>
        <v/>
      </c>
      <c r="EH218" t="str">
        <f t="shared" ref="EH218:EH244" si="19">IF($D218=ccCountry,1,"")</f>
        <v/>
      </c>
    </row>
    <row r="219" spans="1:138" x14ac:dyDescent="0.25">
      <c r="A219" s="114" t="str">
        <f>IF(ISNUMBER(MATCH(C219,CountryData!$EM:$EM,0)),MATCH(C219,CountryData!$EM:$EM,0),"")</f>
        <v/>
      </c>
      <c r="F219" s="203" t="str">
        <f ca="1">IF(AND(ISNUMBER($A219),ISNUMBER(F$1)),IF(OFFSET(CountryData!$A$1,'Quality check'!$A219-1,'Quality check'!F$1-1)=0,"",OFFSET(CountryData!$A$1,'Quality check'!$A219-1,'Quality check'!F$1-1)),"")</f>
        <v/>
      </c>
      <c r="G219" s="203" t="str">
        <f ca="1">IF(AND(ISNUMBER($A219),ISNUMBER(G$1)),IF(OFFSET(CountryData!$A$1,'Quality check'!$A219-1,'Quality check'!G$1-1)=0,"",OFFSET(CountryData!$A$1,'Quality check'!$A219-1,'Quality check'!G$1-1)),"")</f>
        <v/>
      </c>
      <c r="H219" s="202" t="str">
        <f ca="1">IF(AND(ISNUMBER($A219),ISNUMBER(H$1)),IF(OFFSET(CountryData!$A$1,'Quality check'!$A219-1,'Quality check'!H$1-1)=0,"",OFFSET(CountryData!$A$1,'Quality check'!$A219-1,'Quality check'!H$1-1)),"")</f>
        <v/>
      </c>
      <c r="I219" s="202" t="str">
        <f ca="1">IF(AND(ISNUMBER($A219),ISNUMBER(I$1)),IF(OFFSET(CountryData!$A$1,'Quality check'!$A219-1,'Quality check'!I$1-1)=0,"",OFFSET(CountryData!$A$1,'Quality check'!$A219-1,'Quality check'!I$1-1)),"")</f>
        <v/>
      </c>
      <c r="J219" s="203" t="str">
        <f ca="1">IF(AND(ISNUMBER($A219),ISNUMBER(J$1)),IF(OFFSET(CountryData!$A$1,'Quality check'!$A219-1,'Quality check'!J$1-1)=0,"",OFFSET(CountryData!$A$1,'Quality check'!$A219-1,'Quality check'!J$1-1)),"")</f>
        <v/>
      </c>
      <c r="K219" s="203" t="str">
        <f ca="1">IF(AND(ISNUMBER($A219),ISNUMBER(K$1)),IF(OFFSET(CountryData!$A$1,'Quality check'!$A219-1,'Quality check'!K$1-1)=0,"",OFFSET(CountryData!$A$1,'Quality check'!$A219-1,'Quality check'!K$1-1)),"")</f>
        <v/>
      </c>
      <c r="L219" s="203" t="str">
        <f ca="1">IF(AND(ISNUMBER($A219),ISNUMBER(L$1)),IF(OFFSET(CountryData!$A$1,'Quality check'!$A219-1,'Quality check'!L$1-1)=0,"",OFFSET(CountryData!$A$1,'Quality check'!$A219-1,'Quality check'!L$1-1)),"")</f>
        <v/>
      </c>
      <c r="M219" s="203" t="str">
        <f ca="1">IF(AND(ISNUMBER($A219),ISNUMBER(M$1)),IF(OFFSET(CountryData!$A$1,'Quality check'!$A219-1,'Quality check'!M$1-1)=0,"",OFFSET(CountryData!$A$1,'Quality check'!$A219-1,'Quality check'!M$1-1)),"")</f>
        <v/>
      </c>
      <c r="N219" s="203" t="str">
        <f ca="1">IF(AND(ISNUMBER($A219),ISNUMBER(N$1)),IF(OFFSET(CountryData!$A$1,'Quality check'!$A219-1,'Quality check'!N$1-1)=0,"",OFFSET(CountryData!$A$1,'Quality check'!$A219-1,'Quality check'!N$1-1)),"")</f>
        <v/>
      </c>
      <c r="O219" s="203" t="str">
        <f ca="1">IF(AND(ISNUMBER($A219),ISNUMBER(O$1)),IF(OFFSET(CountryData!$A$1,'Quality check'!$A219-1,'Quality check'!O$1-1)=0,"",OFFSET(CountryData!$A$1,'Quality check'!$A219-1,'Quality check'!O$1-1)),"")</f>
        <v/>
      </c>
      <c r="P219" s="203" t="str">
        <f ca="1">IF(AND(ISNUMBER($A219),ISNUMBER(P$1)),IF(OFFSET(CountryData!$A$1,'Quality check'!$A219-1,'Quality check'!P$1-1)=0,"",OFFSET(CountryData!$A$1,'Quality check'!$A219-1,'Quality check'!P$1-1)),"")</f>
        <v/>
      </c>
      <c r="Q219" s="203" t="str">
        <f ca="1">IF(AND(ISNUMBER($A219),ISNUMBER(Q$1)),IF(OFFSET(CountryData!$A$1,'Quality check'!$A219-1,'Quality check'!Q$1-1)=0,"",OFFSET(CountryData!$A$1,'Quality check'!$A219-1,'Quality check'!Q$1-1)),"")</f>
        <v/>
      </c>
      <c r="R219" s="203" t="str">
        <f ca="1">IF(AND(ISNUMBER($A219),ISNUMBER(R$1)),IF(OFFSET(CountryData!$A$1,'Quality check'!$A219-1,'Quality check'!R$1-1)=0,"",OFFSET(CountryData!$A$1,'Quality check'!$A219-1,'Quality check'!R$1-1)),"")</f>
        <v/>
      </c>
      <c r="S219" s="203" t="str">
        <f ca="1">IF(AND(ISNUMBER($A219),ISNUMBER(S$1)),IF(OFFSET(CountryData!$A$1,'Quality check'!$A219-1,'Quality check'!S$1-1)=0,"",OFFSET(CountryData!$A$1,'Quality check'!$A219-1,'Quality check'!S$1-1)),"")</f>
        <v/>
      </c>
      <c r="T219" s="202" t="str">
        <f ca="1">IF(AND(ISNUMBER($A219),ISNUMBER(T$1)),IF(OFFSET(CountryData!$A$1,'Quality check'!$A219-1,'Quality check'!T$1-1)=0,"",OFFSET(CountryData!$A$1,'Quality check'!$A219-1,'Quality check'!T$1-1)),"")</f>
        <v/>
      </c>
      <c r="U219" s="203" t="str">
        <f ca="1">IF(AND(ISNUMBER($A219),ISNUMBER(U$1)),IF(OFFSET(CountryData!$A$1,'Quality check'!$A219-1,'Quality check'!U$1-1)=0,"",OFFSET(CountryData!$A$1,'Quality check'!$A219-1,'Quality check'!U$1-1)),"")</f>
        <v/>
      </c>
      <c r="V219" s="203" t="str">
        <f ca="1">IF(AND(ISNUMBER($A219),ISNUMBER(V$1)),IF(OFFSET(CountryData!$A$1,'Quality check'!$A219-1,'Quality check'!V$1-1)=0,"",OFFSET(CountryData!$A$1,'Quality check'!$A219-1,'Quality check'!V$1-1)),"")</f>
        <v/>
      </c>
      <c r="W219" s="202" t="str">
        <f ca="1">IF(AND(ISNUMBER($A219),ISNUMBER(W$1)),IF(OFFSET(CountryData!$A$1,'Quality check'!$A219-1,'Quality check'!W$1-1)=0,"",OFFSET(CountryData!$A$1,'Quality check'!$A219-1,'Quality check'!W$1-1)),"")</f>
        <v/>
      </c>
      <c r="X219" s="202" t="str">
        <f ca="1">IF(AND(ISNUMBER($A219),ISNUMBER(X$1)),IF(OFFSET(CountryData!$A$1,'Quality check'!$A219-1,'Quality check'!X$1-1)=0,"",OFFSET(CountryData!$A$1,'Quality check'!$A219-1,'Quality check'!X$1-1)),"")</f>
        <v/>
      </c>
      <c r="Y219" s="202" t="str">
        <f ca="1">IF(AND(ISNUMBER($A219),ISNUMBER(Y$1)),IF(OFFSET(CountryData!$A$1,'Quality check'!$A219-1,'Quality check'!Y$1-1)=0,"",OFFSET(CountryData!$A$1,'Quality check'!$A219-1,'Quality check'!Y$1-1)),"")</f>
        <v/>
      </c>
      <c r="Z219" s="202" t="str">
        <f ca="1">IF(AND(ISNUMBER($A219),ISNUMBER(Z$1)),IF(OFFSET(CountryData!$A$1,'Quality check'!$A219-1,'Quality check'!Z$1-1)=0,"",OFFSET(CountryData!$A$1,'Quality check'!$A219-1,'Quality check'!Z$1-1)),"")</f>
        <v/>
      </c>
      <c r="AA219" s="203" t="str">
        <f ca="1">IF(AND(ISNUMBER($A219),ISNUMBER(AA$1)),IF(OFFSET(CountryData!$A$1,'Quality check'!$A219-1,'Quality check'!AA$1-1)=0,"",OFFSET(CountryData!$A$1,'Quality check'!$A219-1,'Quality check'!AA$1-1)),"")</f>
        <v/>
      </c>
      <c r="AB219" s="203" t="str">
        <f ca="1">IF(AND(ISNUMBER($A219),ISNUMBER(AB$1)),IF(OFFSET(CountryData!$A$1,'Quality check'!$A219-1,'Quality check'!AB$1-1)=0,"",OFFSET(CountryData!$A$1,'Quality check'!$A219-1,'Quality check'!AB$1-1)),"")</f>
        <v/>
      </c>
      <c r="AC219" s="203" t="str">
        <f ca="1">IF(AND(ISNUMBER($A219),ISNUMBER(AC$1)),IF(OFFSET(CountryData!$A$1,'Quality check'!$A219-1,'Quality check'!AC$1-1)=0,"",OFFSET(CountryData!$A$1,'Quality check'!$A219-1,'Quality check'!AC$1-1)),"")</f>
        <v/>
      </c>
      <c r="AD219" s="203" t="str">
        <f ca="1">IF(AND(ISNUMBER($A219),ISNUMBER(AD$1)),IF(OFFSET(CountryData!$A$1,'Quality check'!$A219-1,'Quality check'!AD$1-1)=0,"",OFFSET(CountryData!$A$1,'Quality check'!$A219-1,'Quality check'!AD$1-1)),"")</f>
        <v/>
      </c>
      <c r="AE219" s="202" t="str">
        <f ca="1">IF(AND(ISNUMBER($A219),ISNUMBER(AE$1)),IF(OFFSET(CountryData!$A$1,'Quality check'!$A219-1,'Quality check'!AE$1-1)=0,"",OFFSET(CountryData!$A$1,'Quality check'!$A219-1,'Quality check'!AE$1-1)),"")</f>
        <v/>
      </c>
      <c r="AF219" s="308" t="str">
        <f ca="1">IF(AND(ISNUMBER($A219),ISNUMBER(AF$1)),IF(OFFSET(CountryData!$A$1,'Quality check'!$A219-1,'Quality check'!AF$1-1)=0,"",OFFSET(CountryData!$A$1,'Quality check'!$A219-1,'Quality check'!AF$1-1)),"")</f>
        <v/>
      </c>
      <c r="AG219" s="203" t="str">
        <f ca="1">IF(AND(ISNUMBER($A219),ISNUMBER(AG$1)),IF(OFFSET(CountryData!$A$1,'Quality check'!$A219-1,'Quality check'!AG$1-1)=0,"",OFFSET(CountryData!$A$1,'Quality check'!$A219-1,'Quality check'!AG$1-1)),"")</f>
        <v/>
      </c>
      <c r="AH219" s="203" t="str">
        <f ca="1">IF(AND(ISNUMBER($A219),ISNUMBER(AH$1)),IF(OFFSET(CountryData!$A$1,'Quality check'!$A219-1,'Quality check'!AH$1-1)=0,"",OFFSET(CountryData!$A$1,'Quality check'!$A219-1,'Quality check'!AH$1-1)),"")</f>
        <v/>
      </c>
      <c r="AI219" s="203" t="str">
        <f ca="1">IF(AND(ISNUMBER($A219),ISNUMBER(AI$1)),IF(OFFSET(CountryData!$A$1,'Quality check'!$A219-1,'Quality check'!AI$1-1)=0,"",OFFSET(CountryData!$A$1,'Quality check'!$A219-1,'Quality check'!AI$1-1)),"")</f>
        <v/>
      </c>
      <c r="AJ219" s="202" t="str">
        <f ca="1">IF(AND(ISNUMBER($A219),ISNUMBER(AJ$1)),IF(OFFSET(CountryData!$A$1,'Quality check'!$A219-1,'Quality check'!AJ$1-1)=0,"",OFFSET(CountryData!$A$1,'Quality check'!$A219-1,'Quality check'!AJ$1-1)),"")</f>
        <v/>
      </c>
      <c r="AK219" s="202" t="str">
        <f ca="1">IF(AND(ISNUMBER($A219),ISNUMBER(AK$1)),IF(OFFSET(CountryData!$A$1,'Quality check'!$A219-1,'Quality check'!AK$1-1)=0,"",OFFSET(CountryData!$A$1,'Quality check'!$A219-1,'Quality check'!AK$1-1)),"")</f>
        <v/>
      </c>
      <c r="AL219" s="202" t="str">
        <f ca="1">IF(AND(ISNUMBER($A219),ISNUMBER(AL$1)),IF(OFFSET(CountryData!$A$1,'Quality check'!$A219-1,'Quality check'!AL$1-1)=0,"",OFFSET(CountryData!$A$1,'Quality check'!$A219-1,'Quality check'!AL$1-1)),"")</f>
        <v/>
      </c>
      <c r="AM219" s="202" t="str">
        <f ca="1">IF(AND(ISNUMBER($A219),ISNUMBER(AM$1)),IF(OFFSET(CountryData!$A$1,'Quality check'!$A219-1,'Quality check'!AM$1-1)=0,"",OFFSET(CountryData!$A$1,'Quality check'!$A219-1,'Quality check'!AM$1-1)),"")</f>
        <v/>
      </c>
      <c r="AN219" s="202" t="str">
        <f ca="1">IF(AND(ISNUMBER($A219),ISNUMBER(AN$1)),IF(OFFSET(CountryData!$A$1,'Quality check'!$A219-1,'Quality check'!AN$1-1)=0,"",OFFSET(CountryData!$A$1,'Quality check'!$A219-1,'Quality check'!AN$1-1)),"")</f>
        <v/>
      </c>
      <c r="AO219" s="203" t="str">
        <f ca="1">IF(AND(ISNUMBER($A219),ISNUMBER(AO$1)),IF(OFFSET(CountryData!$A$1,'Quality check'!$A219-1,'Quality check'!AO$1-1)=0,"",OFFSET(CountryData!$A$1,'Quality check'!$A219-1,'Quality check'!AO$1-1)),"")</f>
        <v/>
      </c>
      <c r="AP219" s="203" t="str">
        <f ca="1">IF(AND(ISNUMBER($A219),ISNUMBER(AP$1)),IF(OFFSET(CountryData!$A$1,'Quality check'!$A219-1,'Quality check'!AP$1-1)=0,"",OFFSET(CountryData!$A$1,'Quality check'!$A219-1,'Quality check'!AP$1-1)),"")</f>
        <v/>
      </c>
      <c r="AQ219" s="202" t="str">
        <f ca="1">IF(AND(ISNUMBER($A219),ISNUMBER(AQ$1)),IF(OFFSET(CountryData!$A$1,'Quality check'!$A219-1,'Quality check'!AQ$1-1)=0,"",OFFSET(CountryData!$A$1,'Quality check'!$A219-1,'Quality check'!AQ$1-1)),"")</f>
        <v/>
      </c>
      <c r="AR219" s="202" t="str">
        <f ca="1">IF(AND(ISNUMBER($A219),ISNUMBER(AR$1)),IF(OFFSET(CountryData!$A$1,'Quality check'!$A219-1,'Quality check'!AR$1-1)=0,"",OFFSET(CountryData!$A$1,'Quality check'!$A219-1,'Quality check'!AR$1-1)),"")</f>
        <v/>
      </c>
      <c r="AS219" s="202" t="str">
        <f ca="1">IF(AND(ISNUMBER($A219),ISNUMBER(AS$1)),IF(OFFSET(CountryData!$A$1,'Quality check'!$A219-1,'Quality check'!AS$1-1)=0,"",OFFSET(CountryData!$A$1,'Quality check'!$A219-1,'Quality check'!AS$1-1)),"")</f>
        <v/>
      </c>
      <c r="AT219" s="202" t="str">
        <f ca="1">IF(AND(ISNUMBER($A219),ISNUMBER(AT$1)),IF(OFFSET(CountryData!$A$1,'Quality check'!$A219-1,'Quality check'!AT$1-1)=0,"",OFFSET(CountryData!$A$1,'Quality check'!$A219-1,'Quality check'!AT$1-1)),"")</f>
        <v/>
      </c>
      <c r="AU219" s="202" t="str">
        <f ca="1">IF(AND(ISNUMBER($A219),ISNUMBER(AU$1)),IF(OFFSET(CountryData!$A$1,'Quality check'!$A219-1,'Quality check'!AU$1-1)=0,"",OFFSET(CountryData!$A$1,'Quality check'!$A219-1,'Quality check'!AU$1-1)),"")</f>
        <v/>
      </c>
      <c r="AV219" s="202" t="str">
        <f ca="1">IF(AND(ISNUMBER($A219),ISNUMBER(AV$1)),IF(OFFSET(CountryData!$A$1,'Quality check'!$A219-1,'Quality check'!AV$1-1)=0,"",OFFSET(CountryData!$A$1,'Quality check'!$A219-1,'Quality check'!AV$1-1)),"")</f>
        <v/>
      </c>
      <c r="AW219" s="203" t="str">
        <f ca="1">IF(AND(ISNUMBER($A219),ISNUMBER(AW$1)),IF(OFFSET(CountryData!$A$1,'Quality check'!$A219-1,'Quality check'!AW$1-1)=0,"",OFFSET(CountryData!$A$1,'Quality check'!$A219-1,'Quality check'!AW$1-1)),"")</f>
        <v/>
      </c>
      <c r="AX219" s="203" t="str">
        <f ca="1">IF(AND(ISNUMBER($A219),ISNUMBER(AX$1)),IF(OFFSET(CountryData!$A$1,'Quality check'!$A219-1,'Quality check'!AX$1-1)=0,"",OFFSET(CountryData!$A$1,'Quality check'!$A219-1,'Quality check'!AX$1-1)),"")</f>
        <v/>
      </c>
      <c r="AY219" s="202" t="str">
        <f ca="1">IF(AND(ISNUMBER($A219),ISNUMBER(AY$1)),IF(OFFSET(CountryData!$A$1,'Quality check'!$A219-1,'Quality check'!AY$1-1)=0,"",OFFSET(CountryData!$A$1,'Quality check'!$A219-1,'Quality check'!AY$1-1)),"")</f>
        <v/>
      </c>
      <c r="AZ219" s="202" t="str">
        <f ca="1">IF(AND(ISNUMBER($A219),ISNUMBER(AZ$1)),IF(OFFSET(CountryData!$A$1,'Quality check'!$A219-1,'Quality check'!AZ$1-1)=0,"",OFFSET(CountryData!$A$1,'Quality check'!$A219-1,'Quality check'!AZ$1-1)),"")</f>
        <v/>
      </c>
      <c r="BA219" s="202" t="str">
        <f ca="1">IF(AND(ISNUMBER($A219),ISNUMBER(BA$1)),IF(OFFSET(CountryData!$A$1,'Quality check'!$A219-1,'Quality check'!BA$1-1)=0,"",OFFSET(CountryData!$A$1,'Quality check'!$A219-1,'Quality check'!BA$1-1)),"")</f>
        <v/>
      </c>
      <c r="BB219" s="202" t="str">
        <f ca="1">IF(AND(ISNUMBER($A219),ISNUMBER(BB$1)),IF(OFFSET(CountryData!$A$1,'Quality check'!$A219-1,'Quality check'!BB$1-1)=0,"",OFFSET(CountryData!$A$1,'Quality check'!$A219-1,'Quality check'!BB$1-1)),"")</f>
        <v/>
      </c>
      <c r="BC219" s="202" t="str">
        <f ca="1">IF(AND(ISNUMBER($A219),ISNUMBER(BC$1)),IF(OFFSET(CountryData!$A$1,'Quality check'!$A219-1,'Quality check'!BC$1-1)=0,"",OFFSET(CountryData!$A$1,'Quality check'!$A219-1,'Quality check'!BC$1-1)),"")</f>
        <v/>
      </c>
      <c r="BD219" s="313" t="str">
        <f ca="1">IF(AND(ISNUMBER($A219),ISNUMBER(BD$1)),IF(OFFSET(CountryData!$A$1,'Quality check'!$A219-1,'Quality check'!BD$1-1)=0,"",OFFSET(CountryData!$A$1,'Quality check'!$A219-1,'Quality check'!BD$1-1)),"")</f>
        <v/>
      </c>
      <c r="BE219" s="313" t="str">
        <f ca="1">IF(AND(ISNUMBER($A219),ISNUMBER(BE$1)),IF(OFFSET(CountryData!$A$1,'Quality check'!$A219-1,'Quality check'!BE$1-1)=0,"",OFFSET(CountryData!$A$1,'Quality check'!$A219-1,'Quality check'!BE$1-1)),"")</f>
        <v/>
      </c>
      <c r="BF219" s="313" t="str">
        <f ca="1">IF(AND(ISNUMBER($A219),ISNUMBER(BF$1)),IF(OFFSET(CountryData!$A$1,'Quality check'!$A219-1,'Quality check'!BF$1-1)=0,"",OFFSET(CountryData!$A$1,'Quality check'!$A219-1,'Quality check'!BF$1-1)),"")</f>
        <v/>
      </c>
      <c r="BG219" s="203" t="str">
        <f ca="1">IF(AND(ISNUMBER($A219),ISNUMBER(BG$1)),IF(OFFSET(CountryData!$A$1,'Quality check'!$A219-1,'Quality check'!BG$1-1)=0,"",OFFSET(CountryData!$A$1,'Quality check'!$A219-1,'Quality check'!BG$1-1)),"")</f>
        <v/>
      </c>
      <c r="BH219" s="202" t="str">
        <f ca="1">IF(AND(ISNUMBER($A219),ISNUMBER(BH$1)),IF(OFFSET(CountryData!$A$1,'Quality check'!$A219-1,'Quality check'!BH$1-1)=0,"",OFFSET(CountryData!$A$1,'Quality check'!$A219-1,'Quality check'!BH$1-1)),"")</f>
        <v/>
      </c>
      <c r="BI219" s="203" t="str">
        <f ca="1">IF(AND(ISNUMBER($A219),ISNUMBER(BI$1)),IF(OFFSET(CountryData!$A$1,'Quality check'!$A219-1,'Quality check'!BI$1-1)=0,"",OFFSET(CountryData!$A$1,'Quality check'!$A219-1,'Quality check'!BI$1-1)),"")</f>
        <v/>
      </c>
      <c r="BJ219" s="202" t="str">
        <f ca="1">IF(AND(ISNUMBER($A219),ISNUMBER(BJ$1)),IF(OFFSET(CountryData!$A$1,'Quality check'!$A219-1,'Quality check'!BJ$1-1)=0,"",OFFSET(CountryData!$A$1,'Quality check'!$A219-1,'Quality check'!BJ$1-1)),"")</f>
        <v/>
      </c>
      <c r="BK219" s="202" t="str">
        <f ca="1">IF(AND(ISNUMBER($A219),ISNUMBER(BK$1)),IF(OFFSET(CountryData!$A$1,'Quality check'!$A219-1,'Quality check'!BK$1-1)=0,"",OFFSET(CountryData!$A$1,'Quality check'!$A219-1,'Quality check'!BK$1-1)),"")</f>
        <v/>
      </c>
      <c r="BL219" s="308" t="str">
        <f ca="1">IF(AND(ISNUMBER($A219),ISNUMBER(BL$1)),IF(OFFSET(CountryData!$A$1,'Quality check'!$A219-1,'Quality check'!BL$1-1)=0,"",OFFSET(CountryData!$A$1,'Quality check'!$A219-1,'Quality check'!BL$1-1)),"")</f>
        <v/>
      </c>
      <c r="BM219" s="308" t="str">
        <f ca="1">IF(AND(ISNUMBER($A219),ISNUMBER(BM$1)),IF(OFFSET(CountryData!$A$1,'Quality check'!$A219-1,'Quality check'!BM$1-1)=0,"",OFFSET(CountryData!$A$1,'Quality check'!$A219-1,'Quality check'!BM$1-1)),"")</f>
        <v/>
      </c>
      <c r="BN219" s="308" t="str">
        <f ca="1">IF(AND(ISNUMBER($A219),ISNUMBER(BN$1)),IF(OFFSET(CountryData!$A$1,'Quality check'!$A219-1,'Quality check'!BN$1-1)=0,"",OFFSET(CountryData!$A$1,'Quality check'!$A219-1,'Quality check'!BN$1-1)),"")</f>
        <v/>
      </c>
      <c r="BO219" s="308" t="str">
        <f ca="1">IF(AND(ISNUMBER($A219),ISNUMBER(BO$1)),IF(OFFSET(CountryData!$A$1,'Quality check'!$A219-1,'Quality check'!BO$1-1)=0,"",OFFSET(CountryData!$A$1,'Quality check'!$A219-1,'Quality check'!BO$1-1)),"")</f>
        <v/>
      </c>
      <c r="BP219" s="308" t="str">
        <f ca="1">IF(AND(ISNUMBER($A219),ISNUMBER(BP$1)),IF(OFFSET(CountryData!$A$1,'Quality check'!$A219-1,'Quality check'!BP$1-1)=0,"",OFFSET(CountryData!$A$1,'Quality check'!$A219-1,'Quality check'!BP$1-1)),"")</f>
        <v/>
      </c>
      <c r="BQ219" s="308" t="str">
        <f ca="1">IF(AND(ISNUMBER($A219),ISNUMBER(BQ$1)),IF(OFFSET(CountryData!$A$1,'Quality check'!$A219-1,'Quality check'!BQ$1-1)=0,"",OFFSET(CountryData!$A$1,'Quality check'!$A219-1,'Quality check'!BQ$1-1)),"")</f>
        <v/>
      </c>
      <c r="BR219" s="308" t="str">
        <f ca="1">IF(AND(ISNUMBER($A219),ISNUMBER(BR$1)),IF(OFFSET(CountryData!$A$1,'Quality check'!$A219-1,'Quality check'!BR$1-1)=0,"",OFFSET(CountryData!$A$1,'Quality check'!$A219-1,'Quality check'!BR$1-1)),"")</f>
        <v/>
      </c>
      <c r="BS219" s="308" t="str">
        <f ca="1">IF(AND(ISNUMBER($A219),ISNUMBER(BS$1)),IF(OFFSET(CountryData!$A$1,'Quality check'!$A219-1,'Quality check'!BS$1-1)=0,"",OFFSET(CountryData!$A$1,'Quality check'!$A219-1,'Quality check'!BS$1-1)),"")</f>
        <v/>
      </c>
      <c r="BT219" s="308" t="str">
        <f ca="1">IF(AND(ISNUMBER($A219),ISNUMBER(BT$1)),IF(OFFSET(CountryData!$A$1,'Quality check'!$A219-1,'Quality check'!BT$1-1)=0,"",OFFSET(CountryData!$A$1,'Quality check'!$A219-1,'Quality check'!BT$1-1)),"")</f>
        <v/>
      </c>
      <c r="BU219" s="308" t="str">
        <f ca="1">IF(AND(ISNUMBER($A219),ISNUMBER(BU$1)),IF(OFFSET(CountryData!$A$1,'Quality check'!$A219-1,'Quality check'!BU$1-1)=0,"",OFFSET(CountryData!$A$1,'Quality check'!$A219-1,'Quality check'!BU$1-1)),"")</f>
        <v/>
      </c>
      <c r="BV219" s="308" t="str">
        <f ca="1">IF(AND(ISNUMBER($A219),ISNUMBER(BV$1)),IF(OFFSET(CountryData!$A$1,'Quality check'!$A219-1,'Quality check'!BV$1-1)=0,"",OFFSET(CountryData!$A$1,'Quality check'!$A219-1,'Quality check'!BV$1-1)),"")</f>
        <v/>
      </c>
      <c r="BW219" s="308" t="str">
        <f ca="1">IF(AND(ISNUMBER($A219),ISNUMBER(BW$1)),IF(OFFSET(CountryData!$A$1,'Quality check'!$A219-1,'Quality check'!BW$1-1)=0,"",OFFSET(CountryData!$A$1,'Quality check'!$A219-1,'Quality check'!BW$1-1)),"")</f>
        <v/>
      </c>
      <c r="BX219" s="202" t="str">
        <f ca="1">IF(AND(ISNUMBER($A219),ISNUMBER(BX$1)),IF(OFFSET(CountryData!$A$1,'Quality check'!$A219-1,'Quality check'!BX$1-1)=0,"",OFFSET(CountryData!$A$1,'Quality check'!$A219-1,'Quality check'!BX$1-1)),"")</f>
        <v/>
      </c>
      <c r="BY219" s="308" t="str">
        <f ca="1">IF(AND(ISNUMBER($A219),ISNUMBER(BY$1)),IF(OFFSET(CountryData!$A$1,'Quality check'!$A219-1,'Quality check'!BY$1-1)=0,"",OFFSET(CountryData!$A$1,'Quality check'!$A219-1,'Quality check'!BY$1-1)),"")</f>
        <v/>
      </c>
      <c r="BZ219" s="308" t="str">
        <f ca="1">IF(AND(ISNUMBER($A219),ISNUMBER(BZ$1)),IF(OFFSET(CountryData!$A$1,'Quality check'!$A219-1,'Quality check'!BZ$1-1)=0,"",OFFSET(CountryData!$A$1,'Quality check'!$A219-1,'Quality check'!BZ$1-1)),"")</f>
        <v/>
      </c>
      <c r="CA219" s="308" t="str">
        <f ca="1">IF(AND(ISNUMBER($A219),ISNUMBER(CA$1)),IF(OFFSET(CountryData!$A$1,'Quality check'!$A219-1,'Quality check'!CA$1-1)=0,"",OFFSET(CountryData!$A$1,'Quality check'!$A219-1,'Quality check'!CA$1-1)),"")</f>
        <v/>
      </c>
      <c r="CB219" s="308" t="str">
        <f ca="1">IF(AND(ISNUMBER($A219),ISNUMBER(CB$1)),IF(OFFSET(CountryData!$A$1,'Quality check'!$A219-1,'Quality check'!CB$1-1)=0,"",OFFSET(CountryData!$A$1,'Quality check'!$A219-1,'Quality check'!CB$1-1)),"")</f>
        <v/>
      </c>
      <c r="CC219" s="308" t="str">
        <f ca="1">IF(AND(ISNUMBER($A219),ISNUMBER(CC$1)),IF(OFFSET(CountryData!$A$1,'Quality check'!$A219-1,'Quality check'!CC$1-1)=0,"",OFFSET(CountryData!$A$1,'Quality check'!$A219-1,'Quality check'!CC$1-1)),"")</f>
        <v/>
      </c>
      <c r="CD219" s="308" t="str">
        <f ca="1">IF(AND(ISNUMBER($A219),ISNUMBER(CD$1)),IF(OFFSET(CountryData!$A$1,'Quality check'!$A219-1,'Quality check'!CD$1-1)=0,"",OFFSET(CountryData!$A$1,'Quality check'!$A219-1,'Quality check'!CD$1-1)),"")</f>
        <v/>
      </c>
      <c r="CE219" s="308" t="str">
        <f ca="1">IF(AND(ISNUMBER($A219),ISNUMBER(CE$1)),IF(OFFSET(CountryData!$A$1,'Quality check'!$A219-1,'Quality check'!CE$1-1)=0,"",OFFSET(CountryData!$A$1,'Quality check'!$A219-1,'Quality check'!CE$1-1)),"")</f>
        <v/>
      </c>
      <c r="CF219" s="308" t="str">
        <f ca="1">IF(AND(ISNUMBER($A219),ISNUMBER(CF$1)),IF(OFFSET(CountryData!$A$1,'Quality check'!$A219-1,'Quality check'!CF$1-1)=0,"",OFFSET(CountryData!$A$1,'Quality check'!$A219-1,'Quality check'!CF$1-1)),"")</f>
        <v/>
      </c>
      <c r="CG219" s="308" t="str">
        <f ca="1">IF(AND(ISNUMBER($A219),ISNUMBER(CG$1)),IF(OFFSET(CountryData!$A$1,'Quality check'!$A219-1,'Quality check'!CG$1-1)=0,"",OFFSET(CountryData!$A$1,'Quality check'!$A219-1,'Quality check'!CG$1-1)),"")</f>
        <v/>
      </c>
      <c r="CH219" s="308" t="str">
        <f ca="1">IF(AND(ISNUMBER($A219),ISNUMBER(CH$1)),IF(OFFSET(CountryData!$A$1,'Quality check'!$A219-1,'Quality check'!CH$1-1)=0,"",OFFSET(CountryData!$A$1,'Quality check'!$A219-1,'Quality check'!CH$1-1)),"")</f>
        <v/>
      </c>
      <c r="CI219" s="308" t="str">
        <f ca="1">IF(AND(ISNUMBER($A219),ISNUMBER(CI$1)),IF(OFFSET(CountryData!$A$1,'Quality check'!$A219-1,'Quality check'!CI$1-1)=0,"",OFFSET(CountryData!$A$1,'Quality check'!$A219-1,'Quality check'!CI$1-1)),"")</f>
        <v/>
      </c>
      <c r="CJ219" s="308" t="str">
        <f ca="1">IF(AND(ISNUMBER($A219),ISNUMBER(CJ$1)),IF(OFFSET(CountryData!$A$1,'Quality check'!$A219-1,'Quality check'!CJ$1-1)=0,"",OFFSET(CountryData!$A$1,'Quality check'!$A219-1,'Quality check'!CJ$1-1)),"")</f>
        <v/>
      </c>
      <c r="CK219" s="202" t="str">
        <f ca="1">IF(AND(ISNUMBER($A219),ISNUMBER(CK$1)),IF(OFFSET(CountryData!$A$1,'Quality check'!$A219-1,'Quality check'!CK$1-1)=0,"",OFFSET(CountryData!$A$1,'Quality check'!$A219-1,'Quality check'!CK$1-1)),"")</f>
        <v/>
      </c>
      <c r="CL219" s="308" t="str">
        <f ca="1">IF(AND(ISNUMBER($A219),ISNUMBER(CL$1)),IF(OFFSET(CountryData!$A$1,'Quality check'!$A219-1,'Quality check'!CL$1-1)=0,"",OFFSET(CountryData!$A$1,'Quality check'!$A219-1,'Quality check'!CL$1-1)),"")</f>
        <v/>
      </c>
      <c r="CM219" s="308" t="str">
        <f ca="1">IF(AND(ISNUMBER($A219),ISNUMBER(CM$1)),IF(OFFSET(CountryData!$A$1,'Quality check'!$A219-1,'Quality check'!CM$1-1)=0,"",OFFSET(CountryData!$A$1,'Quality check'!$A219-1,'Quality check'!CM$1-1)),"")</f>
        <v/>
      </c>
      <c r="CN219" s="308" t="str">
        <f ca="1">IF(AND(ISNUMBER($A219),ISNUMBER(CN$1)),IF(OFFSET(CountryData!$A$1,'Quality check'!$A219-1,'Quality check'!CN$1-1)=0,"",OFFSET(CountryData!$A$1,'Quality check'!$A219-1,'Quality check'!CN$1-1)),"")</f>
        <v/>
      </c>
      <c r="CO219" s="308" t="str">
        <f ca="1">IF(AND(ISNUMBER($A219),ISNUMBER(CO$1)),IF(OFFSET(CountryData!$A$1,'Quality check'!$A219-1,'Quality check'!CO$1-1)=0,"",OFFSET(CountryData!$A$1,'Quality check'!$A219-1,'Quality check'!CO$1-1)),"")</f>
        <v/>
      </c>
      <c r="CP219" s="308" t="str">
        <f ca="1">IF(AND(ISNUMBER($A219),ISNUMBER(CP$1)),IF(OFFSET(CountryData!$A$1,'Quality check'!$A219-1,'Quality check'!CP$1-1)=0,"",OFFSET(CountryData!$A$1,'Quality check'!$A219-1,'Quality check'!CP$1-1)),"")</f>
        <v/>
      </c>
      <c r="CQ219" s="308" t="str">
        <f ca="1">IF(AND(ISNUMBER($A219),ISNUMBER(CQ$1)),IF(OFFSET(CountryData!$A$1,'Quality check'!$A219-1,'Quality check'!CQ$1-1)=0,"",OFFSET(CountryData!$A$1,'Quality check'!$A219-1,'Quality check'!CQ$1-1)),"")</f>
        <v/>
      </c>
      <c r="CR219" s="203" t="str">
        <f ca="1">IF(AND(ISNUMBER($A219),ISNUMBER(CR$1)),IF(OFFSET(CountryData!$A$1,'Quality check'!$A219-1,'Quality check'!CR$1-1)=0,"",OFFSET(CountryData!$A$1,'Quality check'!$A219-1,'Quality check'!CR$1-1)),"")</f>
        <v/>
      </c>
      <c r="CS219" s="203" t="str">
        <f ca="1">IF(AND(ISNUMBER($A219),ISNUMBER(CS$1)),IF(OFFSET(CountryData!$A$1,'Quality check'!$A219-1,'Quality check'!CS$1-1)=0,"",OFFSET(CountryData!$A$1,'Quality check'!$A219-1,'Quality check'!CS$1-1)),"")</f>
        <v/>
      </c>
      <c r="CT219" s="203" t="str">
        <f ca="1">IF(AND(ISNUMBER($A219),ISNUMBER(CT$1)),IF(OFFSET(CountryData!$A$1,'Quality check'!$A219-1,'Quality check'!CT$1-1)=0,"",OFFSET(CountryData!$A$1,'Quality check'!$A219-1,'Quality check'!CT$1-1)),"")</f>
        <v/>
      </c>
      <c r="CU219" s="203" t="str">
        <f ca="1">IF(AND(ISNUMBER($A219),ISNUMBER(CU$1)),IF(OFFSET(CountryData!$A$1,'Quality check'!$A219-1,'Quality check'!CU$1-1)=0,"",OFFSET(CountryData!$A$1,'Quality check'!$A219-1,'Quality check'!CU$1-1)),"")</f>
        <v/>
      </c>
      <c r="CV219" s="203" t="str">
        <f ca="1">IF(AND(ISNUMBER($A219),ISNUMBER(CV$1)),IF(OFFSET(CountryData!$A$1,'Quality check'!$A219-1,'Quality check'!CV$1-1)=0,"",OFFSET(CountryData!$A$1,'Quality check'!$A219-1,'Quality check'!CV$1-1)),"")</f>
        <v/>
      </c>
      <c r="CW219" s="203" t="str">
        <f ca="1">IF(AND(ISNUMBER($A219),ISNUMBER(CW$1)),IF(OFFSET(CountryData!$A$1,'Quality check'!$A219-1,'Quality check'!CW$1-1)=0,"",OFFSET(CountryData!$A$1,'Quality check'!$A219-1,'Quality check'!CW$1-1)),"")</f>
        <v/>
      </c>
      <c r="CX219" s="203" t="str">
        <f ca="1">IF(AND(ISNUMBER($A219),ISNUMBER(CX$1)),IF(OFFSET(CountryData!$A$1,'Quality check'!$A219-1,'Quality check'!CX$1-1)=0,"",OFFSET(CountryData!$A$1,'Quality check'!$A219-1,'Quality check'!CX$1-1)),"")</f>
        <v/>
      </c>
      <c r="CY219" s="203" t="str">
        <f ca="1">IF(AND(ISNUMBER($A219),ISNUMBER(CY$1)),IF(OFFSET(CountryData!$A$1,'Quality check'!$A219-1,'Quality check'!CY$1-1)=0,"",OFFSET(CountryData!$A$1,'Quality check'!$A219-1,'Quality check'!CY$1-1)),"")</f>
        <v/>
      </c>
      <c r="CZ219" s="308" t="str">
        <f ca="1">IF(AND(ISNUMBER($A219),ISNUMBER(CZ$1)),IF(OFFSET(CountryData!$A$1,'Quality check'!$A219-1,'Quality check'!CZ$1-1)=0,"",OFFSET(CountryData!$A$1,'Quality check'!$A219-1,'Quality check'!CZ$1-1)),"")</f>
        <v/>
      </c>
      <c r="DA219" s="308" t="str">
        <f ca="1">IF(AND(ISNUMBER($A219),ISNUMBER(DA$1)),IF(OFFSET(CountryData!$A$1,'Quality check'!$A219-1,'Quality check'!DA$1-1)=0,"",OFFSET(CountryData!$A$1,'Quality check'!$A219-1,'Quality check'!DA$1-1)),"")</f>
        <v/>
      </c>
      <c r="DB219" s="202" t="str">
        <f ca="1">IF(AND(ISNUMBER($A219),ISNUMBER(DB$1)),IF(OFFSET(CountryData!$A$1,'Quality check'!$A219-1,'Quality check'!DB$1-1)=0,"",OFFSET(CountryData!$A$1,'Quality check'!$A219-1,'Quality check'!DB$1-1)),"")</f>
        <v/>
      </c>
      <c r="DC219" s="308" t="str">
        <f ca="1">IF(AND(ISNUMBER($A219),ISNUMBER(DC$1)),IF(OFFSET(CountryData!$A$1,'Quality check'!$A219-1,'Quality check'!DC$1-1)=0,"",OFFSET(CountryData!$A$1,'Quality check'!$A219-1,'Quality check'!DC$1-1)),"")</f>
        <v/>
      </c>
      <c r="DD219" s="308" t="str">
        <f ca="1">IF(AND(ISNUMBER($A219),ISNUMBER(DD$1)),IF(OFFSET(CountryData!$A$1,'Quality check'!$A219-1,'Quality check'!DD$1-1)=0,"",OFFSET(CountryData!$A$1,'Quality check'!$A219-1,'Quality check'!DD$1-1)),"")</f>
        <v/>
      </c>
      <c r="DE219" s="202" t="str">
        <f ca="1">IF(AND(ISNUMBER($A219),ISNUMBER(DE$1)),IF(OFFSET(CountryData!$A$1,'Quality check'!$A219-1,'Quality check'!DE$1-1)=0,"",OFFSET(CountryData!$A$1,'Quality check'!$A219-1,'Quality check'!DE$1-1)),"")</f>
        <v/>
      </c>
      <c r="DF219" s="203" t="str">
        <f ca="1">IF(AND(ISNUMBER($A219),ISNUMBER(DF$1)),IF(OFFSET(CountryData!$A$1,'Quality check'!$A219-1,'Quality check'!DF$1-1)=0,"",OFFSET(CountryData!$A$1,'Quality check'!$A219-1,'Quality check'!DF$1-1)),"")</f>
        <v/>
      </c>
      <c r="DG219" s="308" t="str">
        <f ca="1">IF(AND(ISNUMBER($A219),ISNUMBER(DG$1)),IF(OFFSET(CountryData!$A$1,'Quality check'!$A219-1,'Quality check'!DG$1-1)=0,"",OFFSET(CountryData!$A$1,'Quality check'!$A219-1,'Quality check'!DG$1-1)),"")</f>
        <v/>
      </c>
      <c r="DH219" s="203" t="str">
        <f ca="1">IF(AND(ISNUMBER($A219),ISNUMBER(DH$1)),IF(OFFSET(CountryData!$A$1,'Quality check'!$A219-1,'Quality check'!DH$1-1)=0,"",OFFSET(CountryData!$A$1,'Quality check'!$A219-1,'Quality check'!DH$1-1)),"")</f>
        <v/>
      </c>
      <c r="DI219" s="308" t="str">
        <f ca="1">IF(AND(ISNUMBER($A219),ISNUMBER(DI$1)),IF(OFFSET(CountryData!$A$1,'Quality check'!$A219-1,'Quality check'!DI$1-1)=0,"",OFFSET(CountryData!$A$1,'Quality check'!$A219-1,'Quality check'!DI$1-1)),"")</f>
        <v/>
      </c>
      <c r="DJ219" s="308" t="str">
        <f ca="1">IF(AND(ISNUMBER($A219),ISNUMBER(DJ$1)),IF(OFFSET(CountryData!$A$1,'Quality check'!$A219-1,'Quality check'!DJ$1-1)=0,"",OFFSET(CountryData!$A$1,'Quality check'!$A219-1,'Quality check'!DJ$1-1)),"")</f>
        <v/>
      </c>
      <c r="DK219" s="203" t="str">
        <f ca="1">IF(AND(ISNUMBER($A219),ISNUMBER(DK$1)),IF(OFFSET(CountryData!$A$1,'Quality check'!$A219-1,'Quality check'!DK$1-1)=0,"",OFFSET(CountryData!$A$1,'Quality check'!$A219-1,'Quality check'!DK$1-1)),"")</f>
        <v/>
      </c>
      <c r="DL219" s="203" t="str">
        <f ca="1">IF(AND(ISNUMBER($A219),ISNUMBER(DL$1)),IF(OFFSET(CountryData!$A$1,'Quality check'!$A219-1,'Quality check'!DL$1-1)=0,"",OFFSET(CountryData!$A$1,'Quality check'!$A219-1,'Quality check'!DL$1-1)),"")</f>
        <v/>
      </c>
      <c r="DM219" s="203" t="str">
        <f ca="1">IF(AND(ISNUMBER($A219),ISNUMBER(DM$1)),IF(OFFSET(CountryData!$A$1,'Quality check'!$A219-1,'Quality check'!DM$1-1)=0,"",OFFSET(CountryData!$A$1,'Quality check'!$A219-1,'Quality check'!DM$1-1)),"")</f>
        <v/>
      </c>
      <c r="DN219" s="203" t="str">
        <f ca="1">IF(AND(ISNUMBER($A219),ISNUMBER(DN$1)),IF(OFFSET(CountryData!$A$1,'Quality check'!$A219-1,'Quality check'!DN$1-1)=0,"",OFFSET(CountryData!$A$1,'Quality check'!$A219-1,'Quality check'!DN$1-1)),"")</f>
        <v/>
      </c>
      <c r="DO219" t="str">
        <f ca="1">IF(AND(ISNUMBER($A219),ISNUMBER(DO$1)),IF(OFFSET(CountryData!$A$1,'Quality check'!$A219-1,'Quality check'!DO$1-1)=0,"",OFFSET(CountryData!$A$1,'Quality check'!$A219-1,'Quality check'!DO$1-1)),"")</f>
        <v/>
      </c>
      <c r="DP219" t="str">
        <f ca="1">IF(AND(ISNUMBER($A219),ISNUMBER(DP$1)),IF(OFFSET(CountryData!$A$1,'Quality check'!$A219-1,'Quality check'!DP$1-1)=0,"",OFFSET(CountryData!$A$1,'Quality check'!$A219-1,'Quality check'!DP$1-1)),"")</f>
        <v/>
      </c>
      <c r="EF219" t="str">
        <f t="shared" ref="EF219:EF245" si="20">IF(D219&lt;&gt;"",IF(D219=D218,EF218,EF218+1),"")</f>
        <v/>
      </c>
      <c r="EG219" t="str">
        <f t="shared" ref="EG219:EG245" si="21">IF(EF219&lt;&gt;EF218,EF219,"")</f>
        <v/>
      </c>
      <c r="EH219" t="str">
        <f t="shared" si="19"/>
        <v/>
      </c>
    </row>
    <row r="220" spans="1:138" x14ac:dyDescent="0.25">
      <c r="A220" s="114" t="str">
        <f>IF(ISNUMBER(MATCH(C220,CountryData!$EM:$EM,0)),MATCH(C220,CountryData!$EM:$EM,0),"")</f>
        <v/>
      </c>
      <c r="F220" s="203" t="str">
        <f ca="1">IF(AND(ISNUMBER($A220),ISNUMBER(F$1)),IF(OFFSET(CountryData!$A$1,'Quality check'!$A220-1,'Quality check'!F$1-1)=0,"",OFFSET(CountryData!$A$1,'Quality check'!$A220-1,'Quality check'!F$1-1)),"")</f>
        <v/>
      </c>
      <c r="G220" s="203" t="str">
        <f ca="1">IF(AND(ISNUMBER($A220),ISNUMBER(G$1)),IF(OFFSET(CountryData!$A$1,'Quality check'!$A220-1,'Quality check'!G$1-1)=0,"",OFFSET(CountryData!$A$1,'Quality check'!$A220-1,'Quality check'!G$1-1)),"")</f>
        <v/>
      </c>
      <c r="H220" s="202" t="str">
        <f ca="1">IF(AND(ISNUMBER($A220),ISNUMBER(H$1)),IF(OFFSET(CountryData!$A$1,'Quality check'!$A220-1,'Quality check'!H$1-1)=0,"",OFFSET(CountryData!$A$1,'Quality check'!$A220-1,'Quality check'!H$1-1)),"")</f>
        <v/>
      </c>
      <c r="I220" s="202" t="str">
        <f ca="1">IF(AND(ISNUMBER($A220),ISNUMBER(I$1)),IF(OFFSET(CountryData!$A$1,'Quality check'!$A220-1,'Quality check'!I$1-1)=0,"",OFFSET(CountryData!$A$1,'Quality check'!$A220-1,'Quality check'!I$1-1)),"")</f>
        <v/>
      </c>
      <c r="J220" s="203" t="str">
        <f ca="1">IF(AND(ISNUMBER($A220),ISNUMBER(J$1)),IF(OFFSET(CountryData!$A$1,'Quality check'!$A220-1,'Quality check'!J$1-1)=0,"",OFFSET(CountryData!$A$1,'Quality check'!$A220-1,'Quality check'!J$1-1)),"")</f>
        <v/>
      </c>
      <c r="K220" s="203" t="str">
        <f ca="1">IF(AND(ISNUMBER($A220),ISNUMBER(K$1)),IF(OFFSET(CountryData!$A$1,'Quality check'!$A220-1,'Quality check'!K$1-1)=0,"",OFFSET(CountryData!$A$1,'Quality check'!$A220-1,'Quality check'!K$1-1)),"")</f>
        <v/>
      </c>
      <c r="L220" s="203" t="str">
        <f ca="1">IF(AND(ISNUMBER($A220),ISNUMBER(L$1)),IF(OFFSET(CountryData!$A$1,'Quality check'!$A220-1,'Quality check'!L$1-1)=0,"",OFFSET(CountryData!$A$1,'Quality check'!$A220-1,'Quality check'!L$1-1)),"")</f>
        <v/>
      </c>
      <c r="M220" s="203" t="str">
        <f ca="1">IF(AND(ISNUMBER($A220),ISNUMBER(M$1)),IF(OFFSET(CountryData!$A$1,'Quality check'!$A220-1,'Quality check'!M$1-1)=0,"",OFFSET(CountryData!$A$1,'Quality check'!$A220-1,'Quality check'!M$1-1)),"")</f>
        <v/>
      </c>
      <c r="N220" s="203" t="str">
        <f ca="1">IF(AND(ISNUMBER($A220),ISNUMBER(N$1)),IF(OFFSET(CountryData!$A$1,'Quality check'!$A220-1,'Quality check'!N$1-1)=0,"",OFFSET(CountryData!$A$1,'Quality check'!$A220-1,'Quality check'!N$1-1)),"")</f>
        <v/>
      </c>
      <c r="O220" s="203" t="str">
        <f ca="1">IF(AND(ISNUMBER($A220),ISNUMBER(O$1)),IF(OFFSET(CountryData!$A$1,'Quality check'!$A220-1,'Quality check'!O$1-1)=0,"",OFFSET(CountryData!$A$1,'Quality check'!$A220-1,'Quality check'!O$1-1)),"")</f>
        <v/>
      </c>
      <c r="P220" s="203" t="str">
        <f ca="1">IF(AND(ISNUMBER($A220),ISNUMBER(P$1)),IF(OFFSET(CountryData!$A$1,'Quality check'!$A220-1,'Quality check'!P$1-1)=0,"",OFFSET(CountryData!$A$1,'Quality check'!$A220-1,'Quality check'!P$1-1)),"")</f>
        <v/>
      </c>
      <c r="Q220" s="203" t="str">
        <f ca="1">IF(AND(ISNUMBER($A220),ISNUMBER(Q$1)),IF(OFFSET(CountryData!$A$1,'Quality check'!$A220-1,'Quality check'!Q$1-1)=0,"",OFFSET(CountryData!$A$1,'Quality check'!$A220-1,'Quality check'!Q$1-1)),"")</f>
        <v/>
      </c>
      <c r="R220" s="203" t="str">
        <f ca="1">IF(AND(ISNUMBER($A220),ISNUMBER(R$1)),IF(OFFSET(CountryData!$A$1,'Quality check'!$A220-1,'Quality check'!R$1-1)=0,"",OFFSET(CountryData!$A$1,'Quality check'!$A220-1,'Quality check'!R$1-1)),"")</f>
        <v/>
      </c>
      <c r="S220" s="203" t="str">
        <f ca="1">IF(AND(ISNUMBER($A220),ISNUMBER(S$1)),IF(OFFSET(CountryData!$A$1,'Quality check'!$A220-1,'Quality check'!S$1-1)=0,"",OFFSET(CountryData!$A$1,'Quality check'!$A220-1,'Quality check'!S$1-1)),"")</f>
        <v/>
      </c>
      <c r="T220" s="202" t="str">
        <f ca="1">IF(AND(ISNUMBER($A220),ISNUMBER(T$1)),IF(OFFSET(CountryData!$A$1,'Quality check'!$A220-1,'Quality check'!T$1-1)=0,"",OFFSET(CountryData!$A$1,'Quality check'!$A220-1,'Quality check'!T$1-1)),"")</f>
        <v/>
      </c>
      <c r="U220" s="203" t="str">
        <f ca="1">IF(AND(ISNUMBER($A220),ISNUMBER(U$1)),IF(OFFSET(CountryData!$A$1,'Quality check'!$A220-1,'Quality check'!U$1-1)=0,"",OFFSET(CountryData!$A$1,'Quality check'!$A220-1,'Quality check'!U$1-1)),"")</f>
        <v/>
      </c>
      <c r="V220" s="203" t="str">
        <f ca="1">IF(AND(ISNUMBER($A220),ISNUMBER(V$1)),IF(OFFSET(CountryData!$A$1,'Quality check'!$A220-1,'Quality check'!V$1-1)=0,"",OFFSET(CountryData!$A$1,'Quality check'!$A220-1,'Quality check'!V$1-1)),"")</f>
        <v/>
      </c>
      <c r="W220" s="202" t="str">
        <f ca="1">IF(AND(ISNUMBER($A220),ISNUMBER(W$1)),IF(OFFSET(CountryData!$A$1,'Quality check'!$A220-1,'Quality check'!W$1-1)=0,"",OFFSET(CountryData!$A$1,'Quality check'!$A220-1,'Quality check'!W$1-1)),"")</f>
        <v/>
      </c>
      <c r="X220" s="202" t="str">
        <f ca="1">IF(AND(ISNUMBER($A220),ISNUMBER(X$1)),IF(OFFSET(CountryData!$A$1,'Quality check'!$A220-1,'Quality check'!X$1-1)=0,"",OFFSET(CountryData!$A$1,'Quality check'!$A220-1,'Quality check'!X$1-1)),"")</f>
        <v/>
      </c>
      <c r="Y220" s="202" t="str">
        <f ca="1">IF(AND(ISNUMBER($A220),ISNUMBER(Y$1)),IF(OFFSET(CountryData!$A$1,'Quality check'!$A220-1,'Quality check'!Y$1-1)=0,"",OFFSET(CountryData!$A$1,'Quality check'!$A220-1,'Quality check'!Y$1-1)),"")</f>
        <v/>
      </c>
      <c r="Z220" s="202" t="str">
        <f ca="1">IF(AND(ISNUMBER($A220),ISNUMBER(Z$1)),IF(OFFSET(CountryData!$A$1,'Quality check'!$A220-1,'Quality check'!Z$1-1)=0,"",OFFSET(CountryData!$A$1,'Quality check'!$A220-1,'Quality check'!Z$1-1)),"")</f>
        <v/>
      </c>
      <c r="AA220" s="203" t="str">
        <f ca="1">IF(AND(ISNUMBER($A220),ISNUMBER(AA$1)),IF(OFFSET(CountryData!$A$1,'Quality check'!$A220-1,'Quality check'!AA$1-1)=0,"",OFFSET(CountryData!$A$1,'Quality check'!$A220-1,'Quality check'!AA$1-1)),"")</f>
        <v/>
      </c>
      <c r="AB220" s="203" t="str">
        <f ca="1">IF(AND(ISNUMBER($A220),ISNUMBER(AB$1)),IF(OFFSET(CountryData!$A$1,'Quality check'!$A220-1,'Quality check'!AB$1-1)=0,"",OFFSET(CountryData!$A$1,'Quality check'!$A220-1,'Quality check'!AB$1-1)),"")</f>
        <v/>
      </c>
      <c r="AC220" s="203" t="str">
        <f ca="1">IF(AND(ISNUMBER($A220),ISNUMBER(AC$1)),IF(OFFSET(CountryData!$A$1,'Quality check'!$A220-1,'Quality check'!AC$1-1)=0,"",OFFSET(CountryData!$A$1,'Quality check'!$A220-1,'Quality check'!AC$1-1)),"")</f>
        <v/>
      </c>
      <c r="AD220" s="203" t="str">
        <f ca="1">IF(AND(ISNUMBER($A220),ISNUMBER(AD$1)),IF(OFFSET(CountryData!$A$1,'Quality check'!$A220-1,'Quality check'!AD$1-1)=0,"",OFFSET(CountryData!$A$1,'Quality check'!$A220-1,'Quality check'!AD$1-1)),"")</f>
        <v/>
      </c>
      <c r="AE220" s="202" t="str">
        <f ca="1">IF(AND(ISNUMBER($A220),ISNUMBER(AE$1)),IF(OFFSET(CountryData!$A$1,'Quality check'!$A220-1,'Quality check'!AE$1-1)=0,"",OFFSET(CountryData!$A$1,'Quality check'!$A220-1,'Quality check'!AE$1-1)),"")</f>
        <v/>
      </c>
      <c r="AF220" s="308" t="str">
        <f ca="1">IF(AND(ISNUMBER($A220),ISNUMBER(AF$1)),IF(OFFSET(CountryData!$A$1,'Quality check'!$A220-1,'Quality check'!AF$1-1)=0,"",OFFSET(CountryData!$A$1,'Quality check'!$A220-1,'Quality check'!AF$1-1)),"")</f>
        <v/>
      </c>
      <c r="AG220" s="203" t="str">
        <f ca="1">IF(AND(ISNUMBER($A220),ISNUMBER(AG$1)),IF(OFFSET(CountryData!$A$1,'Quality check'!$A220-1,'Quality check'!AG$1-1)=0,"",OFFSET(CountryData!$A$1,'Quality check'!$A220-1,'Quality check'!AG$1-1)),"")</f>
        <v/>
      </c>
      <c r="AH220" s="203" t="str">
        <f ca="1">IF(AND(ISNUMBER($A220),ISNUMBER(AH$1)),IF(OFFSET(CountryData!$A$1,'Quality check'!$A220-1,'Quality check'!AH$1-1)=0,"",OFFSET(CountryData!$A$1,'Quality check'!$A220-1,'Quality check'!AH$1-1)),"")</f>
        <v/>
      </c>
      <c r="AI220" s="203" t="str">
        <f ca="1">IF(AND(ISNUMBER($A220),ISNUMBER(AI$1)),IF(OFFSET(CountryData!$A$1,'Quality check'!$A220-1,'Quality check'!AI$1-1)=0,"",OFFSET(CountryData!$A$1,'Quality check'!$A220-1,'Quality check'!AI$1-1)),"")</f>
        <v/>
      </c>
      <c r="AJ220" s="202" t="str">
        <f ca="1">IF(AND(ISNUMBER($A220),ISNUMBER(AJ$1)),IF(OFFSET(CountryData!$A$1,'Quality check'!$A220-1,'Quality check'!AJ$1-1)=0,"",OFFSET(CountryData!$A$1,'Quality check'!$A220-1,'Quality check'!AJ$1-1)),"")</f>
        <v/>
      </c>
      <c r="AK220" s="202" t="str">
        <f ca="1">IF(AND(ISNUMBER($A220),ISNUMBER(AK$1)),IF(OFFSET(CountryData!$A$1,'Quality check'!$A220-1,'Quality check'!AK$1-1)=0,"",OFFSET(CountryData!$A$1,'Quality check'!$A220-1,'Quality check'!AK$1-1)),"")</f>
        <v/>
      </c>
      <c r="AL220" s="202" t="str">
        <f ca="1">IF(AND(ISNUMBER($A220),ISNUMBER(AL$1)),IF(OFFSET(CountryData!$A$1,'Quality check'!$A220-1,'Quality check'!AL$1-1)=0,"",OFFSET(CountryData!$A$1,'Quality check'!$A220-1,'Quality check'!AL$1-1)),"")</f>
        <v/>
      </c>
      <c r="AM220" s="202" t="str">
        <f ca="1">IF(AND(ISNUMBER($A220),ISNUMBER(AM$1)),IF(OFFSET(CountryData!$A$1,'Quality check'!$A220-1,'Quality check'!AM$1-1)=0,"",OFFSET(CountryData!$A$1,'Quality check'!$A220-1,'Quality check'!AM$1-1)),"")</f>
        <v/>
      </c>
      <c r="AN220" s="202" t="str">
        <f ca="1">IF(AND(ISNUMBER($A220),ISNUMBER(AN$1)),IF(OFFSET(CountryData!$A$1,'Quality check'!$A220-1,'Quality check'!AN$1-1)=0,"",OFFSET(CountryData!$A$1,'Quality check'!$A220-1,'Quality check'!AN$1-1)),"")</f>
        <v/>
      </c>
      <c r="AO220" s="203" t="str">
        <f ca="1">IF(AND(ISNUMBER($A220),ISNUMBER(AO$1)),IF(OFFSET(CountryData!$A$1,'Quality check'!$A220-1,'Quality check'!AO$1-1)=0,"",OFFSET(CountryData!$A$1,'Quality check'!$A220-1,'Quality check'!AO$1-1)),"")</f>
        <v/>
      </c>
      <c r="AP220" s="203" t="str">
        <f ca="1">IF(AND(ISNUMBER($A220),ISNUMBER(AP$1)),IF(OFFSET(CountryData!$A$1,'Quality check'!$A220-1,'Quality check'!AP$1-1)=0,"",OFFSET(CountryData!$A$1,'Quality check'!$A220-1,'Quality check'!AP$1-1)),"")</f>
        <v/>
      </c>
      <c r="AQ220" s="202" t="str">
        <f ca="1">IF(AND(ISNUMBER($A220),ISNUMBER(AQ$1)),IF(OFFSET(CountryData!$A$1,'Quality check'!$A220-1,'Quality check'!AQ$1-1)=0,"",OFFSET(CountryData!$A$1,'Quality check'!$A220-1,'Quality check'!AQ$1-1)),"")</f>
        <v/>
      </c>
      <c r="AR220" s="202" t="str">
        <f ca="1">IF(AND(ISNUMBER($A220),ISNUMBER(AR$1)),IF(OFFSET(CountryData!$A$1,'Quality check'!$A220-1,'Quality check'!AR$1-1)=0,"",OFFSET(CountryData!$A$1,'Quality check'!$A220-1,'Quality check'!AR$1-1)),"")</f>
        <v/>
      </c>
      <c r="AS220" s="202" t="str">
        <f ca="1">IF(AND(ISNUMBER($A220),ISNUMBER(AS$1)),IF(OFFSET(CountryData!$A$1,'Quality check'!$A220-1,'Quality check'!AS$1-1)=0,"",OFFSET(CountryData!$A$1,'Quality check'!$A220-1,'Quality check'!AS$1-1)),"")</f>
        <v/>
      </c>
      <c r="AT220" s="202" t="str">
        <f ca="1">IF(AND(ISNUMBER($A220),ISNUMBER(AT$1)),IF(OFFSET(CountryData!$A$1,'Quality check'!$A220-1,'Quality check'!AT$1-1)=0,"",OFFSET(CountryData!$A$1,'Quality check'!$A220-1,'Quality check'!AT$1-1)),"")</f>
        <v/>
      </c>
      <c r="AU220" s="202" t="str">
        <f ca="1">IF(AND(ISNUMBER($A220),ISNUMBER(AU$1)),IF(OFFSET(CountryData!$A$1,'Quality check'!$A220-1,'Quality check'!AU$1-1)=0,"",OFFSET(CountryData!$A$1,'Quality check'!$A220-1,'Quality check'!AU$1-1)),"")</f>
        <v/>
      </c>
      <c r="AV220" s="202" t="str">
        <f ca="1">IF(AND(ISNUMBER($A220),ISNUMBER(AV$1)),IF(OFFSET(CountryData!$A$1,'Quality check'!$A220-1,'Quality check'!AV$1-1)=0,"",OFFSET(CountryData!$A$1,'Quality check'!$A220-1,'Quality check'!AV$1-1)),"")</f>
        <v/>
      </c>
      <c r="AW220" s="203" t="str">
        <f ca="1">IF(AND(ISNUMBER($A220),ISNUMBER(AW$1)),IF(OFFSET(CountryData!$A$1,'Quality check'!$A220-1,'Quality check'!AW$1-1)=0,"",OFFSET(CountryData!$A$1,'Quality check'!$A220-1,'Quality check'!AW$1-1)),"")</f>
        <v/>
      </c>
      <c r="AX220" s="203" t="str">
        <f ca="1">IF(AND(ISNUMBER($A220),ISNUMBER(AX$1)),IF(OFFSET(CountryData!$A$1,'Quality check'!$A220-1,'Quality check'!AX$1-1)=0,"",OFFSET(CountryData!$A$1,'Quality check'!$A220-1,'Quality check'!AX$1-1)),"")</f>
        <v/>
      </c>
      <c r="AY220" s="202" t="str">
        <f ca="1">IF(AND(ISNUMBER($A220),ISNUMBER(AY$1)),IF(OFFSET(CountryData!$A$1,'Quality check'!$A220-1,'Quality check'!AY$1-1)=0,"",OFFSET(CountryData!$A$1,'Quality check'!$A220-1,'Quality check'!AY$1-1)),"")</f>
        <v/>
      </c>
      <c r="AZ220" s="202" t="str">
        <f ca="1">IF(AND(ISNUMBER($A220),ISNUMBER(AZ$1)),IF(OFFSET(CountryData!$A$1,'Quality check'!$A220-1,'Quality check'!AZ$1-1)=0,"",OFFSET(CountryData!$A$1,'Quality check'!$A220-1,'Quality check'!AZ$1-1)),"")</f>
        <v/>
      </c>
      <c r="BA220" s="202" t="str">
        <f ca="1">IF(AND(ISNUMBER($A220),ISNUMBER(BA$1)),IF(OFFSET(CountryData!$A$1,'Quality check'!$A220-1,'Quality check'!BA$1-1)=0,"",OFFSET(CountryData!$A$1,'Quality check'!$A220-1,'Quality check'!BA$1-1)),"")</f>
        <v/>
      </c>
      <c r="BB220" s="202" t="str">
        <f ca="1">IF(AND(ISNUMBER($A220),ISNUMBER(BB$1)),IF(OFFSET(CountryData!$A$1,'Quality check'!$A220-1,'Quality check'!BB$1-1)=0,"",OFFSET(CountryData!$A$1,'Quality check'!$A220-1,'Quality check'!BB$1-1)),"")</f>
        <v/>
      </c>
      <c r="BC220" s="202" t="str">
        <f ca="1">IF(AND(ISNUMBER($A220),ISNUMBER(BC$1)),IF(OFFSET(CountryData!$A$1,'Quality check'!$A220-1,'Quality check'!BC$1-1)=0,"",OFFSET(CountryData!$A$1,'Quality check'!$A220-1,'Quality check'!BC$1-1)),"")</f>
        <v/>
      </c>
      <c r="BD220" s="313" t="str">
        <f ca="1">IF(AND(ISNUMBER($A220),ISNUMBER(BD$1)),IF(OFFSET(CountryData!$A$1,'Quality check'!$A220-1,'Quality check'!BD$1-1)=0,"",OFFSET(CountryData!$A$1,'Quality check'!$A220-1,'Quality check'!BD$1-1)),"")</f>
        <v/>
      </c>
      <c r="BE220" s="313" t="str">
        <f ca="1">IF(AND(ISNUMBER($A220),ISNUMBER(BE$1)),IF(OFFSET(CountryData!$A$1,'Quality check'!$A220-1,'Quality check'!BE$1-1)=0,"",OFFSET(CountryData!$A$1,'Quality check'!$A220-1,'Quality check'!BE$1-1)),"")</f>
        <v/>
      </c>
      <c r="BF220" s="313" t="str">
        <f ca="1">IF(AND(ISNUMBER($A220),ISNUMBER(BF$1)),IF(OFFSET(CountryData!$A$1,'Quality check'!$A220-1,'Quality check'!BF$1-1)=0,"",OFFSET(CountryData!$A$1,'Quality check'!$A220-1,'Quality check'!BF$1-1)),"")</f>
        <v/>
      </c>
      <c r="BG220" s="203" t="str">
        <f ca="1">IF(AND(ISNUMBER($A220),ISNUMBER(BG$1)),IF(OFFSET(CountryData!$A$1,'Quality check'!$A220-1,'Quality check'!BG$1-1)=0,"",OFFSET(CountryData!$A$1,'Quality check'!$A220-1,'Quality check'!BG$1-1)),"")</f>
        <v/>
      </c>
      <c r="BH220" s="202" t="str">
        <f ca="1">IF(AND(ISNUMBER($A220),ISNUMBER(BH$1)),IF(OFFSET(CountryData!$A$1,'Quality check'!$A220-1,'Quality check'!BH$1-1)=0,"",OFFSET(CountryData!$A$1,'Quality check'!$A220-1,'Quality check'!BH$1-1)),"")</f>
        <v/>
      </c>
      <c r="BI220" s="203" t="str">
        <f ca="1">IF(AND(ISNUMBER($A220),ISNUMBER(BI$1)),IF(OFFSET(CountryData!$A$1,'Quality check'!$A220-1,'Quality check'!BI$1-1)=0,"",OFFSET(CountryData!$A$1,'Quality check'!$A220-1,'Quality check'!BI$1-1)),"")</f>
        <v/>
      </c>
      <c r="BJ220" s="202" t="str">
        <f ca="1">IF(AND(ISNUMBER($A220),ISNUMBER(BJ$1)),IF(OFFSET(CountryData!$A$1,'Quality check'!$A220-1,'Quality check'!BJ$1-1)=0,"",OFFSET(CountryData!$A$1,'Quality check'!$A220-1,'Quality check'!BJ$1-1)),"")</f>
        <v/>
      </c>
      <c r="BK220" s="202" t="str">
        <f ca="1">IF(AND(ISNUMBER($A220),ISNUMBER(BK$1)),IF(OFFSET(CountryData!$A$1,'Quality check'!$A220-1,'Quality check'!BK$1-1)=0,"",OFFSET(CountryData!$A$1,'Quality check'!$A220-1,'Quality check'!BK$1-1)),"")</f>
        <v/>
      </c>
      <c r="BL220" s="308" t="str">
        <f ca="1">IF(AND(ISNUMBER($A220),ISNUMBER(BL$1)),IF(OFFSET(CountryData!$A$1,'Quality check'!$A220-1,'Quality check'!BL$1-1)=0,"",OFFSET(CountryData!$A$1,'Quality check'!$A220-1,'Quality check'!BL$1-1)),"")</f>
        <v/>
      </c>
      <c r="BM220" s="308" t="str">
        <f ca="1">IF(AND(ISNUMBER($A220),ISNUMBER(BM$1)),IF(OFFSET(CountryData!$A$1,'Quality check'!$A220-1,'Quality check'!BM$1-1)=0,"",OFFSET(CountryData!$A$1,'Quality check'!$A220-1,'Quality check'!BM$1-1)),"")</f>
        <v/>
      </c>
      <c r="BN220" s="308" t="str">
        <f ca="1">IF(AND(ISNUMBER($A220),ISNUMBER(BN$1)),IF(OFFSET(CountryData!$A$1,'Quality check'!$A220-1,'Quality check'!BN$1-1)=0,"",OFFSET(CountryData!$A$1,'Quality check'!$A220-1,'Quality check'!BN$1-1)),"")</f>
        <v/>
      </c>
      <c r="BO220" s="308" t="str">
        <f ca="1">IF(AND(ISNUMBER($A220),ISNUMBER(BO$1)),IF(OFFSET(CountryData!$A$1,'Quality check'!$A220-1,'Quality check'!BO$1-1)=0,"",OFFSET(CountryData!$A$1,'Quality check'!$A220-1,'Quality check'!BO$1-1)),"")</f>
        <v/>
      </c>
      <c r="BP220" s="308" t="str">
        <f ca="1">IF(AND(ISNUMBER($A220),ISNUMBER(BP$1)),IF(OFFSET(CountryData!$A$1,'Quality check'!$A220-1,'Quality check'!BP$1-1)=0,"",OFFSET(CountryData!$A$1,'Quality check'!$A220-1,'Quality check'!BP$1-1)),"")</f>
        <v/>
      </c>
      <c r="BQ220" s="308" t="str">
        <f ca="1">IF(AND(ISNUMBER($A220),ISNUMBER(BQ$1)),IF(OFFSET(CountryData!$A$1,'Quality check'!$A220-1,'Quality check'!BQ$1-1)=0,"",OFFSET(CountryData!$A$1,'Quality check'!$A220-1,'Quality check'!BQ$1-1)),"")</f>
        <v/>
      </c>
      <c r="BR220" s="308" t="str">
        <f ca="1">IF(AND(ISNUMBER($A220),ISNUMBER(BR$1)),IF(OFFSET(CountryData!$A$1,'Quality check'!$A220-1,'Quality check'!BR$1-1)=0,"",OFFSET(CountryData!$A$1,'Quality check'!$A220-1,'Quality check'!BR$1-1)),"")</f>
        <v/>
      </c>
      <c r="BS220" s="308" t="str">
        <f ca="1">IF(AND(ISNUMBER($A220),ISNUMBER(BS$1)),IF(OFFSET(CountryData!$A$1,'Quality check'!$A220-1,'Quality check'!BS$1-1)=0,"",OFFSET(CountryData!$A$1,'Quality check'!$A220-1,'Quality check'!BS$1-1)),"")</f>
        <v/>
      </c>
      <c r="BT220" s="308" t="str">
        <f ca="1">IF(AND(ISNUMBER($A220),ISNUMBER(BT$1)),IF(OFFSET(CountryData!$A$1,'Quality check'!$A220-1,'Quality check'!BT$1-1)=0,"",OFFSET(CountryData!$A$1,'Quality check'!$A220-1,'Quality check'!BT$1-1)),"")</f>
        <v/>
      </c>
      <c r="BU220" s="308" t="str">
        <f ca="1">IF(AND(ISNUMBER($A220),ISNUMBER(BU$1)),IF(OFFSET(CountryData!$A$1,'Quality check'!$A220-1,'Quality check'!BU$1-1)=0,"",OFFSET(CountryData!$A$1,'Quality check'!$A220-1,'Quality check'!BU$1-1)),"")</f>
        <v/>
      </c>
      <c r="BV220" s="308" t="str">
        <f ca="1">IF(AND(ISNUMBER($A220),ISNUMBER(BV$1)),IF(OFFSET(CountryData!$A$1,'Quality check'!$A220-1,'Quality check'!BV$1-1)=0,"",OFFSET(CountryData!$A$1,'Quality check'!$A220-1,'Quality check'!BV$1-1)),"")</f>
        <v/>
      </c>
      <c r="BW220" s="308" t="str">
        <f ca="1">IF(AND(ISNUMBER($A220),ISNUMBER(BW$1)),IF(OFFSET(CountryData!$A$1,'Quality check'!$A220-1,'Quality check'!BW$1-1)=0,"",OFFSET(CountryData!$A$1,'Quality check'!$A220-1,'Quality check'!BW$1-1)),"")</f>
        <v/>
      </c>
      <c r="BX220" s="202" t="str">
        <f ca="1">IF(AND(ISNUMBER($A220),ISNUMBER(BX$1)),IF(OFFSET(CountryData!$A$1,'Quality check'!$A220-1,'Quality check'!BX$1-1)=0,"",OFFSET(CountryData!$A$1,'Quality check'!$A220-1,'Quality check'!BX$1-1)),"")</f>
        <v/>
      </c>
      <c r="BY220" s="308" t="str">
        <f ca="1">IF(AND(ISNUMBER($A220),ISNUMBER(BY$1)),IF(OFFSET(CountryData!$A$1,'Quality check'!$A220-1,'Quality check'!BY$1-1)=0,"",OFFSET(CountryData!$A$1,'Quality check'!$A220-1,'Quality check'!BY$1-1)),"")</f>
        <v/>
      </c>
      <c r="BZ220" s="308" t="str">
        <f ca="1">IF(AND(ISNUMBER($A220),ISNUMBER(BZ$1)),IF(OFFSET(CountryData!$A$1,'Quality check'!$A220-1,'Quality check'!BZ$1-1)=0,"",OFFSET(CountryData!$A$1,'Quality check'!$A220-1,'Quality check'!BZ$1-1)),"")</f>
        <v/>
      </c>
      <c r="CA220" s="308" t="str">
        <f ca="1">IF(AND(ISNUMBER($A220),ISNUMBER(CA$1)),IF(OFFSET(CountryData!$A$1,'Quality check'!$A220-1,'Quality check'!CA$1-1)=0,"",OFFSET(CountryData!$A$1,'Quality check'!$A220-1,'Quality check'!CA$1-1)),"")</f>
        <v/>
      </c>
      <c r="CB220" s="308" t="str">
        <f ca="1">IF(AND(ISNUMBER($A220),ISNUMBER(CB$1)),IF(OFFSET(CountryData!$A$1,'Quality check'!$A220-1,'Quality check'!CB$1-1)=0,"",OFFSET(CountryData!$A$1,'Quality check'!$A220-1,'Quality check'!CB$1-1)),"")</f>
        <v/>
      </c>
      <c r="CC220" s="308" t="str">
        <f ca="1">IF(AND(ISNUMBER($A220),ISNUMBER(CC$1)),IF(OFFSET(CountryData!$A$1,'Quality check'!$A220-1,'Quality check'!CC$1-1)=0,"",OFFSET(CountryData!$A$1,'Quality check'!$A220-1,'Quality check'!CC$1-1)),"")</f>
        <v/>
      </c>
      <c r="CD220" s="308" t="str">
        <f ca="1">IF(AND(ISNUMBER($A220),ISNUMBER(CD$1)),IF(OFFSET(CountryData!$A$1,'Quality check'!$A220-1,'Quality check'!CD$1-1)=0,"",OFFSET(CountryData!$A$1,'Quality check'!$A220-1,'Quality check'!CD$1-1)),"")</f>
        <v/>
      </c>
      <c r="CE220" s="308" t="str">
        <f ca="1">IF(AND(ISNUMBER($A220),ISNUMBER(CE$1)),IF(OFFSET(CountryData!$A$1,'Quality check'!$A220-1,'Quality check'!CE$1-1)=0,"",OFFSET(CountryData!$A$1,'Quality check'!$A220-1,'Quality check'!CE$1-1)),"")</f>
        <v/>
      </c>
      <c r="CF220" s="308" t="str">
        <f ca="1">IF(AND(ISNUMBER($A220),ISNUMBER(CF$1)),IF(OFFSET(CountryData!$A$1,'Quality check'!$A220-1,'Quality check'!CF$1-1)=0,"",OFFSET(CountryData!$A$1,'Quality check'!$A220-1,'Quality check'!CF$1-1)),"")</f>
        <v/>
      </c>
      <c r="CG220" s="308" t="str">
        <f ca="1">IF(AND(ISNUMBER($A220),ISNUMBER(CG$1)),IF(OFFSET(CountryData!$A$1,'Quality check'!$A220-1,'Quality check'!CG$1-1)=0,"",OFFSET(CountryData!$A$1,'Quality check'!$A220-1,'Quality check'!CG$1-1)),"")</f>
        <v/>
      </c>
      <c r="CH220" s="308" t="str">
        <f ca="1">IF(AND(ISNUMBER($A220),ISNUMBER(CH$1)),IF(OFFSET(CountryData!$A$1,'Quality check'!$A220-1,'Quality check'!CH$1-1)=0,"",OFFSET(CountryData!$A$1,'Quality check'!$A220-1,'Quality check'!CH$1-1)),"")</f>
        <v/>
      </c>
      <c r="CI220" s="308" t="str">
        <f ca="1">IF(AND(ISNUMBER($A220),ISNUMBER(CI$1)),IF(OFFSET(CountryData!$A$1,'Quality check'!$A220-1,'Quality check'!CI$1-1)=0,"",OFFSET(CountryData!$A$1,'Quality check'!$A220-1,'Quality check'!CI$1-1)),"")</f>
        <v/>
      </c>
      <c r="CJ220" s="308" t="str">
        <f ca="1">IF(AND(ISNUMBER($A220),ISNUMBER(CJ$1)),IF(OFFSET(CountryData!$A$1,'Quality check'!$A220-1,'Quality check'!CJ$1-1)=0,"",OFFSET(CountryData!$A$1,'Quality check'!$A220-1,'Quality check'!CJ$1-1)),"")</f>
        <v/>
      </c>
      <c r="CK220" s="202" t="str">
        <f ca="1">IF(AND(ISNUMBER($A220),ISNUMBER(CK$1)),IF(OFFSET(CountryData!$A$1,'Quality check'!$A220-1,'Quality check'!CK$1-1)=0,"",OFFSET(CountryData!$A$1,'Quality check'!$A220-1,'Quality check'!CK$1-1)),"")</f>
        <v/>
      </c>
      <c r="CL220" s="308" t="str">
        <f ca="1">IF(AND(ISNUMBER($A220),ISNUMBER(CL$1)),IF(OFFSET(CountryData!$A$1,'Quality check'!$A220-1,'Quality check'!CL$1-1)=0,"",OFFSET(CountryData!$A$1,'Quality check'!$A220-1,'Quality check'!CL$1-1)),"")</f>
        <v/>
      </c>
      <c r="CM220" s="308" t="str">
        <f ca="1">IF(AND(ISNUMBER($A220),ISNUMBER(CM$1)),IF(OFFSET(CountryData!$A$1,'Quality check'!$A220-1,'Quality check'!CM$1-1)=0,"",OFFSET(CountryData!$A$1,'Quality check'!$A220-1,'Quality check'!CM$1-1)),"")</f>
        <v/>
      </c>
      <c r="CN220" s="308" t="str">
        <f ca="1">IF(AND(ISNUMBER($A220),ISNUMBER(CN$1)),IF(OFFSET(CountryData!$A$1,'Quality check'!$A220-1,'Quality check'!CN$1-1)=0,"",OFFSET(CountryData!$A$1,'Quality check'!$A220-1,'Quality check'!CN$1-1)),"")</f>
        <v/>
      </c>
      <c r="CO220" s="308" t="str">
        <f ca="1">IF(AND(ISNUMBER($A220),ISNUMBER(CO$1)),IF(OFFSET(CountryData!$A$1,'Quality check'!$A220-1,'Quality check'!CO$1-1)=0,"",OFFSET(CountryData!$A$1,'Quality check'!$A220-1,'Quality check'!CO$1-1)),"")</f>
        <v/>
      </c>
      <c r="CP220" s="308" t="str">
        <f ca="1">IF(AND(ISNUMBER($A220),ISNUMBER(CP$1)),IF(OFFSET(CountryData!$A$1,'Quality check'!$A220-1,'Quality check'!CP$1-1)=0,"",OFFSET(CountryData!$A$1,'Quality check'!$A220-1,'Quality check'!CP$1-1)),"")</f>
        <v/>
      </c>
      <c r="CQ220" s="308" t="str">
        <f ca="1">IF(AND(ISNUMBER($A220),ISNUMBER(CQ$1)),IF(OFFSET(CountryData!$A$1,'Quality check'!$A220-1,'Quality check'!CQ$1-1)=0,"",OFFSET(CountryData!$A$1,'Quality check'!$A220-1,'Quality check'!CQ$1-1)),"")</f>
        <v/>
      </c>
      <c r="CR220" s="203" t="str">
        <f ca="1">IF(AND(ISNUMBER($A220),ISNUMBER(CR$1)),IF(OFFSET(CountryData!$A$1,'Quality check'!$A220-1,'Quality check'!CR$1-1)=0,"",OFFSET(CountryData!$A$1,'Quality check'!$A220-1,'Quality check'!CR$1-1)),"")</f>
        <v/>
      </c>
      <c r="CS220" s="203" t="str">
        <f ca="1">IF(AND(ISNUMBER($A220),ISNUMBER(CS$1)),IF(OFFSET(CountryData!$A$1,'Quality check'!$A220-1,'Quality check'!CS$1-1)=0,"",OFFSET(CountryData!$A$1,'Quality check'!$A220-1,'Quality check'!CS$1-1)),"")</f>
        <v/>
      </c>
      <c r="CT220" s="203" t="str">
        <f ca="1">IF(AND(ISNUMBER($A220),ISNUMBER(CT$1)),IF(OFFSET(CountryData!$A$1,'Quality check'!$A220-1,'Quality check'!CT$1-1)=0,"",OFFSET(CountryData!$A$1,'Quality check'!$A220-1,'Quality check'!CT$1-1)),"")</f>
        <v/>
      </c>
      <c r="CU220" s="203" t="str">
        <f ca="1">IF(AND(ISNUMBER($A220),ISNUMBER(CU$1)),IF(OFFSET(CountryData!$A$1,'Quality check'!$A220-1,'Quality check'!CU$1-1)=0,"",OFFSET(CountryData!$A$1,'Quality check'!$A220-1,'Quality check'!CU$1-1)),"")</f>
        <v/>
      </c>
      <c r="CV220" s="203" t="str">
        <f ca="1">IF(AND(ISNUMBER($A220),ISNUMBER(CV$1)),IF(OFFSET(CountryData!$A$1,'Quality check'!$A220-1,'Quality check'!CV$1-1)=0,"",OFFSET(CountryData!$A$1,'Quality check'!$A220-1,'Quality check'!CV$1-1)),"")</f>
        <v/>
      </c>
      <c r="CW220" s="203" t="str">
        <f ca="1">IF(AND(ISNUMBER($A220),ISNUMBER(CW$1)),IF(OFFSET(CountryData!$A$1,'Quality check'!$A220-1,'Quality check'!CW$1-1)=0,"",OFFSET(CountryData!$A$1,'Quality check'!$A220-1,'Quality check'!CW$1-1)),"")</f>
        <v/>
      </c>
      <c r="CX220" s="203" t="str">
        <f ca="1">IF(AND(ISNUMBER($A220),ISNUMBER(CX$1)),IF(OFFSET(CountryData!$A$1,'Quality check'!$A220-1,'Quality check'!CX$1-1)=0,"",OFFSET(CountryData!$A$1,'Quality check'!$A220-1,'Quality check'!CX$1-1)),"")</f>
        <v/>
      </c>
      <c r="CY220" s="203" t="str">
        <f ca="1">IF(AND(ISNUMBER($A220),ISNUMBER(CY$1)),IF(OFFSET(CountryData!$A$1,'Quality check'!$A220-1,'Quality check'!CY$1-1)=0,"",OFFSET(CountryData!$A$1,'Quality check'!$A220-1,'Quality check'!CY$1-1)),"")</f>
        <v/>
      </c>
      <c r="CZ220" s="308" t="str">
        <f ca="1">IF(AND(ISNUMBER($A220),ISNUMBER(CZ$1)),IF(OFFSET(CountryData!$A$1,'Quality check'!$A220-1,'Quality check'!CZ$1-1)=0,"",OFFSET(CountryData!$A$1,'Quality check'!$A220-1,'Quality check'!CZ$1-1)),"")</f>
        <v/>
      </c>
      <c r="DA220" s="308" t="str">
        <f ca="1">IF(AND(ISNUMBER($A220),ISNUMBER(DA$1)),IF(OFFSET(CountryData!$A$1,'Quality check'!$A220-1,'Quality check'!DA$1-1)=0,"",OFFSET(CountryData!$A$1,'Quality check'!$A220-1,'Quality check'!DA$1-1)),"")</f>
        <v/>
      </c>
      <c r="DB220" s="202" t="str">
        <f ca="1">IF(AND(ISNUMBER($A220),ISNUMBER(DB$1)),IF(OFFSET(CountryData!$A$1,'Quality check'!$A220-1,'Quality check'!DB$1-1)=0,"",OFFSET(CountryData!$A$1,'Quality check'!$A220-1,'Quality check'!DB$1-1)),"")</f>
        <v/>
      </c>
      <c r="DC220" s="308" t="str">
        <f ca="1">IF(AND(ISNUMBER($A220),ISNUMBER(DC$1)),IF(OFFSET(CountryData!$A$1,'Quality check'!$A220-1,'Quality check'!DC$1-1)=0,"",OFFSET(CountryData!$A$1,'Quality check'!$A220-1,'Quality check'!DC$1-1)),"")</f>
        <v/>
      </c>
      <c r="DD220" s="308" t="str">
        <f ca="1">IF(AND(ISNUMBER($A220),ISNUMBER(DD$1)),IF(OFFSET(CountryData!$A$1,'Quality check'!$A220-1,'Quality check'!DD$1-1)=0,"",OFFSET(CountryData!$A$1,'Quality check'!$A220-1,'Quality check'!DD$1-1)),"")</f>
        <v/>
      </c>
      <c r="DE220" s="202" t="str">
        <f ca="1">IF(AND(ISNUMBER($A220),ISNUMBER(DE$1)),IF(OFFSET(CountryData!$A$1,'Quality check'!$A220-1,'Quality check'!DE$1-1)=0,"",OFFSET(CountryData!$A$1,'Quality check'!$A220-1,'Quality check'!DE$1-1)),"")</f>
        <v/>
      </c>
      <c r="DF220" s="203" t="str">
        <f ca="1">IF(AND(ISNUMBER($A220),ISNUMBER(DF$1)),IF(OFFSET(CountryData!$A$1,'Quality check'!$A220-1,'Quality check'!DF$1-1)=0,"",OFFSET(CountryData!$A$1,'Quality check'!$A220-1,'Quality check'!DF$1-1)),"")</f>
        <v/>
      </c>
      <c r="DG220" s="308" t="str">
        <f ca="1">IF(AND(ISNUMBER($A220),ISNUMBER(DG$1)),IF(OFFSET(CountryData!$A$1,'Quality check'!$A220-1,'Quality check'!DG$1-1)=0,"",OFFSET(CountryData!$A$1,'Quality check'!$A220-1,'Quality check'!DG$1-1)),"")</f>
        <v/>
      </c>
      <c r="DH220" s="203" t="str">
        <f ca="1">IF(AND(ISNUMBER($A220),ISNUMBER(DH$1)),IF(OFFSET(CountryData!$A$1,'Quality check'!$A220-1,'Quality check'!DH$1-1)=0,"",OFFSET(CountryData!$A$1,'Quality check'!$A220-1,'Quality check'!DH$1-1)),"")</f>
        <v/>
      </c>
      <c r="DI220" s="308" t="str">
        <f ca="1">IF(AND(ISNUMBER($A220),ISNUMBER(DI$1)),IF(OFFSET(CountryData!$A$1,'Quality check'!$A220-1,'Quality check'!DI$1-1)=0,"",OFFSET(CountryData!$A$1,'Quality check'!$A220-1,'Quality check'!DI$1-1)),"")</f>
        <v/>
      </c>
      <c r="DJ220" s="308" t="str">
        <f ca="1">IF(AND(ISNUMBER($A220),ISNUMBER(DJ$1)),IF(OFFSET(CountryData!$A$1,'Quality check'!$A220-1,'Quality check'!DJ$1-1)=0,"",OFFSET(CountryData!$A$1,'Quality check'!$A220-1,'Quality check'!DJ$1-1)),"")</f>
        <v/>
      </c>
      <c r="DK220" s="203" t="str">
        <f ca="1">IF(AND(ISNUMBER($A220),ISNUMBER(DK$1)),IF(OFFSET(CountryData!$A$1,'Quality check'!$A220-1,'Quality check'!DK$1-1)=0,"",OFFSET(CountryData!$A$1,'Quality check'!$A220-1,'Quality check'!DK$1-1)),"")</f>
        <v/>
      </c>
      <c r="DL220" s="203" t="str">
        <f ca="1">IF(AND(ISNUMBER($A220),ISNUMBER(DL$1)),IF(OFFSET(CountryData!$A$1,'Quality check'!$A220-1,'Quality check'!DL$1-1)=0,"",OFFSET(CountryData!$A$1,'Quality check'!$A220-1,'Quality check'!DL$1-1)),"")</f>
        <v/>
      </c>
      <c r="DM220" s="203" t="str">
        <f ca="1">IF(AND(ISNUMBER($A220),ISNUMBER(DM$1)),IF(OFFSET(CountryData!$A$1,'Quality check'!$A220-1,'Quality check'!DM$1-1)=0,"",OFFSET(CountryData!$A$1,'Quality check'!$A220-1,'Quality check'!DM$1-1)),"")</f>
        <v/>
      </c>
      <c r="DN220" s="203" t="str">
        <f ca="1">IF(AND(ISNUMBER($A220),ISNUMBER(DN$1)),IF(OFFSET(CountryData!$A$1,'Quality check'!$A220-1,'Quality check'!DN$1-1)=0,"",OFFSET(CountryData!$A$1,'Quality check'!$A220-1,'Quality check'!DN$1-1)),"")</f>
        <v/>
      </c>
      <c r="DO220" t="str">
        <f ca="1">IF(AND(ISNUMBER($A220),ISNUMBER(DO$1)),IF(OFFSET(CountryData!$A$1,'Quality check'!$A220-1,'Quality check'!DO$1-1)=0,"",OFFSET(CountryData!$A$1,'Quality check'!$A220-1,'Quality check'!DO$1-1)),"")</f>
        <v/>
      </c>
      <c r="DP220" t="str">
        <f ca="1">IF(AND(ISNUMBER($A220),ISNUMBER(DP$1)),IF(OFFSET(CountryData!$A$1,'Quality check'!$A220-1,'Quality check'!DP$1-1)=0,"",OFFSET(CountryData!$A$1,'Quality check'!$A220-1,'Quality check'!DP$1-1)),"")</f>
        <v/>
      </c>
      <c r="EF220" t="str">
        <f t="shared" si="20"/>
        <v/>
      </c>
      <c r="EG220" t="str">
        <f t="shared" si="21"/>
        <v/>
      </c>
      <c r="EH220" t="str">
        <f t="shared" si="19"/>
        <v/>
      </c>
    </row>
    <row r="221" spans="1:138" x14ac:dyDescent="0.25">
      <c r="A221" s="114" t="str">
        <f>IF(ISNUMBER(MATCH(C221,CountryData!$EM:$EM,0)),MATCH(C221,CountryData!$EM:$EM,0),"")</f>
        <v/>
      </c>
      <c r="F221" s="203" t="str">
        <f ca="1">IF(AND(ISNUMBER($A221),ISNUMBER(F$1)),IF(OFFSET(CountryData!$A$1,'Quality check'!$A221-1,'Quality check'!F$1-1)=0,"",OFFSET(CountryData!$A$1,'Quality check'!$A221-1,'Quality check'!F$1-1)),"")</f>
        <v/>
      </c>
      <c r="G221" s="203" t="str">
        <f ca="1">IF(AND(ISNUMBER($A221),ISNUMBER(G$1)),IF(OFFSET(CountryData!$A$1,'Quality check'!$A221-1,'Quality check'!G$1-1)=0,"",OFFSET(CountryData!$A$1,'Quality check'!$A221-1,'Quality check'!G$1-1)),"")</f>
        <v/>
      </c>
      <c r="H221" s="202" t="str">
        <f ca="1">IF(AND(ISNUMBER($A221),ISNUMBER(H$1)),IF(OFFSET(CountryData!$A$1,'Quality check'!$A221-1,'Quality check'!H$1-1)=0,"",OFFSET(CountryData!$A$1,'Quality check'!$A221-1,'Quality check'!H$1-1)),"")</f>
        <v/>
      </c>
      <c r="I221" s="202" t="str">
        <f ca="1">IF(AND(ISNUMBER($A221),ISNUMBER(I$1)),IF(OFFSET(CountryData!$A$1,'Quality check'!$A221-1,'Quality check'!I$1-1)=0,"",OFFSET(CountryData!$A$1,'Quality check'!$A221-1,'Quality check'!I$1-1)),"")</f>
        <v/>
      </c>
      <c r="J221" s="203" t="str">
        <f ca="1">IF(AND(ISNUMBER($A221),ISNUMBER(J$1)),IF(OFFSET(CountryData!$A$1,'Quality check'!$A221-1,'Quality check'!J$1-1)=0,"",OFFSET(CountryData!$A$1,'Quality check'!$A221-1,'Quality check'!J$1-1)),"")</f>
        <v/>
      </c>
      <c r="K221" s="203" t="str">
        <f ca="1">IF(AND(ISNUMBER($A221),ISNUMBER(K$1)),IF(OFFSET(CountryData!$A$1,'Quality check'!$A221-1,'Quality check'!K$1-1)=0,"",OFFSET(CountryData!$A$1,'Quality check'!$A221-1,'Quality check'!K$1-1)),"")</f>
        <v/>
      </c>
      <c r="L221" s="203" t="str">
        <f ca="1">IF(AND(ISNUMBER($A221),ISNUMBER(L$1)),IF(OFFSET(CountryData!$A$1,'Quality check'!$A221-1,'Quality check'!L$1-1)=0,"",OFFSET(CountryData!$A$1,'Quality check'!$A221-1,'Quality check'!L$1-1)),"")</f>
        <v/>
      </c>
      <c r="M221" s="203" t="str">
        <f ca="1">IF(AND(ISNUMBER($A221),ISNUMBER(M$1)),IF(OFFSET(CountryData!$A$1,'Quality check'!$A221-1,'Quality check'!M$1-1)=0,"",OFFSET(CountryData!$A$1,'Quality check'!$A221-1,'Quality check'!M$1-1)),"")</f>
        <v/>
      </c>
      <c r="N221" s="203" t="str">
        <f ca="1">IF(AND(ISNUMBER($A221),ISNUMBER(N$1)),IF(OFFSET(CountryData!$A$1,'Quality check'!$A221-1,'Quality check'!N$1-1)=0,"",OFFSET(CountryData!$A$1,'Quality check'!$A221-1,'Quality check'!N$1-1)),"")</f>
        <v/>
      </c>
      <c r="O221" s="203" t="str">
        <f ca="1">IF(AND(ISNUMBER($A221),ISNUMBER(O$1)),IF(OFFSET(CountryData!$A$1,'Quality check'!$A221-1,'Quality check'!O$1-1)=0,"",OFFSET(CountryData!$A$1,'Quality check'!$A221-1,'Quality check'!O$1-1)),"")</f>
        <v/>
      </c>
      <c r="P221" s="203" t="str">
        <f ca="1">IF(AND(ISNUMBER($A221),ISNUMBER(P$1)),IF(OFFSET(CountryData!$A$1,'Quality check'!$A221-1,'Quality check'!P$1-1)=0,"",OFFSET(CountryData!$A$1,'Quality check'!$A221-1,'Quality check'!P$1-1)),"")</f>
        <v/>
      </c>
      <c r="Q221" s="203" t="str">
        <f ca="1">IF(AND(ISNUMBER($A221),ISNUMBER(Q$1)),IF(OFFSET(CountryData!$A$1,'Quality check'!$A221-1,'Quality check'!Q$1-1)=0,"",OFFSET(CountryData!$A$1,'Quality check'!$A221-1,'Quality check'!Q$1-1)),"")</f>
        <v/>
      </c>
      <c r="R221" s="203" t="str">
        <f ca="1">IF(AND(ISNUMBER($A221),ISNUMBER(R$1)),IF(OFFSET(CountryData!$A$1,'Quality check'!$A221-1,'Quality check'!R$1-1)=0,"",OFFSET(CountryData!$A$1,'Quality check'!$A221-1,'Quality check'!R$1-1)),"")</f>
        <v/>
      </c>
      <c r="S221" s="203" t="str">
        <f ca="1">IF(AND(ISNUMBER($A221),ISNUMBER(S$1)),IF(OFFSET(CountryData!$A$1,'Quality check'!$A221-1,'Quality check'!S$1-1)=0,"",OFFSET(CountryData!$A$1,'Quality check'!$A221-1,'Quality check'!S$1-1)),"")</f>
        <v/>
      </c>
      <c r="T221" s="202" t="str">
        <f ca="1">IF(AND(ISNUMBER($A221),ISNUMBER(T$1)),IF(OFFSET(CountryData!$A$1,'Quality check'!$A221-1,'Quality check'!T$1-1)=0,"",OFFSET(CountryData!$A$1,'Quality check'!$A221-1,'Quality check'!T$1-1)),"")</f>
        <v/>
      </c>
      <c r="U221" s="203" t="str">
        <f ca="1">IF(AND(ISNUMBER($A221),ISNUMBER(U$1)),IF(OFFSET(CountryData!$A$1,'Quality check'!$A221-1,'Quality check'!U$1-1)=0,"",OFFSET(CountryData!$A$1,'Quality check'!$A221-1,'Quality check'!U$1-1)),"")</f>
        <v/>
      </c>
      <c r="V221" s="203" t="str">
        <f ca="1">IF(AND(ISNUMBER($A221),ISNUMBER(V$1)),IF(OFFSET(CountryData!$A$1,'Quality check'!$A221-1,'Quality check'!V$1-1)=0,"",OFFSET(CountryData!$A$1,'Quality check'!$A221-1,'Quality check'!V$1-1)),"")</f>
        <v/>
      </c>
      <c r="W221" s="202" t="str">
        <f ca="1">IF(AND(ISNUMBER($A221),ISNUMBER(W$1)),IF(OFFSET(CountryData!$A$1,'Quality check'!$A221-1,'Quality check'!W$1-1)=0,"",OFFSET(CountryData!$A$1,'Quality check'!$A221-1,'Quality check'!W$1-1)),"")</f>
        <v/>
      </c>
      <c r="X221" s="202" t="str">
        <f ca="1">IF(AND(ISNUMBER($A221),ISNUMBER(X$1)),IF(OFFSET(CountryData!$A$1,'Quality check'!$A221-1,'Quality check'!X$1-1)=0,"",OFFSET(CountryData!$A$1,'Quality check'!$A221-1,'Quality check'!X$1-1)),"")</f>
        <v/>
      </c>
      <c r="Y221" s="202" t="str">
        <f ca="1">IF(AND(ISNUMBER($A221),ISNUMBER(Y$1)),IF(OFFSET(CountryData!$A$1,'Quality check'!$A221-1,'Quality check'!Y$1-1)=0,"",OFFSET(CountryData!$A$1,'Quality check'!$A221-1,'Quality check'!Y$1-1)),"")</f>
        <v/>
      </c>
      <c r="Z221" s="202" t="str">
        <f ca="1">IF(AND(ISNUMBER($A221),ISNUMBER(Z$1)),IF(OFFSET(CountryData!$A$1,'Quality check'!$A221-1,'Quality check'!Z$1-1)=0,"",OFFSET(CountryData!$A$1,'Quality check'!$A221-1,'Quality check'!Z$1-1)),"")</f>
        <v/>
      </c>
      <c r="AA221" s="203" t="str">
        <f ca="1">IF(AND(ISNUMBER($A221),ISNUMBER(AA$1)),IF(OFFSET(CountryData!$A$1,'Quality check'!$A221-1,'Quality check'!AA$1-1)=0,"",OFFSET(CountryData!$A$1,'Quality check'!$A221-1,'Quality check'!AA$1-1)),"")</f>
        <v/>
      </c>
      <c r="AB221" s="203" t="str">
        <f ca="1">IF(AND(ISNUMBER($A221),ISNUMBER(AB$1)),IF(OFFSET(CountryData!$A$1,'Quality check'!$A221-1,'Quality check'!AB$1-1)=0,"",OFFSET(CountryData!$A$1,'Quality check'!$A221-1,'Quality check'!AB$1-1)),"")</f>
        <v/>
      </c>
      <c r="AC221" s="203" t="str">
        <f ca="1">IF(AND(ISNUMBER($A221),ISNUMBER(AC$1)),IF(OFFSET(CountryData!$A$1,'Quality check'!$A221-1,'Quality check'!AC$1-1)=0,"",OFFSET(CountryData!$A$1,'Quality check'!$A221-1,'Quality check'!AC$1-1)),"")</f>
        <v/>
      </c>
      <c r="AD221" s="203" t="str">
        <f ca="1">IF(AND(ISNUMBER($A221),ISNUMBER(AD$1)),IF(OFFSET(CountryData!$A$1,'Quality check'!$A221-1,'Quality check'!AD$1-1)=0,"",OFFSET(CountryData!$A$1,'Quality check'!$A221-1,'Quality check'!AD$1-1)),"")</f>
        <v/>
      </c>
      <c r="AE221" s="202" t="str">
        <f ca="1">IF(AND(ISNUMBER($A221),ISNUMBER(AE$1)),IF(OFFSET(CountryData!$A$1,'Quality check'!$A221-1,'Quality check'!AE$1-1)=0,"",OFFSET(CountryData!$A$1,'Quality check'!$A221-1,'Quality check'!AE$1-1)),"")</f>
        <v/>
      </c>
      <c r="AF221" s="308" t="str">
        <f ca="1">IF(AND(ISNUMBER($A221),ISNUMBER(AF$1)),IF(OFFSET(CountryData!$A$1,'Quality check'!$A221-1,'Quality check'!AF$1-1)=0,"",OFFSET(CountryData!$A$1,'Quality check'!$A221-1,'Quality check'!AF$1-1)),"")</f>
        <v/>
      </c>
      <c r="AG221" s="203" t="str">
        <f ca="1">IF(AND(ISNUMBER($A221),ISNUMBER(AG$1)),IF(OFFSET(CountryData!$A$1,'Quality check'!$A221-1,'Quality check'!AG$1-1)=0,"",OFFSET(CountryData!$A$1,'Quality check'!$A221-1,'Quality check'!AG$1-1)),"")</f>
        <v/>
      </c>
      <c r="AH221" s="203" t="str">
        <f ca="1">IF(AND(ISNUMBER($A221),ISNUMBER(AH$1)),IF(OFFSET(CountryData!$A$1,'Quality check'!$A221-1,'Quality check'!AH$1-1)=0,"",OFFSET(CountryData!$A$1,'Quality check'!$A221-1,'Quality check'!AH$1-1)),"")</f>
        <v/>
      </c>
      <c r="AI221" s="203" t="str">
        <f ca="1">IF(AND(ISNUMBER($A221),ISNUMBER(AI$1)),IF(OFFSET(CountryData!$A$1,'Quality check'!$A221-1,'Quality check'!AI$1-1)=0,"",OFFSET(CountryData!$A$1,'Quality check'!$A221-1,'Quality check'!AI$1-1)),"")</f>
        <v/>
      </c>
      <c r="AJ221" s="202" t="str">
        <f ca="1">IF(AND(ISNUMBER($A221),ISNUMBER(AJ$1)),IF(OFFSET(CountryData!$A$1,'Quality check'!$A221-1,'Quality check'!AJ$1-1)=0,"",OFFSET(CountryData!$A$1,'Quality check'!$A221-1,'Quality check'!AJ$1-1)),"")</f>
        <v/>
      </c>
      <c r="AK221" s="202" t="str">
        <f ca="1">IF(AND(ISNUMBER($A221),ISNUMBER(AK$1)),IF(OFFSET(CountryData!$A$1,'Quality check'!$A221-1,'Quality check'!AK$1-1)=0,"",OFFSET(CountryData!$A$1,'Quality check'!$A221-1,'Quality check'!AK$1-1)),"")</f>
        <v/>
      </c>
      <c r="AL221" s="202" t="str">
        <f ca="1">IF(AND(ISNUMBER($A221),ISNUMBER(AL$1)),IF(OFFSET(CountryData!$A$1,'Quality check'!$A221-1,'Quality check'!AL$1-1)=0,"",OFFSET(CountryData!$A$1,'Quality check'!$A221-1,'Quality check'!AL$1-1)),"")</f>
        <v/>
      </c>
      <c r="AM221" s="202" t="str">
        <f ca="1">IF(AND(ISNUMBER($A221),ISNUMBER(AM$1)),IF(OFFSET(CountryData!$A$1,'Quality check'!$A221-1,'Quality check'!AM$1-1)=0,"",OFFSET(CountryData!$A$1,'Quality check'!$A221-1,'Quality check'!AM$1-1)),"")</f>
        <v/>
      </c>
      <c r="AN221" s="202" t="str">
        <f ca="1">IF(AND(ISNUMBER($A221),ISNUMBER(AN$1)),IF(OFFSET(CountryData!$A$1,'Quality check'!$A221-1,'Quality check'!AN$1-1)=0,"",OFFSET(CountryData!$A$1,'Quality check'!$A221-1,'Quality check'!AN$1-1)),"")</f>
        <v/>
      </c>
      <c r="AO221" s="203" t="str">
        <f ca="1">IF(AND(ISNUMBER($A221),ISNUMBER(AO$1)),IF(OFFSET(CountryData!$A$1,'Quality check'!$A221-1,'Quality check'!AO$1-1)=0,"",OFFSET(CountryData!$A$1,'Quality check'!$A221-1,'Quality check'!AO$1-1)),"")</f>
        <v/>
      </c>
      <c r="AP221" s="203" t="str">
        <f ca="1">IF(AND(ISNUMBER($A221),ISNUMBER(AP$1)),IF(OFFSET(CountryData!$A$1,'Quality check'!$A221-1,'Quality check'!AP$1-1)=0,"",OFFSET(CountryData!$A$1,'Quality check'!$A221-1,'Quality check'!AP$1-1)),"")</f>
        <v/>
      </c>
      <c r="AQ221" s="202" t="str">
        <f ca="1">IF(AND(ISNUMBER($A221),ISNUMBER(AQ$1)),IF(OFFSET(CountryData!$A$1,'Quality check'!$A221-1,'Quality check'!AQ$1-1)=0,"",OFFSET(CountryData!$A$1,'Quality check'!$A221-1,'Quality check'!AQ$1-1)),"")</f>
        <v/>
      </c>
      <c r="AR221" s="202" t="str">
        <f ca="1">IF(AND(ISNUMBER($A221),ISNUMBER(AR$1)),IF(OFFSET(CountryData!$A$1,'Quality check'!$A221-1,'Quality check'!AR$1-1)=0,"",OFFSET(CountryData!$A$1,'Quality check'!$A221-1,'Quality check'!AR$1-1)),"")</f>
        <v/>
      </c>
      <c r="AS221" s="202" t="str">
        <f ca="1">IF(AND(ISNUMBER($A221),ISNUMBER(AS$1)),IF(OFFSET(CountryData!$A$1,'Quality check'!$A221-1,'Quality check'!AS$1-1)=0,"",OFFSET(CountryData!$A$1,'Quality check'!$A221-1,'Quality check'!AS$1-1)),"")</f>
        <v/>
      </c>
      <c r="AT221" s="202" t="str">
        <f ca="1">IF(AND(ISNUMBER($A221),ISNUMBER(AT$1)),IF(OFFSET(CountryData!$A$1,'Quality check'!$A221-1,'Quality check'!AT$1-1)=0,"",OFFSET(CountryData!$A$1,'Quality check'!$A221-1,'Quality check'!AT$1-1)),"")</f>
        <v/>
      </c>
      <c r="AU221" s="202" t="str">
        <f ca="1">IF(AND(ISNUMBER($A221),ISNUMBER(AU$1)),IF(OFFSET(CountryData!$A$1,'Quality check'!$A221-1,'Quality check'!AU$1-1)=0,"",OFFSET(CountryData!$A$1,'Quality check'!$A221-1,'Quality check'!AU$1-1)),"")</f>
        <v/>
      </c>
      <c r="AV221" s="202" t="str">
        <f ca="1">IF(AND(ISNUMBER($A221),ISNUMBER(AV$1)),IF(OFFSET(CountryData!$A$1,'Quality check'!$A221-1,'Quality check'!AV$1-1)=0,"",OFFSET(CountryData!$A$1,'Quality check'!$A221-1,'Quality check'!AV$1-1)),"")</f>
        <v/>
      </c>
      <c r="AW221" s="203" t="str">
        <f ca="1">IF(AND(ISNUMBER($A221),ISNUMBER(AW$1)),IF(OFFSET(CountryData!$A$1,'Quality check'!$A221-1,'Quality check'!AW$1-1)=0,"",OFFSET(CountryData!$A$1,'Quality check'!$A221-1,'Quality check'!AW$1-1)),"")</f>
        <v/>
      </c>
      <c r="AX221" s="203" t="str">
        <f ca="1">IF(AND(ISNUMBER($A221),ISNUMBER(AX$1)),IF(OFFSET(CountryData!$A$1,'Quality check'!$A221-1,'Quality check'!AX$1-1)=0,"",OFFSET(CountryData!$A$1,'Quality check'!$A221-1,'Quality check'!AX$1-1)),"")</f>
        <v/>
      </c>
      <c r="AY221" s="202" t="str">
        <f ca="1">IF(AND(ISNUMBER($A221),ISNUMBER(AY$1)),IF(OFFSET(CountryData!$A$1,'Quality check'!$A221-1,'Quality check'!AY$1-1)=0,"",OFFSET(CountryData!$A$1,'Quality check'!$A221-1,'Quality check'!AY$1-1)),"")</f>
        <v/>
      </c>
      <c r="AZ221" s="202" t="str">
        <f ca="1">IF(AND(ISNUMBER($A221),ISNUMBER(AZ$1)),IF(OFFSET(CountryData!$A$1,'Quality check'!$A221-1,'Quality check'!AZ$1-1)=0,"",OFFSET(CountryData!$A$1,'Quality check'!$A221-1,'Quality check'!AZ$1-1)),"")</f>
        <v/>
      </c>
      <c r="BA221" s="202" t="str">
        <f ca="1">IF(AND(ISNUMBER($A221),ISNUMBER(BA$1)),IF(OFFSET(CountryData!$A$1,'Quality check'!$A221-1,'Quality check'!BA$1-1)=0,"",OFFSET(CountryData!$A$1,'Quality check'!$A221-1,'Quality check'!BA$1-1)),"")</f>
        <v/>
      </c>
      <c r="BB221" s="202" t="str">
        <f ca="1">IF(AND(ISNUMBER($A221),ISNUMBER(BB$1)),IF(OFFSET(CountryData!$A$1,'Quality check'!$A221-1,'Quality check'!BB$1-1)=0,"",OFFSET(CountryData!$A$1,'Quality check'!$A221-1,'Quality check'!BB$1-1)),"")</f>
        <v/>
      </c>
      <c r="BC221" s="202" t="str">
        <f ca="1">IF(AND(ISNUMBER($A221),ISNUMBER(BC$1)),IF(OFFSET(CountryData!$A$1,'Quality check'!$A221-1,'Quality check'!BC$1-1)=0,"",OFFSET(CountryData!$A$1,'Quality check'!$A221-1,'Quality check'!BC$1-1)),"")</f>
        <v/>
      </c>
      <c r="BD221" s="313" t="str">
        <f ca="1">IF(AND(ISNUMBER($A221),ISNUMBER(BD$1)),IF(OFFSET(CountryData!$A$1,'Quality check'!$A221-1,'Quality check'!BD$1-1)=0,"",OFFSET(CountryData!$A$1,'Quality check'!$A221-1,'Quality check'!BD$1-1)),"")</f>
        <v/>
      </c>
      <c r="BE221" s="313" t="str">
        <f ca="1">IF(AND(ISNUMBER($A221),ISNUMBER(BE$1)),IF(OFFSET(CountryData!$A$1,'Quality check'!$A221-1,'Quality check'!BE$1-1)=0,"",OFFSET(CountryData!$A$1,'Quality check'!$A221-1,'Quality check'!BE$1-1)),"")</f>
        <v/>
      </c>
      <c r="BF221" s="313" t="str">
        <f ca="1">IF(AND(ISNUMBER($A221),ISNUMBER(BF$1)),IF(OFFSET(CountryData!$A$1,'Quality check'!$A221-1,'Quality check'!BF$1-1)=0,"",OFFSET(CountryData!$A$1,'Quality check'!$A221-1,'Quality check'!BF$1-1)),"")</f>
        <v/>
      </c>
      <c r="BG221" s="203" t="str">
        <f ca="1">IF(AND(ISNUMBER($A221),ISNUMBER(BG$1)),IF(OFFSET(CountryData!$A$1,'Quality check'!$A221-1,'Quality check'!BG$1-1)=0,"",OFFSET(CountryData!$A$1,'Quality check'!$A221-1,'Quality check'!BG$1-1)),"")</f>
        <v/>
      </c>
      <c r="BH221" s="202" t="str">
        <f ca="1">IF(AND(ISNUMBER($A221),ISNUMBER(BH$1)),IF(OFFSET(CountryData!$A$1,'Quality check'!$A221-1,'Quality check'!BH$1-1)=0,"",OFFSET(CountryData!$A$1,'Quality check'!$A221-1,'Quality check'!BH$1-1)),"")</f>
        <v/>
      </c>
      <c r="BI221" s="203" t="str">
        <f ca="1">IF(AND(ISNUMBER($A221),ISNUMBER(BI$1)),IF(OFFSET(CountryData!$A$1,'Quality check'!$A221-1,'Quality check'!BI$1-1)=0,"",OFFSET(CountryData!$A$1,'Quality check'!$A221-1,'Quality check'!BI$1-1)),"")</f>
        <v/>
      </c>
      <c r="BJ221" s="202" t="str">
        <f ca="1">IF(AND(ISNUMBER($A221),ISNUMBER(BJ$1)),IF(OFFSET(CountryData!$A$1,'Quality check'!$A221-1,'Quality check'!BJ$1-1)=0,"",OFFSET(CountryData!$A$1,'Quality check'!$A221-1,'Quality check'!BJ$1-1)),"")</f>
        <v/>
      </c>
      <c r="BK221" s="202" t="str">
        <f ca="1">IF(AND(ISNUMBER($A221),ISNUMBER(BK$1)),IF(OFFSET(CountryData!$A$1,'Quality check'!$A221-1,'Quality check'!BK$1-1)=0,"",OFFSET(CountryData!$A$1,'Quality check'!$A221-1,'Quality check'!BK$1-1)),"")</f>
        <v/>
      </c>
      <c r="BL221" s="308" t="str">
        <f ca="1">IF(AND(ISNUMBER($A221),ISNUMBER(BL$1)),IF(OFFSET(CountryData!$A$1,'Quality check'!$A221-1,'Quality check'!BL$1-1)=0,"",OFFSET(CountryData!$A$1,'Quality check'!$A221-1,'Quality check'!BL$1-1)),"")</f>
        <v/>
      </c>
      <c r="BM221" s="308" t="str">
        <f ca="1">IF(AND(ISNUMBER($A221),ISNUMBER(BM$1)),IF(OFFSET(CountryData!$A$1,'Quality check'!$A221-1,'Quality check'!BM$1-1)=0,"",OFFSET(CountryData!$A$1,'Quality check'!$A221-1,'Quality check'!BM$1-1)),"")</f>
        <v/>
      </c>
      <c r="BN221" s="308" t="str">
        <f ca="1">IF(AND(ISNUMBER($A221),ISNUMBER(BN$1)),IF(OFFSET(CountryData!$A$1,'Quality check'!$A221-1,'Quality check'!BN$1-1)=0,"",OFFSET(CountryData!$A$1,'Quality check'!$A221-1,'Quality check'!BN$1-1)),"")</f>
        <v/>
      </c>
      <c r="BO221" s="308" t="str">
        <f ca="1">IF(AND(ISNUMBER($A221),ISNUMBER(BO$1)),IF(OFFSET(CountryData!$A$1,'Quality check'!$A221-1,'Quality check'!BO$1-1)=0,"",OFFSET(CountryData!$A$1,'Quality check'!$A221-1,'Quality check'!BO$1-1)),"")</f>
        <v/>
      </c>
      <c r="BP221" s="308" t="str">
        <f ca="1">IF(AND(ISNUMBER($A221),ISNUMBER(BP$1)),IF(OFFSET(CountryData!$A$1,'Quality check'!$A221-1,'Quality check'!BP$1-1)=0,"",OFFSET(CountryData!$A$1,'Quality check'!$A221-1,'Quality check'!BP$1-1)),"")</f>
        <v/>
      </c>
      <c r="BQ221" s="308" t="str">
        <f ca="1">IF(AND(ISNUMBER($A221),ISNUMBER(BQ$1)),IF(OFFSET(CountryData!$A$1,'Quality check'!$A221-1,'Quality check'!BQ$1-1)=0,"",OFFSET(CountryData!$A$1,'Quality check'!$A221-1,'Quality check'!BQ$1-1)),"")</f>
        <v/>
      </c>
      <c r="BR221" s="308" t="str">
        <f ca="1">IF(AND(ISNUMBER($A221),ISNUMBER(BR$1)),IF(OFFSET(CountryData!$A$1,'Quality check'!$A221-1,'Quality check'!BR$1-1)=0,"",OFFSET(CountryData!$A$1,'Quality check'!$A221-1,'Quality check'!BR$1-1)),"")</f>
        <v/>
      </c>
      <c r="BS221" s="308" t="str">
        <f ca="1">IF(AND(ISNUMBER($A221),ISNUMBER(BS$1)),IF(OFFSET(CountryData!$A$1,'Quality check'!$A221-1,'Quality check'!BS$1-1)=0,"",OFFSET(CountryData!$A$1,'Quality check'!$A221-1,'Quality check'!BS$1-1)),"")</f>
        <v/>
      </c>
      <c r="BT221" s="308" t="str">
        <f ca="1">IF(AND(ISNUMBER($A221),ISNUMBER(BT$1)),IF(OFFSET(CountryData!$A$1,'Quality check'!$A221-1,'Quality check'!BT$1-1)=0,"",OFFSET(CountryData!$A$1,'Quality check'!$A221-1,'Quality check'!BT$1-1)),"")</f>
        <v/>
      </c>
      <c r="BU221" s="308" t="str">
        <f ca="1">IF(AND(ISNUMBER($A221),ISNUMBER(BU$1)),IF(OFFSET(CountryData!$A$1,'Quality check'!$A221-1,'Quality check'!BU$1-1)=0,"",OFFSET(CountryData!$A$1,'Quality check'!$A221-1,'Quality check'!BU$1-1)),"")</f>
        <v/>
      </c>
      <c r="BV221" s="308" t="str">
        <f ca="1">IF(AND(ISNUMBER($A221),ISNUMBER(BV$1)),IF(OFFSET(CountryData!$A$1,'Quality check'!$A221-1,'Quality check'!BV$1-1)=0,"",OFFSET(CountryData!$A$1,'Quality check'!$A221-1,'Quality check'!BV$1-1)),"")</f>
        <v/>
      </c>
      <c r="BW221" s="308" t="str">
        <f ca="1">IF(AND(ISNUMBER($A221),ISNUMBER(BW$1)),IF(OFFSET(CountryData!$A$1,'Quality check'!$A221-1,'Quality check'!BW$1-1)=0,"",OFFSET(CountryData!$A$1,'Quality check'!$A221-1,'Quality check'!BW$1-1)),"")</f>
        <v/>
      </c>
      <c r="BX221" s="202" t="str">
        <f ca="1">IF(AND(ISNUMBER($A221),ISNUMBER(BX$1)),IF(OFFSET(CountryData!$A$1,'Quality check'!$A221-1,'Quality check'!BX$1-1)=0,"",OFFSET(CountryData!$A$1,'Quality check'!$A221-1,'Quality check'!BX$1-1)),"")</f>
        <v/>
      </c>
      <c r="BY221" s="308" t="str">
        <f ca="1">IF(AND(ISNUMBER($A221),ISNUMBER(BY$1)),IF(OFFSET(CountryData!$A$1,'Quality check'!$A221-1,'Quality check'!BY$1-1)=0,"",OFFSET(CountryData!$A$1,'Quality check'!$A221-1,'Quality check'!BY$1-1)),"")</f>
        <v/>
      </c>
      <c r="BZ221" s="308" t="str">
        <f ca="1">IF(AND(ISNUMBER($A221),ISNUMBER(BZ$1)),IF(OFFSET(CountryData!$A$1,'Quality check'!$A221-1,'Quality check'!BZ$1-1)=0,"",OFFSET(CountryData!$A$1,'Quality check'!$A221-1,'Quality check'!BZ$1-1)),"")</f>
        <v/>
      </c>
      <c r="CA221" s="308" t="str">
        <f ca="1">IF(AND(ISNUMBER($A221),ISNUMBER(CA$1)),IF(OFFSET(CountryData!$A$1,'Quality check'!$A221-1,'Quality check'!CA$1-1)=0,"",OFFSET(CountryData!$A$1,'Quality check'!$A221-1,'Quality check'!CA$1-1)),"")</f>
        <v/>
      </c>
      <c r="CB221" s="308" t="str">
        <f ca="1">IF(AND(ISNUMBER($A221),ISNUMBER(CB$1)),IF(OFFSET(CountryData!$A$1,'Quality check'!$A221-1,'Quality check'!CB$1-1)=0,"",OFFSET(CountryData!$A$1,'Quality check'!$A221-1,'Quality check'!CB$1-1)),"")</f>
        <v/>
      </c>
      <c r="CC221" s="308" t="str">
        <f ca="1">IF(AND(ISNUMBER($A221),ISNUMBER(CC$1)),IF(OFFSET(CountryData!$A$1,'Quality check'!$A221-1,'Quality check'!CC$1-1)=0,"",OFFSET(CountryData!$A$1,'Quality check'!$A221-1,'Quality check'!CC$1-1)),"")</f>
        <v/>
      </c>
      <c r="CD221" s="308" t="str">
        <f ca="1">IF(AND(ISNUMBER($A221),ISNUMBER(CD$1)),IF(OFFSET(CountryData!$A$1,'Quality check'!$A221-1,'Quality check'!CD$1-1)=0,"",OFFSET(CountryData!$A$1,'Quality check'!$A221-1,'Quality check'!CD$1-1)),"")</f>
        <v/>
      </c>
      <c r="CE221" s="308" t="str">
        <f ca="1">IF(AND(ISNUMBER($A221),ISNUMBER(CE$1)),IF(OFFSET(CountryData!$A$1,'Quality check'!$A221-1,'Quality check'!CE$1-1)=0,"",OFFSET(CountryData!$A$1,'Quality check'!$A221-1,'Quality check'!CE$1-1)),"")</f>
        <v/>
      </c>
      <c r="CF221" s="308" t="str">
        <f ca="1">IF(AND(ISNUMBER($A221),ISNUMBER(CF$1)),IF(OFFSET(CountryData!$A$1,'Quality check'!$A221-1,'Quality check'!CF$1-1)=0,"",OFFSET(CountryData!$A$1,'Quality check'!$A221-1,'Quality check'!CF$1-1)),"")</f>
        <v/>
      </c>
      <c r="CG221" s="308" t="str">
        <f ca="1">IF(AND(ISNUMBER($A221),ISNUMBER(CG$1)),IF(OFFSET(CountryData!$A$1,'Quality check'!$A221-1,'Quality check'!CG$1-1)=0,"",OFFSET(CountryData!$A$1,'Quality check'!$A221-1,'Quality check'!CG$1-1)),"")</f>
        <v/>
      </c>
      <c r="CH221" s="308" t="str">
        <f ca="1">IF(AND(ISNUMBER($A221),ISNUMBER(CH$1)),IF(OFFSET(CountryData!$A$1,'Quality check'!$A221-1,'Quality check'!CH$1-1)=0,"",OFFSET(CountryData!$A$1,'Quality check'!$A221-1,'Quality check'!CH$1-1)),"")</f>
        <v/>
      </c>
      <c r="CI221" s="308" t="str">
        <f ca="1">IF(AND(ISNUMBER($A221),ISNUMBER(CI$1)),IF(OFFSET(CountryData!$A$1,'Quality check'!$A221-1,'Quality check'!CI$1-1)=0,"",OFFSET(CountryData!$A$1,'Quality check'!$A221-1,'Quality check'!CI$1-1)),"")</f>
        <v/>
      </c>
      <c r="CJ221" s="308" t="str">
        <f ca="1">IF(AND(ISNUMBER($A221),ISNUMBER(CJ$1)),IF(OFFSET(CountryData!$A$1,'Quality check'!$A221-1,'Quality check'!CJ$1-1)=0,"",OFFSET(CountryData!$A$1,'Quality check'!$A221-1,'Quality check'!CJ$1-1)),"")</f>
        <v/>
      </c>
      <c r="CK221" s="202" t="str">
        <f ca="1">IF(AND(ISNUMBER($A221),ISNUMBER(CK$1)),IF(OFFSET(CountryData!$A$1,'Quality check'!$A221-1,'Quality check'!CK$1-1)=0,"",OFFSET(CountryData!$A$1,'Quality check'!$A221-1,'Quality check'!CK$1-1)),"")</f>
        <v/>
      </c>
      <c r="CL221" s="308" t="str">
        <f ca="1">IF(AND(ISNUMBER($A221),ISNUMBER(CL$1)),IF(OFFSET(CountryData!$A$1,'Quality check'!$A221-1,'Quality check'!CL$1-1)=0,"",OFFSET(CountryData!$A$1,'Quality check'!$A221-1,'Quality check'!CL$1-1)),"")</f>
        <v/>
      </c>
      <c r="CM221" s="308" t="str">
        <f ca="1">IF(AND(ISNUMBER($A221),ISNUMBER(CM$1)),IF(OFFSET(CountryData!$A$1,'Quality check'!$A221-1,'Quality check'!CM$1-1)=0,"",OFFSET(CountryData!$A$1,'Quality check'!$A221-1,'Quality check'!CM$1-1)),"")</f>
        <v/>
      </c>
      <c r="CN221" s="308" t="str">
        <f ca="1">IF(AND(ISNUMBER($A221),ISNUMBER(CN$1)),IF(OFFSET(CountryData!$A$1,'Quality check'!$A221-1,'Quality check'!CN$1-1)=0,"",OFFSET(CountryData!$A$1,'Quality check'!$A221-1,'Quality check'!CN$1-1)),"")</f>
        <v/>
      </c>
      <c r="CO221" s="308" t="str">
        <f ca="1">IF(AND(ISNUMBER($A221),ISNUMBER(CO$1)),IF(OFFSET(CountryData!$A$1,'Quality check'!$A221-1,'Quality check'!CO$1-1)=0,"",OFFSET(CountryData!$A$1,'Quality check'!$A221-1,'Quality check'!CO$1-1)),"")</f>
        <v/>
      </c>
      <c r="CP221" s="308" t="str">
        <f ca="1">IF(AND(ISNUMBER($A221),ISNUMBER(CP$1)),IF(OFFSET(CountryData!$A$1,'Quality check'!$A221-1,'Quality check'!CP$1-1)=0,"",OFFSET(CountryData!$A$1,'Quality check'!$A221-1,'Quality check'!CP$1-1)),"")</f>
        <v/>
      </c>
      <c r="CQ221" s="308" t="str">
        <f ca="1">IF(AND(ISNUMBER($A221),ISNUMBER(CQ$1)),IF(OFFSET(CountryData!$A$1,'Quality check'!$A221-1,'Quality check'!CQ$1-1)=0,"",OFFSET(CountryData!$A$1,'Quality check'!$A221-1,'Quality check'!CQ$1-1)),"")</f>
        <v/>
      </c>
      <c r="CR221" s="203" t="str">
        <f ca="1">IF(AND(ISNUMBER($A221),ISNUMBER(CR$1)),IF(OFFSET(CountryData!$A$1,'Quality check'!$A221-1,'Quality check'!CR$1-1)=0,"",OFFSET(CountryData!$A$1,'Quality check'!$A221-1,'Quality check'!CR$1-1)),"")</f>
        <v/>
      </c>
      <c r="CS221" s="203" t="str">
        <f ca="1">IF(AND(ISNUMBER($A221),ISNUMBER(CS$1)),IF(OFFSET(CountryData!$A$1,'Quality check'!$A221-1,'Quality check'!CS$1-1)=0,"",OFFSET(CountryData!$A$1,'Quality check'!$A221-1,'Quality check'!CS$1-1)),"")</f>
        <v/>
      </c>
      <c r="CT221" s="203" t="str">
        <f ca="1">IF(AND(ISNUMBER($A221),ISNUMBER(CT$1)),IF(OFFSET(CountryData!$A$1,'Quality check'!$A221-1,'Quality check'!CT$1-1)=0,"",OFFSET(CountryData!$A$1,'Quality check'!$A221-1,'Quality check'!CT$1-1)),"")</f>
        <v/>
      </c>
      <c r="CU221" s="203" t="str">
        <f ca="1">IF(AND(ISNUMBER($A221),ISNUMBER(CU$1)),IF(OFFSET(CountryData!$A$1,'Quality check'!$A221-1,'Quality check'!CU$1-1)=0,"",OFFSET(CountryData!$A$1,'Quality check'!$A221-1,'Quality check'!CU$1-1)),"")</f>
        <v/>
      </c>
      <c r="CV221" s="203" t="str">
        <f ca="1">IF(AND(ISNUMBER($A221),ISNUMBER(CV$1)),IF(OFFSET(CountryData!$A$1,'Quality check'!$A221-1,'Quality check'!CV$1-1)=0,"",OFFSET(CountryData!$A$1,'Quality check'!$A221-1,'Quality check'!CV$1-1)),"")</f>
        <v/>
      </c>
      <c r="CW221" s="203" t="str">
        <f ca="1">IF(AND(ISNUMBER($A221),ISNUMBER(CW$1)),IF(OFFSET(CountryData!$A$1,'Quality check'!$A221-1,'Quality check'!CW$1-1)=0,"",OFFSET(CountryData!$A$1,'Quality check'!$A221-1,'Quality check'!CW$1-1)),"")</f>
        <v/>
      </c>
      <c r="CX221" s="203" t="str">
        <f ca="1">IF(AND(ISNUMBER($A221),ISNUMBER(CX$1)),IF(OFFSET(CountryData!$A$1,'Quality check'!$A221-1,'Quality check'!CX$1-1)=0,"",OFFSET(CountryData!$A$1,'Quality check'!$A221-1,'Quality check'!CX$1-1)),"")</f>
        <v/>
      </c>
      <c r="CY221" s="203" t="str">
        <f ca="1">IF(AND(ISNUMBER($A221),ISNUMBER(CY$1)),IF(OFFSET(CountryData!$A$1,'Quality check'!$A221-1,'Quality check'!CY$1-1)=0,"",OFFSET(CountryData!$A$1,'Quality check'!$A221-1,'Quality check'!CY$1-1)),"")</f>
        <v/>
      </c>
      <c r="CZ221" s="308" t="str">
        <f ca="1">IF(AND(ISNUMBER($A221),ISNUMBER(CZ$1)),IF(OFFSET(CountryData!$A$1,'Quality check'!$A221-1,'Quality check'!CZ$1-1)=0,"",OFFSET(CountryData!$A$1,'Quality check'!$A221-1,'Quality check'!CZ$1-1)),"")</f>
        <v/>
      </c>
      <c r="DA221" s="308" t="str">
        <f ca="1">IF(AND(ISNUMBER($A221),ISNUMBER(DA$1)),IF(OFFSET(CountryData!$A$1,'Quality check'!$A221-1,'Quality check'!DA$1-1)=0,"",OFFSET(CountryData!$A$1,'Quality check'!$A221-1,'Quality check'!DA$1-1)),"")</f>
        <v/>
      </c>
      <c r="DB221" s="202" t="str">
        <f ca="1">IF(AND(ISNUMBER($A221),ISNUMBER(DB$1)),IF(OFFSET(CountryData!$A$1,'Quality check'!$A221-1,'Quality check'!DB$1-1)=0,"",OFFSET(CountryData!$A$1,'Quality check'!$A221-1,'Quality check'!DB$1-1)),"")</f>
        <v/>
      </c>
      <c r="DC221" s="308" t="str">
        <f ca="1">IF(AND(ISNUMBER($A221),ISNUMBER(DC$1)),IF(OFFSET(CountryData!$A$1,'Quality check'!$A221-1,'Quality check'!DC$1-1)=0,"",OFFSET(CountryData!$A$1,'Quality check'!$A221-1,'Quality check'!DC$1-1)),"")</f>
        <v/>
      </c>
      <c r="DD221" s="308" t="str">
        <f ca="1">IF(AND(ISNUMBER($A221),ISNUMBER(DD$1)),IF(OFFSET(CountryData!$A$1,'Quality check'!$A221-1,'Quality check'!DD$1-1)=0,"",OFFSET(CountryData!$A$1,'Quality check'!$A221-1,'Quality check'!DD$1-1)),"")</f>
        <v/>
      </c>
      <c r="DE221" s="202" t="str">
        <f ca="1">IF(AND(ISNUMBER($A221),ISNUMBER(DE$1)),IF(OFFSET(CountryData!$A$1,'Quality check'!$A221-1,'Quality check'!DE$1-1)=0,"",OFFSET(CountryData!$A$1,'Quality check'!$A221-1,'Quality check'!DE$1-1)),"")</f>
        <v/>
      </c>
      <c r="DF221" s="203" t="str">
        <f ca="1">IF(AND(ISNUMBER($A221),ISNUMBER(DF$1)),IF(OFFSET(CountryData!$A$1,'Quality check'!$A221-1,'Quality check'!DF$1-1)=0,"",OFFSET(CountryData!$A$1,'Quality check'!$A221-1,'Quality check'!DF$1-1)),"")</f>
        <v/>
      </c>
      <c r="DG221" s="308" t="str">
        <f ca="1">IF(AND(ISNUMBER($A221),ISNUMBER(DG$1)),IF(OFFSET(CountryData!$A$1,'Quality check'!$A221-1,'Quality check'!DG$1-1)=0,"",OFFSET(CountryData!$A$1,'Quality check'!$A221-1,'Quality check'!DG$1-1)),"")</f>
        <v/>
      </c>
      <c r="DH221" s="203" t="str">
        <f ca="1">IF(AND(ISNUMBER($A221),ISNUMBER(DH$1)),IF(OFFSET(CountryData!$A$1,'Quality check'!$A221-1,'Quality check'!DH$1-1)=0,"",OFFSET(CountryData!$A$1,'Quality check'!$A221-1,'Quality check'!DH$1-1)),"")</f>
        <v/>
      </c>
      <c r="DI221" s="308" t="str">
        <f ca="1">IF(AND(ISNUMBER($A221),ISNUMBER(DI$1)),IF(OFFSET(CountryData!$A$1,'Quality check'!$A221-1,'Quality check'!DI$1-1)=0,"",OFFSET(CountryData!$A$1,'Quality check'!$A221-1,'Quality check'!DI$1-1)),"")</f>
        <v/>
      </c>
      <c r="DJ221" s="308" t="str">
        <f ca="1">IF(AND(ISNUMBER($A221),ISNUMBER(DJ$1)),IF(OFFSET(CountryData!$A$1,'Quality check'!$A221-1,'Quality check'!DJ$1-1)=0,"",OFFSET(CountryData!$A$1,'Quality check'!$A221-1,'Quality check'!DJ$1-1)),"")</f>
        <v/>
      </c>
      <c r="DK221" s="203" t="str">
        <f ca="1">IF(AND(ISNUMBER($A221),ISNUMBER(DK$1)),IF(OFFSET(CountryData!$A$1,'Quality check'!$A221-1,'Quality check'!DK$1-1)=0,"",OFFSET(CountryData!$A$1,'Quality check'!$A221-1,'Quality check'!DK$1-1)),"")</f>
        <v/>
      </c>
      <c r="DL221" s="203" t="str">
        <f ca="1">IF(AND(ISNUMBER($A221),ISNUMBER(DL$1)),IF(OFFSET(CountryData!$A$1,'Quality check'!$A221-1,'Quality check'!DL$1-1)=0,"",OFFSET(CountryData!$A$1,'Quality check'!$A221-1,'Quality check'!DL$1-1)),"")</f>
        <v/>
      </c>
      <c r="DM221" s="203" t="str">
        <f ca="1">IF(AND(ISNUMBER($A221),ISNUMBER(DM$1)),IF(OFFSET(CountryData!$A$1,'Quality check'!$A221-1,'Quality check'!DM$1-1)=0,"",OFFSET(CountryData!$A$1,'Quality check'!$A221-1,'Quality check'!DM$1-1)),"")</f>
        <v/>
      </c>
      <c r="DN221" s="203" t="str">
        <f ca="1">IF(AND(ISNUMBER($A221),ISNUMBER(DN$1)),IF(OFFSET(CountryData!$A$1,'Quality check'!$A221-1,'Quality check'!DN$1-1)=0,"",OFFSET(CountryData!$A$1,'Quality check'!$A221-1,'Quality check'!DN$1-1)),"")</f>
        <v/>
      </c>
      <c r="DO221" t="str">
        <f ca="1">IF(AND(ISNUMBER($A221),ISNUMBER(DO$1)),IF(OFFSET(CountryData!$A$1,'Quality check'!$A221-1,'Quality check'!DO$1-1)=0,"",OFFSET(CountryData!$A$1,'Quality check'!$A221-1,'Quality check'!DO$1-1)),"")</f>
        <v/>
      </c>
      <c r="DP221" t="str">
        <f ca="1">IF(AND(ISNUMBER($A221),ISNUMBER(DP$1)),IF(OFFSET(CountryData!$A$1,'Quality check'!$A221-1,'Quality check'!DP$1-1)=0,"",OFFSET(CountryData!$A$1,'Quality check'!$A221-1,'Quality check'!DP$1-1)),"")</f>
        <v/>
      </c>
      <c r="EF221" t="str">
        <f t="shared" si="20"/>
        <v/>
      </c>
      <c r="EG221" t="str">
        <f t="shared" si="21"/>
        <v/>
      </c>
      <c r="EH221" t="str">
        <f t="shared" si="19"/>
        <v/>
      </c>
    </row>
    <row r="222" spans="1:138" x14ac:dyDescent="0.25">
      <c r="A222" s="114" t="str">
        <f>IF(ISNUMBER(MATCH(C222,CountryData!$EM:$EM,0)),MATCH(C222,CountryData!$EM:$EM,0),"")</f>
        <v/>
      </c>
      <c r="F222" s="203" t="str">
        <f ca="1">IF(AND(ISNUMBER($A222),ISNUMBER(F$1)),IF(OFFSET(CountryData!$A$1,'Quality check'!$A222-1,'Quality check'!F$1-1)=0,"",OFFSET(CountryData!$A$1,'Quality check'!$A222-1,'Quality check'!F$1-1)),"")</f>
        <v/>
      </c>
      <c r="G222" s="203" t="str">
        <f ca="1">IF(AND(ISNUMBER($A222),ISNUMBER(G$1)),IF(OFFSET(CountryData!$A$1,'Quality check'!$A222-1,'Quality check'!G$1-1)=0,"",OFFSET(CountryData!$A$1,'Quality check'!$A222-1,'Quality check'!G$1-1)),"")</f>
        <v/>
      </c>
      <c r="H222" s="202" t="str">
        <f ca="1">IF(AND(ISNUMBER($A222),ISNUMBER(H$1)),IF(OFFSET(CountryData!$A$1,'Quality check'!$A222-1,'Quality check'!H$1-1)=0,"",OFFSET(CountryData!$A$1,'Quality check'!$A222-1,'Quality check'!H$1-1)),"")</f>
        <v/>
      </c>
      <c r="I222" s="202" t="str">
        <f ca="1">IF(AND(ISNUMBER($A222),ISNUMBER(I$1)),IF(OFFSET(CountryData!$A$1,'Quality check'!$A222-1,'Quality check'!I$1-1)=0,"",OFFSET(CountryData!$A$1,'Quality check'!$A222-1,'Quality check'!I$1-1)),"")</f>
        <v/>
      </c>
      <c r="J222" s="203" t="str">
        <f ca="1">IF(AND(ISNUMBER($A222),ISNUMBER(J$1)),IF(OFFSET(CountryData!$A$1,'Quality check'!$A222-1,'Quality check'!J$1-1)=0,"",OFFSET(CountryData!$A$1,'Quality check'!$A222-1,'Quality check'!J$1-1)),"")</f>
        <v/>
      </c>
      <c r="K222" s="203" t="str">
        <f ca="1">IF(AND(ISNUMBER($A222),ISNUMBER(K$1)),IF(OFFSET(CountryData!$A$1,'Quality check'!$A222-1,'Quality check'!K$1-1)=0,"",OFFSET(CountryData!$A$1,'Quality check'!$A222-1,'Quality check'!K$1-1)),"")</f>
        <v/>
      </c>
      <c r="L222" s="203" t="str">
        <f ca="1">IF(AND(ISNUMBER($A222),ISNUMBER(L$1)),IF(OFFSET(CountryData!$A$1,'Quality check'!$A222-1,'Quality check'!L$1-1)=0,"",OFFSET(CountryData!$A$1,'Quality check'!$A222-1,'Quality check'!L$1-1)),"")</f>
        <v/>
      </c>
      <c r="M222" s="203" t="str">
        <f ca="1">IF(AND(ISNUMBER($A222),ISNUMBER(M$1)),IF(OFFSET(CountryData!$A$1,'Quality check'!$A222-1,'Quality check'!M$1-1)=0,"",OFFSET(CountryData!$A$1,'Quality check'!$A222-1,'Quality check'!M$1-1)),"")</f>
        <v/>
      </c>
      <c r="N222" s="203" t="str">
        <f ca="1">IF(AND(ISNUMBER($A222),ISNUMBER(N$1)),IF(OFFSET(CountryData!$A$1,'Quality check'!$A222-1,'Quality check'!N$1-1)=0,"",OFFSET(CountryData!$A$1,'Quality check'!$A222-1,'Quality check'!N$1-1)),"")</f>
        <v/>
      </c>
      <c r="O222" s="203" t="str">
        <f ca="1">IF(AND(ISNUMBER($A222),ISNUMBER(O$1)),IF(OFFSET(CountryData!$A$1,'Quality check'!$A222-1,'Quality check'!O$1-1)=0,"",OFFSET(CountryData!$A$1,'Quality check'!$A222-1,'Quality check'!O$1-1)),"")</f>
        <v/>
      </c>
      <c r="P222" s="203" t="str">
        <f ca="1">IF(AND(ISNUMBER($A222),ISNUMBER(P$1)),IF(OFFSET(CountryData!$A$1,'Quality check'!$A222-1,'Quality check'!P$1-1)=0,"",OFFSET(CountryData!$A$1,'Quality check'!$A222-1,'Quality check'!P$1-1)),"")</f>
        <v/>
      </c>
      <c r="Q222" s="203" t="str">
        <f ca="1">IF(AND(ISNUMBER($A222),ISNUMBER(Q$1)),IF(OFFSET(CountryData!$A$1,'Quality check'!$A222-1,'Quality check'!Q$1-1)=0,"",OFFSET(CountryData!$A$1,'Quality check'!$A222-1,'Quality check'!Q$1-1)),"")</f>
        <v/>
      </c>
      <c r="R222" s="203" t="str">
        <f ca="1">IF(AND(ISNUMBER($A222),ISNUMBER(R$1)),IF(OFFSET(CountryData!$A$1,'Quality check'!$A222-1,'Quality check'!R$1-1)=0,"",OFFSET(CountryData!$A$1,'Quality check'!$A222-1,'Quality check'!R$1-1)),"")</f>
        <v/>
      </c>
      <c r="S222" s="203" t="str">
        <f ca="1">IF(AND(ISNUMBER($A222),ISNUMBER(S$1)),IF(OFFSET(CountryData!$A$1,'Quality check'!$A222-1,'Quality check'!S$1-1)=0,"",OFFSET(CountryData!$A$1,'Quality check'!$A222-1,'Quality check'!S$1-1)),"")</f>
        <v/>
      </c>
      <c r="T222" s="202" t="str">
        <f ca="1">IF(AND(ISNUMBER($A222),ISNUMBER(T$1)),IF(OFFSET(CountryData!$A$1,'Quality check'!$A222-1,'Quality check'!T$1-1)=0,"",OFFSET(CountryData!$A$1,'Quality check'!$A222-1,'Quality check'!T$1-1)),"")</f>
        <v/>
      </c>
      <c r="U222" s="203" t="str">
        <f ca="1">IF(AND(ISNUMBER($A222),ISNUMBER(U$1)),IF(OFFSET(CountryData!$A$1,'Quality check'!$A222-1,'Quality check'!U$1-1)=0,"",OFFSET(CountryData!$A$1,'Quality check'!$A222-1,'Quality check'!U$1-1)),"")</f>
        <v/>
      </c>
      <c r="V222" s="203" t="str">
        <f ca="1">IF(AND(ISNUMBER($A222),ISNUMBER(V$1)),IF(OFFSET(CountryData!$A$1,'Quality check'!$A222-1,'Quality check'!V$1-1)=0,"",OFFSET(CountryData!$A$1,'Quality check'!$A222-1,'Quality check'!V$1-1)),"")</f>
        <v/>
      </c>
      <c r="W222" s="202" t="str">
        <f ca="1">IF(AND(ISNUMBER($A222),ISNUMBER(W$1)),IF(OFFSET(CountryData!$A$1,'Quality check'!$A222-1,'Quality check'!W$1-1)=0,"",OFFSET(CountryData!$A$1,'Quality check'!$A222-1,'Quality check'!W$1-1)),"")</f>
        <v/>
      </c>
      <c r="X222" s="202" t="str">
        <f ca="1">IF(AND(ISNUMBER($A222),ISNUMBER(X$1)),IF(OFFSET(CountryData!$A$1,'Quality check'!$A222-1,'Quality check'!X$1-1)=0,"",OFFSET(CountryData!$A$1,'Quality check'!$A222-1,'Quality check'!X$1-1)),"")</f>
        <v/>
      </c>
      <c r="Y222" s="202" t="str">
        <f ca="1">IF(AND(ISNUMBER($A222),ISNUMBER(Y$1)),IF(OFFSET(CountryData!$A$1,'Quality check'!$A222-1,'Quality check'!Y$1-1)=0,"",OFFSET(CountryData!$A$1,'Quality check'!$A222-1,'Quality check'!Y$1-1)),"")</f>
        <v/>
      </c>
      <c r="Z222" s="202" t="str">
        <f ca="1">IF(AND(ISNUMBER($A222),ISNUMBER(Z$1)),IF(OFFSET(CountryData!$A$1,'Quality check'!$A222-1,'Quality check'!Z$1-1)=0,"",OFFSET(CountryData!$A$1,'Quality check'!$A222-1,'Quality check'!Z$1-1)),"")</f>
        <v/>
      </c>
      <c r="AA222" s="203" t="str">
        <f ca="1">IF(AND(ISNUMBER($A222),ISNUMBER(AA$1)),IF(OFFSET(CountryData!$A$1,'Quality check'!$A222-1,'Quality check'!AA$1-1)=0,"",OFFSET(CountryData!$A$1,'Quality check'!$A222-1,'Quality check'!AA$1-1)),"")</f>
        <v/>
      </c>
      <c r="AB222" s="203" t="str">
        <f ca="1">IF(AND(ISNUMBER($A222),ISNUMBER(AB$1)),IF(OFFSET(CountryData!$A$1,'Quality check'!$A222-1,'Quality check'!AB$1-1)=0,"",OFFSET(CountryData!$A$1,'Quality check'!$A222-1,'Quality check'!AB$1-1)),"")</f>
        <v/>
      </c>
      <c r="AC222" s="203" t="str">
        <f ca="1">IF(AND(ISNUMBER($A222),ISNUMBER(AC$1)),IF(OFFSET(CountryData!$A$1,'Quality check'!$A222-1,'Quality check'!AC$1-1)=0,"",OFFSET(CountryData!$A$1,'Quality check'!$A222-1,'Quality check'!AC$1-1)),"")</f>
        <v/>
      </c>
      <c r="AD222" s="203" t="str">
        <f ca="1">IF(AND(ISNUMBER($A222),ISNUMBER(AD$1)),IF(OFFSET(CountryData!$A$1,'Quality check'!$A222-1,'Quality check'!AD$1-1)=0,"",OFFSET(CountryData!$A$1,'Quality check'!$A222-1,'Quality check'!AD$1-1)),"")</f>
        <v/>
      </c>
      <c r="AE222" s="202" t="str">
        <f ca="1">IF(AND(ISNUMBER($A222),ISNUMBER(AE$1)),IF(OFFSET(CountryData!$A$1,'Quality check'!$A222-1,'Quality check'!AE$1-1)=0,"",OFFSET(CountryData!$A$1,'Quality check'!$A222-1,'Quality check'!AE$1-1)),"")</f>
        <v/>
      </c>
      <c r="AF222" s="308" t="str">
        <f ca="1">IF(AND(ISNUMBER($A222),ISNUMBER(AF$1)),IF(OFFSET(CountryData!$A$1,'Quality check'!$A222-1,'Quality check'!AF$1-1)=0,"",OFFSET(CountryData!$A$1,'Quality check'!$A222-1,'Quality check'!AF$1-1)),"")</f>
        <v/>
      </c>
      <c r="AG222" s="203" t="str">
        <f ca="1">IF(AND(ISNUMBER($A222),ISNUMBER(AG$1)),IF(OFFSET(CountryData!$A$1,'Quality check'!$A222-1,'Quality check'!AG$1-1)=0,"",OFFSET(CountryData!$A$1,'Quality check'!$A222-1,'Quality check'!AG$1-1)),"")</f>
        <v/>
      </c>
      <c r="AH222" s="203" t="str">
        <f ca="1">IF(AND(ISNUMBER($A222),ISNUMBER(AH$1)),IF(OFFSET(CountryData!$A$1,'Quality check'!$A222-1,'Quality check'!AH$1-1)=0,"",OFFSET(CountryData!$A$1,'Quality check'!$A222-1,'Quality check'!AH$1-1)),"")</f>
        <v/>
      </c>
      <c r="AI222" s="203" t="str">
        <f ca="1">IF(AND(ISNUMBER($A222),ISNUMBER(AI$1)),IF(OFFSET(CountryData!$A$1,'Quality check'!$A222-1,'Quality check'!AI$1-1)=0,"",OFFSET(CountryData!$A$1,'Quality check'!$A222-1,'Quality check'!AI$1-1)),"")</f>
        <v/>
      </c>
      <c r="AJ222" s="202" t="str">
        <f ca="1">IF(AND(ISNUMBER($A222),ISNUMBER(AJ$1)),IF(OFFSET(CountryData!$A$1,'Quality check'!$A222-1,'Quality check'!AJ$1-1)=0,"",OFFSET(CountryData!$A$1,'Quality check'!$A222-1,'Quality check'!AJ$1-1)),"")</f>
        <v/>
      </c>
      <c r="AK222" s="202" t="str">
        <f ca="1">IF(AND(ISNUMBER($A222),ISNUMBER(AK$1)),IF(OFFSET(CountryData!$A$1,'Quality check'!$A222-1,'Quality check'!AK$1-1)=0,"",OFFSET(CountryData!$A$1,'Quality check'!$A222-1,'Quality check'!AK$1-1)),"")</f>
        <v/>
      </c>
      <c r="AL222" s="202" t="str">
        <f ca="1">IF(AND(ISNUMBER($A222),ISNUMBER(AL$1)),IF(OFFSET(CountryData!$A$1,'Quality check'!$A222-1,'Quality check'!AL$1-1)=0,"",OFFSET(CountryData!$A$1,'Quality check'!$A222-1,'Quality check'!AL$1-1)),"")</f>
        <v/>
      </c>
      <c r="AM222" s="202" t="str">
        <f ca="1">IF(AND(ISNUMBER($A222),ISNUMBER(AM$1)),IF(OFFSET(CountryData!$A$1,'Quality check'!$A222-1,'Quality check'!AM$1-1)=0,"",OFFSET(CountryData!$A$1,'Quality check'!$A222-1,'Quality check'!AM$1-1)),"")</f>
        <v/>
      </c>
      <c r="AN222" s="202" t="str">
        <f ca="1">IF(AND(ISNUMBER($A222),ISNUMBER(AN$1)),IF(OFFSET(CountryData!$A$1,'Quality check'!$A222-1,'Quality check'!AN$1-1)=0,"",OFFSET(CountryData!$A$1,'Quality check'!$A222-1,'Quality check'!AN$1-1)),"")</f>
        <v/>
      </c>
      <c r="AO222" s="203" t="str">
        <f ca="1">IF(AND(ISNUMBER($A222),ISNUMBER(AO$1)),IF(OFFSET(CountryData!$A$1,'Quality check'!$A222-1,'Quality check'!AO$1-1)=0,"",OFFSET(CountryData!$A$1,'Quality check'!$A222-1,'Quality check'!AO$1-1)),"")</f>
        <v/>
      </c>
      <c r="AP222" s="203" t="str">
        <f ca="1">IF(AND(ISNUMBER($A222),ISNUMBER(AP$1)),IF(OFFSET(CountryData!$A$1,'Quality check'!$A222-1,'Quality check'!AP$1-1)=0,"",OFFSET(CountryData!$A$1,'Quality check'!$A222-1,'Quality check'!AP$1-1)),"")</f>
        <v/>
      </c>
      <c r="AQ222" s="202" t="str">
        <f ca="1">IF(AND(ISNUMBER($A222),ISNUMBER(AQ$1)),IF(OFFSET(CountryData!$A$1,'Quality check'!$A222-1,'Quality check'!AQ$1-1)=0,"",OFFSET(CountryData!$A$1,'Quality check'!$A222-1,'Quality check'!AQ$1-1)),"")</f>
        <v/>
      </c>
      <c r="AR222" s="202" t="str">
        <f ca="1">IF(AND(ISNUMBER($A222),ISNUMBER(AR$1)),IF(OFFSET(CountryData!$A$1,'Quality check'!$A222-1,'Quality check'!AR$1-1)=0,"",OFFSET(CountryData!$A$1,'Quality check'!$A222-1,'Quality check'!AR$1-1)),"")</f>
        <v/>
      </c>
      <c r="AS222" s="202" t="str">
        <f ca="1">IF(AND(ISNUMBER($A222),ISNUMBER(AS$1)),IF(OFFSET(CountryData!$A$1,'Quality check'!$A222-1,'Quality check'!AS$1-1)=0,"",OFFSET(CountryData!$A$1,'Quality check'!$A222-1,'Quality check'!AS$1-1)),"")</f>
        <v/>
      </c>
      <c r="AT222" s="202" t="str">
        <f ca="1">IF(AND(ISNUMBER($A222),ISNUMBER(AT$1)),IF(OFFSET(CountryData!$A$1,'Quality check'!$A222-1,'Quality check'!AT$1-1)=0,"",OFFSET(CountryData!$A$1,'Quality check'!$A222-1,'Quality check'!AT$1-1)),"")</f>
        <v/>
      </c>
      <c r="AU222" s="202" t="str">
        <f ca="1">IF(AND(ISNUMBER($A222),ISNUMBER(AU$1)),IF(OFFSET(CountryData!$A$1,'Quality check'!$A222-1,'Quality check'!AU$1-1)=0,"",OFFSET(CountryData!$A$1,'Quality check'!$A222-1,'Quality check'!AU$1-1)),"")</f>
        <v/>
      </c>
      <c r="AV222" s="202" t="str">
        <f ca="1">IF(AND(ISNUMBER($A222),ISNUMBER(AV$1)),IF(OFFSET(CountryData!$A$1,'Quality check'!$A222-1,'Quality check'!AV$1-1)=0,"",OFFSET(CountryData!$A$1,'Quality check'!$A222-1,'Quality check'!AV$1-1)),"")</f>
        <v/>
      </c>
      <c r="AW222" s="203" t="str">
        <f ca="1">IF(AND(ISNUMBER($A222),ISNUMBER(AW$1)),IF(OFFSET(CountryData!$A$1,'Quality check'!$A222-1,'Quality check'!AW$1-1)=0,"",OFFSET(CountryData!$A$1,'Quality check'!$A222-1,'Quality check'!AW$1-1)),"")</f>
        <v/>
      </c>
      <c r="AX222" s="203" t="str">
        <f ca="1">IF(AND(ISNUMBER($A222),ISNUMBER(AX$1)),IF(OFFSET(CountryData!$A$1,'Quality check'!$A222-1,'Quality check'!AX$1-1)=0,"",OFFSET(CountryData!$A$1,'Quality check'!$A222-1,'Quality check'!AX$1-1)),"")</f>
        <v/>
      </c>
      <c r="AY222" s="202" t="str">
        <f ca="1">IF(AND(ISNUMBER($A222),ISNUMBER(AY$1)),IF(OFFSET(CountryData!$A$1,'Quality check'!$A222-1,'Quality check'!AY$1-1)=0,"",OFFSET(CountryData!$A$1,'Quality check'!$A222-1,'Quality check'!AY$1-1)),"")</f>
        <v/>
      </c>
      <c r="AZ222" s="202" t="str">
        <f ca="1">IF(AND(ISNUMBER($A222),ISNUMBER(AZ$1)),IF(OFFSET(CountryData!$A$1,'Quality check'!$A222-1,'Quality check'!AZ$1-1)=0,"",OFFSET(CountryData!$A$1,'Quality check'!$A222-1,'Quality check'!AZ$1-1)),"")</f>
        <v/>
      </c>
      <c r="BA222" s="202" t="str">
        <f ca="1">IF(AND(ISNUMBER($A222),ISNUMBER(BA$1)),IF(OFFSET(CountryData!$A$1,'Quality check'!$A222-1,'Quality check'!BA$1-1)=0,"",OFFSET(CountryData!$A$1,'Quality check'!$A222-1,'Quality check'!BA$1-1)),"")</f>
        <v/>
      </c>
      <c r="BB222" s="202" t="str">
        <f ca="1">IF(AND(ISNUMBER($A222),ISNUMBER(BB$1)),IF(OFFSET(CountryData!$A$1,'Quality check'!$A222-1,'Quality check'!BB$1-1)=0,"",OFFSET(CountryData!$A$1,'Quality check'!$A222-1,'Quality check'!BB$1-1)),"")</f>
        <v/>
      </c>
      <c r="BC222" s="202" t="str">
        <f ca="1">IF(AND(ISNUMBER($A222),ISNUMBER(BC$1)),IF(OFFSET(CountryData!$A$1,'Quality check'!$A222-1,'Quality check'!BC$1-1)=0,"",OFFSET(CountryData!$A$1,'Quality check'!$A222-1,'Quality check'!BC$1-1)),"")</f>
        <v/>
      </c>
      <c r="BD222" s="313" t="str">
        <f ca="1">IF(AND(ISNUMBER($A222),ISNUMBER(BD$1)),IF(OFFSET(CountryData!$A$1,'Quality check'!$A222-1,'Quality check'!BD$1-1)=0,"",OFFSET(CountryData!$A$1,'Quality check'!$A222-1,'Quality check'!BD$1-1)),"")</f>
        <v/>
      </c>
      <c r="BE222" s="313" t="str">
        <f ca="1">IF(AND(ISNUMBER($A222),ISNUMBER(BE$1)),IF(OFFSET(CountryData!$A$1,'Quality check'!$A222-1,'Quality check'!BE$1-1)=0,"",OFFSET(CountryData!$A$1,'Quality check'!$A222-1,'Quality check'!BE$1-1)),"")</f>
        <v/>
      </c>
      <c r="BF222" s="313" t="str">
        <f ca="1">IF(AND(ISNUMBER($A222),ISNUMBER(BF$1)),IF(OFFSET(CountryData!$A$1,'Quality check'!$A222-1,'Quality check'!BF$1-1)=0,"",OFFSET(CountryData!$A$1,'Quality check'!$A222-1,'Quality check'!BF$1-1)),"")</f>
        <v/>
      </c>
      <c r="BG222" s="203" t="str">
        <f ca="1">IF(AND(ISNUMBER($A222),ISNUMBER(BG$1)),IF(OFFSET(CountryData!$A$1,'Quality check'!$A222-1,'Quality check'!BG$1-1)=0,"",OFFSET(CountryData!$A$1,'Quality check'!$A222-1,'Quality check'!BG$1-1)),"")</f>
        <v/>
      </c>
      <c r="BH222" s="202" t="str">
        <f ca="1">IF(AND(ISNUMBER($A222),ISNUMBER(BH$1)),IF(OFFSET(CountryData!$A$1,'Quality check'!$A222-1,'Quality check'!BH$1-1)=0,"",OFFSET(CountryData!$A$1,'Quality check'!$A222-1,'Quality check'!BH$1-1)),"")</f>
        <v/>
      </c>
      <c r="BI222" s="203" t="str">
        <f ca="1">IF(AND(ISNUMBER($A222),ISNUMBER(BI$1)),IF(OFFSET(CountryData!$A$1,'Quality check'!$A222-1,'Quality check'!BI$1-1)=0,"",OFFSET(CountryData!$A$1,'Quality check'!$A222-1,'Quality check'!BI$1-1)),"")</f>
        <v/>
      </c>
      <c r="BJ222" s="202" t="str">
        <f ca="1">IF(AND(ISNUMBER($A222),ISNUMBER(BJ$1)),IF(OFFSET(CountryData!$A$1,'Quality check'!$A222-1,'Quality check'!BJ$1-1)=0,"",OFFSET(CountryData!$A$1,'Quality check'!$A222-1,'Quality check'!BJ$1-1)),"")</f>
        <v/>
      </c>
      <c r="BK222" s="202" t="str">
        <f ca="1">IF(AND(ISNUMBER($A222),ISNUMBER(BK$1)),IF(OFFSET(CountryData!$A$1,'Quality check'!$A222-1,'Quality check'!BK$1-1)=0,"",OFFSET(CountryData!$A$1,'Quality check'!$A222-1,'Quality check'!BK$1-1)),"")</f>
        <v/>
      </c>
      <c r="BL222" s="308" t="str">
        <f ca="1">IF(AND(ISNUMBER($A222),ISNUMBER(BL$1)),IF(OFFSET(CountryData!$A$1,'Quality check'!$A222-1,'Quality check'!BL$1-1)=0,"",OFFSET(CountryData!$A$1,'Quality check'!$A222-1,'Quality check'!BL$1-1)),"")</f>
        <v/>
      </c>
      <c r="BM222" s="308" t="str">
        <f ca="1">IF(AND(ISNUMBER($A222),ISNUMBER(BM$1)),IF(OFFSET(CountryData!$A$1,'Quality check'!$A222-1,'Quality check'!BM$1-1)=0,"",OFFSET(CountryData!$A$1,'Quality check'!$A222-1,'Quality check'!BM$1-1)),"")</f>
        <v/>
      </c>
      <c r="BN222" s="308" t="str">
        <f ca="1">IF(AND(ISNUMBER($A222),ISNUMBER(BN$1)),IF(OFFSET(CountryData!$A$1,'Quality check'!$A222-1,'Quality check'!BN$1-1)=0,"",OFFSET(CountryData!$A$1,'Quality check'!$A222-1,'Quality check'!BN$1-1)),"")</f>
        <v/>
      </c>
      <c r="BO222" s="308" t="str">
        <f ca="1">IF(AND(ISNUMBER($A222),ISNUMBER(BO$1)),IF(OFFSET(CountryData!$A$1,'Quality check'!$A222-1,'Quality check'!BO$1-1)=0,"",OFFSET(CountryData!$A$1,'Quality check'!$A222-1,'Quality check'!BO$1-1)),"")</f>
        <v/>
      </c>
      <c r="BP222" s="308" t="str">
        <f ca="1">IF(AND(ISNUMBER($A222),ISNUMBER(BP$1)),IF(OFFSET(CountryData!$A$1,'Quality check'!$A222-1,'Quality check'!BP$1-1)=0,"",OFFSET(CountryData!$A$1,'Quality check'!$A222-1,'Quality check'!BP$1-1)),"")</f>
        <v/>
      </c>
      <c r="BQ222" s="308" t="str">
        <f ca="1">IF(AND(ISNUMBER($A222),ISNUMBER(BQ$1)),IF(OFFSET(CountryData!$A$1,'Quality check'!$A222-1,'Quality check'!BQ$1-1)=0,"",OFFSET(CountryData!$A$1,'Quality check'!$A222-1,'Quality check'!BQ$1-1)),"")</f>
        <v/>
      </c>
      <c r="BR222" s="308" t="str">
        <f ca="1">IF(AND(ISNUMBER($A222),ISNUMBER(BR$1)),IF(OFFSET(CountryData!$A$1,'Quality check'!$A222-1,'Quality check'!BR$1-1)=0,"",OFFSET(CountryData!$A$1,'Quality check'!$A222-1,'Quality check'!BR$1-1)),"")</f>
        <v/>
      </c>
      <c r="BS222" s="308" t="str">
        <f ca="1">IF(AND(ISNUMBER($A222),ISNUMBER(BS$1)),IF(OFFSET(CountryData!$A$1,'Quality check'!$A222-1,'Quality check'!BS$1-1)=0,"",OFFSET(CountryData!$A$1,'Quality check'!$A222-1,'Quality check'!BS$1-1)),"")</f>
        <v/>
      </c>
      <c r="BT222" s="308" t="str">
        <f ca="1">IF(AND(ISNUMBER($A222),ISNUMBER(BT$1)),IF(OFFSET(CountryData!$A$1,'Quality check'!$A222-1,'Quality check'!BT$1-1)=0,"",OFFSET(CountryData!$A$1,'Quality check'!$A222-1,'Quality check'!BT$1-1)),"")</f>
        <v/>
      </c>
      <c r="BU222" s="308" t="str">
        <f ca="1">IF(AND(ISNUMBER($A222),ISNUMBER(BU$1)),IF(OFFSET(CountryData!$A$1,'Quality check'!$A222-1,'Quality check'!BU$1-1)=0,"",OFFSET(CountryData!$A$1,'Quality check'!$A222-1,'Quality check'!BU$1-1)),"")</f>
        <v/>
      </c>
      <c r="BV222" s="308" t="str">
        <f ca="1">IF(AND(ISNUMBER($A222),ISNUMBER(BV$1)),IF(OFFSET(CountryData!$A$1,'Quality check'!$A222-1,'Quality check'!BV$1-1)=0,"",OFFSET(CountryData!$A$1,'Quality check'!$A222-1,'Quality check'!BV$1-1)),"")</f>
        <v/>
      </c>
      <c r="BW222" s="308" t="str">
        <f ca="1">IF(AND(ISNUMBER($A222),ISNUMBER(BW$1)),IF(OFFSET(CountryData!$A$1,'Quality check'!$A222-1,'Quality check'!BW$1-1)=0,"",OFFSET(CountryData!$A$1,'Quality check'!$A222-1,'Quality check'!BW$1-1)),"")</f>
        <v/>
      </c>
      <c r="BX222" s="202" t="str">
        <f ca="1">IF(AND(ISNUMBER($A222),ISNUMBER(BX$1)),IF(OFFSET(CountryData!$A$1,'Quality check'!$A222-1,'Quality check'!BX$1-1)=0,"",OFFSET(CountryData!$A$1,'Quality check'!$A222-1,'Quality check'!BX$1-1)),"")</f>
        <v/>
      </c>
      <c r="BY222" s="308" t="str">
        <f ca="1">IF(AND(ISNUMBER($A222),ISNUMBER(BY$1)),IF(OFFSET(CountryData!$A$1,'Quality check'!$A222-1,'Quality check'!BY$1-1)=0,"",OFFSET(CountryData!$A$1,'Quality check'!$A222-1,'Quality check'!BY$1-1)),"")</f>
        <v/>
      </c>
      <c r="BZ222" s="308" t="str">
        <f ca="1">IF(AND(ISNUMBER($A222),ISNUMBER(BZ$1)),IF(OFFSET(CountryData!$A$1,'Quality check'!$A222-1,'Quality check'!BZ$1-1)=0,"",OFFSET(CountryData!$A$1,'Quality check'!$A222-1,'Quality check'!BZ$1-1)),"")</f>
        <v/>
      </c>
      <c r="CA222" s="308" t="str">
        <f ca="1">IF(AND(ISNUMBER($A222),ISNUMBER(CA$1)),IF(OFFSET(CountryData!$A$1,'Quality check'!$A222-1,'Quality check'!CA$1-1)=0,"",OFFSET(CountryData!$A$1,'Quality check'!$A222-1,'Quality check'!CA$1-1)),"")</f>
        <v/>
      </c>
      <c r="CB222" s="308" t="str">
        <f ca="1">IF(AND(ISNUMBER($A222),ISNUMBER(CB$1)),IF(OFFSET(CountryData!$A$1,'Quality check'!$A222-1,'Quality check'!CB$1-1)=0,"",OFFSET(CountryData!$A$1,'Quality check'!$A222-1,'Quality check'!CB$1-1)),"")</f>
        <v/>
      </c>
      <c r="CC222" s="308" t="str">
        <f ca="1">IF(AND(ISNUMBER($A222),ISNUMBER(CC$1)),IF(OFFSET(CountryData!$A$1,'Quality check'!$A222-1,'Quality check'!CC$1-1)=0,"",OFFSET(CountryData!$A$1,'Quality check'!$A222-1,'Quality check'!CC$1-1)),"")</f>
        <v/>
      </c>
      <c r="CD222" s="308" t="str">
        <f ca="1">IF(AND(ISNUMBER($A222),ISNUMBER(CD$1)),IF(OFFSET(CountryData!$A$1,'Quality check'!$A222-1,'Quality check'!CD$1-1)=0,"",OFFSET(CountryData!$A$1,'Quality check'!$A222-1,'Quality check'!CD$1-1)),"")</f>
        <v/>
      </c>
      <c r="CE222" s="308" t="str">
        <f ca="1">IF(AND(ISNUMBER($A222),ISNUMBER(CE$1)),IF(OFFSET(CountryData!$A$1,'Quality check'!$A222-1,'Quality check'!CE$1-1)=0,"",OFFSET(CountryData!$A$1,'Quality check'!$A222-1,'Quality check'!CE$1-1)),"")</f>
        <v/>
      </c>
      <c r="CF222" s="308" t="str">
        <f ca="1">IF(AND(ISNUMBER($A222),ISNUMBER(CF$1)),IF(OFFSET(CountryData!$A$1,'Quality check'!$A222-1,'Quality check'!CF$1-1)=0,"",OFFSET(CountryData!$A$1,'Quality check'!$A222-1,'Quality check'!CF$1-1)),"")</f>
        <v/>
      </c>
      <c r="CG222" s="308" t="str">
        <f ca="1">IF(AND(ISNUMBER($A222),ISNUMBER(CG$1)),IF(OFFSET(CountryData!$A$1,'Quality check'!$A222-1,'Quality check'!CG$1-1)=0,"",OFFSET(CountryData!$A$1,'Quality check'!$A222-1,'Quality check'!CG$1-1)),"")</f>
        <v/>
      </c>
      <c r="CH222" s="308" t="str">
        <f ca="1">IF(AND(ISNUMBER($A222),ISNUMBER(CH$1)),IF(OFFSET(CountryData!$A$1,'Quality check'!$A222-1,'Quality check'!CH$1-1)=0,"",OFFSET(CountryData!$A$1,'Quality check'!$A222-1,'Quality check'!CH$1-1)),"")</f>
        <v/>
      </c>
      <c r="CI222" s="308" t="str">
        <f ca="1">IF(AND(ISNUMBER($A222),ISNUMBER(CI$1)),IF(OFFSET(CountryData!$A$1,'Quality check'!$A222-1,'Quality check'!CI$1-1)=0,"",OFFSET(CountryData!$A$1,'Quality check'!$A222-1,'Quality check'!CI$1-1)),"")</f>
        <v/>
      </c>
      <c r="CJ222" s="308" t="str">
        <f ca="1">IF(AND(ISNUMBER($A222),ISNUMBER(CJ$1)),IF(OFFSET(CountryData!$A$1,'Quality check'!$A222-1,'Quality check'!CJ$1-1)=0,"",OFFSET(CountryData!$A$1,'Quality check'!$A222-1,'Quality check'!CJ$1-1)),"")</f>
        <v/>
      </c>
      <c r="CK222" s="202" t="str">
        <f ca="1">IF(AND(ISNUMBER($A222),ISNUMBER(CK$1)),IF(OFFSET(CountryData!$A$1,'Quality check'!$A222-1,'Quality check'!CK$1-1)=0,"",OFFSET(CountryData!$A$1,'Quality check'!$A222-1,'Quality check'!CK$1-1)),"")</f>
        <v/>
      </c>
      <c r="CL222" s="308" t="str">
        <f ca="1">IF(AND(ISNUMBER($A222),ISNUMBER(CL$1)),IF(OFFSET(CountryData!$A$1,'Quality check'!$A222-1,'Quality check'!CL$1-1)=0,"",OFFSET(CountryData!$A$1,'Quality check'!$A222-1,'Quality check'!CL$1-1)),"")</f>
        <v/>
      </c>
      <c r="CM222" s="308" t="str">
        <f ca="1">IF(AND(ISNUMBER($A222),ISNUMBER(CM$1)),IF(OFFSET(CountryData!$A$1,'Quality check'!$A222-1,'Quality check'!CM$1-1)=0,"",OFFSET(CountryData!$A$1,'Quality check'!$A222-1,'Quality check'!CM$1-1)),"")</f>
        <v/>
      </c>
      <c r="CN222" s="308" t="str">
        <f ca="1">IF(AND(ISNUMBER($A222),ISNUMBER(CN$1)),IF(OFFSET(CountryData!$A$1,'Quality check'!$A222-1,'Quality check'!CN$1-1)=0,"",OFFSET(CountryData!$A$1,'Quality check'!$A222-1,'Quality check'!CN$1-1)),"")</f>
        <v/>
      </c>
      <c r="CO222" s="308" t="str">
        <f ca="1">IF(AND(ISNUMBER($A222),ISNUMBER(CO$1)),IF(OFFSET(CountryData!$A$1,'Quality check'!$A222-1,'Quality check'!CO$1-1)=0,"",OFFSET(CountryData!$A$1,'Quality check'!$A222-1,'Quality check'!CO$1-1)),"")</f>
        <v/>
      </c>
      <c r="CP222" s="308" t="str">
        <f ca="1">IF(AND(ISNUMBER($A222),ISNUMBER(CP$1)),IF(OFFSET(CountryData!$A$1,'Quality check'!$A222-1,'Quality check'!CP$1-1)=0,"",OFFSET(CountryData!$A$1,'Quality check'!$A222-1,'Quality check'!CP$1-1)),"")</f>
        <v/>
      </c>
      <c r="CQ222" s="308" t="str">
        <f ca="1">IF(AND(ISNUMBER($A222),ISNUMBER(CQ$1)),IF(OFFSET(CountryData!$A$1,'Quality check'!$A222-1,'Quality check'!CQ$1-1)=0,"",OFFSET(CountryData!$A$1,'Quality check'!$A222-1,'Quality check'!CQ$1-1)),"")</f>
        <v/>
      </c>
      <c r="CR222" s="203" t="str">
        <f ca="1">IF(AND(ISNUMBER($A222),ISNUMBER(CR$1)),IF(OFFSET(CountryData!$A$1,'Quality check'!$A222-1,'Quality check'!CR$1-1)=0,"",OFFSET(CountryData!$A$1,'Quality check'!$A222-1,'Quality check'!CR$1-1)),"")</f>
        <v/>
      </c>
      <c r="CS222" s="203" t="str">
        <f ca="1">IF(AND(ISNUMBER($A222),ISNUMBER(CS$1)),IF(OFFSET(CountryData!$A$1,'Quality check'!$A222-1,'Quality check'!CS$1-1)=0,"",OFFSET(CountryData!$A$1,'Quality check'!$A222-1,'Quality check'!CS$1-1)),"")</f>
        <v/>
      </c>
      <c r="CT222" s="203" t="str">
        <f ca="1">IF(AND(ISNUMBER($A222),ISNUMBER(CT$1)),IF(OFFSET(CountryData!$A$1,'Quality check'!$A222-1,'Quality check'!CT$1-1)=0,"",OFFSET(CountryData!$A$1,'Quality check'!$A222-1,'Quality check'!CT$1-1)),"")</f>
        <v/>
      </c>
      <c r="CU222" s="203" t="str">
        <f ca="1">IF(AND(ISNUMBER($A222),ISNUMBER(CU$1)),IF(OFFSET(CountryData!$A$1,'Quality check'!$A222-1,'Quality check'!CU$1-1)=0,"",OFFSET(CountryData!$A$1,'Quality check'!$A222-1,'Quality check'!CU$1-1)),"")</f>
        <v/>
      </c>
      <c r="CV222" s="203" t="str">
        <f ca="1">IF(AND(ISNUMBER($A222),ISNUMBER(CV$1)),IF(OFFSET(CountryData!$A$1,'Quality check'!$A222-1,'Quality check'!CV$1-1)=0,"",OFFSET(CountryData!$A$1,'Quality check'!$A222-1,'Quality check'!CV$1-1)),"")</f>
        <v/>
      </c>
      <c r="CW222" s="203" t="str">
        <f ca="1">IF(AND(ISNUMBER($A222),ISNUMBER(CW$1)),IF(OFFSET(CountryData!$A$1,'Quality check'!$A222-1,'Quality check'!CW$1-1)=0,"",OFFSET(CountryData!$A$1,'Quality check'!$A222-1,'Quality check'!CW$1-1)),"")</f>
        <v/>
      </c>
      <c r="CX222" s="203" t="str">
        <f ca="1">IF(AND(ISNUMBER($A222),ISNUMBER(CX$1)),IF(OFFSET(CountryData!$A$1,'Quality check'!$A222-1,'Quality check'!CX$1-1)=0,"",OFFSET(CountryData!$A$1,'Quality check'!$A222-1,'Quality check'!CX$1-1)),"")</f>
        <v/>
      </c>
      <c r="CY222" s="203" t="str">
        <f ca="1">IF(AND(ISNUMBER($A222),ISNUMBER(CY$1)),IF(OFFSET(CountryData!$A$1,'Quality check'!$A222-1,'Quality check'!CY$1-1)=0,"",OFFSET(CountryData!$A$1,'Quality check'!$A222-1,'Quality check'!CY$1-1)),"")</f>
        <v/>
      </c>
      <c r="CZ222" s="308" t="str">
        <f ca="1">IF(AND(ISNUMBER($A222),ISNUMBER(CZ$1)),IF(OFFSET(CountryData!$A$1,'Quality check'!$A222-1,'Quality check'!CZ$1-1)=0,"",OFFSET(CountryData!$A$1,'Quality check'!$A222-1,'Quality check'!CZ$1-1)),"")</f>
        <v/>
      </c>
      <c r="DA222" s="308" t="str">
        <f ca="1">IF(AND(ISNUMBER($A222),ISNUMBER(DA$1)),IF(OFFSET(CountryData!$A$1,'Quality check'!$A222-1,'Quality check'!DA$1-1)=0,"",OFFSET(CountryData!$A$1,'Quality check'!$A222-1,'Quality check'!DA$1-1)),"")</f>
        <v/>
      </c>
      <c r="DB222" s="202" t="str">
        <f ca="1">IF(AND(ISNUMBER($A222),ISNUMBER(DB$1)),IF(OFFSET(CountryData!$A$1,'Quality check'!$A222-1,'Quality check'!DB$1-1)=0,"",OFFSET(CountryData!$A$1,'Quality check'!$A222-1,'Quality check'!DB$1-1)),"")</f>
        <v/>
      </c>
      <c r="DC222" s="308" t="str">
        <f ca="1">IF(AND(ISNUMBER($A222),ISNUMBER(DC$1)),IF(OFFSET(CountryData!$A$1,'Quality check'!$A222-1,'Quality check'!DC$1-1)=0,"",OFFSET(CountryData!$A$1,'Quality check'!$A222-1,'Quality check'!DC$1-1)),"")</f>
        <v/>
      </c>
      <c r="DD222" s="308" t="str">
        <f ca="1">IF(AND(ISNUMBER($A222),ISNUMBER(DD$1)),IF(OFFSET(CountryData!$A$1,'Quality check'!$A222-1,'Quality check'!DD$1-1)=0,"",OFFSET(CountryData!$A$1,'Quality check'!$A222-1,'Quality check'!DD$1-1)),"")</f>
        <v/>
      </c>
      <c r="DE222" s="202" t="str">
        <f ca="1">IF(AND(ISNUMBER($A222),ISNUMBER(DE$1)),IF(OFFSET(CountryData!$A$1,'Quality check'!$A222-1,'Quality check'!DE$1-1)=0,"",OFFSET(CountryData!$A$1,'Quality check'!$A222-1,'Quality check'!DE$1-1)),"")</f>
        <v/>
      </c>
      <c r="DF222" s="203" t="str">
        <f ca="1">IF(AND(ISNUMBER($A222),ISNUMBER(DF$1)),IF(OFFSET(CountryData!$A$1,'Quality check'!$A222-1,'Quality check'!DF$1-1)=0,"",OFFSET(CountryData!$A$1,'Quality check'!$A222-1,'Quality check'!DF$1-1)),"")</f>
        <v/>
      </c>
      <c r="DG222" s="308" t="str">
        <f ca="1">IF(AND(ISNUMBER($A222),ISNUMBER(DG$1)),IF(OFFSET(CountryData!$A$1,'Quality check'!$A222-1,'Quality check'!DG$1-1)=0,"",OFFSET(CountryData!$A$1,'Quality check'!$A222-1,'Quality check'!DG$1-1)),"")</f>
        <v/>
      </c>
      <c r="DH222" s="203" t="str">
        <f ca="1">IF(AND(ISNUMBER($A222),ISNUMBER(DH$1)),IF(OFFSET(CountryData!$A$1,'Quality check'!$A222-1,'Quality check'!DH$1-1)=0,"",OFFSET(CountryData!$A$1,'Quality check'!$A222-1,'Quality check'!DH$1-1)),"")</f>
        <v/>
      </c>
      <c r="DI222" s="308" t="str">
        <f ca="1">IF(AND(ISNUMBER($A222),ISNUMBER(DI$1)),IF(OFFSET(CountryData!$A$1,'Quality check'!$A222-1,'Quality check'!DI$1-1)=0,"",OFFSET(CountryData!$A$1,'Quality check'!$A222-1,'Quality check'!DI$1-1)),"")</f>
        <v/>
      </c>
      <c r="DJ222" s="308" t="str">
        <f ca="1">IF(AND(ISNUMBER($A222),ISNUMBER(DJ$1)),IF(OFFSET(CountryData!$A$1,'Quality check'!$A222-1,'Quality check'!DJ$1-1)=0,"",OFFSET(CountryData!$A$1,'Quality check'!$A222-1,'Quality check'!DJ$1-1)),"")</f>
        <v/>
      </c>
      <c r="DK222" s="203" t="str">
        <f ca="1">IF(AND(ISNUMBER($A222),ISNUMBER(DK$1)),IF(OFFSET(CountryData!$A$1,'Quality check'!$A222-1,'Quality check'!DK$1-1)=0,"",OFFSET(CountryData!$A$1,'Quality check'!$A222-1,'Quality check'!DK$1-1)),"")</f>
        <v/>
      </c>
      <c r="DL222" s="203" t="str">
        <f ca="1">IF(AND(ISNUMBER($A222),ISNUMBER(DL$1)),IF(OFFSET(CountryData!$A$1,'Quality check'!$A222-1,'Quality check'!DL$1-1)=0,"",OFFSET(CountryData!$A$1,'Quality check'!$A222-1,'Quality check'!DL$1-1)),"")</f>
        <v/>
      </c>
      <c r="DM222" s="203" t="str">
        <f ca="1">IF(AND(ISNUMBER($A222),ISNUMBER(DM$1)),IF(OFFSET(CountryData!$A$1,'Quality check'!$A222-1,'Quality check'!DM$1-1)=0,"",OFFSET(CountryData!$A$1,'Quality check'!$A222-1,'Quality check'!DM$1-1)),"")</f>
        <v/>
      </c>
      <c r="DN222" s="203" t="str">
        <f ca="1">IF(AND(ISNUMBER($A222),ISNUMBER(DN$1)),IF(OFFSET(CountryData!$A$1,'Quality check'!$A222-1,'Quality check'!DN$1-1)=0,"",OFFSET(CountryData!$A$1,'Quality check'!$A222-1,'Quality check'!DN$1-1)),"")</f>
        <v/>
      </c>
      <c r="DO222" t="str">
        <f ca="1">IF(AND(ISNUMBER($A222),ISNUMBER(DO$1)),IF(OFFSET(CountryData!$A$1,'Quality check'!$A222-1,'Quality check'!DO$1-1)=0,"",OFFSET(CountryData!$A$1,'Quality check'!$A222-1,'Quality check'!DO$1-1)),"")</f>
        <v/>
      </c>
      <c r="DP222" t="str">
        <f ca="1">IF(AND(ISNUMBER($A222),ISNUMBER(DP$1)),IF(OFFSET(CountryData!$A$1,'Quality check'!$A222-1,'Quality check'!DP$1-1)=0,"",OFFSET(CountryData!$A$1,'Quality check'!$A222-1,'Quality check'!DP$1-1)),"")</f>
        <v/>
      </c>
      <c r="EF222" t="str">
        <f t="shared" si="20"/>
        <v/>
      </c>
      <c r="EG222" t="str">
        <f t="shared" si="21"/>
        <v/>
      </c>
      <c r="EH222" t="str">
        <f t="shared" si="19"/>
        <v/>
      </c>
    </row>
    <row r="223" spans="1:138" x14ac:dyDescent="0.25">
      <c r="A223" s="114" t="str">
        <f>IF(ISNUMBER(MATCH(C223,CountryData!$EM:$EM,0)),MATCH(C223,CountryData!$EM:$EM,0),"")</f>
        <v/>
      </c>
      <c r="F223" s="203" t="str">
        <f ca="1">IF(AND(ISNUMBER($A223),ISNUMBER(F$1)),IF(OFFSET(CountryData!$A$1,'Quality check'!$A223-1,'Quality check'!F$1-1)=0,"",OFFSET(CountryData!$A$1,'Quality check'!$A223-1,'Quality check'!F$1-1)),"")</f>
        <v/>
      </c>
      <c r="G223" s="203" t="str">
        <f ca="1">IF(AND(ISNUMBER($A223),ISNUMBER(G$1)),IF(OFFSET(CountryData!$A$1,'Quality check'!$A223-1,'Quality check'!G$1-1)=0,"",OFFSET(CountryData!$A$1,'Quality check'!$A223-1,'Quality check'!G$1-1)),"")</f>
        <v/>
      </c>
      <c r="H223" s="202" t="str">
        <f ca="1">IF(AND(ISNUMBER($A223),ISNUMBER(H$1)),IF(OFFSET(CountryData!$A$1,'Quality check'!$A223-1,'Quality check'!H$1-1)=0,"",OFFSET(CountryData!$A$1,'Quality check'!$A223-1,'Quality check'!H$1-1)),"")</f>
        <v/>
      </c>
      <c r="I223" s="202" t="str">
        <f ca="1">IF(AND(ISNUMBER($A223),ISNUMBER(I$1)),IF(OFFSET(CountryData!$A$1,'Quality check'!$A223-1,'Quality check'!I$1-1)=0,"",OFFSET(CountryData!$A$1,'Quality check'!$A223-1,'Quality check'!I$1-1)),"")</f>
        <v/>
      </c>
      <c r="J223" s="203" t="str">
        <f ca="1">IF(AND(ISNUMBER($A223),ISNUMBER(J$1)),IF(OFFSET(CountryData!$A$1,'Quality check'!$A223-1,'Quality check'!J$1-1)=0,"",OFFSET(CountryData!$A$1,'Quality check'!$A223-1,'Quality check'!J$1-1)),"")</f>
        <v/>
      </c>
      <c r="K223" s="203" t="str">
        <f ca="1">IF(AND(ISNUMBER($A223),ISNUMBER(K$1)),IF(OFFSET(CountryData!$A$1,'Quality check'!$A223-1,'Quality check'!K$1-1)=0,"",OFFSET(CountryData!$A$1,'Quality check'!$A223-1,'Quality check'!K$1-1)),"")</f>
        <v/>
      </c>
      <c r="L223" s="203" t="str">
        <f ca="1">IF(AND(ISNUMBER($A223),ISNUMBER(L$1)),IF(OFFSET(CountryData!$A$1,'Quality check'!$A223-1,'Quality check'!L$1-1)=0,"",OFFSET(CountryData!$A$1,'Quality check'!$A223-1,'Quality check'!L$1-1)),"")</f>
        <v/>
      </c>
      <c r="M223" s="203" t="str">
        <f ca="1">IF(AND(ISNUMBER($A223),ISNUMBER(M$1)),IF(OFFSET(CountryData!$A$1,'Quality check'!$A223-1,'Quality check'!M$1-1)=0,"",OFFSET(CountryData!$A$1,'Quality check'!$A223-1,'Quality check'!M$1-1)),"")</f>
        <v/>
      </c>
      <c r="N223" s="203" t="str">
        <f ca="1">IF(AND(ISNUMBER($A223),ISNUMBER(N$1)),IF(OFFSET(CountryData!$A$1,'Quality check'!$A223-1,'Quality check'!N$1-1)=0,"",OFFSET(CountryData!$A$1,'Quality check'!$A223-1,'Quality check'!N$1-1)),"")</f>
        <v/>
      </c>
      <c r="O223" s="203" t="str">
        <f ca="1">IF(AND(ISNUMBER($A223),ISNUMBER(O$1)),IF(OFFSET(CountryData!$A$1,'Quality check'!$A223-1,'Quality check'!O$1-1)=0,"",OFFSET(CountryData!$A$1,'Quality check'!$A223-1,'Quality check'!O$1-1)),"")</f>
        <v/>
      </c>
      <c r="P223" s="203" t="str">
        <f ca="1">IF(AND(ISNUMBER($A223),ISNUMBER(P$1)),IF(OFFSET(CountryData!$A$1,'Quality check'!$A223-1,'Quality check'!P$1-1)=0,"",OFFSET(CountryData!$A$1,'Quality check'!$A223-1,'Quality check'!P$1-1)),"")</f>
        <v/>
      </c>
      <c r="Q223" s="203" t="str">
        <f ca="1">IF(AND(ISNUMBER($A223),ISNUMBER(Q$1)),IF(OFFSET(CountryData!$A$1,'Quality check'!$A223-1,'Quality check'!Q$1-1)=0,"",OFFSET(CountryData!$A$1,'Quality check'!$A223-1,'Quality check'!Q$1-1)),"")</f>
        <v/>
      </c>
      <c r="R223" s="203" t="str">
        <f ca="1">IF(AND(ISNUMBER($A223),ISNUMBER(R$1)),IF(OFFSET(CountryData!$A$1,'Quality check'!$A223-1,'Quality check'!R$1-1)=0,"",OFFSET(CountryData!$A$1,'Quality check'!$A223-1,'Quality check'!R$1-1)),"")</f>
        <v/>
      </c>
      <c r="S223" s="203" t="str">
        <f ca="1">IF(AND(ISNUMBER($A223),ISNUMBER(S$1)),IF(OFFSET(CountryData!$A$1,'Quality check'!$A223-1,'Quality check'!S$1-1)=0,"",OFFSET(CountryData!$A$1,'Quality check'!$A223-1,'Quality check'!S$1-1)),"")</f>
        <v/>
      </c>
      <c r="T223" s="202" t="str">
        <f ca="1">IF(AND(ISNUMBER($A223),ISNUMBER(T$1)),IF(OFFSET(CountryData!$A$1,'Quality check'!$A223-1,'Quality check'!T$1-1)=0,"",OFFSET(CountryData!$A$1,'Quality check'!$A223-1,'Quality check'!T$1-1)),"")</f>
        <v/>
      </c>
      <c r="U223" s="203" t="str">
        <f ca="1">IF(AND(ISNUMBER($A223),ISNUMBER(U$1)),IF(OFFSET(CountryData!$A$1,'Quality check'!$A223-1,'Quality check'!U$1-1)=0,"",OFFSET(CountryData!$A$1,'Quality check'!$A223-1,'Quality check'!U$1-1)),"")</f>
        <v/>
      </c>
      <c r="V223" s="203" t="str">
        <f ca="1">IF(AND(ISNUMBER($A223),ISNUMBER(V$1)),IF(OFFSET(CountryData!$A$1,'Quality check'!$A223-1,'Quality check'!V$1-1)=0,"",OFFSET(CountryData!$A$1,'Quality check'!$A223-1,'Quality check'!V$1-1)),"")</f>
        <v/>
      </c>
      <c r="W223" s="202" t="str">
        <f ca="1">IF(AND(ISNUMBER($A223),ISNUMBER(W$1)),IF(OFFSET(CountryData!$A$1,'Quality check'!$A223-1,'Quality check'!W$1-1)=0,"",OFFSET(CountryData!$A$1,'Quality check'!$A223-1,'Quality check'!W$1-1)),"")</f>
        <v/>
      </c>
      <c r="X223" s="202" t="str">
        <f ca="1">IF(AND(ISNUMBER($A223),ISNUMBER(X$1)),IF(OFFSET(CountryData!$A$1,'Quality check'!$A223-1,'Quality check'!X$1-1)=0,"",OFFSET(CountryData!$A$1,'Quality check'!$A223-1,'Quality check'!X$1-1)),"")</f>
        <v/>
      </c>
      <c r="Y223" s="202" t="str">
        <f ca="1">IF(AND(ISNUMBER($A223),ISNUMBER(Y$1)),IF(OFFSET(CountryData!$A$1,'Quality check'!$A223-1,'Quality check'!Y$1-1)=0,"",OFFSET(CountryData!$A$1,'Quality check'!$A223-1,'Quality check'!Y$1-1)),"")</f>
        <v/>
      </c>
      <c r="Z223" s="202" t="str">
        <f ca="1">IF(AND(ISNUMBER($A223),ISNUMBER(Z$1)),IF(OFFSET(CountryData!$A$1,'Quality check'!$A223-1,'Quality check'!Z$1-1)=0,"",OFFSET(CountryData!$A$1,'Quality check'!$A223-1,'Quality check'!Z$1-1)),"")</f>
        <v/>
      </c>
      <c r="AA223" s="203" t="str">
        <f ca="1">IF(AND(ISNUMBER($A223),ISNUMBER(AA$1)),IF(OFFSET(CountryData!$A$1,'Quality check'!$A223-1,'Quality check'!AA$1-1)=0,"",OFFSET(CountryData!$A$1,'Quality check'!$A223-1,'Quality check'!AA$1-1)),"")</f>
        <v/>
      </c>
      <c r="AB223" s="203" t="str">
        <f ca="1">IF(AND(ISNUMBER($A223),ISNUMBER(AB$1)),IF(OFFSET(CountryData!$A$1,'Quality check'!$A223-1,'Quality check'!AB$1-1)=0,"",OFFSET(CountryData!$A$1,'Quality check'!$A223-1,'Quality check'!AB$1-1)),"")</f>
        <v/>
      </c>
      <c r="AC223" s="203" t="str">
        <f ca="1">IF(AND(ISNUMBER($A223),ISNUMBER(AC$1)),IF(OFFSET(CountryData!$A$1,'Quality check'!$A223-1,'Quality check'!AC$1-1)=0,"",OFFSET(CountryData!$A$1,'Quality check'!$A223-1,'Quality check'!AC$1-1)),"")</f>
        <v/>
      </c>
      <c r="AD223" s="203" t="str">
        <f ca="1">IF(AND(ISNUMBER($A223),ISNUMBER(AD$1)),IF(OFFSET(CountryData!$A$1,'Quality check'!$A223-1,'Quality check'!AD$1-1)=0,"",OFFSET(CountryData!$A$1,'Quality check'!$A223-1,'Quality check'!AD$1-1)),"")</f>
        <v/>
      </c>
      <c r="AE223" s="202" t="str">
        <f ca="1">IF(AND(ISNUMBER($A223),ISNUMBER(AE$1)),IF(OFFSET(CountryData!$A$1,'Quality check'!$A223-1,'Quality check'!AE$1-1)=0,"",OFFSET(CountryData!$A$1,'Quality check'!$A223-1,'Quality check'!AE$1-1)),"")</f>
        <v/>
      </c>
      <c r="AF223" s="308" t="str">
        <f ca="1">IF(AND(ISNUMBER($A223),ISNUMBER(AF$1)),IF(OFFSET(CountryData!$A$1,'Quality check'!$A223-1,'Quality check'!AF$1-1)=0,"",OFFSET(CountryData!$A$1,'Quality check'!$A223-1,'Quality check'!AF$1-1)),"")</f>
        <v/>
      </c>
      <c r="AG223" s="203" t="str">
        <f ca="1">IF(AND(ISNUMBER($A223),ISNUMBER(AG$1)),IF(OFFSET(CountryData!$A$1,'Quality check'!$A223-1,'Quality check'!AG$1-1)=0,"",OFFSET(CountryData!$A$1,'Quality check'!$A223-1,'Quality check'!AG$1-1)),"")</f>
        <v/>
      </c>
      <c r="AH223" s="203" t="str">
        <f ca="1">IF(AND(ISNUMBER($A223),ISNUMBER(AH$1)),IF(OFFSET(CountryData!$A$1,'Quality check'!$A223-1,'Quality check'!AH$1-1)=0,"",OFFSET(CountryData!$A$1,'Quality check'!$A223-1,'Quality check'!AH$1-1)),"")</f>
        <v/>
      </c>
      <c r="AI223" s="203" t="str">
        <f ca="1">IF(AND(ISNUMBER($A223),ISNUMBER(AI$1)),IF(OFFSET(CountryData!$A$1,'Quality check'!$A223-1,'Quality check'!AI$1-1)=0,"",OFFSET(CountryData!$A$1,'Quality check'!$A223-1,'Quality check'!AI$1-1)),"")</f>
        <v/>
      </c>
      <c r="AJ223" s="202" t="str">
        <f ca="1">IF(AND(ISNUMBER($A223),ISNUMBER(AJ$1)),IF(OFFSET(CountryData!$A$1,'Quality check'!$A223-1,'Quality check'!AJ$1-1)=0,"",OFFSET(CountryData!$A$1,'Quality check'!$A223-1,'Quality check'!AJ$1-1)),"")</f>
        <v/>
      </c>
      <c r="AK223" s="202" t="str">
        <f ca="1">IF(AND(ISNUMBER($A223),ISNUMBER(AK$1)),IF(OFFSET(CountryData!$A$1,'Quality check'!$A223-1,'Quality check'!AK$1-1)=0,"",OFFSET(CountryData!$A$1,'Quality check'!$A223-1,'Quality check'!AK$1-1)),"")</f>
        <v/>
      </c>
      <c r="AL223" s="202" t="str">
        <f ca="1">IF(AND(ISNUMBER($A223),ISNUMBER(AL$1)),IF(OFFSET(CountryData!$A$1,'Quality check'!$A223-1,'Quality check'!AL$1-1)=0,"",OFFSET(CountryData!$A$1,'Quality check'!$A223-1,'Quality check'!AL$1-1)),"")</f>
        <v/>
      </c>
      <c r="AM223" s="202" t="str">
        <f ca="1">IF(AND(ISNUMBER($A223),ISNUMBER(AM$1)),IF(OFFSET(CountryData!$A$1,'Quality check'!$A223-1,'Quality check'!AM$1-1)=0,"",OFFSET(CountryData!$A$1,'Quality check'!$A223-1,'Quality check'!AM$1-1)),"")</f>
        <v/>
      </c>
      <c r="AN223" s="202" t="str">
        <f ca="1">IF(AND(ISNUMBER($A223),ISNUMBER(AN$1)),IF(OFFSET(CountryData!$A$1,'Quality check'!$A223-1,'Quality check'!AN$1-1)=0,"",OFFSET(CountryData!$A$1,'Quality check'!$A223-1,'Quality check'!AN$1-1)),"")</f>
        <v/>
      </c>
      <c r="AO223" s="203" t="str">
        <f ca="1">IF(AND(ISNUMBER($A223),ISNUMBER(AO$1)),IF(OFFSET(CountryData!$A$1,'Quality check'!$A223-1,'Quality check'!AO$1-1)=0,"",OFFSET(CountryData!$A$1,'Quality check'!$A223-1,'Quality check'!AO$1-1)),"")</f>
        <v/>
      </c>
      <c r="AP223" s="203" t="str">
        <f ca="1">IF(AND(ISNUMBER($A223),ISNUMBER(AP$1)),IF(OFFSET(CountryData!$A$1,'Quality check'!$A223-1,'Quality check'!AP$1-1)=0,"",OFFSET(CountryData!$A$1,'Quality check'!$A223-1,'Quality check'!AP$1-1)),"")</f>
        <v/>
      </c>
      <c r="AQ223" s="202" t="str">
        <f ca="1">IF(AND(ISNUMBER($A223),ISNUMBER(AQ$1)),IF(OFFSET(CountryData!$A$1,'Quality check'!$A223-1,'Quality check'!AQ$1-1)=0,"",OFFSET(CountryData!$A$1,'Quality check'!$A223-1,'Quality check'!AQ$1-1)),"")</f>
        <v/>
      </c>
      <c r="AR223" s="202" t="str">
        <f ca="1">IF(AND(ISNUMBER($A223),ISNUMBER(AR$1)),IF(OFFSET(CountryData!$A$1,'Quality check'!$A223-1,'Quality check'!AR$1-1)=0,"",OFFSET(CountryData!$A$1,'Quality check'!$A223-1,'Quality check'!AR$1-1)),"")</f>
        <v/>
      </c>
      <c r="AS223" s="202" t="str">
        <f ca="1">IF(AND(ISNUMBER($A223),ISNUMBER(AS$1)),IF(OFFSET(CountryData!$A$1,'Quality check'!$A223-1,'Quality check'!AS$1-1)=0,"",OFFSET(CountryData!$A$1,'Quality check'!$A223-1,'Quality check'!AS$1-1)),"")</f>
        <v/>
      </c>
      <c r="AT223" s="202" t="str">
        <f ca="1">IF(AND(ISNUMBER($A223),ISNUMBER(AT$1)),IF(OFFSET(CountryData!$A$1,'Quality check'!$A223-1,'Quality check'!AT$1-1)=0,"",OFFSET(CountryData!$A$1,'Quality check'!$A223-1,'Quality check'!AT$1-1)),"")</f>
        <v/>
      </c>
      <c r="AU223" s="202" t="str">
        <f ca="1">IF(AND(ISNUMBER($A223),ISNUMBER(AU$1)),IF(OFFSET(CountryData!$A$1,'Quality check'!$A223-1,'Quality check'!AU$1-1)=0,"",OFFSET(CountryData!$A$1,'Quality check'!$A223-1,'Quality check'!AU$1-1)),"")</f>
        <v/>
      </c>
      <c r="AV223" s="202" t="str">
        <f ca="1">IF(AND(ISNUMBER($A223),ISNUMBER(AV$1)),IF(OFFSET(CountryData!$A$1,'Quality check'!$A223-1,'Quality check'!AV$1-1)=0,"",OFFSET(CountryData!$A$1,'Quality check'!$A223-1,'Quality check'!AV$1-1)),"")</f>
        <v/>
      </c>
      <c r="AW223" s="203" t="str">
        <f ca="1">IF(AND(ISNUMBER($A223),ISNUMBER(AW$1)),IF(OFFSET(CountryData!$A$1,'Quality check'!$A223-1,'Quality check'!AW$1-1)=0,"",OFFSET(CountryData!$A$1,'Quality check'!$A223-1,'Quality check'!AW$1-1)),"")</f>
        <v/>
      </c>
      <c r="AX223" s="203" t="str">
        <f ca="1">IF(AND(ISNUMBER($A223),ISNUMBER(AX$1)),IF(OFFSET(CountryData!$A$1,'Quality check'!$A223-1,'Quality check'!AX$1-1)=0,"",OFFSET(CountryData!$A$1,'Quality check'!$A223-1,'Quality check'!AX$1-1)),"")</f>
        <v/>
      </c>
      <c r="AY223" s="202" t="str">
        <f ca="1">IF(AND(ISNUMBER($A223),ISNUMBER(AY$1)),IF(OFFSET(CountryData!$A$1,'Quality check'!$A223-1,'Quality check'!AY$1-1)=0,"",OFFSET(CountryData!$A$1,'Quality check'!$A223-1,'Quality check'!AY$1-1)),"")</f>
        <v/>
      </c>
      <c r="AZ223" s="202" t="str">
        <f ca="1">IF(AND(ISNUMBER($A223),ISNUMBER(AZ$1)),IF(OFFSET(CountryData!$A$1,'Quality check'!$A223-1,'Quality check'!AZ$1-1)=0,"",OFFSET(CountryData!$A$1,'Quality check'!$A223-1,'Quality check'!AZ$1-1)),"")</f>
        <v/>
      </c>
      <c r="BA223" s="202" t="str">
        <f ca="1">IF(AND(ISNUMBER($A223),ISNUMBER(BA$1)),IF(OFFSET(CountryData!$A$1,'Quality check'!$A223-1,'Quality check'!BA$1-1)=0,"",OFFSET(CountryData!$A$1,'Quality check'!$A223-1,'Quality check'!BA$1-1)),"")</f>
        <v/>
      </c>
      <c r="BB223" s="202" t="str">
        <f ca="1">IF(AND(ISNUMBER($A223),ISNUMBER(BB$1)),IF(OFFSET(CountryData!$A$1,'Quality check'!$A223-1,'Quality check'!BB$1-1)=0,"",OFFSET(CountryData!$A$1,'Quality check'!$A223-1,'Quality check'!BB$1-1)),"")</f>
        <v/>
      </c>
      <c r="BC223" s="202" t="str">
        <f ca="1">IF(AND(ISNUMBER($A223),ISNUMBER(BC$1)),IF(OFFSET(CountryData!$A$1,'Quality check'!$A223-1,'Quality check'!BC$1-1)=0,"",OFFSET(CountryData!$A$1,'Quality check'!$A223-1,'Quality check'!BC$1-1)),"")</f>
        <v/>
      </c>
      <c r="BD223" s="313" t="str">
        <f ca="1">IF(AND(ISNUMBER($A223),ISNUMBER(BD$1)),IF(OFFSET(CountryData!$A$1,'Quality check'!$A223-1,'Quality check'!BD$1-1)=0,"",OFFSET(CountryData!$A$1,'Quality check'!$A223-1,'Quality check'!BD$1-1)),"")</f>
        <v/>
      </c>
      <c r="BE223" s="313" t="str">
        <f ca="1">IF(AND(ISNUMBER($A223),ISNUMBER(BE$1)),IF(OFFSET(CountryData!$A$1,'Quality check'!$A223-1,'Quality check'!BE$1-1)=0,"",OFFSET(CountryData!$A$1,'Quality check'!$A223-1,'Quality check'!BE$1-1)),"")</f>
        <v/>
      </c>
      <c r="BF223" s="313" t="str">
        <f ca="1">IF(AND(ISNUMBER($A223),ISNUMBER(BF$1)),IF(OFFSET(CountryData!$A$1,'Quality check'!$A223-1,'Quality check'!BF$1-1)=0,"",OFFSET(CountryData!$A$1,'Quality check'!$A223-1,'Quality check'!BF$1-1)),"")</f>
        <v/>
      </c>
      <c r="BG223" s="203" t="str">
        <f ca="1">IF(AND(ISNUMBER($A223),ISNUMBER(BG$1)),IF(OFFSET(CountryData!$A$1,'Quality check'!$A223-1,'Quality check'!BG$1-1)=0,"",OFFSET(CountryData!$A$1,'Quality check'!$A223-1,'Quality check'!BG$1-1)),"")</f>
        <v/>
      </c>
      <c r="BH223" s="202" t="str">
        <f ca="1">IF(AND(ISNUMBER($A223),ISNUMBER(BH$1)),IF(OFFSET(CountryData!$A$1,'Quality check'!$A223-1,'Quality check'!BH$1-1)=0,"",OFFSET(CountryData!$A$1,'Quality check'!$A223-1,'Quality check'!BH$1-1)),"")</f>
        <v/>
      </c>
      <c r="BI223" s="203" t="str">
        <f ca="1">IF(AND(ISNUMBER($A223),ISNUMBER(BI$1)),IF(OFFSET(CountryData!$A$1,'Quality check'!$A223-1,'Quality check'!BI$1-1)=0,"",OFFSET(CountryData!$A$1,'Quality check'!$A223-1,'Quality check'!BI$1-1)),"")</f>
        <v/>
      </c>
      <c r="BJ223" s="202" t="str">
        <f ca="1">IF(AND(ISNUMBER($A223),ISNUMBER(BJ$1)),IF(OFFSET(CountryData!$A$1,'Quality check'!$A223-1,'Quality check'!BJ$1-1)=0,"",OFFSET(CountryData!$A$1,'Quality check'!$A223-1,'Quality check'!BJ$1-1)),"")</f>
        <v/>
      </c>
      <c r="BK223" s="202" t="str">
        <f ca="1">IF(AND(ISNUMBER($A223),ISNUMBER(BK$1)),IF(OFFSET(CountryData!$A$1,'Quality check'!$A223-1,'Quality check'!BK$1-1)=0,"",OFFSET(CountryData!$A$1,'Quality check'!$A223-1,'Quality check'!BK$1-1)),"")</f>
        <v/>
      </c>
      <c r="BL223" s="308" t="str">
        <f ca="1">IF(AND(ISNUMBER($A223),ISNUMBER(BL$1)),IF(OFFSET(CountryData!$A$1,'Quality check'!$A223-1,'Quality check'!BL$1-1)=0,"",OFFSET(CountryData!$A$1,'Quality check'!$A223-1,'Quality check'!BL$1-1)),"")</f>
        <v/>
      </c>
      <c r="BM223" s="308" t="str">
        <f ca="1">IF(AND(ISNUMBER($A223),ISNUMBER(BM$1)),IF(OFFSET(CountryData!$A$1,'Quality check'!$A223-1,'Quality check'!BM$1-1)=0,"",OFFSET(CountryData!$A$1,'Quality check'!$A223-1,'Quality check'!BM$1-1)),"")</f>
        <v/>
      </c>
      <c r="BN223" s="308" t="str">
        <f ca="1">IF(AND(ISNUMBER($A223),ISNUMBER(BN$1)),IF(OFFSET(CountryData!$A$1,'Quality check'!$A223-1,'Quality check'!BN$1-1)=0,"",OFFSET(CountryData!$A$1,'Quality check'!$A223-1,'Quality check'!BN$1-1)),"")</f>
        <v/>
      </c>
      <c r="BO223" s="308" t="str">
        <f ca="1">IF(AND(ISNUMBER($A223),ISNUMBER(BO$1)),IF(OFFSET(CountryData!$A$1,'Quality check'!$A223-1,'Quality check'!BO$1-1)=0,"",OFFSET(CountryData!$A$1,'Quality check'!$A223-1,'Quality check'!BO$1-1)),"")</f>
        <v/>
      </c>
      <c r="BP223" s="308" t="str">
        <f ca="1">IF(AND(ISNUMBER($A223),ISNUMBER(BP$1)),IF(OFFSET(CountryData!$A$1,'Quality check'!$A223-1,'Quality check'!BP$1-1)=0,"",OFFSET(CountryData!$A$1,'Quality check'!$A223-1,'Quality check'!BP$1-1)),"")</f>
        <v/>
      </c>
      <c r="BQ223" s="308" t="str">
        <f ca="1">IF(AND(ISNUMBER($A223),ISNUMBER(BQ$1)),IF(OFFSET(CountryData!$A$1,'Quality check'!$A223-1,'Quality check'!BQ$1-1)=0,"",OFFSET(CountryData!$A$1,'Quality check'!$A223-1,'Quality check'!BQ$1-1)),"")</f>
        <v/>
      </c>
      <c r="BR223" s="308" t="str">
        <f ca="1">IF(AND(ISNUMBER($A223),ISNUMBER(BR$1)),IF(OFFSET(CountryData!$A$1,'Quality check'!$A223-1,'Quality check'!BR$1-1)=0,"",OFFSET(CountryData!$A$1,'Quality check'!$A223-1,'Quality check'!BR$1-1)),"")</f>
        <v/>
      </c>
      <c r="BS223" s="308" t="str">
        <f ca="1">IF(AND(ISNUMBER($A223),ISNUMBER(BS$1)),IF(OFFSET(CountryData!$A$1,'Quality check'!$A223-1,'Quality check'!BS$1-1)=0,"",OFFSET(CountryData!$A$1,'Quality check'!$A223-1,'Quality check'!BS$1-1)),"")</f>
        <v/>
      </c>
      <c r="BT223" s="308" t="str">
        <f ca="1">IF(AND(ISNUMBER($A223),ISNUMBER(BT$1)),IF(OFFSET(CountryData!$A$1,'Quality check'!$A223-1,'Quality check'!BT$1-1)=0,"",OFFSET(CountryData!$A$1,'Quality check'!$A223-1,'Quality check'!BT$1-1)),"")</f>
        <v/>
      </c>
      <c r="BU223" s="308" t="str">
        <f ca="1">IF(AND(ISNUMBER($A223),ISNUMBER(BU$1)),IF(OFFSET(CountryData!$A$1,'Quality check'!$A223-1,'Quality check'!BU$1-1)=0,"",OFFSET(CountryData!$A$1,'Quality check'!$A223-1,'Quality check'!BU$1-1)),"")</f>
        <v/>
      </c>
      <c r="BV223" s="308" t="str">
        <f ca="1">IF(AND(ISNUMBER($A223),ISNUMBER(BV$1)),IF(OFFSET(CountryData!$A$1,'Quality check'!$A223-1,'Quality check'!BV$1-1)=0,"",OFFSET(CountryData!$A$1,'Quality check'!$A223-1,'Quality check'!BV$1-1)),"")</f>
        <v/>
      </c>
      <c r="BW223" s="308" t="str">
        <f ca="1">IF(AND(ISNUMBER($A223),ISNUMBER(BW$1)),IF(OFFSET(CountryData!$A$1,'Quality check'!$A223-1,'Quality check'!BW$1-1)=0,"",OFFSET(CountryData!$A$1,'Quality check'!$A223-1,'Quality check'!BW$1-1)),"")</f>
        <v/>
      </c>
      <c r="BX223" s="202" t="str">
        <f ca="1">IF(AND(ISNUMBER($A223),ISNUMBER(BX$1)),IF(OFFSET(CountryData!$A$1,'Quality check'!$A223-1,'Quality check'!BX$1-1)=0,"",OFFSET(CountryData!$A$1,'Quality check'!$A223-1,'Quality check'!BX$1-1)),"")</f>
        <v/>
      </c>
      <c r="BY223" s="308" t="str">
        <f ca="1">IF(AND(ISNUMBER($A223),ISNUMBER(BY$1)),IF(OFFSET(CountryData!$A$1,'Quality check'!$A223-1,'Quality check'!BY$1-1)=0,"",OFFSET(CountryData!$A$1,'Quality check'!$A223-1,'Quality check'!BY$1-1)),"")</f>
        <v/>
      </c>
      <c r="BZ223" s="308" t="str">
        <f ca="1">IF(AND(ISNUMBER($A223),ISNUMBER(BZ$1)),IF(OFFSET(CountryData!$A$1,'Quality check'!$A223-1,'Quality check'!BZ$1-1)=0,"",OFFSET(CountryData!$A$1,'Quality check'!$A223-1,'Quality check'!BZ$1-1)),"")</f>
        <v/>
      </c>
      <c r="CA223" s="308" t="str">
        <f ca="1">IF(AND(ISNUMBER($A223),ISNUMBER(CA$1)),IF(OFFSET(CountryData!$A$1,'Quality check'!$A223-1,'Quality check'!CA$1-1)=0,"",OFFSET(CountryData!$A$1,'Quality check'!$A223-1,'Quality check'!CA$1-1)),"")</f>
        <v/>
      </c>
      <c r="CB223" s="308" t="str">
        <f ca="1">IF(AND(ISNUMBER($A223),ISNUMBER(CB$1)),IF(OFFSET(CountryData!$A$1,'Quality check'!$A223-1,'Quality check'!CB$1-1)=0,"",OFFSET(CountryData!$A$1,'Quality check'!$A223-1,'Quality check'!CB$1-1)),"")</f>
        <v/>
      </c>
      <c r="CC223" s="308" t="str">
        <f ca="1">IF(AND(ISNUMBER($A223),ISNUMBER(CC$1)),IF(OFFSET(CountryData!$A$1,'Quality check'!$A223-1,'Quality check'!CC$1-1)=0,"",OFFSET(CountryData!$A$1,'Quality check'!$A223-1,'Quality check'!CC$1-1)),"")</f>
        <v/>
      </c>
      <c r="CD223" s="308" t="str">
        <f ca="1">IF(AND(ISNUMBER($A223),ISNUMBER(CD$1)),IF(OFFSET(CountryData!$A$1,'Quality check'!$A223-1,'Quality check'!CD$1-1)=0,"",OFFSET(CountryData!$A$1,'Quality check'!$A223-1,'Quality check'!CD$1-1)),"")</f>
        <v/>
      </c>
      <c r="CE223" s="308" t="str">
        <f ca="1">IF(AND(ISNUMBER($A223),ISNUMBER(CE$1)),IF(OFFSET(CountryData!$A$1,'Quality check'!$A223-1,'Quality check'!CE$1-1)=0,"",OFFSET(CountryData!$A$1,'Quality check'!$A223-1,'Quality check'!CE$1-1)),"")</f>
        <v/>
      </c>
      <c r="CF223" s="308" t="str">
        <f ca="1">IF(AND(ISNUMBER($A223),ISNUMBER(CF$1)),IF(OFFSET(CountryData!$A$1,'Quality check'!$A223-1,'Quality check'!CF$1-1)=0,"",OFFSET(CountryData!$A$1,'Quality check'!$A223-1,'Quality check'!CF$1-1)),"")</f>
        <v/>
      </c>
      <c r="CG223" s="308" t="str">
        <f ca="1">IF(AND(ISNUMBER($A223),ISNUMBER(CG$1)),IF(OFFSET(CountryData!$A$1,'Quality check'!$A223-1,'Quality check'!CG$1-1)=0,"",OFFSET(CountryData!$A$1,'Quality check'!$A223-1,'Quality check'!CG$1-1)),"")</f>
        <v/>
      </c>
      <c r="CH223" s="308" t="str">
        <f ca="1">IF(AND(ISNUMBER($A223),ISNUMBER(CH$1)),IF(OFFSET(CountryData!$A$1,'Quality check'!$A223-1,'Quality check'!CH$1-1)=0,"",OFFSET(CountryData!$A$1,'Quality check'!$A223-1,'Quality check'!CH$1-1)),"")</f>
        <v/>
      </c>
      <c r="CI223" s="308" t="str">
        <f ca="1">IF(AND(ISNUMBER($A223),ISNUMBER(CI$1)),IF(OFFSET(CountryData!$A$1,'Quality check'!$A223-1,'Quality check'!CI$1-1)=0,"",OFFSET(CountryData!$A$1,'Quality check'!$A223-1,'Quality check'!CI$1-1)),"")</f>
        <v/>
      </c>
      <c r="CJ223" s="308" t="str">
        <f ca="1">IF(AND(ISNUMBER($A223),ISNUMBER(CJ$1)),IF(OFFSET(CountryData!$A$1,'Quality check'!$A223-1,'Quality check'!CJ$1-1)=0,"",OFFSET(CountryData!$A$1,'Quality check'!$A223-1,'Quality check'!CJ$1-1)),"")</f>
        <v/>
      </c>
      <c r="CK223" s="202" t="str">
        <f ca="1">IF(AND(ISNUMBER($A223),ISNUMBER(CK$1)),IF(OFFSET(CountryData!$A$1,'Quality check'!$A223-1,'Quality check'!CK$1-1)=0,"",OFFSET(CountryData!$A$1,'Quality check'!$A223-1,'Quality check'!CK$1-1)),"")</f>
        <v/>
      </c>
      <c r="CL223" s="308" t="str">
        <f ca="1">IF(AND(ISNUMBER($A223),ISNUMBER(CL$1)),IF(OFFSET(CountryData!$A$1,'Quality check'!$A223-1,'Quality check'!CL$1-1)=0,"",OFFSET(CountryData!$A$1,'Quality check'!$A223-1,'Quality check'!CL$1-1)),"")</f>
        <v/>
      </c>
      <c r="CM223" s="308" t="str">
        <f ca="1">IF(AND(ISNUMBER($A223),ISNUMBER(CM$1)),IF(OFFSET(CountryData!$A$1,'Quality check'!$A223-1,'Quality check'!CM$1-1)=0,"",OFFSET(CountryData!$A$1,'Quality check'!$A223-1,'Quality check'!CM$1-1)),"")</f>
        <v/>
      </c>
      <c r="CN223" s="308" t="str">
        <f ca="1">IF(AND(ISNUMBER($A223),ISNUMBER(CN$1)),IF(OFFSET(CountryData!$A$1,'Quality check'!$A223-1,'Quality check'!CN$1-1)=0,"",OFFSET(CountryData!$A$1,'Quality check'!$A223-1,'Quality check'!CN$1-1)),"")</f>
        <v/>
      </c>
      <c r="CO223" s="308" t="str">
        <f ca="1">IF(AND(ISNUMBER($A223),ISNUMBER(CO$1)),IF(OFFSET(CountryData!$A$1,'Quality check'!$A223-1,'Quality check'!CO$1-1)=0,"",OFFSET(CountryData!$A$1,'Quality check'!$A223-1,'Quality check'!CO$1-1)),"")</f>
        <v/>
      </c>
      <c r="CP223" s="308" t="str">
        <f ca="1">IF(AND(ISNUMBER($A223),ISNUMBER(CP$1)),IF(OFFSET(CountryData!$A$1,'Quality check'!$A223-1,'Quality check'!CP$1-1)=0,"",OFFSET(CountryData!$A$1,'Quality check'!$A223-1,'Quality check'!CP$1-1)),"")</f>
        <v/>
      </c>
      <c r="CQ223" s="308" t="str">
        <f ca="1">IF(AND(ISNUMBER($A223),ISNUMBER(CQ$1)),IF(OFFSET(CountryData!$A$1,'Quality check'!$A223-1,'Quality check'!CQ$1-1)=0,"",OFFSET(CountryData!$A$1,'Quality check'!$A223-1,'Quality check'!CQ$1-1)),"")</f>
        <v/>
      </c>
      <c r="CR223" s="203" t="str">
        <f ca="1">IF(AND(ISNUMBER($A223),ISNUMBER(CR$1)),IF(OFFSET(CountryData!$A$1,'Quality check'!$A223-1,'Quality check'!CR$1-1)=0,"",OFFSET(CountryData!$A$1,'Quality check'!$A223-1,'Quality check'!CR$1-1)),"")</f>
        <v/>
      </c>
      <c r="CS223" s="203" t="str">
        <f ca="1">IF(AND(ISNUMBER($A223),ISNUMBER(CS$1)),IF(OFFSET(CountryData!$A$1,'Quality check'!$A223-1,'Quality check'!CS$1-1)=0,"",OFFSET(CountryData!$A$1,'Quality check'!$A223-1,'Quality check'!CS$1-1)),"")</f>
        <v/>
      </c>
      <c r="CT223" s="203" t="str">
        <f ca="1">IF(AND(ISNUMBER($A223),ISNUMBER(CT$1)),IF(OFFSET(CountryData!$A$1,'Quality check'!$A223-1,'Quality check'!CT$1-1)=0,"",OFFSET(CountryData!$A$1,'Quality check'!$A223-1,'Quality check'!CT$1-1)),"")</f>
        <v/>
      </c>
      <c r="CU223" s="203" t="str">
        <f ca="1">IF(AND(ISNUMBER($A223),ISNUMBER(CU$1)),IF(OFFSET(CountryData!$A$1,'Quality check'!$A223-1,'Quality check'!CU$1-1)=0,"",OFFSET(CountryData!$A$1,'Quality check'!$A223-1,'Quality check'!CU$1-1)),"")</f>
        <v/>
      </c>
      <c r="CV223" s="203" t="str">
        <f ca="1">IF(AND(ISNUMBER($A223),ISNUMBER(CV$1)),IF(OFFSET(CountryData!$A$1,'Quality check'!$A223-1,'Quality check'!CV$1-1)=0,"",OFFSET(CountryData!$A$1,'Quality check'!$A223-1,'Quality check'!CV$1-1)),"")</f>
        <v/>
      </c>
      <c r="CW223" s="203" t="str">
        <f ca="1">IF(AND(ISNUMBER($A223),ISNUMBER(CW$1)),IF(OFFSET(CountryData!$A$1,'Quality check'!$A223-1,'Quality check'!CW$1-1)=0,"",OFFSET(CountryData!$A$1,'Quality check'!$A223-1,'Quality check'!CW$1-1)),"")</f>
        <v/>
      </c>
      <c r="CX223" s="203" t="str">
        <f ca="1">IF(AND(ISNUMBER($A223),ISNUMBER(CX$1)),IF(OFFSET(CountryData!$A$1,'Quality check'!$A223-1,'Quality check'!CX$1-1)=0,"",OFFSET(CountryData!$A$1,'Quality check'!$A223-1,'Quality check'!CX$1-1)),"")</f>
        <v/>
      </c>
      <c r="CY223" s="203" t="str">
        <f ca="1">IF(AND(ISNUMBER($A223),ISNUMBER(CY$1)),IF(OFFSET(CountryData!$A$1,'Quality check'!$A223-1,'Quality check'!CY$1-1)=0,"",OFFSET(CountryData!$A$1,'Quality check'!$A223-1,'Quality check'!CY$1-1)),"")</f>
        <v/>
      </c>
      <c r="CZ223" s="308" t="str">
        <f ca="1">IF(AND(ISNUMBER($A223),ISNUMBER(CZ$1)),IF(OFFSET(CountryData!$A$1,'Quality check'!$A223-1,'Quality check'!CZ$1-1)=0,"",OFFSET(CountryData!$A$1,'Quality check'!$A223-1,'Quality check'!CZ$1-1)),"")</f>
        <v/>
      </c>
      <c r="DA223" s="308" t="str">
        <f ca="1">IF(AND(ISNUMBER($A223),ISNUMBER(DA$1)),IF(OFFSET(CountryData!$A$1,'Quality check'!$A223-1,'Quality check'!DA$1-1)=0,"",OFFSET(CountryData!$A$1,'Quality check'!$A223-1,'Quality check'!DA$1-1)),"")</f>
        <v/>
      </c>
      <c r="DB223" s="202" t="str">
        <f ca="1">IF(AND(ISNUMBER($A223),ISNUMBER(DB$1)),IF(OFFSET(CountryData!$A$1,'Quality check'!$A223-1,'Quality check'!DB$1-1)=0,"",OFFSET(CountryData!$A$1,'Quality check'!$A223-1,'Quality check'!DB$1-1)),"")</f>
        <v/>
      </c>
      <c r="DC223" s="308" t="str">
        <f ca="1">IF(AND(ISNUMBER($A223),ISNUMBER(DC$1)),IF(OFFSET(CountryData!$A$1,'Quality check'!$A223-1,'Quality check'!DC$1-1)=0,"",OFFSET(CountryData!$A$1,'Quality check'!$A223-1,'Quality check'!DC$1-1)),"")</f>
        <v/>
      </c>
      <c r="DD223" s="308" t="str">
        <f ca="1">IF(AND(ISNUMBER($A223),ISNUMBER(DD$1)),IF(OFFSET(CountryData!$A$1,'Quality check'!$A223-1,'Quality check'!DD$1-1)=0,"",OFFSET(CountryData!$A$1,'Quality check'!$A223-1,'Quality check'!DD$1-1)),"")</f>
        <v/>
      </c>
      <c r="DE223" s="202" t="str">
        <f ca="1">IF(AND(ISNUMBER($A223),ISNUMBER(DE$1)),IF(OFFSET(CountryData!$A$1,'Quality check'!$A223-1,'Quality check'!DE$1-1)=0,"",OFFSET(CountryData!$A$1,'Quality check'!$A223-1,'Quality check'!DE$1-1)),"")</f>
        <v/>
      </c>
      <c r="DF223" s="203" t="str">
        <f ca="1">IF(AND(ISNUMBER($A223),ISNUMBER(DF$1)),IF(OFFSET(CountryData!$A$1,'Quality check'!$A223-1,'Quality check'!DF$1-1)=0,"",OFFSET(CountryData!$A$1,'Quality check'!$A223-1,'Quality check'!DF$1-1)),"")</f>
        <v/>
      </c>
      <c r="DG223" s="308" t="str">
        <f ca="1">IF(AND(ISNUMBER($A223),ISNUMBER(DG$1)),IF(OFFSET(CountryData!$A$1,'Quality check'!$A223-1,'Quality check'!DG$1-1)=0,"",OFFSET(CountryData!$A$1,'Quality check'!$A223-1,'Quality check'!DG$1-1)),"")</f>
        <v/>
      </c>
      <c r="DH223" s="203" t="str">
        <f ca="1">IF(AND(ISNUMBER($A223),ISNUMBER(DH$1)),IF(OFFSET(CountryData!$A$1,'Quality check'!$A223-1,'Quality check'!DH$1-1)=0,"",OFFSET(CountryData!$A$1,'Quality check'!$A223-1,'Quality check'!DH$1-1)),"")</f>
        <v/>
      </c>
      <c r="DI223" s="308" t="str">
        <f ca="1">IF(AND(ISNUMBER($A223),ISNUMBER(DI$1)),IF(OFFSET(CountryData!$A$1,'Quality check'!$A223-1,'Quality check'!DI$1-1)=0,"",OFFSET(CountryData!$A$1,'Quality check'!$A223-1,'Quality check'!DI$1-1)),"")</f>
        <v/>
      </c>
      <c r="DJ223" s="308" t="str">
        <f ca="1">IF(AND(ISNUMBER($A223),ISNUMBER(DJ$1)),IF(OFFSET(CountryData!$A$1,'Quality check'!$A223-1,'Quality check'!DJ$1-1)=0,"",OFFSET(CountryData!$A$1,'Quality check'!$A223-1,'Quality check'!DJ$1-1)),"")</f>
        <v/>
      </c>
      <c r="DK223" s="203" t="str">
        <f ca="1">IF(AND(ISNUMBER($A223),ISNUMBER(DK$1)),IF(OFFSET(CountryData!$A$1,'Quality check'!$A223-1,'Quality check'!DK$1-1)=0,"",OFFSET(CountryData!$A$1,'Quality check'!$A223-1,'Quality check'!DK$1-1)),"")</f>
        <v/>
      </c>
      <c r="DL223" s="203" t="str">
        <f ca="1">IF(AND(ISNUMBER($A223),ISNUMBER(DL$1)),IF(OFFSET(CountryData!$A$1,'Quality check'!$A223-1,'Quality check'!DL$1-1)=0,"",OFFSET(CountryData!$A$1,'Quality check'!$A223-1,'Quality check'!DL$1-1)),"")</f>
        <v/>
      </c>
      <c r="DM223" s="203" t="str">
        <f ca="1">IF(AND(ISNUMBER($A223),ISNUMBER(DM$1)),IF(OFFSET(CountryData!$A$1,'Quality check'!$A223-1,'Quality check'!DM$1-1)=0,"",OFFSET(CountryData!$A$1,'Quality check'!$A223-1,'Quality check'!DM$1-1)),"")</f>
        <v/>
      </c>
      <c r="DN223" s="203" t="str">
        <f ca="1">IF(AND(ISNUMBER($A223),ISNUMBER(DN$1)),IF(OFFSET(CountryData!$A$1,'Quality check'!$A223-1,'Quality check'!DN$1-1)=0,"",OFFSET(CountryData!$A$1,'Quality check'!$A223-1,'Quality check'!DN$1-1)),"")</f>
        <v/>
      </c>
      <c r="DO223" t="str">
        <f ca="1">IF(AND(ISNUMBER($A223),ISNUMBER(DO$1)),IF(OFFSET(CountryData!$A$1,'Quality check'!$A223-1,'Quality check'!DO$1-1)=0,"",OFFSET(CountryData!$A$1,'Quality check'!$A223-1,'Quality check'!DO$1-1)),"")</f>
        <v/>
      </c>
      <c r="DP223" t="str">
        <f ca="1">IF(AND(ISNUMBER($A223),ISNUMBER(DP$1)),IF(OFFSET(CountryData!$A$1,'Quality check'!$A223-1,'Quality check'!DP$1-1)=0,"",OFFSET(CountryData!$A$1,'Quality check'!$A223-1,'Quality check'!DP$1-1)),"")</f>
        <v/>
      </c>
      <c r="EF223" t="str">
        <f t="shared" si="20"/>
        <v/>
      </c>
      <c r="EG223" t="str">
        <f t="shared" si="21"/>
        <v/>
      </c>
      <c r="EH223" t="str">
        <f t="shared" si="19"/>
        <v/>
      </c>
    </row>
    <row r="224" spans="1:138" x14ac:dyDescent="0.25">
      <c r="A224" s="114" t="str">
        <f>IF(ISNUMBER(MATCH(C224,CountryData!$EM:$EM,0)),MATCH(C224,CountryData!$EM:$EM,0),"")</f>
        <v/>
      </c>
      <c r="F224" s="203" t="str">
        <f ca="1">IF(AND(ISNUMBER($A224),ISNUMBER(F$1)),IF(OFFSET(CountryData!$A$1,'Quality check'!$A224-1,'Quality check'!F$1-1)=0,"",OFFSET(CountryData!$A$1,'Quality check'!$A224-1,'Quality check'!F$1-1)),"")</f>
        <v/>
      </c>
      <c r="G224" s="203" t="str">
        <f ca="1">IF(AND(ISNUMBER($A224),ISNUMBER(G$1)),IF(OFFSET(CountryData!$A$1,'Quality check'!$A224-1,'Quality check'!G$1-1)=0,"",OFFSET(CountryData!$A$1,'Quality check'!$A224-1,'Quality check'!G$1-1)),"")</f>
        <v/>
      </c>
      <c r="H224" s="202" t="str">
        <f ca="1">IF(AND(ISNUMBER($A224),ISNUMBER(H$1)),IF(OFFSET(CountryData!$A$1,'Quality check'!$A224-1,'Quality check'!H$1-1)=0,"",OFFSET(CountryData!$A$1,'Quality check'!$A224-1,'Quality check'!H$1-1)),"")</f>
        <v/>
      </c>
      <c r="I224" s="202" t="str">
        <f ca="1">IF(AND(ISNUMBER($A224),ISNUMBER(I$1)),IF(OFFSET(CountryData!$A$1,'Quality check'!$A224-1,'Quality check'!I$1-1)=0,"",OFFSET(CountryData!$A$1,'Quality check'!$A224-1,'Quality check'!I$1-1)),"")</f>
        <v/>
      </c>
      <c r="J224" s="203" t="str">
        <f ca="1">IF(AND(ISNUMBER($A224),ISNUMBER(J$1)),IF(OFFSET(CountryData!$A$1,'Quality check'!$A224-1,'Quality check'!J$1-1)=0,"",OFFSET(CountryData!$A$1,'Quality check'!$A224-1,'Quality check'!J$1-1)),"")</f>
        <v/>
      </c>
      <c r="K224" s="203" t="str">
        <f ca="1">IF(AND(ISNUMBER($A224),ISNUMBER(K$1)),IF(OFFSET(CountryData!$A$1,'Quality check'!$A224-1,'Quality check'!K$1-1)=0,"",OFFSET(CountryData!$A$1,'Quality check'!$A224-1,'Quality check'!K$1-1)),"")</f>
        <v/>
      </c>
      <c r="L224" s="203" t="str">
        <f ca="1">IF(AND(ISNUMBER($A224),ISNUMBER(L$1)),IF(OFFSET(CountryData!$A$1,'Quality check'!$A224-1,'Quality check'!L$1-1)=0,"",OFFSET(CountryData!$A$1,'Quality check'!$A224-1,'Quality check'!L$1-1)),"")</f>
        <v/>
      </c>
      <c r="M224" s="203" t="str">
        <f ca="1">IF(AND(ISNUMBER($A224),ISNUMBER(M$1)),IF(OFFSET(CountryData!$A$1,'Quality check'!$A224-1,'Quality check'!M$1-1)=0,"",OFFSET(CountryData!$A$1,'Quality check'!$A224-1,'Quality check'!M$1-1)),"")</f>
        <v/>
      </c>
      <c r="N224" s="203" t="str">
        <f ca="1">IF(AND(ISNUMBER($A224),ISNUMBER(N$1)),IF(OFFSET(CountryData!$A$1,'Quality check'!$A224-1,'Quality check'!N$1-1)=0,"",OFFSET(CountryData!$A$1,'Quality check'!$A224-1,'Quality check'!N$1-1)),"")</f>
        <v/>
      </c>
      <c r="O224" s="203" t="str">
        <f ca="1">IF(AND(ISNUMBER($A224),ISNUMBER(O$1)),IF(OFFSET(CountryData!$A$1,'Quality check'!$A224-1,'Quality check'!O$1-1)=0,"",OFFSET(CountryData!$A$1,'Quality check'!$A224-1,'Quality check'!O$1-1)),"")</f>
        <v/>
      </c>
      <c r="P224" s="203" t="str">
        <f ca="1">IF(AND(ISNUMBER($A224),ISNUMBER(P$1)),IF(OFFSET(CountryData!$A$1,'Quality check'!$A224-1,'Quality check'!P$1-1)=0,"",OFFSET(CountryData!$A$1,'Quality check'!$A224-1,'Quality check'!P$1-1)),"")</f>
        <v/>
      </c>
      <c r="Q224" s="203" t="str">
        <f ca="1">IF(AND(ISNUMBER($A224),ISNUMBER(Q$1)),IF(OFFSET(CountryData!$A$1,'Quality check'!$A224-1,'Quality check'!Q$1-1)=0,"",OFFSET(CountryData!$A$1,'Quality check'!$A224-1,'Quality check'!Q$1-1)),"")</f>
        <v/>
      </c>
      <c r="R224" s="203" t="str">
        <f ca="1">IF(AND(ISNUMBER($A224),ISNUMBER(R$1)),IF(OFFSET(CountryData!$A$1,'Quality check'!$A224-1,'Quality check'!R$1-1)=0,"",OFFSET(CountryData!$A$1,'Quality check'!$A224-1,'Quality check'!R$1-1)),"")</f>
        <v/>
      </c>
      <c r="S224" s="203" t="str">
        <f ca="1">IF(AND(ISNUMBER($A224),ISNUMBER(S$1)),IF(OFFSET(CountryData!$A$1,'Quality check'!$A224-1,'Quality check'!S$1-1)=0,"",OFFSET(CountryData!$A$1,'Quality check'!$A224-1,'Quality check'!S$1-1)),"")</f>
        <v/>
      </c>
      <c r="T224" s="202" t="str">
        <f ca="1">IF(AND(ISNUMBER($A224),ISNUMBER(T$1)),IF(OFFSET(CountryData!$A$1,'Quality check'!$A224-1,'Quality check'!T$1-1)=0,"",OFFSET(CountryData!$A$1,'Quality check'!$A224-1,'Quality check'!T$1-1)),"")</f>
        <v/>
      </c>
      <c r="U224" s="203" t="str">
        <f ca="1">IF(AND(ISNUMBER($A224),ISNUMBER(U$1)),IF(OFFSET(CountryData!$A$1,'Quality check'!$A224-1,'Quality check'!U$1-1)=0,"",OFFSET(CountryData!$A$1,'Quality check'!$A224-1,'Quality check'!U$1-1)),"")</f>
        <v/>
      </c>
      <c r="V224" s="203" t="str">
        <f ca="1">IF(AND(ISNUMBER($A224),ISNUMBER(V$1)),IF(OFFSET(CountryData!$A$1,'Quality check'!$A224-1,'Quality check'!V$1-1)=0,"",OFFSET(CountryData!$A$1,'Quality check'!$A224-1,'Quality check'!V$1-1)),"")</f>
        <v/>
      </c>
      <c r="W224" s="202" t="str">
        <f ca="1">IF(AND(ISNUMBER($A224),ISNUMBER(W$1)),IF(OFFSET(CountryData!$A$1,'Quality check'!$A224-1,'Quality check'!W$1-1)=0,"",OFFSET(CountryData!$A$1,'Quality check'!$A224-1,'Quality check'!W$1-1)),"")</f>
        <v/>
      </c>
      <c r="X224" s="202" t="str">
        <f ca="1">IF(AND(ISNUMBER($A224),ISNUMBER(X$1)),IF(OFFSET(CountryData!$A$1,'Quality check'!$A224-1,'Quality check'!X$1-1)=0,"",OFFSET(CountryData!$A$1,'Quality check'!$A224-1,'Quality check'!X$1-1)),"")</f>
        <v/>
      </c>
      <c r="Y224" s="202" t="str">
        <f ca="1">IF(AND(ISNUMBER($A224),ISNUMBER(Y$1)),IF(OFFSET(CountryData!$A$1,'Quality check'!$A224-1,'Quality check'!Y$1-1)=0,"",OFFSET(CountryData!$A$1,'Quality check'!$A224-1,'Quality check'!Y$1-1)),"")</f>
        <v/>
      </c>
      <c r="Z224" s="202" t="str">
        <f ca="1">IF(AND(ISNUMBER($A224),ISNUMBER(Z$1)),IF(OFFSET(CountryData!$A$1,'Quality check'!$A224-1,'Quality check'!Z$1-1)=0,"",OFFSET(CountryData!$A$1,'Quality check'!$A224-1,'Quality check'!Z$1-1)),"")</f>
        <v/>
      </c>
      <c r="AA224" s="203" t="str">
        <f ca="1">IF(AND(ISNUMBER($A224),ISNUMBER(AA$1)),IF(OFFSET(CountryData!$A$1,'Quality check'!$A224-1,'Quality check'!AA$1-1)=0,"",OFFSET(CountryData!$A$1,'Quality check'!$A224-1,'Quality check'!AA$1-1)),"")</f>
        <v/>
      </c>
      <c r="AB224" s="203" t="str">
        <f ca="1">IF(AND(ISNUMBER($A224),ISNUMBER(AB$1)),IF(OFFSET(CountryData!$A$1,'Quality check'!$A224-1,'Quality check'!AB$1-1)=0,"",OFFSET(CountryData!$A$1,'Quality check'!$A224-1,'Quality check'!AB$1-1)),"")</f>
        <v/>
      </c>
      <c r="AC224" s="203" t="str">
        <f ca="1">IF(AND(ISNUMBER($A224),ISNUMBER(AC$1)),IF(OFFSET(CountryData!$A$1,'Quality check'!$A224-1,'Quality check'!AC$1-1)=0,"",OFFSET(CountryData!$A$1,'Quality check'!$A224-1,'Quality check'!AC$1-1)),"")</f>
        <v/>
      </c>
      <c r="AD224" s="203" t="str">
        <f ca="1">IF(AND(ISNUMBER($A224),ISNUMBER(AD$1)),IF(OFFSET(CountryData!$A$1,'Quality check'!$A224-1,'Quality check'!AD$1-1)=0,"",OFFSET(CountryData!$A$1,'Quality check'!$A224-1,'Quality check'!AD$1-1)),"")</f>
        <v/>
      </c>
      <c r="AE224" s="202" t="str">
        <f ca="1">IF(AND(ISNUMBER($A224),ISNUMBER(AE$1)),IF(OFFSET(CountryData!$A$1,'Quality check'!$A224-1,'Quality check'!AE$1-1)=0,"",OFFSET(CountryData!$A$1,'Quality check'!$A224-1,'Quality check'!AE$1-1)),"")</f>
        <v/>
      </c>
      <c r="AF224" s="308" t="str">
        <f ca="1">IF(AND(ISNUMBER($A224),ISNUMBER(AF$1)),IF(OFFSET(CountryData!$A$1,'Quality check'!$A224-1,'Quality check'!AF$1-1)=0,"",OFFSET(CountryData!$A$1,'Quality check'!$A224-1,'Quality check'!AF$1-1)),"")</f>
        <v/>
      </c>
      <c r="AG224" s="203" t="str">
        <f ca="1">IF(AND(ISNUMBER($A224),ISNUMBER(AG$1)),IF(OFFSET(CountryData!$A$1,'Quality check'!$A224-1,'Quality check'!AG$1-1)=0,"",OFFSET(CountryData!$A$1,'Quality check'!$A224-1,'Quality check'!AG$1-1)),"")</f>
        <v/>
      </c>
      <c r="AH224" s="203" t="str">
        <f ca="1">IF(AND(ISNUMBER($A224),ISNUMBER(AH$1)),IF(OFFSET(CountryData!$A$1,'Quality check'!$A224-1,'Quality check'!AH$1-1)=0,"",OFFSET(CountryData!$A$1,'Quality check'!$A224-1,'Quality check'!AH$1-1)),"")</f>
        <v/>
      </c>
      <c r="AI224" s="203" t="str">
        <f ca="1">IF(AND(ISNUMBER($A224),ISNUMBER(AI$1)),IF(OFFSET(CountryData!$A$1,'Quality check'!$A224-1,'Quality check'!AI$1-1)=0,"",OFFSET(CountryData!$A$1,'Quality check'!$A224-1,'Quality check'!AI$1-1)),"")</f>
        <v/>
      </c>
      <c r="AJ224" s="202" t="str">
        <f ca="1">IF(AND(ISNUMBER($A224),ISNUMBER(AJ$1)),IF(OFFSET(CountryData!$A$1,'Quality check'!$A224-1,'Quality check'!AJ$1-1)=0,"",OFFSET(CountryData!$A$1,'Quality check'!$A224-1,'Quality check'!AJ$1-1)),"")</f>
        <v/>
      </c>
      <c r="AK224" s="202" t="str">
        <f ca="1">IF(AND(ISNUMBER($A224),ISNUMBER(AK$1)),IF(OFFSET(CountryData!$A$1,'Quality check'!$A224-1,'Quality check'!AK$1-1)=0,"",OFFSET(CountryData!$A$1,'Quality check'!$A224-1,'Quality check'!AK$1-1)),"")</f>
        <v/>
      </c>
      <c r="AL224" s="202" t="str">
        <f ca="1">IF(AND(ISNUMBER($A224),ISNUMBER(AL$1)),IF(OFFSET(CountryData!$A$1,'Quality check'!$A224-1,'Quality check'!AL$1-1)=0,"",OFFSET(CountryData!$A$1,'Quality check'!$A224-1,'Quality check'!AL$1-1)),"")</f>
        <v/>
      </c>
      <c r="AM224" s="202" t="str">
        <f ca="1">IF(AND(ISNUMBER($A224),ISNUMBER(AM$1)),IF(OFFSET(CountryData!$A$1,'Quality check'!$A224-1,'Quality check'!AM$1-1)=0,"",OFFSET(CountryData!$A$1,'Quality check'!$A224-1,'Quality check'!AM$1-1)),"")</f>
        <v/>
      </c>
      <c r="AN224" s="202" t="str">
        <f ca="1">IF(AND(ISNUMBER($A224),ISNUMBER(AN$1)),IF(OFFSET(CountryData!$A$1,'Quality check'!$A224-1,'Quality check'!AN$1-1)=0,"",OFFSET(CountryData!$A$1,'Quality check'!$A224-1,'Quality check'!AN$1-1)),"")</f>
        <v/>
      </c>
      <c r="AO224" s="203" t="str">
        <f ca="1">IF(AND(ISNUMBER($A224),ISNUMBER(AO$1)),IF(OFFSET(CountryData!$A$1,'Quality check'!$A224-1,'Quality check'!AO$1-1)=0,"",OFFSET(CountryData!$A$1,'Quality check'!$A224-1,'Quality check'!AO$1-1)),"")</f>
        <v/>
      </c>
      <c r="AP224" s="203" t="str">
        <f ca="1">IF(AND(ISNUMBER($A224),ISNUMBER(AP$1)),IF(OFFSET(CountryData!$A$1,'Quality check'!$A224-1,'Quality check'!AP$1-1)=0,"",OFFSET(CountryData!$A$1,'Quality check'!$A224-1,'Quality check'!AP$1-1)),"")</f>
        <v/>
      </c>
      <c r="AQ224" s="202" t="str">
        <f ca="1">IF(AND(ISNUMBER($A224),ISNUMBER(AQ$1)),IF(OFFSET(CountryData!$A$1,'Quality check'!$A224-1,'Quality check'!AQ$1-1)=0,"",OFFSET(CountryData!$A$1,'Quality check'!$A224-1,'Quality check'!AQ$1-1)),"")</f>
        <v/>
      </c>
      <c r="AR224" s="202" t="str">
        <f ca="1">IF(AND(ISNUMBER($A224),ISNUMBER(AR$1)),IF(OFFSET(CountryData!$A$1,'Quality check'!$A224-1,'Quality check'!AR$1-1)=0,"",OFFSET(CountryData!$A$1,'Quality check'!$A224-1,'Quality check'!AR$1-1)),"")</f>
        <v/>
      </c>
      <c r="AS224" s="202" t="str">
        <f ca="1">IF(AND(ISNUMBER($A224),ISNUMBER(AS$1)),IF(OFFSET(CountryData!$A$1,'Quality check'!$A224-1,'Quality check'!AS$1-1)=0,"",OFFSET(CountryData!$A$1,'Quality check'!$A224-1,'Quality check'!AS$1-1)),"")</f>
        <v/>
      </c>
      <c r="AT224" s="202" t="str">
        <f ca="1">IF(AND(ISNUMBER($A224),ISNUMBER(AT$1)),IF(OFFSET(CountryData!$A$1,'Quality check'!$A224-1,'Quality check'!AT$1-1)=0,"",OFFSET(CountryData!$A$1,'Quality check'!$A224-1,'Quality check'!AT$1-1)),"")</f>
        <v/>
      </c>
      <c r="AU224" s="202" t="str">
        <f ca="1">IF(AND(ISNUMBER($A224),ISNUMBER(AU$1)),IF(OFFSET(CountryData!$A$1,'Quality check'!$A224-1,'Quality check'!AU$1-1)=0,"",OFFSET(CountryData!$A$1,'Quality check'!$A224-1,'Quality check'!AU$1-1)),"")</f>
        <v/>
      </c>
      <c r="AV224" s="202" t="str">
        <f ca="1">IF(AND(ISNUMBER($A224),ISNUMBER(AV$1)),IF(OFFSET(CountryData!$A$1,'Quality check'!$A224-1,'Quality check'!AV$1-1)=0,"",OFFSET(CountryData!$A$1,'Quality check'!$A224-1,'Quality check'!AV$1-1)),"")</f>
        <v/>
      </c>
      <c r="AW224" s="203" t="str">
        <f ca="1">IF(AND(ISNUMBER($A224),ISNUMBER(AW$1)),IF(OFFSET(CountryData!$A$1,'Quality check'!$A224-1,'Quality check'!AW$1-1)=0,"",OFFSET(CountryData!$A$1,'Quality check'!$A224-1,'Quality check'!AW$1-1)),"")</f>
        <v/>
      </c>
      <c r="AX224" s="203" t="str">
        <f ca="1">IF(AND(ISNUMBER($A224),ISNUMBER(AX$1)),IF(OFFSET(CountryData!$A$1,'Quality check'!$A224-1,'Quality check'!AX$1-1)=0,"",OFFSET(CountryData!$A$1,'Quality check'!$A224-1,'Quality check'!AX$1-1)),"")</f>
        <v/>
      </c>
      <c r="AY224" s="202" t="str">
        <f ca="1">IF(AND(ISNUMBER($A224),ISNUMBER(AY$1)),IF(OFFSET(CountryData!$A$1,'Quality check'!$A224-1,'Quality check'!AY$1-1)=0,"",OFFSET(CountryData!$A$1,'Quality check'!$A224-1,'Quality check'!AY$1-1)),"")</f>
        <v/>
      </c>
      <c r="AZ224" s="202" t="str">
        <f ca="1">IF(AND(ISNUMBER($A224),ISNUMBER(AZ$1)),IF(OFFSET(CountryData!$A$1,'Quality check'!$A224-1,'Quality check'!AZ$1-1)=0,"",OFFSET(CountryData!$A$1,'Quality check'!$A224-1,'Quality check'!AZ$1-1)),"")</f>
        <v/>
      </c>
      <c r="BA224" s="202" t="str">
        <f ca="1">IF(AND(ISNUMBER($A224),ISNUMBER(BA$1)),IF(OFFSET(CountryData!$A$1,'Quality check'!$A224-1,'Quality check'!BA$1-1)=0,"",OFFSET(CountryData!$A$1,'Quality check'!$A224-1,'Quality check'!BA$1-1)),"")</f>
        <v/>
      </c>
      <c r="BB224" s="202" t="str">
        <f ca="1">IF(AND(ISNUMBER($A224),ISNUMBER(BB$1)),IF(OFFSET(CountryData!$A$1,'Quality check'!$A224-1,'Quality check'!BB$1-1)=0,"",OFFSET(CountryData!$A$1,'Quality check'!$A224-1,'Quality check'!BB$1-1)),"")</f>
        <v/>
      </c>
      <c r="BC224" s="202" t="str">
        <f ca="1">IF(AND(ISNUMBER($A224),ISNUMBER(BC$1)),IF(OFFSET(CountryData!$A$1,'Quality check'!$A224-1,'Quality check'!BC$1-1)=0,"",OFFSET(CountryData!$A$1,'Quality check'!$A224-1,'Quality check'!BC$1-1)),"")</f>
        <v/>
      </c>
      <c r="BD224" s="313" t="str">
        <f ca="1">IF(AND(ISNUMBER($A224),ISNUMBER(BD$1)),IF(OFFSET(CountryData!$A$1,'Quality check'!$A224-1,'Quality check'!BD$1-1)=0,"",OFFSET(CountryData!$A$1,'Quality check'!$A224-1,'Quality check'!BD$1-1)),"")</f>
        <v/>
      </c>
      <c r="BE224" s="313" t="str">
        <f ca="1">IF(AND(ISNUMBER($A224),ISNUMBER(BE$1)),IF(OFFSET(CountryData!$A$1,'Quality check'!$A224-1,'Quality check'!BE$1-1)=0,"",OFFSET(CountryData!$A$1,'Quality check'!$A224-1,'Quality check'!BE$1-1)),"")</f>
        <v/>
      </c>
      <c r="BF224" s="313" t="str">
        <f ca="1">IF(AND(ISNUMBER($A224),ISNUMBER(BF$1)),IF(OFFSET(CountryData!$A$1,'Quality check'!$A224-1,'Quality check'!BF$1-1)=0,"",OFFSET(CountryData!$A$1,'Quality check'!$A224-1,'Quality check'!BF$1-1)),"")</f>
        <v/>
      </c>
      <c r="BG224" s="203" t="str">
        <f ca="1">IF(AND(ISNUMBER($A224),ISNUMBER(BG$1)),IF(OFFSET(CountryData!$A$1,'Quality check'!$A224-1,'Quality check'!BG$1-1)=0,"",OFFSET(CountryData!$A$1,'Quality check'!$A224-1,'Quality check'!BG$1-1)),"")</f>
        <v/>
      </c>
      <c r="BH224" s="202" t="str">
        <f ca="1">IF(AND(ISNUMBER($A224),ISNUMBER(BH$1)),IF(OFFSET(CountryData!$A$1,'Quality check'!$A224-1,'Quality check'!BH$1-1)=0,"",OFFSET(CountryData!$A$1,'Quality check'!$A224-1,'Quality check'!BH$1-1)),"")</f>
        <v/>
      </c>
      <c r="BI224" s="203" t="str">
        <f ca="1">IF(AND(ISNUMBER($A224),ISNUMBER(BI$1)),IF(OFFSET(CountryData!$A$1,'Quality check'!$A224-1,'Quality check'!BI$1-1)=0,"",OFFSET(CountryData!$A$1,'Quality check'!$A224-1,'Quality check'!BI$1-1)),"")</f>
        <v/>
      </c>
      <c r="BJ224" s="202" t="str">
        <f ca="1">IF(AND(ISNUMBER($A224),ISNUMBER(BJ$1)),IF(OFFSET(CountryData!$A$1,'Quality check'!$A224-1,'Quality check'!BJ$1-1)=0,"",OFFSET(CountryData!$A$1,'Quality check'!$A224-1,'Quality check'!BJ$1-1)),"")</f>
        <v/>
      </c>
      <c r="BK224" s="202" t="str">
        <f ca="1">IF(AND(ISNUMBER($A224),ISNUMBER(BK$1)),IF(OFFSET(CountryData!$A$1,'Quality check'!$A224-1,'Quality check'!BK$1-1)=0,"",OFFSET(CountryData!$A$1,'Quality check'!$A224-1,'Quality check'!BK$1-1)),"")</f>
        <v/>
      </c>
      <c r="BL224" s="308" t="str">
        <f ca="1">IF(AND(ISNUMBER($A224),ISNUMBER(BL$1)),IF(OFFSET(CountryData!$A$1,'Quality check'!$A224-1,'Quality check'!BL$1-1)=0,"",OFFSET(CountryData!$A$1,'Quality check'!$A224-1,'Quality check'!BL$1-1)),"")</f>
        <v/>
      </c>
      <c r="BM224" s="308" t="str">
        <f ca="1">IF(AND(ISNUMBER($A224),ISNUMBER(BM$1)),IF(OFFSET(CountryData!$A$1,'Quality check'!$A224-1,'Quality check'!BM$1-1)=0,"",OFFSET(CountryData!$A$1,'Quality check'!$A224-1,'Quality check'!BM$1-1)),"")</f>
        <v/>
      </c>
      <c r="BN224" s="308" t="str">
        <f ca="1">IF(AND(ISNUMBER($A224),ISNUMBER(BN$1)),IF(OFFSET(CountryData!$A$1,'Quality check'!$A224-1,'Quality check'!BN$1-1)=0,"",OFFSET(CountryData!$A$1,'Quality check'!$A224-1,'Quality check'!BN$1-1)),"")</f>
        <v/>
      </c>
      <c r="BO224" s="308" t="str">
        <f ca="1">IF(AND(ISNUMBER($A224),ISNUMBER(BO$1)),IF(OFFSET(CountryData!$A$1,'Quality check'!$A224-1,'Quality check'!BO$1-1)=0,"",OFFSET(CountryData!$A$1,'Quality check'!$A224-1,'Quality check'!BO$1-1)),"")</f>
        <v/>
      </c>
      <c r="BP224" s="308" t="str">
        <f ca="1">IF(AND(ISNUMBER($A224),ISNUMBER(BP$1)),IF(OFFSET(CountryData!$A$1,'Quality check'!$A224-1,'Quality check'!BP$1-1)=0,"",OFFSET(CountryData!$A$1,'Quality check'!$A224-1,'Quality check'!BP$1-1)),"")</f>
        <v/>
      </c>
      <c r="BQ224" s="308" t="str">
        <f ca="1">IF(AND(ISNUMBER($A224),ISNUMBER(BQ$1)),IF(OFFSET(CountryData!$A$1,'Quality check'!$A224-1,'Quality check'!BQ$1-1)=0,"",OFFSET(CountryData!$A$1,'Quality check'!$A224-1,'Quality check'!BQ$1-1)),"")</f>
        <v/>
      </c>
      <c r="BR224" s="308" t="str">
        <f ca="1">IF(AND(ISNUMBER($A224),ISNUMBER(BR$1)),IF(OFFSET(CountryData!$A$1,'Quality check'!$A224-1,'Quality check'!BR$1-1)=0,"",OFFSET(CountryData!$A$1,'Quality check'!$A224-1,'Quality check'!BR$1-1)),"")</f>
        <v/>
      </c>
      <c r="BS224" s="308" t="str">
        <f ca="1">IF(AND(ISNUMBER($A224),ISNUMBER(BS$1)),IF(OFFSET(CountryData!$A$1,'Quality check'!$A224-1,'Quality check'!BS$1-1)=0,"",OFFSET(CountryData!$A$1,'Quality check'!$A224-1,'Quality check'!BS$1-1)),"")</f>
        <v/>
      </c>
      <c r="BT224" s="308" t="str">
        <f ca="1">IF(AND(ISNUMBER($A224),ISNUMBER(BT$1)),IF(OFFSET(CountryData!$A$1,'Quality check'!$A224-1,'Quality check'!BT$1-1)=0,"",OFFSET(CountryData!$A$1,'Quality check'!$A224-1,'Quality check'!BT$1-1)),"")</f>
        <v/>
      </c>
      <c r="BU224" s="308" t="str">
        <f ca="1">IF(AND(ISNUMBER($A224),ISNUMBER(BU$1)),IF(OFFSET(CountryData!$A$1,'Quality check'!$A224-1,'Quality check'!BU$1-1)=0,"",OFFSET(CountryData!$A$1,'Quality check'!$A224-1,'Quality check'!BU$1-1)),"")</f>
        <v/>
      </c>
      <c r="BV224" s="308" t="str">
        <f ca="1">IF(AND(ISNUMBER($A224),ISNUMBER(BV$1)),IF(OFFSET(CountryData!$A$1,'Quality check'!$A224-1,'Quality check'!BV$1-1)=0,"",OFFSET(CountryData!$A$1,'Quality check'!$A224-1,'Quality check'!BV$1-1)),"")</f>
        <v/>
      </c>
      <c r="BW224" s="308" t="str">
        <f ca="1">IF(AND(ISNUMBER($A224),ISNUMBER(BW$1)),IF(OFFSET(CountryData!$A$1,'Quality check'!$A224-1,'Quality check'!BW$1-1)=0,"",OFFSET(CountryData!$A$1,'Quality check'!$A224-1,'Quality check'!BW$1-1)),"")</f>
        <v/>
      </c>
      <c r="BX224" s="202" t="str">
        <f ca="1">IF(AND(ISNUMBER($A224),ISNUMBER(BX$1)),IF(OFFSET(CountryData!$A$1,'Quality check'!$A224-1,'Quality check'!BX$1-1)=0,"",OFFSET(CountryData!$A$1,'Quality check'!$A224-1,'Quality check'!BX$1-1)),"")</f>
        <v/>
      </c>
      <c r="BY224" s="308" t="str">
        <f ca="1">IF(AND(ISNUMBER($A224),ISNUMBER(BY$1)),IF(OFFSET(CountryData!$A$1,'Quality check'!$A224-1,'Quality check'!BY$1-1)=0,"",OFFSET(CountryData!$A$1,'Quality check'!$A224-1,'Quality check'!BY$1-1)),"")</f>
        <v/>
      </c>
      <c r="BZ224" s="308" t="str">
        <f ca="1">IF(AND(ISNUMBER($A224),ISNUMBER(BZ$1)),IF(OFFSET(CountryData!$A$1,'Quality check'!$A224-1,'Quality check'!BZ$1-1)=0,"",OFFSET(CountryData!$A$1,'Quality check'!$A224-1,'Quality check'!BZ$1-1)),"")</f>
        <v/>
      </c>
      <c r="CA224" s="308" t="str">
        <f ca="1">IF(AND(ISNUMBER($A224),ISNUMBER(CA$1)),IF(OFFSET(CountryData!$A$1,'Quality check'!$A224-1,'Quality check'!CA$1-1)=0,"",OFFSET(CountryData!$A$1,'Quality check'!$A224-1,'Quality check'!CA$1-1)),"")</f>
        <v/>
      </c>
      <c r="CB224" s="308" t="str">
        <f ca="1">IF(AND(ISNUMBER($A224),ISNUMBER(CB$1)),IF(OFFSET(CountryData!$A$1,'Quality check'!$A224-1,'Quality check'!CB$1-1)=0,"",OFFSET(CountryData!$A$1,'Quality check'!$A224-1,'Quality check'!CB$1-1)),"")</f>
        <v/>
      </c>
      <c r="CC224" s="308" t="str">
        <f ca="1">IF(AND(ISNUMBER($A224),ISNUMBER(CC$1)),IF(OFFSET(CountryData!$A$1,'Quality check'!$A224-1,'Quality check'!CC$1-1)=0,"",OFFSET(CountryData!$A$1,'Quality check'!$A224-1,'Quality check'!CC$1-1)),"")</f>
        <v/>
      </c>
      <c r="CD224" s="308" t="str">
        <f ca="1">IF(AND(ISNUMBER($A224),ISNUMBER(CD$1)),IF(OFFSET(CountryData!$A$1,'Quality check'!$A224-1,'Quality check'!CD$1-1)=0,"",OFFSET(CountryData!$A$1,'Quality check'!$A224-1,'Quality check'!CD$1-1)),"")</f>
        <v/>
      </c>
      <c r="CE224" s="308" t="str">
        <f ca="1">IF(AND(ISNUMBER($A224),ISNUMBER(CE$1)),IF(OFFSET(CountryData!$A$1,'Quality check'!$A224-1,'Quality check'!CE$1-1)=0,"",OFFSET(CountryData!$A$1,'Quality check'!$A224-1,'Quality check'!CE$1-1)),"")</f>
        <v/>
      </c>
      <c r="CF224" s="308" t="str">
        <f ca="1">IF(AND(ISNUMBER($A224),ISNUMBER(CF$1)),IF(OFFSET(CountryData!$A$1,'Quality check'!$A224-1,'Quality check'!CF$1-1)=0,"",OFFSET(CountryData!$A$1,'Quality check'!$A224-1,'Quality check'!CF$1-1)),"")</f>
        <v/>
      </c>
      <c r="CG224" s="308" t="str">
        <f ca="1">IF(AND(ISNUMBER($A224),ISNUMBER(CG$1)),IF(OFFSET(CountryData!$A$1,'Quality check'!$A224-1,'Quality check'!CG$1-1)=0,"",OFFSET(CountryData!$A$1,'Quality check'!$A224-1,'Quality check'!CG$1-1)),"")</f>
        <v/>
      </c>
      <c r="CH224" s="308" t="str">
        <f ca="1">IF(AND(ISNUMBER($A224),ISNUMBER(CH$1)),IF(OFFSET(CountryData!$A$1,'Quality check'!$A224-1,'Quality check'!CH$1-1)=0,"",OFFSET(CountryData!$A$1,'Quality check'!$A224-1,'Quality check'!CH$1-1)),"")</f>
        <v/>
      </c>
      <c r="CI224" s="308" t="str">
        <f ca="1">IF(AND(ISNUMBER($A224),ISNUMBER(CI$1)),IF(OFFSET(CountryData!$A$1,'Quality check'!$A224-1,'Quality check'!CI$1-1)=0,"",OFFSET(CountryData!$A$1,'Quality check'!$A224-1,'Quality check'!CI$1-1)),"")</f>
        <v/>
      </c>
      <c r="CJ224" s="308" t="str">
        <f ca="1">IF(AND(ISNUMBER($A224),ISNUMBER(CJ$1)),IF(OFFSET(CountryData!$A$1,'Quality check'!$A224-1,'Quality check'!CJ$1-1)=0,"",OFFSET(CountryData!$A$1,'Quality check'!$A224-1,'Quality check'!CJ$1-1)),"")</f>
        <v/>
      </c>
      <c r="CK224" s="202" t="str">
        <f ca="1">IF(AND(ISNUMBER($A224),ISNUMBER(CK$1)),IF(OFFSET(CountryData!$A$1,'Quality check'!$A224-1,'Quality check'!CK$1-1)=0,"",OFFSET(CountryData!$A$1,'Quality check'!$A224-1,'Quality check'!CK$1-1)),"")</f>
        <v/>
      </c>
      <c r="CL224" s="308" t="str">
        <f ca="1">IF(AND(ISNUMBER($A224),ISNUMBER(CL$1)),IF(OFFSET(CountryData!$A$1,'Quality check'!$A224-1,'Quality check'!CL$1-1)=0,"",OFFSET(CountryData!$A$1,'Quality check'!$A224-1,'Quality check'!CL$1-1)),"")</f>
        <v/>
      </c>
      <c r="CM224" s="308" t="str">
        <f ca="1">IF(AND(ISNUMBER($A224),ISNUMBER(CM$1)),IF(OFFSET(CountryData!$A$1,'Quality check'!$A224-1,'Quality check'!CM$1-1)=0,"",OFFSET(CountryData!$A$1,'Quality check'!$A224-1,'Quality check'!CM$1-1)),"")</f>
        <v/>
      </c>
      <c r="CN224" s="308" t="str">
        <f ca="1">IF(AND(ISNUMBER($A224),ISNUMBER(CN$1)),IF(OFFSET(CountryData!$A$1,'Quality check'!$A224-1,'Quality check'!CN$1-1)=0,"",OFFSET(CountryData!$A$1,'Quality check'!$A224-1,'Quality check'!CN$1-1)),"")</f>
        <v/>
      </c>
      <c r="CO224" s="308" t="str">
        <f ca="1">IF(AND(ISNUMBER($A224),ISNUMBER(CO$1)),IF(OFFSET(CountryData!$A$1,'Quality check'!$A224-1,'Quality check'!CO$1-1)=0,"",OFFSET(CountryData!$A$1,'Quality check'!$A224-1,'Quality check'!CO$1-1)),"")</f>
        <v/>
      </c>
      <c r="CP224" s="308" t="str">
        <f ca="1">IF(AND(ISNUMBER($A224),ISNUMBER(CP$1)),IF(OFFSET(CountryData!$A$1,'Quality check'!$A224-1,'Quality check'!CP$1-1)=0,"",OFFSET(CountryData!$A$1,'Quality check'!$A224-1,'Quality check'!CP$1-1)),"")</f>
        <v/>
      </c>
      <c r="CQ224" s="308" t="str">
        <f ca="1">IF(AND(ISNUMBER($A224),ISNUMBER(CQ$1)),IF(OFFSET(CountryData!$A$1,'Quality check'!$A224-1,'Quality check'!CQ$1-1)=0,"",OFFSET(CountryData!$A$1,'Quality check'!$A224-1,'Quality check'!CQ$1-1)),"")</f>
        <v/>
      </c>
      <c r="CR224" s="203" t="str">
        <f ca="1">IF(AND(ISNUMBER($A224),ISNUMBER(CR$1)),IF(OFFSET(CountryData!$A$1,'Quality check'!$A224-1,'Quality check'!CR$1-1)=0,"",OFFSET(CountryData!$A$1,'Quality check'!$A224-1,'Quality check'!CR$1-1)),"")</f>
        <v/>
      </c>
      <c r="CS224" s="203" t="str">
        <f ca="1">IF(AND(ISNUMBER($A224),ISNUMBER(CS$1)),IF(OFFSET(CountryData!$A$1,'Quality check'!$A224-1,'Quality check'!CS$1-1)=0,"",OFFSET(CountryData!$A$1,'Quality check'!$A224-1,'Quality check'!CS$1-1)),"")</f>
        <v/>
      </c>
      <c r="CT224" s="203" t="str">
        <f ca="1">IF(AND(ISNUMBER($A224),ISNUMBER(CT$1)),IF(OFFSET(CountryData!$A$1,'Quality check'!$A224-1,'Quality check'!CT$1-1)=0,"",OFFSET(CountryData!$A$1,'Quality check'!$A224-1,'Quality check'!CT$1-1)),"")</f>
        <v/>
      </c>
      <c r="CU224" s="203" t="str">
        <f ca="1">IF(AND(ISNUMBER($A224),ISNUMBER(CU$1)),IF(OFFSET(CountryData!$A$1,'Quality check'!$A224-1,'Quality check'!CU$1-1)=0,"",OFFSET(CountryData!$A$1,'Quality check'!$A224-1,'Quality check'!CU$1-1)),"")</f>
        <v/>
      </c>
      <c r="CV224" s="203" t="str">
        <f ca="1">IF(AND(ISNUMBER($A224),ISNUMBER(CV$1)),IF(OFFSET(CountryData!$A$1,'Quality check'!$A224-1,'Quality check'!CV$1-1)=0,"",OFFSET(CountryData!$A$1,'Quality check'!$A224-1,'Quality check'!CV$1-1)),"")</f>
        <v/>
      </c>
      <c r="CW224" s="203" t="str">
        <f ca="1">IF(AND(ISNUMBER($A224),ISNUMBER(CW$1)),IF(OFFSET(CountryData!$A$1,'Quality check'!$A224-1,'Quality check'!CW$1-1)=0,"",OFFSET(CountryData!$A$1,'Quality check'!$A224-1,'Quality check'!CW$1-1)),"")</f>
        <v/>
      </c>
      <c r="CX224" s="203" t="str">
        <f ca="1">IF(AND(ISNUMBER($A224),ISNUMBER(CX$1)),IF(OFFSET(CountryData!$A$1,'Quality check'!$A224-1,'Quality check'!CX$1-1)=0,"",OFFSET(CountryData!$A$1,'Quality check'!$A224-1,'Quality check'!CX$1-1)),"")</f>
        <v/>
      </c>
      <c r="CY224" s="203" t="str">
        <f ca="1">IF(AND(ISNUMBER($A224),ISNUMBER(CY$1)),IF(OFFSET(CountryData!$A$1,'Quality check'!$A224-1,'Quality check'!CY$1-1)=0,"",OFFSET(CountryData!$A$1,'Quality check'!$A224-1,'Quality check'!CY$1-1)),"")</f>
        <v/>
      </c>
      <c r="CZ224" s="308" t="str">
        <f ca="1">IF(AND(ISNUMBER($A224),ISNUMBER(CZ$1)),IF(OFFSET(CountryData!$A$1,'Quality check'!$A224-1,'Quality check'!CZ$1-1)=0,"",OFFSET(CountryData!$A$1,'Quality check'!$A224-1,'Quality check'!CZ$1-1)),"")</f>
        <v/>
      </c>
      <c r="DA224" s="308" t="str">
        <f ca="1">IF(AND(ISNUMBER($A224),ISNUMBER(DA$1)),IF(OFFSET(CountryData!$A$1,'Quality check'!$A224-1,'Quality check'!DA$1-1)=0,"",OFFSET(CountryData!$A$1,'Quality check'!$A224-1,'Quality check'!DA$1-1)),"")</f>
        <v/>
      </c>
      <c r="DB224" s="202" t="str">
        <f ca="1">IF(AND(ISNUMBER($A224),ISNUMBER(DB$1)),IF(OFFSET(CountryData!$A$1,'Quality check'!$A224-1,'Quality check'!DB$1-1)=0,"",OFFSET(CountryData!$A$1,'Quality check'!$A224-1,'Quality check'!DB$1-1)),"")</f>
        <v/>
      </c>
      <c r="DC224" s="308" t="str">
        <f ca="1">IF(AND(ISNUMBER($A224),ISNUMBER(DC$1)),IF(OFFSET(CountryData!$A$1,'Quality check'!$A224-1,'Quality check'!DC$1-1)=0,"",OFFSET(CountryData!$A$1,'Quality check'!$A224-1,'Quality check'!DC$1-1)),"")</f>
        <v/>
      </c>
      <c r="DD224" s="308" t="str">
        <f ca="1">IF(AND(ISNUMBER($A224),ISNUMBER(DD$1)),IF(OFFSET(CountryData!$A$1,'Quality check'!$A224-1,'Quality check'!DD$1-1)=0,"",OFFSET(CountryData!$A$1,'Quality check'!$A224-1,'Quality check'!DD$1-1)),"")</f>
        <v/>
      </c>
      <c r="DE224" s="202" t="str">
        <f ca="1">IF(AND(ISNUMBER($A224),ISNUMBER(DE$1)),IF(OFFSET(CountryData!$A$1,'Quality check'!$A224-1,'Quality check'!DE$1-1)=0,"",OFFSET(CountryData!$A$1,'Quality check'!$A224-1,'Quality check'!DE$1-1)),"")</f>
        <v/>
      </c>
      <c r="DF224" s="203" t="str">
        <f ca="1">IF(AND(ISNUMBER($A224),ISNUMBER(DF$1)),IF(OFFSET(CountryData!$A$1,'Quality check'!$A224-1,'Quality check'!DF$1-1)=0,"",OFFSET(CountryData!$A$1,'Quality check'!$A224-1,'Quality check'!DF$1-1)),"")</f>
        <v/>
      </c>
      <c r="DG224" s="308" t="str">
        <f ca="1">IF(AND(ISNUMBER($A224),ISNUMBER(DG$1)),IF(OFFSET(CountryData!$A$1,'Quality check'!$A224-1,'Quality check'!DG$1-1)=0,"",OFFSET(CountryData!$A$1,'Quality check'!$A224-1,'Quality check'!DG$1-1)),"")</f>
        <v/>
      </c>
      <c r="DH224" s="203" t="str">
        <f ca="1">IF(AND(ISNUMBER($A224),ISNUMBER(DH$1)),IF(OFFSET(CountryData!$A$1,'Quality check'!$A224-1,'Quality check'!DH$1-1)=0,"",OFFSET(CountryData!$A$1,'Quality check'!$A224-1,'Quality check'!DH$1-1)),"")</f>
        <v/>
      </c>
      <c r="DI224" s="308" t="str">
        <f ca="1">IF(AND(ISNUMBER($A224),ISNUMBER(DI$1)),IF(OFFSET(CountryData!$A$1,'Quality check'!$A224-1,'Quality check'!DI$1-1)=0,"",OFFSET(CountryData!$A$1,'Quality check'!$A224-1,'Quality check'!DI$1-1)),"")</f>
        <v/>
      </c>
      <c r="DJ224" s="308" t="str">
        <f ca="1">IF(AND(ISNUMBER($A224),ISNUMBER(DJ$1)),IF(OFFSET(CountryData!$A$1,'Quality check'!$A224-1,'Quality check'!DJ$1-1)=0,"",OFFSET(CountryData!$A$1,'Quality check'!$A224-1,'Quality check'!DJ$1-1)),"")</f>
        <v/>
      </c>
      <c r="DK224" s="203" t="str">
        <f ca="1">IF(AND(ISNUMBER($A224),ISNUMBER(DK$1)),IF(OFFSET(CountryData!$A$1,'Quality check'!$A224-1,'Quality check'!DK$1-1)=0,"",OFFSET(CountryData!$A$1,'Quality check'!$A224-1,'Quality check'!DK$1-1)),"")</f>
        <v/>
      </c>
      <c r="DL224" s="203" t="str">
        <f ca="1">IF(AND(ISNUMBER($A224),ISNUMBER(DL$1)),IF(OFFSET(CountryData!$A$1,'Quality check'!$A224-1,'Quality check'!DL$1-1)=0,"",OFFSET(CountryData!$A$1,'Quality check'!$A224-1,'Quality check'!DL$1-1)),"")</f>
        <v/>
      </c>
      <c r="DM224" s="203" t="str">
        <f ca="1">IF(AND(ISNUMBER($A224),ISNUMBER(DM$1)),IF(OFFSET(CountryData!$A$1,'Quality check'!$A224-1,'Quality check'!DM$1-1)=0,"",OFFSET(CountryData!$A$1,'Quality check'!$A224-1,'Quality check'!DM$1-1)),"")</f>
        <v/>
      </c>
      <c r="DN224" s="203" t="str">
        <f ca="1">IF(AND(ISNUMBER($A224),ISNUMBER(DN$1)),IF(OFFSET(CountryData!$A$1,'Quality check'!$A224-1,'Quality check'!DN$1-1)=0,"",OFFSET(CountryData!$A$1,'Quality check'!$A224-1,'Quality check'!DN$1-1)),"")</f>
        <v/>
      </c>
      <c r="DO224" t="str">
        <f ca="1">IF(AND(ISNUMBER($A224),ISNUMBER(DO$1)),IF(OFFSET(CountryData!$A$1,'Quality check'!$A224-1,'Quality check'!DO$1-1)=0,"",OFFSET(CountryData!$A$1,'Quality check'!$A224-1,'Quality check'!DO$1-1)),"")</f>
        <v/>
      </c>
      <c r="DP224" t="str">
        <f ca="1">IF(AND(ISNUMBER($A224),ISNUMBER(DP$1)),IF(OFFSET(CountryData!$A$1,'Quality check'!$A224-1,'Quality check'!DP$1-1)=0,"",OFFSET(CountryData!$A$1,'Quality check'!$A224-1,'Quality check'!DP$1-1)),"")</f>
        <v/>
      </c>
      <c r="EF224" t="str">
        <f t="shared" si="20"/>
        <v/>
      </c>
      <c r="EG224" t="str">
        <f t="shared" si="21"/>
        <v/>
      </c>
      <c r="EH224" t="str">
        <f t="shared" si="19"/>
        <v/>
      </c>
    </row>
    <row r="225" spans="1:138" x14ac:dyDescent="0.25">
      <c r="A225" s="114" t="str">
        <f>IF(ISNUMBER(MATCH(C225,CountryData!$EM:$EM,0)),MATCH(C225,CountryData!$EM:$EM,0),"")</f>
        <v/>
      </c>
      <c r="F225" s="203" t="str">
        <f ca="1">IF(AND(ISNUMBER($A225),ISNUMBER(F$1)),IF(OFFSET(CountryData!$A$1,'Quality check'!$A225-1,'Quality check'!F$1-1)=0,"",OFFSET(CountryData!$A$1,'Quality check'!$A225-1,'Quality check'!F$1-1)),"")</f>
        <v/>
      </c>
      <c r="G225" s="203" t="str">
        <f ca="1">IF(AND(ISNUMBER($A225),ISNUMBER(G$1)),IF(OFFSET(CountryData!$A$1,'Quality check'!$A225-1,'Quality check'!G$1-1)=0,"",OFFSET(CountryData!$A$1,'Quality check'!$A225-1,'Quality check'!G$1-1)),"")</f>
        <v/>
      </c>
      <c r="H225" s="202" t="str">
        <f ca="1">IF(AND(ISNUMBER($A225),ISNUMBER(H$1)),IF(OFFSET(CountryData!$A$1,'Quality check'!$A225-1,'Quality check'!H$1-1)=0,"",OFFSET(CountryData!$A$1,'Quality check'!$A225-1,'Quality check'!H$1-1)),"")</f>
        <v/>
      </c>
      <c r="I225" s="202" t="str">
        <f ca="1">IF(AND(ISNUMBER($A225),ISNUMBER(I$1)),IF(OFFSET(CountryData!$A$1,'Quality check'!$A225-1,'Quality check'!I$1-1)=0,"",OFFSET(CountryData!$A$1,'Quality check'!$A225-1,'Quality check'!I$1-1)),"")</f>
        <v/>
      </c>
      <c r="J225" s="203" t="str">
        <f ca="1">IF(AND(ISNUMBER($A225),ISNUMBER(J$1)),IF(OFFSET(CountryData!$A$1,'Quality check'!$A225-1,'Quality check'!J$1-1)=0,"",OFFSET(CountryData!$A$1,'Quality check'!$A225-1,'Quality check'!J$1-1)),"")</f>
        <v/>
      </c>
      <c r="K225" s="203" t="str">
        <f ca="1">IF(AND(ISNUMBER($A225),ISNUMBER(K$1)),IF(OFFSET(CountryData!$A$1,'Quality check'!$A225-1,'Quality check'!K$1-1)=0,"",OFFSET(CountryData!$A$1,'Quality check'!$A225-1,'Quality check'!K$1-1)),"")</f>
        <v/>
      </c>
      <c r="L225" s="203" t="str">
        <f ca="1">IF(AND(ISNUMBER($A225),ISNUMBER(L$1)),IF(OFFSET(CountryData!$A$1,'Quality check'!$A225-1,'Quality check'!L$1-1)=0,"",OFFSET(CountryData!$A$1,'Quality check'!$A225-1,'Quality check'!L$1-1)),"")</f>
        <v/>
      </c>
      <c r="M225" s="203" t="str">
        <f ca="1">IF(AND(ISNUMBER($A225),ISNUMBER(M$1)),IF(OFFSET(CountryData!$A$1,'Quality check'!$A225-1,'Quality check'!M$1-1)=0,"",OFFSET(CountryData!$A$1,'Quality check'!$A225-1,'Quality check'!M$1-1)),"")</f>
        <v/>
      </c>
      <c r="N225" s="203" t="str">
        <f ca="1">IF(AND(ISNUMBER($A225),ISNUMBER(N$1)),IF(OFFSET(CountryData!$A$1,'Quality check'!$A225-1,'Quality check'!N$1-1)=0,"",OFFSET(CountryData!$A$1,'Quality check'!$A225-1,'Quality check'!N$1-1)),"")</f>
        <v/>
      </c>
      <c r="O225" s="203" t="str">
        <f ca="1">IF(AND(ISNUMBER($A225),ISNUMBER(O$1)),IF(OFFSET(CountryData!$A$1,'Quality check'!$A225-1,'Quality check'!O$1-1)=0,"",OFFSET(CountryData!$A$1,'Quality check'!$A225-1,'Quality check'!O$1-1)),"")</f>
        <v/>
      </c>
      <c r="P225" s="203" t="str">
        <f ca="1">IF(AND(ISNUMBER($A225),ISNUMBER(P$1)),IF(OFFSET(CountryData!$A$1,'Quality check'!$A225-1,'Quality check'!P$1-1)=0,"",OFFSET(CountryData!$A$1,'Quality check'!$A225-1,'Quality check'!P$1-1)),"")</f>
        <v/>
      </c>
      <c r="Q225" s="203" t="str">
        <f ca="1">IF(AND(ISNUMBER($A225),ISNUMBER(Q$1)),IF(OFFSET(CountryData!$A$1,'Quality check'!$A225-1,'Quality check'!Q$1-1)=0,"",OFFSET(CountryData!$A$1,'Quality check'!$A225-1,'Quality check'!Q$1-1)),"")</f>
        <v/>
      </c>
      <c r="R225" s="203" t="str">
        <f ca="1">IF(AND(ISNUMBER($A225),ISNUMBER(R$1)),IF(OFFSET(CountryData!$A$1,'Quality check'!$A225-1,'Quality check'!R$1-1)=0,"",OFFSET(CountryData!$A$1,'Quality check'!$A225-1,'Quality check'!R$1-1)),"")</f>
        <v/>
      </c>
      <c r="S225" s="203" t="str">
        <f ca="1">IF(AND(ISNUMBER($A225),ISNUMBER(S$1)),IF(OFFSET(CountryData!$A$1,'Quality check'!$A225-1,'Quality check'!S$1-1)=0,"",OFFSET(CountryData!$A$1,'Quality check'!$A225-1,'Quality check'!S$1-1)),"")</f>
        <v/>
      </c>
      <c r="T225" s="202" t="str">
        <f ca="1">IF(AND(ISNUMBER($A225),ISNUMBER(T$1)),IF(OFFSET(CountryData!$A$1,'Quality check'!$A225-1,'Quality check'!T$1-1)=0,"",OFFSET(CountryData!$A$1,'Quality check'!$A225-1,'Quality check'!T$1-1)),"")</f>
        <v/>
      </c>
      <c r="U225" s="203" t="str">
        <f ca="1">IF(AND(ISNUMBER($A225),ISNUMBER(U$1)),IF(OFFSET(CountryData!$A$1,'Quality check'!$A225-1,'Quality check'!U$1-1)=0,"",OFFSET(CountryData!$A$1,'Quality check'!$A225-1,'Quality check'!U$1-1)),"")</f>
        <v/>
      </c>
      <c r="V225" s="203" t="str">
        <f ca="1">IF(AND(ISNUMBER($A225),ISNUMBER(V$1)),IF(OFFSET(CountryData!$A$1,'Quality check'!$A225-1,'Quality check'!V$1-1)=0,"",OFFSET(CountryData!$A$1,'Quality check'!$A225-1,'Quality check'!V$1-1)),"")</f>
        <v/>
      </c>
      <c r="W225" s="202" t="str">
        <f ca="1">IF(AND(ISNUMBER($A225),ISNUMBER(W$1)),IF(OFFSET(CountryData!$A$1,'Quality check'!$A225-1,'Quality check'!W$1-1)=0,"",OFFSET(CountryData!$A$1,'Quality check'!$A225-1,'Quality check'!W$1-1)),"")</f>
        <v/>
      </c>
      <c r="X225" s="202" t="str">
        <f ca="1">IF(AND(ISNUMBER($A225),ISNUMBER(X$1)),IF(OFFSET(CountryData!$A$1,'Quality check'!$A225-1,'Quality check'!X$1-1)=0,"",OFFSET(CountryData!$A$1,'Quality check'!$A225-1,'Quality check'!X$1-1)),"")</f>
        <v/>
      </c>
      <c r="Y225" s="202" t="str">
        <f ca="1">IF(AND(ISNUMBER($A225),ISNUMBER(Y$1)),IF(OFFSET(CountryData!$A$1,'Quality check'!$A225-1,'Quality check'!Y$1-1)=0,"",OFFSET(CountryData!$A$1,'Quality check'!$A225-1,'Quality check'!Y$1-1)),"")</f>
        <v/>
      </c>
      <c r="Z225" s="202" t="str">
        <f ca="1">IF(AND(ISNUMBER($A225),ISNUMBER(Z$1)),IF(OFFSET(CountryData!$A$1,'Quality check'!$A225-1,'Quality check'!Z$1-1)=0,"",OFFSET(CountryData!$A$1,'Quality check'!$A225-1,'Quality check'!Z$1-1)),"")</f>
        <v/>
      </c>
      <c r="AA225" s="203" t="str">
        <f ca="1">IF(AND(ISNUMBER($A225),ISNUMBER(AA$1)),IF(OFFSET(CountryData!$A$1,'Quality check'!$A225-1,'Quality check'!AA$1-1)=0,"",OFFSET(CountryData!$A$1,'Quality check'!$A225-1,'Quality check'!AA$1-1)),"")</f>
        <v/>
      </c>
      <c r="AB225" s="203" t="str">
        <f ca="1">IF(AND(ISNUMBER($A225),ISNUMBER(AB$1)),IF(OFFSET(CountryData!$A$1,'Quality check'!$A225-1,'Quality check'!AB$1-1)=0,"",OFFSET(CountryData!$A$1,'Quality check'!$A225-1,'Quality check'!AB$1-1)),"")</f>
        <v/>
      </c>
      <c r="AC225" s="203" t="str">
        <f ca="1">IF(AND(ISNUMBER($A225),ISNUMBER(AC$1)),IF(OFFSET(CountryData!$A$1,'Quality check'!$A225-1,'Quality check'!AC$1-1)=0,"",OFFSET(CountryData!$A$1,'Quality check'!$A225-1,'Quality check'!AC$1-1)),"")</f>
        <v/>
      </c>
      <c r="AD225" s="203" t="str">
        <f ca="1">IF(AND(ISNUMBER($A225),ISNUMBER(AD$1)),IF(OFFSET(CountryData!$A$1,'Quality check'!$A225-1,'Quality check'!AD$1-1)=0,"",OFFSET(CountryData!$A$1,'Quality check'!$A225-1,'Quality check'!AD$1-1)),"")</f>
        <v/>
      </c>
      <c r="AE225" s="202" t="str">
        <f ca="1">IF(AND(ISNUMBER($A225),ISNUMBER(AE$1)),IF(OFFSET(CountryData!$A$1,'Quality check'!$A225-1,'Quality check'!AE$1-1)=0,"",OFFSET(CountryData!$A$1,'Quality check'!$A225-1,'Quality check'!AE$1-1)),"")</f>
        <v/>
      </c>
      <c r="AF225" s="308" t="str">
        <f ca="1">IF(AND(ISNUMBER($A225),ISNUMBER(AF$1)),IF(OFFSET(CountryData!$A$1,'Quality check'!$A225-1,'Quality check'!AF$1-1)=0,"",OFFSET(CountryData!$A$1,'Quality check'!$A225-1,'Quality check'!AF$1-1)),"")</f>
        <v/>
      </c>
      <c r="AG225" s="203" t="str">
        <f ca="1">IF(AND(ISNUMBER($A225),ISNUMBER(AG$1)),IF(OFFSET(CountryData!$A$1,'Quality check'!$A225-1,'Quality check'!AG$1-1)=0,"",OFFSET(CountryData!$A$1,'Quality check'!$A225-1,'Quality check'!AG$1-1)),"")</f>
        <v/>
      </c>
      <c r="AH225" s="203" t="str">
        <f ca="1">IF(AND(ISNUMBER($A225),ISNUMBER(AH$1)),IF(OFFSET(CountryData!$A$1,'Quality check'!$A225-1,'Quality check'!AH$1-1)=0,"",OFFSET(CountryData!$A$1,'Quality check'!$A225-1,'Quality check'!AH$1-1)),"")</f>
        <v/>
      </c>
      <c r="AI225" s="203" t="str">
        <f ca="1">IF(AND(ISNUMBER($A225),ISNUMBER(AI$1)),IF(OFFSET(CountryData!$A$1,'Quality check'!$A225-1,'Quality check'!AI$1-1)=0,"",OFFSET(CountryData!$A$1,'Quality check'!$A225-1,'Quality check'!AI$1-1)),"")</f>
        <v/>
      </c>
      <c r="AJ225" s="202" t="str">
        <f ca="1">IF(AND(ISNUMBER($A225),ISNUMBER(AJ$1)),IF(OFFSET(CountryData!$A$1,'Quality check'!$A225-1,'Quality check'!AJ$1-1)=0,"",OFFSET(CountryData!$A$1,'Quality check'!$A225-1,'Quality check'!AJ$1-1)),"")</f>
        <v/>
      </c>
      <c r="AK225" s="202" t="str">
        <f ca="1">IF(AND(ISNUMBER($A225),ISNUMBER(AK$1)),IF(OFFSET(CountryData!$A$1,'Quality check'!$A225-1,'Quality check'!AK$1-1)=0,"",OFFSET(CountryData!$A$1,'Quality check'!$A225-1,'Quality check'!AK$1-1)),"")</f>
        <v/>
      </c>
      <c r="AL225" s="202" t="str">
        <f ca="1">IF(AND(ISNUMBER($A225),ISNUMBER(AL$1)),IF(OFFSET(CountryData!$A$1,'Quality check'!$A225-1,'Quality check'!AL$1-1)=0,"",OFFSET(CountryData!$A$1,'Quality check'!$A225-1,'Quality check'!AL$1-1)),"")</f>
        <v/>
      </c>
      <c r="AM225" s="202" t="str">
        <f ca="1">IF(AND(ISNUMBER($A225),ISNUMBER(AM$1)),IF(OFFSET(CountryData!$A$1,'Quality check'!$A225-1,'Quality check'!AM$1-1)=0,"",OFFSET(CountryData!$A$1,'Quality check'!$A225-1,'Quality check'!AM$1-1)),"")</f>
        <v/>
      </c>
      <c r="AN225" s="202" t="str">
        <f ca="1">IF(AND(ISNUMBER($A225),ISNUMBER(AN$1)),IF(OFFSET(CountryData!$A$1,'Quality check'!$A225-1,'Quality check'!AN$1-1)=0,"",OFFSET(CountryData!$A$1,'Quality check'!$A225-1,'Quality check'!AN$1-1)),"")</f>
        <v/>
      </c>
      <c r="AO225" s="203" t="str">
        <f ca="1">IF(AND(ISNUMBER($A225),ISNUMBER(AO$1)),IF(OFFSET(CountryData!$A$1,'Quality check'!$A225-1,'Quality check'!AO$1-1)=0,"",OFFSET(CountryData!$A$1,'Quality check'!$A225-1,'Quality check'!AO$1-1)),"")</f>
        <v/>
      </c>
      <c r="AP225" s="203" t="str">
        <f ca="1">IF(AND(ISNUMBER($A225),ISNUMBER(AP$1)),IF(OFFSET(CountryData!$A$1,'Quality check'!$A225-1,'Quality check'!AP$1-1)=0,"",OFFSET(CountryData!$A$1,'Quality check'!$A225-1,'Quality check'!AP$1-1)),"")</f>
        <v/>
      </c>
      <c r="AQ225" s="202" t="str">
        <f ca="1">IF(AND(ISNUMBER($A225),ISNUMBER(AQ$1)),IF(OFFSET(CountryData!$A$1,'Quality check'!$A225-1,'Quality check'!AQ$1-1)=0,"",OFFSET(CountryData!$A$1,'Quality check'!$A225-1,'Quality check'!AQ$1-1)),"")</f>
        <v/>
      </c>
      <c r="AR225" s="202" t="str">
        <f ca="1">IF(AND(ISNUMBER($A225),ISNUMBER(AR$1)),IF(OFFSET(CountryData!$A$1,'Quality check'!$A225-1,'Quality check'!AR$1-1)=0,"",OFFSET(CountryData!$A$1,'Quality check'!$A225-1,'Quality check'!AR$1-1)),"")</f>
        <v/>
      </c>
      <c r="AS225" s="202" t="str">
        <f ca="1">IF(AND(ISNUMBER($A225),ISNUMBER(AS$1)),IF(OFFSET(CountryData!$A$1,'Quality check'!$A225-1,'Quality check'!AS$1-1)=0,"",OFFSET(CountryData!$A$1,'Quality check'!$A225-1,'Quality check'!AS$1-1)),"")</f>
        <v/>
      </c>
      <c r="AT225" s="202" t="str">
        <f ca="1">IF(AND(ISNUMBER($A225),ISNUMBER(AT$1)),IF(OFFSET(CountryData!$A$1,'Quality check'!$A225-1,'Quality check'!AT$1-1)=0,"",OFFSET(CountryData!$A$1,'Quality check'!$A225-1,'Quality check'!AT$1-1)),"")</f>
        <v/>
      </c>
      <c r="AU225" s="202" t="str">
        <f ca="1">IF(AND(ISNUMBER($A225),ISNUMBER(AU$1)),IF(OFFSET(CountryData!$A$1,'Quality check'!$A225-1,'Quality check'!AU$1-1)=0,"",OFFSET(CountryData!$A$1,'Quality check'!$A225-1,'Quality check'!AU$1-1)),"")</f>
        <v/>
      </c>
      <c r="AV225" s="202" t="str">
        <f ca="1">IF(AND(ISNUMBER($A225),ISNUMBER(AV$1)),IF(OFFSET(CountryData!$A$1,'Quality check'!$A225-1,'Quality check'!AV$1-1)=0,"",OFFSET(CountryData!$A$1,'Quality check'!$A225-1,'Quality check'!AV$1-1)),"")</f>
        <v/>
      </c>
      <c r="AW225" s="203" t="str">
        <f ca="1">IF(AND(ISNUMBER($A225),ISNUMBER(AW$1)),IF(OFFSET(CountryData!$A$1,'Quality check'!$A225-1,'Quality check'!AW$1-1)=0,"",OFFSET(CountryData!$A$1,'Quality check'!$A225-1,'Quality check'!AW$1-1)),"")</f>
        <v/>
      </c>
      <c r="AX225" s="203" t="str">
        <f ca="1">IF(AND(ISNUMBER($A225),ISNUMBER(AX$1)),IF(OFFSET(CountryData!$A$1,'Quality check'!$A225-1,'Quality check'!AX$1-1)=0,"",OFFSET(CountryData!$A$1,'Quality check'!$A225-1,'Quality check'!AX$1-1)),"")</f>
        <v/>
      </c>
      <c r="AY225" s="202" t="str">
        <f ca="1">IF(AND(ISNUMBER($A225),ISNUMBER(AY$1)),IF(OFFSET(CountryData!$A$1,'Quality check'!$A225-1,'Quality check'!AY$1-1)=0,"",OFFSET(CountryData!$A$1,'Quality check'!$A225-1,'Quality check'!AY$1-1)),"")</f>
        <v/>
      </c>
      <c r="AZ225" s="202" t="str">
        <f ca="1">IF(AND(ISNUMBER($A225),ISNUMBER(AZ$1)),IF(OFFSET(CountryData!$A$1,'Quality check'!$A225-1,'Quality check'!AZ$1-1)=0,"",OFFSET(CountryData!$A$1,'Quality check'!$A225-1,'Quality check'!AZ$1-1)),"")</f>
        <v/>
      </c>
      <c r="BA225" s="202" t="str">
        <f ca="1">IF(AND(ISNUMBER($A225),ISNUMBER(BA$1)),IF(OFFSET(CountryData!$A$1,'Quality check'!$A225-1,'Quality check'!BA$1-1)=0,"",OFFSET(CountryData!$A$1,'Quality check'!$A225-1,'Quality check'!BA$1-1)),"")</f>
        <v/>
      </c>
      <c r="BB225" s="202" t="str">
        <f ca="1">IF(AND(ISNUMBER($A225),ISNUMBER(BB$1)),IF(OFFSET(CountryData!$A$1,'Quality check'!$A225-1,'Quality check'!BB$1-1)=0,"",OFFSET(CountryData!$A$1,'Quality check'!$A225-1,'Quality check'!BB$1-1)),"")</f>
        <v/>
      </c>
      <c r="BC225" s="202" t="str">
        <f ca="1">IF(AND(ISNUMBER($A225),ISNUMBER(BC$1)),IF(OFFSET(CountryData!$A$1,'Quality check'!$A225-1,'Quality check'!BC$1-1)=0,"",OFFSET(CountryData!$A$1,'Quality check'!$A225-1,'Quality check'!BC$1-1)),"")</f>
        <v/>
      </c>
      <c r="BD225" s="313" t="str">
        <f ca="1">IF(AND(ISNUMBER($A225),ISNUMBER(BD$1)),IF(OFFSET(CountryData!$A$1,'Quality check'!$A225-1,'Quality check'!BD$1-1)=0,"",OFFSET(CountryData!$A$1,'Quality check'!$A225-1,'Quality check'!BD$1-1)),"")</f>
        <v/>
      </c>
      <c r="BE225" s="313" t="str">
        <f ca="1">IF(AND(ISNUMBER($A225),ISNUMBER(BE$1)),IF(OFFSET(CountryData!$A$1,'Quality check'!$A225-1,'Quality check'!BE$1-1)=0,"",OFFSET(CountryData!$A$1,'Quality check'!$A225-1,'Quality check'!BE$1-1)),"")</f>
        <v/>
      </c>
      <c r="BF225" s="313" t="str">
        <f ca="1">IF(AND(ISNUMBER($A225),ISNUMBER(BF$1)),IF(OFFSET(CountryData!$A$1,'Quality check'!$A225-1,'Quality check'!BF$1-1)=0,"",OFFSET(CountryData!$A$1,'Quality check'!$A225-1,'Quality check'!BF$1-1)),"")</f>
        <v/>
      </c>
      <c r="BG225" s="203" t="str">
        <f ca="1">IF(AND(ISNUMBER($A225),ISNUMBER(BG$1)),IF(OFFSET(CountryData!$A$1,'Quality check'!$A225-1,'Quality check'!BG$1-1)=0,"",OFFSET(CountryData!$A$1,'Quality check'!$A225-1,'Quality check'!BG$1-1)),"")</f>
        <v/>
      </c>
      <c r="BH225" s="202" t="str">
        <f ca="1">IF(AND(ISNUMBER($A225),ISNUMBER(BH$1)),IF(OFFSET(CountryData!$A$1,'Quality check'!$A225-1,'Quality check'!BH$1-1)=0,"",OFFSET(CountryData!$A$1,'Quality check'!$A225-1,'Quality check'!BH$1-1)),"")</f>
        <v/>
      </c>
      <c r="BI225" s="203" t="str">
        <f ca="1">IF(AND(ISNUMBER($A225),ISNUMBER(BI$1)),IF(OFFSET(CountryData!$A$1,'Quality check'!$A225-1,'Quality check'!BI$1-1)=0,"",OFFSET(CountryData!$A$1,'Quality check'!$A225-1,'Quality check'!BI$1-1)),"")</f>
        <v/>
      </c>
      <c r="BJ225" s="202" t="str">
        <f ca="1">IF(AND(ISNUMBER($A225),ISNUMBER(BJ$1)),IF(OFFSET(CountryData!$A$1,'Quality check'!$A225-1,'Quality check'!BJ$1-1)=0,"",OFFSET(CountryData!$A$1,'Quality check'!$A225-1,'Quality check'!BJ$1-1)),"")</f>
        <v/>
      </c>
      <c r="BK225" s="202" t="str">
        <f ca="1">IF(AND(ISNUMBER($A225),ISNUMBER(BK$1)),IF(OFFSET(CountryData!$A$1,'Quality check'!$A225-1,'Quality check'!BK$1-1)=0,"",OFFSET(CountryData!$A$1,'Quality check'!$A225-1,'Quality check'!BK$1-1)),"")</f>
        <v/>
      </c>
      <c r="BL225" s="308" t="str">
        <f ca="1">IF(AND(ISNUMBER($A225),ISNUMBER(BL$1)),IF(OFFSET(CountryData!$A$1,'Quality check'!$A225-1,'Quality check'!BL$1-1)=0,"",OFFSET(CountryData!$A$1,'Quality check'!$A225-1,'Quality check'!BL$1-1)),"")</f>
        <v/>
      </c>
      <c r="BM225" s="308" t="str">
        <f ca="1">IF(AND(ISNUMBER($A225),ISNUMBER(BM$1)),IF(OFFSET(CountryData!$A$1,'Quality check'!$A225-1,'Quality check'!BM$1-1)=0,"",OFFSET(CountryData!$A$1,'Quality check'!$A225-1,'Quality check'!BM$1-1)),"")</f>
        <v/>
      </c>
      <c r="BN225" s="308" t="str">
        <f ca="1">IF(AND(ISNUMBER($A225),ISNUMBER(BN$1)),IF(OFFSET(CountryData!$A$1,'Quality check'!$A225-1,'Quality check'!BN$1-1)=0,"",OFFSET(CountryData!$A$1,'Quality check'!$A225-1,'Quality check'!BN$1-1)),"")</f>
        <v/>
      </c>
      <c r="BO225" s="308" t="str">
        <f ca="1">IF(AND(ISNUMBER($A225),ISNUMBER(BO$1)),IF(OFFSET(CountryData!$A$1,'Quality check'!$A225-1,'Quality check'!BO$1-1)=0,"",OFFSET(CountryData!$A$1,'Quality check'!$A225-1,'Quality check'!BO$1-1)),"")</f>
        <v/>
      </c>
      <c r="BP225" s="308" t="str">
        <f ca="1">IF(AND(ISNUMBER($A225),ISNUMBER(BP$1)),IF(OFFSET(CountryData!$A$1,'Quality check'!$A225-1,'Quality check'!BP$1-1)=0,"",OFFSET(CountryData!$A$1,'Quality check'!$A225-1,'Quality check'!BP$1-1)),"")</f>
        <v/>
      </c>
      <c r="BQ225" s="308" t="str">
        <f ca="1">IF(AND(ISNUMBER($A225),ISNUMBER(BQ$1)),IF(OFFSET(CountryData!$A$1,'Quality check'!$A225-1,'Quality check'!BQ$1-1)=0,"",OFFSET(CountryData!$A$1,'Quality check'!$A225-1,'Quality check'!BQ$1-1)),"")</f>
        <v/>
      </c>
      <c r="BR225" s="308" t="str">
        <f ca="1">IF(AND(ISNUMBER($A225),ISNUMBER(BR$1)),IF(OFFSET(CountryData!$A$1,'Quality check'!$A225-1,'Quality check'!BR$1-1)=0,"",OFFSET(CountryData!$A$1,'Quality check'!$A225-1,'Quality check'!BR$1-1)),"")</f>
        <v/>
      </c>
      <c r="BS225" s="308" t="str">
        <f ca="1">IF(AND(ISNUMBER($A225),ISNUMBER(BS$1)),IF(OFFSET(CountryData!$A$1,'Quality check'!$A225-1,'Quality check'!BS$1-1)=0,"",OFFSET(CountryData!$A$1,'Quality check'!$A225-1,'Quality check'!BS$1-1)),"")</f>
        <v/>
      </c>
      <c r="BT225" s="308" t="str">
        <f ca="1">IF(AND(ISNUMBER($A225),ISNUMBER(BT$1)),IF(OFFSET(CountryData!$A$1,'Quality check'!$A225-1,'Quality check'!BT$1-1)=0,"",OFFSET(CountryData!$A$1,'Quality check'!$A225-1,'Quality check'!BT$1-1)),"")</f>
        <v/>
      </c>
      <c r="BU225" s="308" t="str">
        <f ca="1">IF(AND(ISNUMBER($A225),ISNUMBER(BU$1)),IF(OFFSET(CountryData!$A$1,'Quality check'!$A225-1,'Quality check'!BU$1-1)=0,"",OFFSET(CountryData!$A$1,'Quality check'!$A225-1,'Quality check'!BU$1-1)),"")</f>
        <v/>
      </c>
      <c r="BV225" s="308" t="str">
        <f ca="1">IF(AND(ISNUMBER($A225),ISNUMBER(BV$1)),IF(OFFSET(CountryData!$A$1,'Quality check'!$A225-1,'Quality check'!BV$1-1)=0,"",OFFSET(CountryData!$A$1,'Quality check'!$A225-1,'Quality check'!BV$1-1)),"")</f>
        <v/>
      </c>
      <c r="BW225" s="308" t="str">
        <f ca="1">IF(AND(ISNUMBER($A225),ISNUMBER(BW$1)),IF(OFFSET(CountryData!$A$1,'Quality check'!$A225-1,'Quality check'!BW$1-1)=0,"",OFFSET(CountryData!$A$1,'Quality check'!$A225-1,'Quality check'!BW$1-1)),"")</f>
        <v/>
      </c>
      <c r="BX225" s="202" t="str">
        <f ca="1">IF(AND(ISNUMBER($A225),ISNUMBER(BX$1)),IF(OFFSET(CountryData!$A$1,'Quality check'!$A225-1,'Quality check'!BX$1-1)=0,"",OFFSET(CountryData!$A$1,'Quality check'!$A225-1,'Quality check'!BX$1-1)),"")</f>
        <v/>
      </c>
      <c r="BY225" s="308" t="str">
        <f ca="1">IF(AND(ISNUMBER($A225),ISNUMBER(BY$1)),IF(OFFSET(CountryData!$A$1,'Quality check'!$A225-1,'Quality check'!BY$1-1)=0,"",OFFSET(CountryData!$A$1,'Quality check'!$A225-1,'Quality check'!BY$1-1)),"")</f>
        <v/>
      </c>
      <c r="BZ225" s="308" t="str">
        <f ca="1">IF(AND(ISNUMBER($A225),ISNUMBER(BZ$1)),IF(OFFSET(CountryData!$A$1,'Quality check'!$A225-1,'Quality check'!BZ$1-1)=0,"",OFFSET(CountryData!$A$1,'Quality check'!$A225-1,'Quality check'!BZ$1-1)),"")</f>
        <v/>
      </c>
      <c r="CA225" s="308" t="str">
        <f ca="1">IF(AND(ISNUMBER($A225),ISNUMBER(CA$1)),IF(OFFSET(CountryData!$A$1,'Quality check'!$A225-1,'Quality check'!CA$1-1)=0,"",OFFSET(CountryData!$A$1,'Quality check'!$A225-1,'Quality check'!CA$1-1)),"")</f>
        <v/>
      </c>
      <c r="CB225" s="308" t="str">
        <f ca="1">IF(AND(ISNUMBER($A225),ISNUMBER(CB$1)),IF(OFFSET(CountryData!$A$1,'Quality check'!$A225-1,'Quality check'!CB$1-1)=0,"",OFFSET(CountryData!$A$1,'Quality check'!$A225-1,'Quality check'!CB$1-1)),"")</f>
        <v/>
      </c>
      <c r="CC225" s="308" t="str">
        <f ca="1">IF(AND(ISNUMBER($A225),ISNUMBER(CC$1)),IF(OFFSET(CountryData!$A$1,'Quality check'!$A225-1,'Quality check'!CC$1-1)=0,"",OFFSET(CountryData!$A$1,'Quality check'!$A225-1,'Quality check'!CC$1-1)),"")</f>
        <v/>
      </c>
      <c r="CD225" s="308" t="str">
        <f ca="1">IF(AND(ISNUMBER($A225),ISNUMBER(CD$1)),IF(OFFSET(CountryData!$A$1,'Quality check'!$A225-1,'Quality check'!CD$1-1)=0,"",OFFSET(CountryData!$A$1,'Quality check'!$A225-1,'Quality check'!CD$1-1)),"")</f>
        <v/>
      </c>
      <c r="CE225" s="308" t="str">
        <f ca="1">IF(AND(ISNUMBER($A225),ISNUMBER(CE$1)),IF(OFFSET(CountryData!$A$1,'Quality check'!$A225-1,'Quality check'!CE$1-1)=0,"",OFFSET(CountryData!$A$1,'Quality check'!$A225-1,'Quality check'!CE$1-1)),"")</f>
        <v/>
      </c>
      <c r="CF225" s="308" t="str">
        <f ca="1">IF(AND(ISNUMBER($A225),ISNUMBER(CF$1)),IF(OFFSET(CountryData!$A$1,'Quality check'!$A225-1,'Quality check'!CF$1-1)=0,"",OFFSET(CountryData!$A$1,'Quality check'!$A225-1,'Quality check'!CF$1-1)),"")</f>
        <v/>
      </c>
      <c r="CG225" s="308" t="str">
        <f ca="1">IF(AND(ISNUMBER($A225),ISNUMBER(CG$1)),IF(OFFSET(CountryData!$A$1,'Quality check'!$A225-1,'Quality check'!CG$1-1)=0,"",OFFSET(CountryData!$A$1,'Quality check'!$A225-1,'Quality check'!CG$1-1)),"")</f>
        <v/>
      </c>
      <c r="CH225" s="308" t="str">
        <f ca="1">IF(AND(ISNUMBER($A225),ISNUMBER(CH$1)),IF(OFFSET(CountryData!$A$1,'Quality check'!$A225-1,'Quality check'!CH$1-1)=0,"",OFFSET(CountryData!$A$1,'Quality check'!$A225-1,'Quality check'!CH$1-1)),"")</f>
        <v/>
      </c>
      <c r="CI225" s="308" t="str">
        <f ca="1">IF(AND(ISNUMBER($A225),ISNUMBER(CI$1)),IF(OFFSET(CountryData!$A$1,'Quality check'!$A225-1,'Quality check'!CI$1-1)=0,"",OFFSET(CountryData!$A$1,'Quality check'!$A225-1,'Quality check'!CI$1-1)),"")</f>
        <v/>
      </c>
      <c r="CJ225" s="308" t="str">
        <f ca="1">IF(AND(ISNUMBER($A225),ISNUMBER(CJ$1)),IF(OFFSET(CountryData!$A$1,'Quality check'!$A225-1,'Quality check'!CJ$1-1)=0,"",OFFSET(CountryData!$A$1,'Quality check'!$A225-1,'Quality check'!CJ$1-1)),"")</f>
        <v/>
      </c>
      <c r="CK225" s="202" t="str">
        <f ca="1">IF(AND(ISNUMBER($A225),ISNUMBER(CK$1)),IF(OFFSET(CountryData!$A$1,'Quality check'!$A225-1,'Quality check'!CK$1-1)=0,"",OFFSET(CountryData!$A$1,'Quality check'!$A225-1,'Quality check'!CK$1-1)),"")</f>
        <v/>
      </c>
      <c r="CL225" s="308" t="str">
        <f ca="1">IF(AND(ISNUMBER($A225),ISNUMBER(CL$1)),IF(OFFSET(CountryData!$A$1,'Quality check'!$A225-1,'Quality check'!CL$1-1)=0,"",OFFSET(CountryData!$A$1,'Quality check'!$A225-1,'Quality check'!CL$1-1)),"")</f>
        <v/>
      </c>
      <c r="CM225" s="308" t="str">
        <f ca="1">IF(AND(ISNUMBER($A225),ISNUMBER(CM$1)),IF(OFFSET(CountryData!$A$1,'Quality check'!$A225-1,'Quality check'!CM$1-1)=0,"",OFFSET(CountryData!$A$1,'Quality check'!$A225-1,'Quality check'!CM$1-1)),"")</f>
        <v/>
      </c>
      <c r="CN225" s="308" t="str">
        <f ca="1">IF(AND(ISNUMBER($A225),ISNUMBER(CN$1)),IF(OFFSET(CountryData!$A$1,'Quality check'!$A225-1,'Quality check'!CN$1-1)=0,"",OFFSET(CountryData!$A$1,'Quality check'!$A225-1,'Quality check'!CN$1-1)),"")</f>
        <v/>
      </c>
      <c r="CO225" s="308" t="str">
        <f ca="1">IF(AND(ISNUMBER($A225),ISNUMBER(CO$1)),IF(OFFSET(CountryData!$A$1,'Quality check'!$A225-1,'Quality check'!CO$1-1)=0,"",OFFSET(CountryData!$A$1,'Quality check'!$A225-1,'Quality check'!CO$1-1)),"")</f>
        <v/>
      </c>
      <c r="CP225" s="308" t="str">
        <f ca="1">IF(AND(ISNUMBER($A225),ISNUMBER(CP$1)),IF(OFFSET(CountryData!$A$1,'Quality check'!$A225-1,'Quality check'!CP$1-1)=0,"",OFFSET(CountryData!$A$1,'Quality check'!$A225-1,'Quality check'!CP$1-1)),"")</f>
        <v/>
      </c>
      <c r="CQ225" s="308" t="str">
        <f ca="1">IF(AND(ISNUMBER($A225),ISNUMBER(CQ$1)),IF(OFFSET(CountryData!$A$1,'Quality check'!$A225-1,'Quality check'!CQ$1-1)=0,"",OFFSET(CountryData!$A$1,'Quality check'!$A225-1,'Quality check'!CQ$1-1)),"")</f>
        <v/>
      </c>
      <c r="CR225" s="203" t="str">
        <f ca="1">IF(AND(ISNUMBER($A225),ISNUMBER(CR$1)),IF(OFFSET(CountryData!$A$1,'Quality check'!$A225-1,'Quality check'!CR$1-1)=0,"",OFFSET(CountryData!$A$1,'Quality check'!$A225-1,'Quality check'!CR$1-1)),"")</f>
        <v/>
      </c>
      <c r="CS225" s="203" t="str">
        <f ca="1">IF(AND(ISNUMBER($A225),ISNUMBER(CS$1)),IF(OFFSET(CountryData!$A$1,'Quality check'!$A225-1,'Quality check'!CS$1-1)=0,"",OFFSET(CountryData!$A$1,'Quality check'!$A225-1,'Quality check'!CS$1-1)),"")</f>
        <v/>
      </c>
      <c r="CT225" s="203" t="str">
        <f ca="1">IF(AND(ISNUMBER($A225),ISNUMBER(CT$1)),IF(OFFSET(CountryData!$A$1,'Quality check'!$A225-1,'Quality check'!CT$1-1)=0,"",OFFSET(CountryData!$A$1,'Quality check'!$A225-1,'Quality check'!CT$1-1)),"")</f>
        <v/>
      </c>
      <c r="CU225" s="203" t="str">
        <f ca="1">IF(AND(ISNUMBER($A225),ISNUMBER(CU$1)),IF(OFFSET(CountryData!$A$1,'Quality check'!$A225-1,'Quality check'!CU$1-1)=0,"",OFFSET(CountryData!$A$1,'Quality check'!$A225-1,'Quality check'!CU$1-1)),"")</f>
        <v/>
      </c>
      <c r="CV225" s="203" t="str">
        <f ca="1">IF(AND(ISNUMBER($A225),ISNUMBER(CV$1)),IF(OFFSET(CountryData!$A$1,'Quality check'!$A225-1,'Quality check'!CV$1-1)=0,"",OFFSET(CountryData!$A$1,'Quality check'!$A225-1,'Quality check'!CV$1-1)),"")</f>
        <v/>
      </c>
      <c r="CW225" s="203" t="str">
        <f ca="1">IF(AND(ISNUMBER($A225),ISNUMBER(CW$1)),IF(OFFSET(CountryData!$A$1,'Quality check'!$A225-1,'Quality check'!CW$1-1)=0,"",OFFSET(CountryData!$A$1,'Quality check'!$A225-1,'Quality check'!CW$1-1)),"")</f>
        <v/>
      </c>
      <c r="CX225" s="203" t="str">
        <f ca="1">IF(AND(ISNUMBER($A225),ISNUMBER(CX$1)),IF(OFFSET(CountryData!$A$1,'Quality check'!$A225-1,'Quality check'!CX$1-1)=0,"",OFFSET(CountryData!$A$1,'Quality check'!$A225-1,'Quality check'!CX$1-1)),"")</f>
        <v/>
      </c>
      <c r="CY225" s="203" t="str">
        <f ca="1">IF(AND(ISNUMBER($A225),ISNUMBER(CY$1)),IF(OFFSET(CountryData!$A$1,'Quality check'!$A225-1,'Quality check'!CY$1-1)=0,"",OFFSET(CountryData!$A$1,'Quality check'!$A225-1,'Quality check'!CY$1-1)),"")</f>
        <v/>
      </c>
      <c r="CZ225" s="308" t="str">
        <f ca="1">IF(AND(ISNUMBER($A225),ISNUMBER(CZ$1)),IF(OFFSET(CountryData!$A$1,'Quality check'!$A225-1,'Quality check'!CZ$1-1)=0,"",OFFSET(CountryData!$A$1,'Quality check'!$A225-1,'Quality check'!CZ$1-1)),"")</f>
        <v/>
      </c>
      <c r="DA225" s="308" t="str">
        <f ca="1">IF(AND(ISNUMBER($A225),ISNUMBER(DA$1)),IF(OFFSET(CountryData!$A$1,'Quality check'!$A225-1,'Quality check'!DA$1-1)=0,"",OFFSET(CountryData!$A$1,'Quality check'!$A225-1,'Quality check'!DA$1-1)),"")</f>
        <v/>
      </c>
      <c r="DB225" s="202" t="str">
        <f ca="1">IF(AND(ISNUMBER($A225),ISNUMBER(DB$1)),IF(OFFSET(CountryData!$A$1,'Quality check'!$A225-1,'Quality check'!DB$1-1)=0,"",OFFSET(CountryData!$A$1,'Quality check'!$A225-1,'Quality check'!DB$1-1)),"")</f>
        <v/>
      </c>
      <c r="DC225" s="308" t="str">
        <f ca="1">IF(AND(ISNUMBER($A225),ISNUMBER(DC$1)),IF(OFFSET(CountryData!$A$1,'Quality check'!$A225-1,'Quality check'!DC$1-1)=0,"",OFFSET(CountryData!$A$1,'Quality check'!$A225-1,'Quality check'!DC$1-1)),"")</f>
        <v/>
      </c>
      <c r="DD225" s="308" t="str">
        <f ca="1">IF(AND(ISNUMBER($A225),ISNUMBER(DD$1)),IF(OFFSET(CountryData!$A$1,'Quality check'!$A225-1,'Quality check'!DD$1-1)=0,"",OFFSET(CountryData!$A$1,'Quality check'!$A225-1,'Quality check'!DD$1-1)),"")</f>
        <v/>
      </c>
      <c r="DE225" s="202" t="str">
        <f ca="1">IF(AND(ISNUMBER($A225),ISNUMBER(DE$1)),IF(OFFSET(CountryData!$A$1,'Quality check'!$A225-1,'Quality check'!DE$1-1)=0,"",OFFSET(CountryData!$A$1,'Quality check'!$A225-1,'Quality check'!DE$1-1)),"")</f>
        <v/>
      </c>
      <c r="DF225" s="203" t="str">
        <f ca="1">IF(AND(ISNUMBER($A225),ISNUMBER(DF$1)),IF(OFFSET(CountryData!$A$1,'Quality check'!$A225-1,'Quality check'!DF$1-1)=0,"",OFFSET(CountryData!$A$1,'Quality check'!$A225-1,'Quality check'!DF$1-1)),"")</f>
        <v/>
      </c>
      <c r="DG225" s="308" t="str">
        <f ca="1">IF(AND(ISNUMBER($A225),ISNUMBER(DG$1)),IF(OFFSET(CountryData!$A$1,'Quality check'!$A225-1,'Quality check'!DG$1-1)=0,"",OFFSET(CountryData!$A$1,'Quality check'!$A225-1,'Quality check'!DG$1-1)),"")</f>
        <v/>
      </c>
      <c r="DH225" s="203" t="str">
        <f ca="1">IF(AND(ISNUMBER($A225),ISNUMBER(DH$1)),IF(OFFSET(CountryData!$A$1,'Quality check'!$A225-1,'Quality check'!DH$1-1)=0,"",OFFSET(CountryData!$A$1,'Quality check'!$A225-1,'Quality check'!DH$1-1)),"")</f>
        <v/>
      </c>
      <c r="DI225" s="308" t="str">
        <f ca="1">IF(AND(ISNUMBER($A225),ISNUMBER(DI$1)),IF(OFFSET(CountryData!$A$1,'Quality check'!$A225-1,'Quality check'!DI$1-1)=0,"",OFFSET(CountryData!$A$1,'Quality check'!$A225-1,'Quality check'!DI$1-1)),"")</f>
        <v/>
      </c>
      <c r="DJ225" s="308" t="str">
        <f ca="1">IF(AND(ISNUMBER($A225),ISNUMBER(DJ$1)),IF(OFFSET(CountryData!$A$1,'Quality check'!$A225-1,'Quality check'!DJ$1-1)=0,"",OFFSET(CountryData!$A$1,'Quality check'!$A225-1,'Quality check'!DJ$1-1)),"")</f>
        <v/>
      </c>
      <c r="DK225" s="203" t="str">
        <f ca="1">IF(AND(ISNUMBER($A225),ISNUMBER(DK$1)),IF(OFFSET(CountryData!$A$1,'Quality check'!$A225-1,'Quality check'!DK$1-1)=0,"",OFFSET(CountryData!$A$1,'Quality check'!$A225-1,'Quality check'!DK$1-1)),"")</f>
        <v/>
      </c>
      <c r="DL225" s="203" t="str">
        <f ca="1">IF(AND(ISNUMBER($A225),ISNUMBER(DL$1)),IF(OFFSET(CountryData!$A$1,'Quality check'!$A225-1,'Quality check'!DL$1-1)=0,"",OFFSET(CountryData!$A$1,'Quality check'!$A225-1,'Quality check'!DL$1-1)),"")</f>
        <v/>
      </c>
      <c r="DM225" s="203" t="str">
        <f ca="1">IF(AND(ISNUMBER($A225),ISNUMBER(DM$1)),IF(OFFSET(CountryData!$A$1,'Quality check'!$A225-1,'Quality check'!DM$1-1)=0,"",OFFSET(CountryData!$A$1,'Quality check'!$A225-1,'Quality check'!DM$1-1)),"")</f>
        <v/>
      </c>
      <c r="DN225" s="203" t="str">
        <f ca="1">IF(AND(ISNUMBER($A225),ISNUMBER(DN$1)),IF(OFFSET(CountryData!$A$1,'Quality check'!$A225-1,'Quality check'!DN$1-1)=0,"",OFFSET(CountryData!$A$1,'Quality check'!$A225-1,'Quality check'!DN$1-1)),"")</f>
        <v/>
      </c>
      <c r="DO225" t="str">
        <f ca="1">IF(AND(ISNUMBER($A225),ISNUMBER(DO$1)),IF(OFFSET(CountryData!$A$1,'Quality check'!$A225-1,'Quality check'!DO$1-1)=0,"",OFFSET(CountryData!$A$1,'Quality check'!$A225-1,'Quality check'!DO$1-1)),"")</f>
        <v/>
      </c>
      <c r="DP225" t="str">
        <f ca="1">IF(AND(ISNUMBER($A225),ISNUMBER(DP$1)),IF(OFFSET(CountryData!$A$1,'Quality check'!$A225-1,'Quality check'!DP$1-1)=0,"",OFFSET(CountryData!$A$1,'Quality check'!$A225-1,'Quality check'!DP$1-1)),"")</f>
        <v/>
      </c>
      <c r="EF225" t="str">
        <f t="shared" si="20"/>
        <v/>
      </c>
      <c r="EG225" t="str">
        <f t="shared" si="21"/>
        <v/>
      </c>
      <c r="EH225" t="str">
        <f t="shared" si="19"/>
        <v/>
      </c>
    </row>
    <row r="226" spans="1:138" x14ac:dyDescent="0.25">
      <c r="A226" s="114" t="str">
        <f>IF(ISNUMBER(MATCH(C226,CountryData!$EM:$EM,0)),MATCH(C226,CountryData!$EM:$EM,0),"")</f>
        <v/>
      </c>
      <c r="F226" s="203" t="str">
        <f ca="1">IF(AND(ISNUMBER($A226),ISNUMBER(F$1)),IF(OFFSET(CountryData!$A$1,'Quality check'!$A226-1,'Quality check'!F$1-1)=0,"",OFFSET(CountryData!$A$1,'Quality check'!$A226-1,'Quality check'!F$1-1)),"")</f>
        <v/>
      </c>
      <c r="G226" s="203" t="str">
        <f ca="1">IF(AND(ISNUMBER($A226),ISNUMBER(G$1)),IF(OFFSET(CountryData!$A$1,'Quality check'!$A226-1,'Quality check'!G$1-1)=0,"",OFFSET(CountryData!$A$1,'Quality check'!$A226-1,'Quality check'!G$1-1)),"")</f>
        <v/>
      </c>
      <c r="H226" s="202" t="str">
        <f ca="1">IF(AND(ISNUMBER($A226),ISNUMBER(H$1)),IF(OFFSET(CountryData!$A$1,'Quality check'!$A226-1,'Quality check'!H$1-1)=0,"",OFFSET(CountryData!$A$1,'Quality check'!$A226-1,'Quality check'!H$1-1)),"")</f>
        <v/>
      </c>
      <c r="I226" s="202" t="str">
        <f ca="1">IF(AND(ISNUMBER($A226),ISNUMBER(I$1)),IF(OFFSET(CountryData!$A$1,'Quality check'!$A226-1,'Quality check'!I$1-1)=0,"",OFFSET(CountryData!$A$1,'Quality check'!$A226-1,'Quality check'!I$1-1)),"")</f>
        <v/>
      </c>
      <c r="J226" s="203" t="str">
        <f ca="1">IF(AND(ISNUMBER($A226),ISNUMBER(J$1)),IF(OFFSET(CountryData!$A$1,'Quality check'!$A226-1,'Quality check'!J$1-1)=0,"",OFFSET(CountryData!$A$1,'Quality check'!$A226-1,'Quality check'!J$1-1)),"")</f>
        <v/>
      </c>
      <c r="K226" s="203" t="str">
        <f ca="1">IF(AND(ISNUMBER($A226),ISNUMBER(K$1)),IF(OFFSET(CountryData!$A$1,'Quality check'!$A226-1,'Quality check'!K$1-1)=0,"",OFFSET(CountryData!$A$1,'Quality check'!$A226-1,'Quality check'!K$1-1)),"")</f>
        <v/>
      </c>
      <c r="L226" s="203" t="str">
        <f ca="1">IF(AND(ISNUMBER($A226),ISNUMBER(L$1)),IF(OFFSET(CountryData!$A$1,'Quality check'!$A226-1,'Quality check'!L$1-1)=0,"",OFFSET(CountryData!$A$1,'Quality check'!$A226-1,'Quality check'!L$1-1)),"")</f>
        <v/>
      </c>
      <c r="M226" s="203" t="str">
        <f ca="1">IF(AND(ISNUMBER($A226),ISNUMBER(M$1)),IF(OFFSET(CountryData!$A$1,'Quality check'!$A226-1,'Quality check'!M$1-1)=0,"",OFFSET(CountryData!$A$1,'Quality check'!$A226-1,'Quality check'!M$1-1)),"")</f>
        <v/>
      </c>
      <c r="N226" s="203" t="str">
        <f ca="1">IF(AND(ISNUMBER($A226),ISNUMBER(N$1)),IF(OFFSET(CountryData!$A$1,'Quality check'!$A226-1,'Quality check'!N$1-1)=0,"",OFFSET(CountryData!$A$1,'Quality check'!$A226-1,'Quality check'!N$1-1)),"")</f>
        <v/>
      </c>
      <c r="O226" s="203" t="str">
        <f ca="1">IF(AND(ISNUMBER($A226),ISNUMBER(O$1)),IF(OFFSET(CountryData!$A$1,'Quality check'!$A226-1,'Quality check'!O$1-1)=0,"",OFFSET(CountryData!$A$1,'Quality check'!$A226-1,'Quality check'!O$1-1)),"")</f>
        <v/>
      </c>
      <c r="P226" s="203" t="str">
        <f ca="1">IF(AND(ISNUMBER($A226),ISNUMBER(P$1)),IF(OFFSET(CountryData!$A$1,'Quality check'!$A226-1,'Quality check'!P$1-1)=0,"",OFFSET(CountryData!$A$1,'Quality check'!$A226-1,'Quality check'!P$1-1)),"")</f>
        <v/>
      </c>
      <c r="Q226" s="203" t="str">
        <f ca="1">IF(AND(ISNUMBER($A226),ISNUMBER(Q$1)),IF(OFFSET(CountryData!$A$1,'Quality check'!$A226-1,'Quality check'!Q$1-1)=0,"",OFFSET(CountryData!$A$1,'Quality check'!$A226-1,'Quality check'!Q$1-1)),"")</f>
        <v/>
      </c>
      <c r="R226" s="203" t="str">
        <f ca="1">IF(AND(ISNUMBER($A226),ISNUMBER(R$1)),IF(OFFSET(CountryData!$A$1,'Quality check'!$A226-1,'Quality check'!R$1-1)=0,"",OFFSET(CountryData!$A$1,'Quality check'!$A226-1,'Quality check'!R$1-1)),"")</f>
        <v/>
      </c>
      <c r="S226" s="203" t="str">
        <f ca="1">IF(AND(ISNUMBER($A226),ISNUMBER(S$1)),IF(OFFSET(CountryData!$A$1,'Quality check'!$A226-1,'Quality check'!S$1-1)=0,"",OFFSET(CountryData!$A$1,'Quality check'!$A226-1,'Quality check'!S$1-1)),"")</f>
        <v/>
      </c>
      <c r="T226" s="202" t="str">
        <f ca="1">IF(AND(ISNUMBER($A226),ISNUMBER(T$1)),IF(OFFSET(CountryData!$A$1,'Quality check'!$A226-1,'Quality check'!T$1-1)=0,"",OFFSET(CountryData!$A$1,'Quality check'!$A226-1,'Quality check'!T$1-1)),"")</f>
        <v/>
      </c>
      <c r="U226" s="203" t="str">
        <f ca="1">IF(AND(ISNUMBER($A226),ISNUMBER(U$1)),IF(OFFSET(CountryData!$A$1,'Quality check'!$A226-1,'Quality check'!U$1-1)=0,"",OFFSET(CountryData!$A$1,'Quality check'!$A226-1,'Quality check'!U$1-1)),"")</f>
        <v/>
      </c>
      <c r="V226" s="203" t="str">
        <f ca="1">IF(AND(ISNUMBER($A226),ISNUMBER(V$1)),IF(OFFSET(CountryData!$A$1,'Quality check'!$A226-1,'Quality check'!V$1-1)=0,"",OFFSET(CountryData!$A$1,'Quality check'!$A226-1,'Quality check'!V$1-1)),"")</f>
        <v/>
      </c>
      <c r="W226" s="202" t="str">
        <f ca="1">IF(AND(ISNUMBER($A226),ISNUMBER(W$1)),IF(OFFSET(CountryData!$A$1,'Quality check'!$A226-1,'Quality check'!W$1-1)=0,"",OFFSET(CountryData!$A$1,'Quality check'!$A226-1,'Quality check'!W$1-1)),"")</f>
        <v/>
      </c>
      <c r="X226" s="202" t="str">
        <f ca="1">IF(AND(ISNUMBER($A226),ISNUMBER(X$1)),IF(OFFSET(CountryData!$A$1,'Quality check'!$A226-1,'Quality check'!X$1-1)=0,"",OFFSET(CountryData!$A$1,'Quality check'!$A226-1,'Quality check'!X$1-1)),"")</f>
        <v/>
      </c>
      <c r="Y226" s="202" t="str">
        <f ca="1">IF(AND(ISNUMBER($A226),ISNUMBER(Y$1)),IF(OFFSET(CountryData!$A$1,'Quality check'!$A226-1,'Quality check'!Y$1-1)=0,"",OFFSET(CountryData!$A$1,'Quality check'!$A226-1,'Quality check'!Y$1-1)),"")</f>
        <v/>
      </c>
      <c r="Z226" s="202" t="str">
        <f ca="1">IF(AND(ISNUMBER($A226),ISNUMBER(Z$1)),IF(OFFSET(CountryData!$A$1,'Quality check'!$A226-1,'Quality check'!Z$1-1)=0,"",OFFSET(CountryData!$A$1,'Quality check'!$A226-1,'Quality check'!Z$1-1)),"")</f>
        <v/>
      </c>
      <c r="AA226" s="203" t="str">
        <f ca="1">IF(AND(ISNUMBER($A226),ISNUMBER(AA$1)),IF(OFFSET(CountryData!$A$1,'Quality check'!$A226-1,'Quality check'!AA$1-1)=0,"",OFFSET(CountryData!$A$1,'Quality check'!$A226-1,'Quality check'!AA$1-1)),"")</f>
        <v/>
      </c>
      <c r="AB226" s="203" t="str">
        <f ca="1">IF(AND(ISNUMBER($A226),ISNUMBER(AB$1)),IF(OFFSET(CountryData!$A$1,'Quality check'!$A226-1,'Quality check'!AB$1-1)=0,"",OFFSET(CountryData!$A$1,'Quality check'!$A226-1,'Quality check'!AB$1-1)),"")</f>
        <v/>
      </c>
      <c r="AC226" s="203" t="str">
        <f ca="1">IF(AND(ISNUMBER($A226),ISNUMBER(AC$1)),IF(OFFSET(CountryData!$A$1,'Quality check'!$A226-1,'Quality check'!AC$1-1)=0,"",OFFSET(CountryData!$A$1,'Quality check'!$A226-1,'Quality check'!AC$1-1)),"")</f>
        <v/>
      </c>
      <c r="AD226" s="203" t="str">
        <f ca="1">IF(AND(ISNUMBER($A226),ISNUMBER(AD$1)),IF(OFFSET(CountryData!$A$1,'Quality check'!$A226-1,'Quality check'!AD$1-1)=0,"",OFFSET(CountryData!$A$1,'Quality check'!$A226-1,'Quality check'!AD$1-1)),"")</f>
        <v/>
      </c>
      <c r="AE226" s="202" t="str">
        <f ca="1">IF(AND(ISNUMBER($A226),ISNUMBER(AE$1)),IF(OFFSET(CountryData!$A$1,'Quality check'!$A226-1,'Quality check'!AE$1-1)=0,"",OFFSET(CountryData!$A$1,'Quality check'!$A226-1,'Quality check'!AE$1-1)),"")</f>
        <v/>
      </c>
      <c r="AF226" s="308" t="str">
        <f ca="1">IF(AND(ISNUMBER($A226),ISNUMBER(AF$1)),IF(OFFSET(CountryData!$A$1,'Quality check'!$A226-1,'Quality check'!AF$1-1)=0,"",OFFSET(CountryData!$A$1,'Quality check'!$A226-1,'Quality check'!AF$1-1)),"")</f>
        <v/>
      </c>
      <c r="AG226" s="203" t="str">
        <f ca="1">IF(AND(ISNUMBER($A226),ISNUMBER(AG$1)),IF(OFFSET(CountryData!$A$1,'Quality check'!$A226-1,'Quality check'!AG$1-1)=0,"",OFFSET(CountryData!$A$1,'Quality check'!$A226-1,'Quality check'!AG$1-1)),"")</f>
        <v/>
      </c>
      <c r="AH226" s="203" t="str">
        <f ca="1">IF(AND(ISNUMBER($A226),ISNUMBER(AH$1)),IF(OFFSET(CountryData!$A$1,'Quality check'!$A226-1,'Quality check'!AH$1-1)=0,"",OFFSET(CountryData!$A$1,'Quality check'!$A226-1,'Quality check'!AH$1-1)),"")</f>
        <v/>
      </c>
      <c r="AI226" s="203" t="str">
        <f ca="1">IF(AND(ISNUMBER($A226),ISNUMBER(AI$1)),IF(OFFSET(CountryData!$A$1,'Quality check'!$A226-1,'Quality check'!AI$1-1)=0,"",OFFSET(CountryData!$A$1,'Quality check'!$A226-1,'Quality check'!AI$1-1)),"")</f>
        <v/>
      </c>
      <c r="AJ226" s="202" t="str">
        <f ca="1">IF(AND(ISNUMBER($A226),ISNUMBER(AJ$1)),IF(OFFSET(CountryData!$A$1,'Quality check'!$A226-1,'Quality check'!AJ$1-1)=0,"",OFFSET(CountryData!$A$1,'Quality check'!$A226-1,'Quality check'!AJ$1-1)),"")</f>
        <v/>
      </c>
      <c r="AK226" s="202" t="str">
        <f ca="1">IF(AND(ISNUMBER($A226),ISNUMBER(AK$1)),IF(OFFSET(CountryData!$A$1,'Quality check'!$A226-1,'Quality check'!AK$1-1)=0,"",OFFSET(CountryData!$A$1,'Quality check'!$A226-1,'Quality check'!AK$1-1)),"")</f>
        <v/>
      </c>
      <c r="AL226" s="202" t="str">
        <f ca="1">IF(AND(ISNUMBER($A226),ISNUMBER(AL$1)),IF(OFFSET(CountryData!$A$1,'Quality check'!$A226-1,'Quality check'!AL$1-1)=0,"",OFFSET(CountryData!$A$1,'Quality check'!$A226-1,'Quality check'!AL$1-1)),"")</f>
        <v/>
      </c>
      <c r="AM226" s="202" t="str">
        <f ca="1">IF(AND(ISNUMBER($A226),ISNUMBER(AM$1)),IF(OFFSET(CountryData!$A$1,'Quality check'!$A226-1,'Quality check'!AM$1-1)=0,"",OFFSET(CountryData!$A$1,'Quality check'!$A226-1,'Quality check'!AM$1-1)),"")</f>
        <v/>
      </c>
      <c r="AN226" s="202" t="str">
        <f ca="1">IF(AND(ISNUMBER($A226),ISNUMBER(AN$1)),IF(OFFSET(CountryData!$A$1,'Quality check'!$A226-1,'Quality check'!AN$1-1)=0,"",OFFSET(CountryData!$A$1,'Quality check'!$A226-1,'Quality check'!AN$1-1)),"")</f>
        <v/>
      </c>
      <c r="AO226" s="203" t="str">
        <f ca="1">IF(AND(ISNUMBER($A226),ISNUMBER(AO$1)),IF(OFFSET(CountryData!$A$1,'Quality check'!$A226-1,'Quality check'!AO$1-1)=0,"",OFFSET(CountryData!$A$1,'Quality check'!$A226-1,'Quality check'!AO$1-1)),"")</f>
        <v/>
      </c>
      <c r="AP226" s="203" t="str">
        <f ca="1">IF(AND(ISNUMBER($A226),ISNUMBER(AP$1)),IF(OFFSET(CountryData!$A$1,'Quality check'!$A226-1,'Quality check'!AP$1-1)=0,"",OFFSET(CountryData!$A$1,'Quality check'!$A226-1,'Quality check'!AP$1-1)),"")</f>
        <v/>
      </c>
      <c r="AQ226" s="202" t="str">
        <f ca="1">IF(AND(ISNUMBER($A226),ISNUMBER(AQ$1)),IF(OFFSET(CountryData!$A$1,'Quality check'!$A226-1,'Quality check'!AQ$1-1)=0,"",OFFSET(CountryData!$A$1,'Quality check'!$A226-1,'Quality check'!AQ$1-1)),"")</f>
        <v/>
      </c>
      <c r="AR226" s="202" t="str">
        <f ca="1">IF(AND(ISNUMBER($A226),ISNUMBER(AR$1)),IF(OFFSET(CountryData!$A$1,'Quality check'!$A226-1,'Quality check'!AR$1-1)=0,"",OFFSET(CountryData!$A$1,'Quality check'!$A226-1,'Quality check'!AR$1-1)),"")</f>
        <v/>
      </c>
      <c r="AS226" s="202" t="str">
        <f ca="1">IF(AND(ISNUMBER($A226),ISNUMBER(AS$1)),IF(OFFSET(CountryData!$A$1,'Quality check'!$A226-1,'Quality check'!AS$1-1)=0,"",OFFSET(CountryData!$A$1,'Quality check'!$A226-1,'Quality check'!AS$1-1)),"")</f>
        <v/>
      </c>
      <c r="AT226" s="202" t="str">
        <f ca="1">IF(AND(ISNUMBER($A226),ISNUMBER(AT$1)),IF(OFFSET(CountryData!$A$1,'Quality check'!$A226-1,'Quality check'!AT$1-1)=0,"",OFFSET(CountryData!$A$1,'Quality check'!$A226-1,'Quality check'!AT$1-1)),"")</f>
        <v/>
      </c>
      <c r="AU226" s="202" t="str">
        <f ca="1">IF(AND(ISNUMBER($A226),ISNUMBER(AU$1)),IF(OFFSET(CountryData!$A$1,'Quality check'!$A226-1,'Quality check'!AU$1-1)=0,"",OFFSET(CountryData!$A$1,'Quality check'!$A226-1,'Quality check'!AU$1-1)),"")</f>
        <v/>
      </c>
      <c r="AV226" s="202" t="str">
        <f ca="1">IF(AND(ISNUMBER($A226),ISNUMBER(AV$1)),IF(OFFSET(CountryData!$A$1,'Quality check'!$A226-1,'Quality check'!AV$1-1)=0,"",OFFSET(CountryData!$A$1,'Quality check'!$A226-1,'Quality check'!AV$1-1)),"")</f>
        <v/>
      </c>
      <c r="AW226" s="203" t="str">
        <f ca="1">IF(AND(ISNUMBER($A226),ISNUMBER(AW$1)),IF(OFFSET(CountryData!$A$1,'Quality check'!$A226-1,'Quality check'!AW$1-1)=0,"",OFFSET(CountryData!$A$1,'Quality check'!$A226-1,'Quality check'!AW$1-1)),"")</f>
        <v/>
      </c>
      <c r="AX226" s="203" t="str">
        <f ca="1">IF(AND(ISNUMBER($A226),ISNUMBER(AX$1)),IF(OFFSET(CountryData!$A$1,'Quality check'!$A226-1,'Quality check'!AX$1-1)=0,"",OFFSET(CountryData!$A$1,'Quality check'!$A226-1,'Quality check'!AX$1-1)),"")</f>
        <v/>
      </c>
      <c r="AY226" s="202" t="str">
        <f ca="1">IF(AND(ISNUMBER($A226),ISNUMBER(AY$1)),IF(OFFSET(CountryData!$A$1,'Quality check'!$A226-1,'Quality check'!AY$1-1)=0,"",OFFSET(CountryData!$A$1,'Quality check'!$A226-1,'Quality check'!AY$1-1)),"")</f>
        <v/>
      </c>
      <c r="AZ226" s="202" t="str">
        <f ca="1">IF(AND(ISNUMBER($A226),ISNUMBER(AZ$1)),IF(OFFSET(CountryData!$A$1,'Quality check'!$A226-1,'Quality check'!AZ$1-1)=0,"",OFFSET(CountryData!$A$1,'Quality check'!$A226-1,'Quality check'!AZ$1-1)),"")</f>
        <v/>
      </c>
      <c r="BA226" s="202" t="str">
        <f ca="1">IF(AND(ISNUMBER($A226),ISNUMBER(BA$1)),IF(OFFSET(CountryData!$A$1,'Quality check'!$A226-1,'Quality check'!BA$1-1)=0,"",OFFSET(CountryData!$A$1,'Quality check'!$A226-1,'Quality check'!BA$1-1)),"")</f>
        <v/>
      </c>
      <c r="BB226" s="202" t="str">
        <f ca="1">IF(AND(ISNUMBER($A226),ISNUMBER(BB$1)),IF(OFFSET(CountryData!$A$1,'Quality check'!$A226-1,'Quality check'!BB$1-1)=0,"",OFFSET(CountryData!$A$1,'Quality check'!$A226-1,'Quality check'!BB$1-1)),"")</f>
        <v/>
      </c>
      <c r="BC226" s="202" t="str">
        <f ca="1">IF(AND(ISNUMBER($A226),ISNUMBER(BC$1)),IF(OFFSET(CountryData!$A$1,'Quality check'!$A226-1,'Quality check'!BC$1-1)=0,"",OFFSET(CountryData!$A$1,'Quality check'!$A226-1,'Quality check'!BC$1-1)),"")</f>
        <v/>
      </c>
      <c r="BD226" s="313" t="str">
        <f ca="1">IF(AND(ISNUMBER($A226),ISNUMBER(BD$1)),IF(OFFSET(CountryData!$A$1,'Quality check'!$A226-1,'Quality check'!BD$1-1)=0,"",OFFSET(CountryData!$A$1,'Quality check'!$A226-1,'Quality check'!BD$1-1)),"")</f>
        <v/>
      </c>
      <c r="BE226" s="313" t="str">
        <f ca="1">IF(AND(ISNUMBER($A226),ISNUMBER(BE$1)),IF(OFFSET(CountryData!$A$1,'Quality check'!$A226-1,'Quality check'!BE$1-1)=0,"",OFFSET(CountryData!$A$1,'Quality check'!$A226-1,'Quality check'!BE$1-1)),"")</f>
        <v/>
      </c>
      <c r="BF226" s="313" t="str">
        <f ca="1">IF(AND(ISNUMBER($A226),ISNUMBER(BF$1)),IF(OFFSET(CountryData!$A$1,'Quality check'!$A226-1,'Quality check'!BF$1-1)=0,"",OFFSET(CountryData!$A$1,'Quality check'!$A226-1,'Quality check'!BF$1-1)),"")</f>
        <v/>
      </c>
      <c r="BG226" s="203" t="str">
        <f ca="1">IF(AND(ISNUMBER($A226),ISNUMBER(BG$1)),IF(OFFSET(CountryData!$A$1,'Quality check'!$A226-1,'Quality check'!BG$1-1)=0,"",OFFSET(CountryData!$A$1,'Quality check'!$A226-1,'Quality check'!BG$1-1)),"")</f>
        <v/>
      </c>
      <c r="BH226" s="202" t="str">
        <f ca="1">IF(AND(ISNUMBER($A226),ISNUMBER(BH$1)),IF(OFFSET(CountryData!$A$1,'Quality check'!$A226-1,'Quality check'!BH$1-1)=0,"",OFFSET(CountryData!$A$1,'Quality check'!$A226-1,'Quality check'!BH$1-1)),"")</f>
        <v/>
      </c>
      <c r="BI226" s="203" t="str">
        <f ca="1">IF(AND(ISNUMBER($A226),ISNUMBER(BI$1)),IF(OFFSET(CountryData!$A$1,'Quality check'!$A226-1,'Quality check'!BI$1-1)=0,"",OFFSET(CountryData!$A$1,'Quality check'!$A226-1,'Quality check'!BI$1-1)),"")</f>
        <v/>
      </c>
      <c r="BJ226" s="202" t="str">
        <f ca="1">IF(AND(ISNUMBER($A226),ISNUMBER(BJ$1)),IF(OFFSET(CountryData!$A$1,'Quality check'!$A226-1,'Quality check'!BJ$1-1)=0,"",OFFSET(CountryData!$A$1,'Quality check'!$A226-1,'Quality check'!BJ$1-1)),"")</f>
        <v/>
      </c>
      <c r="BK226" s="202" t="str">
        <f ca="1">IF(AND(ISNUMBER($A226),ISNUMBER(BK$1)),IF(OFFSET(CountryData!$A$1,'Quality check'!$A226-1,'Quality check'!BK$1-1)=0,"",OFFSET(CountryData!$A$1,'Quality check'!$A226-1,'Quality check'!BK$1-1)),"")</f>
        <v/>
      </c>
      <c r="BL226" s="308" t="str">
        <f ca="1">IF(AND(ISNUMBER($A226),ISNUMBER(BL$1)),IF(OFFSET(CountryData!$A$1,'Quality check'!$A226-1,'Quality check'!BL$1-1)=0,"",OFFSET(CountryData!$A$1,'Quality check'!$A226-1,'Quality check'!BL$1-1)),"")</f>
        <v/>
      </c>
      <c r="BM226" s="308" t="str">
        <f ca="1">IF(AND(ISNUMBER($A226),ISNUMBER(BM$1)),IF(OFFSET(CountryData!$A$1,'Quality check'!$A226-1,'Quality check'!BM$1-1)=0,"",OFFSET(CountryData!$A$1,'Quality check'!$A226-1,'Quality check'!BM$1-1)),"")</f>
        <v/>
      </c>
      <c r="BN226" s="308" t="str">
        <f ca="1">IF(AND(ISNUMBER($A226),ISNUMBER(BN$1)),IF(OFFSET(CountryData!$A$1,'Quality check'!$A226-1,'Quality check'!BN$1-1)=0,"",OFFSET(CountryData!$A$1,'Quality check'!$A226-1,'Quality check'!BN$1-1)),"")</f>
        <v/>
      </c>
      <c r="BO226" s="308" t="str">
        <f ca="1">IF(AND(ISNUMBER($A226),ISNUMBER(BO$1)),IF(OFFSET(CountryData!$A$1,'Quality check'!$A226-1,'Quality check'!BO$1-1)=0,"",OFFSET(CountryData!$A$1,'Quality check'!$A226-1,'Quality check'!BO$1-1)),"")</f>
        <v/>
      </c>
      <c r="BP226" s="308" t="str">
        <f ca="1">IF(AND(ISNUMBER($A226),ISNUMBER(BP$1)),IF(OFFSET(CountryData!$A$1,'Quality check'!$A226-1,'Quality check'!BP$1-1)=0,"",OFFSET(CountryData!$A$1,'Quality check'!$A226-1,'Quality check'!BP$1-1)),"")</f>
        <v/>
      </c>
      <c r="BQ226" s="308" t="str">
        <f ca="1">IF(AND(ISNUMBER($A226),ISNUMBER(BQ$1)),IF(OFFSET(CountryData!$A$1,'Quality check'!$A226-1,'Quality check'!BQ$1-1)=0,"",OFFSET(CountryData!$A$1,'Quality check'!$A226-1,'Quality check'!BQ$1-1)),"")</f>
        <v/>
      </c>
      <c r="BR226" s="308" t="str">
        <f ca="1">IF(AND(ISNUMBER($A226),ISNUMBER(BR$1)),IF(OFFSET(CountryData!$A$1,'Quality check'!$A226-1,'Quality check'!BR$1-1)=0,"",OFFSET(CountryData!$A$1,'Quality check'!$A226-1,'Quality check'!BR$1-1)),"")</f>
        <v/>
      </c>
      <c r="BS226" s="308" t="str">
        <f ca="1">IF(AND(ISNUMBER($A226),ISNUMBER(BS$1)),IF(OFFSET(CountryData!$A$1,'Quality check'!$A226-1,'Quality check'!BS$1-1)=0,"",OFFSET(CountryData!$A$1,'Quality check'!$A226-1,'Quality check'!BS$1-1)),"")</f>
        <v/>
      </c>
      <c r="BT226" s="308" t="str">
        <f ca="1">IF(AND(ISNUMBER($A226),ISNUMBER(BT$1)),IF(OFFSET(CountryData!$A$1,'Quality check'!$A226-1,'Quality check'!BT$1-1)=0,"",OFFSET(CountryData!$A$1,'Quality check'!$A226-1,'Quality check'!BT$1-1)),"")</f>
        <v/>
      </c>
      <c r="BU226" s="308" t="str">
        <f ca="1">IF(AND(ISNUMBER($A226),ISNUMBER(BU$1)),IF(OFFSET(CountryData!$A$1,'Quality check'!$A226-1,'Quality check'!BU$1-1)=0,"",OFFSET(CountryData!$A$1,'Quality check'!$A226-1,'Quality check'!BU$1-1)),"")</f>
        <v/>
      </c>
      <c r="BV226" s="308" t="str">
        <f ca="1">IF(AND(ISNUMBER($A226),ISNUMBER(BV$1)),IF(OFFSET(CountryData!$A$1,'Quality check'!$A226-1,'Quality check'!BV$1-1)=0,"",OFFSET(CountryData!$A$1,'Quality check'!$A226-1,'Quality check'!BV$1-1)),"")</f>
        <v/>
      </c>
      <c r="BW226" s="308" t="str">
        <f ca="1">IF(AND(ISNUMBER($A226),ISNUMBER(BW$1)),IF(OFFSET(CountryData!$A$1,'Quality check'!$A226-1,'Quality check'!BW$1-1)=0,"",OFFSET(CountryData!$A$1,'Quality check'!$A226-1,'Quality check'!BW$1-1)),"")</f>
        <v/>
      </c>
      <c r="BX226" s="202" t="str">
        <f ca="1">IF(AND(ISNUMBER($A226),ISNUMBER(BX$1)),IF(OFFSET(CountryData!$A$1,'Quality check'!$A226-1,'Quality check'!BX$1-1)=0,"",OFFSET(CountryData!$A$1,'Quality check'!$A226-1,'Quality check'!BX$1-1)),"")</f>
        <v/>
      </c>
      <c r="BY226" s="308" t="str">
        <f ca="1">IF(AND(ISNUMBER($A226),ISNUMBER(BY$1)),IF(OFFSET(CountryData!$A$1,'Quality check'!$A226-1,'Quality check'!BY$1-1)=0,"",OFFSET(CountryData!$A$1,'Quality check'!$A226-1,'Quality check'!BY$1-1)),"")</f>
        <v/>
      </c>
      <c r="BZ226" s="308" t="str">
        <f ca="1">IF(AND(ISNUMBER($A226),ISNUMBER(BZ$1)),IF(OFFSET(CountryData!$A$1,'Quality check'!$A226-1,'Quality check'!BZ$1-1)=0,"",OFFSET(CountryData!$A$1,'Quality check'!$A226-1,'Quality check'!BZ$1-1)),"")</f>
        <v/>
      </c>
      <c r="CA226" s="308" t="str">
        <f ca="1">IF(AND(ISNUMBER($A226),ISNUMBER(CA$1)),IF(OFFSET(CountryData!$A$1,'Quality check'!$A226-1,'Quality check'!CA$1-1)=0,"",OFFSET(CountryData!$A$1,'Quality check'!$A226-1,'Quality check'!CA$1-1)),"")</f>
        <v/>
      </c>
      <c r="CB226" s="308" t="str">
        <f ca="1">IF(AND(ISNUMBER($A226),ISNUMBER(CB$1)),IF(OFFSET(CountryData!$A$1,'Quality check'!$A226-1,'Quality check'!CB$1-1)=0,"",OFFSET(CountryData!$A$1,'Quality check'!$A226-1,'Quality check'!CB$1-1)),"")</f>
        <v/>
      </c>
      <c r="CC226" s="308" t="str">
        <f ca="1">IF(AND(ISNUMBER($A226),ISNUMBER(CC$1)),IF(OFFSET(CountryData!$A$1,'Quality check'!$A226-1,'Quality check'!CC$1-1)=0,"",OFFSET(CountryData!$A$1,'Quality check'!$A226-1,'Quality check'!CC$1-1)),"")</f>
        <v/>
      </c>
      <c r="CD226" s="308" t="str">
        <f ca="1">IF(AND(ISNUMBER($A226),ISNUMBER(CD$1)),IF(OFFSET(CountryData!$A$1,'Quality check'!$A226-1,'Quality check'!CD$1-1)=0,"",OFFSET(CountryData!$A$1,'Quality check'!$A226-1,'Quality check'!CD$1-1)),"")</f>
        <v/>
      </c>
      <c r="CE226" s="308" t="str">
        <f ca="1">IF(AND(ISNUMBER($A226),ISNUMBER(CE$1)),IF(OFFSET(CountryData!$A$1,'Quality check'!$A226-1,'Quality check'!CE$1-1)=0,"",OFFSET(CountryData!$A$1,'Quality check'!$A226-1,'Quality check'!CE$1-1)),"")</f>
        <v/>
      </c>
      <c r="CF226" s="308" t="str">
        <f ca="1">IF(AND(ISNUMBER($A226),ISNUMBER(CF$1)),IF(OFFSET(CountryData!$A$1,'Quality check'!$A226-1,'Quality check'!CF$1-1)=0,"",OFFSET(CountryData!$A$1,'Quality check'!$A226-1,'Quality check'!CF$1-1)),"")</f>
        <v/>
      </c>
      <c r="CG226" s="308" t="str">
        <f ca="1">IF(AND(ISNUMBER($A226),ISNUMBER(CG$1)),IF(OFFSET(CountryData!$A$1,'Quality check'!$A226-1,'Quality check'!CG$1-1)=0,"",OFFSET(CountryData!$A$1,'Quality check'!$A226-1,'Quality check'!CG$1-1)),"")</f>
        <v/>
      </c>
      <c r="CH226" s="308" t="str">
        <f ca="1">IF(AND(ISNUMBER($A226),ISNUMBER(CH$1)),IF(OFFSET(CountryData!$A$1,'Quality check'!$A226-1,'Quality check'!CH$1-1)=0,"",OFFSET(CountryData!$A$1,'Quality check'!$A226-1,'Quality check'!CH$1-1)),"")</f>
        <v/>
      </c>
      <c r="CI226" s="308" t="str">
        <f ca="1">IF(AND(ISNUMBER($A226),ISNUMBER(CI$1)),IF(OFFSET(CountryData!$A$1,'Quality check'!$A226-1,'Quality check'!CI$1-1)=0,"",OFFSET(CountryData!$A$1,'Quality check'!$A226-1,'Quality check'!CI$1-1)),"")</f>
        <v/>
      </c>
      <c r="CJ226" s="308" t="str">
        <f ca="1">IF(AND(ISNUMBER($A226),ISNUMBER(CJ$1)),IF(OFFSET(CountryData!$A$1,'Quality check'!$A226-1,'Quality check'!CJ$1-1)=0,"",OFFSET(CountryData!$A$1,'Quality check'!$A226-1,'Quality check'!CJ$1-1)),"")</f>
        <v/>
      </c>
      <c r="CK226" s="202" t="str">
        <f ca="1">IF(AND(ISNUMBER($A226),ISNUMBER(CK$1)),IF(OFFSET(CountryData!$A$1,'Quality check'!$A226-1,'Quality check'!CK$1-1)=0,"",OFFSET(CountryData!$A$1,'Quality check'!$A226-1,'Quality check'!CK$1-1)),"")</f>
        <v/>
      </c>
      <c r="CL226" s="308" t="str">
        <f ca="1">IF(AND(ISNUMBER($A226),ISNUMBER(CL$1)),IF(OFFSET(CountryData!$A$1,'Quality check'!$A226-1,'Quality check'!CL$1-1)=0,"",OFFSET(CountryData!$A$1,'Quality check'!$A226-1,'Quality check'!CL$1-1)),"")</f>
        <v/>
      </c>
      <c r="CM226" s="308" t="str">
        <f ca="1">IF(AND(ISNUMBER($A226),ISNUMBER(CM$1)),IF(OFFSET(CountryData!$A$1,'Quality check'!$A226-1,'Quality check'!CM$1-1)=0,"",OFFSET(CountryData!$A$1,'Quality check'!$A226-1,'Quality check'!CM$1-1)),"")</f>
        <v/>
      </c>
      <c r="CN226" s="308" t="str">
        <f ca="1">IF(AND(ISNUMBER($A226),ISNUMBER(CN$1)),IF(OFFSET(CountryData!$A$1,'Quality check'!$A226-1,'Quality check'!CN$1-1)=0,"",OFFSET(CountryData!$A$1,'Quality check'!$A226-1,'Quality check'!CN$1-1)),"")</f>
        <v/>
      </c>
      <c r="CO226" s="308" t="str">
        <f ca="1">IF(AND(ISNUMBER($A226),ISNUMBER(CO$1)),IF(OFFSET(CountryData!$A$1,'Quality check'!$A226-1,'Quality check'!CO$1-1)=0,"",OFFSET(CountryData!$A$1,'Quality check'!$A226-1,'Quality check'!CO$1-1)),"")</f>
        <v/>
      </c>
      <c r="CP226" s="308" t="str">
        <f ca="1">IF(AND(ISNUMBER($A226),ISNUMBER(CP$1)),IF(OFFSET(CountryData!$A$1,'Quality check'!$A226-1,'Quality check'!CP$1-1)=0,"",OFFSET(CountryData!$A$1,'Quality check'!$A226-1,'Quality check'!CP$1-1)),"")</f>
        <v/>
      </c>
      <c r="CQ226" s="308" t="str">
        <f ca="1">IF(AND(ISNUMBER($A226),ISNUMBER(CQ$1)),IF(OFFSET(CountryData!$A$1,'Quality check'!$A226-1,'Quality check'!CQ$1-1)=0,"",OFFSET(CountryData!$A$1,'Quality check'!$A226-1,'Quality check'!CQ$1-1)),"")</f>
        <v/>
      </c>
      <c r="CR226" s="203" t="str">
        <f ca="1">IF(AND(ISNUMBER($A226),ISNUMBER(CR$1)),IF(OFFSET(CountryData!$A$1,'Quality check'!$A226-1,'Quality check'!CR$1-1)=0,"",OFFSET(CountryData!$A$1,'Quality check'!$A226-1,'Quality check'!CR$1-1)),"")</f>
        <v/>
      </c>
      <c r="CS226" s="203" t="str">
        <f ca="1">IF(AND(ISNUMBER($A226),ISNUMBER(CS$1)),IF(OFFSET(CountryData!$A$1,'Quality check'!$A226-1,'Quality check'!CS$1-1)=0,"",OFFSET(CountryData!$A$1,'Quality check'!$A226-1,'Quality check'!CS$1-1)),"")</f>
        <v/>
      </c>
      <c r="CT226" s="203" t="str">
        <f ca="1">IF(AND(ISNUMBER($A226),ISNUMBER(CT$1)),IF(OFFSET(CountryData!$A$1,'Quality check'!$A226-1,'Quality check'!CT$1-1)=0,"",OFFSET(CountryData!$A$1,'Quality check'!$A226-1,'Quality check'!CT$1-1)),"")</f>
        <v/>
      </c>
      <c r="CU226" s="203" t="str">
        <f ca="1">IF(AND(ISNUMBER($A226),ISNUMBER(CU$1)),IF(OFFSET(CountryData!$A$1,'Quality check'!$A226-1,'Quality check'!CU$1-1)=0,"",OFFSET(CountryData!$A$1,'Quality check'!$A226-1,'Quality check'!CU$1-1)),"")</f>
        <v/>
      </c>
      <c r="CV226" s="203" t="str">
        <f ca="1">IF(AND(ISNUMBER($A226),ISNUMBER(CV$1)),IF(OFFSET(CountryData!$A$1,'Quality check'!$A226-1,'Quality check'!CV$1-1)=0,"",OFFSET(CountryData!$A$1,'Quality check'!$A226-1,'Quality check'!CV$1-1)),"")</f>
        <v/>
      </c>
      <c r="CW226" s="203" t="str">
        <f ca="1">IF(AND(ISNUMBER($A226),ISNUMBER(CW$1)),IF(OFFSET(CountryData!$A$1,'Quality check'!$A226-1,'Quality check'!CW$1-1)=0,"",OFFSET(CountryData!$A$1,'Quality check'!$A226-1,'Quality check'!CW$1-1)),"")</f>
        <v/>
      </c>
      <c r="CX226" s="203" t="str">
        <f ca="1">IF(AND(ISNUMBER($A226),ISNUMBER(CX$1)),IF(OFFSET(CountryData!$A$1,'Quality check'!$A226-1,'Quality check'!CX$1-1)=0,"",OFFSET(CountryData!$A$1,'Quality check'!$A226-1,'Quality check'!CX$1-1)),"")</f>
        <v/>
      </c>
      <c r="CY226" s="203" t="str">
        <f ca="1">IF(AND(ISNUMBER($A226),ISNUMBER(CY$1)),IF(OFFSET(CountryData!$A$1,'Quality check'!$A226-1,'Quality check'!CY$1-1)=0,"",OFFSET(CountryData!$A$1,'Quality check'!$A226-1,'Quality check'!CY$1-1)),"")</f>
        <v/>
      </c>
      <c r="CZ226" s="308" t="str">
        <f ca="1">IF(AND(ISNUMBER($A226),ISNUMBER(CZ$1)),IF(OFFSET(CountryData!$A$1,'Quality check'!$A226-1,'Quality check'!CZ$1-1)=0,"",OFFSET(CountryData!$A$1,'Quality check'!$A226-1,'Quality check'!CZ$1-1)),"")</f>
        <v/>
      </c>
      <c r="DA226" s="308" t="str">
        <f ca="1">IF(AND(ISNUMBER($A226),ISNUMBER(DA$1)),IF(OFFSET(CountryData!$A$1,'Quality check'!$A226-1,'Quality check'!DA$1-1)=0,"",OFFSET(CountryData!$A$1,'Quality check'!$A226-1,'Quality check'!DA$1-1)),"")</f>
        <v/>
      </c>
      <c r="DB226" s="202" t="str">
        <f ca="1">IF(AND(ISNUMBER($A226),ISNUMBER(DB$1)),IF(OFFSET(CountryData!$A$1,'Quality check'!$A226-1,'Quality check'!DB$1-1)=0,"",OFFSET(CountryData!$A$1,'Quality check'!$A226-1,'Quality check'!DB$1-1)),"")</f>
        <v/>
      </c>
      <c r="DC226" s="308" t="str">
        <f ca="1">IF(AND(ISNUMBER($A226),ISNUMBER(DC$1)),IF(OFFSET(CountryData!$A$1,'Quality check'!$A226-1,'Quality check'!DC$1-1)=0,"",OFFSET(CountryData!$A$1,'Quality check'!$A226-1,'Quality check'!DC$1-1)),"")</f>
        <v/>
      </c>
      <c r="DD226" s="308" t="str">
        <f ca="1">IF(AND(ISNUMBER($A226),ISNUMBER(DD$1)),IF(OFFSET(CountryData!$A$1,'Quality check'!$A226-1,'Quality check'!DD$1-1)=0,"",OFFSET(CountryData!$A$1,'Quality check'!$A226-1,'Quality check'!DD$1-1)),"")</f>
        <v/>
      </c>
      <c r="DE226" s="202" t="str">
        <f ca="1">IF(AND(ISNUMBER($A226),ISNUMBER(DE$1)),IF(OFFSET(CountryData!$A$1,'Quality check'!$A226-1,'Quality check'!DE$1-1)=0,"",OFFSET(CountryData!$A$1,'Quality check'!$A226-1,'Quality check'!DE$1-1)),"")</f>
        <v/>
      </c>
      <c r="DF226" s="203" t="str">
        <f ca="1">IF(AND(ISNUMBER($A226),ISNUMBER(DF$1)),IF(OFFSET(CountryData!$A$1,'Quality check'!$A226-1,'Quality check'!DF$1-1)=0,"",OFFSET(CountryData!$A$1,'Quality check'!$A226-1,'Quality check'!DF$1-1)),"")</f>
        <v/>
      </c>
      <c r="DG226" s="308" t="str">
        <f ca="1">IF(AND(ISNUMBER($A226),ISNUMBER(DG$1)),IF(OFFSET(CountryData!$A$1,'Quality check'!$A226-1,'Quality check'!DG$1-1)=0,"",OFFSET(CountryData!$A$1,'Quality check'!$A226-1,'Quality check'!DG$1-1)),"")</f>
        <v/>
      </c>
      <c r="DH226" s="203" t="str">
        <f ca="1">IF(AND(ISNUMBER($A226),ISNUMBER(DH$1)),IF(OFFSET(CountryData!$A$1,'Quality check'!$A226-1,'Quality check'!DH$1-1)=0,"",OFFSET(CountryData!$A$1,'Quality check'!$A226-1,'Quality check'!DH$1-1)),"")</f>
        <v/>
      </c>
      <c r="DI226" s="308" t="str">
        <f ca="1">IF(AND(ISNUMBER($A226),ISNUMBER(DI$1)),IF(OFFSET(CountryData!$A$1,'Quality check'!$A226-1,'Quality check'!DI$1-1)=0,"",OFFSET(CountryData!$A$1,'Quality check'!$A226-1,'Quality check'!DI$1-1)),"")</f>
        <v/>
      </c>
      <c r="DJ226" s="308" t="str">
        <f ca="1">IF(AND(ISNUMBER($A226),ISNUMBER(DJ$1)),IF(OFFSET(CountryData!$A$1,'Quality check'!$A226-1,'Quality check'!DJ$1-1)=0,"",OFFSET(CountryData!$A$1,'Quality check'!$A226-1,'Quality check'!DJ$1-1)),"")</f>
        <v/>
      </c>
      <c r="DK226" s="203" t="str">
        <f ca="1">IF(AND(ISNUMBER($A226),ISNUMBER(DK$1)),IF(OFFSET(CountryData!$A$1,'Quality check'!$A226-1,'Quality check'!DK$1-1)=0,"",OFFSET(CountryData!$A$1,'Quality check'!$A226-1,'Quality check'!DK$1-1)),"")</f>
        <v/>
      </c>
      <c r="DL226" s="203" t="str">
        <f ca="1">IF(AND(ISNUMBER($A226),ISNUMBER(DL$1)),IF(OFFSET(CountryData!$A$1,'Quality check'!$A226-1,'Quality check'!DL$1-1)=0,"",OFFSET(CountryData!$A$1,'Quality check'!$A226-1,'Quality check'!DL$1-1)),"")</f>
        <v/>
      </c>
      <c r="DM226" s="203" t="str">
        <f ca="1">IF(AND(ISNUMBER($A226),ISNUMBER(DM$1)),IF(OFFSET(CountryData!$A$1,'Quality check'!$A226-1,'Quality check'!DM$1-1)=0,"",OFFSET(CountryData!$A$1,'Quality check'!$A226-1,'Quality check'!DM$1-1)),"")</f>
        <v/>
      </c>
      <c r="DN226" s="203" t="str">
        <f ca="1">IF(AND(ISNUMBER($A226),ISNUMBER(DN$1)),IF(OFFSET(CountryData!$A$1,'Quality check'!$A226-1,'Quality check'!DN$1-1)=0,"",OFFSET(CountryData!$A$1,'Quality check'!$A226-1,'Quality check'!DN$1-1)),"")</f>
        <v/>
      </c>
      <c r="DO226" t="str">
        <f ca="1">IF(AND(ISNUMBER($A226),ISNUMBER(DO$1)),IF(OFFSET(CountryData!$A$1,'Quality check'!$A226-1,'Quality check'!DO$1-1)=0,"",OFFSET(CountryData!$A$1,'Quality check'!$A226-1,'Quality check'!DO$1-1)),"")</f>
        <v/>
      </c>
      <c r="DP226" t="str">
        <f ca="1">IF(AND(ISNUMBER($A226),ISNUMBER(DP$1)),IF(OFFSET(CountryData!$A$1,'Quality check'!$A226-1,'Quality check'!DP$1-1)=0,"",OFFSET(CountryData!$A$1,'Quality check'!$A226-1,'Quality check'!DP$1-1)),"")</f>
        <v/>
      </c>
      <c r="EF226" t="str">
        <f t="shared" si="20"/>
        <v/>
      </c>
      <c r="EG226" t="str">
        <f t="shared" si="21"/>
        <v/>
      </c>
      <c r="EH226" t="str">
        <f t="shared" si="19"/>
        <v/>
      </c>
    </row>
    <row r="227" spans="1:138" x14ac:dyDescent="0.25">
      <c r="A227" s="114" t="str">
        <f>IF(ISNUMBER(MATCH(C227,CountryData!$EM:$EM,0)),MATCH(C227,CountryData!$EM:$EM,0),"")</f>
        <v/>
      </c>
      <c r="F227" s="203" t="str">
        <f ca="1">IF(AND(ISNUMBER($A227),ISNUMBER(F$1)),IF(OFFSET(CountryData!$A$1,'Quality check'!$A227-1,'Quality check'!F$1-1)=0,"",OFFSET(CountryData!$A$1,'Quality check'!$A227-1,'Quality check'!F$1-1)),"")</f>
        <v/>
      </c>
      <c r="G227" s="203" t="str">
        <f ca="1">IF(AND(ISNUMBER($A227),ISNUMBER(G$1)),IF(OFFSET(CountryData!$A$1,'Quality check'!$A227-1,'Quality check'!G$1-1)=0,"",OFFSET(CountryData!$A$1,'Quality check'!$A227-1,'Quality check'!G$1-1)),"")</f>
        <v/>
      </c>
      <c r="H227" s="202" t="str">
        <f ca="1">IF(AND(ISNUMBER($A227),ISNUMBER(H$1)),IF(OFFSET(CountryData!$A$1,'Quality check'!$A227-1,'Quality check'!H$1-1)=0,"",OFFSET(CountryData!$A$1,'Quality check'!$A227-1,'Quality check'!H$1-1)),"")</f>
        <v/>
      </c>
      <c r="I227" s="202" t="str">
        <f ca="1">IF(AND(ISNUMBER($A227),ISNUMBER(I$1)),IF(OFFSET(CountryData!$A$1,'Quality check'!$A227-1,'Quality check'!I$1-1)=0,"",OFFSET(CountryData!$A$1,'Quality check'!$A227-1,'Quality check'!I$1-1)),"")</f>
        <v/>
      </c>
      <c r="J227" s="203" t="str">
        <f ca="1">IF(AND(ISNUMBER($A227),ISNUMBER(J$1)),IF(OFFSET(CountryData!$A$1,'Quality check'!$A227-1,'Quality check'!J$1-1)=0,"",OFFSET(CountryData!$A$1,'Quality check'!$A227-1,'Quality check'!J$1-1)),"")</f>
        <v/>
      </c>
      <c r="K227" s="203" t="str">
        <f ca="1">IF(AND(ISNUMBER($A227),ISNUMBER(K$1)),IF(OFFSET(CountryData!$A$1,'Quality check'!$A227-1,'Quality check'!K$1-1)=0,"",OFFSET(CountryData!$A$1,'Quality check'!$A227-1,'Quality check'!K$1-1)),"")</f>
        <v/>
      </c>
      <c r="L227" s="203" t="str">
        <f ca="1">IF(AND(ISNUMBER($A227),ISNUMBER(L$1)),IF(OFFSET(CountryData!$A$1,'Quality check'!$A227-1,'Quality check'!L$1-1)=0,"",OFFSET(CountryData!$A$1,'Quality check'!$A227-1,'Quality check'!L$1-1)),"")</f>
        <v/>
      </c>
      <c r="M227" s="203" t="str">
        <f ca="1">IF(AND(ISNUMBER($A227),ISNUMBER(M$1)),IF(OFFSET(CountryData!$A$1,'Quality check'!$A227-1,'Quality check'!M$1-1)=0,"",OFFSET(CountryData!$A$1,'Quality check'!$A227-1,'Quality check'!M$1-1)),"")</f>
        <v/>
      </c>
      <c r="N227" s="203" t="str">
        <f ca="1">IF(AND(ISNUMBER($A227),ISNUMBER(N$1)),IF(OFFSET(CountryData!$A$1,'Quality check'!$A227-1,'Quality check'!N$1-1)=0,"",OFFSET(CountryData!$A$1,'Quality check'!$A227-1,'Quality check'!N$1-1)),"")</f>
        <v/>
      </c>
      <c r="O227" s="203" t="str">
        <f ca="1">IF(AND(ISNUMBER($A227),ISNUMBER(O$1)),IF(OFFSET(CountryData!$A$1,'Quality check'!$A227-1,'Quality check'!O$1-1)=0,"",OFFSET(CountryData!$A$1,'Quality check'!$A227-1,'Quality check'!O$1-1)),"")</f>
        <v/>
      </c>
      <c r="P227" s="203" t="str">
        <f ca="1">IF(AND(ISNUMBER($A227),ISNUMBER(P$1)),IF(OFFSET(CountryData!$A$1,'Quality check'!$A227-1,'Quality check'!P$1-1)=0,"",OFFSET(CountryData!$A$1,'Quality check'!$A227-1,'Quality check'!P$1-1)),"")</f>
        <v/>
      </c>
      <c r="Q227" s="203" t="str">
        <f ca="1">IF(AND(ISNUMBER($A227),ISNUMBER(Q$1)),IF(OFFSET(CountryData!$A$1,'Quality check'!$A227-1,'Quality check'!Q$1-1)=0,"",OFFSET(CountryData!$A$1,'Quality check'!$A227-1,'Quality check'!Q$1-1)),"")</f>
        <v/>
      </c>
      <c r="R227" s="203" t="str">
        <f ca="1">IF(AND(ISNUMBER($A227),ISNUMBER(R$1)),IF(OFFSET(CountryData!$A$1,'Quality check'!$A227-1,'Quality check'!R$1-1)=0,"",OFFSET(CountryData!$A$1,'Quality check'!$A227-1,'Quality check'!R$1-1)),"")</f>
        <v/>
      </c>
      <c r="S227" s="203" t="str">
        <f ca="1">IF(AND(ISNUMBER($A227),ISNUMBER(S$1)),IF(OFFSET(CountryData!$A$1,'Quality check'!$A227-1,'Quality check'!S$1-1)=0,"",OFFSET(CountryData!$A$1,'Quality check'!$A227-1,'Quality check'!S$1-1)),"")</f>
        <v/>
      </c>
      <c r="T227" s="202" t="str">
        <f ca="1">IF(AND(ISNUMBER($A227),ISNUMBER(T$1)),IF(OFFSET(CountryData!$A$1,'Quality check'!$A227-1,'Quality check'!T$1-1)=0,"",OFFSET(CountryData!$A$1,'Quality check'!$A227-1,'Quality check'!T$1-1)),"")</f>
        <v/>
      </c>
      <c r="U227" s="203" t="str">
        <f ca="1">IF(AND(ISNUMBER($A227),ISNUMBER(U$1)),IF(OFFSET(CountryData!$A$1,'Quality check'!$A227-1,'Quality check'!U$1-1)=0,"",OFFSET(CountryData!$A$1,'Quality check'!$A227-1,'Quality check'!U$1-1)),"")</f>
        <v/>
      </c>
      <c r="V227" s="203" t="str">
        <f ca="1">IF(AND(ISNUMBER($A227),ISNUMBER(V$1)),IF(OFFSET(CountryData!$A$1,'Quality check'!$A227-1,'Quality check'!V$1-1)=0,"",OFFSET(CountryData!$A$1,'Quality check'!$A227-1,'Quality check'!V$1-1)),"")</f>
        <v/>
      </c>
      <c r="W227" s="202" t="str">
        <f ca="1">IF(AND(ISNUMBER($A227),ISNUMBER(W$1)),IF(OFFSET(CountryData!$A$1,'Quality check'!$A227-1,'Quality check'!W$1-1)=0,"",OFFSET(CountryData!$A$1,'Quality check'!$A227-1,'Quality check'!W$1-1)),"")</f>
        <v/>
      </c>
      <c r="X227" s="202" t="str">
        <f ca="1">IF(AND(ISNUMBER($A227),ISNUMBER(X$1)),IF(OFFSET(CountryData!$A$1,'Quality check'!$A227-1,'Quality check'!X$1-1)=0,"",OFFSET(CountryData!$A$1,'Quality check'!$A227-1,'Quality check'!X$1-1)),"")</f>
        <v/>
      </c>
      <c r="Y227" s="202" t="str">
        <f ca="1">IF(AND(ISNUMBER($A227),ISNUMBER(Y$1)),IF(OFFSET(CountryData!$A$1,'Quality check'!$A227-1,'Quality check'!Y$1-1)=0,"",OFFSET(CountryData!$A$1,'Quality check'!$A227-1,'Quality check'!Y$1-1)),"")</f>
        <v/>
      </c>
      <c r="Z227" s="202" t="str">
        <f ca="1">IF(AND(ISNUMBER($A227),ISNUMBER(Z$1)),IF(OFFSET(CountryData!$A$1,'Quality check'!$A227-1,'Quality check'!Z$1-1)=0,"",OFFSET(CountryData!$A$1,'Quality check'!$A227-1,'Quality check'!Z$1-1)),"")</f>
        <v/>
      </c>
      <c r="AA227" s="203" t="str">
        <f ca="1">IF(AND(ISNUMBER($A227),ISNUMBER(AA$1)),IF(OFFSET(CountryData!$A$1,'Quality check'!$A227-1,'Quality check'!AA$1-1)=0,"",OFFSET(CountryData!$A$1,'Quality check'!$A227-1,'Quality check'!AA$1-1)),"")</f>
        <v/>
      </c>
      <c r="AB227" s="203" t="str">
        <f ca="1">IF(AND(ISNUMBER($A227),ISNUMBER(AB$1)),IF(OFFSET(CountryData!$A$1,'Quality check'!$A227-1,'Quality check'!AB$1-1)=0,"",OFFSET(CountryData!$A$1,'Quality check'!$A227-1,'Quality check'!AB$1-1)),"")</f>
        <v/>
      </c>
      <c r="AC227" s="203" t="str">
        <f ca="1">IF(AND(ISNUMBER($A227),ISNUMBER(AC$1)),IF(OFFSET(CountryData!$A$1,'Quality check'!$A227-1,'Quality check'!AC$1-1)=0,"",OFFSET(CountryData!$A$1,'Quality check'!$A227-1,'Quality check'!AC$1-1)),"")</f>
        <v/>
      </c>
      <c r="AD227" s="203" t="str">
        <f ca="1">IF(AND(ISNUMBER($A227),ISNUMBER(AD$1)),IF(OFFSET(CountryData!$A$1,'Quality check'!$A227-1,'Quality check'!AD$1-1)=0,"",OFFSET(CountryData!$A$1,'Quality check'!$A227-1,'Quality check'!AD$1-1)),"")</f>
        <v/>
      </c>
      <c r="AE227" s="202" t="str">
        <f ca="1">IF(AND(ISNUMBER($A227),ISNUMBER(AE$1)),IF(OFFSET(CountryData!$A$1,'Quality check'!$A227-1,'Quality check'!AE$1-1)=0,"",OFFSET(CountryData!$A$1,'Quality check'!$A227-1,'Quality check'!AE$1-1)),"")</f>
        <v/>
      </c>
      <c r="AF227" s="308" t="str">
        <f ca="1">IF(AND(ISNUMBER($A227),ISNUMBER(AF$1)),IF(OFFSET(CountryData!$A$1,'Quality check'!$A227-1,'Quality check'!AF$1-1)=0,"",OFFSET(CountryData!$A$1,'Quality check'!$A227-1,'Quality check'!AF$1-1)),"")</f>
        <v/>
      </c>
      <c r="AG227" s="203" t="str">
        <f ca="1">IF(AND(ISNUMBER($A227),ISNUMBER(AG$1)),IF(OFFSET(CountryData!$A$1,'Quality check'!$A227-1,'Quality check'!AG$1-1)=0,"",OFFSET(CountryData!$A$1,'Quality check'!$A227-1,'Quality check'!AG$1-1)),"")</f>
        <v/>
      </c>
      <c r="AH227" s="203" t="str">
        <f ca="1">IF(AND(ISNUMBER($A227),ISNUMBER(AH$1)),IF(OFFSET(CountryData!$A$1,'Quality check'!$A227-1,'Quality check'!AH$1-1)=0,"",OFFSET(CountryData!$A$1,'Quality check'!$A227-1,'Quality check'!AH$1-1)),"")</f>
        <v/>
      </c>
      <c r="AI227" s="203" t="str">
        <f ca="1">IF(AND(ISNUMBER($A227),ISNUMBER(AI$1)),IF(OFFSET(CountryData!$A$1,'Quality check'!$A227-1,'Quality check'!AI$1-1)=0,"",OFFSET(CountryData!$A$1,'Quality check'!$A227-1,'Quality check'!AI$1-1)),"")</f>
        <v/>
      </c>
      <c r="AJ227" s="202" t="str">
        <f ca="1">IF(AND(ISNUMBER($A227),ISNUMBER(AJ$1)),IF(OFFSET(CountryData!$A$1,'Quality check'!$A227-1,'Quality check'!AJ$1-1)=0,"",OFFSET(CountryData!$A$1,'Quality check'!$A227-1,'Quality check'!AJ$1-1)),"")</f>
        <v/>
      </c>
      <c r="AK227" s="202" t="str">
        <f ca="1">IF(AND(ISNUMBER($A227),ISNUMBER(AK$1)),IF(OFFSET(CountryData!$A$1,'Quality check'!$A227-1,'Quality check'!AK$1-1)=0,"",OFFSET(CountryData!$A$1,'Quality check'!$A227-1,'Quality check'!AK$1-1)),"")</f>
        <v/>
      </c>
      <c r="AL227" s="202" t="str">
        <f ca="1">IF(AND(ISNUMBER($A227),ISNUMBER(AL$1)),IF(OFFSET(CountryData!$A$1,'Quality check'!$A227-1,'Quality check'!AL$1-1)=0,"",OFFSET(CountryData!$A$1,'Quality check'!$A227-1,'Quality check'!AL$1-1)),"")</f>
        <v/>
      </c>
      <c r="AM227" s="202" t="str">
        <f ca="1">IF(AND(ISNUMBER($A227),ISNUMBER(AM$1)),IF(OFFSET(CountryData!$A$1,'Quality check'!$A227-1,'Quality check'!AM$1-1)=0,"",OFFSET(CountryData!$A$1,'Quality check'!$A227-1,'Quality check'!AM$1-1)),"")</f>
        <v/>
      </c>
      <c r="AN227" s="202" t="str">
        <f ca="1">IF(AND(ISNUMBER($A227),ISNUMBER(AN$1)),IF(OFFSET(CountryData!$A$1,'Quality check'!$A227-1,'Quality check'!AN$1-1)=0,"",OFFSET(CountryData!$A$1,'Quality check'!$A227-1,'Quality check'!AN$1-1)),"")</f>
        <v/>
      </c>
      <c r="AO227" s="203" t="str">
        <f ca="1">IF(AND(ISNUMBER($A227),ISNUMBER(AO$1)),IF(OFFSET(CountryData!$A$1,'Quality check'!$A227-1,'Quality check'!AO$1-1)=0,"",OFFSET(CountryData!$A$1,'Quality check'!$A227-1,'Quality check'!AO$1-1)),"")</f>
        <v/>
      </c>
      <c r="AP227" s="203" t="str">
        <f ca="1">IF(AND(ISNUMBER($A227),ISNUMBER(AP$1)),IF(OFFSET(CountryData!$A$1,'Quality check'!$A227-1,'Quality check'!AP$1-1)=0,"",OFFSET(CountryData!$A$1,'Quality check'!$A227-1,'Quality check'!AP$1-1)),"")</f>
        <v/>
      </c>
      <c r="AQ227" s="202" t="str">
        <f ca="1">IF(AND(ISNUMBER($A227),ISNUMBER(AQ$1)),IF(OFFSET(CountryData!$A$1,'Quality check'!$A227-1,'Quality check'!AQ$1-1)=0,"",OFFSET(CountryData!$A$1,'Quality check'!$A227-1,'Quality check'!AQ$1-1)),"")</f>
        <v/>
      </c>
      <c r="AR227" s="202" t="str">
        <f ca="1">IF(AND(ISNUMBER($A227),ISNUMBER(AR$1)),IF(OFFSET(CountryData!$A$1,'Quality check'!$A227-1,'Quality check'!AR$1-1)=0,"",OFFSET(CountryData!$A$1,'Quality check'!$A227-1,'Quality check'!AR$1-1)),"")</f>
        <v/>
      </c>
      <c r="AS227" s="202" t="str">
        <f ca="1">IF(AND(ISNUMBER($A227),ISNUMBER(AS$1)),IF(OFFSET(CountryData!$A$1,'Quality check'!$A227-1,'Quality check'!AS$1-1)=0,"",OFFSET(CountryData!$A$1,'Quality check'!$A227-1,'Quality check'!AS$1-1)),"")</f>
        <v/>
      </c>
      <c r="AT227" s="202" t="str">
        <f ca="1">IF(AND(ISNUMBER($A227),ISNUMBER(AT$1)),IF(OFFSET(CountryData!$A$1,'Quality check'!$A227-1,'Quality check'!AT$1-1)=0,"",OFFSET(CountryData!$A$1,'Quality check'!$A227-1,'Quality check'!AT$1-1)),"")</f>
        <v/>
      </c>
      <c r="AU227" s="202" t="str">
        <f ca="1">IF(AND(ISNUMBER($A227),ISNUMBER(AU$1)),IF(OFFSET(CountryData!$A$1,'Quality check'!$A227-1,'Quality check'!AU$1-1)=0,"",OFFSET(CountryData!$A$1,'Quality check'!$A227-1,'Quality check'!AU$1-1)),"")</f>
        <v/>
      </c>
      <c r="AV227" s="202" t="str">
        <f ca="1">IF(AND(ISNUMBER($A227),ISNUMBER(AV$1)),IF(OFFSET(CountryData!$A$1,'Quality check'!$A227-1,'Quality check'!AV$1-1)=0,"",OFFSET(CountryData!$A$1,'Quality check'!$A227-1,'Quality check'!AV$1-1)),"")</f>
        <v/>
      </c>
      <c r="AW227" s="203" t="str">
        <f ca="1">IF(AND(ISNUMBER($A227),ISNUMBER(AW$1)),IF(OFFSET(CountryData!$A$1,'Quality check'!$A227-1,'Quality check'!AW$1-1)=0,"",OFFSET(CountryData!$A$1,'Quality check'!$A227-1,'Quality check'!AW$1-1)),"")</f>
        <v/>
      </c>
      <c r="AX227" s="203" t="str">
        <f ca="1">IF(AND(ISNUMBER($A227),ISNUMBER(AX$1)),IF(OFFSET(CountryData!$A$1,'Quality check'!$A227-1,'Quality check'!AX$1-1)=0,"",OFFSET(CountryData!$A$1,'Quality check'!$A227-1,'Quality check'!AX$1-1)),"")</f>
        <v/>
      </c>
      <c r="AY227" s="202" t="str">
        <f ca="1">IF(AND(ISNUMBER($A227),ISNUMBER(AY$1)),IF(OFFSET(CountryData!$A$1,'Quality check'!$A227-1,'Quality check'!AY$1-1)=0,"",OFFSET(CountryData!$A$1,'Quality check'!$A227-1,'Quality check'!AY$1-1)),"")</f>
        <v/>
      </c>
      <c r="AZ227" s="202" t="str">
        <f ca="1">IF(AND(ISNUMBER($A227),ISNUMBER(AZ$1)),IF(OFFSET(CountryData!$A$1,'Quality check'!$A227-1,'Quality check'!AZ$1-1)=0,"",OFFSET(CountryData!$A$1,'Quality check'!$A227-1,'Quality check'!AZ$1-1)),"")</f>
        <v/>
      </c>
      <c r="BA227" s="202" t="str">
        <f ca="1">IF(AND(ISNUMBER($A227),ISNUMBER(BA$1)),IF(OFFSET(CountryData!$A$1,'Quality check'!$A227-1,'Quality check'!BA$1-1)=0,"",OFFSET(CountryData!$A$1,'Quality check'!$A227-1,'Quality check'!BA$1-1)),"")</f>
        <v/>
      </c>
      <c r="BB227" s="202" t="str">
        <f ca="1">IF(AND(ISNUMBER($A227),ISNUMBER(BB$1)),IF(OFFSET(CountryData!$A$1,'Quality check'!$A227-1,'Quality check'!BB$1-1)=0,"",OFFSET(CountryData!$A$1,'Quality check'!$A227-1,'Quality check'!BB$1-1)),"")</f>
        <v/>
      </c>
      <c r="BC227" s="202" t="str">
        <f ca="1">IF(AND(ISNUMBER($A227),ISNUMBER(BC$1)),IF(OFFSET(CountryData!$A$1,'Quality check'!$A227-1,'Quality check'!BC$1-1)=0,"",OFFSET(CountryData!$A$1,'Quality check'!$A227-1,'Quality check'!BC$1-1)),"")</f>
        <v/>
      </c>
      <c r="BD227" s="313" t="str">
        <f ca="1">IF(AND(ISNUMBER($A227),ISNUMBER(BD$1)),IF(OFFSET(CountryData!$A$1,'Quality check'!$A227-1,'Quality check'!BD$1-1)=0,"",OFFSET(CountryData!$A$1,'Quality check'!$A227-1,'Quality check'!BD$1-1)),"")</f>
        <v/>
      </c>
      <c r="BE227" s="313" t="str">
        <f ca="1">IF(AND(ISNUMBER($A227),ISNUMBER(BE$1)),IF(OFFSET(CountryData!$A$1,'Quality check'!$A227-1,'Quality check'!BE$1-1)=0,"",OFFSET(CountryData!$A$1,'Quality check'!$A227-1,'Quality check'!BE$1-1)),"")</f>
        <v/>
      </c>
      <c r="BF227" s="313" t="str">
        <f ca="1">IF(AND(ISNUMBER($A227),ISNUMBER(BF$1)),IF(OFFSET(CountryData!$A$1,'Quality check'!$A227-1,'Quality check'!BF$1-1)=0,"",OFFSET(CountryData!$A$1,'Quality check'!$A227-1,'Quality check'!BF$1-1)),"")</f>
        <v/>
      </c>
      <c r="BG227" s="203" t="str">
        <f ca="1">IF(AND(ISNUMBER($A227),ISNUMBER(BG$1)),IF(OFFSET(CountryData!$A$1,'Quality check'!$A227-1,'Quality check'!BG$1-1)=0,"",OFFSET(CountryData!$A$1,'Quality check'!$A227-1,'Quality check'!BG$1-1)),"")</f>
        <v/>
      </c>
      <c r="BH227" s="202" t="str">
        <f ca="1">IF(AND(ISNUMBER($A227),ISNUMBER(BH$1)),IF(OFFSET(CountryData!$A$1,'Quality check'!$A227-1,'Quality check'!BH$1-1)=0,"",OFFSET(CountryData!$A$1,'Quality check'!$A227-1,'Quality check'!BH$1-1)),"")</f>
        <v/>
      </c>
      <c r="BI227" s="203" t="str">
        <f ca="1">IF(AND(ISNUMBER($A227),ISNUMBER(BI$1)),IF(OFFSET(CountryData!$A$1,'Quality check'!$A227-1,'Quality check'!BI$1-1)=0,"",OFFSET(CountryData!$A$1,'Quality check'!$A227-1,'Quality check'!BI$1-1)),"")</f>
        <v/>
      </c>
      <c r="BJ227" s="202" t="str">
        <f ca="1">IF(AND(ISNUMBER($A227),ISNUMBER(BJ$1)),IF(OFFSET(CountryData!$A$1,'Quality check'!$A227-1,'Quality check'!BJ$1-1)=0,"",OFFSET(CountryData!$A$1,'Quality check'!$A227-1,'Quality check'!BJ$1-1)),"")</f>
        <v/>
      </c>
      <c r="BK227" s="202" t="str">
        <f ca="1">IF(AND(ISNUMBER($A227),ISNUMBER(BK$1)),IF(OFFSET(CountryData!$A$1,'Quality check'!$A227-1,'Quality check'!BK$1-1)=0,"",OFFSET(CountryData!$A$1,'Quality check'!$A227-1,'Quality check'!BK$1-1)),"")</f>
        <v/>
      </c>
      <c r="BL227" s="308" t="str">
        <f ca="1">IF(AND(ISNUMBER($A227),ISNUMBER(BL$1)),IF(OFFSET(CountryData!$A$1,'Quality check'!$A227-1,'Quality check'!BL$1-1)=0,"",OFFSET(CountryData!$A$1,'Quality check'!$A227-1,'Quality check'!BL$1-1)),"")</f>
        <v/>
      </c>
      <c r="BM227" s="308" t="str">
        <f ca="1">IF(AND(ISNUMBER($A227),ISNUMBER(BM$1)),IF(OFFSET(CountryData!$A$1,'Quality check'!$A227-1,'Quality check'!BM$1-1)=0,"",OFFSET(CountryData!$A$1,'Quality check'!$A227-1,'Quality check'!BM$1-1)),"")</f>
        <v/>
      </c>
      <c r="BN227" s="308" t="str">
        <f ca="1">IF(AND(ISNUMBER($A227),ISNUMBER(BN$1)),IF(OFFSET(CountryData!$A$1,'Quality check'!$A227-1,'Quality check'!BN$1-1)=0,"",OFFSET(CountryData!$A$1,'Quality check'!$A227-1,'Quality check'!BN$1-1)),"")</f>
        <v/>
      </c>
      <c r="BO227" s="308" t="str">
        <f ca="1">IF(AND(ISNUMBER($A227),ISNUMBER(BO$1)),IF(OFFSET(CountryData!$A$1,'Quality check'!$A227-1,'Quality check'!BO$1-1)=0,"",OFFSET(CountryData!$A$1,'Quality check'!$A227-1,'Quality check'!BO$1-1)),"")</f>
        <v/>
      </c>
      <c r="BP227" s="308" t="str">
        <f ca="1">IF(AND(ISNUMBER($A227),ISNUMBER(BP$1)),IF(OFFSET(CountryData!$A$1,'Quality check'!$A227-1,'Quality check'!BP$1-1)=0,"",OFFSET(CountryData!$A$1,'Quality check'!$A227-1,'Quality check'!BP$1-1)),"")</f>
        <v/>
      </c>
      <c r="BQ227" s="308" t="str">
        <f ca="1">IF(AND(ISNUMBER($A227),ISNUMBER(BQ$1)),IF(OFFSET(CountryData!$A$1,'Quality check'!$A227-1,'Quality check'!BQ$1-1)=0,"",OFFSET(CountryData!$A$1,'Quality check'!$A227-1,'Quality check'!BQ$1-1)),"")</f>
        <v/>
      </c>
      <c r="BR227" s="308" t="str">
        <f ca="1">IF(AND(ISNUMBER($A227),ISNUMBER(BR$1)),IF(OFFSET(CountryData!$A$1,'Quality check'!$A227-1,'Quality check'!BR$1-1)=0,"",OFFSET(CountryData!$A$1,'Quality check'!$A227-1,'Quality check'!BR$1-1)),"")</f>
        <v/>
      </c>
      <c r="BS227" s="308" t="str">
        <f ca="1">IF(AND(ISNUMBER($A227),ISNUMBER(BS$1)),IF(OFFSET(CountryData!$A$1,'Quality check'!$A227-1,'Quality check'!BS$1-1)=0,"",OFFSET(CountryData!$A$1,'Quality check'!$A227-1,'Quality check'!BS$1-1)),"")</f>
        <v/>
      </c>
      <c r="BT227" s="308" t="str">
        <f ca="1">IF(AND(ISNUMBER($A227),ISNUMBER(BT$1)),IF(OFFSET(CountryData!$A$1,'Quality check'!$A227-1,'Quality check'!BT$1-1)=0,"",OFFSET(CountryData!$A$1,'Quality check'!$A227-1,'Quality check'!BT$1-1)),"")</f>
        <v/>
      </c>
      <c r="BU227" s="308" t="str">
        <f ca="1">IF(AND(ISNUMBER($A227),ISNUMBER(BU$1)),IF(OFFSET(CountryData!$A$1,'Quality check'!$A227-1,'Quality check'!BU$1-1)=0,"",OFFSET(CountryData!$A$1,'Quality check'!$A227-1,'Quality check'!BU$1-1)),"")</f>
        <v/>
      </c>
      <c r="BV227" s="308" t="str">
        <f ca="1">IF(AND(ISNUMBER($A227),ISNUMBER(BV$1)),IF(OFFSET(CountryData!$A$1,'Quality check'!$A227-1,'Quality check'!BV$1-1)=0,"",OFFSET(CountryData!$A$1,'Quality check'!$A227-1,'Quality check'!BV$1-1)),"")</f>
        <v/>
      </c>
      <c r="BW227" s="308" t="str">
        <f ca="1">IF(AND(ISNUMBER($A227),ISNUMBER(BW$1)),IF(OFFSET(CountryData!$A$1,'Quality check'!$A227-1,'Quality check'!BW$1-1)=0,"",OFFSET(CountryData!$A$1,'Quality check'!$A227-1,'Quality check'!BW$1-1)),"")</f>
        <v/>
      </c>
      <c r="BX227" s="202" t="str">
        <f ca="1">IF(AND(ISNUMBER($A227),ISNUMBER(BX$1)),IF(OFFSET(CountryData!$A$1,'Quality check'!$A227-1,'Quality check'!BX$1-1)=0,"",OFFSET(CountryData!$A$1,'Quality check'!$A227-1,'Quality check'!BX$1-1)),"")</f>
        <v/>
      </c>
      <c r="BY227" s="308" t="str">
        <f ca="1">IF(AND(ISNUMBER($A227),ISNUMBER(BY$1)),IF(OFFSET(CountryData!$A$1,'Quality check'!$A227-1,'Quality check'!BY$1-1)=0,"",OFFSET(CountryData!$A$1,'Quality check'!$A227-1,'Quality check'!BY$1-1)),"")</f>
        <v/>
      </c>
      <c r="BZ227" s="308" t="str">
        <f ca="1">IF(AND(ISNUMBER($A227),ISNUMBER(BZ$1)),IF(OFFSET(CountryData!$A$1,'Quality check'!$A227-1,'Quality check'!BZ$1-1)=0,"",OFFSET(CountryData!$A$1,'Quality check'!$A227-1,'Quality check'!BZ$1-1)),"")</f>
        <v/>
      </c>
      <c r="CA227" s="308" t="str">
        <f ca="1">IF(AND(ISNUMBER($A227),ISNUMBER(CA$1)),IF(OFFSET(CountryData!$A$1,'Quality check'!$A227-1,'Quality check'!CA$1-1)=0,"",OFFSET(CountryData!$A$1,'Quality check'!$A227-1,'Quality check'!CA$1-1)),"")</f>
        <v/>
      </c>
      <c r="CB227" s="308" t="str">
        <f ca="1">IF(AND(ISNUMBER($A227),ISNUMBER(CB$1)),IF(OFFSET(CountryData!$A$1,'Quality check'!$A227-1,'Quality check'!CB$1-1)=0,"",OFFSET(CountryData!$A$1,'Quality check'!$A227-1,'Quality check'!CB$1-1)),"")</f>
        <v/>
      </c>
      <c r="CC227" s="308" t="str">
        <f ca="1">IF(AND(ISNUMBER($A227),ISNUMBER(CC$1)),IF(OFFSET(CountryData!$A$1,'Quality check'!$A227-1,'Quality check'!CC$1-1)=0,"",OFFSET(CountryData!$A$1,'Quality check'!$A227-1,'Quality check'!CC$1-1)),"")</f>
        <v/>
      </c>
      <c r="CD227" s="308" t="str">
        <f ca="1">IF(AND(ISNUMBER($A227),ISNUMBER(CD$1)),IF(OFFSET(CountryData!$A$1,'Quality check'!$A227-1,'Quality check'!CD$1-1)=0,"",OFFSET(CountryData!$A$1,'Quality check'!$A227-1,'Quality check'!CD$1-1)),"")</f>
        <v/>
      </c>
      <c r="CE227" s="308" t="str">
        <f ca="1">IF(AND(ISNUMBER($A227),ISNUMBER(CE$1)),IF(OFFSET(CountryData!$A$1,'Quality check'!$A227-1,'Quality check'!CE$1-1)=0,"",OFFSET(CountryData!$A$1,'Quality check'!$A227-1,'Quality check'!CE$1-1)),"")</f>
        <v/>
      </c>
      <c r="CF227" s="308" t="str">
        <f ca="1">IF(AND(ISNUMBER($A227),ISNUMBER(CF$1)),IF(OFFSET(CountryData!$A$1,'Quality check'!$A227-1,'Quality check'!CF$1-1)=0,"",OFFSET(CountryData!$A$1,'Quality check'!$A227-1,'Quality check'!CF$1-1)),"")</f>
        <v/>
      </c>
      <c r="CG227" s="308" t="str">
        <f ca="1">IF(AND(ISNUMBER($A227),ISNUMBER(CG$1)),IF(OFFSET(CountryData!$A$1,'Quality check'!$A227-1,'Quality check'!CG$1-1)=0,"",OFFSET(CountryData!$A$1,'Quality check'!$A227-1,'Quality check'!CG$1-1)),"")</f>
        <v/>
      </c>
      <c r="CH227" s="308" t="str">
        <f ca="1">IF(AND(ISNUMBER($A227),ISNUMBER(CH$1)),IF(OFFSET(CountryData!$A$1,'Quality check'!$A227-1,'Quality check'!CH$1-1)=0,"",OFFSET(CountryData!$A$1,'Quality check'!$A227-1,'Quality check'!CH$1-1)),"")</f>
        <v/>
      </c>
      <c r="CI227" s="308" t="str">
        <f ca="1">IF(AND(ISNUMBER($A227),ISNUMBER(CI$1)),IF(OFFSET(CountryData!$A$1,'Quality check'!$A227-1,'Quality check'!CI$1-1)=0,"",OFFSET(CountryData!$A$1,'Quality check'!$A227-1,'Quality check'!CI$1-1)),"")</f>
        <v/>
      </c>
      <c r="CJ227" s="308" t="str">
        <f ca="1">IF(AND(ISNUMBER($A227),ISNUMBER(CJ$1)),IF(OFFSET(CountryData!$A$1,'Quality check'!$A227-1,'Quality check'!CJ$1-1)=0,"",OFFSET(CountryData!$A$1,'Quality check'!$A227-1,'Quality check'!CJ$1-1)),"")</f>
        <v/>
      </c>
      <c r="CK227" s="202" t="str">
        <f ca="1">IF(AND(ISNUMBER($A227),ISNUMBER(CK$1)),IF(OFFSET(CountryData!$A$1,'Quality check'!$A227-1,'Quality check'!CK$1-1)=0,"",OFFSET(CountryData!$A$1,'Quality check'!$A227-1,'Quality check'!CK$1-1)),"")</f>
        <v/>
      </c>
      <c r="CL227" s="308" t="str">
        <f ca="1">IF(AND(ISNUMBER($A227),ISNUMBER(CL$1)),IF(OFFSET(CountryData!$A$1,'Quality check'!$A227-1,'Quality check'!CL$1-1)=0,"",OFFSET(CountryData!$A$1,'Quality check'!$A227-1,'Quality check'!CL$1-1)),"")</f>
        <v/>
      </c>
      <c r="CM227" s="308" t="str">
        <f ca="1">IF(AND(ISNUMBER($A227),ISNUMBER(CM$1)),IF(OFFSET(CountryData!$A$1,'Quality check'!$A227-1,'Quality check'!CM$1-1)=0,"",OFFSET(CountryData!$A$1,'Quality check'!$A227-1,'Quality check'!CM$1-1)),"")</f>
        <v/>
      </c>
      <c r="CN227" s="308" t="str">
        <f ca="1">IF(AND(ISNUMBER($A227),ISNUMBER(CN$1)),IF(OFFSET(CountryData!$A$1,'Quality check'!$A227-1,'Quality check'!CN$1-1)=0,"",OFFSET(CountryData!$A$1,'Quality check'!$A227-1,'Quality check'!CN$1-1)),"")</f>
        <v/>
      </c>
      <c r="CO227" s="308" t="str">
        <f ca="1">IF(AND(ISNUMBER($A227),ISNUMBER(CO$1)),IF(OFFSET(CountryData!$A$1,'Quality check'!$A227-1,'Quality check'!CO$1-1)=0,"",OFFSET(CountryData!$A$1,'Quality check'!$A227-1,'Quality check'!CO$1-1)),"")</f>
        <v/>
      </c>
      <c r="CP227" s="308" t="str">
        <f ca="1">IF(AND(ISNUMBER($A227),ISNUMBER(CP$1)),IF(OFFSET(CountryData!$A$1,'Quality check'!$A227-1,'Quality check'!CP$1-1)=0,"",OFFSET(CountryData!$A$1,'Quality check'!$A227-1,'Quality check'!CP$1-1)),"")</f>
        <v/>
      </c>
      <c r="CQ227" s="308" t="str">
        <f ca="1">IF(AND(ISNUMBER($A227),ISNUMBER(CQ$1)),IF(OFFSET(CountryData!$A$1,'Quality check'!$A227-1,'Quality check'!CQ$1-1)=0,"",OFFSET(CountryData!$A$1,'Quality check'!$A227-1,'Quality check'!CQ$1-1)),"")</f>
        <v/>
      </c>
      <c r="CR227" s="203" t="str">
        <f ca="1">IF(AND(ISNUMBER($A227),ISNUMBER(CR$1)),IF(OFFSET(CountryData!$A$1,'Quality check'!$A227-1,'Quality check'!CR$1-1)=0,"",OFFSET(CountryData!$A$1,'Quality check'!$A227-1,'Quality check'!CR$1-1)),"")</f>
        <v/>
      </c>
      <c r="CS227" s="203" t="str">
        <f ca="1">IF(AND(ISNUMBER($A227),ISNUMBER(CS$1)),IF(OFFSET(CountryData!$A$1,'Quality check'!$A227-1,'Quality check'!CS$1-1)=0,"",OFFSET(CountryData!$A$1,'Quality check'!$A227-1,'Quality check'!CS$1-1)),"")</f>
        <v/>
      </c>
      <c r="CT227" s="203" t="str">
        <f ca="1">IF(AND(ISNUMBER($A227),ISNUMBER(CT$1)),IF(OFFSET(CountryData!$A$1,'Quality check'!$A227-1,'Quality check'!CT$1-1)=0,"",OFFSET(CountryData!$A$1,'Quality check'!$A227-1,'Quality check'!CT$1-1)),"")</f>
        <v/>
      </c>
      <c r="CU227" s="203" t="str">
        <f ca="1">IF(AND(ISNUMBER($A227),ISNUMBER(CU$1)),IF(OFFSET(CountryData!$A$1,'Quality check'!$A227-1,'Quality check'!CU$1-1)=0,"",OFFSET(CountryData!$A$1,'Quality check'!$A227-1,'Quality check'!CU$1-1)),"")</f>
        <v/>
      </c>
      <c r="CV227" s="203" t="str">
        <f ca="1">IF(AND(ISNUMBER($A227),ISNUMBER(CV$1)),IF(OFFSET(CountryData!$A$1,'Quality check'!$A227-1,'Quality check'!CV$1-1)=0,"",OFFSET(CountryData!$A$1,'Quality check'!$A227-1,'Quality check'!CV$1-1)),"")</f>
        <v/>
      </c>
      <c r="CW227" s="203" t="str">
        <f ca="1">IF(AND(ISNUMBER($A227),ISNUMBER(CW$1)),IF(OFFSET(CountryData!$A$1,'Quality check'!$A227-1,'Quality check'!CW$1-1)=0,"",OFFSET(CountryData!$A$1,'Quality check'!$A227-1,'Quality check'!CW$1-1)),"")</f>
        <v/>
      </c>
      <c r="CX227" s="203" t="str">
        <f ca="1">IF(AND(ISNUMBER($A227),ISNUMBER(CX$1)),IF(OFFSET(CountryData!$A$1,'Quality check'!$A227-1,'Quality check'!CX$1-1)=0,"",OFFSET(CountryData!$A$1,'Quality check'!$A227-1,'Quality check'!CX$1-1)),"")</f>
        <v/>
      </c>
      <c r="CY227" s="203" t="str">
        <f ca="1">IF(AND(ISNUMBER($A227),ISNUMBER(CY$1)),IF(OFFSET(CountryData!$A$1,'Quality check'!$A227-1,'Quality check'!CY$1-1)=0,"",OFFSET(CountryData!$A$1,'Quality check'!$A227-1,'Quality check'!CY$1-1)),"")</f>
        <v/>
      </c>
      <c r="CZ227" s="308" t="str">
        <f ca="1">IF(AND(ISNUMBER($A227),ISNUMBER(CZ$1)),IF(OFFSET(CountryData!$A$1,'Quality check'!$A227-1,'Quality check'!CZ$1-1)=0,"",OFFSET(CountryData!$A$1,'Quality check'!$A227-1,'Quality check'!CZ$1-1)),"")</f>
        <v/>
      </c>
      <c r="DA227" s="308" t="str">
        <f ca="1">IF(AND(ISNUMBER($A227),ISNUMBER(DA$1)),IF(OFFSET(CountryData!$A$1,'Quality check'!$A227-1,'Quality check'!DA$1-1)=0,"",OFFSET(CountryData!$A$1,'Quality check'!$A227-1,'Quality check'!DA$1-1)),"")</f>
        <v/>
      </c>
      <c r="DB227" s="202" t="str">
        <f ca="1">IF(AND(ISNUMBER($A227),ISNUMBER(DB$1)),IF(OFFSET(CountryData!$A$1,'Quality check'!$A227-1,'Quality check'!DB$1-1)=0,"",OFFSET(CountryData!$A$1,'Quality check'!$A227-1,'Quality check'!DB$1-1)),"")</f>
        <v/>
      </c>
      <c r="DC227" s="308" t="str">
        <f ca="1">IF(AND(ISNUMBER($A227),ISNUMBER(DC$1)),IF(OFFSET(CountryData!$A$1,'Quality check'!$A227-1,'Quality check'!DC$1-1)=0,"",OFFSET(CountryData!$A$1,'Quality check'!$A227-1,'Quality check'!DC$1-1)),"")</f>
        <v/>
      </c>
      <c r="DD227" s="308" t="str">
        <f ca="1">IF(AND(ISNUMBER($A227),ISNUMBER(DD$1)),IF(OFFSET(CountryData!$A$1,'Quality check'!$A227-1,'Quality check'!DD$1-1)=0,"",OFFSET(CountryData!$A$1,'Quality check'!$A227-1,'Quality check'!DD$1-1)),"")</f>
        <v/>
      </c>
      <c r="DE227" s="202" t="str">
        <f ca="1">IF(AND(ISNUMBER($A227),ISNUMBER(DE$1)),IF(OFFSET(CountryData!$A$1,'Quality check'!$A227-1,'Quality check'!DE$1-1)=0,"",OFFSET(CountryData!$A$1,'Quality check'!$A227-1,'Quality check'!DE$1-1)),"")</f>
        <v/>
      </c>
      <c r="DF227" s="203" t="str">
        <f ca="1">IF(AND(ISNUMBER($A227),ISNUMBER(DF$1)),IF(OFFSET(CountryData!$A$1,'Quality check'!$A227-1,'Quality check'!DF$1-1)=0,"",OFFSET(CountryData!$A$1,'Quality check'!$A227-1,'Quality check'!DF$1-1)),"")</f>
        <v/>
      </c>
      <c r="DG227" s="308" t="str">
        <f ca="1">IF(AND(ISNUMBER($A227),ISNUMBER(DG$1)),IF(OFFSET(CountryData!$A$1,'Quality check'!$A227-1,'Quality check'!DG$1-1)=0,"",OFFSET(CountryData!$A$1,'Quality check'!$A227-1,'Quality check'!DG$1-1)),"")</f>
        <v/>
      </c>
      <c r="DH227" s="203" t="str">
        <f ca="1">IF(AND(ISNUMBER($A227),ISNUMBER(DH$1)),IF(OFFSET(CountryData!$A$1,'Quality check'!$A227-1,'Quality check'!DH$1-1)=0,"",OFFSET(CountryData!$A$1,'Quality check'!$A227-1,'Quality check'!DH$1-1)),"")</f>
        <v/>
      </c>
      <c r="DI227" s="308" t="str">
        <f ca="1">IF(AND(ISNUMBER($A227),ISNUMBER(DI$1)),IF(OFFSET(CountryData!$A$1,'Quality check'!$A227-1,'Quality check'!DI$1-1)=0,"",OFFSET(CountryData!$A$1,'Quality check'!$A227-1,'Quality check'!DI$1-1)),"")</f>
        <v/>
      </c>
      <c r="DJ227" s="308" t="str">
        <f ca="1">IF(AND(ISNUMBER($A227),ISNUMBER(DJ$1)),IF(OFFSET(CountryData!$A$1,'Quality check'!$A227-1,'Quality check'!DJ$1-1)=0,"",OFFSET(CountryData!$A$1,'Quality check'!$A227-1,'Quality check'!DJ$1-1)),"")</f>
        <v/>
      </c>
      <c r="DK227" s="203" t="str">
        <f ca="1">IF(AND(ISNUMBER($A227),ISNUMBER(DK$1)),IF(OFFSET(CountryData!$A$1,'Quality check'!$A227-1,'Quality check'!DK$1-1)=0,"",OFFSET(CountryData!$A$1,'Quality check'!$A227-1,'Quality check'!DK$1-1)),"")</f>
        <v/>
      </c>
      <c r="DL227" s="203" t="str">
        <f ca="1">IF(AND(ISNUMBER($A227),ISNUMBER(DL$1)),IF(OFFSET(CountryData!$A$1,'Quality check'!$A227-1,'Quality check'!DL$1-1)=0,"",OFFSET(CountryData!$A$1,'Quality check'!$A227-1,'Quality check'!DL$1-1)),"")</f>
        <v/>
      </c>
      <c r="DM227" s="203" t="str">
        <f ca="1">IF(AND(ISNUMBER($A227),ISNUMBER(DM$1)),IF(OFFSET(CountryData!$A$1,'Quality check'!$A227-1,'Quality check'!DM$1-1)=0,"",OFFSET(CountryData!$A$1,'Quality check'!$A227-1,'Quality check'!DM$1-1)),"")</f>
        <v/>
      </c>
      <c r="DN227" s="203" t="str">
        <f ca="1">IF(AND(ISNUMBER($A227),ISNUMBER(DN$1)),IF(OFFSET(CountryData!$A$1,'Quality check'!$A227-1,'Quality check'!DN$1-1)=0,"",OFFSET(CountryData!$A$1,'Quality check'!$A227-1,'Quality check'!DN$1-1)),"")</f>
        <v/>
      </c>
      <c r="DO227" t="str">
        <f ca="1">IF(AND(ISNUMBER($A227),ISNUMBER(DO$1)),IF(OFFSET(CountryData!$A$1,'Quality check'!$A227-1,'Quality check'!DO$1-1)=0,"",OFFSET(CountryData!$A$1,'Quality check'!$A227-1,'Quality check'!DO$1-1)),"")</f>
        <v/>
      </c>
      <c r="DP227" t="str">
        <f ca="1">IF(AND(ISNUMBER($A227),ISNUMBER(DP$1)),IF(OFFSET(CountryData!$A$1,'Quality check'!$A227-1,'Quality check'!DP$1-1)=0,"",OFFSET(CountryData!$A$1,'Quality check'!$A227-1,'Quality check'!DP$1-1)),"")</f>
        <v/>
      </c>
      <c r="EF227" t="str">
        <f t="shared" si="20"/>
        <v/>
      </c>
      <c r="EG227" t="str">
        <f t="shared" si="21"/>
        <v/>
      </c>
      <c r="EH227" t="str">
        <f t="shared" si="19"/>
        <v/>
      </c>
    </row>
    <row r="228" spans="1:138" x14ac:dyDescent="0.25">
      <c r="A228" s="114" t="str">
        <f>IF(ISNUMBER(MATCH(C228,CountryData!$EM:$EM,0)),MATCH(C228,CountryData!$EM:$EM,0),"")</f>
        <v/>
      </c>
      <c r="F228" s="203" t="str">
        <f ca="1">IF(AND(ISNUMBER($A228),ISNUMBER(F$1)),IF(OFFSET(CountryData!$A$1,'Quality check'!$A228-1,'Quality check'!F$1-1)=0,"",OFFSET(CountryData!$A$1,'Quality check'!$A228-1,'Quality check'!F$1-1)),"")</f>
        <v/>
      </c>
      <c r="G228" s="203" t="str">
        <f ca="1">IF(AND(ISNUMBER($A228),ISNUMBER(G$1)),IF(OFFSET(CountryData!$A$1,'Quality check'!$A228-1,'Quality check'!G$1-1)=0,"",OFFSET(CountryData!$A$1,'Quality check'!$A228-1,'Quality check'!G$1-1)),"")</f>
        <v/>
      </c>
      <c r="H228" s="202" t="str">
        <f ca="1">IF(AND(ISNUMBER($A228),ISNUMBER(H$1)),IF(OFFSET(CountryData!$A$1,'Quality check'!$A228-1,'Quality check'!H$1-1)=0,"",OFFSET(CountryData!$A$1,'Quality check'!$A228-1,'Quality check'!H$1-1)),"")</f>
        <v/>
      </c>
      <c r="I228" s="202" t="str">
        <f ca="1">IF(AND(ISNUMBER($A228),ISNUMBER(I$1)),IF(OFFSET(CountryData!$A$1,'Quality check'!$A228-1,'Quality check'!I$1-1)=0,"",OFFSET(CountryData!$A$1,'Quality check'!$A228-1,'Quality check'!I$1-1)),"")</f>
        <v/>
      </c>
      <c r="J228" s="203" t="str">
        <f ca="1">IF(AND(ISNUMBER($A228),ISNUMBER(J$1)),IF(OFFSET(CountryData!$A$1,'Quality check'!$A228-1,'Quality check'!J$1-1)=0,"",OFFSET(CountryData!$A$1,'Quality check'!$A228-1,'Quality check'!J$1-1)),"")</f>
        <v/>
      </c>
      <c r="K228" s="203" t="str">
        <f ca="1">IF(AND(ISNUMBER($A228),ISNUMBER(K$1)),IF(OFFSET(CountryData!$A$1,'Quality check'!$A228-1,'Quality check'!K$1-1)=0,"",OFFSET(CountryData!$A$1,'Quality check'!$A228-1,'Quality check'!K$1-1)),"")</f>
        <v/>
      </c>
      <c r="L228" s="203" t="str">
        <f ca="1">IF(AND(ISNUMBER($A228),ISNUMBER(L$1)),IF(OFFSET(CountryData!$A$1,'Quality check'!$A228-1,'Quality check'!L$1-1)=0,"",OFFSET(CountryData!$A$1,'Quality check'!$A228-1,'Quality check'!L$1-1)),"")</f>
        <v/>
      </c>
      <c r="M228" s="203" t="str">
        <f ca="1">IF(AND(ISNUMBER($A228),ISNUMBER(M$1)),IF(OFFSET(CountryData!$A$1,'Quality check'!$A228-1,'Quality check'!M$1-1)=0,"",OFFSET(CountryData!$A$1,'Quality check'!$A228-1,'Quality check'!M$1-1)),"")</f>
        <v/>
      </c>
      <c r="N228" s="203" t="str">
        <f ca="1">IF(AND(ISNUMBER($A228),ISNUMBER(N$1)),IF(OFFSET(CountryData!$A$1,'Quality check'!$A228-1,'Quality check'!N$1-1)=0,"",OFFSET(CountryData!$A$1,'Quality check'!$A228-1,'Quality check'!N$1-1)),"")</f>
        <v/>
      </c>
      <c r="O228" s="203" t="str">
        <f ca="1">IF(AND(ISNUMBER($A228),ISNUMBER(O$1)),IF(OFFSET(CountryData!$A$1,'Quality check'!$A228-1,'Quality check'!O$1-1)=0,"",OFFSET(CountryData!$A$1,'Quality check'!$A228-1,'Quality check'!O$1-1)),"")</f>
        <v/>
      </c>
      <c r="P228" s="203" t="str">
        <f ca="1">IF(AND(ISNUMBER($A228),ISNUMBER(P$1)),IF(OFFSET(CountryData!$A$1,'Quality check'!$A228-1,'Quality check'!P$1-1)=0,"",OFFSET(CountryData!$A$1,'Quality check'!$A228-1,'Quality check'!P$1-1)),"")</f>
        <v/>
      </c>
      <c r="Q228" s="203" t="str">
        <f ca="1">IF(AND(ISNUMBER($A228),ISNUMBER(Q$1)),IF(OFFSET(CountryData!$A$1,'Quality check'!$A228-1,'Quality check'!Q$1-1)=0,"",OFFSET(CountryData!$A$1,'Quality check'!$A228-1,'Quality check'!Q$1-1)),"")</f>
        <v/>
      </c>
      <c r="R228" s="203" t="str">
        <f ca="1">IF(AND(ISNUMBER($A228),ISNUMBER(R$1)),IF(OFFSET(CountryData!$A$1,'Quality check'!$A228-1,'Quality check'!R$1-1)=0,"",OFFSET(CountryData!$A$1,'Quality check'!$A228-1,'Quality check'!R$1-1)),"")</f>
        <v/>
      </c>
      <c r="S228" s="203" t="str">
        <f ca="1">IF(AND(ISNUMBER($A228),ISNUMBER(S$1)),IF(OFFSET(CountryData!$A$1,'Quality check'!$A228-1,'Quality check'!S$1-1)=0,"",OFFSET(CountryData!$A$1,'Quality check'!$A228-1,'Quality check'!S$1-1)),"")</f>
        <v/>
      </c>
      <c r="T228" s="202" t="str">
        <f ca="1">IF(AND(ISNUMBER($A228),ISNUMBER(T$1)),IF(OFFSET(CountryData!$A$1,'Quality check'!$A228-1,'Quality check'!T$1-1)=0,"",OFFSET(CountryData!$A$1,'Quality check'!$A228-1,'Quality check'!T$1-1)),"")</f>
        <v/>
      </c>
      <c r="U228" s="203" t="str">
        <f ca="1">IF(AND(ISNUMBER($A228),ISNUMBER(U$1)),IF(OFFSET(CountryData!$A$1,'Quality check'!$A228-1,'Quality check'!U$1-1)=0,"",OFFSET(CountryData!$A$1,'Quality check'!$A228-1,'Quality check'!U$1-1)),"")</f>
        <v/>
      </c>
      <c r="V228" s="203" t="str">
        <f ca="1">IF(AND(ISNUMBER($A228),ISNUMBER(V$1)),IF(OFFSET(CountryData!$A$1,'Quality check'!$A228-1,'Quality check'!V$1-1)=0,"",OFFSET(CountryData!$A$1,'Quality check'!$A228-1,'Quality check'!V$1-1)),"")</f>
        <v/>
      </c>
      <c r="W228" s="202" t="str">
        <f ca="1">IF(AND(ISNUMBER($A228),ISNUMBER(W$1)),IF(OFFSET(CountryData!$A$1,'Quality check'!$A228-1,'Quality check'!W$1-1)=0,"",OFFSET(CountryData!$A$1,'Quality check'!$A228-1,'Quality check'!W$1-1)),"")</f>
        <v/>
      </c>
      <c r="X228" s="202" t="str">
        <f ca="1">IF(AND(ISNUMBER($A228),ISNUMBER(X$1)),IF(OFFSET(CountryData!$A$1,'Quality check'!$A228-1,'Quality check'!X$1-1)=0,"",OFFSET(CountryData!$A$1,'Quality check'!$A228-1,'Quality check'!X$1-1)),"")</f>
        <v/>
      </c>
      <c r="Y228" s="202" t="str">
        <f ca="1">IF(AND(ISNUMBER($A228),ISNUMBER(Y$1)),IF(OFFSET(CountryData!$A$1,'Quality check'!$A228-1,'Quality check'!Y$1-1)=0,"",OFFSET(CountryData!$A$1,'Quality check'!$A228-1,'Quality check'!Y$1-1)),"")</f>
        <v/>
      </c>
      <c r="Z228" s="202" t="str">
        <f ca="1">IF(AND(ISNUMBER($A228),ISNUMBER(Z$1)),IF(OFFSET(CountryData!$A$1,'Quality check'!$A228-1,'Quality check'!Z$1-1)=0,"",OFFSET(CountryData!$A$1,'Quality check'!$A228-1,'Quality check'!Z$1-1)),"")</f>
        <v/>
      </c>
      <c r="AA228" s="203" t="str">
        <f ca="1">IF(AND(ISNUMBER($A228),ISNUMBER(AA$1)),IF(OFFSET(CountryData!$A$1,'Quality check'!$A228-1,'Quality check'!AA$1-1)=0,"",OFFSET(CountryData!$A$1,'Quality check'!$A228-1,'Quality check'!AA$1-1)),"")</f>
        <v/>
      </c>
      <c r="AB228" s="203" t="str">
        <f ca="1">IF(AND(ISNUMBER($A228),ISNUMBER(AB$1)),IF(OFFSET(CountryData!$A$1,'Quality check'!$A228-1,'Quality check'!AB$1-1)=0,"",OFFSET(CountryData!$A$1,'Quality check'!$A228-1,'Quality check'!AB$1-1)),"")</f>
        <v/>
      </c>
      <c r="AC228" s="203" t="str">
        <f ca="1">IF(AND(ISNUMBER($A228),ISNUMBER(AC$1)),IF(OFFSET(CountryData!$A$1,'Quality check'!$A228-1,'Quality check'!AC$1-1)=0,"",OFFSET(CountryData!$A$1,'Quality check'!$A228-1,'Quality check'!AC$1-1)),"")</f>
        <v/>
      </c>
      <c r="AD228" s="203" t="str">
        <f ca="1">IF(AND(ISNUMBER($A228),ISNUMBER(AD$1)),IF(OFFSET(CountryData!$A$1,'Quality check'!$A228-1,'Quality check'!AD$1-1)=0,"",OFFSET(CountryData!$A$1,'Quality check'!$A228-1,'Quality check'!AD$1-1)),"")</f>
        <v/>
      </c>
      <c r="AE228" s="202" t="str">
        <f ca="1">IF(AND(ISNUMBER($A228),ISNUMBER(AE$1)),IF(OFFSET(CountryData!$A$1,'Quality check'!$A228-1,'Quality check'!AE$1-1)=0,"",OFFSET(CountryData!$A$1,'Quality check'!$A228-1,'Quality check'!AE$1-1)),"")</f>
        <v/>
      </c>
      <c r="AF228" s="308" t="str">
        <f ca="1">IF(AND(ISNUMBER($A228),ISNUMBER(AF$1)),IF(OFFSET(CountryData!$A$1,'Quality check'!$A228-1,'Quality check'!AF$1-1)=0,"",OFFSET(CountryData!$A$1,'Quality check'!$A228-1,'Quality check'!AF$1-1)),"")</f>
        <v/>
      </c>
      <c r="AG228" s="203" t="str">
        <f ca="1">IF(AND(ISNUMBER($A228),ISNUMBER(AG$1)),IF(OFFSET(CountryData!$A$1,'Quality check'!$A228-1,'Quality check'!AG$1-1)=0,"",OFFSET(CountryData!$A$1,'Quality check'!$A228-1,'Quality check'!AG$1-1)),"")</f>
        <v/>
      </c>
      <c r="AH228" s="203" t="str">
        <f ca="1">IF(AND(ISNUMBER($A228),ISNUMBER(AH$1)),IF(OFFSET(CountryData!$A$1,'Quality check'!$A228-1,'Quality check'!AH$1-1)=0,"",OFFSET(CountryData!$A$1,'Quality check'!$A228-1,'Quality check'!AH$1-1)),"")</f>
        <v/>
      </c>
      <c r="AI228" s="203" t="str">
        <f ca="1">IF(AND(ISNUMBER($A228),ISNUMBER(AI$1)),IF(OFFSET(CountryData!$A$1,'Quality check'!$A228-1,'Quality check'!AI$1-1)=0,"",OFFSET(CountryData!$A$1,'Quality check'!$A228-1,'Quality check'!AI$1-1)),"")</f>
        <v/>
      </c>
      <c r="AJ228" s="202" t="str">
        <f ca="1">IF(AND(ISNUMBER($A228),ISNUMBER(AJ$1)),IF(OFFSET(CountryData!$A$1,'Quality check'!$A228-1,'Quality check'!AJ$1-1)=0,"",OFFSET(CountryData!$A$1,'Quality check'!$A228-1,'Quality check'!AJ$1-1)),"")</f>
        <v/>
      </c>
      <c r="AK228" s="202" t="str">
        <f ca="1">IF(AND(ISNUMBER($A228),ISNUMBER(AK$1)),IF(OFFSET(CountryData!$A$1,'Quality check'!$A228-1,'Quality check'!AK$1-1)=0,"",OFFSET(CountryData!$A$1,'Quality check'!$A228-1,'Quality check'!AK$1-1)),"")</f>
        <v/>
      </c>
      <c r="AL228" s="202" t="str">
        <f ca="1">IF(AND(ISNUMBER($A228),ISNUMBER(AL$1)),IF(OFFSET(CountryData!$A$1,'Quality check'!$A228-1,'Quality check'!AL$1-1)=0,"",OFFSET(CountryData!$A$1,'Quality check'!$A228-1,'Quality check'!AL$1-1)),"")</f>
        <v/>
      </c>
      <c r="AM228" s="202" t="str">
        <f ca="1">IF(AND(ISNUMBER($A228),ISNUMBER(AM$1)),IF(OFFSET(CountryData!$A$1,'Quality check'!$A228-1,'Quality check'!AM$1-1)=0,"",OFFSET(CountryData!$A$1,'Quality check'!$A228-1,'Quality check'!AM$1-1)),"")</f>
        <v/>
      </c>
      <c r="AN228" s="202" t="str">
        <f ca="1">IF(AND(ISNUMBER($A228),ISNUMBER(AN$1)),IF(OFFSET(CountryData!$A$1,'Quality check'!$A228-1,'Quality check'!AN$1-1)=0,"",OFFSET(CountryData!$A$1,'Quality check'!$A228-1,'Quality check'!AN$1-1)),"")</f>
        <v/>
      </c>
      <c r="AO228" s="203" t="str">
        <f ca="1">IF(AND(ISNUMBER($A228),ISNUMBER(AO$1)),IF(OFFSET(CountryData!$A$1,'Quality check'!$A228-1,'Quality check'!AO$1-1)=0,"",OFFSET(CountryData!$A$1,'Quality check'!$A228-1,'Quality check'!AO$1-1)),"")</f>
        <v/>
      </c>
      <c r="AP228" s="203" t="str">
        <f ca="1">IF(AND(ISNUMBER($A228),ISNUMBER(AP$1)),IF(OFFSET(CountryData!$A$1,'Quality check'!$A228-1,'Quality check'!AP$1-1)=0,"",OFFSET(CountryData!$A$1,'Quality check'!$A228-1,'Quality check'!AP$1-1)),"")</f>
        <v/>
      </c>
      <c r="AQ228" s="202" t="str">
        <f ca="1">IF(AND(ISNUMBER($A228),ISNUMBER(AQ$1)),IF(OFFSET(CountryData!$A$1,'Quality check'!$A228-1,'Quality check'!AQ$1-1)=0,"",OFFSET(CountryData!$A$1,'Quality check'!$A228-1,'Quality check'!AQ$1-1)),"")</f>
        <v/>
      </c>
      <c r="AR228" s="202" t="str">
        <f ca="1">IF(AND(ISNUMBER($A228),ISNUMBER(AR$1)),IF(OFFSET(CountryData!$A$1,'Quality check'!$A228-1,'Quality check'!AR$1-1)=0,"",OFFSET(CountryData!$A$1,'Quality check'!$A228-1,'Quality check'!AR$1-1)),"")</f>
        <v/>
      </c>
      <c r="AS228" s="202" t="str">
        <f ca="1">IF(AND(ISNUMBER($A228),ISNUMBER(AS$1)),IF(OFFSET(CountryData!$A$1,'Quality check'!$A228-1,'Quality check'!AS$1-1)=0,"",OFFSET(CountryData!$A$1,'Quality check'!$A228-1,'Quality check'!AS$1-1)),"")</f>
        <v/>
      </c>
      <c r="AT228" s="202" t="str">
        <f ca="1">IF(AND(ISNUMBER($A228),ISNUMBER(AT$1)),IF(OFFSET(CountryData!$A$1,'Quality check'!$A228-1,'Quality check'!AT$1-1)=0,"",OFFSET(CountryData!$A$1,'Quality check'!$A228-1,'Quality check'!AT$1-1)),"")</f>
        <v/>
      </c>
      <c r="AU228" s="202" t="str">
        <f ca="1">IF(AND(ISNUMBER($A228),ISNUMBER(AU$1)),IF(OFFSET(CountryData!$A$1,'Quality check'!$A228-1,'Quality check'!AU$1-1)=0,"",OFFSET(CountryData!$A$1,'Quality check'!$A228-1,'Quality check'!AU$1-1)),"")</f>
        <v/>
      </c>
      <c r="AV228" s="202" t="str">
        <f ca="1">IF(AND(ISNUMBER($A228),ISNUMBER(AV$1)),IF(OFFSET(CountryData!$A$1,'Quality check'!$A228-1,'Quality check'!AV$1-1)=0,"",OFFSET(CountryData!$A$1,'Quality check'!$A228-1,'Quality check'!AV$1-1)),"")</f>
        <v/>
      </c>
      <c r="AW228" s="203" t="str">
        <f ca="1">IF(AND(ISNUMBER($A228),ISNUMBER(AW$1)),IF(OFFSET(CountryData!$A$1,'Quality check'!$A228-1,'Quality check'!AW$1-1)=0,"",OFFSET(CountryData!$A$1,'Quality check'!$A228-1,'Quality check'!AW$1-1)),"")</f>
        <v/>
      </c>
      <c r="AX228" s="203" t="str">
        <f ca="1">IF(AND(ISNUMBER($A228),ISNUMBER(AX$1)),IF(OFFSET(CountryData!$A$1,'Quality check'!$A228-1,'Quality check'!AX$1-1)=0,"",OFFSET(CountryData!$A$1,'Quality check'!$A228-1,'Quality check'!AX$1-1)),"")</f>
        <v/>
      </c>
      <c r="AY228" s="202" t="str">
        <f ca="1">IF(AND(ISNUMBER($A228),ISNUMBER(AY$1)),IF(OFFSET(CountryData!$A$1,'Quality check'!$A228-1,'Quality check'!AY$1-1)=0,"",OFFSET(CountryData!$A$1,'Quality check'!$A228-1,'Quality check'!AY$1-1)),"")</f>
        <v/>
      </c>
      <c r="AZ228" s="202" t="str">
        <f ca="1">IF(AND(ISNUMBER($A228),ISNUMBER(AZ$1)),IF(OFFSET(CountryData!$A$1,'Quality check'!$A228-1,'Quality check'!AZ$1-1)=0,"",OFFSET(CountryData!$A$1,'Quality check'!$A228-1,'Quality check'!AZ$1-1)),"")</f>
        <v/>
      </c>
      <c r="BA228" s="202" t="str">
        <f ca="1">IF(AND(ISNUMBER($A228),ISNUMBER(BA$1)),IF(OFFSET(CountryData!$A$1,'Quality check'!$A228-1,'Quality check'!BA$1-1)=0,"",OFFSET(CountryData!$A$1,'Quality check'!$A228-1,'Quality check'!BA$1-1)),"")</f>
        <v/>
      </c>
      <c r="BB228" s="202" t="str">
        <f ca="1">IF(AND(ISNUMBER($A228),ISNUMBER(BB$1)),IF(OFFSET(CountryData!$A$1,'Quality check'!$A228-1,'Quality check'!BB$1-1)=0,"",OFFSET(CountryData!$A$1,'Quality check'!$A228-1,'Quality check'!BB$1-1)),"")</f>
        <v/>
      </c>
      <c r="BC228" s="202" t="str">
        <f ca="1">IF(AND(ISNUMBER($A228),ISNUMBER(BC$1)),IF(OFFSET(CountryData!$A$1,'Quality check'!$A228-1,'Quality check'!BC$1-1)=0,"",OFFSET(CountryData!$A$1,'Quality check'!$A228-1,'Quality check'!BC$1-1)),"")</f>
        <v/>
      </c>
      <c r="BD228" s="313" t="str">
        <f ca="1">IF(AND(ISNUMBER($A228),ISNUMBER(BD$1)),IF(OFFSET(CountryData!$A$1,'Quality check'!$A228-1,'Quality check'!BD$1-1)=0,"",OFFSET(CountryData!$A$1,'Quality check'!$A228-1,'Quality check'!BD$1-1)),"")</f>
        <v/>
      </c>
      <c r="BE228" s="313" t="str">
        <f ca="1">IF(AND(ISNUMBER($A228),ISNUMBER(BE$1)),IF(OFFSET(CountryData!$A$1,'Quality check'!$A228-1,'Quality check'!BE$1-1)=0,"",OFFSET(CountryData!$A$1,'Quality check'!$A228-1,'Quality check'!BE$1-1)),"")</f>
        <v/>
      </c>
      <c r="BF228" s="313" t="str">
        <f ca="1">IF(AND(ISNUMBER($A228),ISNUMBER(BF$1)),IF(OFFSET(CountryData!$A$1,'Quality check'!$A228-1,'Quality check'!BF$1-1)=0,"",OFFSET(CountryData!$A$1,'Quality check'!$A228-1,'Quality check'!BF$1-1)),"")</f>
        <v/>
      </c>
      <c r="BG228" s="203" t="str">
        <f ca="1">IF(AND(ISNUMBER($A228),ISNUMBER(BG$1)),IF(OFFSET(CountryData!$A$1,'Quality check'!$A228-1,'Quality check'!BG$1-1)=0,"",OFFSET(CountryData!$A$1,'Quality check'!$A228-1,'Quality check'!BG$1-1)),"")</f>
        <v/>
      </c>
      <c r="BH228" s="202" t="str">
        <f ca="1">IF(AND(ISNUMBER($A228),ISNUMBER(BH$1)),IF(OFFSET(CountryData!$A$1,'Quality check'!$A228-1,'Quality check'!BH$1-1)=0,"",OFFSET(CountryData!$A$1,'Quality check'!$A228-1,'Quality check'!BH$1-1)),"")</f>
        <v/>
      </c>
      <c r="BI228" s="203" t="str">
        <f ca="1">IF(AND(ISNUMBER($A228),ISNUMBER(BI$1)),IF(OFFSET(CountryData!$A$1,'Quality check'!$A228-1,'Quality check'!BI$1-1)=0,"",OFFSET(CountryData!$A$1,'Quality check'!$A228-1,'Quality check'!BI$1-1)),"")</f>
        <v/>
      </c>
      <c r="BJ228" s="202" t="str">
        <f ca="1">IF(AND(ISNUMBER($A228),ISNUMBER(BJ$1)),IF(OFFSET(CountryData!$A$1,'Quality check'!$A228-1,'Quality check'!BJ$1-1)=0,"",OFFSET(CountryData!$A$1,'Quality check'!$A228-1,'Quality check'!BJ$1-1)),"")</f>
        <v/>
      </c>
      <c r="BK228" s="202" t="str">
        <f ca="1">IF(AND(ISNUMBER($A228),ISNUMBER(BK$1)),IF(OFFSET(CountryData!$A$1,'Quality check'!$A228-1,'Quality check'!BK$1-1)=0,"",OFFSET(CountryData!$A$1,'Quality check'!$A228-1,'Quality check'!BK$1-1)),"")</f>
        <v/>
      </c>
      <c r="BL228" s="308" t="str">
        <f ca="1">IF(AND(ISNUMBER($A228),ISNUMBER(BL$1)),IF(OFFSET(CountryData!$A$1,'Quality check'!$A228-1,'Quality check'!BL$1-1)=0,"",OFFSET(CountryData!$A$1,'Quality check'!$A228-1,'Quality check'!BL$1-1)),"")</f>
        <v/>
      </c>
      <c r="BM228" s="308" t="str">
        <f ca="1">IF(AND(ISNUMBER($A228),ISNUMBER(BM$1)),IF(OFFSET(CountryData!$A$1,'Quality check'!$A228-1,'Quality check'!BM$1-1)=0,"",OFFSET(CountryData!$A$1,'Quality check'!$A228-1,'Quality check'!BM$1-1)),"")</f>
        <v/>
      </c>
      <c r="BN228" s="308" t="str">
        <f ca="1">IF(AND(ISNUMBER($A228),ISNUMBER(BN$1)),IF(OFFSET(CountryData!$A$1,'Quality check'!$A228-1,'Quality check'!BN$1-1)=0,"",OFFSET(CountryData!$A$1,'Quality check'!$A228-1,'Quality check'!BN$1-1)),"")</f>
        <v/>
      </c>
      <c r="BO228" s="308" t="str">
        <f ca="1">IF(AND(ISNUMBER($A228),ISNUMBER(BO$1)),IF(OFFSET(CountryData!$A$1,'Quality check'!$A228-1,'Quality check'!BO$1-1)=0,"",OFFSET(CountryData!$A$1,'Quality check'!$A228-1,'Quality check'!BO$1-1)),"")</f>
        <v/>
      </c>
      <c r="BP228" s="308" t="str">
        <f ca="1">IF(AND(ISNUMBER($A228),ISNUMBER(BP$1)),IF(OFFSET(CountryData!$A$1,'Quality check'!$A228-1,'Quality check'!BP$1-1)=0,"",OFFSET(CountryData!$A$1,'Quality check'!$A228-1,'Quality check'!BP$1-1)),"")</f>
        <v/>
      </c>
      <c r="BQ228" s="308" t="str">
        <f ca="1">IF(AND(ISNUMBER($A228),ISNUMBER(BQ$1)),IF(OFFSET(CountryData!$A$1,'Quality check'!$A228-1,'Quality check'!BQ$1-1)=0,"",OFFSET(CountryData!$A$1,'Quality check'!$A228-1,'Quality check'!BQ$1-1)),"")</f>
        <v/>
      </c>
      <c r="BR228" s="308" t="str">
        <f ca="1">IF(AND(ISNUMBER($A228),ISNUMBER(BR$1)),IF(OFFSET(CountryData!$A$1,'Quality check'!$A228-1,'Quality check'!BR$1-1)=0,"",OFFSET(CountryData!$A$1,'Quality check'!$A228-1,'Quality check'!BR$1-1)),"")</f>
        <v/>
      </c>
      <c r="BS228" s="308" t="str">
        <f ca="1">IF(AND(ISNUMBER($A228),ISNUMBER(BS$1)),IF(OFFSET(CountryData!$A$1,'Quality check'!$A228-1,'Quality check'!BS$1-1)=0,"",OFFSET(CountryData!$A$1,'Quality check'!$A228-1,'Quality check'!BS$1-1)),"")</f>
        <v/>
      </c>
      <c r="BT228" s="308" t="str">
        <f ca="1">IF(AND(ISNUMBER($A228),ISNUMBER(BT$1)),IF(OFFSET(CountryData!$A$1,'Quality check'!$A228-1,'Quality check'!BT$1-1)=0,"",OFFSET(CountryData!$A$1,'Quality check'!$A228-1,'Quality check'!BT$1-1)),"")</f>
        <v/>
      </c>
      <c r="BU228" s="308" t="str">
        <f ca="1">IF(AND(ISNUMBER($A228),ISNUMBER(BU$1)),IF(OFFSET(CountryData!$A$1,'Quality check'!$A228-1,'Quality check'!BU$1-1)=0,"",OFFSET(CountryData!$A$1,'Quality check'!$A228-1,'Quality check'!BU$1-1)),"")</f>
        <v/>
      </c>
      <c r="BV228" s="308" t="str">
        <f ca="1">IF(AND(ISNUMBER($A228),ISNUMBER(BV$1)),IF(OFFSET(CountryData!$A$1,'Quality check'!$A228-1,'Quality check'!BV$1-1)=0,"",OFFSET(CountryData!$A$1,'Quality check'!$A228-1,'Quality check'!BV$1-1)),"")</f>
        <v/>
      </c>
      <c r="BW228" s="308" t="str">
        <f ca="1">IF(AND(ISNUMBER($A228),ISNUMBER(BW$1)),IF(OFFSET(CountryData!$A$1,'Quality check'!$A228-1,'Quality check'!BW$1-1)=0,"",OFFSET(CountryData!$A$1,'Quality check'!$A228-1,'Quality check'!BW$1-1)),"")</f>
        <v/>
      </c>
      <c r="BX228" s="202" t="str">
        <f ca="1">IF(AND(ISNUMBER($A228),ISNUMBER(BX$1)),IF(OFFSET(CountryData!$A$1,'Quality check'!$A228-1,'Quality check'!BX$1-1)=0,"",OFFSET(CountryData!$A$1,'Quality check'!$A228-1,'Quality check'!BX$1-1)),"")</f>
        <v/>
      </c>
      <c r="BY228" s="308" t="str">
        <f ca="1">IF(AND(ISNUMBER($A228),ISNUMBER(BY$1)),IF(OFFSET(CountryData!$A$1,'Quality check'!$A228-1,'Quality check'!BY$1-1)=0,"",OFFSET(CountryData!$A$1,'Quality check'!$A228-1,'Quality check'!BY$1-1)),"")</f>
        <v/>
      </c>
      <c r="BZ228" s="308" t="str">
        <f ca="1">IF(AND(ISNUMBER($A228),ISNUMBER(BZ$1)),IF(OFFSET(CountryData!$A$1,'Quality check'!$A228-1,'Quality check'!BZ$1-1)=0,"",OFFSET(CountryData!$A$1,'Quality check'!$A228-1,'Quality check'!BZ$1-1)),"")</f>
        <v/>
      </c>
      <c r="CA228" s="308" t="str">
        <f ca="1">IF(AND(ISNUMBER($A228),ISNUMBER(CA$1)),IF(OFFSET(CountryData!$A$1,'Quality check'!$A228-1,'Quality check'!CA$1-1)=0,"",OFFSET(CountryData!$A$1,'Quality check'!$A228-1,'Quality check'!CA$1-1)),"")</f>
        <v/>
      </c>
      <c r="CB228" s="308" t="str">
        <f ca="1">IF(AND(ISNUMBER($A228),ISNUMBER(CB$1)),IF(OFFSET(CountryData!$A$1,'Quality check'!$A228-1,'Quality check'!CB$1-1)=0,"",OFFSET(CountryData!$A$1,'Quality check'!$A228-1,'Quality check'!CB$1-1)),"")</f>
        <v/>
      </c>
      <c r="CC228" s="308" t="str">
        <f ca="1">IF(AND(ISNUMBER($A228),ISNUMBER(CC$1)),IF(OFFSET(CountryData!$A$1,'Quality check'!$A228-1,'Quality check'!CC$1-1)=0,"",OFFSET(CountryData!$A$1,'Quality check'!$A228-1,'Quality check'!CC$1-1)),"")</f>
        <v/>
      </c>
      <c r="CD228" s="308" t="str">
        <f ca="1">IF(AND(ISNUMBER($A228),ISNUMBER(CD$1)),IF(OFFSET(CountryData!$A$1,'Quality check'!$A228-1,'Quality check'!CD$1-1)=0,"",OFFSET(CountryData!$A$1,'Quality check'!$A228-1,'Quality check'!CD$1-1)),"")</f>
        <v/>
      </c>
      <c r="CE228" s="308" t="str">
        <f ca="1">IF(AND(ISNUMBER($A228),ISNUMBER(CE$1)),IF(OFFSET(CountryData!$A$1,'Quality check'!$A228-1,'Quality check'!CE$1-1)=0,"",OFFSET(CountryData!$A$1,'Quality check'!$A228-1,'Quality check'!CE$1-1)),"")</f>
        <v/>
      </c>
      <c r="CF228" s="308" t="str">
        <f ca="1">IF(AND(ISNUMBER($A228),ISNUMBER(CF$1)),IF(OFFSET(CountryData!$A$1,'Quality check'!$A228-1,'Quality check'!CF$1-1)=0,"",OFFSET(CountryData!$A$1,'Quality check'!$A228-1,'Quality check'!CF$1-1)),"")</f>
        <v/>
      </c>
      <c r="CG228" s="308" t="str">
        <f ca="1">IF(AND(ISNUMBER($A228),ISNUMBER(CG$1)),IF(OFFSET(CountryData!$A$1,'Quality check'!$A228-1,'Quality check'!CG$1-1)=0,"",OFFSET(CountryData!$A$1,'Quality check'!$A228-1,'Quality check'!CG$1-1)),"")</f>
        <v/>
      </c>
      <c r="CH228" s="308" t="str">
        <f ca="1">IF(AND(ISNUMBER($A228),ISNUMBER(CH$1)),IF(OFFSET(CountryData!$A$1,'Quality check'!$A228-1,'Quality check'!CH$1-1)=0,"",OFFSET(CountryData!$A$1,'Quality check'!$A228-1,'Quality check'!CH$1-1)),"")</f>
        <v/>
      </c>
      <c r="CI228" s="308" t="str">
        <f ca="1">IF(AND(ISNUMBER($A228),ISNUMBER(CI$1)),IF(OFFSET(CountryData!$A$1,'Quality check'!$A228-1,'Quality check'!CI$1-1)=0,"",OFFSET(CountryData!$A$1,'Quality check'!$A228-1,'Quality check'!CI$1-1)),"")</f>
        <v/>
      </c>
      <c r="CJ228" s="308" t="str">
        <f ca="1">IF(AND(ISNUMBER($A228),ISNUMBER(CJ$1)),IF(OFFSET(CountryData!$A$1,'Quality check'!$A228-1,'Quality check'!CJ$1-1)=0,"",OFFSET(CountryData!$A$1,'Quality check'!$A228-1,'Quality check'!CJ$1-1)),"")</f>
        <v/>
      </c>
      <c r="CK228" s="202" t="str">
        <f ca="1">IF(AND(ISNUMBER($A228),ISNUMBER(CK$1)),IF(OFFSET(CountryData!$A$1,'Quality check'!$A228-1,'Quality check'!CK$1-1)=0,"",OFFSET(CountryData!$A$1,'Quality check'!$A228-1,'Quality check'!CK$1-1)),"")</f>
        <v/>
      </c>
      <c r="CL228" s="308" t="str">
        <f ca="1">IF(AND(ISNUMBER($A228),ISNUMBER(CL$1)),IF(OFFSET(CountryData!$A$1,'Quality check'!$A228-1,'Quality check'!CL$1-1)=0,"",OFFSET(CountryData!$A$1,'Quality check'!$A228-1,'Quality check'!CL$1-1)),"")</f>
        <v/>
      </c>
      <c r="CM228" s="308" t="str">
        <f ca="1">IF(AND(ISNUMBER($A228),ISNUMBER(CM$1)),IF(OFFSET(CountryData!$A$1,'Quality check'!$A228-1,'Quality check'!CM$1-1)=0,"",OFFSET(CountryData!$A$1,'Quality check'!$A228-1,'Quality check'!CM$1-1)),"")</f>
        <v/>
      </c>
      <c r="CN228" s="308" t="str">
        <f ca="1">IF(AND(ISNUMBER($A228),ISNUMBER(CN$1)),IF(OFFSET(CountryData!$A$1,'Quality check'!$A228-1,'Quality check'!CN$1-1)=0,"",OFFSET(CountryData!$A$1,'Quality check'!$A228-1,'Quality check'!CN$1-1)),"")</f>
        <v/>
      </c>
      <c r="CO228" s="308" t="str">
        <f ca="1">IF(AND(ISNUMBER($A228),ISNUMBER(CO$1)),IF(OFFSET(CountryData!$A$1,'Quality check'!$A228-1,'Quality check'!CO$1-1)=0,"",OFFSET(CountryData!$A$1,'Quality check'!$A228-1,'Quality check'!CO$1-1)),"")</f>
        <v/>
      </c>
      <c r="CP228" s="308" t="str">
        <f ca="1">IF(AND(ISNUMBER($A228),ISNUMBER(CP$1)),IF(OFFSET(CountryData!$A$1,'Quality check'!$A228-1,'Quality check'!CP$1-1)=0,"",OFFSET(CountryData!$A$1,'Quality check'!$A228-1,'Quality check'!CP$1-1)),"")</f>
        <v/>
      </c>
      <c r="CQ228" s="308" t="str">
        <f ca="1">IF(AND(ISNUMBER($A228),ISNUMBER(CQ$1)),IF(OFFSET(CountryData!$A$1,'Quality check'!$A228-1,'Quality check'!CQ$1-1)=0,"",OFFSET(CountryData!$A$1,'Quality check'!$A228-1,'Quality check'!CQ$1-1)),"")</f>
        <v/>
      </c>
      <c r="CR228" s="203" t="str">
        <f ca="1">IF(AND(ISNUMBER($A228),ISNUMBER(CR$1)),IF(OFFSET(CountryData!$A$1,'Quality check'!$A228-1,'Quality check'!CR$1-1)=0,"",OFFSET(CountryData!$A$1,'Quality check'!$A228-1,'Quality check'!CR$1-1)),"")</f>
        <v/>
      </c>
      <c r="CS228" s="203" t="str">
        <f ca="1">IF(AND(ISNUMBER($A228),ISNUMBER(CS$1)),IF(OFFSET(CountryData!$A$1,'Quality check'!$A228-1,'Quality check'!CS$1-1)=0,"",OFFSET(CountryData!$A$1,'Quality check'!$A228-1,'Quality check'!CS$1-1)),"")</f>
        <v/>
      </c>
      <c r="CT228" s="203" t="str">
        <f ca="1">IF(AND(ISNUMBER($A228),ISNUMBER(CT$1)),IF(OFFSET(CountryData!$A$1,'Quality check'!$A228-1,'Quality check'!CT$1-1)=0,"",OFFSET(CountryData!$A$1,'Quality check'!$A228-1,'Quality check'!CT$1-1)),"")</f>
        <v/>
      </c>
      <c r="CU228" s="203" t="str">
        <f ca="1">IF(AND(ISNUMBER($A228),ISNUMBER(CU$1)),IF(OFFSET(CountryData!$A$1,'Quality check'!$A228-1,'Quality check'!CU$1-1)=0,"",OFFSET(CountryData!$A$1,'Quality check'!$A228-1,'Quality check'!CU$1-1)),"")</f>
        <v/>
      </c>
      <c r="CV228" s="203" t="str">
        <f ca="1">IF(AND(ISNUMBER($A228),ISNUMBER(CV$1)),IF(OFFSET(CountryData!$A$1,'Quality check'!$A228-1,'Quality check'!CV$1-1)=0,"",OFFSET(CountryData!$A$1,'Quality check'!$A228-1,'Quality check'!CV$1-1)),"")</f>
        <v/>
      </c>
      <c r="CW228" s="203" t="str">
        <f ca="1">IF(AND(ISNUMBER($A228),ISNUMBER(CW$1)),IF(OFFSET(CountryData!$A$1,'Quality check'!$A228-1,'Quality check'!CW$1-1)=0,"",OFFSET(CountryData!$A$1,'Quality check'!$A228-1,'Quality check'!CW$1-1)),"")</f>
        <v/>
      </c>
      <c r="CX228" s="203" t="str">
        <f ca="1">IF(AND(ISNUMBER($A228),ISNUMBER(CX$1)),IF(OFFSET(CountryData!$A$1,'Quality check'!$A228-1,'Quality check'!CX$1-1)=0,"",OFFSET(CountryData!$A$1,'Quality check'!$A228-1,'Quality check'!CX$1-1)),"")</f>
        <v/>
      </c>
      <c r="CY228" s="203" t="str">
        <f ca="1">IF(AND(ISNUMBER($A228),ISNUMBER(CY$1)),IF(OFFSET(CountryData!$A$1,'Quality check'!$A228-1,'Quality check'!CY$1-1)=0,"",OFFSET(CountryData!$A$1,'Quality check'!$A228-1,'Quality check'!CY$1-1)),"")</f>
        <v/>
      </c>
      <c r="CZ228" s="308" t="str">
        <f ca="1">IF(AND(ISNUMBER($A228),ISNUMBER(CZ$1)),IF(OFFSET(CountryData!$A$1,'Quality check'!$A228-1,'Quality check'!CZ$1-1)=0,"",OFFSET(CountryData!$A$1,'Quality check'!$A228-1,'Quality check'!CZ$1-1)),"")</f>
        <v/>
      </c>
      <c r="DA228" s="308" t="str">
        <f ca="1">IF(AND(ISNUMBER($A228),ISNUMBER(DA$1)),IF(OFFSET(CountryData!$A$1,'Quality check'!$A228-1,'Quality check'!DA$1-1)=0,"",OFFSET(CountryData!$A$1,'Quality check'!$A228-1,'Quality check'!DA$1-1)),"")</f>
        <v/>
      </c>
      <c r="DB228" s="202" t="str">
        <f ca="1">IF(AND(ISNUMBER($A228),ISNUMBER(DB$1)),IF(OFFSET(CountryData!$A$1,'Quality check'!$A228-1,'Quality check'!DB$1-1)=0,"",OFFSET(CountryData!$A$1,'Quality check'!$A228-1,'Quality check'!DB$1-1)),"")</f>
        <v/>
      </c>
      <c r="DC228" s="308" t="str">
        <f ca="1">IF(AND(ISNUMBER($A228),ISNUMBER(DC$1)),IF(OFFSET(CountryData!$A$1,'Quality check'!$A228-1,'Quality check'!DC$1-1)=0,"",OFFSET(CountryData!$A$1,'Quality check'!$A228-1,'Quality check'!DC$1-1)),"")</f>
        <v/>
      </c>
      <c r="DD228" s="308" t="str">
        <f ca="1">IF(AND(ISNUMBER($A228),ISNUMBER(DD$1)),IF(OFFSET(CountryData!$A$1,'Quality check'!$A228-1,'Quality check'!DD$1-1)=0,"",OFFSET(CountryData!$A$1,'Quality check'!$A228-1,'Quality check'!DD$1-1)),"")</f>
        <v/>
      </c>
      <c r="DE228" s="202" t="str">
        <f ca="1">IF(AND(ISNUMBER($A228),ISNUMBER(DE$1)),IF(OFFSET(CountryData!$A$1,'Quality check'!$A228-1,'Quality check'!DE$1-1)=0,"",OFFSET(CountryData!$A$1,'Quality check'!$A228-1,'Quality check'!DE$1-1)),"")</f>
        <v/>
      </c>
      <c r="DF228" s="203" t="str">
        <f ca="1">IF(AND(ISNUMBER($A228),ISNUMBER(DF$1)),IF(OFFSET(CountryData!$A$1,'Quality check'!$A228-1,'Quality check'!DF$1-1)=0,"",OFFSET(CountryData!$A$1,'Quality check'!$A228-1,'Quality check'!DF$1-1)),"")</f>
        <v/>
      </c>
      <c r="DG228" s="308" t="str">
        <f ca="1">IF(AND(ISNUMBER($A228),ISNUMBER(DG$1)),IF(OFFSET(CountryData!$A$1,'Quality check'!$A228-1,'Quality check'!DG$1-1)=0,"",OFFSET(CountryData!$A$1,'Quality check'!$A228-1,'Quality check'!DG$1-1)),"")</f>
        <v/>
      </c>
      <c r="DH228" s="203" t="str">
        <f ca="1">IF(AND(ISNUMBER($A228),ISNUMBER(DH$1)),IF(OFFSET(CountryData!$A$1,'Quality check'!$A228-1,'Quality check'!DH$1-1)=0,"",OFFSET(CountryData!$A$1,'Quality check'!$A228-1,'Quality check'!DH$1-1)),"")</f>
        <v/>
      </c>
      <c r="DI228" s="308" t="str">
        <f ca="1">IF(AND(ISNUMBER($A228),ISNUMBER(DI$1)),IF(OFFSET(CountryData!$A$1,'Quality check'!$A228-1,'Quality check'!DI$1-1)=0,"",OFFSET(CountryData!$A$1,'Quality check'!$A228-1,'Quality check'!DI$1-1)),"")</f>
        <v/>
      </c>
      <c r="DJ228" s="308" t="str">
        <f ca="1">IF(AND(ISNUMBER($A228),ISNUMBER(DJ$1)),IF(OFFSET(CountryData!$A$1,'Quality check'!$A228-1,'Quality check'!DJ$1-1)=0,"",OFFSET(CountryData!$A$1,'Quality check'!$A228-1,'Quality check'!DJ$1-1)),"")</f>
        <v/>
      </c>
      <c r="DK228" s="203" t="str">
        <f ca="1">IF(AND(ISNUMBER($A228),ISNUMBER(DK$1)),IF(OFFSET(CountryData!$A$1,'Quality check'!$A228-1,'Quality check'!DK$1-1)=0,"",OFFSET(CountryData!$A$1,'Quality check'!$A228-1,'Quality check'!DK$1-1)),"")</f>
        <v/>
      </c>
      <c r="DL228" s="203" t="str">
        <f ca="1">IF(AND(ISNUMBER($A228),ISNUMBER(DL$1)),IF(OFFSET(CountryData!$A$1,'Quality check'!$A228-1,'Quality check'!DL$1-1)=0,"",OFFSET(CountryData!$A$1,'Quality check'!$A228-1,'Quality check'!DL$1-1)),"")</f>
        <v/>
      </c>
      <c r="DM228" s="203" t="str">
        <f ca="1">IF(AND(ISNUMBER($A228),ISNUMBER(DM$1)),IF(OFFSET(CountryData!$A$1,'Quality check'!$A228-1,'Quality check'!DM$1-1)=0,"",OFFSET(CountryData!$A$1,'Quality check'!$A228-1,'Quality check'!DM$1-1)),"")</f>
        <v/>
      </c>
      <c r="DN228" s="203" t="str">
        <f ca="1">IF(AND(ISNUMBER($A228),ISNUMBER(DN$1)),IF(OFFSET(CountryData!$A$1,'Quality check'!$A228-1,'Quality check'!DN$1-1)=0,"",OFFSET(CountryData!$A$1,'Quality check'!$A228-1,'Quality check'!DN$1-1)),"")</f>
        <v/>
      </c>
      <c r="DO228" t="str">
        <f ca="1">IF(AND(ISNUMBER($A228),ISNUMBER(DO$1)),IF(OFFSET(CountryData!$A$1,'Quality check'!$A228-1,'Quality check'!DO$1-1)=0,"",OFFSET(CountryData!$A$1,'Quality check'!$A228-1,'Quality check'!DO$1-1)),"")</f>
        <v/>
      </c>
      <c r="DP228" t="str">
        <f ca="1">IF(AND(ISNUMBER($A228),ISNUMBER(DP$1)),IF(OFFSET(CountryData!$A$1,'Quality check'!$A228-1,'Quality check'!DP$1-1)=0,"",OFFSET(CountryData!$A$1,'Quality check'!$A228-1,'Quality check'!DP$1-1)),"")</f>
        <v/>
      </c>
      <c r="EF228" t="str">
        <f t="shared" si="20"/>
        <v/>
      </c>
      <c r="EG228" t="str">
        <f t="shared" si="21"/>
        <v/>
      </c>
      <c r="EH228" t="str">
        <f t="shared" si="19"/>
        <v/>
      </c>
    </row>
    <row r="229" spans="1:138" x14ac:dyDescent="0.25">
      <c r="A229" s="114" t="str">
        <f>IF(ISNUMBER(MATCH(C229,CountryData!$EM:$EM,0)),MATCH(C229,CountryData!$EM:$EM,0),"")</f>
        <v/>
      </c>
      <c r="F229" s="203" t="str">
        <f ca="1">IF(AND(ISNUMBER($A229),ISNUMBER(F$1)),IF(OFFSET(CountryData!$A$1,'Quality check'!$A229-1,'Quality check'!F$1-1)=0,"",OFFSET(CountryData!$A$1,'Quality check'!$A229-1,'Quality check'!F$1-1)),"")</f>
        <v/>
      </c>
      <c r="G229" s="203" t="str">
        <f ca="1">IF(AND(ISNUMBER($A229),ISNUMBER(G$1)),IF(OFFSET(CountryData!$A$1,'Quality check'!$A229-1,'Quality check'!G$1-1)=0,"",OFFSET(CountryData!$A$1,'Quality check'!$A229-1,'Quality check'!G$1-1)),"")</f>
        <v/>
      </c>
      <c r="H229" s="202" t="str">
        <f ca="1">IF(AND(ISNUMBER($A229),ISNUMBER(H$1)),IF(OFFSET(CountryData!$A$1,'Quality check'!$A229-1,'Quality check'!H$1-1)=0,"",OFFSET(CountryData!$A$1,'Quality check'!$A229-1,'Quality check'!H$1-1)),"")</f>
        <v/>
      </c>
      <c r="I229" s="202" t="str">
        <f ca="1">IF(AND(ISNUMBER($A229),ISNUMBER(I$1)),IF(OFFSET(CountryData!$A$1,'Quality check'!$A229-1,'Quality check'!I$1-1)=0,"",OFFSET(CountryData!$A$1,'Quality check'!$A229-1,'Quality check'!I$1-1)),"")</f>
        <v/>
      </c>
      <c r="J229" s="203" t="str">
        <f ca="1">IF(AND(ISNUMBER($A229),ISNUMBER(J$1)),IF(OFFSET(CountryData!$A$1,'Quality check'!$A229-1,'Quality check'!J$1-1)=0,"",OFFSET(CountryData!$A$1,'Quality check'!$A229-1,'Quality check'!J$1-1)),"")</f>
        <v/>
      </c>
      <c r="K229" s="203" t="str">
        <f ca="1">IF(AND(ISNUMBER($A229),ISNUMBER(K$1)),IF(OFFSET(CountryData!$A$1,'Quality check'!$A229-1,'Quality check'!K$1-1)=0,"",OFFSET(CountryData!$A$1,'Quality check'!$A229-1,'Quality check'!K$1-1)),"")</f>
        <v/>
      </c>
      <c r="L229" s="203" t="str">
        <f ca="1">IF(AND(ISNUMBER($A229),ISNUMBER(L$1)),IF(OFFSET(CountryData!$A$1,'Quality check'!$A229-1,'Quality check'!L$1-1)=0,"",OFFSET(CountryData!$A$1,'Quality check'!$A229-1,'Quality check'!L$1-1)),"")</f>
        <v/>
      </c>
      <c r="M229" s="203" t="str">
        <f ca="1">IF(AND(ISNUMBER($A229),ISNUMBER(M$1)),IF(OFFSET(CountryData!$A$1,'Quality check'!$A229-1,'Quality check'!M$1-1)=0,"",OFFSET(CountryData!$A$1,'Quality check'!$A229-1,'Quality check'!M$1-1)),"")</f>
        <v/>
      </c>
      <c r="N229" s="203" t="str">
        <f ca="1">IF(AND(ISNUMBER($A229),ISNUMBER(N$1)),IF(OFFSET(CountryData!$A$1,'Quality check'!$A229-1,'Quality check'!N$1-1)=0,"",OFFSET(CountryData!$A$1,'Quality check'!$A229-1,'Quality check'!N$1-1)),"")</f>
        <v/>
      </c>
      <c r="O229" s="203" t="str">
        <f ca="1">IF(AND(ISNUMBER($A229),ISNUMBER(O$1)),IF(OFFSET(CountryData!$A$1,'Quality check'!$A229-1,'Quality check'!O$1-1)=0,"",OFFSET(CountryData!$A$1,'Quality check'!$A229-1,'Quality check'!O$1-1)),"")</f>
        <v/>
      </c>
      <c r="P229" s="203" t="str">
        <f ca="1">IF(AND(ISNUMBER($A229),ISNUMBER(P$1)),IF(OFFSET(CountryData!$A$1,'Quality check'!$A229-1,'Quality check'!P$1-1)=0,"",OFFSET(CountryData!$A$1,'Quality check'!$A229-1,'Quality check'!P$1-1)),"")</f>
        <v/>
      </c>
      <c r="Q229" s="203" t="str">
        <f ca="1">IF(AND(ISNUMBER($A229),ISNUMBER(Q$1)),IF(OFFSET(CountryData!$A$1,'Quality check'!$A229-1,'Quality check'!Q$1-1)=0,"",OFFSET(CountryData!$A$1,'Quality check'!$A229-1,'Quality check'!Q$1-1)),"")</f>
        <v/>
      </c>
      <c r="R229" s="203" t="str">
        <f ca="1">IF(AND(ISNUMBER($A229),ISNUMBER(R$1)),IF(OFFSET(CountryData!$A$1,'Quality check'!$A229-1,'Quality check'!R$1-1)=0,"",OFFSET(CountryData!$A$1,'Quality check'!$A229-1,'Quality check'!R$1-1)),"")</f>
        <v/>
      </c>
      <c r="S229" s="203" t="str">
        <f ca="1">IF(AND(ISNUMBER($A229),ISNUMBER(S$1)),IF(OFFSET(CountryData!$A$1,'Quality check'!$A229-1,'Quality check'!S$1-1)=0,"",OFFSET(CountryData!$A$1,'Quality check'!$A229-1,'Quality check'!S$1-1)),"")</f>
        <v/>
      </c>
      <c r="T229" s="202" t="str">
        <f ca="1">IF(AND(ISNUMBER($A229),ISNUMBER(T$1)),IF(OFFSET(CountryData!$A$1,'Quality check'!$A229-1,'Quality check'!T$1-1)=0,"",OFFSET(CountryData!$A$1,'Quality check'!$A229-1,'Quality check'!T$1-1)),"")</f>
        <v/>
      </c>
      <c r="U229" s="203" t="str">
        <f ca="1">IF(AND(ISNUMBER($A229),ISNUMBER(U$1)),IF(OFFSET(CountryData!$A$1,'Quality check'!$A229-1,'Quality check'!U$1-1)=0,"",OFFSET(CountryData!$A$1,'Quality check'!$A229-1,'Quality check'!U$1-1)),"")</f>
        <v/>
      </c>
      <c r="V229" s="203" t="str">
        <f ca="1">IF(AND(ISNUMBER($A229),ISNUMBER(V$1)),IF(OFFSET(CountryData!$A$1,'Quality check'!$A229-1,'Quality check'!V$1-1)=0,"",OFFSET(CountryData!$A$1,'Quality check'!$A229-1,'Quality check'!V$1-1)),"")</f>
        <v/>
      </c>
      <c r="W229" s="202" t="str">
        <f ca="1">IF(AND(ISNUMBER($A229),ISNUMBER(W$1)),IF(OFFSET(CountryData!$A$1,'Quality check'!$A229-1,'Quality check'!W$1-1)=0,"",OFFSET(CountryData!$A$1,'Quality check'!$A229-1,'Quality check'!W$1-1)),"")</f>
        <v/>
      </c>
      <c r="X229" s="202" t="str">
        <f ca="1">IF(AND(ISNUMBER($A229),ISNUMBER(X$1)),IF(OFFSET(CountryData!$A$1,'Quality check'!$A229-1,'Quality check'!X$1-1)=0,"",OFFSET(CountryData!$A$1,'Quality check'!$A229-1,'Quality check'!X$1-1)),"")</f>
        <v/>
      </c>
      <c r="Y229" s="202" t="str">
        <f ca="1">IF(AND(ISNUMBER($A229),ISNUMBER(Y$1)),IF(OFFSET(CountryData!$A$1,'Quality check'!$A229-1,'Quality check'!Y$1-1)=0,"",OFFSET(CountryData!$A$1,'Quality check'!$A229-1,'Quality check'!Y$1-1)),"")</f>
        <v/>
      </c>
      <c r="Z229" s="202" t="str">
        <f ca="1">IF(AND(ISNUMBER($A229),ISNUMBER(Z$1)),IF(OFFSET(CountryData!$A$1,'Quality check'!$A229-1,'Quality check'!Z$1-1)=0,"",OFFSET(CountryData!$A$1,'Quality check'!$A229-1,'Quality check'!Z$1-1)),"")</f>
        <v/>
      </c>
      <c r="AA229" s="203" t="str">
        <f ca="1">IF(AND(ISNUMBER($A229),ISNUMBER(AA$1)),IF(OFFSET(CountryData!$A$1,'Quality check'!$A229-1,'Quality check'!AA$1-1)=0,"",OFFSET(CountryData!$A$1,'Quality check'!$A229-1,'Quality check'!AA$1-1)),"")</f>
        <v/>
      </c>
      <c r="AB229" s="203" t="str">
        <f ca="1">IF(AND(ISNUMBER($A229),ISNUMBER(AB$1)),IF(OFFSET(CountryData!$A$1,'Quality check'!$A229-1,'Quality check'!AB$1-1)=0,"",OFFSET(CountryData!$A$1,'Quality check'!$A229-1,'Quality check'!AB$1-1)),"")</f>
        <v/>
      </c>
      <c r="AC229" s="203" t="str">
        <f ca="1">IF(AND(ISNUMBER($A229),ISNUMBER(AC$1)),IF(OFFSET(CountryData!$A$1,'Quality check'!$A229-1,'Quality check'!AC$1-1)=0,"",OFFSET(CountryData!$A$1,'Quality check'!$A229-1,'Quality check'!AC$1-1)),"")</f>
        <v/>
      </c>
      <c r="AD229" s="203" t="str">
        <f ca="1">IF(AND(ISNUMBER($A229),ISNUMBER(AD$1)),IF(OFFSET(CountryData!$A$1,'Quality check'!$A229-1,'Quality check'!AD$1-1)=0,"",OFFSET(CountryData!$A$1,'Quality check'!$A229-1,'Quality check'!AD$1-1)),"")</f>
        <v/>
      </c>
      <c r="AE229" s="202" t="str">
        <f ca="1">IF(AND(ISNUMBER($A229),ISNUMBER(AE$1)),IF(OFFSET(CountryData!$A$1,'Quality check'!$A229-1,'Quality check'!AE$1-1)=0,"",OFFSET(CountryData!$A$1,'Quality check'!$A229-1,'Quality check'!AE$1-1)),"")</f>
        <v/>
      </c>
      <c r="AF229" s="308" t="str">
        <f ca="1">IF(AND(ISNUMBER($A229),ISNUMBER(AF$1)),IF(OFFSET(CountryData!$A$1,'Quality check'!$A229-1,'Quality check'!AF$1-1)=0,"",OFFSET(CountryData!$A$1,'Quality check'!$A229-1,'Quality check'!AF$1-1)),"")</f>
        <v/>
      </c>
      <c r="AG229" s="203" t="str">
        <f ca="1">IF(AND(ISNUMBER($A229),ISNUMBER(AG$1)),IF(OFFSET(CountryData!$A$1,'Quality check'!$A229-1,'Quality check'!AG$1-1)=0,"",OFFSET(CountryData!$A$1,'Quality check'!$A229-1,'Quality check'!AG$1-1)),"")</f>
        <v/>
      </c>
      <c r="AH229" s="203" t="str">
        <f ca="1">IF(AND(ISNUMBER($A229),ISNUMBER(AH$1)),IF(OFFSET(CountryData!$A$1,'Quality check'!$A229-1,'Quality check'!AH$1-1)=0,"",OFFSET(CountryData!$A$1,'Quality check'!$A229-1,'Quality check'!AH$1-1)),"")</f>
        <v/>
      </c>
      <c r="AI229" s="203" t="str">
        <f ca="1">IF(AND(ISNUMBER($A229),ISNUMBER(AI$1)),IF(OFFSET(CountryData!$A$1,'Quality check'!$A229-1,'Quality check'!AI$1-1)=0,"",OFFSET(CountryData!$A$1,'Quality check'!$A229-1,'Quality check'!AI$1-1)),"")</f>
        <v/>
      </c>
      <c r="AJ229" s="202" t="str">
        <f ca="1">IF(AND(ISNUMBER($A229),ISNUMBER(AJ$1)),IF(OFFSET(CountryData!$A$1,'Quality check'!$A229-1,'Quality check'!AJ$1-1)=0,"",OFFSET(CountryData!$A$1,'Quality check'!$A229-1,'Quality check'!AJ$1-1)),"")</f>
        <v/>
      </c>
      <c r="AK229" s="202" t="str">
        <f ca="1">IF(AND(ISNUMBER($A229),ISNUMBER(AK$1)),IF(OFFSET(CountryData!$A$1,'Quality check'!$A229-1,'Quality check'!AK$1-1)=0,"",OFFSET(CountryData!$A$1,'Quality check'!$A229-1,'Quality check'!AK$1-1)),"")</f>
        <v/>
      </c>
      <c r="AL229" s="202" t="str">
        <f ca="1">IF(AND(ISNUMBER($A229),ISNUMBER(AL$1)),IF(OFFSET(CountryData!$A$1,'Quality check'!$A229-1,'Quality check'!AL$1-1)=0,"",OFFSET(CountryData!$A$1,'Quality check'!$A229-1,'Quality check'!AL$1-1)),"")</f>
        <v/>
      </c>
      <c r="AM229" s="202" t="str">
        <f ca="1">IF(AND(ISNUMBER($A229),ISNUMBER(AM$1)),IF(OFFSET(CountryData!$A$1,'Quality check'!$A229-1,'Quality check'!AM$1-1)=0,"",OFFSET(CountryData!$A$1,'Quality check'!$A229-1,'Quality check'!AM$1-1)),"")</f>
        <v/>
      </c>
      <c r="AN229" s="202" t="str">
        <f ca="1">IF(AND(ISNUMBER($A229),ISNUMBER(AN$1)),IF(OFFSET(CountryData!$A$1,'Quality check'!$A229-1,'Quality check'!AN$1-1)=0,"",OFFSET(CountryData!$A$1,'Quality check'!$A229-1,'Quality check'!AN$1-1)),"")</f>
        <v/>
      </c>
      <c r="AO229" s="203" t="str">
        <f ca="1">IF(AND(ISNUMBER($A229),ISNUMBER(AO$1)),IF(OFFSET(CountryData!$A$1,'Quality check'!$A229-1,'Quality check'!AO$1-1)=0,"",OFFSET(CountryData!$A$1,'Quality check'!$A229-1,'Quality check'!AO$1-1)),"")</f>
        <v/>
      </c>
      <c r="AP229" s="203" t="str">
        <f ca="1">IF(AND(ISNUMBER($A229),ISNUMBER(AP$1)),IF(OFFSET(CountryData!$A$1,'Quality check'!$A229-1,'Quality check'!AP$1-1)=0,"",OFFSET(CountryData!$A$1,'Quality check'!$A229-1,'Quality check'!AP$1-1)),"")</f>
        <v/>
      </c>
      <c r="AQ229" s="202" t="str">
        <f ca="1">IF(AND(ISNUMBER($A229),ISNUMBER(AQ$1)),IF(OFFSET(CountryData!$A$1,'Quality check'!$A229-1,'Quality check'!AQ$1-1)=0,"",OFFSET(CountryData!$A$1,'Quality check'!$A229-1,'Quality check'!AQ$1-1)),"")</f>
        <v/>
      </c>
      <c r="AR229" s="202" t="str">
        <f ca="1">IF(AND(ISNUMBER($A229),ISNUMBER(AR$1)),IF(OFFSET(CountryData!$A$1,'Quality check'!$A229-1,'Quality check'!AR$1-1)=0,"",OFFSET(CountryData!$A$1,'Quality check'!$A229-1,'Quality check'!AR$1-1)),"")</f>
        <v/>
      </c>
      <c r="AS229" s="202" t="str">
        <f ca="1">IF(AND(ISNUMBER($A229),ISNUMBER(AS$1)),IF(OFFSET(CountryData!$A$1,'Quality check'!$A229-1,'Quality check'!AS$1-1)=0,"",OFFSET(CountryData!$A$1,'Quality check'!$A229-1,'Quality check'!AS$1-1)),"")</f>
        <v/>
      </c>
      <c r="AT229" s="202" t="str">
        <f ca="1">IF(AND(ISNUMBER($A229),ISNUMBER(AT$1)),IF(OFFSET(CountryData!$A$1,'Quality check'!$A229-1,'Quality check'!AT$1-1)=0,"",OFFSET(CountryData!$A$1,'Quality check'!$A229-1,'Quality check'!AT$1-1)),"")</f>
        <v/>
      </c>
      <c r="AU229" s="202" t="str">
        <f ca="1">IF(AND(ISNUMBER($A229),ISNUMBER(AU$1)),IF(OFFSET(CountryData!$A$1,'Quality check'!$A229-1,'Quality check'!AU$1-1)=0,"",OFFSET(CountryData!$A$1,'Quality check'!$A229-1,'Quality check'!AU$1-1)),"")</f>
        <v/>
      </c>
      <c r="AV229" s="202" t="str">
        <f ca="1">IF(AND(ISNUMBER($A229),ISNUMBER(AV$1)),IF(OFFSET(CountryData!$A$1,'Quality check'!$A229-1,'Quality check'!AV$1-1)=0,"",OFFSET(CountryData!$A$1,'Quality check'!$A229-1,'Quality check'!AV$1-1)),"")</f>
        <v/>
      </c>
      <c r="AW229" s="203" t="str">
        <f ca="1">IF(AND(ISNUMBER($A229),ISNUMBER(AW$1)),IF(OFFSET(CountryData!$A$1,'Quality check'!$A229-1,'Quality check'!AW$1-1)=0,"",OFFSET(CountryData!$A$1,'Quality check'!$A229-1,'Quality check'!AW$1-1)),"")</f>
        <v/>
      </c>
      <c r="AX229" s="203" t="str">
        <f ca="1">IF(AND(ISNUMBER($A229),ISNUMBER(AX$1)),IF(OFFSET(CountryData!$A$1,'Quality check'!$A229-1,'Quality check'!AX$1-1)=0,"",OFFSET(CountryData!$A$1,'Quality check'!$A229-1,'Quality check'!AX$1-1)),"")</f>
        <v/>
      </c>
      <c r="AY229" s="202" t="str">
        <f ca="1">IF(AND(ISNUMBER($A229),ISNUMBER(AY$1)),IF(OFFSET(CountryData!$A$1,'Quality check'!$A229-1,'Quality check'!AY$1-1)=0,"",OFFSET(CountryData!$A$1,'Quality check'!$A229-1,'Quality check'!AY$1-1)),"")</f>
        <v/>
      </c>
      <c r="AZ229" s="202" t="str">
        <f ca="1">IF(AND(ISNUMBER($A229),ISNUMBER(AZ$1)),IF(OFFSET(CountryData!$A$1,'Quality check'!$A229-1,'Quality check'!AZ$1-1)=0,"",OFFSET(CountryData!$A$1,'Quality check'!$A229-1,'Quality check'!AZ$1-1)),"")</f>
        <v/>
      </c>
      <c r="BA229" s="202" t="str">
        <f ca="1">IF(AND(ISNUMBER($A229),ISNUMBER(BA$1)),IF(OFFSET(CountryData!$A$1,'Quality check'!$A229-1,'Quality check'!BA$1-1)=0,"",OFFSET(CountryData!$A$1,'Quality check'!$A229-1,'Quality check'!BA$1-1)),"")</f>
        <v/>
      </c>
      <c r="BB229" s="202" t="str">
        <f ca="1">IF(AND(ISNUMBER($A229),ISNUMBER(BB$1)),IF(OFFSET(CountryData!$A$1,'Quality check'!$A229-1,'Quality check'!BB$1-1)=0,"",OFFSET(CountryData!$A$1,'Quality check'!$A229-1,'Quality check'!BB$1-1)),"")</f>
        <v/>
      </c>
      <c r="BC229" s="202" t="str">
        <f ca="1">IF(AND(ISNUMBER($A229),ISNUMBER(BC$1)),IF(OFFSET(CountryData!$A$1,'Quality check'!$A229-1,'Quality check'!BC$1-1)=0,"",OFFSET(CountryData!$A$1,'Quality check'!$A229-1,'Quality check'!BC$1-1)),"")</f>
        <v/>
      </c>
      <c r="BD229" s="313" t="str">
        <f ca="1">IF(AND(ISNUMBER($A229),ISNUMBER(BD$1)),IF(OFFSET(CountryData!$A$1,'Quality check'!$A229-1,'Quality check'!BD$1-1)=0,"",OFFSET(CountryData!$A$1,'Quality check'!$A229-1,'Quality check'!BD$1-1)),"")</f>
        <v/>
      </c>
      <c r="BE229" s="313" t="str">
        <f ca="1">IF(AND(ISNUMBER($A229),ISNUMBER(BE$1)),IF(OFFSET(CountryData!$A$1,'Quality check'!$A229-1,'Quality check'!BE$1-1)=0,"",OFFSET(CountryData!$A$1,'Quality check'!$A229-1,'Quality check'!BE$1-1)),"")</f>
        <v/>
      </c>
      <c r="BF229" s="313" t="str">
        <f ca="1">IF(AND(ISNUMBER($A229),ISNUMBER(BF$1)),IF(OFFSET(CountryData!$A$1,'Quality check'!$A229-1,'Quality check'!BF$1-1)=0,"",OFFSET(CountryData!$A$1,'Quality check'!$A229-1,'Quality check'!BF$1-1)),"")</f>
        <v/>
      </c>
      <c r="BG229" s="203" t="str">
        <f ca="1">IF(AND(ISNUMBER($A229),ISNUMBER(BG$1)),IF(OFFSET(CountryData!$A$1,'Quality check'!$A229-1,'Quality check'!BG$1-1)=0,"",OFFSET(CountryData!$A$1,'Quality check'!$A229-1,'Quality check'!BG$1-1)),"")</f>
        <v/>
      </c>
      <c r="BH229" s="202" t="str">
        <f ca="1">IF(AND(ISNUMBER($A229),ISNUMBER(BH$1)),IF(OFFSET(CountryData!$A$1,'Quality check'!$A229-1,'Quality check'!BH$1-1)=0,"",OFFSET(CountryData!$A$1,'Quality check'!$A229-1,'Quality check'!BH$1-1)),"")</f>
        <v/>
      </c>
      <c r="BI229" s="203" t="str">
        <f ca="1">IF(AND(ISNUMBER($A229),ISNUMBER(BI$1)),IF(OFFSET(CountryData!$A$1,'Quality check'!$A229-1,'Quality check'!BI$1-1)=0,"",OFFSET(CountryData!$A$1,'Quality check'!$A229-1,'Quality check'!BI$1-1)),"")</f>
        <v/>
      </c>
      <c r="BJ229" s="202" t="str">
        <f ca="1">IF(AND(ISNUMBER($A229),ISNUMBER(BJ$1)),IF(OFFSET(CountryData!$A$1,'Quality check'!$A229-1,'Quality check'!BJ$1-1)=0,"",OFFSET(CountryData!$A$1,'Quality check'!$A229-1,'Quality check'!BJ$1-1)),"")</f>
        <v/>
      </c>
      <c r="BK229" s="202" t="str">
        <f ca="1">IF(AND(ISNUMBER($A229),ISNUMBER(BK$1)),IF(OFFSET(CountryData!$A$1,'Quality check'!$A229-1,'Quality check'!BK$1-1)=0,"",OFFSET(CountryData!$A$1,'Quality check'!$A229-1,'Quality check'!BK$1-1)),"")</f>
        <v/>
      </c>
      <c r="BL229" s="308" t="str">
        <f ca="1">IF(AND(ISNUMBER($A229),ISNUMBER(BL$1)),IF(OFFSET(CountryData!$A$1,'Quality check'!$A229-1,'Quality check'!BL$1-1)=0,"",OFFSET(CountryData!$A$1,'Quality check'!$A229-1,'Quality check'!BL$1-1)),"")</f>
        <v/>
      </c>
      <c r="BM229" s="308" t="str">
        <f ca="1">IF(AND(ISNUMBER($A229),ISNUMBER(BM$1)),IF(OFFSET(CountryData!$A$1,'Quality check'!$A229-1,'Quality check'!BM$1-1)=0,"",OFFSET(CountryData!$A$1,'Quality check'!$A229-1,'Quality check'!BM$1-1)),"")</f>
        <v/>
      </c>
      <c r="BN229" s="308" t="str">
        <f ca="1">IF(AND(ISNUMBER($A229),ISNUMBER(BN$1)),IF(OFFSET(CountryData!$A$1,'Quality check'!$A229-1,'Quality check'!BN$1-1)=0,"",OFFSET(CountryData!$A$1,'Quality check'!$A229-1,'Quality check'!BN$1-1)),"")</f>
        <v/>
      </c>
      <c r="BO229" s="308" t="str">
        <f ca="1">IF(AND(ISNUMBER($A229),ISNUMBER(BO$1)),IF(OFFSET(CountryData!$A$1,'Quality check'!$A229-1,'Quality check'!BO$1-1)=0,"",OFFSET(CountryData!$A$1,'Quality check'!$A229-1,'Quality check'!BO$1-1)),"")</f>
        <v/>
      </c>
      <c r="BP229" s="308" t="str">
        <f ca="1">IF(AND(ISNUMBER($A229),ISNUMBER(BP$1)),IF(OFFSET(CountryData!$A$1,'Quality check'!$A229-1,'Quality check'!BP$1-1)=0,"",OFFSET(CountryData!$A$1,'Quality check'!$A229-1,'Quality check'!BP$1-1)),"")</f>
        <v/>
      </c>
      <c r="BQ229" s="308" t="str">
        <f ca="1">IF(AND(ISNUMBER($A229),ISNUMBER(BQ$1)),IF(OFFSET(CountryData!$A$1,'Quality check'!$A229-1,'Quality check'!BQ$1-1)=0,"",OFFSET(CountryData!$A$1,'Quality check'!$A229-1,'Quality check'!BQ$1-1)),"")</f>
        <v/>
      </c>
      <c r="BR229" s="308" t="str">
        <f ca="1">IF(AND(ISNUMBER($A229),ISNUMBER(BR$1)),IF(OFFSET(CountryData!$A$1,'Quality check'!$A229-1,'Quality check'!BR$1-1)=0,"",OFFSET(CountryData!$A$1,'Quality check'!$A229-1,'Quality check'!BR$1-1)),"")</f>
        <v/>
      </c>
      <c r="BS229" s="308" t="str">
        <f ca="1">IF(AND(ISNUMBER($A229),ISNUMBER(BS$1)),IF(OFFSET(CountryData!$A$1,'Quality check'!$A229-1,'Quality check'!BS$1-1)=0,"",OFFSET(CountryData!$A$1,'Quality check'!$A229-1,'Quality check'!BS$1-1)),"")</f>
        <v/>
      </c>
      <c r="BT229" s="308" t="str">
        <f ca="1">IF(AND(ISNUMBER($A229),ISNUMBER(BT$1)),IF(OFFSET(CountryData!$A$1,'Quality check'!$A229-1,'Quality check'!BT$1-1)=0,"",OFFSET(CountryData!$A$1,'Quality check'!$A229-1,'Quality check'!BT$1-1)),"")</f>
        <v/>
      </c>
      <c r="BU229" s="308" t="str">
        <f ca="1">IF(AND(ISNUMBER($A229),ISNUMBER(BU$1)),IF(OFFSET(CountryData!$A$1,'Quality check'!$A229-1,'Quality check'!BU$1-1)=0,"",OFFSET(CountryData!$A$1,'Quality check'!$A229-1,'Quality check'!BU$1-1)),"")</f>
        <v/>
      </c>
      <c r="BV229" s="308" t="str">
        <f ca="1">IF(AND(ISNUMBER($A229),ISNUMBER(BV$1)),IF(OFFSET(CountryData!$A$1,'Quality check'!$A229-1,'Quality check'!BV$1-1)=0,"",OFFSET(CountryData!$A$1,'Quality check'!$A229-1,'Quality check'!BV$1-1)),"")</f>
        <v/>
      </c>
      <c r="BW229" s="308" t="str">
        <f ca="1">IF(AND(ISNUMBER($A229),ISNUMBER(BW$1)),IF(OFFSET(CountryData!$A$1,'Quality check'!$A229-1,'Quality check'!BW$1-1)=0,"",OFFSET(CountryData!$A$1,'Quality check'!$A229-1,'Quality check'!BW$1-1)),"")</f>
        <v/>
      </c>
      <c r="BX229" s="202" t="str">
        <f ca="1">IF(AND(ISNUMBER($A229),ISNUMBER(BX$1)),IF(OFFSET(CountryData!$A$1,'Quality check'!$A229-1,'Quality check'!BX$1-1)=0,"",OFFSET(CountryData!$A$1,'Quality check'!$A229-1,'Quality check'!BX$1-1)),"")</f>
        <v/>
      </c>
      <c r="BY229" s="308" t="str">
        <f ca="1">IF(AND(ISNUMBER($A229),ISNUMBER(BY$1)),IF(OFFSET(CountryData!$A$1,'Quality check'!$A229-1,'Quality check'!BY$1-1)=0,"",OFFSET(CountryData!$A$1,'Quality check'!$A229-1,'Quality check'!BY$1-1)),"")</f>
        <v/>
      </c>
      <c r="BZ229" s="308" t="str">
        <f ca="1">IF(AND(ISNUMBER($A229),ISNUMBER(BZ$1)),IF(OFFSET(CountryData!$A$1,'Quality check'!$A229-1,'Quality check'!BZ$1-1)=0,"",OFFSET(CountryData!$A$1,'Quality check'!$A229-1,'Quality check'!BZ$1-1)),"")</f>
        <v/>
      </c>
      <c r="CA229" s="308" t="str">
        <f ca="1">IF(AND(ISNUMBER($A229),ISNUMBER(CA$1)),IF(OFFSET(CountryData!$A$1,'Quality check'!$A229-1,'Quality check'!CA$1-1)=0,"",OFFSET(CountryData!$A$1,'Quality check'!$A229-1,'Quality check'!CA$1-1)),"")</f>
        <v/>
      </c>
      <c r="CB229" s="308" t="str">
        <f ca="1">IF(AND(ISNUMBER($A229),ISNUMBER(CB$1)),IF(OFFSET(CountryData!$A$1,'Quality check'!$A229-1,'Quality check'!CB$1-1)=0,"",OFFSET(CountryData!$A$1,'Quality check'!$A229-1,'Quality check'!CB$1-1)),"")</f>
        <v/>
      </c>
      <c r="CC229" s="308" t="str">
        <f ca="1">IF(AND(ISNUMBER($A229),ISNUMBER(CC$1)),IF(OFFSET(CountryData!$A$1,'Quality check'!$A229-1,'Quality check'!CC$1-1)=0,"",OFFSET(CountryData!$A$1,'Quality check'!$A229-1,'Quality check'!CC$1-1)),"")</f>
        <v/>
      </c>
      <c r="CD229" s="308" t="str">
        <f ca="1">IF(AND(ISNUMBER($A229),ISNUMBER(CD$1)),IF(OFFSET(CountryData!$A$1,'Quality check'!$A229-1,'Quality check'!CD$1-1)=0,"",OFFSET(CountryData!$A$1,'Quality check'!$A229-1,'Quality check'!CD$1-1)),"")</f>
        <v/>
      </c>
      <c r="CE229" s="308" t="str">
        <f ca="1">IF(AND(ISNUMBER($A229),ISNUMBER(CE$1)),IF(OFFSET(CountryData!$A$1,'Quality check'!$A229-1,'Quality check'!CE$1-1)=0,"",OFFSET(CountryData!$A$1,'Quality check'!$A229-1,'Quality check'!CE$1-1)),"")</f>
        <v/>
      </c>
      <c r="CF229" s="308" t="str">
        <f ca="1">IF(AND(ISNUMBER($A229),ISNUMBER(CF$1)),IF(OFFSET(CountryData!$A$1,'Quality check'!$A229-1,'Quality check'!CF$1-1)=0,"",OFFSET(CountryData!$A$1,'Quality check'!$A229-1,'Quality check'!CF$1-1)),"")</f>
        <v/>
      </c>
      <c r="CG229" s="308" t="str">
        <f ca="1">IF(AND(ISNUMBER($A229),ISNUMBER(CG$1)),IF(OFFSET(CountryData!$A$1,'Quality check'!$A229-1,'Quality check'!CG$1-1)=0,"",OFFSET(CountryData!$A$1,'Quality check'!$A229-1,'Quality check'!CG$1-1)),"")</f>
        <v/>
      </c>
      <c r="CH229" s="308" t="str">
        <f ca="1">IF(AND(ISNUMBER($A229),ISNUMBER(CH$1)),IF(OFFSET(CountryData!$A$1,'Quality check'!$A229-1,'Quality check'!CH$1-1)=0,"",OFFSET(CountryData!$A$1,'Quality check'!$A229-1,'Quality check'!CH$1-1)),"")</f>
        <v/>
      </c>
      <c r="CI229" s="308" t="str">
        <f ca="1">IF(AND(ISNUMBER($A229),ISNUMBER(CI$1)),IF(OFFSET(CountryData!$A$1,'Quality check'!$A229-1,'Quality check'!CI$1-1)=0,"",OFFSET(CountryData!$A$1,'Quality check'!$A229-1,'Quality check'!CI$1-1)),"")</f>
        <v/>
      </c>
      <c r="CJ229" s="308" t="str">
        <f ca="1">IF(AND(ISNUMBER($A229),ISNUMBER(CJ$1)),IF(OFFSET(CountryData!$A$1,'Quality check'!$A229-1,'Quality check'!CJ$1-1)=0,"",OFFSET(CountryData!$A$1,'Quality check'!$A229-1,'Quality check'!CJ$1-1)),"")</f>
        <v/>
      </c>
      <c r="CK229" s="202" t="str">
        <f ca="1">IF(AND(ISNUMBER($A229),ISNUMBER(CK$1)),IF(OFFSET(CountryData!$A$1,'Quality check'!$A229-1,'Quality check'!CK$1-1)=0,"",OFFSET(CountryData!$A$1,'Quality check'!$A229-1,'Quality check'!CK$1-1)),"")</f>
        <v/>
      </c>
      <c r="CL229" s="308" t="str">
        <f ca="1">IF(AND(ISNUMBER($A229),ISNUMBER(CL$1)),IF(OFFSET(CountryData!$A$1,'Quality check'!$A229-1,'Quality check'!CL$1-1)=0,"",OFFSET(CountryData!$A$1,'Quality check'!$A229-1,'Quality check'!CL$1-1)),"")</f>
        <v/>
      </c>
      <c r="CM229" s="308" t="str">
        <f ca="1">IF(AND(ISNUMBER($A229),ISNUMBER(CM$1)),IF(OFFSET(CountryData!$A$1,'Quality check'!$A229-1,'Quality check'!CM$1-1)=0,"",OFFSET(CountryData!$A$1,'Quality check'!$A229-1,'Quality check'!CM$1-1)),"")</f>
        <v/>
      </c>
      <c r="CN229" s="308" t="str">
        <f ca="1">IF(AND(ISNUMBER($A229),ISNUMBER(CN$1)),IF(OFFSET(CountryData!$A$1,'Quality check'!$A229-1,'Quality check'!CN$1-1)=0,"",OFFSET(CountryData!$A$1,'Quality check'!$A229-1,'Quality check'!CN$1-1)),"")</f>
        <v/>
      </c>
      <c r="CO229" s="308" t="str">
        <f ca="1">IF(AND(ISNUMBER($A229),ISNUMBER(CO$1)),IF(OFFSET(CountryData!$A$1,'Quality check'!$A229-1,'Quality check'!CO$1-1)=0,"",OFFSET(CountryData!$A$1,'Quality check'!$A229-1,'Quality check'!CO$1-1)),"")</f>
        <v/>
      </c>
      <c r="CP229" s="308" t="str">
        <f ca="1">IF(AND(ISNUMBER($A229),ISNUMBER(CP$1)),IF(OFFSET(CountryData!$A$1,'Quality check'!$A229-1,'Quality check'!CP$1-1)=0,"",OFFSET(CountryData!$A$1,'Quality check'!$A229-1,'Quality check'!CP$1-1)),"")</f>
        <v/>
      </c>
      <c r="CQ229" s="308" t="str">
        <f ca="1">IF(AND(ISNUMBER($A229),ISNUMBER(CQ$1)),IF(OFFSET(CountryData!$A$1,'Quality check'!$A229-1,'Quality check'!CQ$1-1)=0,"",OFFSET(CountryData!$A$1,'Quality check'!$A229-1,'Quality check'!CQ$1-1)),"")</f>
        <v/>
      </c>
      <c r="CR229" s="203" t="str">
        <f ca="1">IF(AND(ISNUMBER($A229),ISNUMBER(CR$1)),IF(OFFSET(CountryData!$A$1,'Quality check'!$A229-1,'Quality check'!CR$1-1)=0,"",OFFSET(CountryData!$A$1,'Quality check'!$A229-1,'Quality check'!CR$1-1)),"")</f>
        <v/>
      </c>
      <c r="CS229" s="203" t="str">
        <f ca="1">IF(AND(ISNUMBER($A229),ISNUMBER(CS$1)),IF(OFFSET(CountryData!$A$1,'Quality check'!$A229-1,'Quality check'!CS$1-1)=0,"",OFFSET(CountryData!$A$1,'Quality check'!$A229-1,'Quality check'!CS$1-1)),"")</f>
        <v/>
      </c>
      <c r="CT229" s="203" t="str">
        <f ca="1">IF(AND(ISNUMBER($A229),ISNUMBER(CT$1)),IF(OFFSET(CountryData!$A$1,'Quality check'!$A229-1,'Quality check'!CT$1-1)=0,"",OFFSET(CountryData!$A$1,'Quality check'!$A229-1,'Quality check'!CT$1-1)),"")</f>
        <v/>
      </c>
      <c r="CU229" s="203" t="str">
        <f ca="1">IF(AND(ISNUMBER($A229),ISNUMBER(CU$1)),IF(OFFSET(CountryData!$A$1,'Quality check'!$A229-1,'Quality check'!CU$1-1)=0,"",OFFSET(CountryData!$A$1,'Quality check'!$A229-1,'Quality check'!CU$1-1)),"")</f>
        <v/>
      </c>
      <c r="CV229" s="203" t="str">
        <f ca="1">IF(AND(ISNUMBER($A229),ISNUMBER(CV$1)),IF(OFFSET(CountryData!$A$1,'Quality check'!$A229-1,'Quality check'!CV$1-1)=0,"",OFFSET(CountryData!$A$1,'Quality check'!$A229-1,'Quality check'!CV$1-1)),"")</f>
        <v/>
      </c>
      <c r="CW229" s="203" t="str">
        <f ca="1">IF(AND(ISNUMBER($A229),ISNUMBER(CW$1)),IF(OFFSET(CountryData!$A$1,'Quality check'!$A229-1,'Quality check'!CW$1-1)=0,"",OFFSET(CountryData!$A$1,'Quality check'!$A229-1,'Quality check'!CW$1-1)),"")</f>
        <v/>
      </c>
      <c r="CX229" s="203" t="str">
        <f ca="1">IF(AND(ISNUMBER($A229),ISNUMBER(CX$1)),IF(OFFSET(CountryData!$A$1,'Quality check'!$A229-1,'Quality check'!CX$1-1)=0,"",OFFSET(CountryData!$A$1,'Quality check'!$A229-1,'Quality check'!CX$1-1)),"")</f>
        <v/>
      </c>
      <c r="CY229" s="203" t="str">
        <f ca="1">IF(AND(ISNUMBER($A229),ISNUMBER(CY$1)),IF(OFFSET(CountryData!$A$1,'Quality check'!$A229-1,'Quality check'!CY$1-1)=0,"",OFFSET(CountryData!$A$1,'Quality check'!$A229-1,'Quality check'!CY$1-1)),"")</f>
        <v/>
      </c>
      <c r="CZ229" s="308" t="str">
        <f ca="1">IF(AND(ISNUMBER($A229),ISNUMBER(CZ$1)),IF(OFFSET(CountryData!$A$1,'Quality check'!$A229-1,'Quality check'!CZ$1-1)=0,"",OFFSET(CountryData!$A$1,'Quality check'!$A229-1,'Quality check'!CZ$1-1)),"")</f>
        <v/>
      </c>
      <c r="DA229" s="308" t="str">
        <f ca="1">IF(AND(ISNUMBER($A229),ISNUMBER(DA$1)),IF(OFFSET(CountryData!$A$1,'Quality check'!$A229-1,'Quality check'!DA$1-1)=0,"",OFFSET(CountryData!$A$1,'Quality check'!$A229-1,'Quality check'!DA$1-1)),"")</f>
        <v/>
      </c>
      <c r="DB229" s="202" t="str">
        <f ca="1">IF(AND(ISNUMBER($A229),ISNUMBER(DB$1)),IF(OFFSET(CountryData!$A$1,'Quality check'!$A229-1,'Quality check'!DB$1-1)=0,"",OFFSET(CountryData!$A$1,'Quality check'!$A229-1,'Quality check'!DB$1-1)),"")</f>
        <v/>
      </c>
      <c r="DC229" s="308" t="str">
        <f ca="1">IF(AND(ISNUMBER($A229),ISNUMBER(DC$1)),IF(OFFSET(CountryData!$A$1,'Quality check'!$A229-1,'Quality check'!DC$1-1)=0,"",OFFSET(CountryData!$A$1,'Quality check'!$A229-1,'Quality check'!DC$1-1)),"")</f>
        <v/>
      </c>
      <c r="DD229" s="308" t="str">
        <f ca="1">IF(AND(ISNUMBER($A229),ISNUMBER(DD$1)),IF(OFFSET(CountryData!$A$1,'Quality check'!$A229-1,'Quality check'!DD$1-1)=0,"",OFFSET(CountryData!$A$1,'Quality check'!$A229-1,'Quality check'!DD$1-1)),"")</f>
        <v/>
      </c>
      <c r="DE229" s="202" t="str">
        <f ca="1">IF(AND(ISNUMBER($A229),ISNUMBER(DE$1)),IF(OFFSET(CountryData!$A$1,'Quality check'!$A229-1,'Quality check'!DE$1-1)=0,"",OFFSET(CountryData!$A$1,'Quality check'!$A229-1,'Quality check'!DE$1-1)),"")</f>
        <v/>
      </c>
      <c r="DF229" s="203" t="str">
        <f ca="1">IF(AND(ISNUMBER($A229),ISNUMBER(DF$1)),IF(OFFSET(CountryData!$A$1,'Quality check'!$A229-1,'Quality check'!DF$1-1)=0,"",OFFSET(CountryData!$A$1,'Quality check'!$A229-1,'Quality check'!DF$1-1)),"")</f>
        <v/>
      </c>
      <c r="DG229" s="308" t="str">
        <f ca="1">IF(AND(ISNUMBER($A229),ISNUMBER(DG$1)),IF(OFFSET(CountryData!$A$1,'Quality check'!$A229-1,'Quality check'!DG$1-1)=0,"",OFFSET(CountryData!$A$1,'Quality check'!$A229-1,'Quality check'!DG$1-1)),"")</f>
        <v/>
      </c>
      <c r="DH229" s="203" t="str">
        <f ca="1">IF(AND(ISNUMBER($A229),ISNUMBER(DH$1)),IF(OFFSET(CountryData!$A$1,'Quality check'!$A229-1,'Quality check'!DH$1-1)=0,"",OFFSET(CountryData!$A$1,'Quality check'!$A229-1,'Quality check'!DH$1-1)),"")</f>
        <v/>
      </c>
      <c r="DI229" s="308" t="str">
        <f ca="1">IF(AND(ISNUMBER($A229),ISNUMBER(DI$1)),IF(OFFSET(CountryData!$A$1,'Quality check'!$A229-1,'Quality check'!DI$1-1)=0,"",OFFSET(CountryData!$A$1,'Quality check'!$A229-1,'Quality check'!DI$1-1)),"")</f>
        <v/>
      </c>
      <c r="DJ229" s="308" t="str">
        <f ca="1">IF(AND(ISNUMBER($A229),ISNUMBER(DJ$1)),IF(OFFSET(CountryData!$A$1,'Quality check'!$A229-1,'Quality check'!DJ$1-1)=0,"",OFFSET(CountryData!$A$1,'Quality check'!$A229-1,'Quality check'!DJ$1-1)),"")</f>
        <v/>
      </c>
      <c r="DK229" s="203" t="str">
        <f ca="1">IF(AND(ISNUMBER($A229),ISNUMBER(DK$1)),IF(OFFSET(CountryData!$A$1,'Quality check'!$A229-1,'Quality check'!DK$1-1)=0,"",OFFSET(CountryData!$A$1,'Quality check'!$A229-1,'Quality check'!DK$1-1)),"")</f>
        <v/>
      </c>
      <c r="DL229" s="203" t="str">
        <f ca="1">IF(AND(ISNUMBER($A229),ISNUMBER(DL$1)),IF(OFFSET(CountryData!$A$1,'Quality check'!$A229-1,'Quality check'!DL$1-1)=0,"",OFFSET(CountryData!$A$1,'Quality check'!$A229-1,'Quality check'!DL$1-1)),"")</f>
        <v/>
      </c>
      <c r="DM229" s="203" t="str">
        <f ca="1">IF(AND(ISNUMBER($A229),ISNUMBER(DM$1)),IF(OFFSET(CountryData!$A$1,'Quality check'!$A229-1,'Quality check'!DM$1-1)=0,"",OFFSET(CountryData!$A$1,'Quality check'!$A229-1,'Quality check'!DM$1-1)),"")</f>
        <v/>
      </c>
      <c r="DN229" s="203" t="str">
        <f ca="1">IF(AND(ISNUMBER($A229),ISNUMBER(DN$1)),IF(OFFSET(CountryData!$A$1,'Quality check'!$A229-1,'Quality check'!DN$1-1)=0,"",OFFSET(CountryData!$A$1,'Quality check'!$A229-1,'Quality check'!DN$1-1)),"")</f>
        <v/>
      </c>
      <c r="DO229" t="str">
        <f ca="1">IF(AND(ISNUMBER($A229),ISNUMBER(DO$1)),IF(OFFSET(CountryData!$A$1,'Quality check'!$A229-1,'Quality check'!DO$1-1)=0,"",OFFSET(CountryData!$A$1,'Quality check'!$A229-1,'Quality check'!DO$1-1)),"")</f>
        <v/>
      </c>
      <c r="DP229" t="str">
        <f ca="1">IF(AND(ISNUMBER($A229),ISNUMBER(DP$1)),IF(OFFSET(CountryData!$A$1,'Quality check'!$A229-1,'Quality check'!DP$1-1)=0,"",OFFSET(CountryData!$A$1,'Quality check'!$A229-1,'Quality check'!DP$1-1)),"")</f>
        <v/>
      </c>
      <c r="EF229" t="str">
        <f t="shared" si="20"/>
        <v/>
      </c>
      <c r="EG229" t="str">
        <f t="shared" si="21"/>
        <v/>
      </c>
      <c r="EH229" t="str">
        <f t="shared" si="19"/>
        <v/>
      </c>
    </row>
    <row r="230" spans="1:138" x14ac:dyDescent="0.25">
      <c r="A230" s="114" t="str">
        <f>IF(ISNUMBER(MATCH(C230,CountryData!$EM:$EM,0)),MATCH(C230,CountryData!$EM:$EM,0),"")</f>
        <v/>
      </c>
      <c r="F230" s="203" t="str">
        <f ca="1">IF(AND(ISNUMBER($A230),ISNUMBER(F$1)),IF(OFFSET(CountryData!$A$1,'Quality check'!$A230-1,'Quality check'!F$1-1)=0,"",OFFSET(CountryData!$A$1,'Quality check'!$A230-1,'Quality check'!F$1-1)),"")</f>
        <v/>
      </c>
      <c r="G230" s="203" t="str">
        <f ca="1">IF(AND(ISNUMBER($A230),ISNUMBER(G$1)),IF(OFFSET(CountryData!$A$1,'Quality check'!$A230-1,'Quality check'!G$1-1)=0,"",OFFSET(CountryData!$A$1,'Quality check'!$A230-1,'Quality check'!G$1-1)),"")</f>
        <v/>
      </c>
      <c r="H230" s="202" t="str">
        <f ca="1">IF(AND(ISNUMBER($A230),ISNUMBER(H$1)),IF(OFFSET(CountryData!$A$1,'Quality check'!$A230-1,'Quality check'!H$1-1)=0,"",OFFSET(CountryData!$A$1,'Quality check'!$A230-1,'Quality check'!H$1-1)),"")</f>
        <v/>
      </c>
      <c r="I230" s="202" t="str">
        <f ca="1">IF(AND(ISNUMBER($A230),ISNUMBER(I$1)),IF(OFFSET(CountryData!$A$1,'Quality check'!$A230-1,'Quality check'!I$1-1)=0,"",OFFSET(CountryData!$A$1,'Quality check'!$A230-1,'Quality check'!I$1-1)),"")</f>
        <v/>
      </c>
      <c r="J230" s="203" t="str">
        <f ca="1">IF(AND(ISNUMBER($A230),ISNUMBER(J$1)),IF(OFFSET(CountryData!$A$1,'Quality check'!$A230-1,'Quality check'!J$1-1)=0,"",OFFSET(CountryData!$A$1,'Quality check'!$A230-1,'Quality check'!J$1-1)),"")</f>
        <v/>
      </c>
      <c r="K230" s="203" t="str">
        <f ca="1">IF(AND(ISNUMBER($A230),ISNUMBER(K$1)),IF(OFFSET(CountryData!$A$1,'Quality check'!$A230-1,'Quality check'!K$1-1)=0,"",OFFSET(CountryData!$A$1,'Quality check'!$A230-1,'Quality check'!K$1-1)),"")</f>
        <v/>
      </c>
      <c r="L230" s="203" t="str">
        <f ca="1">IF(AND(ISNUMBER($A230),ISNUMBER(L$1)),IF(OFFSET(CountryData!$A$1,'Quality check'!$A230-1,'Quality check'!L$1-1)=0,"",OFFSET(CountryData!$A$1,'Quality check'!$A230-1,'Quality check'!L$1-1)),"")</f>
        <v/>
      </c>
      <c r="M230" s="203" t="str">
        <f ca="1">IF(AND(ISNUMBER($A230),ISNUMBER(M$1)),IF(OFFSET(CountryData!$A$1,'Quality check'!$A230-1,'Quality check'!M$1-1)=0,"",OFFSET(CountryData!$A$1,'Quality check'!$A230-1,'Quality check'!M$1-1)),"")</f>
        <v/>
      </c>
      <c r="N230" s="203" t="str">
        <f ca="1">IF(AND(ISNUMBER($A230),ISNUMBER(N$1)),IF(OFFSET(CountryData!$A$1,'Quality check'!$A230-1,'Quality check'!N$1-1)=0,"",OFFSET(CountryData!$A$1,'Quality check'!$A230-1,'Quality check'!N$1-1)),"")</f>
        <v/>
      </c>
      <c r="O230" s="203" t="str">
        <f ca="1">IF(AND(ISNUMBER($A230),ISNUMBER(O$1)),IF(OFFSET(CountryData!$A$1,'Quality check'!$A230-1,'Quality check'!O$1-1)=0,"",OFFSET(CountryData!$A$1,'Quality check'!$A230-1,'Quality check'!O$1-1)),"")</f>
        <v/>
      </c>
      <c r="P230" s="203" t="str">
        <f ca="1">IF(AND(ISNUMBER($A230),ISNUMBER(P$1)),IF(OFFSET(CountryData!$A$1,'Quality check'!$A230-1,'Quality check'!P$1-1)=0,"",OFFSET(CountryData!$A$1,'Quality check'!$A230-1,'Quality check'!P$1-1)),"")</f>
        <v/>
      </c>
      <c r="Q230" s="203" t="str">
        <f ca="1">IF(AND(ISNUMBER($A230),ISNUMBER(Q$1)),IF(OFFSET(CountryData!$A$1,'Quality check'!$A230-1,'Quality check'!Q$1-1)=0,"",OFFSET(CountryData!$A$1,'Quality check'!$A230-1,'Quality check'!Q$1-1)),"")</f>
        <v/>
      </c>
      <c r="R230" s="203" t="str">
        <f ca="1">IF(AND(ISNUMBER($A230),ISNUMBER(R$1)),IF(OFFSET(CountryData!$A$1,'Quality check'!$A230-1,'Quality check'!R$1-1)=0,"",OFFSET(CountryData!$A$1,'Quality check'!$A230-1,'Quality check'!R$1-1)),"")</f>
        <v/>
      </c>
      <c r="S230" s="203" t="str">
        <f ca="1">IF(AND(ISNUMBER($A230),ISNUMBER(S$1)),IF(OFFSET(CountryData!$A$1,'Quality check'!$A230-1,'Quality check'!S$1-1)=0,"",OFFSET(CountryData!$A$1,'Quality check'!$A230-1,'Quality check'!S$1-1)),"")</f>
        <v/>
      </c>
      <c r="T230" s="202" t="str">
        <f ca="1">IF(AND(ISNUMBER($A230),ISNUMBER(T$1)),IF(OFFSET(CountryData!$A$1,'Quality check'!$A230-1,'Quality check'!T$1-1)=0,"",OFFSET(CountryData!$A$1,'Quality check'!$A230-1,'Quality check'!T$1-1)),"")</f>
        <v/>
      </c>
      <c r="U230" s="203" t="str">
        <f ca="1">IF(AND(ISNUMBER($A230),ISNUMBER(U$1)),IF(OFFSET(CountryData!$A$1,'Quality check'!$A230-1,'Quality check'!U$1-1)=0,"",OFFSET(CountryData!$A$1,'Quality check'!$A230-1,'Quality check'!U$1-1)),"")</f>
        <v/>
      </c>
      <c r="V230" s="203" t="str">
        <f ca="1">IF(AND(ISNUMBER($A230),ISNUMBER(V$1)),IF(OFFSET(CountryData!$A$1,'Quality check'!$A230-1,'Quality check'!V$1-1)=0,"",OFFSET(CountryData!$A$1,'Quality check'!$A230-1,'Quality check'!V$1-1)),"")</f>
        <v/>
      </c>
      <c r="W230" s="202" t="str">
        <f ca="1">IF(AND(ISNUMBER($A230),ISNUMBER(W$1)),IF(OFFSET(CountryData!$A$1,'Quality check'!$A230-1,'Quality check'!W$1-1)=0,"",OFFSET(CountryData!$A$1,'Quality check'!$A230-1,'Quality check'!W$1-1)),"")</f>
        <v/>
      </c>
      <c r="X230" s="202" t="str">
        <f ca="1">IF(AND(ISNUMBER($A230),ISNUMBER(X$1)),IF(OFFSET(CountryData!$A$1,'Quality check'!$A230-1,'Quality check'!X$1-1)=0,"",OFFSET(CountryData!$A$1,'Quality check'!$A230-1,'Quality check'!X$1-1)),"")</f>
        <v/>
      </c>
      <c r="Y230" s="202" t="str">
        <f ca="1">IF(AND(ISNUMBER($A230),ISNUMBER(Y$1)),IF(OFFSET(CountryData!$A$1,'Quality check'!$A230-1,'Quality check'!Y$1-1)=0,"",OFFSET(CountryData!$A$1,'Quality check'!$A230-1,'Quality check'!Y$1-1)),"")</f>
        <v/>
      </c>
      <c r="Z230" s="202" t="str">
        <f ca="1">IF(AND(ISNUMBER($A230),ISNUMBER(Z$1)),IF(OFFSET(CountryData!$A$1,'Quality check'!$A230-1,'Quality check'!Z$1-1)=0,"",OFFSET(CountryData!$A$1,'Quality check'!$A230-1,'Quality check'!Z$1-1)),"")</f>
        <v/>
      </c>
      <c r="AA230" s="203" t="str">
        <f ca="1">IF(AND(ISNUMBER($A230),ISNUMBER(AA$1)),IF(OFFSET(CountryData!$A$1,'Quality check'!$A230-1,'Quality check'!AA$1-1)=0,"",OFFSET(CountryData!$A$1,'Quality check'!$A230-1,'Quality check'!AA$1-1)),"")</f>
        <v/>
      </c>
      <c r="AB230" s="203" t="str">
        <f ca="1">IF(AND(ISNUMBER($A230),ISNUMBER(AB$1)),IF(OFFSET(CountryData!$A$1,'Quality check'!$A230-1,'Quality check'!AB$1-1)=0,"",OFFSET(CountryData!$A$1,'Quality check'!$A230-1,'Quality check'!AB$1-1)),"")</f>
        <v/>
      </c>
      <c r="AC230" s="203" t="str">
        <f ca="1">IF(AND(ISNUMBER($A230),ISNUMBER(AC$1)),IF(OFFSET(CountryData!$A$1,'Quality check'!$A230-1,'Quality check'!AC$1-1)=0,"",OFFSET(CountryData!$A$1,'Quality check'!$A230-1,'Quality check'!AC$1-1)),"")</f>
        <v/>
      </c>
      <c r="AD230" s="203" t="str">
        <f ca="1">IF(AND(ISNUMBER($A230),ISNUMBER(AD$1)),IF(OFFSET(CountryData!$A$1,'Quality check'!$A230-1,'Quality check'!AD$1-1)=0,"",OFFSET(CountryData!$A$1,'Quality check'!$A230-1,'Quality check'!AD$1-1)),"")</f>
        <v/>
      </c>
      <c r="AE230" s="202" t="str">
        <f ca="1">IF(AND(ISNUMBER($A230),ISNUMBER(AE$1)),IF(OFFSET(CountryData!$A$1,'Quality check'!$A230-1,'Quality check'!AE$1-1)=0,"",OFFSET(CountryData!$A$1,'Quality check'!$A230-1,'Quality check'!AE$1-1)),"")</f>
        <v/>
      </c>
      <c r="AF230" s="308" t="str">
        <f ca="1">IF(AND(ISNUMBER($A230),ISNUMBER(AF$1)),IF(OFFSET(CountryData!$A$1,'Quality check'!$A230-1,'Quality check'!AF$1-1)=0,"",OFFSET(CountryData!$A$1,'Quality check'!$A230-1,'Quality check'!AF$1-1)),"")</f>
        <v/>
      </c>
      <c r="AG230" s="203" t="str">
        <f ca="1">IF(AND(ISNUMBER($A230),ISNUMBER(AG$1)),IF(OFFSET(CountryData!$A$1,'Quality check'!$A230-1,'Quality check'!AG$1-1)=0,"",OFFSET(CountryData!$A$1,'Quality check'!$A230-1,'Quality check'!AG$1-1)),"")</f>
        <v/>
      </c>
      <c r="AH230" s="203" t="str">
        <f ca="1">IF(AND(ISNUMBER($A230),ISNUMBER(AH$1)),IF(OFFSET(CountryData!$A$1,'Quality check'!$A230-1,'Quality check'!AH$1-1)=0,"",OFFSET(CountryData!$A$1,'Quality check'!$A230-1,'Quality check'!AH$1-1)),"")</f>
        <v/>
      </c>
      <c r="AI230" s="203" t="str">
        <f ca="1">IF(AND(ISNUMBER($A230),ISNUMBER(AI$1)),IF(OFFSET(CountryData!$A$1,'Quality check'!$A230-1,'Quality check'!AI$1-1)=0,"",OFFSET(CountryData!$A$1,'Quality check'!$A230-1,'Quality check'!AI$1-1)),"")</f>
        <v/>
      </c>
      <c r="AJ230" s="202" t="str">
        <f ca="1">IF(AND(ISNUMBER($A230),ISNUMBER(AJ$1)),IF(OFFSET(CountryData!$A$1,'Quality check'!$A230-1,'Quality check'!AJ$1-1)=0,"",OFFSET(CountryData!$A$1,'Quality check'!$A230-1,'Quality check'!AJ$1-1)),"")</f>
        <v/>
      </c>
      <c r="AK230" s="202" t="str">
        <f ca="1">IF(AND(ISNUMBER($A230),ISNUMBER(AK$1)),IF(OFFSET(CountryData!$A$1,'Quality check'!$A230-1,'Quality check'!AK$1-1)=0,"",OFFSET(CountryData!$A$1,'Quality check'!$A230-1,'Quality check'!AK$1-1)),"")</f>
        <v/>
      </c>
      <c r="AL230" s="202" t="str">
        <f ca="1">IF(AND(ISNUMBER($A230),ISNUMBER(AL$1)),IF(OFFSET(CountryData!$A$1,'Quality check'!$A230-1,'Quality check'!AL$1-1)=0,"",OFFSET(CountryData!$A$1,'Quality check'!$A230-1,'Quality check'!AL$1-1)),"")</f>
        <v/>
      </c>
      <c r="AM230" s="202" t="str">
        <f ca="1">IF(AND(ISNUMBER($A230),ISNUMBER(AM$1)),IF(OFFSET(CountryData!$A$1,'Quality check'!$A230-1,'Quality check'!AM$1-1)=0,"",OFFSET(CountryData!$A$1,'Quality check'!$A230-1,'Quality check'!AM$1-1)),"")</f>
        <v/>
      </c>
      <c r="AN230" s="202" t="str">
        <f ca="1">IF(AND(ISNUMBER($A230),ISNUMBER(AN$1)),IF(OFFSET(CountryData!$A$1,'Quality check'!$A230-1,'Quality check'!AN$1-1)=0,"",OFFSET(CountryData!$A$1,'Quality check'!$A230-1,'Quality check'!AN$1-1)),"")</f>
        <v/>
      </c>
      <c r="AO230" s="203" t="str">
        <f ca="1">IF(AND(ISNUMBER($A230),ISNUMBER(AO$1)),IF(OFFSET(CountryData!$A$1,'Quality check'!$A230-1,'Quality check'!AO$1-1)=0,"",OFFSET(CountryData!$A$1,'Quality check'!$A230-1,'Quality check'!AO$1-1)),"")</f>
        <v/>
      </c>
      <c r="AP230" s="203" t="str">
        <f ca="1">IF(AND(ISNUMBER($A230),ISNUMBER(AP$1)),IF(OFFSET(CountryData!$A$1,'Quality check'!$A230-1,'Quality check'!AP$1-1)=0,"",OFFSET(CountryData!$A$1,'Quality check'!$A230-1,'Quality check'!AP$1-1)),"")</f>
        <v/>
      </c>
      <c r="AQ230" s="202" t="str">
        <f ca="1">IF(AND(ISNUMBER($A230),ISNUMBER(AQ$1)),IF(OFFSET(CountryData!$A$1,'Quality check'!$A230-1,'Quality check'!AQ$1-1)=0,"",OFFSET(CountryData!$A$1,'Quality check'!$A230-1,'Quality check'!AQ$1-1)),"")</f>
        <v/>
      </c>
      <c r="AR230" s="202" t="str">
        <f ca="1">IF(AND(ISNUMBER($A230),ISNUMBER(AR$1)),IF(OFFSET(CountryData!$A$1,'Quality check'!$A230-1,'Quality check'!AR$1-1)=0,"",OFFSET(CountryData!$A$1,'Quality check'!$A230-1,'Quality check'!AR$1-1)),"")</f>
        <v/>
      </c>
      <c r="AS230" s="202" t="str">
        <f ca="1">IF(AND(ISNUMBER($A230),ISNUMBER(AS$1)),IF(OFFSET(CountryData!$A$1,'Quality check'!$A230-1,'Quality check'!AS$1-1)=0,"",OFFSET(CountryData!$A$1,'Quality check'!$A230-1,'Quality check'!AS$1-1)),"")</f>
        <v/>
      </c>
      <c r="AT230" s="202" t="str">
        <f ca="1">IF(AND(ISNUMBER($A230),ISNUMBER(AT$1)),IF(OFFSET(CountryData!$A$1,'Quality check'!$A230-1,'Quality check'!AT$1-1)=0,"",OFFSET(CountryData!$A$1,'Quality check'!$A230-1,'Quality check'!AT$1-1)),"")</f>
        <v/>
      </c>
      <c r="AU230" s="202" t="str">
        <f ca="1">IF(AND(ISNUMBER($A230),ISNUMBER(AU$1)),IF(OFFSET(CountryData!$A$1,'Quality check'!$A230-1,'Quality check'!AU$1-1)=0,"",OFFSET(CountryData!$A$1,'Quality check'!$A230-1,'Quality check'!AU$1-1)),"")</f>
        <v/>
      </c>
      <c r="AV230" s="202" t="str">
        <f ca="1">IF(AND(ISNUMBER($A230),ISNUMBER(AV$1)),IF(OFFSET(CountryData!$A$1,'Quality check'!$A230-1,'Quality check'!AV$1-1)=0,"",OFFSET(CountryData!$A$1,'Quality check'!$A230-1,'Quality check'!AV$1-1)),"")</f>
        <v/>
      </c>
      <c r="AW230" s="203" t="str">
        <f ca="1">IF(AND(ISNUMBER($A230),ISNUMBER(AW$1)),IF(OFFSET(CountryData!$A$1,'Quality check'!$A230-1,'Quality check'!AW$1-1)=0,"",OFFSET(CountryData!$A$1,'Quality check'!$A230-1,'Quality check'!AW$1-1)),"")</f>
        <v/>
      </c>
      <c r="AX230" s="203" t="str">
        <f ca="1">IF(AND(ISNUMBER($A230),ISNUMBER(AX$1)),IF(OFFSET(CountryData!$A$1,'Quality check'!$A230-1,'Quality check'!AX$1-1)=0,"",OFFSET(CountryData!$A$1,'Quality check'!$A230-1,'Quality check'!AX$1-1)),"")</f>
        <v/>
      </c>
      <c r="AY230" s="202" t="str">
        <f ca="1">IF(AND(ISNUMBER($A230),ISNUMBER(AY$1)),IF(OFFSET(CountryData!$A$1,'Quality check'!$A230-1,'Quality check'!AY$1-1)=0,"",OFFSET(CountryData!$A$1,'Quality check'!$A230-1,'Quality check'!AY$1-1)),"")</f>
        <v/>
      </c>
      <c r="AZ230" s="202" t="str">
        <f ca="1">IF(AND(ISNUMBER($A230),ISNUMBER(AZ$1)),IF(OFFSET(CountryData!$A$1,'Quality check'!$A230-1,'Quality check'!AZ$1-1)=0,"",OFFSET(CountryData!$A$1,'Quality check'!$A230-1,'Quality check'!AZ$1-1)),"")</f>
        <v/>
      </c>
      <c r="BA230" s="202" t="str">
        <f ca="1">IF(AND(ISNUMBER($A230),ISNUMBER(BA$1)),IF(OFFSET(CountryData!$A$1,'Quality check'!$A230-1,'Quality check'!BA$1-1)=0,"",OFFSET(CountryData!$A$1,'Quality check'!$A230-1,'Quality check'!BA$1-1)),"")</f>
        <v/>
      </c>
      <c r="BB230" s="202" t="str">
        <f ca="1">IF(AND(ISNUMBER($A230),ISNUMBER(BB$1)),IF(OFFSET(CountryData!$A$1,'Quality check'!$A230-1,'Quality check'!BB$1-1)=0,"",OFFSET(CountryData!$A$1,'Quality check'!$A230-1,'Quality check'!BB$1-1)),"")</f>
        <v/>
      </c>
      <c r="BC230" s="202" t="str">
        <f ca="1">IF(AND(ISNUMBER($A230),ISNUMBER(BC$1)),IF(OFFSET(CountryData!$A$1,'Quality check'!$A230-1,'Quality check'!BC$1-1)=0,"",OFFSET(CountryData!$A$1,'Quality check'!$A230-1,'Quality check'!BC$1-1)),"")</f>
        <v/>
      </c>
      <c r="BD230" s="313" t="str">
        <f ca="1">IF(AND(ISNUMBER($A230),ISNUMBER(BD$1)),IF(OFFSET(CountryData!$A$1,'Quality check'!$A230-1,'Quality check'!BD$1-1)=0,"",OFFSET(CountryData!$A$1,'Quality check'!$A230-1,'Quality check'!BD$1-1)),"")</f>
        <v/>
      </c>
      <c r="BE230" s="313" t="str">
        <f ca="1">IF(AND(ISNUMBER($A230),ISNUMBER(BE$1)),IF(OFFSET(CountryData!$A$1,'Quality check'!$A230-1,'Quality check'!BE$1-1)=0,"",OFFSET(CountryData!$A$1,'Quality check'!$A230-1,'Quality check'!BE$1-1)),"")</f>
        <v/>
      </c>
      <c r="BF230" s="313" t="str">
        <f ca="1">IF(AND(ISNUMBER($A230),ISNUMBER(BF$1)),IF(OFFSET(CountryData!$A$1,'Quality check'!$A230-1,'Quality check'!BF$1-1)=0,"",OFFSET(CountryData!$A$1,'Quality check'!$A230-1,'Quality check'!BF$1-1)),"")</f>
        <v/>
      </c>
      <c r="BG230" s="203" t="str">
        <f ca="1">IF(AND(ISNUMBER($A230),ISNUMBER(BG$1)),IF(OFFSET(CountryData!$A$1,'Quality check'!$A230-1,'Quality check'!BG$1-1)=0,"",OFFSET(CountryData!$A$1,'Quality check'!$A230-1,'Quality check'!BG$1-1)),"")</f>
        <v/>
      </c>
      <c r="BH230" s="202" t="str">
        <f ca="1">IF(AND(ISNUMBER($A230),ISNUMBER(BH$1)),IF(OFFSET(CountryData!$A$1,'Quality check'!$A230-1,'Quality check'!BH$1-1)=0,"",OFFSET(CountryData!$A$1,'Quality check'!$A230-1,'Quality check'!BH$1-1)),"")</f>
        <v/>
      </c>
      <c r="BI230" s="203" t="str">
        <f ca="1">IF(AND(ISNUMBER($A230),ISNUMBER(BI$1)),IF(OFFSET(CountryData!$A$1,'Quality check'!$A230-1,'Quality check'!BI$1-1)=0,"",OFFSET(CountryData!$A$1,'Quality check'!$A230-1,'Quality check'!BI$1-1)),"")</f>
        <v/>
      </c>
      <c r="BJ230" s="202" t="str">
        <f ca="1">IF(AND(ISNUMBER($A230),ISNUMBER(BJ$1)),IF(OFFSET(CountryData!$A$1,'Quality check'!$A230-1,'Quality check'!BJ$1-1)=0,"",OFFSET(CountryData!$A$1,'Quality check'!$A230-1,'Quality check'!BJ$1-1)),"")</f>
        <v/>
      </c>
      <c r="BK230" s="202" t="str">
        <f ca="1">IF(AND(ISNUMBER($A230),ISNUMBER(BK$1)),IF(OFFSET(CountryData!$A$1,'Quality check'!$A230-1,'Quality check'!BK$1-1)=0,"",OFFSET(CountryData!$A$1,'Quality check'!$A230-1,'Quality check'!BK$1-1)),"")</f>
        <v/>
      </c>
      <c r="BL230" s="308" t="str">
        <f ca="1">IF(AND(ISNUMBER($A230),ISNUMBER(BL$1)),IF(OFFSET(CountryData!$A$1,'Quality check'!$A230-1,'Quality check'!BL$1-1)=0,"",OFFSET(CountryData!$A$1,'Quality check'!$A230-1,'Quality check'!BL$1-1)),"")</f>
        <v/>
      </c>
      <c r="BM230" s="308" t="str">
        <f ca="1">IF(AND(ISNUMBER($A230),ISNUMBER(BM$1)),IF(OFFSET(CountryData!$A$1,'Quality check'!$A230-1,'Quality check'!BM$1-1)=0,"",OFFSET(CountryData!$A$1,'Quality check'!$A230-1,'Quality check'!BM$1-1)),"")</f>
        <v/>
      </c>
      <c r="BN230" s="308" t="str">
        <f ca="1">IF(AND(ISNUMBER($A230),ISNUMBER(BN$1)),IF(OFFSET(CountryData!$A$1,'Quality check'!$A230-1,'Quality check'!BN$1-1)=0,"",OFFSET(CountryData!$A$1,'Quality check'!$A230-1,'Quality check'!BN$1-1)),"")</f>
        <v/>
      </c>
      <c r="BO230" s="308" t="str">
        <f ca="1">IF(AND(ISNUMBER($A230),ISNUMBER(BO$1)),IF(OFFSET(CountryData!$A$1,'Quality check'!$A230-1,'Quality check'!BO$1-1)=0,"",OFFSET(CountryData!$A$1,'Quality check'!$A230-1,'Quality check'!BO$1-1)),"")</f>
        <v/>
      </c>
      <c r="BP230" s="308" t="str">
        <f ca="1">IF(AND(ISNUMBER($A230),ISNUMBER(BP$1)),IF(OFFSET(CountryData!$A$1,'Quality check'!$A230-1,'Quality check'!BP$1-1)=0,"",OFFSET(CountryData!$A$1,'Quality check'!$A230-1,'Quality check'!BP$1-1)),"")</f>
        <v/>
      </c>
      <c r="BQ230" s="308" t="str">
        <f ca="1">IF(AND(ISNUMBER($A230),ISNUMBER(BQ$1)),IF(OFFSET(CountryData!$A$1,'Quality check'!$A230-1,'Quality check'!BQ$1-1)=0,"",OFFSET(CountryData!$A$1,'Quality check'!$A230-1,'Quality check'!BQ$1-1)),"")</f>
        <v/>
      </c>
      <c r="BR230" s="308" t="str">
        <f ca="1">IF(AND(ISNUMBER($A230),ISNUMBER(BR$1)),IF(OFFSET(CountryData!$A$1,'Quality check'!$A230-1,'Quality check'!BR$1-1)=0,"",OFFSET(CountryData!$A$1,'Quality check'!$A230-1,'Quality check'!BR$1-1)),"")</f>
        <v/>
      </c>
      <c r="BS230" s="308" t="str">
        <f ca="1">IF(AND(ISNUMBER($A230),ISNUMBER(BS$1)),IF(OFFSET(CountryData!$A$1,'Quality check'!$A230-1,'Quality check'!BS$1-1)=0,"",OFFSET(CountryData!$A$1,'Quality check'!$A230-1,'Quality check'!BS$1-1)),"")</f>
        <v/>
      </c>
      <c r="BT230" s="308" t="str">
        <f ca="1">IF(AND(ISNUMBER($A230),ISNUMBER(BT$1)),IF(OFFSET(CountryData!$A$1,'Quality check'!$A230-1,'Quality check'!BT$1-1)=0,"",OFFSET(CountryData!$A$1,'Quality check'!$A230-1,'Quality check'!BT$1-1)),"")</f>
        <v/>
      </c>
      <c r="BU230" s="308" t="str">
        <f ca="1">IF(AND(ISNUMBER($A230),ISNUMBER(BU$1)),IF(OFFSET(CountryData!$A$1,'Quality check'!$A230-1,'Quality check'!BU$1-1)=0,"",OFFSET(CountryData!$A$1,'Quality check'!$A230-1,'Quality check'!BU$1-1)),"")</f>
        <v/>
      </c>
      <c r="BV230" s="308" t="str">
        <f ca="1">IF(AND(ISNUMBER($A230),ISNUMBER(BV$1)),IF(OFFSET(CountryData!$A$1,'Quality check'!$A230-1,'Quality check'!BV$1-1)=0,"",OFFSET(CountryData!$A$1,'Quality check'!$A230-1,'Quality check'!BV$1-1)),"")</f>
        <v/>
      </c>
      <c r="BW230" s="308" t="str">
        <f ca="1">IF(AND(ISNUMBER($A230),ISNUMBER(BW$1)),IF(OFFSET(CountryData!$A$1,'Quality check'!$A230-1,'Quality check'!BW$1-1)=0,"",OFFSET(CountryData!$A$1,'Quality check'!$A230-1,'Quality check'!BW$1-1)),"")</f>
        <v/>
      </c>
      <c r="BX230" s="202" t="str">
        <f ca="1">IF(AND(ISNUMBER($A230),ISNUMBER(BX$1)),IF(OFFSET(CountryData!$A$1,'Quality check'!$A230-1,'Quality check'!BX$1-1)=0,"",OFFSET(CountryData!$A$1,'Quality check'!$A230-1,'Quality check'!BX$1-1)),"")</f>
        <v/>
      </c>
      <c r="BY230" s="308" t="str">
        <f ca="1">IF(AND(ISNUMBER($A230),ISNUMBER(BY$1)),IF(OFFSET(CountryData!$A$1,'Quality check'!$A230-1,'Quality check'!BY$1-1)=0,"",OFFSET(CountryData!$A$1,'Quality check'!$A230-1,'Quality check'!BY$1-1)),"")</f>
        <v/>
      </c>
      <c r="BZ230" s="308" t="str">
        <f ca="1">IF(AND(ISNUMBER($A230),ISNUMBER(BZ$1)),IF(OFFSET(CountryData!$A$1,'Quality check'!$A230-1,'Quality check'!BZ$1-1)=0,"",OFFSET(CountryData!$A$1,'Quality check'!$A230-1,'Quality check'!BZ$1-1)),"")</f>
        <v/>
      </c>
      <c r="CA230" s="308" t="str">
        <f ca="1">IF(AND(ISNUMBER($A230),ISNUMBER(CA$1)),IF(OFFSET(CountryData!$A$1,'Quality check'!$A230-1,'Quality check'!CA$1-1)=0,"",OFFSET(CountryData!$A$1,'Quality check'!$A230-1,'Quality check'!CA$1-1)),"")</f>
        <v/>
      </c>
      <c r="CB230" s="308" t="str">
        <f ca="1">IF(AND(ISNUMBER($A230),ISNUMBER(CB$1)),IF(OFFSET(CountryData!$A$1,'Quality check'!$A230-1,'Quality check'!CB$1-1)=0,"",OFFSET(CountryData!$A$1,'Quality check'!$A230-1,'Quality check'!CB$1-1)),"")</f>
        <v/>
      </c>
      <c r="CC230" s="308" t="str">
        <f ca="1">IF(AND(ISNUMBER($A230),ISNUMBER(CC$1)),IF(OFFSET(CountryData!$A$1,'Quality check'!$A230-1,'Quality check'!CC$1-1)=0,"",OFFSET(CountryData!$A$1,'Quality check'!$A230-1,'Quality check'!CC$1-1)),"")</f>
        <v/>
      </c>
      <c r="CD230" s="308" t="str">
        <f ca="1">IF(AND(ISNUMBER($A230),ISNUMBER(CD$1)),IF(OFFSET(CountryData!$A$1,'Quality check'!$A230-1,'Quality check'!CD$1-1)=0,"",OFFSET(CountryData!$A$1,'Quality check'!$A230-1,'Quality check'!CD$1-1)),"")</f>
        <v/>
      </c>
      <c r="CE230" s="308" t="str">
        <f ca="1">IF(AND(ISNUMBER($A230),ISNUMBER(CE$1)),IF(OFFSET(CountryData!$A$1,'Quality check'!$A230-1,'Quality check'!CE$1-1)=0,"",OFFSET(CountryData!$A$1,'Quality check'!$A230-1,'Quality check'!CE$1-1)),"")</f>
        <v/>
      </c>
      <c r="CF230" s="308" t="str">
        <f ca="1">IF(AND(ISNUMBER($A230),ISNUMBER(CF$1)),IF(OFFSET(CountryData!$A$1,'Quality check'!$A230-1,'Quality check'!CF$1-1)=0,"",OFFSET(CountryData!$A$1,'Quality check'!$A230-1,'Quality check'!CF$1-1)),"")</f>
        <v/>
      </c>
      <c r="CG230" s="308" t="str">
        <f ca="1">IF(AND(ISNUMBER($A230),ISNUMBER(CG$1)),IF(OFFSET(CountryData!$A$1,'Quality check'!$A230-1,'Quality check'!CG$1-1)=0,"",OFFSET(CountryData!$A$1,'Quality check'!$A230-1,'Quality check'!CG$1-1)),"")</f>
        <v/>
      </c>
      <c r="CH230" s="308" t="str">
        <f ca="1">IF(AND(ISNUMBER($A230),ISNUMBER(CH$1)),IF(OFFSET(CountryData!$A$1,'Quality check'!$A230-1,'Quality check'!CH$1-1)=0,"",OFFSET(CountryData!$A$1,'Quality check'!$A230-1,'Quality check'!CH$1-1)),"")</f>
        <v/>
      </c>
      <c r="CI230" s="308" t="str">
        <f ca="1">IF(AND(ISNUMBER($A230),ISNUMBER(CI$1)),IF(OFFSET(CountryData!$A$1,'Quality check'!$A230-1,'Quality check'!CI$1-1)=0,"",OFFSET(CountryData!$A$1,'Quality check'!$A230-1,'Quality check'!CI$1-1)),"")</f>
        <v/>
      </c>
      <c r="CJ230" s="308" t="str">
        <f ca="1">IF(AND(ISNUMBER($A230),ISNUMBER(CJ$1)),IF(OFFSET(CountryData!$A$1,'Quality check'!$A230-1,'Quality check'!CJ$1-1)=0,"",OFFSET(CountryData!$A$1,'Quality check'!$A230-1,'Quality check'!CJ$1-1)),"")</f>
        <v/>
      </c>
      <c r="CK230" s="202" t="str">
        <f ca="1">IF(AND(ISNUMBER($A230),ISNUMBER(CK$1)),IF(OFFSET(CountryData!$A$1,'Quality check'!$A230-1,'Quality check'!CK$1-1)=0,"",OFFSET(CountryData!$A$1,'Quality check'!$A230-1,'Quality check'!CK$1-1)),"")</f>
        <v/>
      </c>
      <c r="CL230" s="308" t="str">
        <f ca="1">IF(AND(ISNUMBER($A230),ISNUMBER(CL$1)),IF(OFFSET(CountryData!$A$1,'Quality check'!$A230-1,'Quality check'!CL$1-1)=0,"",OFFSET(CountryData!$A$1,'Quality check'!$A230-1,'Quality check'!CL$1-1)),"")</f>
        <v/>
      </c>
      <c r="CM230" s="308" t="str">
        <f ca="1">IF(AND(ISNUMBER($A230),ISNUMBER(CM$1)),IF(OFFSET(CountryData!$A$1,'Quality check'!$A230-1,'Quality check'!CM$1-1)=0,"",OFFSET(CountryData!$A$1,'Quality check'!$A230-1,'Quality check'!CM$1-1)),"")</f>
        <v/>
      </c>
      <c r="CN230" s="308" t="str">
        <f ca="1">IF(AND(ISNUMBER($A230),ISNUMBER(CN$1)),IF(OFFSET(CountryData!$A$1,'Quality check'!$A230-1,'Quality check'!CN$1-1)=0,"",OFFSET(CountryData!$A$1,'Quality check'!$A230-1,'Quality check'!CN$1-1)),"")</f>
        <v/>
      </c>
      <c r="CO230" s="308" t="str">
        <f ca="1">IF(AND(ISNUMBER($A230),ISNUMBER(CO$1)),IF(OFFSET(CountryData!$A$1,'Quality check'!$A230-1,'Quality check'!CO$1-1)=0,"",OFFSET(CountryData!$A$1,'Quality check'!$A230-1,'Quality check'!CO$1-1)),"")</f>
        <v/>
      </c>
      <c r="CP230" s="308" t="str">
        <f ca="1">IF(AND(ISNUMBER($A230),ISNUMBER(CP$1)),IF(OFFSET(CountryData!$A$1,'Quality check'!$A230-1,'Quality check'!CP$1-1)=0,"",OFFSET(CountryData!$A$1,'Quality check'!$A230-1,'Quality check'!CP$1-1)),"")</f>
        <v/>
      </c>
      <c r="CQ230" s="308" t="str">
        <f ca="1">IF(AND(ISNUMBER($A230),ISNUMBER(CQ$1)),IF(OFFSET(CountryData!$A$1,'Quality check'!$A230-1,'Quality check'!CQ$1-1)=0,"",OFFSET(CountryData!$A$1,'Quality check'!$A230-1,'Quality check'!CQ$1-1)),"")</f>
        <v/>
      </c>
      <c r="CR230" s="203" t="str">
        <f ca="1">IF(AND(ISNUMBER($A230),ISNUMBER(CR$1)),IF(OFFSET(CountryData!$A$1,'Quality check'!$A230-1,'Quality check'!CR$1-1)=0,"",OFFSET(CountryData!$A$1,'Quality check'!$A230-1,'Quality check'!CR$1-1)),"")</f>
        <v/>
      </c>
      <c r="CS230" s="203" t="str">
        <f ca="1">IF(AND(ISNUMBER($A230),ISNUMBER(CS$1)),IF(OFFSET(CountryData!$A$1,'Quality check'!$A230-1,'Quality check'!CS$1-1)=0,"",OFFSET(CountryData!$A$1,'Quality check'!$A230-1,'Quality check'!CS$1-1)),"")</f>
        <v/>
      </c>
      <c r="CT230" s="203" t="str">
        <f ca="1">IF(AND(ISNUMBER($A230),ISNUMBER(CT$1)),IF(OFFSET(CountryData!$A$1,'Quality check'!$A230-1,'Quality check'!CT$1-1)=0,"",OFFSET(CountryData!$A$1,'Quality check'!$A230-1,'Quality check'!CT$1-1)),"")</f>
        <v/>
      </c>
      <c r="CU230" s="203" t="str">
        <f ca="1">IF(AND(ISNUMBER($A230),ISNUMBER(CU$1)),IF(OFFSET(CountryData!$A$1,'Quality check'!$A230-1,'Quality check'!CU$1-1)=0,"",OFFSET(CountryData!$A$1,'Quality check'!$A230-1,'Quality check'!CU$1-1)),"")</f>
        <v/>
      </c>
      <c r="CV230" s="203" t="str">
        <f ca="1">IF(AND(ISNUMBER($A230),ISNUMBER(CV$1)),IF(OFFSET(CountryData!$A$1,'Quality check'!$A230-1,'Quality check'!CV$1-1)=0,"",OFFSET(CountryData!$A$1,'Quality check'!$A230-1,'Quality check'!CV$1-1)),"")</f>
        <v/>
      </c>
      <c r="CW230" s="203" t="str">
        <f ca="1">IF(AND(ISNUMBER($A230),ISNUMBER(CW$1)),IF(OFFSET(CountryData!$A$1,'Quality check'!$A230-1,'Quality check'!CW$1-1)=0,"",OFFSET(CountryData!$A$1,'Quality check'!$A230-1,'Quality check'!CW$1-1)),"")</f>
        <v/>
      </c>
      <c r="CX230" s="203" t="str">
        <f ca="1">IF(AND(ISNUMBER($A230),ISNUMBER(CX$1)),IF(OFFSET(CountryData!$A$1,'Quality check'!$A230-1,'Quality check'!CX$1-1)=0,"",OFFSET(CountryData!$A$1,'Quality check'!$A230-1,'Quality check'!CX$1-1)),"")</f>
        <v/>
      </c>
      <c r="CY230" s="203" t="str">
        <f ca="1">IF(AND(ISNUMBER($A230),ISNUMBER(CY$1)),IF(OFFSET(CountryData!$A$1,'Quality check'!$A230-1,'Quality check'!CY$1-1)=0,"",OFFSET(CountryData!$A$1,'Quality check'!$A230-1,'Quality check'!CY$1-1)),"")</f>
        <v/>
      </c>
      <c r="CZ230" s="308" t="str">
        <f ca="1">IF(AND(ISNUMBER($A230),ISNUMBER(CZ$1)),IF(OFFSET(CountryData!$A$1,'Quality check'!$A230-1,'Quality check'!CZ$1-1)=0,"",OFFSET(CountryData!$A$1,'Quality check'!$A230-1,'Quality check'!CZ$1-1)),"")</f>
        <v/>
      </c>
      <c r="DA230" s="308" t="str">
        <f ca="1">IF(AND(ISNUMBER($A230),ISNUMBER(DA$1)),IF(OFFSET(CountryData!$A$1,'Quality check'!$A230-1,'Quality check'!DA$1-1)=0,"",OFFSET(CountryData!$A$1,'Quality check'!$A230-1,'Quality check'!DA$1-1)),"")</f>
        <v/>
      </c>
      <c r="DB230" s="202" t="str">
        <f ca="1">IF(AND(ISNUMBER($A230),ISNUMBER(DB$1)),IF(OFFSET(CountryData!$A$1,'Quality check'!$A230-1,'Quality check'!DB$1-1)=0,"",OFFSET(CountryData!$A$1,'Quality check'!$A230-1,'Quality check'!DB$1-1)),"")</f>
        <v/>
      </c>
      <c r="DC230" s="308" t="str">
        <f ca="1">IF(AND(ISNUMBER($A230),ISNUMBER(DC$1)),IF(OFFSET(CountryData!$A$1,'Quality check'!$A230-1,'Quality check'!DC$1-1)=0,"",OFFSET(CountryData!$A$1,'Quality check'!$A230-1,'Quality check'!DC$1-1)),"")</f>
        <v/>
      </c>
      <c r="DD230" s="308" t="str">
        <f ca="1">IF(AND(ISNUMBER($A230),ISNUMBER(DD$1)),IF(OFFSET(CountryData!$A$1,'Quality check'!$A230-1,'Quality check'!DD$1-1)=0,"",OFFSET(CountryData!$A$1,'Quality check'!$A230-1,'Quality check'!DD$1-1)),"")</f>
        <v/>
      </c>
      <c r="DE230" s="202" t="str">
        <f ca="1">IF(AND(ISNUMBER($A230),ISNUMBER(DE$1)),IF(OFFSET(CountryData!$A$1,'Quality check'!$A230-1,'Quality check'!DE$1-1)=0,"",OFFSET(CountryData!$A$1,'Quality check'!$A230-1,'Quality check'!DE$1-1)),"")</f>
        <v/>
      </c>
      <c r="DF230" s="203" t="str">
        <f ca="1">IF(AND(ISNUMBER($A230),ISNUMBER(DF$1)),IF(OFFSET(CountryData!$A$1,'Quality check'!$A230-1,'Quality check'!DF$1-1)=0,"",OFFSET(CountryData!$A$1,'Quality check'!$A230-1,'Quality check'!DF$1-1)),"")</f>
        <v/>
      </c>
      <c r="DG230" s="308" t="str">
        <f ca="1">IF(AND(ISNUMBER($A230),ISNUMBER(DG$1)),IF(OFFSET(CountryData!$A$1,'Quality check'!$A230-1,'Quality check'!DG$1-1)=0,"",OFFSET(CountryData!$A$1,'Quality check'!$A230-1,'Quality check'!DG$1-1)),"")</f>
        <v/>
      </c>
      <c r="DH230" s="203" t="str">
        <f ca="1">IF(AND(ISNUMBER($A230),ISNUMBER(DH$1)),IF(OFFSET(CountryData!$A$1,'Quality check'!$A230-1,'Quality check'!DH$1-1)=0,"",OFFSET(CountryData!$A$1,'Quality check'!$A230-1,'Quality check'!DH$1-1)),"")</f>
        <v/>
      </c>
      <c r="DI230" s="308" t="str">
        <f ca="1">IF(AND(ISNUMBER($A230),ISNUMBER(DI$1)),IF(OFFSET(CountryData!$A$1,'Quality check'!$A230-1,'Quality check'!DI$1-1)=0,"",OFFSET(CountryData!$A$1,'Quality check'!$A230-1,'Quality check'!DI$1-1)),"")</f>
        <v/>
      </c>
      <c r="DJ230" s="308" t="str">
        <f ca="1">IF(AND(ISNUMBER($A230),ISNUMBER(DJ$1)),IF(OFFSET(CountryData!$A$1,'Quality check'!$A230-1,'Quality check'!DJ$1-1)=0,"",OFFSET(CountryData!$A$1,'Quality check'!$A230-1,'Quality check'!DJ$1-1)),"")</f>
        <v/>
      </c>
      <c r="DK230" s="203" t="str">
        <f ca="1">IF(AND(ISNUMBER($A230),ISNUMBER(DK$1)),IF(OFFSET(CountryData!$A$1,'Quality check'!$A230-1,'Quality check'!DK$1-1)=0,"",OFFSET(CountryData!$A$1,'Quality check'!$A230-1,'Quality check'!DK$1-1)),"")</f>
        <v/>
      </c>
      <c r="DL230" s="203" t="str">
        <f ca="1">IF(AND(ISNUMBER($A230),ISNUMBER(DL$1)),IF(OFFSET(CountryData!$A$1,'Quality check'!$A230-1,'Quality check'!DL$1-1)=0,"",OFFSET(CountryData!$A$1,'Quality check'!$A230-1,'Quality check'!DL$1-1)),"")</f>
        <v/>
      </c>
      <c r="DM230" s="203" t="str">
        <f ca="1">IF(AND(ISNUMBER($A230),ISNUMBER(DM$1)),IF(OFFSET(CountryData!$A$1,'Quality check'!$A230-1,'Quality check'!DM$1-1)=0,"",OFFSET(CountryData!$A$1,'Quality check'!$A230-1,'Quality check'!DM$1-1)),"")</f>
        <v/>
      </c>
      <c r="DN230" s="203" t="str">
        <f ca="1">IF(AND(ISNUMBER($A230),ISNUMBER(DN$1)),IF(OFFSET(CountryData!$A$1,'Quality check'!$A230-1,'Quality check'!DN$1-1)=0,"",OFFSET(CountryData!$A$1,'Quality check'!$A230-1,'Quality check'!DN$1-1)),"")</f>
        <v/>
      </c>
      <c r="DO230" t="str">
        <f ca="1">IF(AND(ISNUMBER($A230),ISNUMBER(DO$1)),IF(OFFSET(CountryData!$A$1,'Quality check'!$A230-1,'Quality check'!DO$1-1)=0,"",OFFSET(CountryData!$A$1,'Quality check'!$A230-1,'Quality check'!DO$1-1)),"")</f>
        <v/>
      </c>
      <c r="DP230" t="str">
        <f ca="1">IF(AND(ISNUMBER($A230),ISNUMBER(DP$1)),IF(OFFSET(CountryData!$A$1,'Quality check'!$A230-1,'Quality check'!DP$1-1)=0,"",OFFSET(CountryData!$A$1,'Quality check'!$A230-1,'Quality check'!DP$1-1)),"")</f>
        <v/>
      </c>
      <c r="EF230" t="str">
        <f t="shared" si="20"/>
        <v/>
      </c>
      <c r="EG230" t="str">
        <f t="shared" si="21"/>
        <v/>
      </c>
      <c r="EH230" t="str">
        <f t="shared" si="19"/>
        <v/>
      </c>
    </row>
    <row r="231" spans="1:138" x14ac:dyDescent="0.25">
      <c r="A231" s="114" t="str">
        <f>IF(ISNUMBER(MATCH(C231,CountryData!$EM:$EM,0)),MATCH(C231,CountryData!$EM:$EM,0),"")</f>
        <v/>
      </c>
      <c r="F231" s="203" t="str">
        <f ca="1">IF(AND(ISNUMBER($A231),ISNUMBER(F$1)),IF(OFFSET(CountryData!$A$1,'Quality check'!$A231-1,'Quality check'!F$1-1)=0,"",OFFSET(CountryData!$A$1,'Quality check'!$A231-1,'Quality check'!F$1-1)),"")</f>
        <v/>
      </c>
      <c r="G231" s="203" t="str">
        <f ca="1">IF(AND(ISNUMBER($A231),ISNUMBER(G$1)),IF(OFFSET(CountryData!$A$1,'Quality check'!$A231-1,'Quality check'!G$1-1)=0,"",OFFSET(CountryData!$A$1,'Quality check'!$A231-1,'Quality check'!G$1-1)),"")</f>
        <v/>
      </c>
      <c r="H231" s="202" t="str">
        <f ca="1">IF(AND(ISNUMBER($A231),ISNUMBER(H$1)),IF(OFFSET(CountryData!$A$1,'Quality check'!$A231-1,'Quality check'!H$1-1)=0,"",OFFSET(CountryData!$A$1,'Quality check'!$A231-1,'Quality check'!H$1-1)),"")</f>
        <v/>
      </c>
      <c r="I231" s="202" t="str">
        <f ca="1">IF(AND(ISNUMBER($A231),ISNUMBER(I$1)),IF(OFFSET(CountryData!$A$1,'Quality check'!$A231-1,'Quality check'!I$1-1)=0,"",OFFSET(CountryData!$A$1,'Quality check'!$A231-1,'Quality check'!I$1-1)),"")</f>
        <v/>
      </c>
      <c r="J231" s="203" t="str">
        <f ca="1">IF(AND(ISNUMBER($A231),ISNUMBER(J$1)),IF(OFFSET(CountryData!$A$1,'Quality check'!$A231-1,'Quality check'!J$1-1)=0,"",OFFSET(CountryData!$A$1,'Quality check'!$A231-1,'Quality check'!J$1-1)),"")</f>
        <v/>
      </c>
      <c r="K231" s="203" t="str">
        <f ca="1">IF(AND(ISNUMBER($A231),ISNUMBER(K$1)),IF(OFFSET(CountryData!$A$1,'Quality check'!$A231-1,'Quality check'!K$1-1)=0,"",OFFSET(CountryData!$A$1,'Quality check'!$A231-1,'Quality check'!K$1-1)),"")</f>
        <v/>
      </c>
      <c r="L231" s="203" t="str">
        <f ca="1">IF(AND(ISNUMBER($A231),ISNUMBER(L$1)),IF(OFFSET(CountryData!$A$1,'Quality check'!$A231-1,'Quality check'!L$1-1)=0,"",OFFSET(CountryData!$A$1,'Quality check'!$A231-1,'Quality check'!L$1-1)),"")</f>
        <v/>
      </c>
      <c r="M231" s="203" t="str">
        <f ca="1">IF(AND(ISNUMBER($A231),ISNUMBER(M$1)),IF(OFFSET(CountryData!$A$1,'Quality check'!$A231-1,'Quality check'!M$1-1)=0,"",OFFSET(CountryData!$A$1,'Quality check'!$A231-1,'Quality check'!M$1-1)),"")</f>
        <v/>
      </c>
      <c r="N231" s="203" t="str">
        <f ca="1">IF(AND(ISNUMBER($A231),ISNUMBER(N$1)),IF(OFFSET(CountryData!$A$1,'Quality check'!$A231-1,'Quality check'!N$1-1)=0,"",OFFSET(CountryData!$A$1,'Quality check'!$A231-1,'Quality check'!N$1-1)),"")</f>
        <v/>
      </c>
      <c r="O231" s="203" t="str">
        <f ca="1">IF(AND(ISNUMBER($A231),ISNUMBER(O$1)),IF(OFFSET(CountryData!$A$1,'Quality check'!$A231-1,'Quality check'!O$1-1)=0,"",OFFSET(CountryData!$A$1,'Quality check'!$A231-1,'Quality check'!O$1-1)),"")</f>
        <v/>
      </c>
      <c r="P231" s="203" t="str">
        <f ca="1">IF(AND(ISNUMBER($A231),ISNUMBER(P$1)),IF(OFFSET(CountryData!$A$1,'Quality check'!$A231-1,'Quality check'!P$1-1)=0,"",OFFSET(CountryData!$A$1,'Quality check'!$A231-1,'Quality check'!P$1-1)),"")</f>
        <v/>
      </c>
      <c r="Q231" s="203" t="str">
        <f ca="1">IF(AND(ISNUMBER($A231),ISNUMBER(Q$1)),IF(OFFSET(CountryData!$A$1,'Quality check'!$A231-1,'Quality check'!Q$1-1)=0,"",OFFSET(CountryData!$A$1,'Quality check'!$A231-1,'Quality check'!Q$1-1)),"")</f>
        <v/>
      </c>
      <c r="R231" s="203" t="str">
        <f ca="1">IF(AND(ISNUMBER($A231),ISNUMBER(R$1)),IF(OFFSET(CountryData!$A$1,'Quality check'!$A231-1,'Quality check'!R$1-1)=0,"",OFFSET(CountryData!$A$1,'Quality check'!$A231-1,'Quality check'!R$1-1)),"")</f>
        <v/>
      </c>
      <c r="S231" s="203" t="str">
        <f ca="1">IF(AND(ISNUMBER($A231),ISNUMBER(S$1)),IF(OFFSET(CountryData!$A$1,'Quality check'!$A231-1,'Quality check'!S$1-1)=0,"",OFFSET(CountryData!$A$1,'Quality check'!$A231-1,'Quality check'!S$1-1)),"")</f>
        <v/>
      </c>
      <c r="T231" s="202" t="str">
        <f ca="1">IF(AND(ISNUMBER($A231),ISNUMBER(T$1)),IF(OFFSET(CountryData!$A$1,'Quality check'!$A231-1,'Quality check'!T$1-1)=0,"",OFFSET(CountryData!$A$1,'Quality check'!$A231-1,'Quality check'!T$1-1)),"")</f>
        <v/>
      </c>
      <c r="U231" s="203" t="str">
        <f ca="1">IF(AND(ISNUMBER($A231),ISNUMBER(U$1)),IF(OFFSET(CountryData!$A$1,'Quality check'!$A231-1,'Quality check'!U$1-1)=0,"",OFFSET(CountryData!$A$1,'Quality check'!$A231-1,'Quality check'!U$1-1)),"")</f>
        <v/>
      </c>
      <c r="V231" s="203" t="str">
        <f ca="1">IF(AND(ISNUMBER($A231),ISNUMBER(V$1)),IF(OFFSET(CountryData!$A$1,'Quality check'!$A231-1,'Quality check'!V$1-1)=0,"",OFFSET(CountryData!$A$1,'Quality check'!$A231-1,'Quality check'!V$1-1)),"")</f>
        <v/>
      </c>
      <c r="W231" s="202" t="str">
        <f ca="1">IF(AND(ISNUMBER($A231),ISNUMBER(W$1)),IF(OFFSET(CountryData!$A$1,'Quality check'!$A231-1,'Quality check'!W$1-1)=0,"",OFFSET(CountryData!$A$1,'Quality check'!$A231-1,'Quality check'!W$1-1)),"")</f>
        <v/>
      </c>
      <c r="X231" s="202" t="str">
        <f ca="1">IF(AND(ISNUMBER($A231),ISNUMBER(X$1)),IF(OFFSET(CountryData!$A$1,'Quality check'!$A231-1,'Quality check'!X$1-1)=0,"",OFFSET(CountryData!$A$1,'Quality check'!$A231-1,'Quality check'!X$1-1)),"")</f>
        <v/>
      </c>
      <c r="Y231" s="202" t="str">
        <f ca="1">IF(AND(ISNUMBER($A231),ISNUMBER(Y$1)),IF(OFFSET(CountryData!$A$1,'Quality check'!$A231-1,'Quality check'!Y$1-1)=0,"",OFFSET(CountryData!$A$1,'Quality check'!$A231-1,'Quality check'!Y$1-1)),"")</f>
        <v/>
      </c>
      <c r="Z231" s="202" t="str">
        <f ca="1">IF(AND(ISNUMBER($A231),ISNUMBER(Z$1)),IF(OFFSET(CountryData!$A$1,'Quality check'!$A231-1,'Quality check'!Z$1-1)=0,"",OFFSET(CountryData!$A$1,'Quality check'!$A231-1,'Quality check'!Z$1-1)),"")</f>
        <v/>
      </c>
      <c r="AA231" s="203" t="str">
        <f ca="1">IF(AND(ISNUMBER($A231),ISNUMBER(AA$1)),IF(OFFSET(CountryData!$A$1,'Quality check'!$A231-1,'Quality check'!AA$1-1)=0,"",OFFSET(CountryData!$A$1,'Quality check'!$A231-1,'Quality check'!AA$1-1)),"")</f>
        <v/>
      </c>
      <c r="AB231" s="203" t="str">
        <f ca="1">IF(AND(ISNUMBER($A231),ISNUMBER(AB$1)),IF(OFFSET(CountryData!$A$1,'Quality check'!$A231-1,'Quality check'!AB$1-1)=0,"",OFFSET(CountryData!$A$1,'Quality check'!$A231-1,'Quality check'!AB$1-1)),"")</f>
        <v/>
      </c>
      <c r="AC231" s="203" t="str">
        <f ca="1">IF(AND(ISNUMBER($A231),ISNUMBER(AC$1)),IF(OFFSET(CountryData!$A$1,'Quality check'!$A231-1,'Quality check'!AC$1-1)=0,"",OFFSET(CountryData!$A$1,'Quality check'!$A231-1,'Quality check'!AC$1-1)),"")</f>
        <v/>
      </c>
      <c r="AD231" s="203" t="str">
        <f ca="1">IF(AND(ISNUMBER($A231),ISNUMBER(AD$1)),IF(OFFSET(CountryData!$A$1,'Quality check'!$A231-1,'Quality check'!AD$1-1)=0,"",OFFSET(CountryData!$A$1,'Quality check'!$A231-1,'Quality check'!AD$1-1)),"")</f>
        <v/>
      </c>
      <c r="AE231" s="202" t="str">
        <f ca="1">IF(AND(ISNUMBER($A231),ISNUMBER(AE$1)),IF(OFFSET(CountryData!$A$1,'Quality check'!$A231-1,'Quality check'!AE$1-1)=0,"",OFFSET(CountryData!$A$1,'Quality check'!$A231-1,'Quality check'!AE$1-1)),"")</f>
        <v/>
      </c>
      <c r="AF231" s="308" t="str">
        <f ca="1">IF(AND(ISNUMBER($A231),ISNUMBER(AF$1)),IF(OFFSET(CountryData!$A$1,'Quality check'!$A231-1,'Quality check'!AF$1-1)=0,"",OFFSET(CountryData!$A$1,'Quality check'!$A231-1,'Quality check'!AF$1-1)),"")</f>
        <v/>
      </c>
      <c r="AG231" s="203" t="str">
        <f ca="1">IF(AND(ISNUMBER($A231),ISNUMBER(AG$1)),IF(OFFSET(CountryData!$A$1,'Quality check'!$A231-1,'Quality check'!AG$1-1)=0,"",OFFSET(CountryData!$A$1,'Quality check'!$A231-1,'Quality check'!AG$1-1)),"")</f>
        <v/>
      </c>
      <c r="AH231" s="203" t="str">
        <f ca="1">IF(AND(ISNUMBER($A231),ISNUMBER(AH$1)),IF(OFFSET(CountryData!$A$1,'Quality check'!$A231-1,'Quality check'!AH$1-1)=0,"",OFFSET(CountryData!$A$1,'Quality check'!$A231-1,'Quality check'!AH$1-1)),"")</f>
        <v/>
      </c>
      <c r="AI231" s="203" t="str">
        <f ca="1">IF(AND(ISNUMBER($A231),ISNUMBER(AI$1)),IF(OFFSET(CountryData!$A$1,'Quality check'!$A231-1,'Quality check'!AI$1-1)=0,"",OFFSET(CountryData!$A$1,'Quality check'!$A231-1,'Quality check'!AI$1-1)),"")</f>
        <v/>
      </c>
      <c r="AJ231" s="202" t="str">
        <f ca="1">IF(AND(ISNUMBER($A231),ISNUMBER(AJ$1)),IF(OFFSET(CountryData!$A$1,'Quality check'!$A231-1,'Quality check'!AJ$1-1)=0,"",OFFSET(CountryData!$A$1,'Quality check'!$A231-1,'Quality check'!AJ$1-1)),"")</f>
        <v/>
      </c>
      <c r="AK231" s="202" t="str">
        <f ca="1">IF(AND(ISNUMBER($A231),ISNUMBER(AK$1)),IF(OFFSET(CountryData!$A$1,'Quality check'!$A231-1,'Quality check'!AK$1-1)=0,"",OFFSET(CountryData!$A$1,'Quality check'!$A231-1,'Quality check'!AK$1-1)),"")</f>
        <v/>
      </c>
      <c r="AL231" s="202" t="str">
        <f ca="1">IF(AND(ISNUMBER($A231),ISNUMBER(AL$1)),IF(OFFSET(CountryData!$A$1,'Quality check'!$A231-1,'Quality check'!AL$1-1)=0,"",OFFSET(CountryData!$A$1,'Quality check'!$A231-1,'Quality check'!AL$1-1)),"")</f>
        <v/>
      </c>
      <c r="AM231" s="202" t="str">
        <f ca="1">IF(AND(ISNUMBER($A231),ISNUMBER(AM$1)),IF(OFFSET(CountryData!$A$1,'Quality check'!$A231-1,'Quality check'!AM$1-1)=0,"",OFFSET(CountryData!$A$1,'Quality check'!$A231-1,'Quality check'!AM$1-1)),"")</f>
        <v/>
      </c>
      <c r="AN231" s="202" t="str">
        <f ca="1">IF(AND(ISNUMBER($A231),ISNUMBER(AN$1)),IF(OFFSET(CountryData!$A$1,'Quality check'!$A231-1,'Quality check'!AN$1-1)=0,"",OFFSET(CountryData!$A$1,'Quality check'!$A231-1,'Quality check'!AN$1-1)),"")</f>
        <v/>
      </c>
      <c r="AO231" s="203" t="str">
        <f ca="1">IF(AND(ISNUMBER($A231),ISNUMBER(AO$1)),IF(OFFSET(CountryData!$A$1,'Quality check'!$A231-1,'Quality check'!AO$1-1)=0,"",OFFSET(CountryData!$A$1,'Quality check'!$A231-1,'Quality check'!AO$1-1)),"")</f>
        <v/>
      </c>
      <c r="AP231" s="203" t="str">
        <f ca="1">IF(AND(ISNUMBER($A231),ISNUMBER(AP$1)),IF(OFFSET(CountryData!$A$1,'Quality check'!$A231-1,'Quality check'!AP$1-1)=0,"",OFFSET(CountryData!$A$1,'Quality check'!$A231-1,'Quality check'!AP$1-1)),"")</f>
        <v/>
      </c>
      <c r="AQ231" s="202" t="str">
        <f ca="1">IF(AND(ISNUMBER($A231),ISNUMBER(AQ$1)),IF(OFFSET(CountryData!$A$1,'Quality check'!$A231-1,'Quality check'!AQ$1-1)=0,"",OFFSET(CountryData!$A$1,'Quality check'!$A231-1,'Quality check'!AQ$1-1)),"")</f>
        <v/>
      </c>
      <c r="AR231" s="202" t="str">
        <f ca="1">IF(AND(ISNUMBER($A231),ISNUMBER(AR$1)),IF(OFFSET(CountryData!$A$1,'Quality check'!$A231-1,'Quality check'!AR$1-1)=0,"",OFFSET(CountryData!$A$1,'Quality check'!$A231-1,'Quality check'!AR$1-1)),"")</f>
        <v/>
      </c>
      <c r="AS231" s="202" t="str">
        <f ca="1">IF(AND(ISNUMBER($A231),ISNUMBER(AS$1)),IF(OFFSET(CountryData!$A$1,'Quality check'!$A231-1,'Quality check'!AS$1-1)=0,"",OFFSET(CountryData!$A$1,'Quality check'!$A231-1,'Quality check'!AS$1-1)),"")</f>
        <v/>
      </c>
      <c r="AT231" s="202" t="str">
        <f ca="1">IF(AND(ISNUMBER($A231),ISNUMBER(AT$1)),IF(OFFSET(CountryData!$A$1,'Quality check'!$A231-1,'Quality check'!AT$1-1)=0,"",OFFSET(CountryData!$A$1,'Quality check'!$A231-1,'Quality check'!AT$1-1)),"")</f>
        <v/>
      </c>
      <c r="AU231" s="202" t="str">
        <f ca="1">IF(AND(ISNUMBER($A231),ISNUMBER(AU$1)),IF(OFFSET(CountryData!$A$1,'Quality check'!$A231-1,'Quality check'!AU$1-1)=0,"",OFFSET(CountryData!$A$1,'Quality check'!$A231-1,'Quality check'!AU$1-1)),"")</f>
        <v/>
      </c>
      <c r="AV231" s="202" t="str">
        <f ca="1">IF(AND(ISNUMBER($A231),ISNUMBER(AV$1)),IF(OFFSET(CountryData!$A$1,'Quality check'!$A231-1,'Quality check'!AV$1-1)=0,"",OFFSET(CountryData!$A$1,'Quality check'!$A231-1,'Quality check'!AV$1-1)),"")</f>
        <v/>
      </c>
      <c r="AW231" s="203" t="str">
        <f ca="1">IF(AND(ISNUMBER($A231),ISNUMBER(AW$1)),IF(OFFSET(CountryData!$A$1,'Quality check'!$A231-1,'Quality check'!AW$1-1)=0,"",OFFSET(CountryData!$A$1,'Quality check'!$A231-1,'Quality check'!AW$1-1)),"")</f>
        <v/>
      </c>
      <c r="AX231" s="203" t="str">
        <f ca="1">IF(AND(ISNUMBER($A231),ISNUMBER(AX$1)),IF(OFFSET(CountryData!$A$1,'Quality check'!$A231-1,'Quality check'!AX$1-1)=0,"",OFFSET(CountryData!$A$1,'Quality check'!$A231-1,'Quality check'!AX$1-1)),"")</f>
        <v/>
      </c>
      <c r="AY231" s="202" t="str">
        <f ca="1">IF(AND(ISNUMBER($A231),ISNUMBER(AY$1)),IF(OFFSET(CountryData!$A$1,'Quality check'!$A231-1,'Quality check'!AY$1-1)=0,"",OFFSET(CountryData!$A$1,'Quality check'!$A231-1,'Quality check'!AY$1-1)),"")</f>
        <v/>
      </c>
      <c r="AZ231" s="202" t="str">
        <f ca="1">IF(AND(ISNUMBER($A231),ISNUMBER(AZ$1)),IF(OFFSET(CountryData!$A$1,'Quality check'!$A231-1,'Quality check'!AZ$1-1)=0,"",OFFSET(CountryData!$A$1,'Quality check'!$A231-1,'Quality check'!AZ$1-1)),"")</f>
        <v/>
      </c>
      <c r="BA231" s="202" t="str">
        <f ca="1">IF(AND(ISNUMBER($A231),ISNUMBER(BA$1)),IF(OFFSET(CountryData!$A$1,'Quality check'!$A231-1,'Quality check'!BA$1-1)=0,"",OFFSET(CountryData!$A$1,'Quality check'!$A231-1,'Quality check'!BA$1-1)),"")</f>
        <v/>
      </c>
      <c r="BB231" s="202" t="str">
        <f ca="1">IF(AND(ISNUMBER($A231),ISNUMBER(BB$1)),IF(OFFSET(CountryData!$A$1,'Quality check'!$A231-1,'Quality check'!BB$1-1)=0,"",OFFSET(CountryData!$A$1,'Quality check'!$A231-1,'Quality check'!BB$1-1)),"")</f>
        <v/>
      </c>
      <c r="BC231" s="202" t="str">
        <f ca="1">IF(AND(ISNUMBER($A231),ISNUMBER(BC$1)),IF(OFFSET(CountryData!$A$1,'Quality check'!$A231-1,'Quality check'!BC$1-1)=0,"",OFFSET(CountryData!$A$1,'Quality check'!$A231-1,'Quality check'!BC$1-1)),"")</f>
        <v/>
      </c>
      <c r="BD231" s="313" t="str">
        <f ca="1">IF(AND(ISNUMBER($A231),ISNUMBER(BD$1)),IF(OFFSET(CountryData!$A$1,'Quality check'!$A231-1,'Quality check'!BD$1-1)=0,"",OFFSET(CountryData!$A$1,'Quality check'!$A231-1,'Quality check'!BD$1-1)),"")</f>
        <v/>
      </c>
      <c r="BE231" s="313" t="str">
        <f ca="1">IF(AND(ISNUMBER($A231),ISNUMBER(BE$1)),IF(OFFSET(CountryData!$A$1,'Quality check'!$A231-1,'Quality check'!BE$1-1)=0,"",OFFSET(CountryData!$A$1,'Quality check'!$A231-1,'Quality check'!BE$1-1)),"")</f>
        <v/>
      </c>
      <c r="BF231" s="313" t="str">
        <f ca="1">IF(AND(ISNUMBER($A231),ISNUMBER(BF$1)),IF(OFFSET(CountryData!$A$1,'Quality check'!$A231-1,'Quality check'!BF$1-1)=0,"",OFFSET(CountryData!$A$1,'Quality check'!$A231-1,'Quality check'!BF$1-1)),"")</f>
        <v/>
      </c>
      <c r="BG231" s="203" t="str">
        <f ca="1">IF(AND(ISNUMBER($A231),ISNUMBER(BG$1)),IF(OFFSET(CountryData!$A$1,'Quality check'!$A231-1,'Quality check'!BG$1-1)=0,"",OFFSET(CountryData!$A$1,'Quality check'!$A231-1,'Quality check'!BG$1-1)),"")</f>
        <v/>
      </c>
      <c r="BH231" s="202" t="str">
        <f ca="1">IF(AND(ISNUMBER($A231),ISNUMBER(BH$1)),IF(OFFSET(CountryData!$A$1,'Quality check'!$A231-1,'Quality check'!BH$1-1)=0,"",OFFSET(CountryData!$A$1,'Quality check'!$A231-1,'Quality check'!BH$1-1)),"")</f>
        <v/>
      </c>
      <c r="BI231" s="203" t="str">
        <f ca="1">IF(AND(ISNUMBER($A231),ISNUMBER(BI$1)),IF(OFFSET(CountryData!$A$1,'Quality check'!$A231-1,'Quality check'!BI$1-1)=0,"",OFFSET(CountryData!$A$1,'Quality check'!$A231-1,'Quality check'!BI$1-1)),"")</f>
        <v/>
      </c>
      <c r="BJ231" s="202" t="str">
        <f ca="1">IF(AND(ISNUMBER($A231),ISNUMBER(BJ$1)),IF(OFFSET(CountryData!$A$1,'Quality check'!$A231-1,'Quality check'!BJ$1-1)=0,"",OFFSET(CountryData!$A$1,'Quality check'!$A231-1,'Quality check'!BJ$1-1)),"")</f>
        <v/>
      </c>
      <c r="BK231" s="202" t="str">
        <f ca="1">IF(AND(ISNUMBER($A231),ISNUMBER(BK$1)),IF(OFFSET(CountryData!$A$1,'Quality check'!$A231-1,'Quality check'!BK$1-1)=0,"",OFFSET(CountryData!$A$1,'Quality check'!$A231-1,'Quality check'!BK$1-1)),"")</f>
        <v/>
      </c>
      <c r="BL231" s="308" t="str">
        <f ca="1">IF(AND(ISNUMBER($A231),ISNUMBER(BL$1)),IF(OFFSET(CountryData!$A$1,'Quality check'!$A231-1,'Quality check'!BL$1-1)=0,"",OFFSET(CountryData!$A$1,'Quality check'!$A231-1,'Quality check'!BL$1-1)),"")</f>
        <v/>
      </c>
      <c r="BM231" s="308" t="str">
        <f ca="1">IF(AND(ISNUMBER($A231),ISNUMBER(BM$1)),IF(OFFSET(CountryData!$A$1,'Quality check'!$A231-1,'Quality check'!BM$1-1)=0,"",OFFSET(CountryData!$A$1,'Quality check'!$A231-1,'Quality check'!BM$1-1)),"")</f>
        <v/>
      </c>
      <c r="BN231" s="308" t="str">
        <f ca="1">IF(AND(ISNUMBER($A231),ISNUMBER(BN$1)),IF(OFFSET(CountryData!$A$1,'Quality check'!$A231-1,'Quality check'!BN$1-1)=0,"",OFFSET(CountryData!$A$1,'Quality check'!$A231-1,'Quality check'!BN$1-1)),"")</f>
        <v/>
      </c>
      <c r="BO231" s="308" t="str">
        <f ca="1">IF(AND(ISNUMBER($A231),ISNUMBER(BO$1)),IF(OFFSET(CountryData!$A$1,'Quality check'!$A231-1,'Quality check'!BO$1-1)=0,"",OFFSET(CountryData!$A$1,'Quality check'!$A231-1,'Quality check'!BO$1-1)),"")</f>
        <v/>
      </c>
      <c r="BP231" s="308" t="str">
        <f ca="1">IF(AND(ISNUMBER($A231),ISNUMBER(BP$1)),IF(OFFSET(CountryData!$A$1,'Quality check'!$A231-1,'Quality check'!BP$1-1)=0,"",OFFSET(CountryData!$A$1,'Quality check'!$A231-1,'Quality check'!BP$1-1)),"")</f>
        <v/>
      </c>
      <c r="BQ231" s="308" t="str">
        <f ca="1">IF(AND(ISNUMBER($A231),ISNUMBER(BQ$1)),IF(OFFSET(CountryData!$A$1,'Quality check'!$A231-1,'Quality check'!BQ$1-1)=0,"",OFFSET(CountryData!$A$1,'Quality check'!$A231-1,'Quality check'!BQ$1-1)),"")</f>
        <v/>
      </c>
      <c r="BR231" s="308" t="str">
        <f ca="1">IF(AND(ISNUMBER($A231),ISNUMBER(BR$1)),IF(OFFSET(CountryData!$A$1,'Quality check'!$A231-1,'Quality check'!BR$1-1)=0,"",OFFSET(CountryData!$A$1,'Quality check'!$A231-1,'Quality check'!BR$1-1)),"")</f>
        <v/>
      </c>
      <c r="BS231" s="308" t="str">
        <f ca="1">IF(AND(ISNUMBER($A231),ISNUMBER(BS$1)),IF(OFFSET(CountryData!$A$1,'Quality check'!$A231-1,'Quality check'!BS$1-1)=0,"",OFFSET(CountryData!$A$1,'Quality check'!$A231-1,'Quality check'!BS$1-1)),"")</f>
        <v/>
      </c>
      <c r="BT231" s="308" t="str">
        <f ca="1">IF(AND(ISNUMBER($A231),ISNUMBER(BT$1)),IF(OFFSET(CountryData!$A$1,'Quality check'!$A231-1,'Quality check'!BT$1-1)=0,"",OFFSET(CountryData!$A$1,'Quality check'!$A231-1,'Quality check'!BT$1-1)),"")</f>
        <v/>
      </c>
      <c r="BU231" s="308" t="str">
        <f ca="1">IF(AND(ISNUMBER($A231),ISNUMBER(BU$1)),IF(OFFSET(CountryData!$A$1,'Quality check'!$A231-1,'Quality check'!BU$1-1)=0,"",OFFSET(CountryData!$A$1,'Quality check'!$A231-1,'Quality check'!BU$1-1)),"")</f>
        <v/>
      </c>
      <c r="BV231" s="308" t="str">
        <f ca="1">IF(AND(ISNUMBER($A231),ISNUMBER(BV$1)),IF(OFFSET(CountryData!$A$1,'Quality check'!$A231-1,'Quality check'!BV$1-1)=0,"",OFFSET(CountryData!$A$1,'Quality check'!$A231-1,'Quality check'!BV$1-1)),"")</f>
        <v/>
      </c>
      <c r="BW231" s="308" t="str">
        <f ca="1">IF(AND(ISNUMBER($A231),ISNUMBER(BW$1)),IF(OFFSET(CountryData!$A$1,'Quality check'!$A231-1,'Quality check'!BW$1-1)=0,"",OFFSET(CountryData!$A$1,'Quality check'!$A231-1,'Quality check'!BW$1-1)),"")</f>
        <v/>
      </c>
      <c r="BX231" s="202" t="str">
        <f ca="1">IF(AND(ISNUMBER($A231),ISNUMBER(BX$1)),IF(OFFSET(CountryData!$A$1,'Quality check'!$A231-1,'Quality check'!BX$1-1)=0,"",OFFSET(CountryData!$A$1,'Quality check'!$A231-1,'Quality check'!BX$1-1)),"")</f>
        <v/>
      </c>
      <c r="BY231" s="308" t="str">
        <f ca="1">IF(AND(ISNUMBER($A231),ISNUMBER(BY$1)),IF(OFFSET(CountryData!$A$1,'Quality check'!$A231-1,'Quality check'!BY$1-1)=0,"",OFFSET(CountryData!$A$1,'Quality check'!$A231-1,'Quality check'!BY$1-1)),"")</f>
        <v/>
      </c>
      <c r="BZ231" s="308" t="str">
        <f ca="1">IF(AND(ISNUMBER($A231),ISNUMBER(BZ$1)),IF(OFFSET(CountryData!$A$1,'Quality check'!$A231-1,'Quality check'!BZ$1-1)=0,"",OFFSET(CountryData!$A$1,'Quality check'!$A231-1,'Quality check'!BZ$1-1)),"")</f>
        <v/>
      </c>
      <c r="CA231" s="308" t="str">
        <f ca="1">IF(AND(ISNUMBER($A231),ISNUMBER(CA$1)),IF(OFFSET(CountryData!$A$1,'Quality check'!$A231-1,'Quality check'!CA$1-1)=0,"",OFFSET(CountryData!$A$1,'Quality check'!$A231-1,'Quality check'!CA$1-1)),"")</f>
        <v/>
      </c>
      <c r="CB231" s="308" t="str">
        <f ca="1">IF(AND(ISNUMBER($A231),ISNUMBER(CB$1)),IF(OFFSET(CountryData!$A$1,'Quality check'!$A231-1,'Quality check'!CB$1-1)=0,"",OFFSET(CountryData!$A$1,'Quality check'!$A231-1,'Quality check'!CB$1-1)),"")</f>
        <v/>
      </c>
      <c r="CC231" s="308" t="str">
        <f ca="1">IF(AND(ISNUMBER($A231),ISNUMBER(CC$1)),IF(OFFSET(CountryData!$A$1,'Quality check'!$A231-1,'Quality check'!CC$1-1)=0,"",OFFSET(CountryData!$A$1,'Quality check'!$A231-1,'Quality check'!CC$1-1)),"")</f>
        <v/>
      </c>
      <c r="CD231" s="308" t="str">
        <f ca="1">IF(AND(ISNUMBER($A231),ISNUMBER(CD$1)),IF(OFFSET(CountryData!$A$1,'Quality check'!$A231-1,'Quality check'!CD$1-1)=0,"",OFFSET(CountryData!$A$1,'Quality check'!$A231-1,'Quality check'!CD$1-1)),"")</f>
        <v/>
      </c>
      <c r="CE231" s="308" t="str">
        <f ca="1">IF(AND(ISNUMBER($A231),ISNUMBER(CE$1)),IF(OFFSET(CountryData!$A$1,'Quality check'!$A231-1,'Quality check'!CE$1-1)=0,"",OFFSET(CountryData!$A$1,'Quality check'!$A231-1,'Quality check'!CE$1-1)),"")</f>
        <v/>
      </c>
      <c r="CF231" s="308" t="str">
        <f ca="1">IF(AND(ISNUMBER($A231),ISNUMBER(CF$1)),IF(OFFSET(CountryData!$A$1,'Quality check'!$A231-1,'Quality check'!CF$1-1)=0,"",OFFSET(CountryData!$A$1,'Quality check'!$A231-1,'Quality check'!CF$1-1)),"")</f>
        <v/>
      </c>
      <c r="CG231" s="308" t="str">
        <f ca="1">IF(AND(ISNUMBER($A231),ISNUMBER(CG$1)),IF(OFFSET(CountryData!$A$1,'Quality check'!$A231-1,'Quality check'!CG$1-1)=0,"",OFFSET(CountryData!$A$1,'Quality check'!$A231-1,'Quality check'!CG$1-1)),"")</f>
        <v/>
      </c>
      <c r="CH231" s="308" t="str">
        <f ca="1">IF(AND(ISNUMBER($A231),ISNUMBER(CH$1)),IF(OFFSET(CountryData!$A$1,'Quality check'!$A231-1,'Quality check'!CH$1-1)=0,"",OFFSET(CountryData!$A$1,'Quality check'!$A231-1,'Quality check'!CH$1-1)),"")</f>
        <v/>
      </c>
      <c r="CI231" s="308" t="str">
        <f ca="1">IF(AND(ISNUMBER($A231),ISNUMBER(CI$1)),IF(OFFSET(CountryData!$A$1,'Quality check'!$A231-1,'Quality check'!CI$1-1)=0,"",OFFSET(CountryData!$A$1,'Quality check'!$A231-1,'Quality check'!CI$1-1)),"")</f>
        <v/>
      </c>
      <c r="CJ231" s="308" t="str">
        <f ca="1">IF(AND(ISNUMBER($A231),ISNUMBER(CJ$1)),IF(OFFSET(CountryData!$A$1,'Quality check'!$A231-1,'Quality check'!CJ$1-1)=0,"",OFFSET(CountryData!$A$1,'Quality check'!$A231-1,'Quality check'!CJ$1-1)),"")</f>
        <v/>
      </c>
      <c r="CK231" s="202" t="str">
        <f ca="1">IF(AND(ISNUMBER($A231),ISNUMBER(CK$1)),IF(OFFSET(CountryData!$A$1,'Quality check'!$A231-1,'Quality check'!CK$1-1)=0,"",OFFSET(CountryData!$A$1,'Quality check'!$A231-1,'Quality check'!CK$1-1)),"")</f>
        <v/>
      </c>
      <c r="CL231" s="308" t="str">
        <f ca="1">IF(AND(ISNUMBER($A231),ISNUMBER(CL$1)),IF(OFFSET(CountryData!$A$1,'Quality check'!$A231-1,'Quality check'!CL$1-1)=0,"",OFFSET(CountryData!$A$1,'Quality check'!$A231-1,'Quality check'!CL$1-1)),"")</f>
        <v/>
      </c>
      <c r="CM231" s="308" t="str">
        <f ca="1">IF(AND(ISNUMBER($A231),ISNUMBER(CM$1)),IF(OFFSET(CountryData!$A$1,'Quality check'!$A231-1,'Quality check'!CM$1-1)=0,"",OFFSET(CountryData!$A$1,'Quality check'!$A231-1,'Quality check'!CM$1-1)),"")</f>
        <v/>
      </c>
      <c r="CN231" s="308" t="str">
        <f ca="1">IF(AND(ISNUMBER($A231),ISNUMBER(CN$1)),IF(OFFSET(CountryData!$A$1,'Quality check'!$A231-1,'Quality check'!CN$1-1)=0,"",OFFSET(CountryData!$A$1,'Quality check'!$A231-1,'Quality check'!CN$1-1)),"")</f>
        <v/>
      </c>
      <c r="CO231" s="308" t="str">
        <f ca="1">IF(AND(ISNUMBER($A231),ISNUMBER(CO$1)),IF(OFFSET(CountryData!$A$1,'Quality check'!$A231-1,'Quality check'!CO$1-1)=0,"",OFFSET(CountryData!$A$1,'Quality check'!$A231-1,'Quality check'!CO$1-1)),"")</f>
        <v/>
      </c>
      <c r="CP231" s="308" t="str">
        <f ca="1">IF(AND(ISNUMBER($A231),ISNUMBER(CP$1)),IF(OFFSET(CountryData!$A$1,'Quality check'!$A231-1,'Quality check'!CP$1-1)=0,"",OFFSET(CountryData!$A$1,'Quality check'!$A231-1,'Quality check'!CP$1-1)),"")</f>
        <v/>
      </c>
      <c r="CQ231" s="308" t="str">
        <f ca="1">IF(AND(ISNUMBER($A231),ISNUMBER(CQ$1)),IF(OFFSET(CountryData!$A$1,'Quality check'!$A231-1,'Quality check'!CQ$1-1)=0,"",OFFSET(CountryData!$A$1,'Quality check'!$A231-1,'Quality check'!CQ$1-1)),"")</f>
        <v/>
      </c>
      <c r="CR231" s="203" t="str">
        <f ca="1">IF(AND(ISNUMBER($A231),ISNUMBER(CR$1)),IF(OFFSET(CountryData!$A$1,'Quality check'!$A231-1,'Quality check'!CR$1-1)=0,"",OFFSET(CountryData!$A$1,'Quality check'!$A231-1,'Quality check'!CR$1-1)),"")</f>
        <v/>
      </c>
      <c r="CS231" s="203" t="str">
        <f ca="1">IF(AND(ISNUMBER($A231),ISNUMBER(CS$1)),IF(OFFSET(CountryData!$A$1,'Quality check'!$A231-1,'Quality check'!CS$1-1)=0,"",OFFSET(CountryData!$A$1,'Quality check'!$A231-1,'Quality check'!CS$1-1)),"")</f>
        <v/>
      </c>
      <c r="CT231" s="203" t="str">
        <f ca="1">IF(AND(ISNUMBER($A231),ISNUMBER(CT$1)),IF(OFFSET(CountryData!$A$1,'Quality check'!$A231-1,'Quality check'!CT$1-1)=0,"",OFFSET(CountryData!$A$1,'Quality check'!$A231-1,'Quality check'!CT$1-1)),"")</f>
        <v/>
      </c>
      <c r="CU231" s="203" t="str">
        <f ca="1">IF(AND(ISNUMBER($A231),ISNUMBER(CU$1)),IF(OFFSET(CountryData!$A$1,'Quality check'!$A231-1,'Quality check'!CU$1-1)=0,"",OFFSET(CountryData!$A$1,'Quality check'!$A231-1,'Quality check'!CU$1-1)),"")</f>
        <v/>
      </c>
      <c r="CV231" s="203" t="str">
        <f ca="1">IF(AND(ISNUMBER($A231),ISNUMBER(CV$1)),IF(OFFSET(CountryData!$A$1,'Quality check'!$A231-1,'Quality check'!CV$1-1)=0,"",OFFSET(CountryData!$A$1,'Quality check'!$A231-1,'Quality check'!CV$1-1)),"")</f>
        <v/>
      </c>
      <c r="CW231" s="203" t="str">
        <f ca="1">IF(AND(ISNUMBER($A231),ISNUMBER(CW$1)),IF(OFFSET(CountryData!$A$1,'Quality check'!$A231-1,'Quality check'!CW$1-1)=0,"",OFFSET(CountryData!$A$1,'Quality check'!$A231-1,'Quality check'!CW$1-1)),"")</f>
        <v/>
      </c>
      <c r="CX231" s="203" t="str">
        <f ca="1">IF(AND(ISNUMBER($A231),ISNUMBER(CX$1)),IF(OFFSET(CountryData!$A$1,'Quality check'!$A231-1,'Quality check'!CX$1-1)=0,"",OFFSET(CountryData!$A$1,'Quality check'!$A231-1,'Quality check'!CX$1-1)),"")</f>
        <v/>
      </c>
      <c r="CY231" s="203" t="str">
        <f ca="1">IF(AND(ISNUMBER($A231),ISNUMBER(CY$1)),IF(OFFSET(CountryData!$A$1,'Quality check'!$A231-1,'Quality check'!CY$1-1)=0,"",OFFSET(CountryData!$A$1,'Quality check'!$A231-1,'Quality check'!CY$1-1)),"")</f>
        <v/>
      </c>
      <c r="CZ231" s="308" t="str">
        <f ca="1">IF(AND(ISNUMBER($A231),ISNUMBER(CZ$1)),IF(OFFSET(CountryData!$A$1,'Quality check'!$A231-1,'Quality check'!CZ$1-1)=0,"",OFFSET(CountryData!$A$1,'Quality check'!$A231-1,'Quality check'!CZ$1-1)),"")</f>
        <v/>
      </c>
      <c r="DA231" s="308" t="str">
        <f ca="1">IF(AND(ISNUMBER($A231),ISNUMBER(DA$1)),IF(OFFSET(CountryData!$A$1,'Quality check'!$A231-1,'Quality check'!DA$1-1)=0,"",OFFSET(CountryData!$A$1,'Quality check'!$A231-1,'Quality check'!DA$1-1)),"")</f>
        <v/>
      </c>
      <c r="DB231" s="202" t="str">
        <f ca="1">IF(AND(ISNUMBER($A231),ISNUMBER(DB$1)),IF(OFFSET(CountryData!$A$1,'Quality check'!$A231-1,'Quality check'!DB$1-1)=0,"",OFFSET(CountryData!$A$1,'Quality check'!$A231-1,'Quality check'!DB$1-1)),"")</f>
        <v/>
      </c>
      <c r="DC231" s="308" t="str">
        <f ca="1">IF(AND(ISNUMBER($A231),ISNUMBER(DC$1)),IF(OFFSET(CountryData!$A$1,'Quality check'!$A231-1,'Quality check'!DC$1-1)=0,"",OFFSET(CountryData!$A$1,'Quality check'!$A231-1,'Quality check'!DC$1-1)),"")</f>
        <v/>
      </c>
      <c r="DD231" s="308" t="str">
        <f ca="1">IF(AND(ISNUMBER($A231),ISNUMBER(DD$1)),IF(OFFSET(CountryData!$A$1,'Quality check'!$A231-1,'Quality check'!DD$1-1)=0,"",OFFSET(CountryData!$A$1,'Quality check'!$A231-1,'Quality check'!DD$1-1)),"")</f>
        <v/>
      </c>
      <c r="DE231" s="202" t="str">
        <f ca="1">IF(AND(ISNUMBER($A231),ISNUMBER(DE$1)),IF(OFFSET(CountryData!$A$1,'Quality check'!$A231-1,'Quality check'!DE$1-1)=0,"",OFFSET(CountryData!$A$1,'Quality check'!$A231-1,'Quality check'!DE$1-1)),"")</f>
        <v/>
      </c>
      <c r="DF231" s="203" t="str">
        <f ca="1">IF(AND(ISNUMBER($A231),ISNUMBER(DF$1)),IF(OFFSET(CountryData!$A$1,'Quality check'!$A231-1,'Quality check'!DF$1-1)=0,"",OFFSET(CountryData!$A$1,'Quality check'!$A231-1,'Quality check'!DF$1-1)),"")</f>
        <v/>
      </c>
      <c r="DG231" s="308" t="str">
        <f ca="1">IF(AND(ISNUMBER($A231),ISNUMBER(DG$1)),IF(OFFSET(CountryData!$A$1,'Quality check'!$A231-1,'Quality check'!DG$1-1)=0,"",OFFSET(CountryData!$A$1,'Quality check'!$A231-1,'Quality check'!DG$1-1)),"")</f>
        <v/>
      </c>
      <c r="DH231" s="203" t="str">
        <f ca="1">IF(AND(ISNUMBER($A231),ISNUMBER(DH$1)),IF(OFFSET(CountryData!$A$1,'Quality check'!$A231-1,'Quality check'!DH$1-1)=0,"",OFFSET(CountryData!$A$1,'Quality check'!$A231-1,'Quality check'!DH$1-1)),"")</f>
        <v/>
      </c>
      <c r="DI231" s="308" t="str">
        <f ca="1">IF(AND(ISNUMBER($A231),ISNUMBER(DI$1)),IF(OFFSET(CountryData!$A$1,'Quality check'!$A231-1,'Quality check'!DI$1-1)=0,"",OFFSET(CountryData!$A$1,'Quality check'!$A231-1,'Quality check'!DI$1-1)),"")</f>
        <v/>
      </c>
      <c r="DJ231" s="308" t="str">
        <f ca="1">IF(AND(ISNUMBER($A231),ISNUMBER(DJ$1)),IF(OFFSET(CountryData!$A$1,'Quality check'!$A231-1,'Quality check'!DJ$1-1)=0,"",OFFSET(CountryData!$A$1,'Quality check'!$A231-1,'Quality check'!DJ$1-1)),"")</f>
        <v/>
      </c>
      <c r="DK231" s="203" t="str">
        <f ca="1">IF(AND(ISNUMBER($A231),ISNUMBER(DK$1)),IF(OFFSET(CountryData!$A$1,'Quality check'!$A231-1,'Quality check'!DK$1-1)=0,"",OFFSET(CountryData!$A$1,'Quality check'!$A231-1,'Quality check'!DK$1-1)),"")</f>
        <v/>
      </c>
      <c r="DL231" s="203" t="str">
        <f ca="1">IF(AND(ISNUMBER($A231),ISNUMBER(DL$1)),IF(OFFSET(CountryData!$A$1,'Quality check'!$A231-1,'Quality check'!DL$1-1)=0,"",OFFSET(CountryData!$A$1,'Quality check'!$A231-1,'Quality check'!DL$1-1)),"")</f>
        <v/>
      </c>
      <c r="DM231" s="203" t="str">
        <f ca="1">IF(AND(ISNUMBER($A231),ISNUMBER(DM$1)),IF(OFFSET(CountryData!$A$1,'Quality check'!$A231-1,'Quality check'!DM$1-1)=0,"",OFFSET(CountryData!$A$1,'Quality check'!$A231-1,'Quality check'!DM$1-1)),"")</f>
        <v/>
      </c>
      <c r="DN231" s="203" t="str">
        <f ca="1">IF(AND(ISNUMBER($A231),ISNUMBER(DN$1)),IF(OFFSET(CountryData!$A$1,'Quality check'!$A231-1,'Quality check'!DN$1-1)=0,"",OFFSET(CountryData!$A$1,'Quality check'!$A231-1,'Quality check'!DN$1-1)),"")</f>
        <v/>
      </c>
      <c r="DO231" t="str">
        <f ca="1">IF(AND(ISNUMBER($A231),ISNUMBER(DO$1)),IF(OFFSET(CountryData!$A$1,'Quality check'!$A231-1,'Quality check'!DO$1-1)=0,"",OFFSET(CountryData!$A$1,'Quality check'!$A231-1,'Quality check'!DO$1-1)),"")</f>
        <v/>
      </c>
      <c r="DP231" t="str">
        <f ca="1">IF(AND(ISNUMBER($A231),ISNUMBER(DP$1)),IF(OFFSET(CountryData!$A$1,'Quality check'!$A231-1,'Quality check'!DP$1-1)=0,"",OFFSET(CountryData!$A$1,'Quality check'!$A231-1,'Quality check'!DP$1-1)),"")</f>
        <v/>
      </c>
      <c r="EF231" t="str">
        <f t="shared" si="20"/>
        <v/>
      </c>
      <c r="EG231" t="str">
        <f t="shared" si="21"/>
        <v/>
      </c>
      <c r="EH231" t="str">
        <f t="shared" si="19"/>
        <v/>
      </c>
    </row>
    <row r="232" spans="1:138" x14ac:dyDescent="0.25">
      <c r="A232" s="114" t="str">
        <f>IF(ISNUMBER(MATCH(C232,CountryData!$EM:$EM,0)),MATCH(C232,CountryData!$EM:$EM,0),"")</f>
        <v/>
      </c>
      <c r="F232" s="203" t="str">
        <f ca="1">IF(AND(ISNUMBER($A232),ISNUMBER(F$1)),IF(OFFSET(CountryData!$A$1,'Quality check'!$A232-1,'Quality check'!F$1-1)=0,"",OFFSET(CountryData!$A$1,'Quality check'!$A232-1,'Quality check'!F$1-1)),"")</f>
        <v/>
      </c>
      <c r="G232" s="203" t="str">
        <f ca="1">IF(AND(ISNUMBER($A232),ISNUMBER(G$1)),IF(OFFSET(CountryData!$A$1,'Quality check'!$A232-1,'Quality check'!G$1-1)=0,"",OFFSET(CountryData!$A$1,'Quality check'!$A232-1,'Quality check'!G$1-1)),"")</f>
        <v/>
      </c>
      <c r="H232" s="202" t="str">
        <f ca="1">IF(AND(ISNUMBER($A232),ISNUMBER(H$1)),IF(OFFSET(CountryData!$A$1,'Quality check'!$A232-1,'Quality check'!H$1-1)=0,"",OFFSET(CountryData!$A$1,'Quality check'!$A232-1,'Quality check'!H$1-1)),"")</f>
        <v/>
      </c>
      <c r="I232" s="202" t="str">
        <f ca="1">IF(AND(ISNUMBER($A232),ISNUMBER(I$1)),IF(OFFSET(CountryData!$A$1,'Quality check'!$A232-1,'Quality check'!I$1-1)=0,"",OFFSET(CountryData!$A$1,'Quality check'!$A232-1,'Quality check'!I$1-1)),"")</f>
        <v/>
      </c>
      <c r="J232" s="203" t="str">
        <f ca="1">IF(AND(ISNUMBER($A232),ISNUMBER(J$1)),IF(OFFSET(CountryData!$A$1,'Quality check'!$A232-1,'Quality check'!J$1-1)=0,"",OFFSET(CountryData!$A$1,'Quality check'!$A232-1,'Quality check'!J$1-1)),"")</f>
        <v/>
      </c>
      <c r="K232" s="203" t="str">
        <f ca="1">IF(AND(ISNUMBER($A232),ISNUMBER(K$1)),IF(OFFSET(CountryData!$A$1,'Quality check'!$A232-1,'Quality check'!K$1-1)=0,"",OFFSET(CountryData!$A$1,'Quality check'!$A232-1,'Quality check'!K$1-1)),"")</f>
        <v/>
      </c>
      <c r="L232" s="203" t="str">
        <f ca="1">IF(AND(ISNUMBER($A232),ISNUMBER(L$1)),IF(OFFSET(CountryData!$A$1,'Quality check'!$A232-1,'Quality check'!L$1-1)=0,"",OFFSET(CountryData!$A$1,'Quality check'!$A232-1,'Quality check'!L$1-1)),"")</f>
        <v/>
      </c>
      <c r="M232" s="203" t="str">
        <f ca="1">IF(AND(ISNUMBER($A232),ISNUMBER(M$1)),IF(OFFSET(CountryData!$A$1,'Quality check'!$A232-1,'Quality check'!M$1-1)=0,"",OFFSET(CountryData!$A$1,'Quality check'!$A232-1,'Quality check'!M$1-1)),"")</f>
        <v/>
      </c>
      <c r="N232" s="203" t="str">
        <f ca="1">IF(AND(ISNUMBER($A232),ISNUMBER(N$1)),IF(OFFSET(CountryData!$A$1,'Quality check'!$A232-1,'Quality check'!N$1-1)=0,"",OFFSET(CountryData!$A$1,'Quality check'!$A232-1,'Quality check'!N$1-1)),"")</f>
        <v/>
      </c>
      <c r="O232" s="203" t="str">
        <f ca="1">IF(AND(ISNUMBER($A232),ISNUMBER(O$1)),IF(OFFSET(CountryData!$A$1,'Quality check'!$A232-1,'Quality check'!O$1-1)=0,"",OFFSET(CountryData!$A$1,'Quality check'!$A232-1,'Quality check'!O$1-1)),"")</f>
        <v/>
      </c>
      <c r="P232" s="203" t="str">
        <f ca="1">IF(AND(ISNUMBER($A232),ISNUMBER(P$1)),IF(OFFSET(CountryData!$A$1,'Quality check'!$A232-1,'Quality check'!P$1-1)=0,"",OFFSET(CountryData!$A$1,'Quality check'!$A232-1,'Quality check'!P$1-1)),"")</f>
        <v/>
      </c>
      <c r="Q232" s="203" t="str">
        <f ca="1">IF(AND(ISNUMBER($A232),ISNUMBER(Q$1)),IF(OFFSET(CountryData!$A$1,'Quality check'!$A232-1,'Quality check'!Q$1-1)=0,"",OFFSET(CountryData!$A$1,'Quality check'!$A232-1,'Quality check'!Q$1-1)),"")</f>
        <v/>
      </c>
      <c r="R232" s="203" t="str">
        <f ca="1">IF(AND(ISNUMBER($A232),ISNUMBER(R$1)),IF(OFFSET(CountryData!$A$1,'Quality check'!$A232-1,'Quality check'!R$1-1)=0,"",OFFSET(CountryData!$A$1,'Quality check'!$A232-1,'Quality check'!R$1-1)),"")</f>
        <v/>
      </c>
      <c r="S232" s="203" t="str">
        <f ca="1">IF(AND(ISNUMBER($A232),ISNUMBER(S$1)),IF(OFFSET(CountryData!$A$1,'Quality check'!$A232-1,'Quality check'!S$1-1)=0,"",OFFSET(CountryData!$A$1,'Quality check'!$A232-1,'Quality check'!S$1-1)),"")</f>
        <v/>
      </c>
      <c r="T232" s="202" t="str">
        <f ca="1">IF(AND(ISNUMBER($A232),ISNUMBER(T$1)),IF(OFFSET(CountryData!$A$1,'Quality check'!$A232-1,'Quality check'!T$1-1)=0,"",OFFSET(CountryData!$A$1,'Quality check'!$A232-1,'Quality check'!T$1-1)),"")</f>
        <v/>
      </c>
      <c r="U232" s="203" t="str">
        <f ca="1">IF(AND(ISNUMBER($A232),ISNUMBER(U$1)),IF(OFFSET(CountryData!$A$1,'Quality check'!$A232-1,'Quality check'!U$1-1)=0,"",OFFSET(CountryData!$A$1,'Quality check'!$A232-1,'Quality check'!U$1-1)),"")</f>
        <v/>
      </c>
      <c r="V232" s="203" t="str">
        <f ca="1">IF(AND(ISNUMBER($A232),ISNUMBER(V$1)),IF(OFFSET(CountryData!$A$1,'Quality check'!$A232-1,'Quality check'!V$1-1)=0,"",OFFSET(CountryData!$A$1,'Quality check'!$A232-1,'Quality check'!V$1-1)),"")</f>
        <v/>
      </c>
      <c r="W232" s="202" t="str">
        <f ca="1">IF(AND(ISNUMBER($A232),ISNUMBER(W$1)),IF(OFFSET(CountryData!$A$1,'Quality check'!$A232-1,'Quality check'!W$1-1)=0,"",OFFSET(CountryData!$A$1,'Quality check'!$A232-1,'Quality check'!W$1-1)),"")</f>
        <v/>
      </c>
      <c r="X232" s="202" t="str">
        <f ca="1">IF(AND(ISNUMBER($A232),ISNUMBER(X$1)),IF(OFFSET(CountryData!$A$1,'Quality check'!$A232-1,'Quality check'!X$1-1)=0,"",OFFSET(CountryData!$A$1,'Quality check'!$A232-1,'Quality check'!X$1-1)),"")</f>
        <v/>
      </c>
      <c r="Y232" s="202" t="str">
        <f ca="1">IF(AND(ISNUMBER($A232),ISNUMBER(Y$1)),IF(OFFSET(CountryData!$A$1,'Quality check'!$A232-1,'Quality check'!Y$1-1)=0,"",OFFSET(CountryData!$A$1,'Quality check'!$A232-1,'Quality check'!Y$1-1)),"")</f>
        <v/>
      </c>
      <c r="Z232" s="202" t="str">
        <f ca="1">IF(AND(ISNUMBER($A232),ISNUMBER(Z$1)),IF(OFFSET(CountryData!$A$1,'Quality check'!$A232-1,'Quality check'!Z$1-1)=0,"",OFFSET(CountryData!$A$1,'Quality check'!$A232-1,'Quality check'!Z$1-1)),"")</f>
        <v/>
      </c>
      <c r="AA232" s="203" t="str">
        <f ca="1">IF(AND(ISNUMBER($A232),ISNUMBER(AA$1)),IF(OFFSET(CountryData!$A$1,'Quality check'!$A232-1,'Quality check'!AA$1-1)=0,"",OFFSET(CountryData!$A$1,'Quality check'!$A232-1,'Quality check'!AA$1-1)),"")</f>
        <v/>
      </c>
      <c r="AB232" s="203" t="str">
        <f ca="1">IF(AND(ISNUMBER($A232),ISNUMBER(AB$1)),IF(OFFSET(CountryData!$A$1,'Quality check'!$A232-1,'Quality check'!AB$1-1)=0,"",OFFSET(CountryData!$A$1,'Quality check'!$A232-1,'Quality check'!AB$1-1)),"")</f>
        <v/>
      </c>
      <c r="AC232" s="203" t="str">
        <f ca="1">IF(AND(ISNUMBER($A232),ISNUMBER(AC$1)),IF(OFFSET(CountryData!$A$1,'Quality check'!$A232-1,'Quality check'!AC$1-1)=0,"",OFFSET(CountryData!$A$1,'Quality check'!$A232-1,'Quality check'!AC$1-1)),"")</f>
        <v/>
      </c>
      <c r="AD232" s="203" t="str">
        <f ca="1">IF(AND(ISNUMBER($A232),ISNUMBER(AD$1)),IF(OFFSET(CountryData!$A$1,'Quality check'!$A232-1,'Quality check'!AD$1-1)=0,"",OFFSET(CountryData!$A$1,'Quality check'!$A232-1,'Quality check'!AD$1-1)),"")</f>
        <v/>
      </c>
      <c r="AE232" s="202" t="str">
        <f ca="1">IF(AND(ISNUMBER($A232),ISNUMBER(AE$1)),IF(OFFSET(CountryData!$A$1,'Quality check'!$A232-1,'Quality check'!AE$1-1)=0,"",OFFSET(CountryData!$A$1,'Quality check'!$A232-1,'Quality check'!AE$1-1)),"")</f>
        <v/>
      </c>
      <c r="AF232" s="308" t="str">
        <f ca="1">IF(AND(ISNUMBER($A232),ISNUMBER(AF$1)),IF(OFFSET(CountryData!$A$1,'Quality check'!$A232-1,'Quality check'!AF$1-1)=0,"",OFFSET(CountryData!$A$1,'Quality check'!$A232-1,'Quality check'!AF$1-1)),"")</f>
        <v/>
      </c>
      <c r="AG232" s="203" t="str">
        <f ca="1">IF(AND(ISNUMBER($A232),ISNUMBER(AG$1)),IF(OFFSET(CountryData!$A$1,'Quality check'!$A232-1,'Quality check'!AG$1-1)=0,"",OFFSET(CountryData!$A$1,'Quality check'!$A232-1,'Quality check'!AG$1-1)),"")</f>
        <v/>
      </c>
      <c r="AH232" s="203" t="str">
        <f ca="1">IF(AND(ISNUMBER($A232),ISNUMBER(AH$1)),IF(OFFSET(CountryData!$A$1,'Quality check'!$A232-1,'Quality check'!AH$1-1)=0,"",OFFSET(CountryData!$A$1,'Quality check'!$A232-1,'Quality check'!AH$1-1)),"")</f>
        <v/>
      </c>
      <c r="AI232" s="203" t="str">
        <f ca="1">IF(AND(ISNUMBER($A232),ISNUMBER(AI$1)),IF(OFFSET(CountryData!$A$1,'Quality check'!$A232-1,'Quality check'!AI$1-1)=0,"",OFFSET(CountryData!$A$1,'Quality check'!$A232-1,'Quality check'!AI$1-1)),"")</f>
        <v/>
      </c>
      <c r="AJ232" s="202" t="str">
        <f ca="1">IF(AND(ISNUMBER($A232),ISNUMBER(AJ$1)),IF(OFFSET(CountryData!$A$1,'Quality check'!$A232-1,'Quality check'!AJ$1-1)=0,"",OFFSET(CountryData!$A$1,'Quality check'!$A232-1,'Quality check'!AJ$1-1)),"")</f>
        <v/>
      </c>
      <c r="AK232" s="202" t="str">
        <f ca="1">IF(AND(ISNUMBER($A232),ISNUMBER(AK$1)),IF(OFFSET(CountryData!$A$1,'Quality check'!$A232-1,'Quality check'!AK$1-1)=0,"",OFFSET(CountryData!$A$1,'Quality check'!$A232-1,'Quality check'!AK$1-1)),"")</f>
        <v/>
      </c>
      <c r="AL232" s="202" t="str">
        <f ca="1">IF(AND(ISNUMBER($A232),ISNUMBER(AL$1)),IF(OFFSET(CountryData!$A$1,'Quality check'!$A232-1,'Quality check'!AL$1-1)=0,"",OFFSET(CountryData!$A$1,'Quality check'!$A232-1,'Quality check'!AL$1-1)),"")</f>
        <v/>
      </c>
      <c r="AM232" s="202" t="str">
        <f ca="1">IF(AND(ISNUMBER($A232),ISNUMBER(AM$1)),IF(OFFSET(CountryData!$A$1,'Quality check'!$A232-1,'Quality check'!AM$1-1)=0,"",OFFSET(CountryData!$A$1,'Quality check'!$A232-1,'Quality check'!AM$1-1)),"")</f>
        <v/>
      </c>
      <c r="AN232" s="202" t="str">
        <f ca="1">IF(AND(ISNUMBER($A232),ISNUMBER(AN$1)),IF(OFFSET(CountryData!$A$1,'Quality check'!$A232-1,'Quality check'!AN$1-1)=0,"",OFFSET(CountryData!$A$1,'Quality check'!$A232-1,'Quality check'!AN$1-1)),"")</f>
        <v/>
      </c>
      <c r="AO232" s="203" t="str">
        <f ca="1">IF(AND(ISNUMBER($A232),ISNUMBER(AO$1)),IF(OFFSET(CountryData!$A$1,'Quality check'!$A232-1,'Quality check'!AO$1-1)=0,"",OFFSET(CountryData!$A$1,'Quality check'!$A232-1,'Quality check'!AO$1-1)),"")</f>
        <v/>
      </c>
      <c r="AP232" s="203" t="str">
        <f ca="1">IF(AND(ISNUMBER($A232),ISNUMBER(AP$1)),IF(OFFSET(CountryData!$A$1,'Quality check'!$A232-1,'Quality check'!AP$1-1)=0,"",OFFSET(CountryData!$A$1,'Quality check'!$A232-1,'Quality check'!AP$1-1)),"")</f>
        <v/>
      </c>
      <c r="AQ232" s="202" t="str">
        <f ca="1">IF(AND(ISNUMBER($A232),ISNUMBER(AQ$1)),IF(OFFSET(CountryData!$A$1,'Quality check'!$A232-1,'Quality check'!AQ$1-1)=0,"",OFFSET(CountryData!$A$1,'Quality check'!$A232-1,'Quality check'!AQ$1-1)),"")</f>
        <v/>
      </c>
      <c r="AR232" s="202" t="str">
        <f ca="1">IF(AND(ISNUMBER($A232),ISNUMBER(AR$1)),IF(OFFSET(CountryData!$A$1,'Quality check'!$A232-1,'Quality check'!AR$1-1)=0,"",OFFSET(CountryData!$A$1,'Quality check'!$A232-1,'Quality check'!AR$1-1)),"")</f>
        <v/>
      </c>
      <c r="AS232" s="202" t="str">
        <f ca="1">IF(AND(ISNUMBER($A232),ISNUMBER(AS$1)),IF(OFFSET(CountryData!$A$1,'Quality check'!$A232-1,'Quality check'!AS$1-1)=0,"",OFFSET(CountryData!$A$1,'Quality check'!$A232-1,'Quality check'!AS$1-1)),"")</f>
        <v/>
      </c>
      <c r="AT232" s="202" t="str">
        <f ca="1">IF(AND(ISNUMBER($A232),ISNUMBER(AT$1)),IF(OFFSET(CountryData!$A$1,'Quality check'!$A232-1,'Quality check'!AT$1-1)=0,"",OFFSET(CountryData!$A$1,'Quality check'!$A232-1,'Quality check'!AT$1-1)),"")</f>
        <v/>
      </c>
      <c r="AU232" s="202" t="str">
        <f ca="1">IF(AND(ISNUMBER($A232),ISNUMBER(AU$1)),IF(OFFSET(CountryData!$A$1,'Quality check'!$A232-1,'Quality check'!AU$1-1)=0,"",OFFSET(CountryData!$A$1,'Quality check'!$A232-1,'Quality check'!AU$1-1)),"")</f>
        <v/>
      </c>
      <c r="AV232" s="202" t="str">
        <f ca="1">IF(AND(ISNUMBER($A232),ISNUMBER(AV$1)),IF(OFFSET(CountryData!$A$1,'Quality check'!$A232-1,'Quality check'!AV$1-1)=0,"",OFFSET(CountryData!$A$1,'Quality check'!$A232-1,'Quality check'!AV$1-1)),"")</f>
        <v/>
      </c>
      <c r="AW232" s="203" t="str">
        <f ca="1">IF(AND(ISNUMBER($A232),ISNUMBER(AW$1)),IF(OFFSET(CountryData!$A$1,'Quality check'!$A232-1,'Quality check'!AW$1-1)=0,"",OFFSET(CountryData!$A$1,'Quality check'!$A232-1,'Quality check'!AW$1-1)),"")</f>
        <v/>
      </c>
      <c r="AX232" s="203" t="str">
        <f ca="1">IF(AND(ISNUMBER($A232),ISNUMBER(AX$1)),IF(OFFSET(CountryData!$A$1,'Quality check'!$A232-1,'Quality check'!AX$1-1)=0,"",OFFSET(CountryData!$A$1,'Quality check'!$A232-1,'Quality check'!AX$1-1)),"")</f>
        <v/>
      </c>
      <c r="AY232" s="202" t="str">
        <f ca="1">IF(AND(ISNUMBER($A232),ISNUMBER(AY$1)),IF(OFFSET(CountryData!$A$1,'Quality check'!$A232-1,'Quality check'!AY$1-1)=0,"",OFFSET(CountryData!$A$1,'Quality check'!$A232-1,'Quality check'!AY$1-1)),"")</f>
        <v/>
      </c>
      <c r="AZ232" s="202" t="str">
        <f ca="1">IF(AND(ISNUMBER($A232),ISNUMBER(AZ$1)),IF(OFFSET(CountryData!$A$1,'Quality check'!$A232-1,'Quality check'!AZ$1-1)=0,"",OFFSET(CountryData!$A$1,'Quality check'!$A232-1,'Quality check'!AZ$1-1)),"")</f>
        <v/>
      </c>
      <c r="BA232" s="202" t="str">
        <f ca="1">IF(AND(ISNUMBER($A232),ISNUMBER(BA$1)),IF(OFFSET(CountryData!$A$1,'Quality check'!$A232-1,'Quality check'!BA$1-1)=0,"",OFFSET(CountryData!$A$1,'Quality check'!$A232-1,'Quality check'!BA$1-1)),"")</f>
        <v/>
      </c>
      <c r="BB232" s="202" t="str">
        <f ca="1">IF(AND(ISNUMBER($A232),ISNUMBER(BB$1)),IF(OFFSET(CountryData!$A$1,'Quality check'!$A232-1,'Quality check'!BB$1-1)=0,"",OFFSET(CountryData!$A$1,'Quality check'!$A232-1,'Quality check'!BB$1-1)),"")</f>
        <v/>
      </c>
      <c r="BC232" s="202" t="str">
        <f ca="1">IF(AND(ISNUMBER($A232),ISNUMBER(BC$1)),IF(OFFSET(CountryData!$A$1,'Quality check'!$A232-1,'Quality check'!BC$1-1)=0,"",OFFSET(CountryData!$A$1,'Quality check'!$A232-1,'Quality check'!BC$1-1)),"")</f>
        <v/>
      </c>
      <c r="BD232" s="313" t="str">
        <f ca="1">IF(AND(ISNUMBER($A232),ISNUMBER(BD$1)),IF(OFFSET(CountryData!$A$1,'Quality check'!$A232-1,'Quality check'!BD$1-1)=0,"",OFFSET(CountryData!$A$1,'Quality check'!$A232-1,'Quality check'!BD$1-1)),"")</f>
        <v/>
      </c>
      <c r="BE232" s="313" t="str">
        <f ca="1">IF(AND(ISNUMBER($A232),ISNUMBER(BE$1)),IF(OFFSET(CountryData!$A$1,'Quality check'!$A232-1,'Quality check'!BE$1-1)=0,"",OFFSET(CountryData!$A$1,'Quality check'!$A232-1,'Quality check'!BE$1-1)),"")</f>
        <v/>
      </c>
      <c r="BF232" s="313" t="str">
        <f ca="1">IF(AND(ISNUMBER($A232),ISNUMBER(BF$1)),IF(OFFSET(CountryData!$A$1,'Quality check'!$A232-1,'Quality check'!BF$1-1)=0,"",OFFSET(CountryData!$A$1,'Quality check'!$A232-1,'Quality check'!BF$1-1)),"")</f>
        <v/>
      </c>
      <c r="BG232" s="203" t="str">
        <f ca="1">IF(AND(ISNUMBER($A232),ISNUMBER(BG$1)),IF(OFFSET(CountryData!$A$1,'Quality check'!$A232-1,'Quality check'!BG$1-1)=0,"",OFFSET(CountryData!$A$1,'Quality check'!$A232-1,'Quality check'!BG$1-1)),"")</f>
        <v/>
      </c>
      <c r="BH232" s="202" t="str">
        <f ca="1">IF(AND(ISNUMBER($A232),ISNUMBER(BH$1)),IF(OFFSET(CountryData!$A$1,'Quality check'!$A232-1,'Quality check'!BH$1-1)=0,"",OFFSET(CountryData!$A$1,'Quality check'!$A232-1,'Quality check'!BH$1-1)),"")</f>
        <v/>
      </c>
      <c r="BI232" s="203" t="str">
        <f ca="1">IF(AND(ISNUMBER($A232),ISNUMBER(BI$1)),IF(OFFSET(CountryData!$A$1,'Quality check'!$A232-1,'Quality check'!BI$1-1)=0,"",OFFSET(CountryData!$A$1,'Quality check'!$A232-1,'Quality check'!BI$1-1)),"")</f>
        <v/>
      </c>
      <c r="BJ232" s="202" t="str">
        <f ca="1">IF(AND(ISNUMBER($A232),ISNUMBER(BJ$1)),IF(OFFSET(CountryData!$A$1,'Quality check'!$A232-1,'Quality check'!BJ$1-1)=0,"",OFFSET(CountryData!$A$1,'Quality check'!$A232-1,'Quality check'!BJ$1-1)),"")</f>
        <v/>
      </c>
      <c r="BK232" s="202" t="str">
        <f ca="1">IF(AND(ISNUMBER($A232),ISNUMBER(BK$1)),IF(OFFSET(CountryData!$A$1,'Quality check'!$A232-1,'Quality check'!BK$1-1)=0,"",OFFSET(CountryData!$A$1,'Quality check'!$A232-1,'Quality check'!BK$1-1)),"")</f>
        <v/>
      </c>
      <c r="BL232" s="308" t="str">
        <f ca="1">IF(AND(ISNUMBER($A232),ISNUMBER(BL$1)),IF(OFFSET(CountryData!$A$1,'Quality check'!$A232-1,'Quality check'!BL$1-1)=0,"",OFFSET(CountryData!$A$1,'Quality check'!$A232-1,'Quality check'!BL$1-1)),"")</f>
        <v/>
      </c>
      <c r="BM232" s="308" t="str">
        <f ca="1">IF(AND(ISNUMBER($A232),ISNUMBER(BM$1)),IF(OFFSET(CountryData!$A$1,'Quality check'!$A232-1,'Quality check'!BM$1-1)=0,"",OFFSET(CountryData!$A$1,'Quality check'!$A232-1,'Quality check'!BM$1-1)),"")</f>
        <v/>
      </c>
      <c r="BN232" s="308" t="str">
        <f ca="1">IF(AND(ISNUMBER($A232),ISNUMBER(BN$1)),IF(OFFSET(CountryData!$A$1,'Quality check'!$A232-1,'Quality check'!BN$1-1)=0,"",OFFSET(CountryData!$A$1,'Quality check'!$A232-1,'Quality check'!BN$1-1)),"")</f>
        <v/>
      </c>
      <c r="BO232" s="308" t="str">
        <f ca="1">IF(AND(ISNUMBER($A232),ISNUMBER(BO$1)),IF(OFFSET(CountryData!$A$1,'Quality check'!$A232-1,'Quality check'!BO$1-1)=0,"",OFFSET(CountryData!$A$1,'Quality check'!$A232-1,'Quality check'!BO$1-1)),"")</f>
        <v/>
      </c>
      <c r="BP232" s="308" t="str">
        <f ca="1">IF(AND(ISNUMBER($A232),ISNUMBER(BP$1)),IF(OFFSET(CountryData!$A$1,'Quality check'!$A232-1,'Quality check'!BP$1-1)=0,"",OFFSET(CountryData!$A$1,'Quality check'!$A232-1,'Quality check'!BP$1-1)),"")</f>
        <v/>
      </c>
      <c r="BQ232" s="308" t="str">
        <f ca="1">IF(AND(ISNUMBER($A232),ISNUMBER(BQ$1)),IF(OFFSET(CountryData!$A$1,'Quality check'!$A232-1,'Quality check'!BQ$1-1)=0,"",OFFSET(CountryData!$A$1,'Quality check'!$A232-1,'Quality check'!BQ$1-1)),"")</f>
        <v/>
      </c>
      <c r="BR232" s="308" t="str">
        <f ca="1">IF(AND(ISNUMBER($A232),ISNUMBER(BR$1)),IF(OFFSET(CountryData!$A$1,'Quality check'!$A232-1,'Quality check'!BR$1-1)=0,"",OFFSET(CountryData!$A$1,'Quality check'!$A232-1,'Quality check'!BR$1-1)),"")</f>
        <v/>
      </c>
      <c r="BS232" s="308" t="str">
        <f ca="1">IF(AND(ISNUMBER($A232),ISNUMBER(BS$1)),IF(OFFSET(CountryData!$A$1,'Quality check'!$A232-1,'Quality check'!BS$1-1)=0,"",OFFSET(CountryData!$A$1,'Quality check'!$A232-1,'Quality check'!BS$1-1)),"")</f>
        <v/>
      </c>
      <c r="BT232" s="308" t="str">
        <f ca="1">IF(AND(ISNUMBER($A232),ISNUMBER(BT$1)),IF(OFFSET(CountryData!$A$1,'Quality check'!$A232-1,'Quality check'!BT$1-1)=0,"",OFFSET(CountryData!$A$1,'Quality check'!$A232-1,'Quality check'!BT$1-1)),"")</f>
        <v/>
      </c>
      <c r="BU232" s="308" t="str">
        <f ca="1">IF(AND(ISNUMBER($A232),ISNUMBER(BU$1)),IF(OFFSET(CountryData!$A$1,'Quality check'!$A232-1,'Quality check'!BU$1-1)=0,"",OFFSET(CountryData!$A$1,'Quality check'!$A232-1,'Quality check'!BU$1-1)),"")</f>
        <v/>
      </c>
      <c r="BV232" s="308" t="str">
        <f ca="1">IF(AND(ISNUMBER($A232),ISNUMBER(BV$1)),IF(OFFSET(CountryData!$A$1,'Quality check'!$A232-1,'Quality check'!BV$1-1)=0,"",OFFSET(CountryData!$A$1,'Quality check'!$A232-1,'Quality check'!BV$1-1)),"")</f>
        <v/>
      </c>
      <c r="BW232" s="308" t="str">
        <f ca="1">IF(AND(ISNUMBER($A232),ISNUMBER(BW$1)),IF(OFFSET(CountryData!$A$1,'Quality check'!$A232-1,'Quality check'!BW$1-1)=0,"",OFFSET(CountryData!$A$1,'Quality check'!$A232-1,'Quality check'!BW$1-1)),"")</f>
        <v/>
      </c>
      <c r="BX232" s="202" t="str">
        <f ca="1">IF(AND(ISNUMBER($A232),ISNUMBER(BX$1)),IF(OFFSET(CountryData!$A$1,'Quality check'!$A232-1,'Quality check'!BX$1-1)=0,"",OFFSET(CountryData!$A$1,'Quality check'!$A232-1,'Quality check'!BX$1-1)),"")</f>
        <v/>
      </c>
      <c r="BY232" s="308" t="str">
        <f ca="1">IF(AND(ISNUMBER($A232),ISNUMBER(BY$1)),IF(OFFSET(CountryData!$A$1,'Quality check'!$A232-1,'Quality check'!BY$1-1)=0,"",OFFSET(CountryData!$A$1,'Quality check'!$A232-1,'Quality check'!BY$1-1)),"")</f>
        <v/>
      </c>
      <c r="BZ232" s="308" t="str">
        <f ca="1">IF(AND(ISNUMBER($A232),ISNUMBER(BZ$1)),IF(OFFSET(CountryData!$A$1,'Quality check'!$A232-1,'Quality check'!BZ$1-1)=0,"",OFFSET(CountryData!$A$1,'Quality check'!$A232-1,'Quality check'!BZ$1-1)),"")</f>
        <v/>
      </c>
      <c r="CA232" s="308" t="str">
        <f ca="1">IF(AND(ISNUMBER($A232),ISNUMBER(CA$1)),IF(OFFSET(CountryData!$A$1,'Quality check'!$A232-1,'Quality check'!CA$1-1)=0,"",OFFSET(CountryData!$A$1,'Quality check'!$A232-1,'Quality check'!CA$1-1)),"")</f>
        <v/>
      </c>
      <c r="CB232" s="308" t="str">
        <f ca="1">IF(AND(ISNUMBER($A232),ISNUMBER(CB$1)),IF(OFFSET(CountryData!$A$1,'Quality check'!$A232-1,'Quality check'!CB$1-1)=0,"",OFFSET(CountryData!$A$1,'Quality check'!$A232-1,'Quality check'!CB$1-1)),"")</f>
        <v/>
      </c>
      <c r="CC232" s="308" t="str">
        <f ca="1">IF(AND(ISNUMBER($A232),ISNUMBER(CC$1)),IF(OFFSET(CountryData!$A$1,'Quality check'!$A232-1,'Quality check'!CC$1-1)=0,"",OFFSET(CountryData!$A$1,'Quality check'!$A232-1,'Quality check'!CC$1-1)),"")</f>
        <v/>
      </c>
      <c r="CD232" s="308" t="str">
        <f ca="1">IF(AND(ISNUMBER($A232),ISNUMBER(CD$1)),IF(OFFSET(CountryData!$A$1,'Quality check'!$A232-1,'Quality check'!CD$1-1)=0,"",OFFSET(CountryData!$A$1,'Quality check'!$A232-1,'Quality check'!CD$1-1)),"")</f>
        <v/>
      </c>
      <c r="CE232" s="308" t="str">
        <f ca="1">IF(AND(ISNUMBER($A232),ISNUMBER(CE$1)),IF(OFFSET(CountryData!$A$1,'Quality check'!$A232-1,'Quality check'!CE$1-1)=0,"",OFFSET(CountryData!$A$1,'Quality check'!$A232-1,'Quality check'!CE$1-1)),"")</f>
        <v/>
      </c>
      <c r="CF232" s="308" t="str">
        <f ca="1">IF(AND(ISNUMBER($A232),ISNUMBER(CF$1)),IF(OFFSET(CountryData!$A$1,'Quality check'!$A232-1,'Quality check'!CF$1-1)=0,"",OFFSET(CountryData!$A$1,'Quality check'!$A232-1,'Quality check'!CF$1-1)),"")</f>
        <v/>
      </c>
      <c r="CG232" s="308" t="str">
        <f ca="1">IF(AND(ISNUMBER($A232),ISNUMBER(CG$1)),IF(OFFSET(CountryData!$A$1,'Quality check'!$A232-1,'Quality check'!CG$1-1)=0,"",OFFSET(CountryData!$A$1,'Quality check'!$A232-1,'Quality check'!CG$1-1)),"")</f>
        <v/>
      </c>
      <c r="CH232" s="308" t="str">
        <f ca="1">IF(AND(ISNUMBER($A232),ISNUMBER(CH$1)),IF(OFFSET(CountryData!$A$1,'Quality check'!$A232-1,'Quality check'!CH$1-1)=0,"",OFFSET(CountryData!$A$1,'Quality check'!$A232-1,'Quality check'!CH$1-1)),"")</f>
        <v/>
      </c>
      <c r="CI232" s="308" t="str">
        <f ca="1">IF(AND(ISNUMBER($A232),ISNUMBER(CI$1)),IF(OFFSET(CountryData!$A$1,'Quality check'!$A232-1,'Quality check'!CI$1-1)=0,"",OFFSET(CountryData!$A$1,'Quality check'!$A232-1,'Quality check'!CI$1-1)),"")</f>
        <v/>
      </c>
      <c r="CJ232" s="308" t="str">
        <f ca="1">IF(AND(ISNUMBER($A232),ISNUMBER(CJ$1)),IF(OFFSET(CountryData!$A$1,'Quality check'!$A232-1,'Quality check'!CJ$1-1)=0,"",OFFSET(CountryData!$A$1,'Quality check'!$A232-1,'Quality check'!CJ$1-1)),"")</f>
        <v/>
      </c>
      <c r="CK232" s="202" t="str">
        <f ca="1">IF(AND(ISNUMBER($A232),ISNUMBER(CK$1)),IF(OFFSET(CountryData!$A$1,'Quality check'!$A232-1,'Quality check'!CK$1-1)=0,"",OFFSET(CountryData!$A$1,'Quality check'!$A232-1,'Quality check'!CK$1-1)),"")</f>
        <v/>
      </c>
      <c r="CL232" s="308" t="str">
        <f ca="1">IF(AND(ISNUMBER($A232),ISNUMBER(CL$1)),IF(OFFSET(CountryData!$A$1,'Quality check'!$A232-1,'Quality check'!CL$1-1)=0,"",OFFSET(CountryData!$A$1,'Quality check'!$A232-1,'Quality check'!CL$1-1)),"")</f>
        <v/>
      </c>
      <c r="CM232" s="308" t="str">
        <f ca="1">IF(AND(ISNUMBER($A232),ISNUMBER(CM$1)),IF(OFFSET(CountryData!$A$1,'Quality check'!$A232-1,'Quality check'!CM$1-1)=0,"",OFFSET(CountryData!$A$1,'Quality check'!$A232-1,'Quality check'!CM$1-1)),"")</f>
        <v/>
      </c>
      <c r="CN232" s="308" t="str">
        <f ca="1">IF(AND(ISNUMBER($A232),ISNUMBER(CN$1)),IF(OFFSET(CountryData!$A$1,'Quality check'!$A232-1,'Quality check'!CN$1-1)=0,"",OFFSET(CountryData!$A$1,'Quality check'!$A232-1,'Quality check'!CN$1-1)),"")</f>
        <v/>
      </c>
      <c r="CO232" s="308" t="str">
        <f ca="1">IF(AND(ISNUMBER($A232),ISNUMBER(CO$1)),IF(OFFSET(CountryData!$A$1,'Quality check'!$A232-1,'Quality check'!CO$1-1)=0,"",OFFSET(CountryData!$A$1,'Quality check'!$A232-1,'Quality check'!CO$1-1)),"")</f>
        <v/>
      </c>
      <c r="CP232" s="308" t="str">
        <f ca="1">IF(AND(ISNUMBER($A232),ISNUMBER(CP$1)),IF(OFFSET(CountryData!$A$1,'Quality check'!$A232-1,'Quality check'!CP$1-1)=0,"",OFFSET(CountryData!$A$1,'Quality check'!$A232-1,'Quality check'!CP$1-1)),"")</f>
        <v/>
      </c>
      <c r="CQ232" s="308" t="str">
        <f ca="1">IF(AND(ISNUMBER($A232),ISNUMBER(CQ$1)),IF(OFFSET(CountryData!$A$1,'Quality check'!$A232-1,'Quality check'!CQ$1-1)=0,"",OFFSET(CountryData!$A$1,'Quality check'!$A232-1,'Quality check'!CQ$1-1)),"")</f>
        <v/>
      </c>
      <c r="CR232" s="203" t="str">
        <f ca="1">IF(AND(ISNUMBER($A232),ISNUMBER(CR$1)),IF(OFFSET(CountryData!$A$1,'Quality check'!$A232-1,'Quality check'!CR$1-1)=0,"",OFFSET(CountryData!$A$1,'Quality check'!$A232-1,'Quality check'!CR$1-1)),"")</f>
        <v/>
      </c>
      <c r="CS232" s="203" t="str">
        <f ca="1">IF(AND(ISNUMBER($A232),ISNUMBER(CS$1)),IF(OFFSET(CountryData!$A$1,'Quality check'!$A232-1,'Quality check'!CS$1-1)=0,"",OFFSET(CountryData!$A$1,'Quality check'!$A232-1,'Quality check'!CS$1-1)),"")</f>
        <v/>
      </c>
      <c r="CT232" s="203" t="str">
        <f ca="1">IF(AND(ISNUMBER($A232),ISNUMBER(CT$1)),IF(OFFSET(CountryData!$A$1,'Quality check'!$A232-1,'Quality check'!CT$1-1)=0,"",OFFSET(CountryData!$A$1,'Quality check'!$A232-1,'Quality check'!CT$1-1)),"")</f>
        <v/>
      </c>
      <c r="CU232" s="203" t="str">
        <f ca="1">IF(AND(ISNUMBER($A232),ISNUMBER(CU$1)),IF(OFFSET(CountryData!$A$1,'Quality check'!$A232-1,'Quality check'!CU$1-1)=0,"",OFFSET(CountryData!$A$1,'Quality check'!$A232-1,'Quality check'!CU$1-1)),"")</f>
        <v/>
      </c>
      <c r="CV232" s="203" t="str">
        <f ca="1">IF(AND(ISNUMBER($A232),ISNUMBER(CV$1)),IF(OFFSET(CountryData!$A$1,'Quality check'!$A232-1,'Quality check'!CV$1-1)=0,"",OFFSET(CountryData!$A$1,'Quality check'!$A232-1,'Quality check'!CV$1-1)),"")</f>
        <v/>
      </c>
      <c r="CW232" s="203" t="str">
        <f ca="1">IF(AND(ISNUMBER($A232),ISNUMBER(CW$1)),IF(OFFSET(CountryData!$A$1,'Quality check'!$A232-1,'Quality check'!CW$1-1)=0,"",OFFSET(CountryData!$A$1,'Quality check'!$A232-1,'Quality check'!CW$1-1)),"")</f>
        <v/>
      </c>
      <c r="CX232" s="203" t="str">
        <f ca="1">IF(AND(ISNUMBER($A232),ISNUMBER(CX$1)),IF(OFFSET(CountryData!$A$1,'Quality check'!$A232-1,'Quality check'!CX$1-1)=0,"",OFFSET(CountryData!$A$1,'Quality check'!$A232-1,'Quality check'!CX$1-1)),"")</f>
        <v/>
      </c>
      <c r="CY232" s="203" t="str">
        <f ca="1">IF(AND(ISNUMBER($A232),ISNUMBER(CY$1)),IF(OFFSET(CountryData!$A$1,'Quality check'!$A232-1,'Quality check'!CY$1-1)=0,"",OFFSET(CountryData!$A$1,'Quality check'!$A232-1,'Quality check'!CY$1-1)),"")</f>
        <v/>
      </c>
      <c r="CZ232" s="308" t="str">
        <f ca="1">IF(AND(ISNUMBER($A232),ISNUMBER(CZ$1)),IF(OFFSET(CountryData!$A$1,'Quality check'!$A232-1,'Quality check'!CZ$1-1)=0,"",OFFSET(CountryData!$A$1,'Quality check'!$A232-1,'Quality check'!CZ$1-1)),"")</f>
        <v/>
      </c>
      <c r="DA232" s="308" t="str">
        <f ca="1">IF(AND(ISNUMBER($A232),ISNUMBER(DA$1)),IF(OFFSET(CountryData!$A$1,'Quality check'!$A232-1,'Quality check'!DA$1-1)=0,"",OFFSET(CountryData!$A$1,'Quality check'!$A232-1,'Quality check'!DA$1-1)),"")</f>
        <v/>
      </c>
      <c r="DB232" s="202" t="str">
        <f ca="1">IF(AND(ISNUMBER($A232),ISNUMBER(DB$1)),IF(OFFSET(CountryData!$A$1,'Quality check'!$A232-1,'Quality check'!DB$1-1)=0,"",OFFSET(CountryData!$A$1,'Quality check'!$A232-1,'Quality check'!DB$1-1)),"")</f>
        <v/>
      </c>
      <c r="DC232" s="308" t="str">
        <f ca="1">IF(AND(ISNUMBER($A232),ISNUMBER(DC$1)),IF(OFFSET(CountryData!$A$1,'Quality check'!$A232-1,'Quality check'!DC$1-1)=0,"",OFFSET(CountryData!$A$1,'Quality check'!$A232-1,'Quality check'!DC$1-1)),"")</f>
        <v/>
      </c>
      <c r="DD232" s="308" t="str">
        <f ca="1">IF(AND(ISNUMBER($A232),ISNUMBER(DD$1)),IF(OFFSET(CountryData!$A$1,'Quality check'!$A232-1,'Quality check'!DD$1-1)=0,"",OFFSET(CountryData!$A$1,'Quality check'!$A232-1,'Quality check'!DD$1-1)),"")</f>
        <v/>
      </c>
      <c r="DE232" s="202" t="str">
        <f ca="1">IF(AND(ISNUMBER($A232),ISNUMBER(DE$1)),IF(OFFSET(CountryData!$A$1,'Quality check'!$A232-1,'Quality check'!DE$1-1)=0,"",OFFSET(CountryData!$A$1,'Quality check'!$A232-1,'Quality check'!DE$1-1)),"")</f>
        <v/>
      </c>
      <c r="DF232" s="203" t="str">
        <f ca="1">IF(AND(ISNUMBER($A232),ISNUMBER(DF$1)),IF(OFFSET(CountryData!$A$1,'Quality check'!$A232-1,'Quality check'!DF$1-1)=0,"",OFFSET(CountryData!$A$1,'Quality check'!$A232-1,'Quality check'!DF$1-1)),"")</f>
        <v/>
      </c>
      <c r="DG232" s="308" t="str">
        <f ca="1">IF(AND(ISNUMBER($A232),ISNUMBER(DG$1)),IF(OFFSET(CountryData!$A$1,'Quality check'!$A232-1,'Quality check'!DG$1-1)=0,"",OFFSET(CountryData!$A$1,'Quality check'!$A232-1,'Quality check'!DG$1-1)),"")</f>
        <v/>
      </c>
      <c r="DH232" s="203" t="str">
        <f ca="1">IF(AND(ISNUMBER($A232),ISNUMBER(DH$1)),IF(OFFSET(CountryData!$A$1,'Quality check'!$A232-1,'Quality check'!DH$1-1)=0,"",OFFSET(CountryData!$A$1,'Quality check'!$A232-1,'Quality check'!DH$1-1)),"")</f>
        <v/>
      </c>
      <c r="DI232" s="308" t="str">
        <f ca="1">IF(AND(ISNUMBER($A232),ISNUMBER(DI$1)),IF(OFFSET(CountryData!$A$1,'Quality check'!$A232-1,'Quality check'!DI$1-1)=0,"",OFFSET(CountryData!$A$1,'Quality check'!$A232-1,'Quality check'!DI$1-1)),"")</f>
        <v/>
      </c>
      <c r="DJ232" s="308" t="str">
        <f ca="1">IF(AND(ISNUMBER($A232),ISNUMBER(DJ$1)),IF(OFFSET(CountryData!$A$1,'Quality check'!$A232-1,'Quality check'!DJ$1-1)=0,"",OFFSET(CountryData!$A$1,'Quality check'!$A232-1,'Quality check'!DJ$1-1)),"")</f>
        <v/>
      </c>
      <c r="DK232" s="203" t="str">
        <f ca="1">IF(AND(ISNUMBER($A232),ISNUMBER(DK$1)),IF(OFFSET(CountryData!$A$1,'Quality check'!$A232-1,'Quality check'!DK$1-1)=0,"",OFFSET(CountryData!$A$1,'Quality check'!$A232-1,'Quality check'!DK$1-1)),"")</f>
        <v/>
      </c>
      <c r="DL232" s="203" t="str">
        <f ca="1">IF(AND(ISNUMBER($A232),ISNUMBER(DL$1)),IF(OFFSET(CountryData!$A$1,'Quality check'!$A232-1,'Quality check'!DL$1-1)=0,"",OFFSET(CountryData!$A$1,'Quality check'!$A232-1,'Quality check'!DL$1-1)),"")</f>
        <v/>
      </c>
      <c r="DM232" s="203" t="str">
        <f ca="1">IF(AND(ISNUMBER($A232),ISNUMBER(DM$1)),IF(OFFSET(CountryData!$A$1,'Quality check'!$A232-1,'Quality check'!DM$1-1)=0,"",OFFSET(CountryData!$A$1,'Quality check'!$A232-1,'Quality check'!DM$1-1)),"")</f>
        <v/>
      </c>
      <c r="DN232" s="203" t="str">
        <f ca="1">IF(AND(ISNUMBER($A232),ISNUMBER(DN$1)),IF(OFFSET(CountryData!$A$1,'Quality check'!$A232-1,'Quality check'!DN$1-1)=0,"",OFFSET(CountryData!$A$1,'Quality check'!$A232-1,'Quality check'!DN$1-1)),"")</f>
        <v/>
      </c>
      <c r="DO232" t="str">
        <f ca="1">IF(AND(ISNUMBER($A232),ISNUMBER(DO$1)),IF(OFFSET(CountryData!$A$1,'Quality check'!$A232-1,'Quality check'!DO$1-1)=0,"",OFFSET(CountryData!$A$1,'Quality check'!$A232-1,'Quality check'!DO$1-1)),"")</f>
        <v/>
      </c>
      <c r="DP232" t="str">
        <f ca="1">IF(AND(ISNUMBER($A232),ISNUMBER(DP$1)),IF(OFFSET(CountryData!$A$1,'Quality check'!$A232-1,'Quality check'!DP$1-1)=0,"",OFFSET(CountryData!$A$1,'Quality check'!$A232-1,'Quality check'!DP$1-1)),"")</f>
        <v/>
      </c>
      <c r="EF232" t="str">
        <f t="shared" si="20"/>
        <v/>
      </c>
      <c r="EG232" t="str">
        <f t="shared" si="21"/>
        <v/>
      </c>
      <c r="EH232" t="str">
        <f t="shared" si="19"/>
        <v/>
      </c>
    </row>
    <row r="233" spans="1:138" x14ac:dyDescent="0.25">
      <c r="A233" s="114" t="str">
        <f>IF(ISNUMBER(MATCH(C233,CountryData!$EM:$EM,0)),MATCH(C233,CountryData!$EM:$EM,0),"")</f>
        <v/>
      </c>
      <c r="F233" s="203" t="str">
        <f ca="1">IF(AND(ISNUMBER($A233),ISNUMBER(F$1)),IF(OFFSET(CountryData!$A$1,'Quality check'!$A233-1,'Quality check'!F$1-1)=0,"",OFFSET(CountryData!$A$1,'Quality check'!$A233-1,'Quality check'!F$1-1)),"")</f>
        <v/>
      </c>
      <c r="G233" s="203" t="str">
        <f ca="1">IF(AND(ISNUMBER($A233),ISNUMBER(G$1)),IF(OFFSET(CountryData!$A$1,'Quality check'!$A233-1,'Quality check'!G$1-1)=0,"",OFFSET(CountryData!$A$1,'Quality check'!$A233-1,'Quality check'!G$1-1)),"")</f>
        <v/>
      </c>
      <c r="H233" s="202" t="str">
        <f ca="1">IF(AND(ISNUMBER($A233),ISNUMBER(H$1)),IF(OFFSET(CountryData!$A$1,'Quality check'!$A233-1,'Quality check'!H$1-1)=0,"",OFFSET(CountryData!$A$1,'Quality check'!$A233-1,'Quality check'!H$1-1)),"")</f>
        <v/>
      </c>
      <c r="I233" s="202" t="str">
        <f ca="1">IF(AND(ISNUMBER($A233),ISNUMBER(I$1)),IF(OFFSET(CountryData!$A$1,'Quality check'!$A233-1,'Quality check'!I$1-1)=0,"",OFFSET(CountryData!$A$1,'Quality check'!$A233-1,'Quality check'!I$1-1)),"")</f>
        <v/>
      </c>
      <c r="J233" s="203" t="str">
        <f ca="1">IF(AND(ISNUMBER($A233),ISNUMBER(J$1)),IF(OFFSET(CountryData!$A$1,'Quality check'!$A233-1,'Quality check'!J$1-1)=0,"",OFFSET(CountryData!$A$1,'Quality check'!$A233-1,'Quality check'!J$1-1)),"")</f>
        <v/>
      </c>
      <c r="K233" s="203" t="str">
        <f ca="1">IF(AND(ISNUMBER($A233),ISNUMBER(K$1)),IF(OFFSET(CountryData!$A$1,'Quality check'!$A233-1,'Quality check'!K$1-1)=0,"",OFFSET(CountryData!$A$1,'Quality check'!$A233-1,'Quality check'!K$1-1)),"")</f>
        <v/>
      </c>
      <c r="L233" s="203" t="str">
        <f ca="1">IF(AND(ISNUMBER($A233),ISNUMBER(L$1)),IF(OFFSET(CountryData!$A$1,'Quality check'!$A233-1,'Quality check'!L$1-1)=0,"",OFFSET(CountryData!$A$1,'Quality check'!$A233-1,'Quality check'!L$1-1)),"")</f>
        <v/>
      </c>
      <c r="M233" s="203" t="str">
        <f ca="1">IF(AND(ISNUMBER($A233),ISNUMBER(M$1)),IF(OFFSET(CountryData!$A$1,'Quality check'!$A233-1,'Quality check'!M$1-1)=0,"",OFFSET(CountryData!$A$1,'Quality check'!$A233-1,'Quality check'!M$1-1)),"")</f>
        <v/>
      </c>
      <c r="N233" s="203" t="str">
        <f ca="1">IF(AND(ISNUMBER($A233),ISNUMBER(N$1)),IF(OFFSET(CountryData!$A$1,'Quality check'!$A233-1,'Quality check'!N$1-1)=0,"",OFFSET(CountryData!$A$1,'Quality check'!$A233-1,'Quality check'!N$1-1)),"")</f>
        <v/>
      </c>
      <c r="O233" s="203" t="str">
        <f ca="1">IF(AND(ISNUMBER($A233),ISNUMBER(O$1)),IF(OFFSET(CountryData!$A$1,'Quality check'!$A233-1,'Quality check'!O$1-1)=0,"",OFFSET(CountryData!$A$1,'Quality check'!$A233-1,'Quality check'!O$1-1)),"")</f>
        <v/>
      </c>
      <c r="P233" s="203" t="str">
        <f ca="1">IF(AND(ISNUMBER($A233),ISNUMBER(P$1)),IF(OFFSET(CountryData!$A$1,'Quality check'!$A233-1,'Quality check'!P$1-1)=0,"",OFFSET(CountryData!$A$1,'Quality check'!$A233-1,'Quality check'!P$1-1)),"")</f>
        <v/>
      </c>
      <c r="Q233" s="203" t="str">
        <f ca="1">IF(AND(ISNUMBER($A233),ISNUMBER(Q$1)),IF(OFFSET(CountryData!$A$1,'Quality check'!$A233-1,'Quality check'!Q$1-1)=0,"",OFFSET(CountryData!$A$1,'Quality check'!$A233-1,'Quality check'!Q$1-1)),"")</f>
        <v/>
      </c>
      <c r="R233" s="203" t="str">
        <f ca="1">IF(AND(ISNUMBER($A233),ISNUMBER(R$1)),IF(OFFSET(CountryData!$A$1,'Quality check'!$A233-1,'Quality check'!R$1-1)=0,"",OFFSET(CountryData!$A$1,'Quality check'!$A233-1,'Quality check'!R$1-1)),"")</f>
        <v/>
      </c>
      <c r="S233" s="203" t="str">
        <f ca="1">IF(AND(ISNUMBER($A233),ISNUMBER(S$1)),IF(OFFSET(CountryData!$A$1,'Quality check'!$A233-1,'Quality check'!S$1-1)=0,"",OFFSET(CountryData!$A$1,'Quality check'!$A233-1,'Quality check'!S$1-1)),"")</f>
        <v/>
      </c>
      <c r="T233" s="202" t="str">
        <f ca="1">IF(AND(ISNUMBER($A233),ISNUMBER(T$1)),IF(OFFSET(CountryData!$A$1,'Quality check'!$A233-1,'Quality check'!T$1-1)=0,"",OFFSET(CountryData!$A$1,'Quality check'!$A233-1,'Quality check'!T$1-1)),"")</f>
        <v/>
      </c>
      <c r="U233" s="203" t="str">
        <f ca="1">IF(AND(ISNUMBER($A233),ISNUMBER(U$1)),IF(OFFSET(CountryData!$A$1,'Quality check'!$A233-1,'Quality check'!U$1-1)=0,"",OFFSET(CountryData!$A$1,'Quality check'!$A233-1,'Quality check'!U$1-1)),"")</f>
        <v/>
      </c>
      <c r="V233" s="203" t="str">
        <f ca="1">IF(AND(ISNUMBER($A233),ISNUMBER(V$1)),IF(OFFSET(CountryData!$A$1,'Quality check'!$A233-1,'Quality check'!V$1-1)=0,"",OFFSET(CountryData!$A$1,'Quality check'!$A233-1,'Quality check'!V$1-1)),"")</f>
        <v/>
      </c>
      <c r="W233" s="202" t="str">
        <f ca="1">IF(AND(ISNUMBER($A233),ISNUMBER(W$1)),IF(OFFSET(CountryData!$A$1,'Quality check'!$A233-1,'Quality check'!W$1-1)=0,"",OFFSET(CountryData!$A$1,'Quality check'!$A233-1,'Quality check'!W$1-1)),"")</f>
        <v/>
      </c>
      <c r="X233" s="202" t="str">
        <f ca="1">IF(AND(ISNUMBER($A233),ISNUMBER(X$1)),IF(OFFSET(CountryData!$A$1,'Quality check'!$A233-1,'Quality check'!X$1-1)=0,"",OFFSET(CountryData!$A$1,'Quality check'!$A233-1,'Quality check'!X$1-1)),"")</f>
        <v/>
      </c>
      <c r="Y233" s="202" t="str">
        <f ca="1">IF(AND(ISNUMBER($A233),ISNUMBER(Y$1)),IF(OFFSET(CountryData!$A$1,'Quality check'!$A233-1,'Quality check'!Y$1-1)=0,"",OFFSET(CountryData!$A$1,'Quality check'!$A233-1,'Quality check'!Y$1-1)),"")</f>
        <v/>
      </c>
      <c r="Z233" s="202" t="str">
        <f ca="1">IF(AND(ISNUMBER($A233),ISNUMBER(Z$1)),IF(OFFSET(CountryData!$A$1,'Quality check'!$A233-1,'Quality check'!Z$1-1)=0,"",OFFSET(CountryData!$A$1,'Quality check'!$A233-1,'Quality check'!Z$1-1)),"")</f>
        <v/>
      </c>
      <c r="AA233" s="203" t="str">
        <f ca="1">IF(AND(ISNUMBER($A233),ISNUMBER(AA$1)),IF(OFFSET(CountryData!$A$1,'Quality check'!$A233-1,'Quality check'!AA$1-1)=0,"",OFFSET(CountryData!$A$1,'Quality check'!$A233-1,'Quality check'!AA$1-1)),"")</f>
        <v/>
      </c>
      <c r="AB233" s="203" t="str">
        <f ca="1">IF(AND(ISNUMBER($A233),ISNUMBER(AB$1)),IF(OFFSET(CountryData!$A$1,'Quality check'!$A233-1,'Quality check'!AB$1-1)=0,"",OFFSET(CountryData!$A$1,'Quality check'!$A233-1,'Quality check'!AB$1-1)),"")</f>
        <v/>
      </c>
      <c r="AC233" s="203" t="str">
        <f ca="1">IF(AND(ISNUMBER($A233),ISNUMBER(AC$1)),IF(OFFSET(CountryData!$A$1,'Quality check'!$A233-1,'Quality check'!AC$1-1)=0,"",OFFSET(CountryData!$A$1,'Quality check'!$A233-1,'Quality check'!AC$1-1)),"")</f>
        <v/>
      </c>
      <c r="AD233" s="203" t="str">
        <f ca="1">IF(AND(ISNUMBER($A233),ISNUMBER(AD$1)),IF(OFFSET(CountryData!$A$1,'Quality check'!$A233-1,'Quality check'!AD$1-1)=0,"",OFFSET(CountryData!$A$1,'Quality check'!$A233-1,'Quality check'!AD$1-1)),"")</f>
        <v/>
      </c>
      <c r="AE233" s="202" t="str">
        <f ca="1">IF(AND(ISNUMBER($A233),ISNUMBER(AE$1)),IF(OFFSET(CountryData!$A$1,'Quality check'!$A233-1,'Quality check'!AE$1-1)=0,"",OFFSET(CountryData!$A$1,'Quality check'!$A233-1,'Quality check'!AE$1-1)),"")</f>
        <v/>
      </c>
      <c r="AF233" s="308" t="str">
        <f ca="1">IF(AND(ISNUMBER($A233),ISNUMBER(AF$1)),IF(OFFSET(CountryData!$A$1,'Quality check'!$A233-1,'Quality check'!AF$1-1)=0,"",OFFSET(CountryData!$A$1,'Quality check'!$A233-1,'Quality check'!AF$1-1)),"")</f>
        <v/>
      </c>
      <c r="AG233" s="203" t="str">
        <f ca="1">IF(AND(ISNUMBER($A233),ISNUMBER(AG$1)),IF(OFFSET(CountryData!$A$1,'Quality check'!$A233-1,'Quality check'!AG$1-1)=0,"",OFFSET(CountryData!$A$1,'Quality check'!$A233-1,'Quality check'!AG$1-1)),"")</f>
        <v/>
      </c>
      <c r="AH233" s="203" t="str">
        <f ca="1">IF(AND(ISNUMBER($A233),ISNUMBER(AH$1)),IF(OFFSET(CountryData!$A$1,'Quality check'!$A233-1,'Quality check'!AH$1-1)=0,"",OFFSET(CountryData!$A$1,'Quality check'!$A233-1,'Quality check'!AH$1-1)),"")</f>
        <v/>
      </c>
      <c r="AI233" s="203" t="str">
        <f ca="1">IF(AND(ISNUMBER($A233),ISNUMBER(AI$1)),IF(OFFSET(CountryData!$A$1,'Quality check'!$A233-1,'Quality check'!AI$1-1)=0,"",OFFSET(CountryData!$A$1,'Quality check'!$A233-1,'Quality check'!AI$1-1)),"")</f>
        <v/>
      </c>
      <c r="AJ233" s="202" t="str">
        <f ca="1">IF(AND(ISNUMBER($A233),ISNUMBER(AJ$1)),IF(OFFSET(CountryData!$A$1,'Quality check'!$A233-1,'Quality check'!AJ$1-1)=0,"",OFFSET(CountryData!$A$1,'Quality check'!$A233-1,'Quality check'!AJ$1-1)),"")</f>
        <v/>
      </c>
      <c r="AK233" s="202" t="str">
        <f ca="1">IF(AND(ISNUMBER($A233),ISNUMBER(AK$1)),IF(OFFSET(CountryData!$A$1,'Quality check'!$A233-1,'Quality check'!AK$1-1)=0,"",OFFSET(CountryData!$A$1,'Quality check'!$A233-1,'Quality check'!AK$1-1)),"")</f>
        <v/>
      </c>
      <c r="AL233" s="202" t="str">
        <f ca="1">IF(AND(ISNUMBER($A233),ISNUMBER(AL$1)),IF(OFFSET(CountryData!$A$1,'Quality check'!$A233-1,'Quality check'!AL$1-1)=0,"",OFFSET(CountryData!$A$1,'Quality check'!$A233-1,'Quality check'!AL$1-1)),"")</f>
        <v/>
      </c>
      <c r="AM233" s="202" t="str">
        <f ca="1">IF(AND(ISNUMBER($A233),ISNUMBER(AM$1)),IF(OFFSET(CountryData!$A$1,'Quality check'!$A233-1,'Quality check'!AM$1-1)=0,"",OFFSET(CountryData!$A$1,'Quality check'!$A233-1,'Quality check'!AM$1-1)),"")</f>
        <v/>
      </c>
      <c r="AN233" s="202" t="str">
        <f ca="1">IF(AND(ISNUMBER($A233),ISNUMBER(AN$1)),IF(OFFSET(CountryData!$A$1,'Quality check'!$A233-1,'Quality check'!AN$1-1)=0,"",OFFSET(CountryData!$A$1,'Quality check'!$A233-1,'Quality check'!AN$1-1)),"")</f>
        <v/>
      </c>
      <c r="AO233" s="203" t="str">
        <f ca="1">IF(AND(ISNUMBER($A233),ISNUMBER(AO$1)),IF(OFFSET(CountryData!$A$1,'Quality check'!$A233-1,'Quality check'!AO$1-1)=0,"",OFFSET(CountryData!$A$1,'Quality check'!$A233-1,'Quality check'!AO$1-1)),"")</f>
        <v/>
      </c>
      <c r="AP233" s="203" t="str">
        <f ca="1">IF(AND(ISNUMBER($A233),ISNUMBER(AP$1)),IF(OFFSET(CountryData!$A$1,'Quality check'!$A233-1,'Quality check'!AP$1-1)=0,"",OFFSET(CountryData!$A$1,'Quality check'!$A233-1,'Quality check'!AP$1-1)),"")</f>
        <v/>
      </c>
      <c r="AQ233" s="202" t="str">
        <f ca="1">IF(AND(ISNUMBER($A233),ISNUMBER(AQ$1)),IF(OFFSET(CountryData!$A$1,'Quality check'!$A233-1,'Quality check'!AQ$1-1)=0,"",OFFSET(CountryData!$A$1,'Quality check'!$A233-1,'Quality check'!AQ$1-1)),"")</f>
        <v/>
      </c>
      <c r="AR233" s="202" t="str">
        <f ca="1">IF(AND(ISNUMBER($A233),ISNUMBER(AR$1)),IF(OFFSET(CountryData!$A$1,'Quality check'!$A233-1,'Quality check'!AR$1-1)=0,"",OFFSET(CountryData!$A$1,'Quality check'!$A233-1,'Quality check'!AR$1-1)),"")</f>
        <v/>
      </c>
      <c r="AS233" s="202" t="str">
        <f ca="1">IF(AND(ISNUMBER($A233),ISNUMBER(AS$1)),IF(OFFSET(CountryData!$A$1,'Quality check'!$A233-1,'Quality check'!AS$1-1)=0,"",OFFSET(CountryData!$A$1,'Quality check'!$A233-1,'Quality check'!AS$1-1)),"")</f>
        <v/>
      </c>
      <c r="AT233" s="202" t="str">
        <f ca="1">IF(AND(ISNUMBER($A233),ISNUMBER(AT$1)),IF(OFFSET(CountryData!$A$1,'Quality check'!$A233-1,'Quality check'!AT$1-1)=0,"",OFFSET(CountryData!$A$1,'Quality check'!$A233-1,'Quality check'!AT$1-1)),"")</f>
        <v/>
      </c>
      <c r="AU233" s="202" t="str">
        <f ca="1">IF(AND(ISNUMBER($A233),ISNUMBER(AU$1)),IF(OFFSET(CountryData!$A$1,'Quality check'!$A233-1,'Quality check'!AU$1-1)=0,"",OFFSET(CountryData!$A$1,'Quality check'!$A233-1,'Quality check'!AU$1-1)),"")</f>
        <v/>
      </c>
      <c r="AV233" s="202" t="str">
        <f ca="1">IF(AND(ISNUMBER($A233),ISNUMBER(AV$1)),IF(OFFSET(CountryData!$A$1,'Quality check'!$A233-1,'Quality check'!AV$1-1)=0,"",OFFSET(CountryData!$A$1,'Quality check'!$A233-1,'Quality check'!AV$1-1)),"")</f>
        <v/>
      </c>
      <c r="AW233" s="203" t="str">
        <f ca="1">IF(AND(ISNUMBER($A233),ISNUMBER(AW$1)),IF(OFFSET(CountryData!$A$1,'Quality check'!$A233-1,'Quality check'!AW$1-1)=0,"",OFFSET(CountryData!$A$1,'Quality check'!$A233-1,'Quality check'!AW$1-1)),"")</f>
        <v/>
      </c>
      <c r="AX233" s="203" t="str">
        <f ca="1">IF(AND(ISNUMBER($A233),ISNUMBER(AX$1)),IF(OFFSET(CountryData!$A$1,'Quality check'!$A233-1,'Quality check'!AX$1-1)=0,"",OFFSET(CountryData!$A$1,'Quality check'!$A233-1,'Quality check'!AX$1-1)),"")</f>
        <v/>
      </c>
      <c r="AY233" s="202" t="str">
        <f ca="1">IF(AND(ISNUMBER($A233),ISNUMBER(AY$1)),IF(OFFSET(CountryData!$A$1,'Quality check'!$A233-1,'Quality check'!AY$1-1)=0,"",OFFSET(CountryData!$A$1,'Quality check'!$A233-1,'Quality check'!AY$1-1)),"")</f>
        <v/>
      </c>
      <c r="AZ233" s="202" t="str">
        <f ca="1">IF(AND(ISNUMBER($A233),ISNUMBER(AZ$1)),IF(OFFSET(CountryData!$A$1,'Quality check'!$A233-1,'Quality check'!AZ$1-1)=0,"",OFFSET(CountryData!$A$1,'Quality check'!$A233-1,'Quality check'!AZ$1-1)),"")</f>
        <v/>
      </c>
      <c r="BA233" s="202" t="str">
        <f ca="1">IF(AND(ISNUMBER($A233),ISNUMBER(BA$1)),IF(OFFSET(CountryData!$A$1,'Quality check'!$A233-1,'Quality check'!BA$1-1)=0,"",OFFSET(CountryData!$A$1,'Quality check'!$A233-1,'Quality check'!BA$1-1)),"")</f>
        <v/>
      </c>
      <c r="BB233" s="202" t="str">
        <f ca="1">IF(AND(ISNUMBER($A233),ISNUMBER(BB$1)),IF(OFFSET(CountryData!$A$1,'Quality check'!$A233-1,'Quality check'!BB$1-1)=0,"",OFFSET(CountryData!$A$1,'Quality check'!$A233-1,'Quality check'!BB$1-1)),"")</f>
        <v/>
      </c>
      <c r="BC233" s="202" t="str">
        <f ca="1">IF(AND(ISNUMBER($A233),ISNUMBER(BC$1)),IF(OFFSET(CountryData!$A$1,'Quality check'!$A233-1,'Quality check'!BC$1-1)=0,"",OFFSET(CountryData!$A$1,'Quality check'!$A233-1,'Quality check'!BC$1-1)),"")</f>
        <v/>
      </c>
      <c r="BD233" s="313" t="str">
        <f ca="1">IF(AND(ISNUMBER($A233),ISNUMBER(BD$1)),IF(OFFSET(CountryData!$A$1,'Quality check'!$A233-1,'Quality check'!BD$1-1)=0,"",OFFSET(CountryData!$A$1,'Quality check'!$A233-1,'Quality check'!BD$1-1)),"")</f>
        <v/>
      </c>
      <c r="BE233" s="313" t="str">
        <f ca="1">IF(AND(ISNUMBER($A233),ISNUMBER(BE$1)),IF(OFFSET(CountryData!$A$1,'Quality check'!$A233-1,'Quality check'!BE$1-1)=0,"",OFFSET(CountryData!$A$1,'Quality check'!$A233-1,'Quality check'!BE$1-1)),"")</f>
        <v/>
      </c>
      <c r="BF233" s="313" t="str">
        <f ca="1">IF(AND(ISNUMBER($A233),ISNUMBER(BF$1)),IF(OFFSET(CountryData!$A$1,'Quality check'!$A233-1,'Quality check'!BF$1-1)=0,"",OFFSET(CountryData!$A$1,'Quality check'!$A233-1,'Quality check'!BF$1-1)),"")</f>
        <v/>
      </c>
      <c r="BG233" s="203" t="str">
        <f ca="1">IF(AND(ISNUMBER($A233),ISNUMBER(BG$1)),IF(OFFSET(CountryData!$A$1,'Quality check'!$A233-1,'Quality check'!BG$1-1)=0,"",OFFSET(CountryData!$A$1,'Quality check'!$A233-1,'Quality check'!BG$1-1)),"")</f>
        <v/>
      </c>
      <c r="BH233" s="202" t="str">
        <f ca="1">IF(AND(ISNUMBER($A233),ISNUMBER(BH$1)),IF(OFFSET(CountryData!$A$1,'Quality check'!$A233-1,'Quality check'!BH$1-1)=0,"",OFFSET(CountryData!$A$1,'Quality check'!$A233-1,'Quality check'!BH$1-1)),"")</f>
        <v/>
      </c>
      <c r="BI233" s="203" t="str">
        <f ca="1">IF(AND(ISNUMBER($A233),ISNUMBER(BI$1)),IF(OFFSET(CountryData!$A$1,'Quality check'!$A233-1,'Quality check'!BI$1-1)=0,"",OFFSET(CountryData!$A$1,'Quality check'!$A233-1,'Quality check'!BI$1-1)),"")</f>
        <v/>
      </c>
      <c r="BJ233" s="202" t="str">
        <f ca="1">IF(AND(ISNUMBER($A233),ISNUMBER(BJ$1)),IF(OFFSET(CountryData!$A$1,'Quality check'!$A233-1,'Quality check'!BJ$1-1)=0,"",OFFSET(CountryData!$A$1,'Quality check'!$A233-1,'Quality check'!BJ$1-1)),"")</f>
        <v/>
      </c>
      <c r="BK233" s="202" t="str">
        <f ca="1">IF(AND(ISNUMBER($A233),ISNUMBER(BK$1)),IF(OFFSET(CountryData!$A$1,'Quality check'!$A233-1,'Quality check'!BK$1-1)=0,"",OFFSET(CountryData!$A$1,'Quality check'!$A233-1,'Quality check'!BK$1-1)),"")</f>
        <v/>
      </c>
      <c r="BL233" s="308" t="str">
        <f ca="1">IF(AND(ISNUMBER($A233),ISNUMBER(BL$1)),IF(OFFSET(CountryData!$A$1,'Quality check'!$A233-1,'Quality check'!BL$1-1)=0,"",OFFSET(CountryData!$A$1,'Quality check'!$A233-1,'Quality check'!BL$1-1)),"")</f>
        <v/>
      </c>
      <c r="BM233" s="308" t="str">
        <f ca="1">IF(AND(ISNUMBER($A233),ISNUMBER(BM$1)),IF(OFFSET(CountryData!$A$1,'Quality check'!$A233-1,'Quality check'!BM$1-1)=0,"",OFFSET(CountryData!$A$1,'Quality check'!$A233-1,'Quality check'!BM$1-1)),"")</f>
        <v/>
      </c>
      <c r="BN233" s="308" t="str">
        <f ca="1">IF(AND(ISNUMBER($A233),ISNUMBER(BN$1)),IF(OFFSET(CountryData!$A$1,'Quality check'!$A233-1,'Quality check'!BN$1-1)=0,"",OFFSET(CountryData!$A$1,'Quality check'!$A233-1,'Quality check'!BN$1-1)),"")</f>
        <v/>
      </c>
      <c r="BO233" s="308" t="str">
        <f ca="1">IF(AND(ISNUMBER($A233),ISNUMBER(BO$1)),IF(OFFSET(CountryData!$A$1,'Quality check'!$A233-1,'Quality check'!BO$1-1)=0,"",OFFSET(CountryData!$A$1,'Quality check'!$A233-1,'Quality check'!BO$1-1)),"")</f>
        <v/>
      </c>
      <c r="BP233" s="308" t="str">
        <f ca="1">IF(AND(ISNUMBER($A233),ISNUMBER(BP$1)),IF(OFFSET(CountryData!$A$1,'Quality check'!$A233-1,'Quality check'!BP$1-1)=0,"",OFFSET(CountryData!$A$1,'Quality check'!$A233-1,'Quality check'!BP$1-1)),"")</f>
        <v/>
      </c>
      <c r="BQ233" s="308" t="str">
        <f ca="1">IF(AND(ISNUMBER($A233),ISNUMBER(BQ$1)),IF(OFFSET(CountryData!$A$1,'Quality check'!$A233-1,'Quality check'!BQ$1-1)=0,"",OFFSET(CountryData!$A$1,'Quality check'!$A233-1,'Quality check'!BQ$1-1)),"")</f>
        <v/>
      </c>
      <c r="BR233" s="308" t="str">
        <f ca="1">IF(AND(ISNUMBER($A233),ISNUMBER(BR$1)),IF(OFFSET(CountryData!$A$1,'Quality check'!$A233-1,'Quality check'!BR$1-1)=0,"",OFFSET(CountryData!$A$1,'Quality check'!$A233-1,'Quality check'!BR$1-1)),"")</f>
        <v/>
      </c>
      <c r="BS233" s="308" t="str">
        <f ca="1">IF(AND(ISNUMBER($A233),ISNUMBER(BS$1)),IF(OFFSET(CountryData!$A$1,'Quality check'!$A233-1,'Quality check'!BS$1-1)=0,"",OFFSET(CountryData!$A$1,'Quality check'!$A233-1,'Quality check'!BS$1-1)),"")</f>
        <v/>
      </c>
      <c r="BT233" s="308" t="str">
        <f ca="1">IF(AND(ISNUMBER($A233),ISNUMBER(BT$1)),IF(OFFSET(CountryData!$A$1,'Quality check'!$A233-1,'Quality check'!BT$1-1)=0,"",OFFSET(CountryData!$A$1,'Quality check'!$A233-1,'Quality check'!BT$1-1)),"")</f>
        <v/>
      </c>
      <c r="BU233" s="308" t="str">
        <f ca="1">IF(AND(ISNUMBER($A233),ISNUMBER(BU$1)),IF(OFFSET(CountryData!$A$1,'Quality check'!$A233-1,'Quality check'!BU$1-1)=0,"",OFFSET(CountryData!$A$1,'Quality check'!$A233-1,'Quality check'!BU$1-1)),"")</f>
        <v/>
      </c>
      <c r="BV233" s="308" t="str">
        <f ca="1">IF(AND(ISNUMBER($A233),ISNUMBER(BV$1)),IF(OFFSET(CountryData!$A$1,'Quality check'!$A233-1,'Quality check'!BV$1-1)=0,"",OFFSET(CountryData!$A$1,'Quality check'!$A233-1,'Quality check'!BV$1-1)),"")</f>
        <v/>
      </c>
      <c r="BW233" s="308" t="str">
        <f ca="1">IF(AND(ISNUMBER($A233),ISNUMBER(BW$1)),IF(OFFSET(CountryData!$A$1,'Quality check'!$A233-1,'Quality check'!BW$1-1)=0,"",OFFSET(CountryData!$A$1,'Quality check'!$A233-1,'Quality check'!BW$1-1)),"")</f>
        <v/>
      </c>
      <c r="BX233" s="202" t="str">
        <f ca="1">IF(AND(ISNUMBER($A233),ISNUMBER(BX$1)),IF(OFFSET(CountryData!$A$1,'Quality check'!$A233-1,'Quality check'!BX$1-1)=0,"",OFFSET(CountryData!$A$1,'Quality check'!$A233-1,'Quality check'!BX$1-1)),"")</f>
        <v/>
      </c>
      <c r="BY233" s="308" t="str">
        <f ca="1">IF(AND(ISNUMBER($A233),ISNUMBER(BY$1)),IF(OFFSET(CountryData!$A$1,'Quality check'!$A233-1,'Quality check'!BY$1-1)=0,"",OFFSET(CountryData!$A$1,'Quality check'!$A233-1,'Quality check'!BY$1-1)),"")</f>
        <v/>
      </c>
      <c r="BZ233" s="308" t="str">
        <f ca="1">IF(AND(ISNUMBER($A233),ISNUMBER(BZ$1)),IF(OFFSET(CountryData!$A$1,'Quality check'!$A233-1,'Quality check'!BZ$1-1)=0,"",OFFSET(CountryData!$A$1,'Quality check'!$A233-1,'Quality check'!BZ$1-1)),"")</f>
        <v/>
      </c>
      <c r="CA233" s="308" t="str">
        <f ca="1">IF(AND(ISNUMBER($A233),ISNUMBER(CA$1)),IF(OFFSET(CountryData!$A$1,'Quality check'!$A233-1,'Quality check'!CA$1-1)=0,"",OFFSET(CountryData!$A$1,'Quality check'!$A233-1,'Quality check'!CA$1-1)),"")</f>
        <v/>
      </c>
      <c r="CB233" s="308" t="str">
        <f ca="1">IF(AND(ISNUMBER($A233),ISNUMBER(CB$1)),IF(OFFSET(CountryData!$A$1,'Quality check'!$A233-1,'Quality check'!CB$1-1)=0,"",OFFSET(CountryData!$A$1,'Quality check'!$A233-1,'Quality check'!CB$1-1)),"")</f>
        <v/>
      </c>
      <c r="CC233" s="308" t="str">
        <f ca="1">IF(AND(ISNUMBER($A233),ISNUMBER(CC$1)),IF(OFFSET(CountryData!$A$1,'Quality check'!$A233-1,'Quality check'!CC$1-1)=0,"",OFFSET(CountryData!$A$1,'Quality check'!$A233-1,'Quality check'!CC$1-1)),"")</f>
        <v/>
      </c>
      <c r="CD233" s="308" t="str">
        <f ca="1">IF(AND(ISNUMBER($A233),ISNUMBER(CD$1)),IF(OFFSET(CountryData!$A$1,'Quality check'!$A233-1,'Quality check'!CD$1-1)=0,"",OFFSET(CountryData!$A$1,'Quality check'!$A233-1,'Quality check'!CD$1-1)),"")</f>
        <v/>
      </c>
      <c r="CE233" s="308" t="str">
        <f ca="1">IF(AND(ISNUMBER($A233),ISNUMBER(CE$1)),IF(OFFSET(CountryData!$A$1,'Quality check'!$A233-1,'Quality check'!CE$1-1)=0,"",OFFSET(CountryData!$A$1,'Quality check'!$A233-1,'Quality check'!CE$1-1)),"")</f>
        <v/>
      </c>
      <c r="CF233" s="308" t="str">
        <f ca="1">IF(AND(ISNUMBER($A233),ISNUMBER(CF$1)),IF(OFFSET(CountryData!$A$1,'Quality check'!$A233-1,'Quality check'!CF$1-1)=0,"",OFFSET(CountryData!$A$1,'Quality check'!$A233-1,'Quality check'!CF$1-1)),"")</f>
        <v/>
      </c>
      <c r="CG233" s="308" t="str">
        <f ca="1">IF(AND(ISNUMBER($A233),ISNUMBER(CG$1)),IF(OFFSET(CountryData!$A$1,'Quality check'!$A233-1,'Quality check'!CG$1-1)=0,"",OFFSET(CountryData!$A$1,'Quality check'!$A233-1,'Quality check'!CG$1-1)),"")</f>
        <v/>
      </c>
      <c r="CH233" s="308" t="str">
        <f ca="1">IF(AND(ISNUMBER($A233),ISNUMBER(CH$1)),IF(OFFSET(CountryData!$A$1,'Quality check'!$A233-1,'Quality check'!CH$1-1)=0,"",OFFSET(CountryData!$A$1,'Quality check'!$A233-1,'Quality check'!CH$1-1)),"")</f>
        <v/>
      </c>
      <c r="CI233" s="308" t="str">
        <f ca="1">IF(AND(ISNUMBER($A233),ISNUMBER(CI$1)),IF(OFFSET(CountryData!$A$1,'Quality check'!$A233-1,'Quality check'!CI$1-1)=0,"",OFFSET(CountryData!$A$1,'Quality check'!$A233-1,'Quality check'!CI$1-1)),"")</f>
        <v/>
      </c>
      <c r="CJ233" s="308" t="str">
        <f ca="1">IF(AND(ISNUMBER($A233),ISNUMBER(CJ$1)),IF(OFFSET(CountryData!$A$1,'Quality check'!$A233-1,'Quality check'!CJ$1-1)=0,"",OFFSET(CountryData!$A$1,'Quality check'!$A233-1,'Quality check'!CJ$1-1)),"")</f>
        <v/>
      </c>
      <c r="CK233" s="202" t="str">
        <f ca="1">IF(AND(ISNUMBER($A233),ISNUMBER(CK$1)),IF(OFFSET(CountryData!$A$1,'Quality check'!$A233-1,'Quality check'!CK$1-1)=0,"",OFFSET(CountryData!$A$1,'Quality check'!$A233-1,'Quality check'!CK$1-1)),"")</f>
        <v/>
      </c>
      <c r="CL233" s="308" t="str">
        <f ca="1">IF(AND(ISNUMBER($A233),ISNUMBER(CL$1)),IF(OFFSET(CountryData!$A$1,'Quality check'!$A233-1,'Quality check'!CL$1-1)=0,"",OFFSET(CountryData!$A$1,'Quality check'!$A233-1,'Quality check'!CL$1-1)),"")</f>
        <v/>
      </c>
      <c r="CM233" s="308" t="str">
        <f ca="1">IF(AND(ISNUMBER($A233),ISNUMBER(CM$1)),IF(OFFSET(CountryData!$A$1,'Quality check'!$A233-1,'Quality check'!CM$1-1)=0,"",OFFSET(CountryData!$A$1,'Quality check'!$A233-1,'Quality check'!CM$1-1)),"")</f>
        <v/>
      </c>
      <c r="CN233" s="308" t="str">
        <f ca="1">IF(AND(ISNUMBER($A233),ISNUMBER(CN$1)),IF(OFFSET(CountryData!$A$1,'Quality check'!$A233-1,'Quality check'!CN$1-1)=0,"",OFFSET(CountryData!$A$1,'Quality check'!$A233-1,'Quality check'!CN$1-1)),"")</f>
        <v/>
      </c>
      <c r="CO233" s="308" t="str">
        <f ca="1">IF(AND(ISNUMBER($A233),ISNUMBER(CO$1)),IF(OFFSET(CountryData!$A$1,'Quality check'!$A233-1,'Quality check'!CO$1-1)=0,"",OFFSET(CountryData!$A$1,'Quality check'!$A233-1,'Quality check'!CO$1-1)),"")</f>
        <v/>
      </c>
      <c r="CP233" s="308" t="str">
        <f ca="1">IF(AND(ISNUMBER($A233),ISNUMBER(CP$1)),IF(OFFSET(CountryData!$A$1,'Quality check'!$A233-1,'Quality check'!CP$1-1)=0,"",OFFSET(CountryData!$A$1,'Quality check'!$A233-1,'Quality check'!CP$1-1)),"")</f>
        <v/>
      </c>
      <c r="CQ233" s="308" t="str">
        <f ca="1">IF(AND(ISNUMBER($A233),ISNUMBER(CQ$1)),IF(OFFSET(CountryData!$A$1,'Quality check'!$A233-1,'Quality check'!CQ$1-1)=0,"",OFFSET(CountryData!$A$1,'Quality check'!$A233-1,'Quality check'!CQ$1-1)),"")</f>
        <v/>
      </c>
      <c r="CR233" s="203" t="str">
        <f ca="1">IF(AND(ISNUMBER($A233),ISNUMBER(CR$1)),IF(OFFSET(CountryData!$A$1,'Quality check'!$A233-1,'Quality check'!CR$1-1)=0,"",OFFSET(CountryData!$A$1,'Quality check'!$A233-1,'Quality check'!CR$1-1)),"")</f>
        <v/>
      </c>
      <c r="CS233" s="203" t="str">
        <f ca="1">IF(AND(ISNUMBER($A233),ISNUMBER(CS$1)),IF(OFFSET(CountryData!$A$1,'Quality check'!$A233-1,'Quality check'!CS$1-1)=0,"",OFFSET(CountryData!$A$1,'Quality check'!$A233-1,'Quality check'!CS$1-1)),"")</f>
        <v/>
      </c>
      <c r="CT233" s="203" t="str">
        <f ca="1">IF(AND(ISNUMBER($A233),ISNUMBER(CT$1)),IF(OFFSET(CountryData!$A$1,'Quality check'!$A233-1,'Quality check'!CT$1-1)=0,"",OFFSET(CountryData!$A$1,'Quality check'!$A233-1,'Quality check'!CT$1-1)),"")</f>
        <v/>
      </c>
      <c r="CU233" s="203" t="str">
        <f ca="1">IF(AND(ISNUMBER($A233),ISNUMBER(CU$1)),IF(OFFSET(CountryData!$A$1,'Quality check'!$A233-1,'Quality check'!CU$1-1)=0,"",OFFSET(CountryData!$A$1,'Quality check'!$A233-1,'Quality check'!CU$1-1)),"")</f>
        <v/>
      </c>
      <c r="CV233" s="203" t="str">
        <f ca="1">IF(AND(ISNUMBER($A233),ISNUMBER(CV$1)),IF(OFFSET(CountryData!$A$1,'Quality check'!$A233-1,'Quality check'!CV$1-1)=0,"",OFFSET(CountryData!$A$1,'Quality check'!$A233-1,'Quality check'!CV$1-1)),"")</f>
        <v/>
      </c>
      <c r="CW233" s="203" t="str">
        <f ca="1">IF(AND(ISNUMBER($A233),ISNUMBER(CW$1)),IF(OFFSET(CountryData!$A$1,'Quality check'!$A233-1,'Quality check'!CW$1-1)=0,"",OFFSET(CountryData!$A$1,'Quality check'!$A233-1,'Quality check'!CW$1-1)),"")</f>
        <v/>
      </c>
      <c r="CX233" s="203" t="str">
        <f ca="1">IF(AND(ISNUMBER($A233),ISNUMBER(CX$1)),IF(OFFSET(CountryData!$A$1,'Quality check'!$A233-1,'Quality check'!CX$1-1)=0,"",OFFSET(CountryData!$A$1,'Quality check'!$A233-1,'Quality check'!CX$1-1)),"")</f>
        <v/>
      </c>
      <c r="CY233" s="203" t="str">
        <f ca="1">IF(AND(ISNUMBER($A233),ISNUMBER(CY$1)),IF(OFFSET(CountryData!$A$1,'Quality check'!$A233-1,'Quality check'!CY$1-1)=0,"",OFFSET(CountryData!$A$1,'Quality check'!$A233-1,'Quality check'!CY$1-1)),"")</f>
        <v/>
      </c>
      <c r="CZ233" s="308" t="str">
        <f ca="1">IF(AND(ISNUMBER($A233),ISNUMBER(CZ$1)),IF(OFFSET(CountryData!$A$1,'Quality check'!$A233-1,'Quality check'!CZ$1-1)=0,"",OFFSET(CountryData!$A$1,'Quality check'!$A233-1,'Quality check'!CZ$1-1)),"")</f>
        <v/>
      </c>
      <c r="DA233" s="308" t="str">
        <f ca="1">IF(AND(ISNUMBER($A233),ISNUMBER(DA$1)),IF(OFFSET(CountryData!$A$1,'Quality check'!$A233-1,'Quality check'!DA$1-1)=0,"",OFFSET(CountryData!$A$1,'Quality check'!$A233-1,'Quality check'!DA$1-1)),"")</f>
        <v/>
      </c>
      <c r="DB233" s="202" t="str">
        <f ca="1">IF(AND(ISNUMBER($A233),ISNUMBER(DB$1)),IF(OFFSET(CountryData!$A$1,'Quality check'!$A233-1,'Quality check'!DB$1-1)=0,"",OFFSET(CountryData!$A$1,'Quality check'!$A233-1,'Quality check'!DB$1-1)),"")</f>
        <v/>
      </c>
      <c r="DC233" s="308" t="str">
        <f ca="1">IF(AND(ISNUMBER($A233),ISNUMBER(DC$1)),IF(OFFSET(CountryData!$A$1,'Quality check'!$A233-1,'Quality check'!DC$1-1)=0,"",OFFSET(CountryData!$A$1,'Quality check'!$A233-1,'Quality check'!DC$1-1)),"")</f>
        <v/>
      </c>
      <c r="DD233" s="308" t="str">
        <f ca="1">IF(AND(ISNUMBER($A233),ISNUMBER(DD$1)),IF(OFFSET(CountryData!$A$1,'Quality check'!$A233-1,'Quality check'!DD$1-1)=0,"",OFFSET(CountryData!$A$1,'Quality check'!$A233-1,'Quality check'!DD$1-1)),"")</f>
        <v/>
      </c>
      <c r="DE233" s="202" t="str">
        <f ca="1">IF(AND(ISNUMBER($A233),ISNUMBER(DE$1)),IF(OFFSET(CountryData!$A$1,'Quality check'!$A233-1,'Quality check'!DE$1-1)=0,"",OFFSET(CountryData!$A$1,'Quality check'!$A233-1,'Quality check'!DE$1-1)),"")</f>
        <v/>
      </c>
      <c r="DF233" s="203" t="str">
        <f ca="1">IF(AND(ISNUMBER($A233),ISNUMBER(DF$1)),IF(OFFSET(CountryData!$A$1,'Quality check'!$A233-1,'Quality check'!DF$1-1)=0,"",OFFSET(CountryData!$A$1,'Quality check'!$A233-1,'Quality check'!DF$1-1)),"")</f>
        <v/>
      </c>
      <c r="DG233" s="308" t="str">
        <f ca="1">IF(AND(ISNUMBER($A233),ISNUMBER(DG$1)),IF(OFFSET(CountryData!$A$1,'Quality check'!$A233-1,'Quality check'!DG$1-1)=0,"",OFFSET(CountryData!$A$1,'Quality check'!$A233-1,'Quality check'!DG$1-1)),"")</f>
        <v/>
      </c>
      <c r="DH233" s="203" t="str">
        <f ca="1">IF(AND(ISNUMBER($A233),ISNUMBER(DH$1)),IF(OFFSET(CountryData!$A$1,'Quality check'!$A233-1,'Quality check'!DH$1-1)=0,"",OFFSET(CountryData!$A$1,'Quality check'!$A233-1,'Quality check'!DH$1-1)),"")</f>
        <v/>
      </c>
      <c r="DI233" s="308" t="str">
        <f ca="1">IF(AND(ISNUMBER($A233),ISNUMBER(DI$1)),IF(OFFSET(CountryData!$A$1,'Quality check'!$A233-1,'Quality check'!DI$1-1)=0,"",OFFSET(CountryData!$A$1,'Quality check'!$A233-1,'Quality check'!DI$1-1)),"")</f>
        <v/>
      </c>
      <c r="DJ233" s="308" t="str">
        <f ca="1">IF(AND(ISNUMBER($A233),ISNUMBER(DJ$1)),IF(OFFSET(CountryData!$A$1,'Quality check'!$A233-1,'Quality check'!DJ$1-1)=0,"",OFFSET(CountryData!$A$1,'Quality check'!$A233-1,'Quality check'!DJ$1-1)),"")</f>
        <v/>
      </c>
      <c r="DK233" s="203" t="str">
        <f ca="1">IF(AND(ISNUMBER($A233),ISNUMBER(DK$1)),IF(OFFSET(CountryData!$A$1,'Quality check'!$A233-1,'Quality check'!DK$1-1)=0,"",OFFSET(CountryData!$A$1,'Quality check'!$A233-1,'Quality check'!DK$1-1)),"")</f>
        <v/>
      </c>
      <c r="DL233" s="203" t="str">
        <f ca="1">IF(AND(ISNUMBER($A233),ISNUMBER(DL$1)),IF(OFFSET(CountryData!$A$1,'Quality check'!$A233-1,'Quality check'!DL$1-1)=0,"",OFFSET(CountryData!$A$1,'Quality check'!$A233-1,'Quality check'!DL$1-1)),"")</f>
        <v/>
      </c>
      <c r="DM233" s="203" t="str">
        <f ca="1">IF(AND(ISNUMBER($A233),ISNUMBER(DM$1)),IF(OFFSET(CountryData!$A$1,'Quality check'!$A233-1,'Quality check'!DM$1-1)=0,"",OFFSET(CountryData!$A$1,'Quality check'!$A233-1,'Quality check'!DM$1-1)),"")</f>
        <v/>
      </c>
      <c r="DN233" s="203" t="str">
        <f ca="1">IF(AND(ISNUMBER($A233),ISNUMBER(DN$1)),IF(OFFSET(CountryData!$A$1,'Quality check'!$A233-1,'Quality check'!DN$1-1)=0,"",OFFSET(CountryData!$A$1,'Quality check'!$A233-1,'Quality check'!DN$1-1)),"")</f>
        <v/>
      </c>
      <c r="DO233" t="str">
        <f ca="1">IF(AND(ISNUMBER($A233),ISNUMBER(DO$1)),IF(OFFSET(CountryData!$A$1,'Quality check'!$A233-1,'Quality check'!DO$1-1)=0,"",OFFSET(CountryData!$A$1,'Quality check'!$A233-1,'Quality check'!DO$1-1)),"")</f>
        <v/>
      </c>
      <c r="DP233" t="str">
        <f ca="1">IF(AND(ISNUMBER($A233),ISNUMBER(DP$1)),IF(OFFSET(CountryData!$A$1,'Quality check'!$A233-1,'Quality check'!DP$1-1)=0,"",OFFSET(CountryData!$A$1,'Quality check'!$A233-1,'Quality check'!DP$1-1)),"")</f>
        <v/>
      </c>
      <c r="EF233" t="str">
        <f t="shared" si="20"/>
        <v/>
      </c>
      <c r="EG233" t="str">
        <f t="shared" si="21"/>
        <v/>
      </c>
      <c r="EH233" t="str">
        <f t="shared" si="19"/>
        <v/>
      </c>
    </row>
    <row r="234" spans="1:138" x14ac:dyDescent="0.25">
      <c r="A234" s="114" t="str">
        <f>IF(ISNUMBER(MATCH(C234,CountryData!$EM:$EM,0)),MATCH(C234,CountryData!$EM:$EM,0),"")</f>
        <v/>
      </c>
      <c r="F234" s="203" t="str">
        <f ca="1">IF(AND(ISNUMBER($A234),ISNUMBER(F$1)),IF(OFFSET(CountryData!$A$1,'Quality check'!$A234-1,'Quality check'!F$1-1)=0,"",OFFSET(CountryData!$A$1,'Quality check'!$A234-1,'Quality check'!F$1-1)),"")</f>
        <v/>
      </c>
      <c r="G234" s="203" t="str">
        <f ca="1">IF(AND(ISNUMBER($A234),ISNUMBER(G$1)),IF(OFFSET(CountryData!$A$1,'Quality check'!$A234-1,'Quality check'!G$1-1)=0,"",OFFSET(CountryData!$A$1,'Quality check'!$A234-1,'Quality check'!G$1-1)),"")</f>
        <v/>
      </c>
      <c r="H234" s="202" t="str">
        <f ca="1">IF(AND(ISNUMBER($A234),ISNUMBER(H$1)),IF(OFFSET(CountryData!$A$1,'Quality check'!$A234-1,'Quality check'!H$1-1)=0,"",OFFSET(CountryData!$A$1,'Quality check'!$A234-1,'Quality check'!H$1-1)),"")</f>
        <v/>
      </c>
      <c r="I234" s="202" t="str">
        <f ca="1">IF(AND(ISNUMBER($A234),ISNUMBER(I$1)),IF(OFFSET(CountryData!$A$1,'Quality check'!$A234-1,'Quality check'!I$1-1)=0,"",OFFSET(CountryData!$A$1,'Quality check'!$A234-1,'Quality check'!I$1-1)),"")</f>
        <v/>
      </c>
      <c r="J234" s="203" t="str">
        <f ca="1">IF(AND(ISNUMBER($A234),ISNUMBER(J$1)),IF(OFFSET(CountryData!$A$1,'Quality check'!$A234-1,'Quality check'!J$1-1)=0,"",OFFSET(CountryData!$A$1,'Quality check'!$A234-1,'Quality check'!J$1-1)),"")</f>
        <v/>
      </c>
      <c r="K234" s="203" t="str">
        <f ca="1">IF(AND(ISNUMBER($A234),ISNUMBER(K$1)),IF(OFFSET(CountryData!$A$1,'Quality check'!$A234-1,'Quality check'!K$1-1)=0,"",OFFSET(CountryData!$A$1,'Quality check'!$A234-1,'Quality check'!K$1-1)),"")</f>
        <v/>
      </c>
      <c r="L234" s="203" t="str">
        <f ca="1">IF(AND(ISNUMBER($A234),ISNUMBER(L$1)),IF(OFFSET(CountryData!$A$1,'Quality check'!$A234-1,'Quality check'!L$1-1)=0,"",OFFSET(CountryData!$A$1,'Quality check'!$A234-1,'Quality check'!L$1-1)),"")</f>
        <v/>
      </c>
      <c r="M234" s="203" t="str">
        <f ca="1">IF(AND(ISNUMBER($A234),ISNUMBER(M$1)),IF(OFFSET(CountryData!$A$1,'Quality check'!$A234-1,'Quality check'!M$1-1)=0,"",OFFSET(CountryData!$A$1,'Quality check'!$A234-1,'Quality check'!M$1-1)),"")</f>
        <v/>
      </c>
      <c r="N234" s="203" t="str">
        <f ca="1">IF(AND(ISNUMBER($A234),ISNUMBER(N$1)),IF(OFFSET(CountryData!$A$1,'Quality check'!$A234-1,'Quality check'!N$1-1)=0,"",OFFSET(CountryData!$A$1,'Quality check'!$A234-1,'Quality check'!N$1-1)),"")</f>
        <v/>
      </c>
      <c r="O234" s="203" t="str">
        <f ca="1">IF(AND(ISNUMBER($A234),ISNUMBER(O$1)),IF(OFFSET(CountryData!$A$1,'Quality check'!$A234-1,'Quality check'!O$1-1)=0,"",OFFSET(CountryData!$A$1,'Quality check'!$A234-1,'Quality check'!O$1-1)),"")</f>
        <v/>
      </c>
      <c r="P234" s="203" t="str">
        <f ca="1">IF(AND(ISNUMBER($A234),ISNUMBER(P$1)),IF(OFFSET(CountryData!$A$1,'Quality check'!$A234-1,'Quality check'!P$1-1)=0,"",OFFSET(CountryData!$A$1,'Quality check'!$A234-1,'Quality check'!P$1-1)),"")</f>
        <v/>
      </c>
      <c r="Q234" s="203" t="str">
        <f ca="1">IF(AND(ISNUMBER($A234),ISNUMBER(Q$1)),IF(OFFSET(CountryData!$A$1,'Quality check'!$A234-1,'Quality check'!Q$1-1)=0,"",OFFSET(CountryData!$A$1,'Quality check'!$A234-1,'Quality check'!Q$1-1)),"")</f>
        <v/>
      </c>
      <c r="R234" s="203" t="str">
        <f ca="1">IF(AND(ISNUMBER($A234),ISNUMBER(R$1)),IF(OFFSET(CountryData!$A$1,'Quality check'!$A234-1,'Quality check'!R$1-1)=0,"",OFFSET(CountryData!$A$1,'Quality check'!$A234-1,'Quality check'!R$1-1)),"")</f>
        <v/>
      </c>
      <c r="S234" s="203" t="str">
        <f ca="1">IF(AND(ISNUMBER($A234),ISNUMBER(S$1)),IF(OFFSET(CountryData!$A$1,'Quality check'!$A234-1,'Quality check'!S$1-1)=0,"",OFFSET(CountryData!$A$1,'Quality check'!$A234-1,'Quality check'!S$1-1)),"")</f>
        <v/>
      </c>
      <c r="T234" s="202" t="str">
        <f ca="1">IF(AND(ISNUMBER($A234),ISNUMBER(T$1)),IF(OFFSET(CountryData!$A$1,'Quality check'!$A234-1,'Quality check'!T$1-1)=0,"",OFFSET(CountryData!$A$1,'Quality check'!$A234-1,'Quality check'!T$1-1)),"")</f>
        <v/>
      </c>
      <c r="U234" s="203" t="str">
        <f ca="1">IF(AND(ISNUMBER($A234),ISNUMBER(U$1)),IF(OFFSET(CountryData!$A$1,'Quality check'!$A234-1,'Quality check'!U$1-1)=0,"",OFFSET(CountryData!$A$1,'Quality check'!$A234-1,'Quality check'!U$1-1)),"")</f>
        <v/>
      </c>
      <c r="V234" s="203" t="str">
        <f ca="1">IF(AND(ISNUMBER($A234),ISNUMBER(V$1)),IF(OFFSET(CountryData!$A$1,'Quality check'!$A234-1,'Quality check'!V$1-1)=0,"",OFFSET(CountryData!$A$1,'Quality check'!$A234-1,'Quality check'!V$1-1)),"")</f>
        <v/>
      </c>
      <c r="W234" s="202" t="str">
        <f ca="1">IF(AND(ISNUMBER($A234),ISNUMBER(W$1)),IF(OFFSET(CountryData!$A$1,'Quality check'!$A234-1,'Quality check'!W$1-1)=0,"",OFFSET(CountryData!$A$1,'Quality check'!$A234-1,'Quality check'!W$1-1)),"")</f>
        <v/>
      </c>
      <c r="X234" s="202" t="str">
        <f ca="1">IF(AND(ISNUMBER($A234),ISNUMBER(X$1)),IF(OFFSET(CountryData!$A$1,'Quality check'!$A234-1,'Quality check'!X$1-1)=0,"",OFFSET(CountryData!$A$1,'Quality check'!$A234-1,'Quality check'!X$1-1)),"")</f>
        <v/>
      </c>
      <c r="Y234" s="202" t="str">
        <f ca="1">IF(AND(ISNUMBER($A234),ISNUMBER(Y$1)),IF(OFFSET(CountryData!$A$1,'Quality check'!$A234-1,'Quality check'!Y$1-1)=0,"",OFFSET(CountryData!$A$1,'Quality check'!$A234-1,'Quality check'!Y$1-1)),"")</f>
        <v/>
      </c>
      <c r="Z234" s="202" t="str">
        <f ca="1">IF(AND(ISNUMBER($A234),ISNUMBER(Z$1)),IF(OFFSET(CountryData!$A$1,'Quality check'!$A234-1,'Quality check'!Z$1-1)=0,"",OFFSET(CountryData!$A$1,'Quality check'!$A234-1,'Quality check'!Z$1-1)),"")</f>
        <v/>
      </c>
      <c r="AA234" s="203" t="str">
        <f ca="1">IF(AND(ISNUMBER($A234),ISNUMBER(AA$1)),IF(OFFSET(CountryData!$A$1,'Quality check'!$A234-1,'Quality check'!AA$1-1)=0,"",OFFSET(CountryData!$A$1,'Quality check'!$A234-1,'Quality check'!AA$1-1)),"")</f>
        <v/>
      </c>
      <c r="AB234" s="203" t="str">
        <f ca="1">IF(AND(ISNUMBER($A234),ISNUMBER(AB$1)),IF(OFFSET(CountryData!$A$1,'Quality check'!$A234-1,'Quality check'!AB$1-1)=0,"",OFFSET(CountryData!$A$1,'Quality check'!$A234-1,'Quality check'!AB$1-1)),"")</f>
        <v/>
      </c>
      <c r="AC234" s="203" t="str">
        <f ca="1">IF(AND(ISNUMBER($A234),ISNUMBER(AC$1)),IF(OFFSET(CountryData!$A$1,'Quality check'!$A234-1,'Quality check'!AC$1-1)=0,"",OFFSET(CountryData!$A$1,'Quality check'!$A234-1,'Quality check'!AC$1-1)),"")</f>
        <v/>
      </c>
      <c r="AD234" s="203" t="str">
        <f ca="1">IF(AND(ISNUMBER($A234),ISNUMBER(AD$1)),IF(OFFSET(CountryData!$A$1,'Quality check'!$A234-1,'Quality check'!AD$1-1)=0,"",OFFSET(CountryData!$A$1,'Quality check'!$A234-1,'Quality check'!AD$1-1)),"")</f>
        <v/>
      </c>
      <c r="AE234" s="202" t="str">
        <f ca="1">IF(AND(ISNUMBER($A234),ISNUMBER(AE$1)),IF(OFFSET(CountryData!$A$1,'Quality check'!$A234-1,'Quality check'!AE$1-1)=0,"",OFFSET(CountryData!$A$1,'Quality check'!$A234-1,'Quality check'!AE$1-1)),"")</f>
        <v/>
      </c>
      <c r="AF234" s="308" t="str">
        <f ca="1">IF(AND(ISNUMBER($A234),ISNUMBER(AF$1)),IF(OFFSET(CountryData!$A$1,'Quality check'!$A234-1,'Quality check'!AF$1-1)=0,"",OFFSET(CountryData!$A$1,'Quality check'!$A234-1,'Quality check'!AF$1-1)),"")</f>
        <v/>
      </c>
      <c r="AG234" s="203" t="str">
        <f ca="1">IF(AND(ISNUMBER($A234),ISNUMBER(AG$1)),IF(OFFSET(CountryData!$A$1,'Quality check'!$A234-1,'Quality check'!AG$1-1)=0,"",OFFSET(CountryData!$A$1,'Quality check'!$A234-1,'Quality check'!AG$1-1)),"")</f>
        <v/>
      </c>
      <c r="AH234" s="203" t="str">
        <f ca="1">IF(AND(ISNUMBER($A234),ISNUMBER(AH$1)),IF(OFFSET(CountryData!$A$1,'Quality check'!$A234-1,'Quality check'!AH$1-1)=0,"",OFFSET(CountryData!$A$1,'Quality check'!$A234-1,'Quality check'!AH$1-1)),"")</f>
        <v/>
      </c>
      <c r="AI234" s="203" t="str">
        <f ca="1">IF(AND(ISNUMBER($A234),ISNUMBER(AI$1)),IF(OFFSET(CountryData!$A$1,'Quality check'!$A234-1,'Quality check'!AI$1-1)=0,"",OFFSET(CountryData!$A$1,'Quality check'!$A234-1,'Quality check'!AI$1-1)),"")</f>
        <v/>
      </c>
      <c r="AJ234" s="202" t="str">
        <f ca="1">IF(AND(ISNUMBER($A234),ISNUMBER(AJ$1)),IF(OFFSET(CountryData!$A$1,'Quality check'!$A234-1,'Quality check'!AJ$1-1)=0,"",OFFSET(CountryData!$A$1,'Quality check'!$A234-1,'Quality check'!AJ$1-1)),"")</f>
        <v/>
      </c>
      <c r="AK234" s="202" t="str">
        <f ca="1">IF(AND(ISNUMBER($A234),ISNUMBER(AK$1)),IF(OFFSET(CountryData!$A$1,'Quality check'!$A234-1,'Quality check'!AK$1-1)=0,"",OFFSET(CountryData!$A$1,'Quality check'!$A234-1,'Quality check'!AK$1-1)),"")</f>
        <v/>
      </c>
      <c r="AL234" s="202" t="str">
        <f ca="1">IF(AND(ISNUMBER($A234),ISNUMBER(AL$1)),IF(OFFSET(CountryData!$A$1,'Quality check'!$A234-1,'Quality check'!AL$1-1)=0,"",OFFSET(CountryData!$A$1,'Quality check'!$A234-1,'Quality check'!AL$1-1)),"")</f>
        <v/>
      </c>
      <c r="AM234" s="202" t="str">
        <f ca="1">IF(AND(ISNUMBER($A234),ISNUMBER(AM$1)),IF(OFFSET(CountryData!$A$1,'Quality check'!$A234-1,'Quality check'!AM$1-1)=0,"",OFFSET(CountryData!$A$1,'Quality check'!$A234-1,'Quality check'!AM$1-1)),"")</f>
        <v/>
      </c>
      <c r="AN234" s="202" t="str">
        <f ca="1">IF(AND(ISNUMBER($A234),ISNUMBER(AN$1)),IF(OFFSET(CountryData!$A$1,'Quality check'!$A234-1,'Quality check'!AN$1-1)=0,"",OFFSET(CountryData!$A$1,'Quality check'!$A234-1,'Quality check'!AN$1-1)),"")</f>
        <v/>
      </c>
      <c r="AO234" s="203" t="str">
        <f ca="1">IF(AND(ISNUMBER($A234),ISNUMBER(AO$1)),IF(OFFSET(CountryData!$A$1,'Quality check'!$A234-1,'Quality check'!AO$1-1)=0,"",OFFSET(CountryData!$A$1,'Quality check'!$A234-1,'Quality check'!AO$1-1)),"")</f>
        <v/>
      </c>
      <c r="AP234" s="203" t="str">
        <f ca="1">IF(AND(ISNUMBER($A234),ISNUMBER(AP$1)),IF(OFFSET(CountryData!$A$1,'Quality check'!$A234-1,'Quality check'!AP$1-1)=0,"",OFFSET(CountryData!$A$1,'Quality check'!$A234-1,'Quality check'!AP$1-1)),"")</f>
        <v/>
      </c>
      <c r="AQ234" s="202" t="str">
        <f ca="1">IF(AND(ISNUMBER($A234),ISNUMBER(AQ$1)),IF(OFFSET(CountryData!$A$1,'Quality check'!$A234-1,'Quality check'!AQ$1-1)=0,"",OFFSET(CountryData!$A$1,'Quality check'!$A234-1,'Quality check'!AQ$1-1)),"")</f>
        <v/>
      </c>
      <c r="AR234" s="202" t="str">
        <f ca="1">IF(AND(ISNUMBER($A234),ISNUMBER(AR$1)),IF(OFFSET(CountryData!$A$1,'Quality check'!$A234-1,'Quality check'!AR$1-1)=0,"",OFFSET(CountryData!$A$1,'Quality check'!$A234-1,'Quality check'!AR$1-1)),"")</f>
        <v/>
      </c>
      <c r="AS234" s="202" t="str">
        <f ca="1">IF(AND(ISNUMBER($A234),ISNUMBER(AS$1)),IF(OFFSET(CountryData!$A$1,'Quality check'!$A234-1,'Quality check'!AS$1-1)=0,"",OFFSET(CountryData!$A$1,'Quality check'!$A234-1,'Quality check'!AS$1-1)),"")</f>
        <v/>
      </c>
      <c r="AT234" s="202" t="str">
        <f ca="1">IF(AND(ISNUMBER($A234),ISNUMBER(AT$1)),IF(OFFSET(CountryData!$A$1,'Quality check'!$A234-1,'Quality check'!AT$1-1)=0,"",OFFSET(CountryData!$A$1,'Quality check'!$A234-1,'Quality check'!AT$1-1)),"")</f>
        <v/>
      </c>
      <c r="AU234" s="202" t="str">
        <f ca="1">IF(AND(ISNUMBER($A234),ISNUMBER(AU$1)),IF(OFFSET(CountryData!$A$1,'Quality check'!$A234-1,'Quality check'!AU$1-1)=0,"",OFFSET(CountryData!$A$1,'Quality check'!$A234-1,'Quality check'!AU$1-1)),"")</f>
        <v/>
      </c>
      <c r="AV234" s="202" t="str">
        <f ca="1">IF(AND(ISNUMBER($A234),ISNUMBER(AV$1)),IF(OFFSET(CountryData!$A$1,'Quality check'!$A234-1,'Quality check'!AV$1-1)=0,"",OFFSET(CountryData!$A$1,'Quality check'!$A234-1,'Quality check'!AV$1-1)),"")</f>
        <v/>
      </c>
      <c r="AW234" s="203" t="str">
        <f ca="1">IF(AND(ISNUMBER($A234),ISNUMBER(AW$1)),IF(OFFSET(CountryData!$A$1,'Quality check'!$A234-1,'Quality check'!AW$1-1)=0,"",OFFSET(CountryData!$A$1,'Quality check'!$A234-1,'Quality check'!AW$1-1)),"")</f>
        <v/>
      </c>
      <c r="AX234" s="203" t="str">
        <f ca="1">IF(AND(ISNUMBER($A234),ISNUMBER(AX$1)),IF(OFFSET(CountryData!$A$1,'Quality check'!$A234-1,'Quality check'!AX$1-1)=0,"",OFFSET(CountryData!$A$1,'Quality check'!$A234-1,'Quality check'!AX$1-1)),"")</f>
        <v/>
      </c>
      <c r="AY234" s="202" t="str">
        <f ca="1">IF(AND(ISNUMBER($A234),ISNUMBER(AY$1)),IF(OFFSET(CountryData!$A$1,'Quality check'!$A234-1,'Quality check'!AY$1-1)=0,"",OFFSET(CountryData!$A$1,'Quality check'!$A234-1,'Quality check'!AY$1-1)),"")</f>
        <v/>
      </c>
      <c r="AZ234" s="202" t="str">
        <f ca="1">IF(AND(ISNUMBER($A234),ISNUMBER(AZ$1)),IF(OFFSET(CountryData!$A$1,'Quality check'!$A234-1,'Quality check'!AZ$1-1)=0,"",OFFSET(CountryData!$A$1,'Quality check'!$A234-1,'Quality check'!AZ$1-1)),"")</f>
        <v/>
      </c>
      <c r="BA234" s="202" t="str">
        <f ca="1">IF(AND(ISNUMBER($A234),ISNUMBER(BA$1)),IF(OFFSET(CountryData!$A$1,'Quality check'!$A234-1,'Quality check'!BA$1-1)=0,"",OFFSET(CountryData!$A$1,'Quality check'!$A234-1,'Quality check'!BA$1-1)),"")</f>
        <v/>
      </c>
      <c r="BB234" s="202" t="str">
        <f ca="1">IF(AND(ISNUMBER($A234),ISNUMBER(BB$1)),IF(OFFSET(CountryData!$A$1,'Quality check'!$A234-1,'Quality check'!BB$1-1)=0,"",OFFSET(CountryData!$A$1,'Quality check'!$A234-1,'Quality check'!BB$1-1)),"")</f>
        <v/>
      </c>
      <c r="BC234" s="202" t="str">
        <f ca="1">IF(AND(ISNUMBER($A234),ISNUMBER(BC$1)),IF(OFFSET(CountryData!$A$1,'Quality check'!$A234-1,'Quality check'!BC$1-1)=0,"",OFFSET(CountryData!$A$1,'Quality check'!$A234-1,'Quality check'!BC$1-1)),"")</f>
        <v/>
      </c>
      <c r="BD234" s="313" t="str">
        <f ca="1">IF(AND(ISNUMBER($A234),ISNUMBER(BD$1)),IF(OFFSET(CountryData!$A$1,'Quality check'!$A234-1,'Quality check'!BD$1-1)=0,"",OFFSET(CountryData!$A$1,'Quality check'!$A234-1,'Quality check'!BD$1-1)),"")</f>
        <v/>
      </c>
      <c r="BE234" s="313" t="str">
        <f ca="1">IF(AND(ISNUMBER($A234),ISNUMBER(BE$1)),IF(OFFSET(CountryData!$A$1,'Quality check'!$A234-1,'Quality check'!BE$1-1)=0,"",OFFSET(CountryData!$A$1,'Quality check'!$A234-1,'Quality check'!BE$1-1)),"")</f>
        <v/>
      </c>
      <c r="BF234" s="313" t="str">
        <f ca="1">IF(AND(ISNUMBER($A234),ISNUMBER(BF$1)),IF(OFFSET(CountryData!$A$1,'Quality check'!$A234-1,'Quality check'!BF$1-1)=0,"",OFFSET(CountryData!$A$1,'Quality check'!$A234-1,'Quality check'!BF$1-1)),"")</f>
        <v/>
      </c>
      <c r="BG234" s="203" t="str">
        <f ca="1">IF(AND(ISNUMBER($A234),ISNUMBER(BG$1)),IF(OFFSET(CountryData!$A$1,'Quality check'!$A234-1,'Quality check'!BG$1-1)=0,"",OFFSET(CountryData!$A$1,'Quality check'!$A234-1,'Quality check'!BG$1-1)),"")</f>
        <v/>
      </c>
      <c r="BH234" s="202" t="str">
        <f ca="1">IF(AND(ISNUMBER($A234),ISNUMBER(BH$1)),IF(OFFSET(CountryData!$A$1,'Quality check'!$A234-1,'Quality check'!BH$1-1)=0,"",OFFSET(CountryData!$A$1,'Quality check'!$A234-1,'Quality check'!BH$1-1)),"")</f>
        <v/>
      </c>
      <c r="BI234" s="203" t="str">
        <f ca="1">IF(AND(ISNUMBER($A234),ISNUMBER(BI$1)),IF(OFFSET(CountryData!$A$1,'Quality check'!$A234-1,'Quality check'!BI$1-1)=0,"",OFFSET(CountryData!$A$1,'Quality check'!$A234-1,'Quality check'!BI$1-1)),"")</f>
        <v/>
      </c>
      <c r="BJ234" s="202" t="str">
        <f ca="1">IF(AND(ISNUMBER($A234),ISNUMBER(BJ$1)),IF(OFFSET(CountryData!$A$1,'Quality check'!$A234-1,'Quality check'!BJ$1-1)=0,"",OFFSET(CountryData!$A$1,'Quality check'!$A234-1,'Quality check'!BJ$1-1)),"")</f>
        <v/>
      </c>
      <c r="BK234" s="202" t="str">
        <f ca="1">IF(AND(ISNUMBER($A234),ISNUMBER(BK$1)),IF(OFFSET(CountryData!$A$1,'Quality check'!$A234-1,'Quality check'!BK$1-1)=0,"",OFFSET(CountryData!$A$1,'Quality check'!$A234-1,'Quality check'!BK$1-1)),"")</f>
        <v/>
      </c>
      <c r="BL234" s="308" t="str">
        <f ca="1">IF(AND(ISNUMBER($A234),ISNUMBER(BL$1)),IF(OFFSET(CountryData!$A$1,'Quality check'!$A234-1,'Quality check'!BL$1-1)=0,"",OFFSET(CountryData!$A$1,'Quality check'!$A234-1,'Quality check'!BL$1-1)),"")</f>
        <v/>
      </c>
      <c r="BM234" s="308" t="str">
        <f ca="1">IF(AND(ISNUMBER($A234),ISNUMBER(BM$1)),IF(OFFSET(CountryData!$A$1,'Quality check'!$A234-1,'Quality check'!BM$1-1)=0,"",OFFSET(CountryData!$A$1,'Quality check'!$A234-1,'Quality check'!BM$1-1)),"")</f>
        <v/>
      </c>
      <c r="BN234" s="308" t="str">
        <f ca="1">IF(AND(ISNUMBER($A234),ISNUMBER(BN$1)),IF(OFFSET(CountryData!$A$1,'Quality check'!$A234-1,'Quality check'!BN$1-1)=0,"",OFFSET(CountryData!$A$1,'Quality check'!$A234-1,'Quality check'!BN$1-1)),"")</f>
        <v/>
      </c>
      <c r="BO234" s="308" t="str">
        <f ca="1">IF(AND(ISNUMBER($A234),ISNUMBER(BO$1)),IF(OFFSET(CountryData!$A$1,'Quality check'!$A234-1,'Quality check'!BO$1-1)=0,"",OFFSET(CountryData!$A$1,'Quality check'!$A234-1,'Quality check'!BO$1-1)),"")</f>
        <v/>
      </c>
      <c r="BP234" s="308" t="str">
        <f ca="1">IF(AND(ISNUMBER($A234),ISNUMBER(BP$1)),IF(OFFSET(CountryData!$A$1,'Quality check'!$A234-1,'Quality check'!BP$1-1)=0,"",OFFSET(CountryData!$A$1,'Quality check'!$A234-1,'Quality check'!BP$1-1)),"")</f>
        <v/>
      </c>
      <c r="BQ234" s="308" t="str">
        <f ca="1">IF(AND(ISNUMBER($A234),ISNUMBER(BQ$1)),IF(OFFSET(CountryData!$A$1,'Quality check'!$A234-1,'Quality check'!BQ$1-1)=0,"",OFFSET(CountryData!$A$1,'Quality check'!$A234-1,'Quality check'!BQ$1-1)),"")</f>
        <v/>
      </c>
      <c r="BR234" s="308" t="str">
        <f ca="1">IF(AND(ISNUMBER($A234),ISNUMBER(BR$1)),IF(OFFSET(CountryData!$A$1,'Quality check'!$A234-1,'Quality check'!BR$1-1)=0,"",OFFSET(CountryData!$A$1,'Quality check'!$A234-1,'Quality check'!BR$1-1)),"")</f>
        <v/>
      </c>
      <c r="BS234" s="308" t="str">
        <f ca="1">IF(AND(ISNUMBER($A234),ISNUMBER(BS$1)),IF(OFFSET(CountryData!$A$1,'Quality check'!$A234-1,'Quality check'!BS$1-1)=0,"",OFFSET(CountryData!$A$1,'Quality check'!$A234-1,'Quality check'!BS$1-1)),"")</f>
        <v/>
      </c>
      <c r="BT234" s="308" t="str">
        <f ca="1">IF(AND(ISNUMBER($A234),ISNUMBER(BT$1)),IF(OFFSET(CountryData!$A$1,'Quality check'!$A234-1,'Quality check'!BT$1-1)=0,"",OFFSET(CountryData!$A$1,'Quality check'!$A234-1,'Quality check'!BT$1-1)),"")</f>
        <v/>
      </c>
      <c r="BU234" s="308" t="str">
        <f ca="1">IF(AND(ISNUMBER($A234),ISNUMBER(BU$1)),IF(OFFSET(CountryData!$A$1,'Quality check'!$A234-1,'Quality check'!BU$1-1)=0,"",OFFSET(CountryData!$A$1,'Quality check'!$A234-1,'Quality check'!BU$1-1)),"")</f>
        <v/>
      </c>
      <c r="BV234" s="308" t="str">
        <f ca="1">IF(AND(ISNUMBER($A234),ISNUMBER(BV$1)),IF(OFFSET(CountryData!$A$1,'Quality check'!$A234-1,'Quality check'!BV$1-1)=0,"",OFFSET(CountryData!$A$1,'Quality check'!$A234-1,'Quality check'!BV$1-1)),"")</f>
        <v/>
      </c>
      <c r="BW234" s="308" t="str">
        <f ca="1">IF(AND(ISNUMBER($A234),ISNUMBER(BW$1)),IF(OFFSET(CountryData!$A$1,'Quality check'!$A234-1,'Quality check'!BW$1-1)=0,"",OFFSET(CountryData!$A$1,'Quality check'!$A234-1,'Quality check'!BW$1-1)),"")</f>
        <v/>
      </c>
      <c r="BX234" s="202" t="str">
        <f ca="1">IF(AND(ISNUMBER($A234),ISNUMBER(BX$1)),IF(OFFSET(CountryData!$A$1,'Quality check'!$A234-1,'Quality check'!BX$1-1)=0,"",OFFSET(CountryData!$A$1,'Quality check'!$A234-1,'Quality check'!BX$1-1)),"")</f>
        <v/>
      </c>
      <c r="BY234" s="308" t="str">
        <f ca="1">IF(AND(ISNUMBER($A234),ISNUMBER(BY$1)),IF(OFFSET(CountryData!$A$1,'Quality check'!$A234-1,'Quality check'!BY$1-1)=0,"",OFFSET(CountryData!$A$1,'Quality check'!$A234-1,'Quality check'!BY$1-1)),"")</f>
        <v/>
      </c>
      <c r="BZ234" s="308" t="str">
        <f ca="1">IF(AND(ISNUMBER($A234),ISNUMBER(BZ$1)),IF(OFFSET(CountryData!$A$1,'Quality check'!$A234-1,'Quality check'!BZ$1-1)=0,"",OFFSET(CountryData!$A$1,'Quality check'!$A234-1,'Quality check'!BZ$1-1)),"")</f>
        <v/>
      </c>
      <c r="CA234" s="308" t="str">
        <f ca="1">IF(AND(ISNUMBER($A234),ISNUMBER(CA$1)),IF(OFFSET(CountryData!$A$1,'Quality check'!$A234-1,'Quality check'!CA$1-1)=0,"",OFFSET(CountryData!$A$1,'Quality check'!$A234-1,'Quality check'!CA$1-1)),"")</f>
        <v/>
      </c>
      <c r="CB234" s="308" t="str">
        <f ca="1">IF(AND(ISNUMBER($A234),ISNUMBER(CB$1)),IF(OFFSET(CountryData!$A$1,'Quality check'!$A234-1,'Quality check'!CB$1-1)=0,"",OFFSET(CountryData!$A$1,'Quality check'!$A234-1,'Quality check'!CB$1-1)),"")</f>
        <v/>
      </c>
      <c r="CC234" s="308" t="str">
        <f ca="1">IF(AND(ISNUMBER($A234),ISNUMBER(CC$1)),IF(OFFSET(CountryData!$A$1,'Quality check'!$A234-1,'Quality check'!CC$1-1)=0,"",OFFSET(CountryData!$A$1,'Quality check'!$A234-1,'Quality check'!CC$1-1)),"")</f>
        <v/>
      </c>
      <c r="CD234" s="308" t="str">
        <f ca="1">IF(AND(ISNUMBER($A234),ISNUMBER(CD$1)),IF(OFFSET(CountryData!$A$1,'Quality check'!$A234-1,'Quality check'!CD$1-1)=0,"",OFFSET(CountryData!$A$1,'Quality check'!$A234-1,'Quality check'!CD$1-1)),"")</f>
        <v/>
      </c>
      <c r="CE234" s="308" t="str">
        <f ca="1">IF(AND(ISNUMBER($A234),ISNUMBER(CE$1)),IF(OFFSET(CountryData!$A$1,'Quality check'!$A234-1,'Quality check'!CE$1-1)=0,"",OFFSET(CountryData!$A$1,'Quality check'!$A234-1,'Quality check'!CE$1-1)),"")</f>
        <v/>
      </c>
      <c r="CF234" s="308" t="str">
        <f ca="1">IF(AND(ISNUMBER($A234),ISNUMBER(CF$1)),IF(OFFSET(CountryData!$A$1,'Quality check'!$A234-1,'Quality check'!CF$1-1)=0,"",OFFSET(CountryData!$A$1,'Quality check'!$A234-1,'Quality check'!CF$1-1)),"")</f>
        <v/>
      </c>
      <c r="CG234" s="308" t="str">
        <f ca="1">IF(AND(ISNUMBER($A234),ISNUMBER(CG$1)),IF(OFFSET(CountryData!$A$1,'Quality check'!$A234-1,'Quality check'!CG$1-1)=0,"",OFFSET(CountryData!$A$1,'Quality check'!$A234-1,'Quality check'!CG$1-1)),"")</f>
        <v/>
      </c>
      <c r="CH234" s="308" t="str">
        <f ca="1">IF(AND(ISNUMBER($A234),ISNUMBER(CH$1)),IF(OFFSET(CountryData!$A$1,'Quality check'!$A234-1,'Quality check'!CH$1-1)=0,"",OFFSET(CountryData!$A$1,'Quality check'!$A234-1,'Quality check'!CH$1-1)),"")</f>
        <v/>
      </c>
      <c r="CI234" s="308" t="str">
        <f ca="1">IF(AND(ISNUMBER($A234),ISNUMBER(CI$1)),IF(OFFSET(CountryData!$A$1,'Quality check'!$A234-1,'Quality check'!CI$1-1)=0,"",OFFSET(CountryData!$A$1,'Quality check'!$A234-1,'Quality check'!CI$1-1)),"")</f>
        <v/>
      </c>
      <c r="CJ234" s="308" t="str">
        <f ca="1">IF(AND(ISNUMBER($A234),ISNUMBER(CJ$1)),IF(OFFSET(CountryData!$A$1,'Quality check'!$A234-1,'Quality check'!CJ$1-1)=0,"",OFFSET(CountryData!$A$1,'Quality check'!$A234-1,'Quality check'!CJ$1-1)),"")</f>
        <v/>
      </c>
      <c r="CK234" s="202" t="str">
        <f ca="1">IF(AND(ISNUMBER($A234),ISNUMBER(CK$1)),IF(OFFSET(CountryData!$A$1,'Quality check'!$A234-1,'Quality check'!CK$1-1)=0,"",OFFSET(CountryData!$A$1,'Quality check'!$A234-1,'Quality check'!CK$1-1)),"")</f>
        <v/>
      </c>
      <c r="CL234" s="308" t="str">
        <f ca="1">IF(AND(ISNUMBER($A234),ISNUMBER(CL$1)),IF(OFFSET(CountryData!$A$1,'Quality check'!$A234-1,'Quality check'!CL$1-1)=0,"",OFFSET(CountryData!$A$1,'Quality check'!$A234-1,'Quality check'!CL$1-1)),"")</f>
        <v/>
      </c>
      <c r="CM234" s="308" t="str">
        <f ca="1">IF(AND(ISNUMBER($A234),ISNUMBER(CM$1)),IF(OFFSET(CountryData!$A$1,'Quality check'!$A234-1,'Quality check'!CM$1-1)=0,"",OFFSET(CountryData!$A$1,'Quality check'!$A234-1,'Quality check'!CM$1-1)),"")</f>
        <v/>
      </c>
      <c r="CN234" s="308" t="str">
        <f ca="1">IF(AND(ISNUMBER($A234),ISNUMBER(CN$1)),IF(OFFSET(CountryData!$A$1,'Quality check'!$A234-1,'Quality check'!CN$1-1)=0,"",OFFSET(CountryData!$A$1,'Quality check'!$A234-1,'Quality check'!CN$1-1)),"")</f>
        <v/>
      </c>
      <c r="CO234" s="308" t="str">
        <f ca="1">IF(AND(ISNUMBER($A234),ISNUMBER(CO$1)),IF(OFFSET(CountryData!$A$1,'Quality check'!$A234-1,'Quality check'!CO$1-1)=0,"",OFFSET(CountryData!$A$1,'Quality check'!$A234-1,'Quality check'!CO$1-1)),"")</f>
        <v/>
      </c>
      <c r="CP234" s="308" t="str">
        <f ca="1">IF(AND(ISNUMBER($A234),ISNUMBER(CP$1)),IF(OFFSET(CountryData!$A$1,'Quality check'!$A234-1,'Quality check'!CP$1-1)=0,"",OFFSET(CountryData!$A$1,'Quality check'!$A234-1,'Quality check'!CP$1-1)),"")</f>
        <v/>
      </c>
      <c r="CQ234" s="308" t="str">
        <f ca="1">IF(AND(ISNUMBER($A234),ISNUMBER(CQ$1)),IF(OFFSET(CountryData!$A$1,'Quality check'!$A234-1,'Quality check'!CQ$1-1)=0,"",OFFSET(CountryData!$A$1,'Quality check'!$A234-1,'Quality check'!CQ$1-1)),"")</f>
        <v/>
      </c>
      <c r="CR234" s="203" t="str">
        <f ca="1">IF(AND(ISNUMBER($A234),ISNUMBER(CR$1)),IF(OFFSET(CountryData!$A$1,'Quality check'!$A234-1,'Quality check'!CR$1-1)=0,"",OFFSET(CountryData!$A$1,'Quality check'!$A234-1,'Quality check'!CR$1-1)),"")</f>
        <v/>
      </c>
      <c r="CS234" s="203" t="str">
        <f ca="1">IF(AND(ISNUMBER($A234),ISNUMBER(CS$1)),IF(OFFSET(CountryData!$A$1,'Quality check'!$A234-1,'Quality check'!CS$1-1)=0,"",OFFSET(CountryData!$A$1,'Quality check'!$A234-1,'Quality check'!CS$1-1)),"")</f>
        <v/>
      </c>
      <c r="CT234" s="203" t="str">
        <f ca="1">IF(AND(ISNUMBER($A234),ISNUMBER(CT$1)),IF(OFFSET(CountryData!$A$1,'Quality check'!$A234-1,'Quality check'!CT$1-1)=0,"",OFFSET(CountryData!$A$1,'Quality check'!$A234-1,'Quality check'!CT$1-1)),"")</f>
        <v/>
      </c>
      <c r="CU234" s="203" t="str">
        <f ca="1">IF(AND(ISNUMBER($A234),ISNUMBER(CU$1)),IF(OFFSET(CountryData!$A$1,'Quality check'!$A234-1,'Quality check'!CU$1-1)=0,"",OFFSET(CountryData!$A$1,'Quality check'!$A234-1,'Quality check'!CU$1-1)),"")</f>
        <v/>
      </c>
      <c r="CV234" s="203" t="str">
        <f ca="1">IF(AND(ISNUMBER($A234),ISNUMBER(CV$1)),IF(OFFSET(CountryData!$A$1,'Quality check'!$A234-1,'Quality check'!CV$1-1)=0,"",OFFSET(CountryData!$A$1,'Quality check'!$A234-1,'Quality check'!CV$1-1)),"")</f>
        <v/>
      </c>
      <c r="CW234" s="203" t="str">
        <f ca="1">IF(AND(ISNUMBER($A234),ISNUMBER(CW$1)),IF(OFFSET(CountryData!$A$1,'Quality check'!$A234-1,'Quality check'!CW$1-1)=0,"",OFFSET(CountryData!$A$1,'Quality check'!$A234-1,'Quality check'!CW$1-1)),"")</f>
        <v/>
      </c>
      <c r="CX234" s="203" t="str">
        <f ca="1">IF(AND(ISNUMBER($A234),ISNUMBER(CX$1)),IF(OFFSET(CountryData!$A$1,'Quality check'!$A234-1,'Quality check'!CX$1-1)=0,"",OFFSET(CountryData!$A$1,'Quality check'!$A234-1,'Quality check'!CX$1-1)),"")</f>
        <v/>
      </c>
      <c r="CY234" s="203" t="str">
        <f ca="1">IF(AND(ISNUMBER($A234),ISNUMBER(CY$1)),IF(OFFSET(CountryData!$A$1,'Quality check'!$A234-1,'Quality check'!CY$1-1)=0,"",OFFSET(CountryData!$A$1,'Quality check'!$A234-1,'Quality check'!CY$1-1)),"")</f>
        <v/>
      </c>
      <c r="CZ234" s="308" t="str">
        <f ca="1">IF(AND(ISNUMBER($A234),ISNUMBER(CZ$1)),IF(OFFSET(CountryData!$A$1,'Quality check'!$A234-1,'Quality check'!CZ$1-1)=0,"",OFFSET(CountryData!$A$1,'Quality check'!$A234-1,'Quality check'!CZ$1-1)),"")</f>
        <v/>
      </c>
      <c r="DA234" s="308" t="str">
        <f ca="1">IF(AND(ISNUMBER($A234),ISNUMBER(DA$1)),IF(OFFSET(CountryData!$A$1,'Quality check'!$A234-1,'Quality check'!DA$1-1)=0,"",OFFSET(CountryData!$A$1,'Quality check'!$A234-1,'Quality check'!DA$1-1)),"")</f>
        <v/>
      </c>
      <c r="DB234" s="202" t="str">
        <f ca="1">IF(AND(ISNUMBER($A234),ISNUMBER(DB$1)),IF(OFFSET(CountryData!$A$1,'Quality check'!$A234-1,'Quality check'!DB$1-1)=0,"",OFFSET(CountryData!$A$1,'Quality check'!$A234-1,'Quality check'!DB$1-1)),"")</f>
        <v/>
      </c>
      <c r="DC234" s="308" t="str">
        <f ca="1">IF(AND(ISNUMBER($A234),ISNUMBER(DC$1)),IF(OFFSET(CountryData!$A$1,'Quality check'!$A234-1,'Quality check'!DC$1-1)=0,"",OFFSET(CountryData!$A$1,'Quality check'!$A234-1,'Quality check'!DC$1-1)),"")</f>
        <v/>
      </c>
      <c r="DD234" s="308" t="str">
        <f ca="1">IF(AND(ISNUMBER($A234),ISNUMBER(DD$1)),IF(OFFSET(CountryData!$A$1,'Quality check'!$A234-1,'Quality check'!DD$1-1)=0,"",OFFSET(CountryData!$A$1,'Quality check'!$A234-1,'Quality check'!DD$1-1)),"")</f>
        <v/>
      </c>
      <c r="DE234" s="202" t="str">
        <f ca="1">IF(AND(ISNUMBER($A234),ISNUMBER(DE$1)),IF(OFFSET(CountryData!$A$1,'Quality check'!$A234-1,'Quality check'!DE$1-1)=0,"",OFFSET(CountryData!$A$1,'Quality check'!$A234-1,'Quality check'!DE$1-1)),"")</f>
        <v/>
      </c>
      <c r="DF234" s="203" t="str">
        <f ca="1">IF(AND(ISNUMBER($A234),ISNUMBER(DF$1)),IF(OFFSET(CountryData!$A$1,'Quality check'!$A234-1,'Quality check'!DF$1-1)=0,"",OFFSET(CountryData!$A$1,'Quality check'!$A234-1,'Quality check'!DF$1-1)),"")</f>
        <v/>
      </c>
      <c r="DG234" s="308" t="str">
        <f ca="1">IF(AND(ISNUMBER($A234),ISNUMBER(DG$1)),IF(OFFSET(CountryData!$A$1,'Quality check'!$A234-1,'Quality check'!DG$1-1)=0,"",OFFSET(CountryData!$A$1,'Quality check'!$A234-1,'Quality check'!DG$1-1)),"")</f>
        <v/>
      </c>
      <c r="DH234" s="203" t="str">
        <f ca="1">IF(AND(ISNUMBER($A234),ISNUMBER(DH$1)),IF(OFFSET(CountryData!$A$1,'Quality check'!$A234-1,'Quality check'!DH$1-1)=0,"",OFFSET(CountryData!$A$1,'Quality check'!$A234-1,'Quality check'!DH$1-1)),"")</f>
        <v/>
      </c>
      <c r="DI234" s="308" t="str">
        <f ca="1">IF(AND(ISNUMBER($A234),ISNUMBER(DI$1)),IF(OFFSET(CountryData!$A$1,'Quality check'!$A234-1,'Quality check'!DI$1-1)=0,"",OFFSET(CountryData!$A$1,'Quality check'!$A234-1,'Quality check'!DI$1-1)),"")</f>
        <v/>
      </c>
      <c r="DJ234" s="308" t="str">
        <f ca="1">IF(AND(ISNUMBER($A234),ISNUMBER(DJ$1)),IF(OFFSET(CountryData!$A$1,'Quality check'!$A234-1,'Quality check'!DJ$1-1)=0,"",OFFSET(CountryData!$A$1,'Quality check'!$A234-1,'Quality check'!DJ$1-1)),"")</f>
        <v/>
      </c>
      <c r="DK234" s="203" t="str">
        <f ca="1">IF(AND(ISNUMBER($A234),ISNUMBER(DK$1)),IF(OFFSET(CountryData!$A$1,'Quality check'!$A234-1,'Quality check'!DK$1-1)=0,"",OFFSET(CountryData!$A$1,'Quality check'!$A234-1,'Quality check'!DK$1-1)),"")</f>
        <v/>
      </c>
      <c r="DL234" s="203" t="str">
        <f ca="1">IF(AND(ISNUMBER($A234),ISNUMBER(DL$1)),IF(OFFSET(CountryData!$A$1,'Quality check'!$A234-1,'Quality check'!DL$1-1)=0,"",OFFSET(CountryData!$A$1,'Quality check'!$A234-1,'Quality check'!DL$1-1)),"")</f>
        <v/>
      </c>
      <c r="DM234" s="203" t="str">
        <f ca="1">IF(AND(ISNUMBER($A234),ISNUMBER(DM$1)),IF(OFFSET(CountryData!$A$1,'Quality check'!$A234-1,'Quality check'!DM$1-1)=0,"",OFFSET(CountryData!$A$1,'Quality check'!$A234-1,'Quality check'!DM$1-1)),"")</f>
        <v/>
      </c>
      <c r="DN234" s="203" t="str">
        <f ca="1">IF(AND(ISNUMBER($A234),ISNUMBER(DN$1)),IF(OFFSET(CountryData!$A$1,'Quality check'!$A234-1,'Quality check'!DN$1-1)=0,"",OFFSET(CountryData!$A$1,'Quality check'!$A234-1,'Quality check'!DN$1-1)),"")</f>
        <v/>
      </c>
      <c r="DO234" t="str">
        <f ca="1">IF(AND(ISNUMBER($A234),ISNUMBER(DO$1)),IF(OFFSET(CountryData!$A$1,'Quality check'!$A234-1,'Quality check'!DO$1-1)=0,"",OFFSET(CountryData!$A$1,'Quality check'!$A234-1,'Quality check'!DO$1-1)),"")</f>
        <v/>
      </c>
      <c r="DP234" t="str">
        <f ca="1">IF(AND(ISNUMBER($A234),ISNUMBER(DP$1)),IF(OFFSET(CountryData!$A$1,'Quality check'!$A234-1,'Quality check'!DP$1-1)=0,"",OFFSET(CountryData!$A$1,'Quality check'!$A234-1,'Quality check'!DP$1-1)),"")</f>
        <v/>
      </c>
      <c r="EF234" t="str">
        <f t="shared" si="20"/>
        <v/>
      </c>
      <c r="EG234" t="str">
        <f t="shared" si="21"/>
        <v/>
      </c>
      <c r="EH234" t="str">
        <f t="shared" si="19"/>
        <v/>
      </c>
    </row>
    <row r="235" spans="1:138" x14ac:dyDescent="0.25">
      <c r="A235" s="114" t="str">
        <f>IF(ISNUMBER(MATCH(C235,CountryData!$EM:$EM,0)),MATCH(C235,CountryData!$EM:$EM,0),"")</f>
        <v/>
      </c>
      <c r="F235" s="203" t="str">
        <f ca="1">IF(AND(ISNUMBER($A235),ISNUMBER(F$1)),IF(OFFSET(CountryData!$A$1,'Quality check'!$A235-1,'Quality check'!F$1-1)=0,"",OFFSET(CountryData!$A$1,'Quality check'!$A235-1,'Quality check'!F$1-1)),"")</f>
        <v/>
      </c>
      <c r="G235" s="203" t="str">
        <f ca="1">IF(AND(ISNUMBER($A235),ISNUMBER(G$1)),IF(OFFSET(CountryData!$A$1,'Quality check'!$A235-1,'Quality check'!G$1-1)=0,"",OFFSET(CountryData!$A$1,'Quality check'!$A235-1,'Quality check'!G$1-1)),"")</f>
        <v/>
      </c>
      <c r="H235" s="202" t="str">
        <f ca="1">IF(AND(ISNUMBER($A235),ISNUMBER(H$1)),IF(OFFSET(CountryData!$A$1,'Quality check'!$A235-1,'Quality check'!H$1-1)=0,"",OFFSET(CountryData!$A$1,'Quality check'!$A235-1,'Quality check'!H$1-1)),"")</f>
        <v/>
      </c>
      <c r="I235" s="202" t="str">
        <f ca="1">IF(AND(ISNUMBER($A235),ISNUMBER(I$1)),IF(OFFSET(CountryData!$A$1,'Quality check'!$A235-1,'Quality check'!I$1-1)=0,"",OFFSET(CountryData!$A$1,'Quality check'!$A235-1,'Quality check'!I$1-1)),"")</f>
        <v/>
      </c>
      <c r="J235" s="203" t="str">
        <f ca="1">IF(AND(ISNUMBER($A235),ISNUMBER(J$1)),IF(OFFSET(CountryData!$A$1,'Quality check'!$A235-1,'Quality check'!J$1-1)=0,"",OFFSET(CountryData!$A$1,'Quality check'!$A235-1,'Quality check'!J$1-1)),"")</f>
        <v/>
      </c>
      <c r="K235" s="203" t="str">
        <f ca="1">IF(AND(ISNUMBER($A235),ISNUMBER(K$1)),IF(OFFSET(CountryData!$A$1,'Quality check'!$A235-1,'Quality check'!K$1-1)=0,"",OFFSET(CountryData!$A$1,'Quality check'!$A235-1,'Quality check'!K$1-1)),"")</f>
        <v/>
      </c>
      <c r="L235" s="203" t="str">
        <f ca="1">IF(AND(ISNUMBER($A235),ISNUMBER(L$1)),IF(OFFSET(CountryData!$A$1,'Quality check'!$A235-1,'Quality check'!L$1-1)=0,"",OFFSET(CountryData!$A$1,'Quality check'!$A235-1,'Quality check'!L$1-1)),"")</f>
        <v/>
      </c>
      <c r="M235" s="203" t="str">
        <f ca="1">IF(AND(ISNUMBER($A235),ISNUMBER(M$1)),IF(OFFSET(CountryData!$A$1,'Quality check'!$A235-1,'Quality check'!M$1-1)=0,"",OFFSET(CountryData!$A$1,'Quality check'!$A235-1,'Quality check'!M$1-1)),"")</f>
        <v/>
      </c>
      <c r="N235" s="203" t="str">
        <f ca="1">IF(AND(ISNUMBER($A235),ISNUMBER(N$1)),IF(OFFSET(CountryData!$A$1,'Quality check'!$A235-1,'Quality check'!N$1-1)=0,"",OFFSET(CountryData!$A$1,'Quality check'!$A235-1,'Quality check'!N$1-1)),"")</f>
        <v/>
      </c>
      <c r="O235" s="203" t="str">
        <f ca="1">IF(AND(ISNUMBER($A235),ISNUMBER(O$1)),IF(OFFSET(CountryData!$A$1,'Quality check'!$A235-1,'Quality check'!O$1-1)=0,"",OFFSET(CountryData!$A$1,'Quality check'!$A235-1,'Quality check'!O$1-1)),"")</f>
        <v/>
      </c>
      <c r="P235" s="203" t="str">
        <f ca="1">IF(AND(ISNUMBER($A235),ISNUMBER(P$1)),IF(OFFSET(CountryData!$A$1,'Quality check'!$A235-1,'Quality check'!P$1-1)=0,"",OFFSET(CountryData!$A$1,'Quality check'!$A235-1,'Quality check'!P$1-1)),"")</f>
        <v/>
      </c>
      <c r="Q235" s="203" t="str">
        <f ca="1">IF(AND(ISNUMBER($A235),ISNUMBER(Q$1)),IF(OFFSET(CountryData!$A$1,'Quality check'!$A235-1,'Quality check'!Q$1-1)=0,"",OFFSET(CountryData!$A$1,'Quality check'!$A235-1,'Quality check'!Q$1-1)),"")</f>
        <v/>
      </c>
      <c r="R235" s="203" t="str">
        <f ca="1">IF(AND(ISNUMBER($A235),ISNUMBER(R$1)),IF(OFFSET(CountryData!$A$1,'Quality check'!$A235-1,'Quality check'!R$1-1)=0,"",OFFSET(CountryData!$A$1,'Quality check'!$A235-1,'Quality check'!R$1-1)),"")</f>
        <v/>
      </c>
      <c r="S235" s="203" t="str">
        <f ca="1">IF(AND(ISNUMBER($A235),ISNUMBER(S$1)),IF(OFFSET(CountryData!$A$1,'Quality check'!$A235-1,'Quality check'!S$1-1)=0,"",OFFSET(CountryData!$A$1,'Quality check'!$A235-1,'Quality check'!S$1-1)),"")</f>
        <v/>
      </c>
      <c r="T235" s="202" t="str">
        <f ca="1">IF(AND(ISNUMBER($A235),ISNUMBER(T$1)),IF(OFFSET(CountryData!$A$1,'Quality check'!$A235-1,'Quality check'!T$1-1)=0,"",OFFSET(CountryData!$A$1,'Quality check'!$A235-1,'Quality check'!T$1-1)),"")</f>
        <v/>
      </c>
      <c r="U235" s="203" t="str">
        <f ca="1">IF(AND(ISNUMBER($A235),ISNUMBER(U$1)),IF(OFFSET(CountryData!$A$1,'Quality check'!$A235-1,'Quality check'!U$1-1)=0,"",OFFSET(CountryData!$A$1,'Quality check'!$A235-1,'Quality check'!U$1-1)),"")</f>
        <v/>
      </c>
      <c r="V235" s="203" t="str">
        <f ca="1">IF(AND(ISNUMBER($A235),ISNUMBER(V$1)),IF(OFFSET(CountryData!$A$1,'Quality check'!$A235-1,'Quality check'!V$1-1)=0,"",OFFSET(CountryData!$A$1,'Quality check'!$A235-1,'Quality check'!V$1-1)),"")</f>
        <v/>
      </c>
      <c r="W235" s="202" t="str">
        <f ca="1">IF(AND(ISNUMBER($A235),ISNUMBER(W$1)),IF(OFFSET(CountryData!$A$1,'Quality check'!$A235-1,'Quality check'!W$1-1)=0,"",OFFSET(CountryData!$A$1,'Quality check'!$A235-1,'Quality check'!W$1-1)),"")</f>
        <v/>
      </c>
      <c r="X235" s="202" t="str">
        <f ca="1">IF(AND(ISNUMBER($A235),ISNUMBER(X$1)),IF(OFFSET(CountryData!$A$1,'Quality check'!$A235-1,'Quality check'!X$1-1)=0,"",OFFSET(CountryData!$A$1,'Quality check'!$A235-1,'Quality check'!X$1-1)),"")</f>
        <v/>
      </c>
      <c r="Y235" s="202" t="str">
        <f ca="1">IF(AND(ISNUMBER($A235),ISNUMBER(Y$1)),IF(OFFSET(CountryData!$A$1,'Quality check'!$A235-1,'Quality check'!Y$1-1)=0,"",OFFSET(CountryData!$A$1,'Quality check'!$A235-1,'Quality check'!Y$1-1)),"")</f>
        <v/>
      </c>
      <c r="Z235" s="202" t="str">
        <f ca="1">IF(AND(ISNUMBER($A235),ISNUMBER(Z$1)),IF(OFFSET(CountryData!$A$1,'Quality check'!$A235-1,'Quality check'!Z$1-1)=0,"",OFFSET(CountryData!$A$1,'Quality check'!$A235-1,'Quality check'!Z$1-1)),"")</f>
        <v/>
      </c>
      <c r="AA235" s="203" t="str">
        <f ca="1">IF(AND(ISNUMBER($A235),ISNUMBER(AA$1)),IF(OFFSET(CountryData!$A$1,'Quality check'!$A235-1,'Quality check'!AA$1-1)=0,"",OFFSET(CountryData!$A$1,'Quality check'!$A235-1,'Quality check'!AA$1-1)),"")</f>
        <v/>
      </c>
      <c r="AB235" s="203" t="str">
        <f ca="1">IF(AND(ISNUMBER($A235),ISNUMBER(AB$1)),IF(OFFSET(CountryData!$A$1,'Quality check'!$A235-1,'Quality check'!AB$1-1)=0,"",OFFSET(CountryData!$A$1,'Quality check'!$A235-1,'Quality check'!AB$1-1)),"")</f>
        <v/>
      </c>
      <c r="AC235" s="203" t="str">
        <f ca="1">IF(AND(ISNUMBER($A235),ISNUMBER(AC$1)),IF(OFFSET(CountryData!$A$1,'Quality check'!$A235-1,'Quality check'!AC$1-1)=0,"",OFFSET(CountryData!$A$1,'Quality check'!$A235-1,'Quality check'!AC$1-1)),"")</f>
        <v/>
      </c>
      <c r="AD235" s="203" t="str">
        <f ca="1">IF(AND(ISNUMBER($A235),ISNUMBER(AD$1)),IF(OFFSET(CountryData!$A$1,'Quality check'!$A235-1,'Quality check'!AD$1-1)=0,"",OFFSET(CountryData!$A$1,'Quality check'!$A235-1,'Quality check'!AD$1-1)),"")</f>
        <v/>
      </c>
      <c r="AE235" s="202" t="str">
        <f ca="1">IF(AND(ISNUMBER($A235),ISNUMBER(AE$1)),IF(OFFSET(CountryData!$A$1,'Quality check'!$A235-1,'Quality check'!AE$1-1)=0,"",OFFSET(CountryData!$A$1,'Quality check'!$A235-1,'Quality check'!AE$1-1)),"")</f>
        <v/>
      </c>
      <c r="AF235" s="308" t="str">
        <f ca="1">IF(AND(ISNUMBER($A235),ISNUMBER(AF$1)),IF(OFFSET(CountryData!$A$1,'Quality check'!$A235-1,'Quality check'!AF$1-1)=0,"",OFFSET(CountryData!$A$1,'Quality check'!$A235-1,'Quality check'!AF$1-1)),"")</f>
        <v/>
      </c>
      <c r="AG235" s="203" t="str">
        <f ca="1">IF(AND(ISNUMBER($A235),ISNUMBER(AG$1)),IF(OFFSET(CountryData!$A$1,'Quality check'!$A235-1,'Quality check'!AG$1-1)=0,"",OFFSET(CountryData!$A$1,'Quality check'!$A235-1,'Quality check'!AG$1-1)),"")</f>
        <v/>
      </c>
      <c r="AH235" s="203" t="str">
        <f ca="1">IF(AND(ISNUMBER($A235),ISNUMBER(AH$1)),IF(OFFSET(CountryData!$A$1,'Quality check'!$A235-1,'Quality check'!AH$1-1)=0,"",OFFSET(CountryData!$A$1,'Quality check'!$A235-1,'Quality check'!AH$1-1)),"")</f>
        <v/>
      </c>
      <c r="AI235" s="203" t="str">
        <f ca="1">IF(AND(ISNUMBER($A235),ISNUMBER(AI$1)),IF(OFFSET(CountryData!$A$1,'Quality check'!$A235-1,'Quality check'!AI$1-1)=0,"",OFFSET(CountryData!$A$1,'Quality check'!$A235-1,'Quality check'!AI$1-1)),"")</f>
        <v/>
      </c>
      <c r="AJ235" s="202" t="str">
        <f ca="1">IF(AND(ISNUMBER($A235),ISNUMBER(AJ$1)),IF(OFFSET(CountryData!$A$1,'Quality check'!$A235-1,'Quality check'!AJ$1-1)=0,"",OFFSET(CountryData!$A$1,'Quality check'!$A235-1,'Quality check'!AJ$1-1)),"")</f>
        <v/>
      </c>
      <c r="AK235" s="202" t="str">
        <f ca="1">IF(AND(ISNUMBER($A235),ISNUMBER(AK$1)),IF(OFFSET(CountryData!$A$1,'Quality check'!$A235-1,'Quality check'!AK$1-1)=0,"",OFFSET(CountryData!$A$1,'Quality check'!$A235-1,'Quality check'!AK$1-1)),"")</f>
        <v/>
      </c>
      <c r="AL235" s="202" t="str">
        <f ca="1">IF(AND(ISNUMBER($A235),ISNUMBER(AL$1)),IF(OFFSET(CountryData!$A$1,'Quality check'!$A235-1,'Quality check'!AL$1-1)=0,"",OFFSET(CountryData!$A$1,'Quality check'!$A235-1,'Quality check'!AL$1-1)),"")</f>
        <v/>
      </c>
      <c r="AM235" s="202" t="str">
        <f ca="1">IF(AND(ISNUMBER($A235),ISNUMBER(AM$1)),IF(OFFSET(CountryData!$A$1,'Quality check'!$A235-1,'Quality check'!AM$1-1)=0,"",OFFSET(CountryData!$A$1,'Quality check'!$A235-1,'Quality check'!AM$1-1)),"")</f>
        <v/>
      </c>
      <c r="AN235" s="202" t="str">
        <f ca="1">IF(AND(ISNUMBER($A235),ISNUMBER(AN$1)),IF(OFFSET(CountryData!$A$1,'Quality check'!$A235-1,'Quality check'!AN$1-1)=0,"",OFFSET(CountryData!$A$1,'Quality check'!$A235-1,'Quality check'!AN$1-1)),"")</f>
        <v/>
      </c>
      <c r="AO235" s="203" t="str">
        <f ca="1">IF(AND(ISNUMBER($A235),ISNUMBER(AO$1)),IF(OFFSET(CountryData!$A$1,'Quality check'!$A235-1,'Quality check'!AO$1-1)=0,"",OFFSET(CountryData!$A$1,'Quality check'!$A235-1,'Quality check'!AO$1-1)),"")</f>
        <v/>
      </c>
      <c r="AP235" s="203" t="str">
        <f ca="1">IF(AND(ISNUMBER($A235),ISNUMBER(AP$1)),IF(OFFSET(CountryData!$A$1,'Quality check'!$A235-1,'Quality check'!AP$1-1)=0,"",OFFSET(CountryData!$A$1,'Quality check'!$A235-1,'Quality check'!AP$1-1)),"")</f>
        <v/>
      </c>
      <c r="AQ235" s="202" t="str">
        <f ca="1">IF(AND(ISNUMBER($A235),ISNUMBER(AQ$1)),IF(OFFSET(CountryData!$A$1,'Quality check'!$A235-1,'Quality check'!AQ$1-1)=0,"",OFFSET(CountryData!$A$1,'Quality check'!$A235-1,'Quality check'!AQ$1-1)),"")</f>
        <v/>
      </c>
      <c r="AR235" s="202" t="str">
        <f ca="1">IF(AND(ISNUMBER($A235),ISNUMBER(AR$1)),IF(OFFSET(CountryData!$A$1,'Quality check'!$A235-1,'Quality check'!AR$1-1)=0,"",OFFSET(CountryData!$A$1,'Quality check'!$A235-1,'Quality check'!AR$1-1)),"")</f>
        <v/>
      </c>
      <c r="AS235" s="202" t="str">
        <f ca="1">IF(AND(ISNUMBER($A235),ISNUMBER(AS$1)),IF(OFFSET(CountryData!$A$1,'Quality check'!$A235-1,'Quality check'!AS$1-1)=0,"",OFFSET(CountryData!$A$1,'Quality check'!$A235-1,'Quality check'!AS$1-1)),"")</f>
        <v/>
      </c>
      <c r="AT235" s="202" t="str">
        <f ca="1">IF(AND(ISNUMBER($A235),ISNUMBER(AT$1)),IF(OFFSET(CountryData!$A$1,'Quality check'!$A235-1,'Quality check'!AT$1-1)=0,"",OFFSET(CountryData!$A$1,'Quality check'!$A235-1,'Quality check'!AT$1-1)),"")</f>
        <v/>
      </c>
      <c r="AU235" s="202" t="str">
        <f ca="1">IF(AND(ISNUMBER($A235),ISNUMBER(AU$1)),IF(OFFSET(CountryData!$A$1,'Quality check'!$A235-1,'Quality check'!AU$1-1)=0,"",OFFSET(CountryData!$A$1,'Quality check'!$A235-1,'Quality check'!AU$1-1)),"")</f>
        <v/>
      </c>
      <c r="AV235" s="202" t="str">
        <f ca="1">IF(AND(ISNUMBER($A235),ISNUMBER(AV$1)),IF(OFFSET(CountryData!$A$1,'Quality check'!$A235-1,'Quality check'!AV$1-1)=0,"",OFFSET(CountryData!$A$1,'Quality check'!$A235-1,'Quality check'!AV$1-1)),"")</f>
        <v/>
      </c>
      <c r="AW235" s="203" t="str">
        <f ca="1">IF(AND(ISNUMBER($A235),ISNUMBER(AW$1)),IF(OFFSET(CountryData!$A$1,'Quality check'!$A235-1,'Quality check'!AW$1-1)=0,"",OFFSET(CountryData!$A$1,'Quality check'!$A235-1,'Quality check'!AW$1-1)),"")</f>
        <v/>
      </c>
      <c r="AX235" s="203" t="str">
        <f ca="1">IF(AND(ISNUMBER($A235),ISNUMBER(AX$1)),IF(OFFSET(CountryData!$A$1,'Quality check'!$A235-1,'Quality check'!AX$1-1)=0,"",OFFSET(CountryData!$A$1,'Quality check'!$A235-1,'Quality check'!AX$1-1)),"")</f>
        <v/>
      </c>
      <c r="AY235" s="202" t="str">
        <f ca="1">IF(AND(ISNUMBER($A235),ISNUMBER(AY$1)),IF(OFFSET(CountryData!$A$1,'Quality check'!$A235-1,'Quality check'!AY$1-1)=0,"",OFFSET(CountryData!$A$1,'Quality check'!$A235-1,'Quality check'!AY$1-1)),"")</f>
        <v/>
      </c>
      <c r="AZ235" s="202" t="str">
        <f ca="1">IF(AND(ISNUMBER($A235),ISNUMBER(AZ$1)),IF(OFFSET(CountryData!$A$1,'Quality check'!$A235-1,'Quality check'!AZ$1-1)=0,"",OFFSET(CountryData!$A$1,'Quality check'!$A235-1,'Quality check'!AZ$1-1)),"")</f>
        <v/>
      </c>
      <c r="BA235" s="202" t="str">
        <f ca="1">IF(AND(ISNUMBER($A235),ISNUMBER(BA$1)),IF(OFFSET(CountryData!$A$1,'Quality check'!$A235-1,'Quality check'!BA$1-1)=0,"",OFFSET(CountryData!$A$1,'Quality check'!$A235-1,'Quality check'!BA$1-1)),"")</f>
        <v/>
      </c>
      <c r="BB235" s="202" t="str">
        <f ca="1">IF(AND(ISNUMBER($A235),ISNUMBER(BB$1)),IF(OFFSET(CountryData!$A$1,'Quality check'!$A235-1,'Quality check'!BB$1-1)=0,"",OFFSET(CountryData!$A$1,'Quality check'!$A235-1,'Quality check'!BB$1-1)),"")</f>
        <v/>
      </c>
      <c r="BC235" s="202" t="str">
        <f ca="1">IF(AND(ISNUMBER($A235),ISNUMBER(BC$1)),IF(OFFSET(CountryData!$A$1,'Quality check'!$A235-1,'Quality check'!BC$1-1)=0,"",OFFSET(CountryData!$A$1,'Quality check'!$A235-1,'Quality check'!BC$1-1)),"")</f>
        <v/>
      </c>
      <c r="BD235" s="313" t="str">
        <f ca="1">IF(AND(ISNUMBER($A235),ISNUMBER(BD$1)),IF(OFFSET(CountryData!$A$1,'Quality check'!$A235-1,'Quality check'!BD$1-1)=0,"",OFFSET(CountryData!$A$1,'Quality check'!$A235-1,'Quality check'!BD$1-1)),"")</f>
        <v/>
      </c>
      <c r="BE235" s="313" t="str">
        <f ca="1">IF(AND(ISNUMBER($A235),ISNUMBER(BE$1)),IF(OFFSET(CountryData!$A$1,'Quality check'!$A235-1,'Quality check'!BE$1-1)=0,"",OFFSET(CountryData!$A$1,'Quality check'!$A235-1,'Quality check'!BE$1-1)),"")</f>
        <v/>
      </c>
      <c r="BF235" s="313" t="str">
        <f ca="1">IF(AND(ISNUMBER($A235),ISNUMBER(BF$1)),IF(OFFSET(CountryData!$A$1,'Quality check'!$A235-1,'Quality check'!BF$1-1)=0,"",OFFSET(CountryData!$A$1,'Quality check'!$A235-1,'Quality check'!BF$1-1)),"")</f>
        <v/>
      </c>
      <c r="BG235" s="203" t="str">
        <f ca="1">IF(AND(ISNUMBER($A235),ISNUMBER(BG$1)),IF(OFFSET(CountryData!$A$1,'Quality check'!$A235-1,'Quality check'!BG$1-1)=0,"",OFFSET(CountryData!$A$1,'Quality check'!$A235-1,'Quality check'!BG$1-1)),"")</f>
        <v/>
      </c>
      <c r="BH235" s="202" t="str">
        <f ca="1">IF(AND(ISNUMBER($A235),ISNUMBER(BH$1)),IF(OFFSET(CountryData!$A$1,'Quality check'!$A235-1,'Quality check'!BH$1-1)=0,"",OFFSET(CountryData!$A$1,'Quality check'!$A235-1,'Quality check'!BH$1-1)),"")</f>
        <v/>
      </c>
      <c r="BI235" s="203" t="str">
        <f ca="1">IF(AND(ISNUMBER($A235),ISNUMBER(BI$1)),IF(OFFSET(CountryData!$A$1,'Quality check'!$A235-1,'Quality check'!BI$1-1)=0,"",OFFSET(CountryData!$A$1,'Quality check'!$A235-1,'Quality check'!BI$1-1)),"")</f>
        <v/>
      </c>
      <c r="BJ235" s="202" t="str">
        <f ca="1">IF(AND(ISNUMBER($A235),ISNUMBER(BJ$1)),IF(OFFSET(CountryData!$A$1,'Quality check'!$A235-1,'Quality check'!BJ$1-1)=0,"",OFFSET(CountryData!$A$1,'Quality check'!$A235-1,'Quality check'!BJ$1-1)),"")</f>
        <v/>
      </c>
      <c r="BK235" s="202" t="str">
        <f ca="1">IF(AND(ISNUMBER($A235),ISNUMBER(BK$1)),IF(OFFSET(CountryData!$A$1,'Quality check'!$A235-1,'Quality check'!BK$1-1)=0,"",OFFSET(CountryData!$A$1,'Quality check'!$A235-1,'Quality check'!BK$1-1)),"")</f>
        <v/>
      </c>
      <c r="BL235" s="308" t="str">
        <f ca="1">IF(AND(ISNUMBER($A235),ISNUMBER(BL$1)),IF(OFFSET(CountryData!$A$1,'Quality check'!$A235-1,'Quality check'!BL$1-1)=0,"",OFFSET(CountryData!$A$1,'Quality check'!$A235-1,'Quality check'!BL$1-1)),"")</f>
        <v/>
      </c>
      <c r="BM235" s="308" t="str">
        <f ca="1">IF(AND(ISNUMBER($A235),ISNUMBER(BM$1)),IF(OFFSET(CountryData!$A$1,'Quality check'!$A235-1,'Quality check'!BM$1-1)=0,"",OFFSET(CountryData!$A$1,'Quality check'!$A235-1,'Quality check'!BM$1-1)),"")</f>
        <v/>
      </c>
      <c r="BN235" s="308" t="str">
        <f ca="1">IF(AND(ISNUMBER($A235),ISNUMBER(BN$1)),IF(OFFSET(CountryData!$A$1,'Quality check'!$A235-1,'Quality check'!BN$1-1)=0,"",OFFSET(CountryData!$A$1,'Quality check'!$A235-1,'Quality check'!BN$1-1)),"")</f>
        <v/>
      </c>
      <c r="BO235" s="308" t="str">
        <f ca="1">IF(AND(ISNUMBER($A235),ISNUMBER(BO$1)),IF(OFFSET(CountryData!$A$1,'Quality check'!$A235-1,'Quality check'!BO$1-1)=0,"",OFFSET(CountryData!$A$1,'Quality check'!$A235-1,'Quality check'!BO$1-1)),"")</f>
        <v/>
      </c>
      <c r="BP235" s="308" t="str">
        <f ca="1">IF(AND(ISNUMBER($A235),ISNUMBER(BP$1)),IF(OFFSET(CountryData!$A$1,'Quality check'!$A235-1,'Quality check'!BP$1-1)=0,"",OFFSET(CountryData!$A$1,'Quality check'!$A235-1,'Quality check'!BP$1-1)),"")</f>
        <v/>
      </c>
      <c r="BQ235" s="308" t="str">
        <f ca="1">IF(AND(ISNUMBER($A235),ISNUMBER(BQ$1)),IF(OFFSET(CountryData!$A$1,'Quality check'!$A235-1,'Quality check'!BQ$1-1)=0,"",OFFSET(CountryData!$A$1,'Quality check'!$A235-1,'Quality check'!BQ$1-1)),"")</f>
        <v/>
      </c>
      <c r="BR235" s="308" t="str">
        <f ca="1">IF(AND(ISNUMBER($A235),ISNUMBER(BR$1)),IF(OFFSET(CountryData!$A$1,'Quality check'!$A235-1,'Quality check'!BR$1-1)=0,"",OFFSET(CountryData!$A$1,'Quality check'!$A235-1,'Quality check'!BR$1-1)),"")</f>
        <v/>
      </c>
      <c r="BS235" s="308" t="str">
        <f ca="1">IF(AND(ISNUMBER($A235),ISNUMBER(BS$1)),IF(OFFSET(CountryData!$A$1,'Quality check'!$A235-1,'Quality check'!BS$1-1)=0,"",OFFSET(CountryData!$A$1,'Quality check'!$A235-1,'Quality check'!BS$1-1)),"")</f>
        <v/>
      </c>
      <c r="BT235" s="308" t="str">
        <f ca="1">IF(AND(ISNUMBER($A235),ISNUMBER(BT$1)),IF(OFFSET(CountryData!$A$1,'Quality check'!$A235-1,'Quality check'!BT$1-1)=0,"",OFFSET(CountryData!$A$1,'Quality check'!$A235-1,'Quality check'!BT$1-1)),"")</f>
        <v/>
      </c>
      <c r="BU235" s="308" t="str">
        <f ca="1">IF(AND(ISNUMBER($A235),ISNUMBER(BU$1)),IF(OFFSET(CountryData!$A$1,'Quality check'!$A235-1,'Quality check'!BU$1-1)=0,"",OFFSET(CountryData!$A$1,'Quality check'!$A235-1,'Quality check'!BU$1-1)),"")</f>
        <v/>
      </c>
      <c r="BV235" s="308" t="str">
        <f ca="1">IF(AND(ISNUMBER($A235),ISNUMBER(BV$1)),IF(OFFSET(CountryData!$A$1,'Quality check'!$A235-1,'Quality check'!BV$1-1)=0,"",OFFSET(CountryData!$A$1,'Quality check'!$A235-1,'Quality check'!BV$1-1)),"")</f>
        <v/>
      </c>
      <c r="BW235" s="308" t="str">
        <f ca="1">IF(AND(ISNUMBER($A235),ISNUMBER(BW$1)),IF(OFFSET(CountryData!$A$1,'Quality check'!$A235-1,'Quality check'!BW$1-1)=0,"",OFFSET(CountryData!$A$1,'Quality check'!$A235-1,'Quality check'!BW$1-1)),"")</f>
        <v/>
      </c>
      <c r="BX235" s="202" t="str">
        <f ca="1">IF(AND(ISNUMBER($A235),ISNUMBER(BX$1)),IF(OFFSET(CountryData!$A$1,'Quality check'!$A235-1,'Quality check'!BX$1-1)=0,"",OFFSET(CountryData!$A$1,'Quality check'!$A235-1,'Quality check'!BX$1-1)),"")</f>
        <v/>
      </c>
      <c r="BY235" s="308" t="str">
        <f ca="1">IF(AND(ISNUMBER($A235),ISNUMBER(BY$1)),IF(OFFSET(CountryData!$A$1,'Quality check'!$A235-1,'Quality check'!BY$1-1)=0,"",OFFSET(CountryData!$A$1,'Quality check'!$A235-1,'Quality check'!BY$1-1)),"")</f>
        <v/>
      </c>
      <c r="BZ235" s="308" t="str">
        <f ca="1">IF(AND(ISNUMBER($A235),ISNUMBER(BZ$1)),IF(OFFSET(CountryData!$A$1,'Quality check'!$A235-1,'Quality check'!BZ$1-1)=0,"",OFFSET(CountryData!$A$1,'Quality check'!$A235-1,'Quality check'!BZ$1-1)),"")</f>
        <v/>
      </c>
      <c r="CA235" s="308" t="str">
        <f ca="1">IF(AND(ISNUMBER($A235),ISNUMBER(CA$1)),IF(OFFSET(CountryData!$A$1,'Quality check'!$A235-1,'Quality check'!CA$1-1)=0,"",OFFSET(CountryData!$A$1,'Quality check'!$A235-1,'Quality check'!CA$1-1)),"")</f>
        <v/>
      </c>
      <c r="CB235" s="308" t="str">
        <f ca="1">IF(AND(ISNUMBER($A235),ISNUMBER(CB$1)),IF(OFFSET(CountryData!$A$1,'Quality check'!$A235-1,'Quality check'!CB$1-1)=0,"",OFFSET(CountryData!$A$1,'Quality check'!$A235-1,'Quality check'!CB$1-1)),"")</f>
        <v/>
      </c>
      <c r="CC235" s="308" t="str">
        <f ca="1">IF(AND(ISNUMBER($A235),ISNUMBER(CC$1)),IF(OFFSET(CountryData!$A$1,'Quality check'!$A235-1,'Quality check'!CC$1-1)=0,"",OFFSET(CountryData!$A$1,'Quality check'!$A235-1,'Quality check'!CC$1-1)),"")</f>
        <v/>
      </c>
      <c r="CD235" s="308" t="str">
        <f ca="1">IF(AND(ISNUMBER($A235),ISNUMBER(CD$1)),IF(OFFSET(CountryData!$A$1,'Quality check'!$A235-1,'Quality check'!CD$1-1)=0,"",OFFSET(CountryData!$A$1,'Quality check'!$A235-1,'Quality check'!CD$1-1)),"")</f>
        <v/>
      </c>
      <c r="CE235" s="308" t="str">
        <f ca="1">IF(AND(ISNUMBER($A235),ISNUMBER(CE$1)),IF(OFFSET(CountryData!$A$1,'Quality check'!$A235-1,'Quality check'!CE$1-1)=0,"",OFFSET(CountryData!$A$1,'Quality check'!$A235-1,'Quality check'!CE$1-1)),"")</f>
        <v/>
      </c>
      <c r="CF235" s="308" t="str">
        <f ca="1">IF(AND(ISNUMBER($A235),ISNUMBER(CF$1)),IF(OFFSET(CountryData!$A$1,'Quality check'!$A235-1,'Quality check'!CF$1-1)=0,"",OFFSET(CountryData!$A$1,'Quality check'!$A235-1,'Quality check'!CF$1-1)),"")</f>
        <v/>
      </c>
      <c r="CG235" s="308" t="str">
        <f ca="1">IF(AND(ISNUMBER($A235),ISNUMBER(CG$1)),IF(OFFSET(CountryData!$A$1,'Quality check'!$A235-1,'Quality check'!CG$1-1)=0,"",OFFSET(CountryData!$A$1,'Quality check'!$A235-1,'Quality check'!CG$1-1)),"")</f>
        <v/>
      </c>
      <c r="CH235" s="308" t="str">
        <f ca="1">IF(AND(ISNUMBER($A235),ISNUMBER(CH$1)),IF(OFFSET(CountryData!$A$1,'Quality check'!$A235-1,'Quality check'!CH$1-1)=0,"",OFFSET(CountryData!$A$1,'Quality check'!$A235-1,'Quality check'!CH$1-1)),"")</f>
        <v/>
      </c>
      <c r="CI235" s="308" t="str">
        <f ca="1">IF(AND(ISNUMBER($A235),ISNUMBER(CI$1)),IF(OFFSET(CountryData!$A$1,'Quality check'!$A235-1,'Quality check'!CI$1-1)=0,"",OFFSET(CountryData!$A$1,'Quality check'!$A235-1,'Quality check'!CI$1-1)),"")</f>
        <v/>
      </c>
      <c r="CJ235" s="308" t="str">
        <f ca="1">IF(AND(ISNUMBER($A235),ISNUMBER(CJ$1)),IF(OFFSET(CountryData!$A$1,'Quality check'!$A235-1,'Quality check'!CJ$1-1)=0,"",OFFSET(CountryData!$A$1,'Quality check'!$A235-1,'Quality check'!CJ$1-1)),"")</f>
        <v/>
      </c>
      <c r="CK235" s="202" t="str">
        <f ca="1">IF(AND(ISNUMBER($A235),ISNUMBER(CK$1)),IF(OFFSET(CountryData!$A$1,'Quality check'!$A235-1,'Quality check'!CK$1-1)=0,"",OFFSET(CountryData!$A$1,'Quality check'!$A235-1,'Quality check'!CK$1-1)),"")</f>
        <v/>
      </c>
      <c r="CL235" s="308" t="str">
        <f ca="1">IF(AND(ISNUMBER($A235),ISNUMBER(CL$1)),IF(OFFSET(CountryData!$A$1,'Quality check'!$A235-1,'Quality check'!CL$1-1)=0,"",OFFSET(CountryData!$A$1,'Quality check'!$A235-1,'Quality check'!CL$1-1)),"")</f>
        <v/>
      </c>
      <c r="CM235" s="308" t="str">
        <f ca="1">IF(AND(ISNUMBER($A235),ISNUMBER(CM$1)),IF(OFFSET(CountryData!$A$1,'Quality check'!$A235-1,'Quality check'!CM$1-1)=0,"",OFFSET(CountryData!$A$1,'Quality check'!$A235-1,'Quality check'!CM$1-1)),"")</f>
        <v/>
      </c>
      <c r="CN235" s="308" t="str">
        <f ca="1">IF(AND(ISNUMBER($A235),ISNUMBER(CN$1)),IF(OFFSET(CountryData!$A$1,'Quality check'!$A235-1,'Quality check'!CN$1-1)=0,"",OFFSET(CountryData!$A$1,'Quality check'!$A235-1,'Quality check'!CN$1-1)),"")</f>
        <v/>
      </c>
      <c r="CO235" s="308" t="str">
        <f ca="1">IF(AND(ISNUMBER($A235),ISNUMBER(CO$1)),IF(OFFSET(CountryData!$A$1,'Quality check'!$A235-1,'Quality check'!CO$1-1)=0,"",OFFSET(CountryData!$A$1,'Quality check'!$A235-1,'Quality check'!CO$1-1)),"")</f>
        <v/>
      </c>
      <c r="CP235" s="308" t="str">
        <f ca="1">IF(AND(ISNUMBER($A235),ISNUMBER(CP$1)),IF(OFFSET(CountryData!$A$1,'Quality check'!$A235-1,'Quality check'!CP$1-1)=0,"",OFFSET(CountryData!$A$1,'Quality check'!$A235-1,'Quality check'!CP$1-1)),"")</f>
        <v/>
      </c>
      <c r="CQ235" s="308" t="str">
        <f ca="1">IF(AND(ISNUMBER($A235),ISNUMBER(CQ$1)),IF(OFFSET(CountryData!$A$1,'Quality check'!$A235-1,'Quality check'!CQ$1-1)=0,"",OFFSET(CountryData!$A$1,'Quality check'!$A235-1,'Quality check'!CQ$1-1)),"")</f>
        <v/>
      </c>
      <c r="CR235" s="203" t="str">
        <f ca="1">IF(AND(ISNUMBER($A235),ISNUMBER(CR$1)),IF(OFFSET(CountryData!$A$1,'Quality check'!$A235-1,'Quality check'!CR$1-1)=0,"",OFFSET(CountryData!$A$1,'Quality check'!$A235-1,'Quality check'!CR$1-1)),"")</f>
        <v/>
      </c>
      <c r="CS235" s="203" t="str">
        <f ca="1">IF(AND(ISNUMBER($A235),ISNUMBER(CS$1)),IF(OFFSET(CountryData!$A$1,'Quality check'!$A235-1,'Quality check'!CS$1-1)=0,"",OFFSET(CountryData!$A$1,'Quality check'!$A235-1,'Quality check'!CS$1-1)),"")</f>
        <v/>
      </c>
      <c r="CT235" s="203" t="str">
        <f ca="1">IF(AND(ISNUMBER($A235),ISNUMBER(CT$1)),IF(OFFSET(CountryData!$A$1,'Quality check'!$A235-1,'Quality check'!CT$1-1)=0,"",OFFSET(CountryData!$A$1,'Quality check'!$A235-1,'Quality check'!CT$1-1)),"")</f>
        <v/>
      </c>
      <c r="CU235" s="203" t="str">
        <f ca="1">IF(AND(ISNUMBER($A235),ISNUMBER(CU$1)),IF(OFFSET(CountryData!$A$1,'Quality check'!$A235-1,'Quality check'!CU$1-1)=0,"",OFFSET(CountryData!$A$1,'Quality check'!$A235-1,'Quality check'!CU$1-1)),"")</f>
        <v/>
      </c>
      <c r="CV235" s="203" t="str">
        <f ca="1">IF(AND(ISNUMBER($A235),ISNUMBER(CV$1)),IF(OFFSET(CountryData!$A$1,'Quality check'!$A235-1,'Quality check'!CV$1-1)=0,"",OFFSET(CountryData!$A$1,'Quality check'!$A235-1,'Quality check'!CV$1-1)),"")</f>
        <v/>
      </c>
      <c r="CW235" s="203" t="str">
        <f ca="1">IF(AND(ISNUMBER($A235),ISNUMBER(CW$1)),IF(OFFSET(CountryData!$A$1,'Quality check'!$A235-1,'Quality check'!CW$1-1)=0,"",OFFSET(CountryData!$A$1,'Quality check'!$A235-1,'Quality check'!CW$1-1)),"")</f>
        <v/>
      </c>
      <c r="CX235" s="203" t="str">
        <f ca="1">IF(AND(ISNUMBER($A235),ISNUMBER(CX$1)),IF(OFFSET(CountryData!$A$1,'Quality check'!$A235-1,'Quality check'!CX$1-1)=0,"",OFFSET(CountryData!$A$1,'Quality check'!$A235-1,'Quality check'!CX$1-1)),"")</f>
        <v/>
      </c>
      <c r="CY235" s="203" t="str">
        <f ca="1">IF(AND(ISNUMBER($A235),ISNUMBER(CY$1)),IF(OFFSET(CountryData!$A$1,'Quality check'!$A235-1,'Quality check'!CY$1-1)=0,"",OFFSET(CountryData!$A$1,'Quality check'!$A235-1,'Quality check'!CY$1-1)),"")</f>
        <v/>
      </c>
      <c r="CZ235" s="308" t="str">
        <f ca="1">IF(AND(ISNUMBER($A235),ISNUMBER(CZ$1)),IF(OFFSET(CountryData!$A$1,'Quality check'!$A235-1,'Quality check'!CZ$1-1)=0,"",OFFSET(CountryData!$A$1,'Quality check'!$A235-1,'Quality check'!CZ$1-1)),"")</f>
        <v/>
      </c>
      <c r="DA235" s="308" t="str">
        <f ca="1">IF(AND(ISNUMBER($A235),ISNUMBER(DA$1)),IF(OFFSET(CountryData!$A$1,'Quality check'!$A235-1,'Quality check'!DA$1-1)=0,"",OFFSET(CountryData!$A$1,'Quality check'!$A235-1,'Quality check'!DA$1-1)),"")</f>
        <v/>
      </c>
      <c r="DB235" s="202" t="str">
        <f ca="1">IF(AND(ISNUMBER($A235),ISNUMBER(DB$1)),IF(OFFSET(CountryData!$A$1,'Quality check'!$A235-1,'Quality check'!DB$1-1)=0,"",OFFSET(CountryData!$A$1,'Quality check'!$A235-1,'Quality check'!DB$1-1)),"")</f>
        <v/>
      </c>
      <c r="DC235" s="308" t="str">
        <f ca="1">IF(AND(ISNUMBER($A235),ISNUMBER(DC$1)),IF(OFFSET(CountryData!$A$1,'Quality check'!$A235-1,'Quality check'!DC$1-1)=0,"",OFFSET(CountryData!$A$1,'Quality check'!$A235-1,'Quality check'!DC$1-1)),"")</f>
        <v/>
      </c>
      <c r="DD235" s="308" t="str">
        <f ca="1">IF(AND(ISNUMBER($A235),ISNUMBER(DD$1)),IF(OFFSET(CountryData!$A$1,'Quality check'!$A235-1,'Quality check'!DD$1-1)=0,"",OFFSET(CountryData!$A$1,'Quality check'!$A235-1,'Quality check'!DD$1-1)),"")</f>
        <v/>
      </c>
      <c r="DE235" s="202" t="str">
        <f ca="1">IF(AND(ISNUMBER($A235),ISNUMBER(DE$1)),IF(OFFSET(CountryData!$A$1,'Quality check'!$A235-1,'Quality check'!DE$1-1)=0,"",OFFSET(CountryData!$A$1,'Quality check'!$A235-1,'Quality check'!DE$1-1)),"")</f>
        <v/>
      </c>
      <c r="DF235" s="203" t="str">
        <f ca="1">IF(AND(ISNUMBER($A235),ISNUMBER(DF$1)),IF(OFFSET(CountryData!$A$1,'Quality check'!$A235-1,'Quality check'!DF$1-1)=0,"",OFFSET(CountryData!$A$1,'Quality check'!$A235-1,'Quality check'!DF$1-1)),"")</f>
        <v/>
      </c>
      <c r="DG235" s="308" t="str">
        <f ca="1">IF(AND(ISNUMBER($A235),ISNUMBER(DG$1)),IF(OFFSET(CountryData!$A$1,'Quality check'!$A235-1,'Quality check'!DG$1-1)=0,"",OFFSET(CountryData!$A$1,'Quality check'!$A235-1,'Quality check'!DG$1-1)),"")</f>
        <v/>
      </c>
      <c r="DH235" s="203" t="str">
        <f ca="1">IF(AND(ISNUMBER($A235),ISNUMBER(DH$1)),IF(OFFSET(CountryData!$A$1,'Quality check'!$A235-1,'Quality check'!DH$1-1)=0,"",OFFSET(CountryData!$A$1,'Quality check'!$A235-1,'Quality check'!DH$1-1)),"")</f>
        <v/>
      </c>
      <c r="DI235" s="308" t="str">
        <f ca="1">IF(AND(ISNUMBER($A235),ISNUMBER(DI$1)),IF(OFFSET(CountryData!$A$1,'Quality check'!$A235-1,'Quality check'!DI$1-1)=0,"",OFFSET(CountryData!$A$1,'Quality check'!$A235-1,'Quality check'!DI$1-1)),"")</f>
        <v/>
      </c>
      <c r="DJ235" s="308" t="str">
        <f ca="1">IF(AND(ISNUMBER($A235),ISNUMBER(DJ$1)),IF(OFFSET(CountryData!$A$1,'Quality check'!$A235-1,'Quality check'!DJ$1-1)=0,"",OFFSET(CountryData!$A$1,'Quality check'!$A235-1,'Quality check'!DJ$1-1)),"")</f>
        <v/>
      </c>
      <c r="DK235" s="203" t="str">
        <f ca="1">IF(AND(ISNUMBER($A235),ISNUMBER(DK$1)),IF(OFFSET(CountryData!$A$1,'Quality check'!$A235-1,'Quality check'!DK$1-1)=0,"",OFFSET(CountryData!$A$1,'Quality check'!$A235-1,'Quality check'!DK$1-1)),"")</f>
        <v/>
      </c>
      <c r="DL235" s="203" t="str">
        <f ca="1">IF(AND(ISNUMBER($A235),ISNUMBER(DL$1)),IF(OFFSET(CountryData!$A$1,'Quality check'!$A235-1,'Quality check'!DL$1-1)=0,"",OFFSET(CountryData!$A$1,'Quality check'!$A235-1,'Quality check'!DL$1-1)),"")</f>
        <v/>
      </c>
      <c r="DM235" s="203" t="str">
        <f ca="1">IF(AND(ISNUMBER($A235),ISNUMBER(DM$1)),IF(OFFSET(CountryData!$A$1,'Quality check'!$A235-1,'Quality check'!DM$1-1)=0,"",OFFSET(CountryData!$A$1,'Quality check'!$A235-1,'Quality check'!DM$1-1)),"")</f>
        <v/>
      </c>
      <c r="DN235" s="203" t="str">
        <f ca="1">IF(AND(ISNUMBER($A235),ISNUMBER(DN$1)),IF(OFFSET(CountryData!$A$1,'Quality check'!$A235-1,'Quality check'!DN$1-1)=0,"",OFFSET(CountryData!$A$1,'Quality check'!$A235-1,'Quality check'!DN$1-1)),"")</f>
        <v/>
      </c>
      <c r="DO235" t="str">
        <f ca="1">IF(AND(ISNUMBER($A235),ISNUMBER(DO$1)),IF(OFFSET(CountryData!$A$1,'Quality check'!$A235-1,'Quality check'!DO$1-1)=0,"",OFFSET(CountryData!$A$1,'Quality check'!$A235-1,'Quality check'!DO$1-1)),"")</f>
        <v/>
      </c>
      <c r="DP235" t="str">
        <f ca="1">IF(AND(ISNUMBER($A235),ISNUMBER(DP$1)),IF(OFFSET(CountryData!$A$1,'Quality check'!$A235-1,'Quality check'!DP$1-1)=0,"",OFFSET(CountryData!$A$1,'Quality check'!$A235-1,'Quality check'!DP$1-1)),"")</f>
        <v/>
      </c>
      <c r="EF235" t="str">
        <f t="shared" si="20"/>
        <v/>
      </c>
      <c r="EG235" t="str">
        <f t="shared" si="21"/>
        <v/>
      </c>
      <c r="EH235" t="str">
        <f t="shared" si="19"/>
        <v/>
      </c>
    </row>
    <row r="236" spans="1:138" x14ac:dyDescent="0.25">
      <c r="A236" s="114" t="str">
        <f>IF(ISNUMBER(MATCH(C236,CountryData!$EM:$EM,0)),MATCH(C236,CountryData!$EM:$EM,0),"")</f>
        <v/>
      </c>
      <c r="F236" s="203" t="str">
        <f ca="1">IF(AND(ISNUMBER($A236),ISNUMBER(F$1)),IF(OFFSET(CountryData!$A$1,'Quality check'!$A236-1,'Quality check'!F$1-1)=0,"",OFFSET(CountryData!$A$1,'Quality check'!$A236-1,'Quality check'!F$1-1)),"")</f>
        <v/>
      </c>
      <c r="G236" s="203" t="str">
        <f ca="1">IF(AND(ISNUMBER($A236),ISNUMBER(G$1)),IF(OFFSET(CountryData!$A$1,'Quality check'!$A236-1,'Quality check'!G$1-1)=0,"",OFFSET(CountryData!$A$1,'Quality check'!$A236-1,'Quality check'!G$1-1)),"")</f>
        <v/>
      </c>
      <c r="H236" s="202" t="str">
        <f ca="1">IF(AND(ISNUMBER($A236),ISNUMBER(H$1)),IF(OFFSET(CountryData!$A$1,'Quality check'!$A236-1,'Quality check'!H$1-1)=0,"",OFFSET(CountryData!$A$1,'Quality check'!$A236-1,'Quality check'!H$1-1)),"")</f>
        <v/>
      </c>
      <c r="I236" s="202" t="str">
        <f ca="1">IF(AND(ISNUMBER($A236),ISNUMBER(I$1)),IF(OFFSET(CountryData!$A$1,'Quality check'!$A236-1,'Quality check'!I$1-1)=0,"",OFFSET(CountryData!$A$1,'Quality check'!$A236-1,'Quality check'!I$1-1)),"")</f>
        <v/>
      </c>
      <c r="J236" s="203" t="str">
        <f ca="1">IF(AND(ISNUMBER($A236),ISNUMBER(J$1)),IF(OFFSET(CountryData!$A$1,'Quality check'!$A236-1,'Quality check'!J$1-1)=0,"",OFFSET(CountryData!$A$1,'Quality check'!$A236-1,'Quality check'!J$1-1)),"")</f>
        <v/>
      </c>
      <c r="K236" s="203" t="str">
        <f ca="1">IF(AND(ISNUMBER($A236),ISNUMBER(K$1)),IF(OFFSET(CountryData!$A$1,'Quality check'!$A236-1,'Quality check'!K$1-1)=0,"",OFFSET(CountryData!$A$1,'Quality check'!$A236-1,'Quality check'!K$1-1)),"")</f>
        <v/>
      </c>
      <c r="L236" s="203" t="str">
        <f ca="1">IF(AND(ISNUMBER($A236),ISNUMBER(L$1)),IF(OFFSET(CountryData!$A$1,'Quality check'!$A236-1,'Quality check'!L$1-1)=0,"",OFFSET(CountryData!$A$1,'Quality check'!$A236-1,'Quality check'!L$1-1)),"")</f>
        <v/>
      </c>
      <c r="M236" s="203" t="str">
        <f ca="1">IF(AND(ISNUMBER($A236),ISNUMBER(M$1)),IF(OFFSET(CountryData!$A$1,'Quality check'!$A236-1,'Quality check'!M$1-1)=0,"",OFFSET(CountryData!$A$1,'Quality check'!$A236-1,'Quality check'!M$1-1)),"")</f>
        <v/>
      </c>
      <c r="N236" s="203" t="str">
        <f ca="1">IF(AND(ISNUMBER($A236),ISNUMBER(N$1)),IF(OFFSET(CountryData!$A$1,'Quality check'!$A236-1,'Quality check'!N$1-1)=0,"",OFFSET(CountryData!$A$1,'Quality check'!$A236-1,'Quality check'!N$1-1)),"")</f>
        <v/>
      </c>
      <c r="O236" s="203" t="str">
        <f ca="1">IF(AND(ISNUMBER($A236),ISNUMBER(O$1)),IF(OFFSET(CountryData!$A$1,'Quality check'!$A236-1,'Quality check'!O$1-1)=0,"",OFFSET(CountryData!$A$1,'Quality check'!$A236-1,'Quality check'!O$1-1)),"")</f>
        <v/>
      </c>
      <c r="P236" s="203" t="str">
        <f ca="1">IF(AND(ISNUMBER($A236),ISNUMBER(P$1)),IF(OFFSET(CountryData!$A$1,'Quality check'!$A236-1,'Quality check'!P$1-1)=0,"",OFFSET(CountryData!$A$1,'Quality check'!$A236-1,'Quality check'!P$1-1)),"")</f>
        <v/>
      </c>
      <c r="Q236" s="203" t="str">
        <f ca="1">IF(AND(ISNUMBER($A236),ISNUMBER(Q$1)),IF(OFFSET(CountryData!$A$1,'Quality check'!$A236-1,'Quality check'!Q$1-1)=0,"",OFFSET(CountryData!$A$1,'Quality check'!$A236-1,'Quality check'!Q$1-1)),"")</f>
        <v/>
      </c>
      <c r="R236" s="203" t="str">
        <f ca="1">IF(AND(ISNUMBER($A236),ISNUMBER(R$1)),IF(OFFSET(CountryData!$A$1,'Quality check'!$A236-1,'Quality check'!R$1-1)=0,"",OFFSET(CountryData!$A$1,'Quality check'!$A236-1,'Quality check'!R$1-1)),"")</f>
        <v/>
      </c>
      <c r="S236" s="203" t="str">
        <f ca="1">IF(AND(ISNUMBER($A236),ISNUMBER(S$1)),IF(OFFSET(CountryData!$A$1,'Quality check'!$A236-1,'Quality check'!S$1-1)=0,"",OFFSET(CountryData!$A$1,'Quality check'!$A236-1,'Quality check'!S$1-1)),"")</f>
        <v/>
      </c>
      <c r="T236" s="202" t="str">
        <f ca="1">IF(AND(ISNUMBER($A236),ISNUMBER(T$1)),IF(OFFSET(CountryData!$A$1,'Quality check'!$A236-1,'Quality check'!T$1-1)=0,"",OFFSET(CountryData!$A$1,'Quality check'!$A236-1,'Quality check'!T$1-1)),"")</f>
        <v/>
      </c>
      <c r="U236" s="203" t="str">
        <f ca="1">IF(AND(ISNUMBER($A236),ISNUMBER(U$1)),IF(OFFSET(CountryData!$A$1,'Quality check'!$A236-1,'Quality check'!U$1-1)=0,"",OFFSET(CountryData!$A$1,'Quality check'!$A236-1,'Quality check'!U$1-1)),"")</f>
        <v/>
      </c>
      <c r="V236" s="203" t="str">
        <f ca="1">IF(AND(ISNUMBER($A236),ISNUMBER(V$1)),IF(OFFSET(CountryData!$A$1,'Quality check'!$A236-1,'Quality check'!V$1-1)=0,"",OFFSET(CountryData!$A$1,'Quality check'!$A236-1,'Quality check'!V$1-1)),"")</f>
        <v/>
      </c>
      <c r="W236" s="202" t="str">
        <f ca="1">IF(AND(ISNUMBER($A236),ISNUMBER(W$1)),IF(OFFSET(CountryData!$A$1,'Quality check'!$A236-1,'Quality check'!W$1-1)=0,"",OFFSET(CountryData!$A$1,'Quality check'!$A236-1,'Quality check'!W$1-1)),"")</f>
        <v/>
      </c>
      <c r="X236" s="202" t="str">
        <f ca="1">IF(AND(ISNUMBER($A236),ISNUMBER(X$1)),IF(OFFSET(CountryData!$A$1,'Quality check'!$A236-1,'Quality check'!X$1-1)=0,"",OFFSET(CountryData!$A$1,'Quality check'!$A236-1,'Quality check'!X$1-1)),"")</f>
        <v/>
      </c>
      <c r="Y236" s="202" t="str">
        <f ca="1">IF(AND(ISNUMBER($A236),ISNUMBER(Y$1)),IF(OFFSET(CountryData!$A$1,'Quality check'!$A236-1,'Quality check'!Y$1-1)=0,"",OFFSET(CountryData!$A$1,'Quality check'!$A236-1,'Quality check'!Y$1-1)),"")</f>
        <v/>
      </c>
      <c r="Z236" s="202" t="str">
        <f ca="1">IF(AND(ISNUMBER($A236),ISNUMBER(Z$1)),IF(OFFSET(CountryData!$A$1,'Quality check'!$A236-1,'Quality check'!Z$1-1)=0,"",OFFSET(CountryData!$A$1,'Quality check'!$A236-1,'Quality check'!Z$1-1)),"")</f>
        <v/>
      </c>
      <c r="AA236" s="203" t="str">
        <f ca="1">IF(AND(ISNUMBER($A236),ISNUMBER(AA$1)),IF(OFFSET(CountryData!$A$1,'Quality check'!$A236-1,'Quality check'!AA$1-1)=0,"",OFFSET(CountryData!$A$1,'Quality check'!$A236-1,'Quality check'!AA$1-1)),"")</f>
        <v/>
      </c>
      <c r="AB236" s="203" t="str">
        <f ca="1">IF(AND(ISNUMBER($A236),ISNUMBER(AB$1)),IF(OFFSET(CountryData!$A$1,'Quality check'!$A236-1,'Quality check'!AB$1-1)=0,"",OFFSET(CountryData!$A$1,'Quality check'!$A236-1,'Quality check'!AB$1-1)),"")</f>
        <v/>
      </c>
      <c r="AC236" s="203" t="str">
        <f ca="1">IF(AND(ISNUMBER($A236),ISNUMBER(AC$1)),IF(OFFSET(CountryData!$A$1,'Quality check'!$A236-1,'Quality check'!AC$1-1)=0,"",OFFSET(CountryData!$A$1,'Quality check'!$A236-1,'Quality check'!AC$1-1)),"")</f>
        <v/>
      </c>
      <c r="AD236" s="203" t="str">
        <f ca="1">IF(AND(ISNUMBER($A236),ISNUMBER(AD$1)),IF(OFFSET(CountryData!$A$1,'Quality check'!$A236-1,'Quality check'!AD$1-1)=0,"",OFFSET(CountryData!$A$1,'Quality check'!$A236-1,'Quality check'!AD$1-1)),"")</f>
        <v/>
      </c>
      <c r="AE236" s="202" t="str">
        <f ca="1">IF(AND(ISNUMBER($A236),ISNUMBER(AE$1)),IF(OFFSET(CountryData!$A$1,'Quality check'!$A236-1,'Quality check'!AE$1-1)=0,"",OFFSET(CountryData!$A$1,'Quality check'!$A236-1,'Quality check'!AE$1-1)),"")</f>
        <v/>
      </c>
      <c r="AF236" s="308" t="str">
        <f ca="1">IF(AND(ISNUMBER($A236),ISNUMBER(AF$1)),IF(OFFSET(CountryData!$A$1,'Quality check'!$A236-1,'Quality check'!AF$1-1)=0,"",OFFSET(CountryData!$A$1,'Quality check'!$A236-1,'Quality check'!AF$1-1)),"")</f>
        <v/>
      </c>
      <c r="AG236" s="203" t="str">
        <f ca="1">IF(AND(ISNUMBER($A236),ISNUMBER(AG$1)),IF(OFFSET(CountryData!$A$1,'Quality check'!$A236-1,'Quality check'!AG$1-1)=0,"",OFFSET(CountryData!$A$1,'Quality check'!$A236-1,'Quality check'!AG$1-1)),"")</f>
        <v/>
      </c>
      <c r="AH236" s="203" t="str">
        <f ca="1">IF(AND(ISNUMBER($A236),ISNUMBER(AH$1)),IF(OFFSET(CountryData!$A$1,'Quality check'!$A236-1,'Quality check'!AH$1-1)=0,"",OFFSET(CountryData!$A$1,'Quality check'!$A236-1,'Quality check'!AH$1-1)),"")</f>
        <v/>
      </c>
      <c r="AI236" s="203" t="str">
        <f ca="1">IF(AND(ISNUMBER($A236),ISNUMBER(AI$1)),IF(OFFSET(CountryData!$A$1,'Quality check'!$A236-1,'Quality check'!AI$1-1)=0,"",OFFSET(CountryData!$A$1,'Quality check'!$A236-1,'Quality check'!AI$1-1)),"")</f>
        <v/>
      </c>
      <c r="AJ236" s="202" t="str">
        <f ca="1">IF(AND(ISNUMBER($A236),ISNUMBER(AJ$1)),IF(OFFSET(CountryData!$A$1,'Quality check'!$A236-1,'Quality check'!AJ$1-1)=0,"",OFFSET(CountryData!$A$1,'Quality check'!$A236-1,'Quality check'!AJ$1-1)),"")</f>
        <v/>
      </c>
      <c r="AK236" s="202" t="str">
        <f ca="1">IF(AND(ISNUMBER($A236),ISNUMBER(AK$1)),IF(OFFSET(CountryData!$A$1,'Quality check'!$A236-1,'Quality check'!AK$1-1)=0,"",OFFSET(CountryData!$A$1,'Quality check'!$A236-1,'Quality check'!AK$1-1)),"")</f>
        <v/>
      </c>
      <c r="AL236" s="202" t="str">
        <f ca="1">IF(AND(ISNUMBER($A236),ISNUMBER(AL$1)),IF(OFFSET(CountryData!$A$1,'Quality check'!$A236-1,'Quality check'!AL$1-1)=0,"",OFFSET(CountryData!$A$1,'Quality check'!$A236-1,'Quality check'!AL$1-1)),"")</f>
        <v/>
      </c>
      <c r="AM236" s="202" t="str">
        <f ca="1">IF(AND(ISNUMBER($A236),ISNUMBER(AM$1)),IF(OFFSET(CountryData!$A$1,'Quality check'!$A236-1,'Quality check'!AM$1-1)=0,"",OFFSET(CountryData!$A$1,'Quality check'!$A236-1,'Quality check'!AM$1-1)),"")</f>
        <v/>
      </c>
      <c r="AN236" s="202" t="str">
        <f ca="1">IF(AND(ISNUMBER($A236),ISNUMBER(AN$1)),IF(OFFSET(CountryData!$A$1,'Quality check'!$A236-1,'Quality check'!AN$1-1)=0,"",OFFSET(CountryData!$A$1,'Quality check'!$A236-1,'Quality check'!AN$1-1)),"")</f>
        <v/>
      </c>
      <c r="AO236" s="203" t="str">
        <f ca="1">IF(AND(ISNUMBER($A236),ISNUMBER(AO$1)),IF(OFFSET(CountryData!$A$1,'Quality check'!$A236-1,'Quality check'!AO$1-1)=0,"",OFFSET(CountryData!$A$1,'Quality check'!$A236-1,'Quality check'!AO$1-1)),"")</f>
        <v/>
      </c>
      <c r="AP236" s="203" t="str">
        <f ca="1">IF(AND(ISNUMBER($A236),ISNUMBER(AP$1)),IF(OFFSET(CountryData!$A$1,'Quality check'!$A236-1,'Quality check'!AP$1-1)=0,"",OFFSET(CountryData!$A$1,'Quality check'!$A236-1,'Quality check'!AP$1-1)),"")</f>
        <v/>
      </c>
      <c r="AQ236" s="202" t="str">
        <f ca="1">IF(AND(ISNUMBER($A236),ISNUMBER(AQ$1)),IF(OFFSET(CountryData!$A$1,'Quality check'!$A236-1,'Quality check'!AQ$1-1)=0,"",OFFSET(CountryData!$A$1,'Quality check'!$A236-1,'Quality check'!AQ$1-1)),"")</f>
        <v/>
      </c>
      <c r="AR236" s="202" t="str">
        <f ca="1">IF(AND(ISNUMBER($A236),ISNUMBER(AR$1)),IF(OFFSET(CountryData!$A$1,'Quality check'!$A236-1,'Quality check'!AR$1-1)=0,"",OFFSET(CountryData!$A$1,'Quality check'!$A236-1,'Quality check'!AR$1-1)),"")</f>
        <v/>
      </c>
      <c r="AS236" s="202" t="str">
        <f ca="1">IF(AND(ISNUMBER($A236),ISNUMBER(AS$1)),IF(OFFSET(CountryData!$A$1,'Quality check'!$A236-1,'Quality check'!AS$1-1)=0,"",OFFSET(CountryData!$A$1,'Quality check'!$A236-1,'Quality check'!AS$1-1)),"")</f>
        <v/>
      </c>
      <c r="AT236" s="202" t="str">
        <f ca="1">IF(AND(ISNUMBER($A236),ISNUMBER(AT$1)),IF(OFFSET(CountryData!$A$1,'Quality check'!$A236-1,'Quality check'!AT$1-1)=0,"",OFFSET(CountryData!$A$1,'Quality check'!$A236-1,'Quality check'!AT$1-1)),"")</f>
        <v/>
      </c>
      <c r="AU236" s="202" t="str">
        <f ca="1">IF(AND(ISNUMBER($A236),ISNUMBER(AU$1)),IF(OFFSET(CountryData!$A$1,'Quality check'!$A236-1,'Quality check'!AU$1-1)=0,"",OFFSET(CountryData!$A$1,'Quality check'!$A236-1,'Quality check'!AU$1-1)),"")</f>
        <v/>
      </c>
      <c r="AV236" s="202" t="str">
        <f ca="1">IF(AND(ISNUMBER($A236),ISNUMBER(AV$1)),IF(OFFSET(CountryData!$A$1,'Quality check'!$A236-1,'Quality check'!AV$1-1)=0,"",OFFSET(CountryData!$A$1,'Quality check'!$A236-1,'Quality check'!AV$1-1)),"")</f>
        <v/>
      </c>
      <c r="AW236" s="203" t="str">
        <f ca="1">IF(AND(ISNUMBER($A236),ISNUMBER(AW$1)),IF(OFFSET(CountryData!$A$1,'Quality check'!$A236-1,'Quality check'!AW$1-1)=0,"",OFFSET(CountryData!$A$1,'Quality check'!$A236-1,'Quality check'!AW$1-1)),"")</f>
        <v/>
      </c>
      <c r="AX236" s="203" t="str">
        <f ca="1">IF(AND(ISNUMBER($A236),ISNUMBER(AX$1)),IF(OFFSET(CountryData!$A$1,'Quality check'!$A236-1,'Quality check'!AX$1-1)=0,"",OFFSET(CountryData!$A$1,'Quality check'!$A236-1,'Quality check'!AX$1-1)),"")</f>
        <v/>
      </c>
      <c r="AY236" s="202" t="str">
        <f ca="1">IF(AND(ISNUMBER($A236),ISNUMBER(AY$1)),IF(OFFSET(CountryData!$A$1,'Quality check'!$A236-1,'Quality check'!AY$1-1)=0,"",OFFSET(CountryData!$A$1,'Quality check'!$A236-1,'Quality check'!AY$1-1)),"")</f>
        <v/>
      </c>
      <c r="AZ236" s="202" t="str">
        <f ca="1">IF(AND(ISNUMBER($A236),ISNUMBER(AZ$1)),IF(OFFSET(CountryData!$A$1,'Quality check'!$A236-1,'Quality check'!AZ$1-1)=0,"",OFFSET(CountryData!$A$1,'Quality check'!$A236-1,'Quality check'!AZ$1-1)),"")</f>
        <v/>
      </c>
      <c r="BA236" s="202" t="str">
        <f ca="1">IF(AND(ISNUMBER($A236),ISNUMBER(BA$1)),IF(OFFSET(CountryData!$A$1,'Quality check'!$A236-1,'Quality check'!BA$1-1)=0,"",OFFSET(CountryData!$A$1,'Quality check'!$A236-1,'Quality check'!BA$1-1)),"")</f>
        <v/>
      </c>
      <c r="BB236" s="202" t="str">
        <f ca="1">IF(AND(ISNUMBER($A236),ISNUMBER(BB$1)),IF(OFFSET(CountryData!$A$1,'Quality check'!$A236-1,'Quality check'!BB$1-1)=0,"",OFFSET(CountryData!$A$1,'Quality check'!$A236-1,'Quality check'!BB$1-1)),"")</f>
        <v/>
      </c>
      <c r="BC236" s="202" t="str">
        <f ca="1">IF(AND(ISNUMBER($A236),ISNUMBER(BC$1)),IF(OFFSET(CountryData!$A$1,'Quality check'!$A236-1,'Quality check'!BC$1-1)=0,"",OFFSET(CountryData!$A$1,'Quality check'!$A236-1,'Quality check'!BC$1-1)),"")</f>
        <v/>
      </c>
      <c r="BD236" s="313" t="str">
        <f ca="1">IF(AND(ISNUMBER($A236),ISNUMBER(BD$1)),IF(OFFSET(CountryData!$A$1,'Quality check'!$A236-1,'Quality check'!BD$1-1)=0,"",OFFSET(CountryData!$A$1,'Quality check'!$A236-1,'Quality check'!BD$1-1)),"")</f>
        <v/>
      </c>
      <c r="BE236" s="313" t="str">
        <f ca="1">IF(AND(ISNUMBER($A236),ISNUMBER(BE$1)),IF(OFFSET(CountryData!$A$1,'Quality check'!$A236-1,'Quality check'!BE$1-1)=0,"",OFFSET(CountryData!$A$1,'Quality check'!$A236-1,'Quality check'!BE$1-1)),"")</f>
        <v/>
      </c>
      <c r="BF236" s="313" t="str">
        <f ca="1">IF(AND(ISNUMBER($A236),ISNUMBER(BF$1)),IF(OFFSET(CountryData!$A$1,'Quality check'!$A236-1,'Quality check'!BF$1-1)=0,"",OFFSET(CountryData!$A$1,'Quality check'!$A236-1,'Quality check'!BF$1-1)),"")</f>
        <v/>
      </c>
      <c r="BG236" s="203" t="str">
        <f ca="1">IF(AND(ISNUMBER($A236),ISNUMBER(BG$1)),IF(OFFSET(CountryData!$A$1,'Quality check'!$A236-1,'Quality check'!BG$1-1)=0,"",OFFSET(CountryData!$A$1,'Quality check'!$A236-1,'Quality check'!BG$1-1)),"")</f>
        <v/>
      </c>
      <c r="BH236" s="202" t="str">
        <f ca="1">IF(AND(ISNUMBER($A236),ISNUMBER(BH$1)),IF(OFFSET(CountryData!$A$1,'Quality check'!$A236-1,'Quality check'!BH$1-1)=0,"",OFFSET(CountryData!$A$1,'Quality check'!$A236-1,'Quality check'!BH$1-1)),"")</f>
        <v/>
      </c>
      <c r="BI236" s="203" t="str">
        <f ca="1">IF(AND(ISNUMBER($A236),ISNUMBER(BI$1)),IF(OFFSET(CountryData!$A$1,'Quality check'!$A236-1,'Quality check'!BI$1-1)=0,"",OFFSET(CountryData!$A$1,'Quality check'!$A236-1,'Quality check'!BI$1-1)),"")</f>
        <v/>
      </c>
      <c r="BJ236" s="202" t="str">
        <f ca="1">IF(AND(ISNUMBER($A236),ISNUMBER(BJ$1)),IF(OFFSET(CountryData!$A$1,'Quality check'!$A236-1,'Quality check'!BJ$1-1)=0,"",OFFSET(CountryData!$A$1,'Quality check'!$A236-1,'Quality check'!BJ$1-1)),"")</f>
        <v/>
      </c>
      <c r="BK236" s="202" t="str">
        <f ca="1">IF(AND(ISNUMBER($A236),ISNUMBER(BK$1)),IF(OFFSET(CountryData!$A$1,'Quality check'!$A236-1,'Quality check'!BK$1-1)=0,"",OFFSET(CountryData!$A$1,'Quality check'!$A236-1,'Quality check'!BK$1-1)),"")</f>
        <v/>
      </c>
      <c r="BL236" s="308" t="str">
        <f ca="1">IF(AND(ISNUMBER($A236),ISNUMBER(BL$1)),IF(OFFSET(CountryData!$A$1,'Quality check'!$A236-1,'Quality check'!BL$1-1)=0,"",OFFSET(CountryData!$A$1,'Quality check'!$A236-1,'Quality check'!BL$1-1)),"")</f>
        <v/>
      </c>
      <c r="BM236" s="308" t="str">
        <f ca="1">IF(AND(ISNUMBER($A236),ISNUMBER(BM$1)),IF(OFFSET(CountryData!$A$1,'Quality check'!$A236-1,'Quality check'!BM$1-1)=0,"",OFFSET(CountryData!$A$1,'Quality check'!$A236-1,'Quality check'!BM$1-1)),"")</f>
        <v/>
      </c>
      <c r="BN236" s="308" t="str">
        <f ca="1">IF(AND(ISNUMBER($A236),ISNUMBER(BN$1)),IF(OFFSET(CountryData!$A$1,'Quality check'!$A236-1,'Quality check'!BN$1-1)=0,"",OFFSET(CountryData!$A$1,'Quality check'!$A236-1,'Quality check'!BN$1-1)),"")</f>
        <v/>
      </c>
      <c r="BO236" s="308" t="str">
        <f ca="1">IF(AND(ISNUMBER($A236),ISNUMBER(BO$1)),IF(OFFSET(CountryData!$A$1,'Quality check'!$A236-1,'Quality check'!BO$1-1)=0,"",OFFSET(CountryData!$A$1,'Quality check'!$A236-1,'Quality check'!BO$1-1)),"")</f>
        <v/>
      </c>
      <c r="BP236" s="308" t="str">
        <f ca="1">IF(AND(ISNUMBER($A236),ISNUMBER(BP$1)),IF(OFFSET(CountryData!$A$1,'Quality check'!$A236-1,'Quality check'!BP$1-1)=0,"",OFFSET(CountryData!$A$1,'Quality check'!$A236-1,'Quality check'!BP$1-1)),"")</f>
        <v/>
      </c>
      <c r="BQ236" s="308" t="str">
        <f ca="1">IF(AND(ISNUMBER($A236),ISNUMBER(BQ$1)),IF(OFFSET(CountryData!$A$1,'Quality check'!$A236-1,'Quality check'!BQ$1-1)=0,"",OFFSET(CountryData!$A$1,'Quality check'!$A236-1,'Quality check'!BQ$1-1)),"")</f>
        <v/>
      </c>
      <c r="BR236" s="308" t="str">
        <f ca="1">IF(AND(ISNUMBER($A236),ISNUMBER(BR$1)),IF(OFFSET(CountryData!$A$1,'Quality check'!$A236-1,'Quality check'!BR$1-1)=0,"",OFFSET(CountryData!$A$1,'Quality check'!$A236-1,'Quality check'!BR$1-1)),"")</f>
        <v/>
      </c>
      <c r="BS236" s="308" t="str">
        <f ca="1">IF(AND(ISNUMBER($A236),ISNUMBER(BS$1)),IF(OFFSET(CountryData!$A$1,'Quality check'!$A236-1,'Quality check'!BS$1-1)=0,"",OFFSET(CountryData!$A$1,'Quality check'!$A236-1,'Quality check'!BS$1-1)),"")</f>
        <v/>
      </c>
      <c r="BT236" s="308" t="str">
        <f ca="1">IF(AND(ISNUMBER($A236),ISNUMBER(BT$1)),IF(OFFSET(CountryData!$A$1,'Quality check'!$A236-1,'Quality check'!BT$1-1)=0,"",OFFSET(CountryData!$A$1,'Quality check'!$A236-1,'Quality check'!BT$1-1)),"")</f>
        <v/>
      </c>
      <c r="BU236" s="308" t="str">
        <f ca="1">IF(AND(ISNUMBER($A236),ISNUMBER(BU$1)),IF(OFFSET(CountryData!$A$1,'Quality check'!$A236-1,'Quality check'!BU$1-1)=0,"",OFFSET(CountryData!$A$1,'Quality check'!$A236-1,'Quality check'!BU$1-1)),"")</f>
        <v/>
      </c>
      <c r="BV236" s="308" t="str">
        <f ca="1">IF(AND(ISNUMBER($A236),ISNUMBER(BV$1)),IF(OFFSET(CountryData!$A$1,'Quality check'!$A236-1,'Quality check'!BV$1-1)=0,"",OFFSET(CountryData!$A$1,'Quality check'!$A236-1,'Quality check'!BV$1-1)),"")</f>
        <v/>
      </c>
      <c r="BW236" s="308" t="str">
        <f ca="1">IF(AND(ISNUMBER($A236),ISNUMBER(BW$1)),IF(OFFSET(CountryData!$A$1,'Quality check'!$A236-1,'Quality check'!BW$1-1)=0,"",OFFSET(CountryData!$A$1,'Quality check'!$A236-1,'Quality check'!BW$1-1)),"")</f>
        <v/>
      </c>
      <c r="BX236" s="202" t="str">
        <f ca="1">IF(AND(ISNUMBER($A236),ISNUMBER(BX$1)),IF(OFFSET(CountryData!$A$1,'Quality check'!$A236-1,'Quality check'!BX$1-1)=0,"",OFFSET(CountryData!$A$1,'Quality check'!$A236-1,'Quality check'!BX$1-1)),"")</f>
        <v/>
      </c>
      <c r="BY236" s="308" t="str">
        <f ca="1">IF(AND(ISNUMBER($A236),ISNUMBER(BY$1)),IF(OFFSET(CountryData!$A$1,'Quality check'!$A236-1,'Quality check'!BY$1-1)=0,"",OFFSET(CountryData!$A$1,'Quality check'!$A236-1,'Quality check'!BY$1-1)),"")</f>
        <v/>
      </c>
      <c r="BZ236" s="308" t="str">
        <f ca="1">IF(AND(ISNUMBER($A236),ISNUMBER(BZ$1)),IF(OFFSET(CountryData!$A$1,'Quality check'!$A236-1,'Quality check'!BZ$1-1)=0,"",OFFSET(CountryData!$A$1,'Quality check'!$A236-1,'Quality check'!BZ$1-1)),"")</f>
        <v/>
      </c>
      <c r="CA236" s="308" t="str">
        <f ca="1">IF(AND(ISNUMBER($A236),ISNUMBER(CA$1)),IF(OFFSET(CountryData!$A$1,'Quality check'!$A236-1,'Quality check'!CA$1-1)=0,"",OFFSET(CountryData!$A$1,'Quality check'!$A236-1,'Quality check'!CA$1-1)),"")</f>
        <v/>
      </c>
      <c r="CB236" s="308" t="str">
        <f ca="1">IF(AND(ISNUMBER($A236),ISNUMBER(CB$1)),IF(OFFSET(CountryData!$A$1,'Quality check'!$A236-1,'Quality check'!CB$1-1)=0,"",OFFSET(CountryData!$A$1,'Quality check'!$A236-1,'Quality check'!CB$1-1)),"")</f>
        <v/>
      </c>
      <c r="CC236" s="308" t="str">
        <f ca="1">IF(AND(ISNUMBER($A236),ISNUMBER(CC$1)),IF(OFFSET(CountryData!$A$1,'Quality check'!$A236-1,'Quality check'!CC$1-1)=0,"",OFFSET(CountryData!$A$1,'Quality check'!$A236-1,'Quality check'!CC$1-1)),"")</f>
        <v/>
      </c>
      <c r="CD236" s="308" t="str">
        <f ca="1">IF(AND(ISNUMBER($A236),ISNUMBER(CD$1)),IF(OFFSET(CountryData!$A$1,'Quality check'!$A236-1,'Quality check'!CD$1-1)=0,"",OFFSET(CountryData!$A$1,'Quality check'!$A236-1,'Quality check'!CD$1-1)),"")</f>
        <v/>
      </c>
      <c r="CE236" s="308" t="str">
        <f ca="1">IF(AND(ISNUMBER($A236),ISNUMBER(CE$1)),IF(OFFSET(CountryData!$A$1,'Quality check'!$A236-1,'Quality check'!CE$1-1)=0,"",OFFSET(CountryData!$A$1,'Quality check'!$A236-1,'Quality check'!CE$1-1)),"")</f>
        <v/>
      </c>
      <c r="CF236" s="308" t="str">
        <f ca="1">IF(AND(ISNUMBER($A236),ISNUMBER(CF$1)),IF(OFFSET(CountryData!$A$1,'Quality check'!$A236-1,'Quality check'!CF$1-1)=0,"",OFFSET(CountryData!$A$1,'Quality check'!$A236-1,'Quality check'!CF$1-1)),"")</f>
        <v/>
      </c>
      <c r="CG236" s="308" t="str">
        <f ca="1">IF(AND(ISNUMBER($A236),ISNUMBER(CG$1)),IF(OFFSET(CountryData!$A$1,'Quality check'!$A236-1,'Quality check'!CG$1-1)=0,"",OFFSET(CountryData!$A$1,'Quality check'!$A236-1,'Quality check'!CG$1-1)),"")</f>
        <v/>
      </c>
      <c r="CH236" s="308" t="str">
        <f ca="1">IF(AND(ISNUMBER($A236),ISNUMBER(CH$1)),IF(OFFSET(CountryData!$A$1,'Quality check'!$A236-1,'Quality check'!CH$1-1)=0,"",OFFSET(CountryData!$A$1,'Quality check'!$A236-1,'Quality check'!CH$1-1)),"")</f>
        <v/>
      </c>
      <c r="CI236" s="308" t="str">
        <f ca="1">IF(AND(ISNUMBER($A236),ISNUMBER(CI$1)),IF(OFFSET(CountryData!$A$1,'Quality check'!$A236-1,'Quality check'!CI$1-1)=0,"",OFFSET(CountryData!$A$1,'Quality check'!$A236-1,'Quality check'!CI$1-1)),"")</f>
        <v/>
      </c>
      <c r="CJ236" s="308" t="str">
        <f ca="1">IF(AND(ISNUMBER($A236),ISNUMBER(CJ$1)),IF(OFFSET(CountryData!$A$1,'Quality check'!$A236-1,'Quality check'!CJ$1-1)=0,"",OFFSET(CountryData!$A$1,'Quality check'!$A236-1,'Quality check'!CJ$1-1)),"")</f>
        <v/>
      </c>
      <c r="CK236" s="202" t="str">
        <f ca="1">IF(AND(ISNUMBER($A236),ISNUMBER(CK$1)),IF(OFFSET(CountryData!$A$1,'Quality check'!$A236-1,'Quality check'!CK$1-1)=0,"",OFFSET(CountryData!$A$1,'Quality check'!$A236-1,'Quality check'!CK$1-1)),"")</f>
        <v/>
      </c>
      <c r="CL236" s="308" t="str">
        <f ca="1">IF(AND(ISNUMBER($A236),ISNUMBER(CL$1)),IF(OFFSET(CountryData!$A$1,'Quality check'!$A236-1,'Quality check'!CL$1-1)=0,"",OFFSET(CountryData!$A$1,'Quality check'!$A236-1,'Quality check'!CL$1-1)),"")</f>
        <v/>
      </c>
      <c r="CM236" s="308" t="str">
        <f ca="1">IF(AND(ISNUMBER($A236),ISNUMBER(CM$1)),IF(OFFSET(CountryData!$A$1,'Quality check'!$A236-1,'Quality check'!CM$1-1)=0,"",OFFSET(CountryData!$A$1,'Quality check'!$A236-1,'Quality check'!CM$1-1)),"")</f>
        <v/>
      </c>
      <c r="CN236" s="308" t="str">
        <f ca="1">IF(AND(ISNUMBER($A236),ISNUMBER(CN$1)),IF(OFFSET(CountryData!$A$1,'Quality check'!$A236-1,'Quality check'!CN$1-1)=0,"",OFFSET(CountryData!$A$1,'Quality check'!$A236-1,'Quality check'!CN$1-1)),"")</f>
        <v/>
      </c>
      <c r="CO236" s="308" t="str">
        <f ca="1">IF(AND(ISNUMBER($A236),ISNUMBER(CO$1)),IF(OFFSET(CountryData!$A$1,'Quality check'!$A236-1,'Quality check'!CO$1-1)=0,"",OFFSET(CountryData!$A$1,'Quality check'!$A236-1,'Quality check'!CO$1-1)),"")</f>
        <v/>
      </c>
      <c r="CP236" s="308" t="str">
        <f ca="1">IF(AND(ISNUMBER($A236),ISNUMBER(CP$1)),IF(OFFSET(CountryData!$A$1,'Quality check'!$A236-1,'Quality check'!CP$1-1)=0,"",OFFSET(CountryData!$A$1,'Quality check'!$A236-1,'Quality check'!CP$1-1)),"")</f>
        <v/>
      </c>
      <c r="CQ236" s="308" t="str">
        <f ca="1">IF(AND(ISNUMBER($A236),ISNUMBER(CQ$1)),IF(OFFSET(CountryData!$A$1,'Quality check'!$A236-1,'Quality check'!CQ$1-1)=0,"",OFFSET(CountryData!$A$1,'Quality check'!$A236-1,'Quality check'!CQ$1-1)),"")</f>
        <v/>
      </c>
      <c r="CR236" s="203" t="str">
        <f ca="1">IF(AND(ISNUMBER($A236),ISNUMBER(CR$1)),IF(OFFSET(CountryData!$A$1,'Quality check'!$A236-1,'Quality check'!CR$1-1)=0,"",OFFSET(CountryData!$A$1,'Quality check'!$A236-1,'Quality check'!CR$1-1)),"")</f>
        <v/>
      </c>
      <c r="CS236" s="203" t="str">
        <f ca="1">IF(AND(ISNUMBER($A236),ISNUMBER(CS$1)),IF(OFFSET(CountryData!$A$1,'Quality check'!$A236-1,'Quality check'!CS$1-1)=0,"",OFFSET(CountryData!$A$1,'Quality check'!$A236-1,'Quality check'!CS$1-1)),"")</f>
        <v/>
      </c>
      <c r="CT236" s="203" t="str">
        <f ca="1">IF(AND(ISNUMBER($A236),ISNUMBER(CT$1)),IF(OFFSET(CountryData!$A$1,'Quality check'!$A236-1,'Quality check'!CT$1-1)=0,"",OFFSET(CountryData!$A$1,'Quality check'!$A236-1,'Quality check'!CT$1-1)),"")</f>
        <v/>
      </c>
      <c r="CU236" s="203" t="str">
        <f ca="1">IF(AND(ISNUMBER($A236),ISNUMBER(CU$1)),IF(OFFSET(CountryData!$A$1,'Quality check'!$A236-1,'Quality check'!CU$1-1)=0,"",OFFSET(CountryData!$A$1,'Quality check'!$A236-1,'Quality check'!CU$1-1)),"")</f>
        <v/>
      </c>
      <c r="CV236" s="203" t="str">
        <f ca="1">IF(AND(ISNUMBER($A236),ISNUMBER(CV$1)),IF(OFFSET(CountryData!$A$1,'Quality check'!$A236-1,'Quality check'!CV$1-1)=0,"",OFFSET(CountryData!$A$1,'Quality check'!$A236-1,'Quality check'!CV$1-1)),"")</f>
        <v/>
      </c>
      <c r="CW236" s="203" t="str">
        <f ca="1">IF(AND(ISNUMBER($A236),ISNUMBER(CW$1)),IF(OFFSET(CountryData!$A$1,'Quality check'!$A236-1,'Quality check'!CW$1-1)=0,"",OFFSET(CountryData!$A$1,'Quality check'!$A236-1,'Quality check'!CW$1-1)),"")</f>
        <v/>
      </c>
      <c r="CX236" s="203" t="str">
        <f ca="1">IF(AND(ISNUMBER($A236),ISNUMBER(CX$1)),IF(OFFSET(CountryData!$A$1,'Quality check'!$A236-1,'Quality check'!CX$1-1)=0,"",OFFSET(CountryData!$A$1,'Quality check'!$A236-1,'Quality check'!CX$1-1)),"")</f>
        <v/>
      </c>
      <c r="CY236" s="203" t="str">
        <f ca="1">IF(AND(ISNUMBER($A236),ISNUMBER(CY$1)),IF(OFFSET(CountryData!$A$1,'Quality check'!$A236-1,'Quality check'!CY$1-1)=0,"",OFFSET(CountryData!$A$1,'Quality check'!$A236-1,'Quality check'!CY$1-1)),"")</f>
        <v/>
      </c>
      <c r="CZ236" s="308" t="str">
        <f ca="1">IF(AND(ISNUMBER($A236),ISNUMBER(CZ$1)),IF(OFFSET(CountryData!$A$1,'Quality check'!$A236-1,'Quality check'!CZ$1-1)=0,"",OFFSET(CountryData!$A$1,'Quality check'!$A236-1,'Quality check'!CZ$1-1)),"")</f>
        <v/>
      </c>
      <c r="DA236" s="308" t="str">
        <f ca="1">IF(AND(ISNUMBER($A236),ISNUMBER(DA$1)),IF(OFFSET(CountryData!$A$1,'Quality check'!$A236-1,'Quality check'!DA$1-1)=0,"",OFFSET(CountryData!$A$1,'Quality check'!$A236-1,'Quality check'!DA$1-1)),"")</f>
        <v/>
      </c>
      <c r="DB236" s="202" t="str">
        <f ca="1">IF(AND(ISNUMBER($A236),ISNUMBER(DB$1)),IF(OFFSET(CountryData!$A$1,'Quality check'!$A236-1,'Quality check'!DB$1-1)=0,"",OFFSET(CountryData!$A$1,'Quality check'!$A236-1,'Quality check'!DB$1-1)),"")</f>
        <v/>
      </c>
      <c r="DC236" s="308" t="str">
        <f ca="1">IF(AND(ISNUMBER($A236),ISNUMBER(DC$1)),IF(OFFSET(CountryData!$A$1,'Quality check'!$A236-1,'Quality check'!DC$1-1)=0,"",OFFSET(CountryData!$A$1,'Quality check'!$A236-1,'Quality check'!DC$1-1)),"")</f>
        <v/>
      </c>
      <c r="DD236" s="308" t="str">
        <f ca="1">IF(AND(ISNUMBER($A236),ISNUMBER(DD$1)),IF(OFFSET(CountryData!$A$1,'Quality check'!$A236-1,'Quality check'!DD$1-1)=0,"",OFFSET(CountryData!$A$1,'Quality check'!$A236-1,'Quality check'!DD$1-1)),"")</f>
        <v/>
      </c>
      <c r="DE236" s="202" t="str">
        <f ca="1">IF(AND(ISNUMBER($A236),ISNUMBER(DE$1)),IF(OFFSET(CountryData!$A$1,'Quality check'!$A236-1,'Quality check'!DE$1-1)=0,"",OFFSET(CountryData!$A$1,'Quality check'!$A236-1,'Quality check'!DE$1-1)),"")</f>
        <v/>
      </c>
      <c r="DF236" s="203" t="str">
        <f ca="1">IF(AND(ISNUMBER($A236),ISNUMBER(DF$1)),IF(OFFSET(CountryData!$A$1,'Quality check'!$A236-1,'Quality check'!DF$1-1)=0,"",OFFSET(CountryData!$A$1,'Quality check'!$A236-1,'Quality check'!DF$1-1)),"")</f>
        <v/>
      </c>
      <c r="DG236" s="308" t="str">
        <f ca="1">IF(AND(ISNUMBER($A236),ISNUMBER(DG$1)),IF(OFFSET(CountryData!$A$1,'Quality check'!$A236-1,'Quality check'!DG$1-1)=0,"",OFFSET(CountryData!$A$1,'Quality check'!$A236-1,'Quality check'!DG$1-1)),"")</f>
        <v/>
      </c>
      <c r="DH236" s="203" t="str">
        <f ca="1">IF(AND(ISNUMBER($A236),ISNUMBER(DH$1)),IF(OFFSET(CountryData!$A$1,'Quality check'!$A236-1,'Quality check'!DH$1-1)=0,"",OFFSET(CountryData!$A$1,'Quality check'!$A236-1,'Quality check'!DH$1-1)),"")</f>
        <v/>
      </c>
      <c r="DI236" s="308" t="str">
        <f ca="1">IF(AND(ISNUMBER($A236),ISNUMBER(DI$1)),IF(OFFSET(CountryData!$A$1,'Quality check'!$A236-1,'Quality check'!DI$1-1)=0,"",OFFSET(CountryData!$A$1,'Quality check'!$A236-1,'Quality check'!DI$1-1)),"")</f>
        <v/>
      </c>
      <c r="DJ236" s="308" t="str">
        <f ca="1">IF(AND(ISNUMBER($A236),ISNUMBER(DJ$1)),IF(OFFSET(CountryData!$A$1,'Quality check'!$A236-1,'Quality check'!DJ$1-1)=0,"",OFFSET(CountryData!$A$1,'Quality check'!$A236-1,'Quality check'!DJ$1-1)),"")</f>
        <v/>
      </c>
      <c r="DK236" s="203" t="str">
        <f ca="1">IF(AND(ISNUMBER($A236),ISNUMBER(DK$1)),IF(OFFSET(CountryData!$A$1,'Quality check'!$A236-1,'Quality check'!DK$1-1)=0,"",OFFSET(CountryData!$A$1,'Quality check'!$A236-1,'Quality check'!DK$1-1)),"")</f>
        <v/>
      </c>
      <c r="DL236" s="203" t="str">
        <f ca="1">IF(AND(ISNUMBER($A236),ISNUMBER(DL$1)),IF(OFFSET(CountryData!$A$1,'Quality check'!$A236-1,'Quality check'!DL$1-1)=0,"",OFFSET(CountryData!$A$1,'Quality check'!$A236-1,'Quality check'!DL$1-1)),"")</f>
        <v/>
      </c>
      <c r="DM236" s="203" t="str">
        <f ca="1">IF(AND(ISNUMBER($A236),ISNUMBER(DM$1)),IF(OFFSET(CountryData!$A$1,'Quality check'!$A236-1,'Quality check'!DM$1-1)=0,"",OFFSET(CountryData!$A$1,'Quality check'!$A236-1,'Quality check'!DM$1-1)),"")</f>
        <v/>
      </c>
      <c r="DN236" s="203" t="str">
        <f ca="1">IF(AND(ISNUMBER($A236),ISNUMBER(DN$1)),IF(OFFSET(CountryData!$A$1,'Quality check'!$A236-1,'Quality check'!DN$1-1)=0,"",OFFSET(CountryData!$A$1,'Quality check'!$A236-1,'Quality check'!DN$1-1)),"")</f>
        <v/>
      </c>
      <c r="DO236" t="str">
        <f ca="1">IF(AND(ISNUMBER($A236),ISNUMBER(DO$1)),IF(OFFSET(CountryData!$A$1,'Quality check'!$A236-1,'Quality check'!DO$1-1)=0,"",OFFSET(CountryData!$A$1,'Quality check'!$A236-1,'Quality check'!DO$1-1)),"")</f>
        <v/>
      </c>
      <c r="DP236" t="str">
        <f ca="1">IF(AND(ISNUMBER($A236),ISNUMBER(DP$1)),IF(OFFSET(CountryData!$A$1,'Quality check'!$A236-1,'Quality check'!DP$1-1)=0,"",OFFSET(CountryData!$A$1,'Quality check'!$A236-1,'Quality check'!DP$1-1)),"")</f>
        <v/>
      </c>
      <c r="EF236" t="str">
        <f t="shared" si="20"/>
        <v/>
      </c>
      <c r="EG236" t="str">
        <f t="shared" si="21"/>
        <v/>
      </c>
      <c r="EH236" t="str">
        <f t="shared" si="19"/>
        <v/>
      </c>
    </row>
    <row r="237" spans="1:138" x14ac:dyDescent="0.25">
      <c r="A237" s="114" t="str">
        <f>IF(ISNUMBER(MATCH(C237,CountryData!$EM:$EM,0)),MATCH(C237,CountryData!$EM:$EM,0),"")</f>
        <v/>
      </c>
      <c r="F237" s="203" t="str">
        <f ca="1">IF(AND(ISNUMBER($A237),ISNUMBER(F$1)),IF(OFFSET(CountryData!$A$1,'Quality check'!$A237-1,'Quality check'!F$1-1)=0,"",OFFSET(CountryData!$A$1,'Quality check'!$A237-1,'Quality check'!F$1-1)),"")</f>
        <v/>
      </c>
      <c r="G237" s="203" t="str">
        <f ca="1">IF(AND(ISNUMBER($A237),ISNUMBER(G$1)),IF(OFFSET(CountryData!$A$1,'Quality check'!$A237-1,'Quality check'!G$1-1)=0,"",OFFSET(CountryData!$A$1,'Quality check'!$A237-1,'Quality check'!G$1-1)),"")</f>
        <v/>
      </c>
      <c r="H237" s="202" t="str">
        <f ca="1">IF(AND(ISNUMBER($A237),ISNUMBER(H$1)),IF(OFFSET(CountryData!$A$1,'Quality check'!$A237-1,'Quality check'!H$1-1)=0,"",OFFSET(CountryData!$A$1,'Quality check'!$A237-1,'Quality check'!H$1-1)),"")</f>
        <v/>
      </c>
      <c r="I237" s="202" t="str">
        <f ca="1">IF(AND(ISNUMBER($A237),ISNUMBER(I$1)),IF(OFFSET(CountryData!$A$1,'Quality check'!$A237-1,'Quality check'!I$1-1)=0,"",OFFSET(CountryData!$A$1,'Quality check'!$A237-1,'Quality check'!I$1-1)),"")</f>
        <v/>
      </c>
      <c r="J237" s="203" t="str">
        <f ca="1">IF(AND(ISNUMBER($A237),ISNUMBER(J$1)),IF(OFFSET(CountryData!$A$1,'Quality check'!$A237-1,'Quality check'!J$1-1)=0,"",OFFSET(CountryData!$A$1,'Quality check'!$A237-1,'Quality check'!J$1-1)),"")</f>
        <v/>
      </c>
      <c r="K237" s="203" t="str">
        <f ca="1">IF(AND(ISNUMBER($A237),ISNUMBER(K$1)),IF(OFFSET(CountryData!$A$1,'Quality check'!$A237-1,'Quality check'!K$1-1)=0,"",OFFSET(CountryData!$A$1,'Quality check'!$A237-1,'Quality check'!K$1-1)),"")</f>
        <v/>
      </c>
      <c r="L237" s="203" t="str">
        <f ca="1">IF(AND(ISNUMBER($A237),ISNUMBER(L$1)),IF(OFFSET(CountryData!$A$1,'Quality check'!$A237-1,'Quality check'!L$1-1)=0,"",OFFSET(CountryData!$A$1,'Quality check'!$A237-1,'Quality check'!L$1-1)),"")</f>
        <v/>
      </c>
      <c r="M237" s="203" t="str">
        <f ca="1">IF(AND(ISNUMBER($A237),ISNUMBER(M$1)),IF(OFFSET(CountryData!$A$1,'Quality check'!$A237-1,'Quality check'!M$1-1)=0,"",OFFSET(CountryData!$A$1,'Quality check'!$A237-1,'Quality check'!M$1-1)),"")</f>
        <v/>
      </c>
      <c r="N237" s="203" t="str">
        <f ca="1">IF(AND(ISNUMBER($A237),ISNUMBER(N$1)),IF(OFFSET(CountryData!$A$1,'Quality check'!$A237-1,'Quality check'!N$1-1)=0,"",OFFSET(CountryData!$A$1,'Quality check'!$A237-1,'Quality check'!N$1-1)),"")</f>
        <v/>
      </c>
      <c r="O237" s="203" t="str">
        <f ca="1">IF(AND(ISNUMBER($A237),ISNUMBER(O$1)),IF(OFFSET(CountryData!$A$1,'Quality check'!$A237-1,'Quality check'!O$1-1)=0,"",OFFSET(CountryData!$A$1,'Quality check'!$A237-1,'Quality check'!O$1-1)),"")</f>
        <v/>
      </c>
      <c r="P237" s="203" t="str">
        <f ca="1">IF(AND(ISNUMBER($A237),ISNUMBER(P$1)),IF(OFFSET(CountryData!$A$1,'Quality check'!$A237-1,'Quality check'!P$1-1)=0,"",OFFSET(CountryData!$A$1,'Quality check'!$A237-1,'Quality check'!P$1-1)),"")</f>
        <v/>
      </c>
      <c r="Q237" s="203" t="str">
        <f ca="1">IF(AND(ISNUMBER($A237),ISNUMBER(Q$1)),IF(OFFSET(CountryData!$A$1,'Quality check'!$A237-1,'Quality check'!Q$1-1)=0,"",OFFSET(CountryData!$A$1,'Quality check'!$A237-1,'Quality check'!Q$1-1)),"")</f>
        <v/>
      </c>
      <c r="R237" s="203" t="str">
        <f ca="1">IF(AND(ISNUMBER($A237),ISNUMBER(R$1)),IF(OFFSET(CountryData!$A$1,'Quality check'!$A237-1,'Quality check'!R$1-1)=0,"",OFFSET(CountryData!$A$1,'Quality check'!$A237-1,'Quality check'!R$1-1)),"")</f>
        <v/>
      </c>
      <c r="S237" s="203" t="str">
        <f ca="1">IF(AND(ISNUMBER($A237),ISNUMBER(S$1)),IF(OFFSET(CountryData!$A$1,'Quality check'!$A237-1,'Quality check'!S$1-1)=0,"",OFFSET(CountryData!$A$1,'Quality check'!$A237-1,'Quality check'!S$1-1)),"")</f>
        <v/>
      </c>
      <c r="T237" s="202" t="str">
        <f ca="1">IF(AND(ISNUMBER($A237),ISNUMBER(T$1)),IF(OFFSET(CountryData!$A$1,'Quality check'!$A237-1,'Quality check'!T$1-1)=0,"",OFFSET(CountryData!$A$1,'Quality check'!$A237-1,'Quality check'!T$1-1)),"")</f>
        <v/>
      </c>
      <c r="U237" s="203" t="str">
        <f ca="1">IF(AND(ISNUMBER($A237),ISNUMBER(U$1)),IF(OFFSET(CountryData!$A$1,'Quality check'!$A237-1,'Quality check'!U$1-1)=0,"",OFFSET(CountryData!$A$1,'Quality check'!$A237-1,'Quality check'!U$1-1)),"")</f>
        <v/>
      </c>
      <c r="V237" s="203" t="str">
        <f ca="1">IF(AND(ISNUMBER($A237),ISNUMBER(V$1)),IF(OFFSET(CountryData!$A$1,'Quality check'!$A237-1,'Quality check'!V$1-1)=0,"",OFFSET(CountryData!$A$1,'Quality check'!$A237-1,'Quality check'!V$1-1)),"")</f>
        <v/>
      </c>
      <c r="W237" s="202" t="str">
        <f ca="1">IF(AND(ISNUMBER($A237),ISNUMBER(W$1)),IF(OFFSET(CountryData!$A$1,'Quality check'!$A237-1,'Quality check'!W$1-1)=0,"",OFFSET(CountryData!$A$1,'Quality check'!$A237-1,'Quality check'!W$1-1)),"")</f>
        <v/>
      </c>
      <c r="X237" s="202" t="str">
        <f ca="1">IF(AND(ISNUMBER($A237),ISNUMBER(X$1)),IF(OFFSET(CountryData!$A$1,'Quality check'!$A237-1,'Quality check'!X$1-1)=0,"",OFFSET(CountryData!$A$1,'Quality check'!$A237-1,'Quality check'!X$1-1)),"")</f>
        <v/>
      </c>
      <c r="Y237" s="202" t="str">
        <f ca="1">IF(AND(ISNUMBER($A237),ISNUMBER(Y$1)),IF(OFFSET(CountryData!$A$1,'Quality check'!$A237-1,'Quality check'!Y$1-1)=0,"",OFFSET(CountryData!$A$1,'Quality check'!$A237-1,'Quality check'!Y$1-1)),"")</f>
        <v/>
      </c>
      <c r="Z237" s="202" t="str">
        <f ca="1">IF(AND(ISNUMBER($A237),ISNUMBER(Z$1)),IF(OFFSET(CountryData!$A$1,'Quality check'!$A237-1,'Quality check'!Z$1-1)=0,"",OFFSET(CountryData!$A$1,'Quality check'!$A237-1,'Quality check'!Z$1-1)),"")</f>
        <v/>
      </c>
      <c r="AA237" s="203" t="str">
        <f ca="1">IF(AND(ISNUMBER($A237),ISNUMBER(AA$1)),IF(OFFSET(CountryData!$A$1,'Quality check'!$A237-1,'Quality check'!AA$1-1)=0,"",OFFSET(CountryData!$A$1,'Quality check'!$A237-1,'Quality check'!AA$1-1)),"")</f>
        <v/>
      </c>
      <c r="AB237" s="203" t="str">
        <f ca="1">IF(AND(ISNUMBER($A237),ISNUMBER(AB$1)),IF(OFFSET(CountryData!$A$1,'Quality check'!$A237-1,'Quality check'!AB$1-1)=0,"",OFFSET(CountryData!$A$1,'Quality check'!$A237-1,'Quality check'!AB$1-1)),"")</f>
        <v/>
      </c>
      <c r="AC237" s="203" t="str">
        <f ca="1">IF(AND(ISNUMBER($A237),ISNUMBER(AC$1)),IF(OFFSET(CountryData!$A$1,'Quality check'!$A237-1,'Quality check'!AC$1-1)=0,"",OFFSET(CountryData!$A$1,'Quality check'!$A237-1,'Quality check'!AC$1-1)),"")</f>
        <v/>
      </c>
      <c r="AD237" s="203" t="str">
        <f ca="1">IF(AND(ISNUMBER($A237),ISNUMBER(AD$1)),IF(OFFSET(CountryData!$A$1,'Quality check'!$A237-1,'Quality check'!AD$1-1)=0,"",OFFSET(CountryData!$A$1,'Quality check'!$A237-1,'Quality check'!AD$1-1)),"")</f>
        <v/>
      </c>
      <c r="AE237" s="202" t="str">
        <f ca="1">IF(AND(ISNUMBER($A237),ISNUMBER(AE$1)),IF(OFFSET(CountryData!$A$1,'Quality check'!$A237-1,'Quality check'!AE$1-1)=0,"",OFFSET(CountryData!$A$1,'Quality check'!$A237-1,'Quality check'!AE$1-1)),"")</f>
        <v/>
      </c>
      <c r="AF237" s="308" t="str">
        <f ca="1">IF(AND(ISNUMBER($A237),ISNUMBER(AF$1)),IF(OFFSET(CountryData!$A$1,'Quality check'!$A237-1,'Quality check'!AF$1-1)=0,"",OFFSET(CountryData!$A$1,'Quality check'!$A237-1,'Quality check'!AF$1-1)),"")</f>
        <v/>
      </c>
      <c r="AG237" s="203" t="str">
        <f ca="1">IF(AND(ISNUMBER($A237),ISNUMBER(AG$1)),IF(OFFSET(CountryData!$A$1,'Quality check'!$A237-1,'Quality check'!AG$1-1)=0,"",OFFSET(CountryData!$A$1,'Quality check'!$A237-1,'Quality check'!AG$1-1)),"")</f>
        <v/>
      </c>
      <c r="AH237" s="203" t="str">
        <f ca="1">IF(AND(ISNUMBER($A237),ISNUMBER(AH$1)),IF(OFFSET(CountryData!$A$1,'Quality check'!$A237-1,'Quality check'!AH$1-1)=0,"",OFFSET(CountryData!$A$1,'Quality check'!$A237-1,'Quality check'!AH$1-1)),"")</f>
        <v/>
      </c>
      <c r="AI237" s="203" t="str">
        <f ca="1">IF(AND(ISNUMBER($A237),ISNUMBER(AI$1)),IF(OFFSET(CountryData!$A$1,'Quality check'!$A237-1,'Quality check'!AI$1-1)=0,"",OFFSET(CountryData!$A$1,'Quality check'!$A237-1,'Quality check'!AI$1-1)),"")</f>
        <v/>
      </c>
      <c r="AJ237" s="202" t="str">
        <f ca="1">IF(AND(ISNUMBER($A237),ISNUMBER(AJ$1)),IF(OFFSET(CountryData!$A$1,'Quality check'!$A237-1,'Quality check'!AJ$1-1)=0,"",OFFSET(CountryData!$A$1,'Quality check'!$A237-1,'Quality check'!AJ$1-1)),"")</f>
        <v/>
      </c>
      <c r="AK237" s="202" t="str">
        <f ca="1">IF(AND(ISNUMBER($A237),ISNUMBER(AK$1)),IF(OFFSET(CountryData!$A$1,'Quality check'!$A237-1,'Quality check'!AK$1-1)=0,"",OFFSET(CountryData!$A$1,'Quality check'!$A237-1,'Quality check'!AK$1-1)),"")</f>
        <v/>
      </c>
      <c r="AL237" s="202" t="str">
        <f ca="1">IF(AND(ISNUMBER($A237),ISNUMBER(AL$1)),IF(OFFSET(CountryData!$A$1,'Quality check'!$A237-1,'Quality check'!AL$1-1)=0,"",OFFSET(CountryData!$A$1,'Quality check'!$A237-1,'Quality check'!AL$1-1)),"")</f>
        <v/>
      </c>
      <c r="AM237" s="202" t="str">
        <f ca="1">IF(AND(ISNUMBER($A237),ISNUMBER(AM$1)),IF(OFFSET(CountryData!$A$1,'Quality check'!$A237-1,'Quality check'!AM$1-1)=0,"",OFFSET(CountryData!$A$1,'Quality check'!$A237-1,'Quality check'!AM$1-1)),"")</f>
        <v/>
      </c>
      <c r="AN237" s="202" t="str">
        <f ca="1">IF(AND(ISNUMBER($A237),ISNUMBER(AN$1)),IF(OFFSET(CountryData!$A$1,'Quality check'!$A237-1,'Quality check'!AN$1-1)=0,"",OFFSET(CountryData!$A$1,'Quality check'!$A237-1,'Quality check'!AN$1-1)),"")</f>
        <v/>
      </c>
      <c r="AO237" s="203" t="str">
        <f ca="1">IF(AND(ISNUMBER($A237),ISNUMBER(AO$1)),IF(OFFSET(CountryData!$A$1,'Quality check'!$A237-1,'Quality check'!AO$1-1)=0,"",OFFSET(CountryData!$A$1,'Quality check'!$A237-1,'Quality check'!AO$1-1)),"")</f>
        <v/>
      </c>
      <c r="AP237" s="203" t="str">
        <f ca="1">IF(AND(ISNUMBER($A237),ISNUMBER(AP$1)),IF(OFFSET(CountryData!$A$1,'Quality check'!$A237-1,'Quality check'!AP$1-1)=0,"",OFFSET(CountryData!$A$1,'Quality check'!$A237-1,'Quality check'!AP$1-1)),"")</f>
        <v/>
      </c>
      <c r="AQ237" s="202" t="str">
        <f ca="1">IF(AND(ISNUMBER($A237),ISNUMBER(AQ$1)),IF(OFFSET(CountryData!$A$1,'Quality check'!$A237-1,'Quality check'!AQ$1-1)=0,"",OFFSET(CountryData!$A$1,'Quality check'!$A237-1,'Quality check'!AQ$1-1)),"")</f>
        <v/>
      </c>
      <c r="AR237" s="202" t="str">
        <f ca="1">IF(AND(ISNUMBER($A237),ISNUMBER(AR$1)),IF(OFFSET(CountryData!$A$1,'Quality check'!$A237-1,'Quality check'!AR$1-1)=0,"",OFFSET(CountryData!$A$1,'Quality check'!$A237-1,'Quality check'!AR$1-1)),"")</f>
        <v/>
      </c>
      <c r="AS237" s="202" t="str">
        <f ca="1">IF(AND(ISNUMBER($A237),ISNUMBER(AS$1)),IF(OFFSET(CountryData!$A$1,'Quality check'!$A237-1,'Quality check'!AS$1-1)=0,"",OFFSET(CountryData!$A$1,'Quality check'!$A237-1,'Quality check'!AS$1-1)),"")</f>
        <v/>
      </c>
      <c r="AT237" s="202" t="str">
        <f ca="1">IF(AND(ISNUMBER($A237),ISNUMBER(AT$1)),IF(OFFSET(CountryData!$A$1,'Quality check'!$A237-1,'Quality check'!AT$1-1)=0,"",OFFSET(CountryData!$A$1,'Quality check'!$A237-1,'Quality check'!AT$1-1)),"")</f>
        <v/>
      </c>
      <c r="AU237" s="202" t="str">
        <f ca="1">IF(AND(ISNUMBER($A237),ISNUMBER(AU$1)),IF(OFFSET(CountryData!$A$1,'Quality check'!$A237-1,'Quality check'!AU$1-1)=0,"",OFFSET(CountryData!$A$1,'Quality check'!$A237-1,'Quality check'!AU$1-1)),"")</f>
        <v/>
      </c>
      <c r="AV237" s="202" t="str">
        <f ca="1">IF(AND(ISNUMBER($A237),ISNUMBER(AV$1)),IF(OFFSET(CountryData!$A$1,'Quality check'!$A237-1,'Quality check'!AV$1-1)=0,"",OFFSET(CountryData!$A$1,'Quality check'!$A237-1,'Quality check'!AV$1-1)),"")</f>
        <v/>
      </c>
      <c r="AW237" s="203" t="str">
        <f ca="1">IF(AND(ISNUMBER($A237),ISNUMBER(AW$1)),IF(OFFSET(CountryData!$A$1,'Quality check'!$A237-1,'Quality check'!AW$1-1)=0,"",OFFSET(CountryData!$A$1,'Quality check'!$A237-1,'Quality check'!AW$1-1)),"")</f>
        <v/>
      </c>
      <c r="AX237" s="203" t="str">
        <f ca="1">IF(AND(ISNUMBER($A237),ISNUMBER(AX$1)),IF(OFFSET(CountryData!$A$1,'Quality check'!$A237-1,'Quality check'!AX$1-1)=0,"",OFFSET(CountryData!$A$1,'Quality check'!$A237-1,'Quality check'!AX$1-1)),"")</f>
        <v/>
      </c>
      <c r="AY237" s="202" t="str">
        <f ca="1">IF(AND(ISNUMBER($A237),ISNUMBER(AY$1)),IF(OFFSET(CountryData!$A$1,'Quality check'!$A237-1,'Quality check'!AY$1-1)=0,"",OFFSET(CountryData!$A$1,'Quality check'!$A237-1,'Quality check'!AY$1-1)),"")</f>
        <v/>
      </c>
      <c r="AZ237" s="202" t="str">
        <f ca="1">IF(AND(ISNUMBER($A237),ISNUMBER(AZ$1)),IF(OFFSET(CountryData!$A$1,'Quality check'!$A237-1,'Quality check'!AZ$1-1)=0,"",OFFSET(CountryData!$A$1,'Quality check'!$A237-1,'Quality check'!AZ$1-1)),"")</f>
        <v/>
      </c>
      <c r="BA237" s="202" t="str">
        <f ca="1">IF(AND(ISNUMBER($A237),ISNUMBER(BA$1)),IF(OFFSET(CountryData!$A$1,'Quality check'!$A237-1,'Quality check'!BA$1-1)=0,"",OFFSET(CountryData!$A$1,'Quality check'!$A237-1,'Quality check'!BA$1-1)),"")</f>
        <v/>
      </c>
      <c r="BB237" s="202" t="str">
        <f ca="1">IF(AND(ISNUMBER($A237),ISNUMBER(BB$1)),IF(OFFSET(CountryData!$A$1,'Quality check'!$A237-1,'Quality check'!BB$1-1)=0,"",OFFSET(CountryData!$A$1,'Quality check'!$A237-1,'Quality check'!BB$1-1)),"")</f>
        <v/>
      </c>
      <c r="BC237" s="202" t="str">
        <f ca="1">IF(AND(ISNUMBER($A237),ISNUMBER(BC$1)),IF(OFFSET(CountryData!$A$1,'Quality check'!$A237-1,'Quality check'!BC$1-1)=0,"",OFFSET(CountryData!$A$1,'Quality check'!$A237-1,'Quality check'!BC$1-1)),"")</f>
        <v/>
      </c>
      <c r="BD237" s="313" t="str">
        <f ca="1">IF(AND(ISNUMBER($A237),ISNUMBER(BD$1)),IF(OFFSET(CountryData!$A$1,'Quality check'!$A237-1,'Quality check'!BD$1-1)=0,"",OFFSET(CountryData!$A$1,'Quality check'!$A237-1,'Quality check'!BD$1-1)),"")</f>
        <v/>
      </c>
      <c r="BE237" s="313" t="str">
        <f ca="1">IF(AND(ISNUMBER($A237),ISNUMBER(BE$1)),IF(OFFSET(CountryData!$A$1,'Quality check'!$A237-1,'Quality check'!BE$1-1)=0,"",OFFSET(CountryData!$A$1,'Quality check'!$A237-1,'Quality check'!BE$1-1)),"")</f>
        <v/>
      </c>
      <c r="BF237" s="313" t="str">
        <f ca="1">IF(AND(ISNUMBER($A237),ISNUMBER(BF$1)),IF(OFFSET(CountryData!$A$1,'Quality check'!$A237-1,'Quality check'!BF$1-1)=0,"",OFFSET(CountryData!$A$1,'Quality check'!$A237-1,'Quality check'!BF$1-1)),"")</f>
        <v/>
      </c>
      <c r="BG237" s="203" t="str">
        <f ca="1">IF(AND(ISNUMBER($A237),ISNUMBER(BG$1)),IF(OFFSET(CountryData!$A$1,'Quality check'!$A237-1,'Quality check'!BG$1-1)=0,"",OFFSET(CountryData!$A$1,'Quality check'!$A237-1,'Quality check'!BG$1-1)),"")</f>
        <v/>
      </c>
      <c r="BH237" s="202" t="str">
        <f ca="1">IF(AND(ISNUMBER($A237),ISNUMBER(BH$1)),IF(OFFSET(CountryData!$A$1,'Quality check'!$A237-1,'Quality check'!BH$1-1)=0,"",OFFSET(CountryData!$A$1,'Quality check'!$A237-1,'Quality check'!BH$1-1)),"")</f>
        <v/>
      </c>
      <c r="BI237" s="203" t="str">
        <f ca="1">IF(AND(ISNUMBER($A237),ISNUMBER(BI$1)),IF(OFFSET(CountryData!$A$1,'Quality check'!$A237-1,'Quality check'!BI$1-1)=0,"",OFFSET(CountryData!$A$1,'Quality check'!$A237-1,'Quality check'!BI$1-1)),"")</f>
        <v/>
      </c>
      <c r="BJ237" s="202" t="str">
        <f ca="1">IF(AND(ISNUMBER($A237),ISNUMBER(BJ$1)),IF(OFFSET(CountryData!$A$1,'Quality check'!$A237-1,'Quality check'!BJ$1-1)=0,"",OFFSET(CountryData!$A$1,'Quality check'!$A237-1,'Quality check'!BJ$1-1)),"")</f>
        <v/>
      </c>
      <c r="BK237" s="202" t="str">
        <f ca="1">IF(AND(ISNUMBER($A237),ISNUMBER(BK$1)),IF(OFFSET(CountryData!$A$1,'Quality check'!$A237-1,'Quality check'!BK$1-1)=0,"",OFFSET(CountryData!$A$1,'Quality check'!$A237-1,'Quality check'!BK$1-1)),"")</f>
        <v/>
      </c>
      <c r="BL237" s="308" t="str">
        <f ca="1">IF(AND(ISNUMBER($A237),ISNUMBER(BL$1)),IF(OFFSET(CountryData!$A$1,'Quality check'!$A237-1,'Quality check'!BL$1-1)=0,"",OFFSET(CountryData!$A$1,'Quality check'!$A237-1,'Quality check'!BL$1-1)),"")</f>
        <v/>
      </c>
      <c r="BM237" s="308" t="str">
        <f ca="1">IF(AND(ISNUMBER($A237),ISNUMBER(BM$1)),IF(OFFSET(CountryData!$A$1,'Quality check'!$A237-1,'Quality check'!BM$1-1)=0,"",OFFSET(CountryData!$A$1,'Quality check'!$A237-1,'Quality check'!BM$1-1)),"")</f>
        <v/>
      </c>
      <c r="BN237" s="308" t="str">
        <f ca="1">IF(AND(ISNUMBER($A237),ISNUMBER(BN$1)),IF(OFFSET(CountryData!$A$1,'Quality check'!$A237-1,'Quality check'!BN$1-1)=0,"",OFFSET(CountryData!$A$1,'Quality check'!$A237-1,'Quality check'!BN$1-1)),"")</f>
        <v/>
      </c>
      <c r="BO237" s="308" t="str">
        <f ca="1">IF(AND(ISNUMBER($A237),ISNUMBER(BO$1)),IF(OFFSET(CountryData!$A$1,'Quality check'!$A237-1,'Quality check'!BO$1-1)=0,"",OFFSET(CountryData!$A$1,'Quality check'!$A237-1,'Quality check'!BO$1-1)),"")</f>
        <v/>
      </c>
      <c r="BP237" s="308" t="str">
        <f ca="1">IF(AND(ISNUMBER($A237),ISNUMBER(BP$1)),IF(OFFSET(CountryData!$A$1,'Quality check'!$A237-1,'Quality check'!BP$1-1)=0,"",OFFSET(CountryData!$A$1,'Quality check'!$A237-1,'Quality check'!BP$1-1)),"")</f>
        <v/>
      </c>
      <c r="BQ237" s="308" t="str">
        <f ca="1">IF(AND(ISNUMBER($A237),ISNUMBER(BQ$1)),IF(OFFSET(CountryData!$A$1,'Quality check'!$A237-1,'Quality check'!BQ$1-1)=0,"",OFFSET(CountryData!$A$1,'Quality check'!$A237-1,'Quality check'!BQ$1-1)),"")</f>
        <v/>
      </c>
      <c r="BR237" s="308" t="str">
        <f ca="1">IF(AND(ISNUMBER($A237),ISNUMBER(BR$1)),IF(OFFSET(CountryData!$A$1,'Quality check'!$A237-1,'Quality check'!BR$1-1)=0,"",OFFSET(CountryData!$A$1,'Quality check'!$A237-1,'Quality check'!BR$1-1)),"")</f>
        <v/>
      </c>
      <c r="BS237" s="308" t="str">
        <f ca="1">IF(AND(ISNUMBER($A237),ISNUMBER(BS$1)),IF(OFFSET(CountryData!$A$1,'Quality check'!$A237-1,'Quality check'!BS$1-1)=0,"",OFFSET(CountryData!$A$1,'Quality check'!$A237-1,'Quality check'!BS$1-1)),"")</f>
        <v/>
      </c>
      <c r="BT237" s="308" t="str">
        <f ca="1">IF(AND(ISNUMBER($A237),ISNUMBER(BT$1)),IF(OFFSET(CountryData!$A$1,'Quality check'!$A237-1,'Quality check'!BT$1-1)=0,"",OFFSET(CountryData!$A$1,'Quality check'!$A237-1,'Quality check'!BT$1-1)),"")</f>
        <v/>
      </c>
      <c r="BU237" s="308" t="str">
        <f ca="1">IF(AND(ISNUMBER($A237),ISNUMBER(BU$1)),IF(OFFSET(CountryData!$A$1,'Quality check'!$A237-1,'Quality check'!BU$1-1)=0,"",OFFSET(CountryData!$A$1,'Quality check'!$A237-1,'Quality check'!BU$1-1)),"")</f>
        <v/>
      </c>
      <c r="BV237" s="308" t="str">
        <f ca="1">IF(AND(ISNUMBER($A237),ISNUMBER(BV$1)),IF(OFFSET(CountryData!$A$1,'Quality check'!$A237-1,'Quality check'!BV$1-1)=0,"",OFFSET(CountryData!$A$1,'Quality check'!$A237-1,'Quality check'!BV$1-1)),"")</f>
        <v/>
      </c>
      <c r="BW237" s="308" t="str">
        <f ca="1">IF(AND(ISNUMBER($A237),ISNUMBER(BW$1)),IF(OFFSET(CountryData!$A$1,'Quality check'!$A237-1,'Quality check'!BW$1-1)=0,"",OFFSET(CountryData!$A$1,'Quality check'!$A237-1,'Quality check'!BW$1-1)),"")</f>
        <v/>
      </c>
      <c r="BX237" s="202" t="str">
        <f ca="1">IF(AND(ISNUMBER($A237),ISNUMBER(BX$1)),IF(OFFSET(CountryData!$A$1,'Quality check'!$A237-1,'Quality check'!BX$1-1)=0,"",OFFSET(CountryData!$A$1,'Quality check'!$A237-1,'Quality check'!BX$1-1)),"")</f>
        <v/>
      </c>
      <c r="BY237" s="308" t="str">
        <f ca="1">IF(AND(ISNUMBER($A237),ISNUMBER(BY$1)),IF(OFFSET(CountryData!$A$1,'Quality check'!$A237-1,'Quality check'!BY$1-1)=0,"",OFFSET(CountryData!$A$1,'Quality check'!$A237-1,'Quality check'!BY$1-1)),"")</f>
        <v/>
      </c>
      <c r="BZ237" s="308" t="str">
        <f ca="1">IF(AND(ISNUMBER($A237),ISNUMBER(BZ$1)),IF(OFFSET(CountryData!$A$1,'Quality check'!$A237-1,'Quality check'!BZ$1-1)=0,"",OFFSET(CountryData!$A$1,'Quality check'!$A237-1,'Quality check'!BZ$1-1)),"")</f>
        <v/>
      </c>
      <c r="CA237" s="308" t="str">
        <f ca="1">IF(AND(ISNUMBER($A237),ISNUMBER(CA$1)),IF(OFFSET(CountryData!$A$1,'Quality check'!$A237-1,'Quality check'!CA$1-1)=0,"",OFFSET(CountryData!$A$1,'Quality check'!$A237-1,'Quality check'!CA$1-1)),"")</f>
        <v/>
      </c>
      <c r="CB237" s="308" t="str">
        <f ca="1">IF(AND(ISNUMBER($A237),ISNUMBER(CB$1)),IF(OFFSET(CountryData!$A$1,'Quality check'!$A237-1,'Quality check'!CB$1-1)=0,"",OFFSET(CountryData!$A$1,'Quality check'!$A237-1,'Quality check'!CB$1-1)),"")</f>
        <v/>
      </c>
      <c r="CC237" s="308" t="str">
        <f ca="1">IF(AND(ISNUMBER($A237),ISNUMBER(CC$1)),IF(OFFSET(CountryData!$A$1,'Quality check'!$A237-1,'Quality check'!CC$1-1)=0,"",OFFSET(CountryData!$A$1,'Quality check'!$A237-1,'Quality check'!CC$1-1)),"")</f>
        <v/>
      </c>
      <c r="CD237" s="308" t="str">
        <f ca="1">IF(AND(ISNUMBER($A237),ISNUMBER(CD$1)),IF(OFFSET(CountryData!$A$1,'Quality check'!$A237-1,'Quality check'!CD$1-1)=0,"",OFFSET(CountryData!$A$1,'Quality check'!$A237-1,'Quality check'!CD$1-1)),"")</f>
        <v/>
      </c>
      <c r="CE237" s="308" t="str">
        <f ca="1">IF(AND(ISNUMBER($A237),ISNUMBER(CE$1)),IF(OFFSET(CountryData!$A$1,'Quality check'!$A237-1,'Quality check'!CE$1-1)=0,"",OFFSET(CountryData!$A$1,'Quality check'!$A237-1,'Quality check'!CE$1-1)),"")</f>
        <v/>
      </c>
      <c r="CF237" s="308" t="str">
        <f ca="1">IF(AND(ISNUMBER($A237),ISNUMBER(CF$1)),IF(OFFSET(CountryData!$A$1,'Quality check'!$A237-1,'Quality check'!CF$1-1)=0,"",OFFSET(CountryData!$A$1,'Quality check'!$A237-1,'Quality check'!CF$1-1)),"")</f>
        <v/>
      </c>
      <c r="CG237" s="308" t="str">
        <f ca="1">IF(AND(ISNUMBER($A237),ISNUMBER(CG$1)),IF(OFFSET(CountryData!$A$1,'Quality check'!$A237-1,'Quality check'!CG$1-1)=0,"",OFFSET(CountryData!$A$1,'Quality check'!$A237-1,'Quality check'!CG$1-1)),"")</f>
        <v/>
      </c>
      <c r="CH237" s="308" t="str">
        <f ca="1">IF(AND(ISNUMBER($A237),ISNUMBER(CH$1)),IF(OFFSET(CountryData!$A$1,'Quality check'!$A237-1,'Quality check'!CH$1-1)=0,"",OFFSET(CountryData!$A$1,'Quality check'!$A237-1,'Quality check'!CH$1-1)),"")</f>
        <v/>
      </c>
      <c r="CI237" s="308" t="str">
        <f ca="1">IF(AND(ISNUMBER($A237),ISNUMBER(CI$1)),IF(OFFSET(CountryData!$A$1,'Quality check'!$A237-1,'Quality check'!CI$1-1)=0,"",OFFSET(CountryData!$A$1,'Quality check'!$A237-1,'Quality check'!CI$1-1)),"")</f>
        <v/>
      </c>
      <c r="CJ237" s="308" t="str">
        <f ca="1">IF(AND(ISNUMBER($A237),ISNUMBER(CJ$1)),IF(OFFSET(CountryData!$A$1,'Quality check'!$A237-1,'Quality check'!CJ$1-1)=0,"",OFFSET(CountryData!$A$1,'Quality check'!$A237-1,'Quality check'!CJ$1-1)),"")</f>
        <v/>
      </c>
      <c r="CK237" s="202" t="str">
        <f ca="1">IF(AND(ISNUMBER($A237),ISNUMBER(CK$1)),IF(OFFSET(CountryData!$A$1,'Quality check'!$A237-1,'Quality check'!CK$1-1)=0,"",OFFSET(CountryData!$A$1,'Quality check'!$A237-1,'Quality check'!CK$1-1)),"")</f>
        <v/>
      </c>
      <c r="CL237" s="308" t="str">
        <f ca="1">IF(AND(ISNUMBER($A237),ISNUMBER(CL$1)),IF(OFFSET(CountryData!$A$1,'Quality check'!$A237-1,'Quality check'!CL$1-1)=0,"",OFFSET(CountryData!$A$1,'Quality check'!$A237-1,'Quality check'!CL$1-1)),"")</f>
        <v/>
      </c>
      <c r="CM237" s="308" t="str">
        <f ca="1">IF(AND(ISNUMBER($A237),ISNUMBER(CM$1)),IF(OFFSET(CountryData!$A$1,'Quality check'!$A237-1,'Quality check'!CM$1-1)=0,"",OFFSET(CountryData!$A$1,'Quality check'!$A237-1,'Quality check'!CM$1-1)),"")</f>
        <v/>
      </c>
      <c r="CN237" s="308" t="str">
        <f ca="1">IF(AND(ISNUMBER($A237),ISNUMBER(CN$1)),IF(OFFSET(CountryData!$A$1,'Quality check'!$A237-1,'Quality check'!CN$1-1)=0,"",OFFSET(CountryData!$A$1,'Quality check'!$A237-1,'Quality check'!CN$1-1)),"")</f>
        <v/>
      </c>
      <c r="CO237" s="308" t="str">
        <f ca="1">IF(AND(ISNUMBER($A237),ISNUMBER(CO$1)),IF(OFFSET(CountryData!$A$1,'Quality check'!$A237-1,'Quality check'!CO$1-1)=0,"",OFFSET(CountryData!$A$1,'Quality check'!$A237-1,'Quality check'!CO$1-1)),"")</f>
        <v/>
      </c>
      <c r="CP237" s="308" t="str">
        <f ca="1">IF(AND(ISNUMBER($A237),ISNUMBER(CP$1)),IF(OFFSET(CountryData!$A$1,'Quality check'!$A237-1,'Quality check'!CP$1-1)=0,"",OFFSET(CountryData!$A$1,'Quality check'!$A237-1,'Quality check'!CP$1-1)),"")</f>
        <v/>
      </c>
      <c r="CQ237" s="308" t="str">
        <f ca="1">IF(AND(ISNUMBER($A237),ISNUMBER(CQ$1)),IF(OFFSET(CountryData!$A$1,'Quality check'!$A237-1,'Quality check'!CQ$1-1)=0,"",OFFSET(CountryData!$A$1,'Quality check'!$A237-1,'Quality check'!CQ$1-1)),"")</f>
        <v/>
      </c>
      <c r="CR237" s="203" t="str">
        <f ca="1">IF(AND(ISNUMBER($A237),ISNUMBER(CR$1)),IF(OFFSET(CountryData!$A$1,'Quality check'!$A237-1,'Quality check'!CR$1-1)=0,"",OFFSET(CountryData!$A$1,'Quality check'!$A237-1,'Quality check'!CR$1-1)),"")</f>
        <v/>
      </c>
      <c r="CS237" s="203" t="str">
        <f ca="1">IF(AND(ISNUMBER($A237),ISNUMBER(CS$1)),IF(OFFSET(CountryData!$A$1,'Quality check'!$A237-1,'Quality check'!CS$1-1)=0,"",OFFSET(CountryData!$A$1,'Quality check'!$A237-1,'Quality check'!CS$1-1)),"")</f>
        <v/>
      </c>
      <c r="CT237" s="203" t="str">
        <f ca="1">IF(AND(ISNUMBER($A237),ISNUMBER(CT$1)),IF(OFFSET(CountryData!$A$1,'Quality check'!$A237-1,'Quality check'!CT$1-1)=0,"",OFFSET(CountryData!$A$1,'Quality check'!$A237-1,'Quality check'!CT$1-1)),"")</f>
        <v/>
      </c>
      <c r="CU237" s="203" t="str">
        <f ca="1">IF(AND(ISNUMBER($A237),ISNUMBER(CU$1)),IF(OFFSET(CountryData!$A$1,'Quality check'!$A237-1,'Quality check'!CU$1-1)=0,"",OFFSET(CountryData!$A$1,'Quality check'!$A237-1,'Quality check'!CU$1-1)),"")</f>
        <v/>
      </c>
      <c r="CV237" s="203" t="str">
        <f ca="1">IF(AND(ISNUMBER($A237),ISNUMBER(CV$1)),IF(OFFSET(CountryData!$A$1,'Quality check'!$A237-1,'Quality check'!CV$1-1)=0,"",OFFSET(CountryData!$A$1,'Quality check'!$A237-1,'Quality check'!CV$1-1)),"")</f>
        <v/>
      </c>
      <c r="CW237" s="203" t="str">
        <f ca="1">IF(AND(ISNUMBER($A237),ISNUMBER(CW$1)),IF(OFFSET(CountryData!$A$1,'Quality check'!$A237-1,'Quality check'!CW$1-1)=0,"",OFFSET(CountryData!$A$1,'Quality check'!$A237-1,'Quality check'!CW$1-1)),"")</f>
        <v/>
      </c>
      <c r="CX237" s="203" t="str">
        <f ca="1">IF(AND(ISNUMBER($A237),ISNUMBER(CX$1)),IF(OFFSET(CountryData!$A$1,'Quality check'!$A237-1,'Quality check'!CX$1-1)=0,"",OFFSET(CountryData!$A$1,'Quality check'!$A237-1,'Quality check'!CX$1-1)),"")</f>
        <v/>
      </c>
      <c r="CY237" s="203" t="str">
        <f ca="1">IF(AND(ISNUMBER($A237),ISNUMBER(CY$1)),IF(OFFSET(CountryData!$A$1,'Quality check'!$A237-1,'Quality check'!CY$1-1)=0,"",OFFSET(CountryData!$A$1,'Quality check'!$A237-1,'Quality check'!CY$1-1)),"")</f>
        <v/>
      </c>
      <c r="CZ237" s="308" t="str">
        <f ca="1">IF(AND(ISNUMBER($A237),ISNUMBER(CZ$1)),IF(OFFSET(CountryData!$A$1,'Quality check'!$A237-1,'Quality check'!CZ$1-1)=0,"",OFFSET(CountryData!$A$1,'Quality check'!$A237-1,'Quality check'!CZ$1-1)),"")</f>
        <v/>
      </c>
      <c r="DA237" s="308" t="str">
        <f ca="1">IF(AND(ISNUMBER($A237),ISNUMBER(DA$1)),IF(OFFSET(CountryData!$A$1,'Quality check'!$A237-1,'Quality check'!DA$1-1)=0,"",OFFSET(CountryData!$A$1,'Quality check'!$A237-1,'Quality check'!DA$1-1)),"")</f>
        <v/>
      </c>
      <c r="DB237" s="202" t="str">
        <f ca="1">IF(AND(ISNUMBER($A237),ISNUMBER(DB$1)),IF(OFFSET(CountryData!$A$1,'Quality check'!$A237-1,'Quality check'!DB$1-1)=0,"",OFFSET(CountryData!$A$1,'Quality check'!$A237-1,'Quality check'!DB$1-1)),"")</f>
        <v/>
      </c>
      <c r="DC237" s="308" t="str">
        <f ca="1">IF(AND(ISNUMBER($A237),ISNUMBER(DC$1)),IF(OFFSET(CountryData!$A$1,'Quality check'!$A237-1,'Quality check'!DC$1-1)=0,"",OFFSET(CountryData!$A$1,'Quality check'!$A237-1,'Quality check'!DC$1-1)),"")</f>
        <v/>
      </c>
      <c r="DD237" s="308" t="str">
        <f ca="1">IF(AND(ISNUMBER($A237),ISNUMBER(DD$1)),IF(OFFSET(CountryData!$A$1,'Quality check'!$A237-1,'Quality check'!DD$1-1)=0,"",OFFSET(CountryData!$A$1,'Quality check'!$A237-1,'Quality check'!DD$1-1)),"")</f>
        <v/>
      </c>
      <c r="DE237" s="202" t="str">
        <f ca="1">IF(AND(ISNUMBER($A237),ISNUMBER(DE$1)),IF(OFFSET(CountryData!$A$1,'Quality check'!$A237-1,'Quality check'!DE$1-1)=0,"",OFFSET(CountryData!$A$1,'Quality check'!$A237-1,'Quality check'!DE$1-1)),"")</f>
        <v/>
      </c>
      <c r="DF237" s="203" t="str">
        <f ca="1">IF(AND(ISNUMBER($A237),ISNUMBER(DF$1)),IF(OFFSET(CountryData!$A$1,'Quality check'!$A237-1,'Quality check'!DF$1-1)=0,"",OFFSET(CountryData!$A$1,'Quality check'!$A237-1,'Quality check'!DF$1-1)),"")</f>
        <v/>
      </c>
      <c r="DG237" s="308" t="str">
        <f ca="1">IF(AND(ISNUMBER($A237),ISNUMBER(DG$1)),IF(OFFSET(CountryData!$A$1,'Quality check'!$A237-1,'Quality check'!DG$1-1)=0,"",OFFSET(CountryData!$A$1,'Quality check'!$A237-1,'Quality check'!DG$1-1)),"")</f>
        <v/>
      </c>
      <c r="DH237" s="203" t="str">
        <f ca="1">IF(AND(ISNUMBER($A237),ISNUMBER(DH$1)),IF(OFFSET(CountryData!$A$1,'Quality check'!$A237-1,'Quality check'!DH$1-1)=0,"",OFFSET(CountryData!$A$1,'Quality check'!$A237-1,'Quality check'!DH$1-1)),"")</f>
        <v/>
      </c>
      <c r="DI237" s="308" t="str">
        <f ca="1">IF(AND(ISNUMBER($A237),ISNUMBER(DI$1)),IF(OFFSET(CountryData!$A$1,'Quality check'!$A237-1,'Quality check'!DI$1-1)=0,"",OFFSET(CountryData!$A$1,'Quality check'!$A237-1,'Quality check'!DI$1-1)),"")</f>
        <v/>
      </c>
      <c r="DJ237" s="308" t="str">
        <f ca="1">IF(AND(ISNUMBER($A237),ISNUMBER(DJ$1)),IF(OFFSET(CountryData!$A$1,'Quality check'!$A237-1,'Quality check'!DJ$1-1)=0,"",OFFSET(CountryData!$A$1,'Quality check'!$A237-1,'Quality check'!DJ$1-1)),"")</f>
        <v/>
      </c>
      <c r="DK237" s="203" t="str">
        <f ca="1">IF(AND(ISNUMBER($A237),ISNUMBER(DK$1)),IF(OFFSET(CountryData!$A$1,'Quality check'!$A237-1,'Quality check'!DK$1-1)=0,"",OFFSET(CountryData!$A$1,'Quality check'!$A237-1,'Quality check'!DK$1-1)),"")</f>
        <v/>
      </c>
      <c r="DL237" s="203" t="str">
        <f ca="1">IF(AND(ISNUMBER($A237),ISNUMBER(DL$1)),IF(OFFSET(CountryData!$A$1,'Quality check'!$A237-1,'Quality check'!DL$1-1)=0,"",OFFSET(CountryData!$A$1,'Quality check'!$A237-1,'Quality check'!DL$1-1)),"")</f>
        <v/>
      </c>
      <c r="DM237" s="203" t="str">
        <f ca="1">IF(AND(ISNUMBER($A237),ISNUMBER(DM$1)),IF(OFFSET(CountryData!$A$1,'Quality check'!$A237-1,'Quality check'!DM$1-1)=0,"",OFFSET(CountryData!$A$1,'Quality check'!$A237-1,'Quality check'!DM$1-1)),"")</f>
        <v/>
      </c>
      <c r="DN237" s="203" t="str">
        <f ca="1">IF(AND(ISNUMBER($A237),ISNUMBER(DN$1)),IF(OFFSET(CountryData!$A$1,'Quality check'!$A237-1,'Quality check'!DN$1-1)=0,"",OFFSET(CountryData!$A$1,'Quality check'!$A237-1,'Quality check'!DN$1-1)),"")</f>
        <v/>
      </c>
      <c r="DO237" t="str">
        <f ca="1">IF(AND(ISNUMBER($A237),ISNUMBER(DO$1)),IF(OFFSET(CountryData!$A$1,'Quality check'!$A237-1,'Quality check'!DO$1-1)=0,"",OFFSET(CountryData!$A$1,'Quality check'!$A237-1,'Quality check'!DO$1-1)),"")</f>
        <v/>
      </c>
      <c r="DP237" t="str">
        <f ca="1">IF(AND(ISNUMBER($A237),ISNUMBER(DP$1)),IF(OFFSET(CountryData!$A$1,'Quality check'!$A237-1,'Quality check'!DP$1-1)=0,"",OFFSET(CountryData!$A$1,'Quality check'!$A237-1,'Quality check'!DP$1-1)),"")</f>
        <v/>
      </c>
      <c r="EF237" t="str">
        <f t="shared" si="20"/>
        <v/>
      </c>
      <c r="EG237" t="str">
        <f t="shared" si="21"/>
        <v/>
      </c>
      <c r="EH237" t="str">
        <f t="shared" si="19"/>
        <v/>
      </c>
    </row>
    <row r="238" spans="1:138" x14ac:dyDescent="0.25">
      <c r="A238" s="114" t="str">
        <f>IF(ISNUMBER(MATCH(C238,CountryData!$EM:$EM,0)),MATCH(C238,CountryData!$EM:$EM,0),"")</f>
        <v/>
      </c>
      <c r="F238" s="203" t="str">
        <f ca="1">IF(AND(ISNUMBER($A238),ISNUMBER(F$1)),IF(OFFSET(CountryData!$A$1,'Quality check'!$A238-1,'Quality check'!F$1-1)=0,"",OFFSET(CountryData!$A$1,'Quality check'!$A238-1,'Quality check'!F$1-1)),"")</f>
        <v/>
      </c>
      <c r="G238" s="203" t="str">
        <f ca="1">IF(AND(ISNUMBER($A238),ISNUMBER(G$1)),IF(OFFSET(CountryData!$A$1,'Quality check'!$A238-1,'Quality check'!G$1-1)=0,"",OFFSET(CountryData!$A$1,'Quality check'!$A238-1,'Quality check'!G$1-1)),"")</f>
        <v/>
      </c>
      <c r="H238" s="202" t="str">
        <f ca="1">IF(AND(ISNUMBER($A238),ISNUMBER(H$1)),IF(OFFSET(CountryData!$A$1,'Quality check'!$A238-1,'Quality check'!H$1-1)=0,"",OFFSET(CountryData!$A$1,'Quality check'!$A238-1,'Quality check'!H$1-1)),"")</f>
        <v/>
      </c>
      <c r="I238" s="202" t="str">
        <f ca="1">IF(AND(ISNUMBER($A238),ISNUMBER(I$1)),IF(OFFSET(CountryData!$A$1,'Quality check'!$A238-1,'Quality check'!I$1-1)=0,"",OFFSET(CountryData!$A$1,'Quality check'!$A238-1,'Quality check'!I$1-1)),"")</f>
        <v/>
      </c>
      <c r="J238" s="203" t="str">
        <f ca="1">IF(AND(ISNUMBER($A238),ISNUMBER(J$1)),IF(OFFSET(CountryData!$A$1,'Quality check'!$A238-1,'Quality check'!J$1-1)=0,"",OFFSET(CountryData!$A$1,'Quality check'!$A238-1,'Quality check'!J$1-1)),"")</f>
        <v/>
      </c>
      <c r="K238" s="203" t="str">
        <f ca="1">IF(AND(ISNUMBER($A238),ISNUMBER(K$1)),IF(OFFSET(CountryData!$A$1,'Quality check'!$A238-1,'Quality check'!K$1-1)=0,"",OFFSET(CountryData!$A$1,'Quality check'!$A238-1,'Quality check'!K$1-1)),"")</f>
        <v/>
      </c>
      <c r="L238" s="203" t="str">
        <f ca="1">IF(AND(ISNUMBER($A238),ISNUMBER(L$1)),IF(OFFSET(CountryData!$A$1,'Quality check'!$A238-1,'Quality check'!L$1-1)=0,"",OFFSET(CountryData!$A$1,'Quality check'!$A238-1,'Quality check'!L$1-1)),"")</f>
        <v/>
      </c>
      <c r="M238" s="203" t="str">
        <f ca="1">IF(AND(ISNUMBER($A238),ISNUMBER(M$1)),IF(OFFSET(CountryData!$A$1,'Quality check'!$A238-1,'Quality check'!M$1-1)=0,"",OFFSET(CountryData!$A$1,'Quality check'!$A238-1,'Quality check'!M$1-1)),"")</f>
        <v/>
      </c>
      <c r="N238" s="203" t="str">
        <f ca="1">IF(AND(ISNUMBER($A238),ISNUMBER(N$1)),IF(OFFSET(CountryData!$A$1,'Quality check'!$A238-1,'Quality check'!N$1-1)=0,"",OFFSET(CountryData!$A$1,'Quality check'!$A238-1,'Quality check'!N$1-1)),"")</f>
        <v/>
      </c>
      <c r="O238" s="203" t="str">
        <f ca="1">IF(AND(ISNUMBER($A238),ISNUMBER(O$1)),IF(OFFSET(CountryData!$A$1,'Quality check'!$A238-1,'Quality check'!O$1-1)=0,"",OFFSET(CountryData!$A$1,'Quality check'!$A238-1,'Quality check'!O$1-1)),"")</f>
        <v/>
      </c>
      <c r="P238" s="203" t="str">
        <f ca="1">IF(AND(ISNUMBER($A238),ISNUMBER(P$1)),IF(OFFSET(CountryData!$A$1,'Quality check'!$A238-1,'Quality check'!P$1-1)=0,"",OFFSET(CountryData!$A$1,'Quality check'!$A238-1,'Quality check'!P$1-1)),"")</f>
        <v/>
      </c>
      <c r="Q238" s="203" t="str">
        <f ca="1">IF(AND(ISNUMBER($A238),ISNUMBER(Q$1)),IF(OFFSET(CountryData!$A$1,'Quality check'!$A238-1,'Quality check'!Q$1-1)=0,"",OFFSET(CountryData!$A$1,'Quality check'!$A238-1,'Quality check'!Q$1-1)),"")</f>
        <v/>
      </c>
      <c r="R238" s="203" t="str">
        <f ca="1">IF(AND(ISNUMBER($A238),ISNUMBER(R$1)),IF(OFFSET(CountryData!$A$1,'Quality check'!$A238-1,'Quality check'!R$1-1)=0,"",OFFSET(CountryData!$A$1,'Quality check'!$A238-1,'Quality check'!R$1-1)),"")</f>
        <v/>
      </c>
      <c r="S238" s="203" t="str">
        <f ca="1">IF(AND(ISNUMBER($A238),ISNUMBER(S$1)),IF(OFFSET(CountryData!$A$1,'Quality check'!$A238-1,'Quality check'!S$1-1)=0,"",OFFSET(CountryData!$A$1,'Quality check'!$A238-1,'Quality check'!S$1-1)),"")</f>
        <v/>
      </c>
      <c r="T238" s="202" t="str">
        <f ca="1">IF(AND(ISNUMBER($A238),ISNUMBER(T$1)),IF(OFFSET(CountryData!$A$1,'Quality check'!$A238-1,'Quality check'!T$1-1)=0,"",OFFSET(CountryData!$A$1,'Quality check'!$A238-1,'Quality check'!T$1-1)),"")</f>
        <v/>
      </c>
      <c r="U238" s="203" t="str">
        <f ca="1">IF(AND(ISNUMBER($A238),ISNUMBER(U$1)),IF(OFFSET(CountryData!$A$1,'Quality check'!$A238-1,'Quality check'!U$1-1)=0,"",OFFSET(CountryData!$A$1,'Quality check'!$A238-1,'Quality check'!U$1-1)),"")</f>
        <v/>
      </c>
      <c r="V238" s="203" t="str">
        <f ca="1">IF(AND(ISNUMBER($A238),ISNUMBER(V$1)),IF(OFFSET(CountryData!$A$1,'Quality check'!$A238-1,'Quality check'!V$1-1)=0,"",OFFSET(CountryData!$A$1,'Quality check'!$A238-1,'Quality check'!V$1-1)),"")</f>
        <v/>
      </c>
      <c r="W238" s="202" t="str">
        <f ca="1">IF(AND(ISNUMBER($A238),ISNUMBER(W$1)),IF(OFFSET(CountryData!$A$1,'Quality check'!$A238-1,'Quality check'!W$1-1)=0,"",OFFSET(CountryData!$A$1,'Quality check'!$A238-1,'Quality check'!W$1-1)),"")</f>
        <v/>
      </c>
      <c r="X238" s="202" t="str">
        <f ca="1">IF(AND(ISNUMBER($A238),ISNUMBER(X$1)),IF(OFFSET(CountryData!$A$1,'Quality check'!$A238-1,'Quality check'!X$1-1)=0,"",OFFSET(CountryData!$A$1,'Quality check'!$A238-1,'Quality check'!X$1-1)),"")</f>
        <v/>
      </c>
      <c r="Y238" s="202" t="str">
        <f ca="1">IF(AND(ISNUMBER($A238),ISNUMBER(Y$1)),IF(OFFSET(CountryData!$A$1,'Quality check'!$A238-1,'Quality check'!Y$1-1)=0,"",OFFSET(CountryData!$A$1,'Quality check'!$A238-1,'Quality check'!Y$1-1)),"")</f>
        <v/>
      </c>
      <c r="Z238" s="202" t="str">
        <f ca="1">IF(AND(ISNUMBER($A238),ISNUMBER(Z$1)),IF(OFFSET(CountryData!$A$1,'Quality check'!$A238-1,'Quality check'!Z$1-1)=0,"",OFFSET(CountryData!$A$1,'Quality check'!$A238-1,'Quality check'!Z$1-1)),"")</f>
        <v/>
      </c>
      <c r="AA238" s="203" t="str">
        <f ca="1">IF(AND(ISNUMBER($A238),ISNUMBER(AA$1)),IF(OFFSET(CountryData!$A$1,'Quality check'!$A238-1,'Quality check'!AA$1-1)=0,"",OFFSET(CountryData!$A$1,'Quality check'!$A238-1,'Quality check'!AA$1-1)),"")</f>
        <v/>
      </c>
      <c r="AB238" s="203" t="str">
        <f ca="1">IF(AND(ISNUMBER($A238),ISNUMBER(AB$1)),IF(OFFSET(CountryData!$A$1,'Quality check'!$A238-1,'Quality check'!AB$1-1)=0,"",OFFSET(CountryData!$A$1,'Quality check'!$A238-1,'Quality check'!AB$1-1)),"")</f>
        <v/>
      </c>
      <c r="AC238" s="203" t="str">
        <f ca="1">IF(AND(ISNUMBER($A238),ISNUMBER(AC$1)),IF(OFFSET(CountryData!$A$1,'Quality check'!$A238-1,'Quality check'!AC$1-1)=0,"",OFFSET(CountryData!$A$1,'Quality check'!$A238-1,'Quality check'!AC$1-1)),"")</f>
        <v/>
      </c>
      <c r="AD238" s="203" t="str">
        <f ca="1">IF(AND(ISNUMBER($A238),ISNUMBER(AD$1)),IF(OFFSET(CountryData!$A$1,'Quality check'!$A238-1,'Quality check'!AD$1-1)=0,"",OFFSET(CountryData!$A$1,'Quality check'!$A238-1,'Quality check'!AD$1-1)),"")</f>
        <v/>
      </c>
      <c r="AE238" s="202" t="str">
        <f ca="1">IF(AND(ISNUMBER($A238),ISNUMBER(AE$1)),IF(OFFSET(CountryData!$A$1,'Quality check'!$A238-1,'Quality check'!AE$1-1)=0,"",OFFSET(CountryData!$A$1,'Quality check'!$A238-1,'Quality check'!AE$1-1)),"")</f>
        <v/>
      </c>
      <c r="AF238" s="308" t="str">
        <f ca="1">IF(AND(ISNUMBER($A238),ISNUMBER(AF$1)),IF(OFFSET(CountryData!$A$1,'Quality check'!$A238-1,'Quality check'!AF$1-1)=0,"",OFFSET(CountryData!$A$1,'Quality check'!$A238-1,'Quality check'!AF$1-1)),"")</f>
        <v/>
      </c>
      <c r="AG238" s="203" t="str">
        <f ca="1">IF(AND(ISNUMBER($A238),ISNUMBER(AG$1)),IF(OFFSET(CountryData!$A$1,'Quality check'!$A238-1,'Quality check'!AG$1-1)=0,"",OFFSET(CountryData!$A$1,'Quality check'!$A238-1,'Quality check'!AG$1-1)),"")</f>
        <v/>
      </c>
      <c r="AH238" s="203" t="str">
        <f ca="1">IF(AND(ISNUMBER($A238),ISNUMBER(AH$1)),IF(OFFSET(CountryData!$A$1,'Quality check'!$A238-1,'Quality check'!AH$1-1)=0,"",OFFSET(CountryData!$A$1,'Quality check'!$A238-1,'Quality check'!AH$1-1)),"")</f>
        <v/>
      </c>
      <c r="AI238" s="203" t="str">
        <f ca="1">IF(AND(ISNUMBER($A238),ISNUMBER(AI$1)),IF(OFFSET(CountryData!$A$1,'Quality check'!$A238-1,'Quality check'!AI$1-1)=0,"",OFFSET(CountryData!$A$1,'Quality check'!$A238-1,'Quality check'!AI$1-1)),"")</f>
        <v/>
      </c>
      <c r="AJ238" s="202" t="str">
        <f ca="1">IF(AND(ISNUMBER($A238),ISNUMBER(AJ$1)),IF(OFFSET(CountryData!$A$1,'Quality check'!$A238-1,'Quality check'!AJ$1-1)=0,"",OFFSET(CountryData!$A$1,'Quality check'!$A238-1,'Quality check'!AJ$1-1)),"")</f>
        <v/>
      </c>
      <c r="AK238" s="202" t="str">
        <f ca="1">IF(AND(ISNUMBER($A238),ISNUMBER(AK$1)),IF(OFFSET(CountryData!$A$1,'Quality check'!$A238-1,'Quality check'!AK$1-1)=0,"",OFFSET(CountryData!$A$1,'Quality check'!$A238-1,'Quality check'!AK$1-1)),"")</f>
        <v/>
      </c>
      <c r="AL238" s="202" t="str">
        <f ca="1">IF(AND(ISNUMBER($A238),ISNUMBER(AL$1)),IF(OFFSET(CountryData!$A$1,'Quality check'!$A238-1,'Quality check'!AL$1-1)=0,"",OFFSET(CountryData!$A$1,'Quality check'!$A238-1,'Quality check'!AL$1-1)),"")</f>
        <v/>
      </c>
      <c r="AM238" s="202" t="str">
        <f ca="1">IF(AND(ISNUMBER($A238),ISNUMBER(AM$1)),IF(OFFSET(CountryData!$A$1,'Quality check'!$A238-1,'Quality check'!AM$1-1)=0,"",OFFSET(CountryData!$A$1,'Quality check'!$A238-1,'Quality check'!AM$1-1)),"")</f>
        <v/>
      </c>
      <c r="AN238" s="202" t="str">
        <f ca="1">IF(AND(ISNUMBER($A238),ISNUMBER(AN$1)),IF(OFFSET(CountryData!$A$1,'Quality check'!$A238-1,'Quality check'!AN$1-1)=0,"",OFFSET(CountryData!$A$1,'Quality check'!$A238-1,'Quality check'!AN$1-1)),"")</f>
        <v/>
      </c>
      <c r="AO238" s="203" t="str">
        <f ca="1">IF(AND(ISNUMBER($A238),ISNUMBER(AO$1)),IF(OFFSET(CountryData!$A$1,'Quality check'!$A238-1,'Quality check'!AO$1-1)=0,"",OFFSET(CountryData!$A$1,'Quality check'!$A238-1,'Quality check'!AO$1-1)),"")</f>
        <v/>
      </c>
      <c r="AP238" s="203" t="str">
        <f ca="1">IF(AND(ISNUMBER($A238),ISNUMBER(AP$1)),IF(OFFSET(CountryData!$A$1,'Quality check'!$A238-1,'Quality check'!AP$1-1)=0,"",OFFSET(CountryData!$A$1,'Quality check'!$A238-1,'Quality check'!AP$1-1)),"")</f>
        <v/>
      </c>
      <c r="AQ238" s="202" t="str">
        <f ca="1">IF(AND(ISNUMBER($A238),ISNUMBER(AQ$1)),IF(OFFSET(CountryData!$A$1,'Quality check'!$A238-1,'Quality check'!AQ$1-1)=0,"",OFFSET(CountryData!$A$1,'Quality check'!$A238-1,'Quality check'!AQ$1-1)),"")</f>
        <v/>
      </c>
      <c r="AR238" s="202" t="str">
        <f ca="1">IF(AND(ISNUMBER($A238),ISNUMBER(AR$1)),IF(OFFSET(CountryData!$A$1,'Quality check'!$A238-1,'Quality check'!AR$1-1)=0,"",OFFSET(CountryData!$A$1,'Quality check'!$A238-1,'Quality check'!AR$1-1)),"")</f>
        <v/>
      </c>
      <c r="AS238" s="202" t="str">
        <f ca="1">IF(AND(ISNUMBER($A238),ISNUMBER(AS$1)),IF(OFFSET(CountryData!$A$1,'Quality check'!$A238-1,'Quality check'!AS$1-1)=0,"",OFFSET(CountryData!$A$1,'Quality check'!$A238-1,'Quality check'!AS$1-1)),"")</f>
        <v/>
      </c>
      <c r="AT238" s="202" t="str">
        <f ca="1">IF(AND(ISNUMBER($A238),ISNUMBER(AT$1)),IF(OFFSET(CountryData!$A$1,'Quality check'!$A238-1,'Quality check'!AT$1-1)=0,"",OFFSET(CountryData!$A$1,'Quality check'!$A238-1,'Quality check'!AT$1-1)),"")</f>
        <v/>
      </c>
      <c r="AU238" s="202" t="str">
        <f ca="1">IF(AND(ISNUMBER($A238),ISNUMBER(AU$1)),IF(OFFSET(CountryData!$A$1,'Quality check'!$A238-1,'Quality check'!AU$1-1)=0,"",OFFSET(CountryData!$A$1,'Quality check'!$A238-1,'Quality check'!AU$1-1)),"")</f>
        <v/>
      </c>
      <c r="AV238" s="202" t="str">
        <f ca="1">IF(AND(ISNUMBER($A238),ISNUMBER(AV$1)),IF(OFFSET(CountryData!$A$1,'Quality check'!$A238-1,'Quality check'!AV$1-1)=0,"",OFFSET(CountryData!$A$1,'Quality check'!$A238-1,'Quality check'!AV$1-1)),"")</f>
        <v/>
      </c>
      <c r="AW238" s="203" t="str">
        <f ca="1">IF(AND(ISNUMBER($A238),ISNUMBER(AW$1)),IF(OFFSET(CountryData!$A$1,'Quality check'!$A238-1,'Quality check'!AW$1-1)=0,"",OFFSET(CountryData!$A$1,'Quality check'!$A238-1,'Quality check'!AW$1-1)),"")</f>
        <v/>
      </c>
      <c r="AX238" s="203" t="str">
        <f ca="1">IF(AND(ISNUMBER($A238),ISNUMBER(AX$1)),IF(OFFSET(CountryData!$A$1,'Quality check'!$A238-1,'Quality check'!AX$1-1)=0,"",OFFSET(CountryData!$A$1,'Quality check'!$A238-1,'Quality check'!AX$1-1)),"")</f>
        <v/>
      </c>
      <c r="AY238" s="202" t="str">
        <f ca="1">IF(AND(ISNUMBER($A238),ISNUMBER(AY$1)),IF(OFFSET(CountryData!$A$1,'Quality check'!$A238-1,'Quality check'!AY$1-1)=0,"",OFFSET(CountryData!$A$1,'Quality check'!$A238-1,'Quality check'!AY$1-1)),"")</f>
        <v/>
      </c>
      <c r="AZ238" s="202" t="str">
        <f ca="1">IF(AND(ISNUMBER($A238),ISNUMBER(AZ$1)),IF(OFFSET(CountryData!$A$1,'Quality check'!$A238-1,'Quality check'!AZ$1-1)=0,"",OFFSET(CountryData!$A$1,'Quality check'!$A238-1,'Quality check'!AZ$1-1)),"")</f>
        <v/>
      </c>
      <c r="BA238" s="202" t="str">
        <f ca="1">IF(AND(ISNUMBER($A238),ISNUMBER(BA$1)),IF(OFFSET(CountryData!$A$1,'Quality check'!$A238-1,'Quality check'!BA$1-1)=0,"",OFFSET(CountryData!$A$1,'Quality check'!$A238-1,'Quality check'!BA$1-1)),"")</f>
        <v/>
      </c>
      <c r="BB238" s="202" t="str">
        <f ca="1">IF(AND(ISNUMBER($A238),ISNUMBER(BB$1)),IF(OFFSET(CountryData!$A$1,'Quality check'!$A238-1,'Quality check'!BB$1-1)=0,"",OFFSET(CountryData!$A$1,'Quality check'!$A238-1,'Quality check'!BB$1-1)),"")</f>
        <v/>
      </c>
      <c r="BC238" s="202" t="str">
        <f ca="1">IF(AND(ISNUMBER($A238),ISNUMBER(BC$1)),IF(OFFSET(CountryData!$A$1,'Quality check'!$A238-1,'Quality check'!BC$1-1)=0,"",OFFSET(CountryData!$A$1,'Quality check'!$A238-1,'Quality check'!BC$1-1)),"")</f>
        <v/>
      </c>
      <c r="BD238" s="313" t="str">
        <f ca="1">IF(AND(ISNUMBER($A238),ISNUMBER(BD$1)),IF(OFFSET(CountryData!$A$1,'Quality check'!$A238-1,'Quality check'!BD$1-1)=0,"",OFFSET(CountryData!$A$1,'Quality check'!$A238-1,'Quality check'!BD$1-1)),"")</f>
        <v/>
      </c>
      <c r="BE238" s="313" t="str">
        <f ca="1">IF(AND(ISNUMBER($A238),ISNUMBER(BE$1)),IF(OFFSET(CountryData!$A$1,'Quality check'!$A238-1,'Quality check'!BE$1-1)=0,"",OFFSET(CountryData!$A$1,'Quality check'!$A238-1,'Quality check'!BE$1-1)),"")</f>
        <v/>
      </c>
      <c r="BF238" s="313" t="str">
        <f ca="1">IF(AND(ISNUMBER($A238),ISNUMBER(BF$1)),IF(OFFSET(CountryData!$A$1,'Quality check'!$A238-1,'Quality check'!BF$1-1)=0,"",OFFSET(CountryData!$A$1,'Quality check'!$A238-1,'Quality check'!BF$1-1)),"")</f>
        <v/>
      </c>
      <c r="BG238" s="203" t="str">
        <f ca="1">IF(AND(ISNUMBER($A238),ISNUMBER(BG$1)),IF(OFFSET(CountryData!$A$1,'Quality check'!$A238-1,'Quality check'!BG$1-1)=0,"",OFFSET(CountryData!$A$1,'Quality check'!$A238-1,'Quality check'!BG$1-1)),"")</f>
        <v/>
      </c>
      <c r="BH238" s="202" t="str">
        <f ca="1">IF(AND(ISNUMBER($A238),ISNUMBER(BH$1)),IF(OFFSET(CountryData!$A$1,'Quality check'!$A238-1,'Quality check'!BH$1-1)=0,"",OFFSET(CountryData!$A$1,'Quality check'!$A238-1,'Quality check'!BH$1-1)),"")</f>
        <v/>
      </c>
      <c r="BI238" s="203" t="str">
        <f ca="1">IF(AND(ISNUMBER($A238),ISNUMBER(BI$1)),IF(OFFSET(CountryData!$A$1,'Quality check'!$A238-1,'Quality check'!BI$1-1)=0,"",OFFSET(CountryData!$A$1,'Quality check'!$A238-1,'Quality check'!BI$1-1)),"")</f>
        <v/>
      </c>
      <c r="BJ238" s="202" t="str">
        <f ca="1">IF(AND(ISNUMBER($A238),ISNUMBER(BJ$1)),IF(OFFSET(CountryData!$A$1,'Quality check'!$A238-1,'Quality check'!BJ$1-1)=0,"",OFFSET(CountryData!$A$1,'Quality check'!$A238-1,'Quality check'!BJ$1-1)),"")</f>
        <v/>
      </c>
      <c r="BK238" s="202" t="str">
        <f ca="1">IF(AND(ISNUMBER($A238),ISNUMBER(BK$1)),IF(OFFSET(CountryData!$A$1,'Quality check'!$A238-1,'Quality check'!BK$1-1)=0,"",OFFSET(CountryData!$A$1,'Quality check'!$A238-1,'Quality check'!BK$1-1)),"")</f>
        <v/>
      </c>
      <c r="BL238" s="308" t="str">
        <f ca="1">IF(AND(ISNUMBER($A238),ISNUMBER(BL$1)),IF(OFFSET(CountryData!$A$1,'Quality check'!$A238-1,'Quality check'!BL$1-1)=0,"",OFFSET(CountryData!$A$1,'Quality check'!$A238-1,'Quality check'!BL$1-1)),"")</f>
        <v/>
      </c>
      <c r="BM238" s="308" t="str">
        <f ca="1">IF(AND(ISNUMBER($A238),ISNUMBER(BM$1)),IF(OFFSET(CountryData!$A$1,'Quality check'!$A238-1,'Quality check'!BM$1-1)=0,"",OFFSET(CountryData!$A$1,'Quality check'!$A238-1,'Quality check'!BM$1-1)),"")</f>
        <v/>
      </c>
      <c r="BN238" s="308" t="str">
        <f ca="1">IF(AND(ISNUMBER($A238),ISNUMBER(BN$1)),IF(OFFSET(CountryData!$A$1,'Quality check'!$A238-1,'Quality check'!BN$1-1)=0,"",OFFSET(CountryData!$A$1,'Quality check'!$A238-1,'Quality check'!BN$1-1)),"")</f>
        <v/>
      </c>
      <c r="BO238" s="308" t="str">
        <f ca="1">IF(AND(ISNUMBER($A238),ISNUMBER(BO$1)),IF(OFFSET(CountryData!$A$1,'Quality check'!$A238-1,'Quality check'!BO$1-1)=0,"",OFFSET(CountryData!$A$1,'Quality check'!$A238-1,'Quality check'!BO$1-1)),"")</f>
        <v/>
      </c>
      <c r="BP238" s="308" t="str">
        <f ca="1">IF(AND(ISNUMBER($A238),ISNUMBER(BP$1)),IF(OFFSET(CountryData!$A$1,'Quality check'!$A238-1,'Quality check'!BP$1-1)=0,"",OFFSET(CountryData!$A$1,'Quality check'!$A238-1,'Quality check'!BP$1-1)),"")</f>
        <v/>
      </c>
      <c r="BQ238" s="308" t="str">
        <f ca="1">IF(AND(ISNUMBER($A238),ISNUMBER(BQ$1)),IF(OFFSET(CountryData!$A$1,'Quality check'!$A238-1,'Quality check'!BQ$1-1)=0,"",OFFSET(CountryData!$A$1,'Quality check'!$A238-1,'Quality check'!BQ$1-1)),"")</f>
        <v/>
      </c>
      <c r="BR238" s="308" t="str">
        <f ca="1">IF(AND(ISNUMBER($A238),ISNUMBER(BR$1)),IF(OFFSET(CountryData!$A$1,'Quality check'!$A238-1,'Quality check'!BR$1-1)=0,"",OFFSET(CountryData!$A$1,'Quality check'!$A238-1,'Quality check'!BR$1-1)),"")</f>
        <v/>
      </c>
      <c r="BS238" s="308" t="str">
        <f ca="1">IF(AND(ISNUMBER($A238),ISNUMBER(BS$1)),IF(OFFSET(CountryData!$A$1,'Quality check'!$A238-1,'Quality check'!BS$1-1)=0,"",OFFSET(CountryData!$A$1,'Quality check'!$A238-1,'Quality check'!BS$1-1)),"")</f>
        <v/>
      </c>
      <c r="BT238" s="308" t="str">
        <f ca="1">IF(AND(ISNUMBER($A238),ISNUMBER(BT$1)),IF(OFFSET(CountryData!$A$1,'Quality check'!$A238-1,'Quality check'!BT$1-1)=0,"",OFFSET(CountryData!$A$1,'Quality check'!$A238-1,'Quality check'!BT$1-1)),"")</f>
        <v/>
      </c>
      <c r="BU238" s="308" t="str">
        <f ca="1">IF(AND(ISNUMBER($A238),ISNUMBER(BU$1)),IF(OFFSET(CountryData!$A$1,'Quality check'!$A238-1,'Quality check'!BU$1-1)=0,"",OFFSET(CountryData!$A$1,'Quality check'!$A238-1,'Quality check'!BU$1-1)),"")</f>
        <v/>
      </c>
      <c r="BV238" s="308" t="str">
        <f ca="1">IF(AND(ISNUMBER($A238),ISNUMBER(BV$1)),IF(OFFSET(CountryData!$A$1,'Quality check'!$A238-1,'Quality check'!BV$1-1)=0,"",OFFSET(CountryData!$A$1,'Quality check'!$A238-1,'Quality check'!BV$1-1)),"")</f>
        <v/>
      </c>
      <c r="BW238" s="308" t="str">
        <f ca="1">IF(AND(ISNUMBER($A238),ISNUMBER(BW$1)),IF(OFFSET(CountryData!$A$1,'Quality check'!$A238-1,'Quality check'!BW$1-1)=0,"",OFFSET(CountryData!$A$1,'Quality check'!$A238-1,'Quality check'!BW$1-1)),"")</f>
        <v/>
      </c>
      <c r="BX238" s="202" t="str">
        <f ca="1">IF(AND(ISNUMBER($A238),ISNUMBER(BX$1)),IF(OFFSET(CountryData!$A$1,'Quality check'!$A238-1,'Quality check'!BX$1-1)=0,"",OFFSET(CountryData!$A$1,'Quality check'!$A238-1,'Quality check'!BX$1-1)),"")</f>
        <v/>
      </c>
      <c r="BY238" s="308" t="str">
        <f ca="1">IF(AND(ISNUMBER($A238),ISNUMBER(BY$1)),IF(OFFSET(CountryData!$A$1,'Quality check'!$A238-1,'Quality check'!BY$1-1)=0,"",OFFSET(CountryData!$A$1,'Quality check'!$A238-1,'Quality check'!BY$1-1)),"")</f>
        <v/>
      </c>
      <c r="BZ238" s="308" t="str">
        <f ca="1">IF(AND(ISNUMBER($A238),ISNUMBER(BZ$1)),IF(OFFSET(CountryData!$A$1,'Quality check'!$A238-1,'Quality check'!BZ$1-1)=0,"",OFFSET(CountryData!$A$1,'Quality check'!$A238-1,'Quality check'!BZ$1-1)),"")</f>
        <v/>
      </c>
      <c r="CA238" s="308" t="str">
        <f ca="1">IF(AND(ISNUMBER($A238),ISNUMBER(CA$1)),IF(OFFSET(CountryData!$A$1,'Quality check'!$A238-1,'Quality check'!CA$1-1)=0,"",OFFSET(CountryData!$A$1,'Quality check'!$A238-1,'Quality check'!CA$1-1)),"")</f>
        <v/>
      </c>
      <c r="CB238" s="308" t="str">
        <f ca="1">IF(AND(ISNUMBER($A238),ISNUMBER(CB$1)),IF(OFFSET(CountryData!$A$1,'Quality check'!$A238-1,'Quality check'!CB$1-1)=0,"",OFFSET(CountryData!$A$1,'Quality check'!$A238-1,'Quality check'!CB$1-1)),"")</f>
        <v/>
      </c>
      <c r="CC238" s="308" t="str">
        <f ca="1">IF(AND(ISNUMBER($A238),ISNUMBER(CC$1)),IF(OFFSET(CountryData!$A$1,'Quality check'!$A238-1,'Quality check'!CC$1-1)=0,"",OFFSET(CountryData!$A$1,'Quality check'!$A238-1,'Quality check'!CC$1-1)),"")</f>
        <v/>
      </c>
      <c r="CD238" s="308" t="str">
        <f ca="1">IF(AND(ISNUMBER($A238),ISNUMBER(CD$1)),IF(OFFSET(CountryData!$A$1,'Quality check'!$A238-1,'Quality check'!CD$1-1)=0,"",OFFSET(CountryData!$A$1,'Quality check'!$A238-1,'Quality check'!CD$1-1)),"")</f>
        <v/>
      </c>
      <c r="CE238" s="308" t="str">
        <f ca="1">IF(AND(ISNUMBER($A238),ISNUMBER(CE$1)),IF(OFFSET(CountryData!$A$1,'Quality check'!$A238-1,'Quality check'!CE$1-1)=0,"",OFFSET(CountryData!$A$1,'Quality check'!$A238-1,'Quality check'!CE$1-1)),"")</f>
        <v/>
      </c>
      <c r="CF238" s="308" t="str">
        <f ca="1">IF(AND(ISNUMBER($A238),ISNUMBER(CF$1)),IF(OFFSET(CountryData!$A$1,'Quality check'!$A238-1,'Quality check'!CF$1-1)=0,"",OFFSET(CountryData!$A$1,'Quality check'!$A238-1,'Quality check'!CF$1-1)),"")</f>
        <v/>
      </c>
      <c r="CG238" s="308" t="str">
        <f ca="1">IF(AND(ISNUMBER($A238),ISNUMBER(CG$1)),IF(OFFSET(CountryData!$A$1,'Quality check'!$A238-1,'Quality check'!CG$1-1)=0,"",OFFSET(CountryData!$A$1,'Quality check'!$A238-1,'Quality check'!CG$1-1)),"")</f>
        <v/>
      </c>
      <c r="CH238" s="308" t="str">
        <f ca="1">IF(AND(ISNUMBER($A238),ISNUMBER(CH$1)),IF(OFFSET(CountryData!$A$1,'Quality check'!$A238-1,'Quality check'!CH$1-1)=0,"",OFFSET(CountryData!$A$1,'Quality check'!$A238-1,'Quality check'!CH$1-1)),"")</f>
        <v/>
      </c>
      <c r="CI238" s="308" t="str">
        <f ca="1">IF(AND(ISNUMBER($A238),ISNUMBER(CI$1)),IF(OFFSET(CountryData!$A$1,'Quality check'!$A238-1,'Quality check'!CI$1-1)=0,"",OFFSET(CountryData!$A$1,'Quality check'!$A238-1,'Quality check'!CI$1-1)),"")</f>
        <v/>
      </c>
      <c r="CJ238" s="308" t="str">
        <f ca="1">IF(AND(ISNUMBER($A238),ISNUMBER(CJ$1)),IF(OFFSET(CountryData!$A$1,'Quality check'!$A238-1,'Quality check'!CJ$1-1)=0,"",OFFSET(CountryData!$A$1,'Quality check'!$A238-1,'Quality check'!CJ$1-1)),"")</f>
        <v/>
      </c>
      <c r="CK238" s="202" t="str">
        <f ca="1">IF(AND(ISNUMBER($A238),ISNUMBER(CK$1)),IF(OFFSET(CountryData!$A$1,'Quality check'!$A238-1,'Quality check'!CK$1-1)=0,"",OFFSET(CountryData!$A$1,'Quality check'!$A238-1,'Quality check'!CK$1-1)),"")</f>
        <v/>
      </c>
      <c r="CL238" s="308" t="str">
        <f ca="1">IF(AND(ISNUMBER($A238),ISNUMBER(CL$1)),IF(OFFSET(CountryData!$A$1,'Quality check'!$A238-1,'Quality check'!CL$1-1)=0,"",OFFSET(CountryData!$A$1,'Quality check'!$A238-1,'Quality check'!CL$1-1)),"")</f>
        <v/>
      </c>
      <c r="CM238" s="308" t="str">
        <f ca="1">IF(AND(ISNUMBER($A238),ISNUMBER(CM$1)),IF(OFFSET(CountryData!$A$1,'Quality check'!$A238-1,'Quality check'!CM$1-1)=0,"",OFFSET(CountryData!$A$1,'Quality check'!$A238-1,'Quality check'!CM$1-1)),"")</f>
        <v/>
      </c>
      <c r="CN238" s="308" t="str">
        <f ca="1">IF(AND(ISNUMBER($A238),ISNUMBER(CN$1)),IF(OFFSET(CountryData!$A$1,'Quality check'!$A238-1,'Quality check'!CN$1-1)=0,"",OFFSET(CountryData!$A$1,'Quality check'!$A238-1,'Quality check'!CN$1-1)),"")</f>
        <v/>
      </c>
      <c r="CO238" s="308" t="str">
        <f ca="1">IF(AND(ISNUMBER($A238),ISNUMBER(CO$1)),IF(OFFSET(CountryData!$A$1,'Quality check'!$A238-1,'Quality check'!CO$1-1)=0,"",OFFSET(CountryData!$A$1,'Quality check'!$A238-1,'Quality check'!CO$1-1)),"")</f>
        <v/>
      </c>
      <c r="CP238" s="308" t="str">
        <f ca="1">IF(AND(ISNUMBER($A238),ISNUMBER(CP$1)),IF(OFFSET(CountryData!$A$1,'Quality check'!$A238-1,'Quality check'!CP$1-1)=0,"",OFFSET(CountryData!$A$1,'Quality check'!$A238-1,'Quality check'!CP$1-1)),"")</f>
        <v/>
      </c>
      <c r="CQ238" s="308" t="str">
        <f ca="1">IF(AND(ISNUMBER($A238),ISNUMBER(CQ$1)),IF(OFFSET(CountryData!$A$1,'Quality check'!$A238-1,'Quality check'!CQ$1-1)=0,"",OFFSET(CountryData!$A$1,'Quality check'!$A238-1,'Quality check'!CQ$1-1)),"")</f>
        <v/>
      </c>
      <c r="CR238" s="203" t="str">
        <f ca="1">IF(AND(ISNUMBER($A238),ISNUMBER(CR$1)),IF(OFFSET(CountryData!$A$1,'Quality check'!$A238-1,'Quality check'!CR$1-1)=0,"",OFFSET(CountryData!$A$1,'Quality check'!$A238-1,'Quality check'!CR$1-1)),"")</f>
        <v/>
      </c>
      <c r="CS238" s="203" t="str">
        <f ca="1">IF(AND(ISNUMBER($A238),ISNUMBER(CS$1)),IF(OFFSET(CountryData!$A$1,'Quality check'!$A238-1,'Quality check'!CS$1-1)=0,"",OFFSET(CountryData!$A$1,'Quality check'!$A238-1,'Quality check'!CS$1-1)),"")</f>
        <v/>
      </c>
      <c r="CT238" s="203" t="str">
        <f ca="1">IF(AND(ISNUMBER($A238),ISNUMBER(CT$1)),IF(OFFSET(CountryData!$A$1,'Quality check'!$A238-1,'Quality check'!CT$1-1)=0,"",OFFSET(CountryData!$A$1,'Quality check'!$A238-1,'Quality check'!CT$1-1)),"")</f>
        <v/>
      </c>
      <c r="CU238" s="203" t="str">
        <f ca="1">IF(AND(ISNUMBER($A238),ISNUMBER(CU$1)),IF(OFFSET(CountryData!$A$1,'Quality check'!$A238-1,'Quality check'!CU$1-1)=0,"",OFFSET(CountryData!$A$1,'Quality check'!$A238-1,'Quality check'!CU$1-1)),"")</f>
        <v/>
      </c>
      <c r="CV238" s="203" t="str">
        <f ca="1">IF(AND(ISNUMBER($A238),ISNUMBER(CV$1)),IF(OFFSET(CountryData!$A$1,'Quality check'!$A238-1,'Quality check'!CV$1-1)=0,"",OFFSET(CountryData!$A$1,'Quality check'!$A238-1,'Quality check'!CV$1-1)),"")</f>
        <v/>
      </c>
      <c r="CW238" s="203" t="str">
        <f ca="1">IF(AND(ISNUMBER($A238),ISNUMBER(CW$1)),IF(OFFSET(CountryData!$A$1,'Quality check'!$A238-1,'Quality check'!CW$1-1)=0,"",OFFSET(CountryData!$A$1,'Quality check'!$A238-1,'Quality check'!CW$1-1)),"")</f>
        <v/>
      </c>
      <c r="CX238" s="203" t="str">
        <f ca="1">IF(AND(ISNUMBER($A238),ISNUMBER(CX$1)),IF(OFFSET(CountryData!$A$1,'Quality check'!$A238-1,'Quality check'!CX$1-1)=0,"",OFFSET(CountryData!$A$1,'Quality check'!$A238-1,'Quality check'!CX$1-1)),"")</f>
        <v/>
      </c>
      <c r="CY238" s="203" t="str">
        <f ca="1">IF(AND(ISNUMBER($A238),ISNUMBER(CY$1)),IF(OFFSET(CountryData!$A$1,'Quality check'!$A238-1,'Quality check'!CY$1-1)=0,"",OFFSET(CountryData!$A$1,'Quality check'!$A238-1,'Quality check'!CY$1-1)),"")</f>
        <v/>
      </c>
      <c r="CZ238" s="308" t="str">
        <f ca="1">IF(AND(ISNUMBER($A238),ISNUMBER(CZ$1)),IF(OFFSET(CountryData!$A$1,'Quality check'!$A238-1,'Quality check'!CZ$1-1)=0,"",OFFSET(CountryData!$A$1,'Quality check'!$A238-1,'Quality check'!CZ$1-1)),"")</f>
        <v/>
      </c>
      <c r="DA238" s="308" t="str">
        <f ca="1">IF(AND(ISNUMBER($A238),ISNUMBER(DA$1)),IF(OFFSET(CountryData!$A$1,'Quality check'!$A238-1,'Quality check'!DA$1-1)=0,"",OFFSET(CountryData!$A$1,'Quality check'!$A238-1,'Quality check'!DA$1-1)),"")</f>
        <v/>
      </c>
      <c r="DB238" s="202" t="str">
        <f ca="1">IF(AND(ISNUMBER($A238),ISNUMBER(DB$1)),IF(OFFSET(CountryData!$A$1,'Quality check'!$A238-1,'Quality check'!DB$1-1)=0,"",OFFSET(CountryData!$A$1,'Quality check'!$A238-1,'Quality check'!DB$1-1)),"")</f>
        <v/>
      </c>
      <c r="DC238" s="308" t="str">
        <f ca="1">IF(AND(ISNUMBER($A238),ISNUMBER(DC$1)),IF(OFFSET(CountryData!$A$1,'Quality check'!$A238-1,'Quality check'!DC$1-1)=0,"",OFFSET(CountryData!$A$1,'Quality check'!$A238-1,'Quality check'!DC$1-1)),"")</f>
        <v/>
      </c>
      <c r="DD238" s="308" t="str">
        <f ca="1">IF(AND(ISNUMBER($A238),ISNUMBER(DD$1)),IF(OFFSET(CountryData!$A$1,'Quality check'!$A238-1,'Quality check'!DD$1-1)=0,"",OFFSET(CountryData!$A$1,'Quality check'!$A238-1,'Quality check'!DD$1-1)),"")</f>
        <v/>
      </c>
      <c r="DE238" s="202" t="str">
        <f ca="1">IF(AND(ISNUMBER($A238),ISNUMBER(DE$1)),IF(OFFSET(CountryData!$A$1,'Quality check'!$A238-1,'Quality check'!DE$1-1)=0,"",OFFSET(CountryData!$A$1,'Quality check'!$A238-1,'Quality check'!DE$1-1)),"")</f>
        <v/>
      </c>
      <c r="DF238" s="203" t="str">
        <f ca="1">IF(AND(ISNUMBER($A238),ISNUMBER(DF$1)),IF(OFFSET(CountryData!$A$1,'Quality check'!$A238-1,'Quality check'!DF$1-1)=0,"",OFFSET(CountryData!$A$1,'Quality check'!$A238-1,'Quality check'!DF$1-1)),"")</f>
        <v/>
      </c>
      <c r="DG238" s="308" t="str">
        <f ca="1">IF(AND(ISNUMBER($A238),ISNUMBER(DG$1)),IF(OFFSET(CountryData!$A$1,'Quality check'!$A238-1,'Quality check'!DG$1-1)=0,"",OFFSET(CountryData!$A$1,'Quality check'!$A238-1,'Quality check'!DG$1-1)),"")</f>
        <v/>
      </c>
      <c r="DH238" s="203" t="str">
        <f ca="1">IF(AND(ISNUMBER($A238),ISNUMBER(DH$1)),IF(OFFSET(CountryData!$A$1,'Quality check'!$A238-1,'Quality check'!DH$1-1)=0,"",OFFSET(CountryData!$A$1,'Quality check'!$A238-1,'Quality check'!DH$1-1)),"")</f>
        <v/>
      </c>
      <c r="DI238" s="308" t="str">
        <f ca="1">IF(AND(ISNUMBER($A238),ISNUMBER(DI$1)),IF(OFFSET(CountryData!$A$1,'Quality check'!$A238-1,'Quality check'!DI$1-1)=0,"",OFFSET(CountryData!$A$1,'Quality check'!$A238-1,'Quality check'!DI$1-1)),"")</f>
        <v/>
      </c>
      <c r="DJ238" s="308" t="str">
        <f ca="1">IF(AND(ISNUMBER($A238),ISNUMBER(DJ$1)),IF(OFFSET(CountryData!$A$1,'Quality check'!$A238-1,'Quality check'!DJ$1-1)=0,"",OFFSET(CountryData!$A$1,'Quality check'!$A238-1,'Quality check'!DJ$1-1)),"")</f>
        <v/>
      </c>
      <c r="DK238" s="203" t="str">
        <f ca="1">IF(AND(ISNUMBER($A238),ISNUMBER(DK$1)),IF(OFFSET(CountryData!$A$1,'Quality check'!$A238-1,'Quality check'!DK$1-1)=0,"",OFFSET(CountryData!$A$1,'Quality check'!$A238-1,'Quality check'!DK$1-1)),"")</f>
        <v/>
      </c>
      <c r="DL238" s="203" t="str">
        <f ca="1">IF(AND(ISNUMBER($A238),ISNUMBER(DL$1)),IF(OFFSET(CountryData!$A$1,'Quality check'!$A238-1,'Quality check'!DL$1-1)=0,"",OFFSET(CountryData!$A$1,'Quality check'!$A238-1,'Quality check'!DL$1-1)),"")</f>
        <v/>
      </c>
      <c r="DM238" s="203" t="str">
        <f ca="1">IF(AND(ISNUMBER($A238),ISNUMBER(DM$1)),IF(OFFSET(CountryData!$A$1,'Quality check'!$A238-1,'Quality check'!DM$1-1)=0,"",OFFSET(CountryData!$A$1,'Quality check'!$A238-1,'Quality check'!DM$1-1)),"")</f>
        <v/>
      </c>
      <c r="DN238" s="203" t="str">
        <f ca="1">IF(AND(ISNUMBER($A238),ISNUMBER(DN$1)),IF(OFFSET(CountryData!$A$1,'Quality check'!$A238-1,'Quality check'!DN$1-1)=0,"",OFFSET(CountryData!$A$1,'Quality check'!$A238-1,'Quality check'!DN$1-1)),"")</f>
        <v/>
      </c>
      <c r="DO238" t="str">
        <f ca="1">IF(AND(ISNUMBER($A238),ISNUMBER(DO$1)),IF(OFFSET(CountryData!$A$1,'Quality check'!$A238-1,'Quality check'!DO$1-1)=0,"",OFFSET(CountryData!$A$1,'Quality check'!$A238-1,'Quality check'!DO$1-1)),"")</f>
        <v/>
      </c>
      <c r="DP238" t="str">
        <f ca="1">IF(AND(ISNUMBER($A238),ISNUMBER(DP$1)),IF(OFFSET(CountryData!$A$1,'Quality check'!$A238-1,'Quality check'!DP$1-1)=0,"",OFFSET(CountryData!$A$1,'Quality check'!$A238-1,'Quality check'!DP$1-1)),"")</f>
        <v/>
      </c>
      <c r="EF238" t="str">
        <f t="shared" si="20"/>
        <v/>
      </c>
      <c r="EG238" t="str">
        <f t="shared" si="21"/>
        <v/>
      </c>
      <c r="EH238" t="str">
        <f t="shared" si="19"/>
        <v/>
      </c>
    </row>
    <row r="239" spans="1:138" x14ac:dyDescent="0.25">
      <c r="A239" s="114" t="str">
        <f>IF(ISNUMBER(MATCH(C239,CountryData!$EM:$EM,0)),MATCH(C239,CountryData!$EM:$EM,0),"")</f>
        <v/>
      </c>
      <c r="F239" s="203" t="str">
        <f ca="1">IF(AND(ISNUMBER($A239),ISNUMBER(F$1)),IF(OFFSET(CountryData!$A$1,'Quality check'!$A239-1,'Quality check'!F$1-1)=0,"",OFFSET(CountryData!$A$1,'Quality check'!$A239-1,'Quality check'!F$1-1)),"")</f>
        <v/>
      </c>
      <c r="G239" s="203" t="str">
        <f ca="1">IF(AND(ISNUMBER($A239),ISNUMBER(G$1)),IF(OFFSET(CountryData!$A$1,'Quality check'!$A239-1,'Quality check'!G$1-1)=0,"",OFFSET(CountryData!$A$1,'Quality check'!$A239-1,'Quality check'!G$1-1)),"")</f>
        <v/>
      </c>
      <c r="H239" s="202" t="str">
        <f ca="1">IF(AND(ISNUMBER($A239),ISNUMBER(H$1)),IF(OFFSET(CountryData!$A$1,'Quality check'!$A239-1,'Quality check'!H$1-1)=0,"",OFFSET(CountryData!$A$1,'Quality check'!$A239-1,'Quality check'!H$1-1)),"")</f>
        <v/>
      </c>
      <c r="I239" s="202" t="str">
        <f ca="1">IF(AND(ISNUMBER($A239),ISNUMBER(I$1)),IF(OFFSET(CountryData!$A$1,'Quality check'!$A239-1,'Quality check'!I$1-1)=0,"",OFFSET(CountryData!$A$1,'Quality check'!$A239-1,'Quality check'!I$1-1)),"")</f>
        <v/>
      </c>
      <c r="J239" s="203" t="str">
        <f ca="1">IF(AND(ISNUMBER($A239),ISNUMBER(J$1)),IF(OFFSET(CountryData!$A$1,'Quality check'!$A239-1,'Quality check'!J$1-1)=0,"",OFFSET(CountryData!$A$1,'Quality check'!$A239-1,'Quality check'!J$1-1)),"")</f>
        <v/>
      </c>
      <c r="K239" s="203" t="str">
        <f ca="1">IF(AND(ISNUMBER($A239),ISNUMBER(K$1)),IF(OFFSET(CountryData!$A$1,'Quality check'!$A239-1,'Quality check'!K$1-1)=0,"",OFFSET(CountryData!$A$1,'Quality check'!$A239-1,'Quality check'!K$1-1)),"")</f>
        <v/>
      </c>
      <c r="L239" s="203" t="str">
        <f ca="1">IF(AND(ISNUMBER($A239),ISNUMBER(L$1)),IF(OFFSET(CountryData!$A$1,'Quality check'!$A239-1,'Quality check'!L$1-1)=0,"",OFFSET(CountryData!$A$1,'Quality check'!$A239-1,'Quality check'!L$1-1)),"")</f>
        <v/>
      </c>
      <c r="M239" s="203" t="str">
        <f ca="1">IF(AND(ISNUMBER($A239),ISNUMBER(M$1)),IF(OFFSET(CountryData!$A$1,'Quality check'!$A239-1,'Quality check'!M$1-1)=0,"",OFFSET(CountryData!$A$1,'Quality check'!$A239-1,'Quality check'!M$1-1)),"")</f>
        <v/>
      </c>
      <c r="N239" s="203" t="str">
        <f ca="1">IF(AND(ISNUMBER($A239),ISNUMBER(N$1)),IF(OFFSET(CountryData!$A$1,'Quality check'!$A239-1,'Quality check'!N$1-1)=0,"",OFFSET(CountryData!$A$1,'Quality check'!$A239-1,'Quality check'!N$1-1)),"")</f>
        <v/>
      </c>
      <c r="O239" s="203" t="str">
        <f ca="1">IF(AND(ISNUMBER($A239),ISNUMBER(O$1)),IF(OFFSET(CountryData!$A$1,'Quality check'!$A239-1,'Quality check'!O$1-1)=0,"",OFFSET(CountryData!$A$1,'Quality check'!$A239-1,'Quality check'!O$1-1)),"")</f>
        <v/>
      </c>
      <c r="P239" s="203" t="str">
        <f ca="1">IF(AND(ISNUMBER($A239),ISNUMBER(P$1)),IF(OFFSET(CountryData!$A$1,'Quality check'!$A239-1,'Quality check'!P$1-1)=0,"",OFFSET(CountryData!$A$1,'Quality check'!$A239-1,'Quality check'!P$1-1)),"")</f>
        <v/>
      </c>
      <c r="Q239" s="203" t="str">
        <f ca="1">IF(AND(ISNUMBER($A239),ISNUMBER(Q$1)),IF(OFFSET(CountryData!$A$1,'Quality check'!$A239-1,'Quality check'!Q$1-1)=0,"",OFFSET(CountryData!$A$1,'Quality check'!$A239-1,'Quality check'!Q$1-1)),"")</f>
        <v/>
      </c>
      <c r="R239" s="203" t="str">
        <f ca="1">IF(AND(ISNUMBER($A239),ISNUMBER(R$1)),IF(OFFSET(CountryData!$A$1,'Quality check'!$A239-1,'Quality check'!R$1-1)=0,"",OFFSET(CountryData!$A$1,'Quality check'!$A239-1,'Quality check'!R$1-1)),"")</f>
        <v/>
      </c>
      <c r="S239" s="203" t="str">
        <f ca="1">IF(AND(ISNUMBER($A239),ISNUMBER(S$1)),IF(OFFSET(CountryData!$A$1,'Quality check'!$A239-1,'Quality check'!S$1-1)=0,"",OFFSET(CountryData!$A$1,'Quality check'!$A239-1,'Quality check'!S$1-1)),"")</f>
        <v/>
      </c>
      <c r="T239" s="202" t="str">
        <f ca="1">IF(AND(ISNUMBER($A239),ISNUMBER(T$1)),IF(OFFSET(CountryData!$A$1,'Quality check'!$A239-1,'Quality check'!T$1-1)=0,"",OFFSET(CountryData!$A$1,'Quality check'!$A239-1,'Quality check'!T$1-1)),"")</f>
        <v/>
      </c>
      <c r="U239" s="203" t="str">
        <f ca="1">IF(AND(ISNUMBER($A239),ISNUMBER(U$1)),IF(OFFSET(CountryData!$A$1,'Quality check'!$A239-1,'Quality check'!U$1-1)=0,"",OFFSET(CountryData!$A$1,'Quality check'!$A239-1,'Quality check'!U$1-1)),"")</f>
        <v/>
      </c>
      <c r="V239" s="203" t="str">
        <f ca="1">IF(AND(ISNUMBER($A239),ISNUMBER(V$1)),IF(OFFSET(CountryData!$A$1,'Quality check'!$A239-1,'Quality check'!V$1-1)=0,"",OFFSET(CountryData!$A$1,'Quality check'!$A239-1,'Quality check'!V$1-1)),"")</f>
        <v/>
      </c>
      <c r="W239" s="202" t="str">
        <f ca="1">IF(AND(ISNUMBER($A239),ISNUMBER(W$1)),IF(OFFSET(CountryData!$A$1,'Quality check'!$A239-1,'Quality check'!W$1-1)=0,"",OFFSET(CountryData!$A$1,'Quality check'!$A239-1,'Quality check'!W$1-1)),"")</f>
        <v/>
      </c>
      <c r="X239" s="202" t="str">
        <f ca="1">IF(AND(ISNUMBER($A239),ISNUMBER(X$1)),IF(OFFSET(CountryData!$A$1,'Quality check'!$A239-1,'Quality check'!X$1-1)=0,"",OFFSET(CountryData!$A$1,'Quality check'!$A239-1,'Quality check'!X$1-1)),"")</f>
        <v/>
      </c>
      <c r="Y239" s="202" t="str">
        <f ca="1">IF(AND(ISNUMBER($A239),ISNUMBER(Y$1)),IF(OFFSET(CountryData!$A$1,'Quality check'!$A239-1,'Quality check'!Y$1-1)=0,"",OFFSET(CountryData!$A$1,'Quality check'!$A239-1,'Quality check'!Y$1-1)),"")</f>
        <v/>
      </c>
      <c r="Z239" s="202" t="str">
        <f ca="1">IF(AND(ISNUMBER($A239),ISNUMBER(Z$1)),IF(OFFSET(CountryData!$A$1,'Quality check'!$A239-1,'Quality check'!Z$1-1)=0,"",OFFSET(CountryData!$A$1,'Quality check'!$A239-1,'Quality check'!Z$1-1)),"")</f>
        <v/>
      </c>
      <c r="AA239" s="203" t="str">
        <f ca="1">IF(AND(ISNUMBER($A239),ISNUMBER(AA$1)),IF(OFFSET(CountryData!$A$1,'Quality check'!$A239-1,'Quality check'!AA$1-1)=0,"",OFFSET(CountryData!$A$1,'Quality check'!$A239-1,'Quality check'!AA$1-1)),"")</f>
        <v/>
      </c>
      <c r="AB239" s="203" t="str">
        <f ca="1">IF(AND(ISNUMBER($A239),ISNUMBER(AB$1)),IF(OFFSET(CountryData!$A$1,'Quality check'!$A239-1,'Quality check'!AB$1-1)=0,"",OFFSET(CountryData!$A$1,'Quality check'!$A239-1,'Quality check'!AB$1-1)),"")</f>
        <v/>
      </c>
      <c r="AC239" s="203" t="str">
        <f ca="1">IF(AND(ISNUMBER($A239),ISNUMBER(AC$1)),IF(OFFSET(CountryData!$A$1,'Quality check'!$A239-1,'Quality check'!AC$1-1)=0,"",OFFSET(CountryData!$A$1,'Quality check'!$A239-1,'Quality check'!AC$1-1)),"")</f>
        <v/>
      </c>
      <c r="AD239" s="203" t="str">
        <f ca="1">IF(AND(ISNUMBER($A239),ISNUMBER(AD$1)),IF(OFFSET(CountryData!$A$1,'Quality check'!$A239-1,'Quality check'!AD$1-1)=0,"",OFFSET(CountryData!$A$1,'Quality check'!$A239-1,'Quality check'!AD$1-1)),"")</f>
        <v/>
      </c>
      <c r="AE239" s="202" t="str">
        <f ca="1">IF(AND(ISNUMBER($A239),ISNUMBER(AE$1)),IF(OFFSET(CountryData!$A$1,'Quality check'!$A239-1,'Quality check'!AE$1-1)=0,"",OFFSET(CountryData!$A$1,'Quality check'!$A239-1,'Quality check'!AE$1-1)),"")</f>
        <v/>
      </c>
      <c r="AF239" s="308" t="str">
        <f ca="1">IF(AND(ISNUMBER($A239),ISNUMBER(AF$1)),IF(OFFSET(CountryData!$A$1,'Quality check'!$A239-1,'Quality check'!AF$1-1)=0,"",OFFSET(CountryData!$A$1,'Quality check'!$A239-1,'Quality check'!AF$1-1)),"")</f>
        <v/>
      </c>
      <c r="AG239" s="203" t="str">
        <f ca="1">IF(AND(ISNUMBER($A239),ISNUMBER(AG$1)),IF(OFFSET(CountryData!$A$1,'Quality check'!$A239-1,'Quality check'!AG$1-1)=0,"",OFFSET(CountryData!$A$1,'Quality check'!$A239-1,'Quality check'!AG$1-1)),"")</f>
        <v/>
      </c>
      <c r="AH239" s="203" t="str">
        <f ca="1">IF(AND(ISNUMBER($A239),ISNUMBER(AH$1)),IF(OFFSET(CountryData!$A$1,'Quality check'!$A239-1,'Quality check'!AH$1-1)=0,"",OFFSET(CountryData!$A$1,'Quality check'!$A239-1,'Quality check'!AH$1-1)),"")</f>
        <v/>
      </c>
      <c r="AI239" s="203" t="str">
        <f ca="1">IF(AND(ISNUMBER($A239),ISNUMBER(AI$1)),IF(OFFSET(CountryData!$A$1,'Quality check'!$A239-1,'Quality check'!AI$1-1)=0,"",OFFSET(CountryData!$A$1,'Quality check'!$A239-1,'Quality check'!AI$1-1)),"")</f>
        <v/>
      </c>
      <c r="AJ239" s="202" t="str">
        <f ca="1">IF(AND(ISNUMBER($A239),ISNUMBER(AJ$1)),IF(OFFSET(CountryData!$A$1,'Quality check'!$A239-1,'Quality check'!AJ$1-1)=0,"",OFFSET(CountryData!$A$1,'Quality check'!$A239-1,'Quality check'!AJ$1-1)),"")</f>
        <v/>
      </c>
      <c r="AK239" s="202" t="str">
        <f ca="1">IF(AND(ISNUMBER($A239),ISNUMBER(AK$1)),IF(OFFSET(CountryData!$A$1,'Quality check'!$A239-1,'Quality check'!AK$1-1)=0,"",OFFSET(CountryData!$A$1,'Quality check'!$A239-1,'Quality check'!AK$1-1)),"")</f>
        <v/>
      </c>
      <c r="AL239" s="202" t="str">
        <f ca="1">IF(AND(ISNUMBER($A239),ISNUMBER(AL$1)),IF(OFFSET(CountryData!$A$1,'Quality check'!$A239-1,'Quality check'!AL$1-1)=0,"",OFFSET(CountryData!$A$1,'Quality check'!$A239-1,'Quality check'!AL$1-1)),"")</f>
        <v/>
      </c>
      <c r="AM239" s="202" t="str">
        <f ca="1">IF(AND(ISNUMBER($A239),ISNUMBER(AM$1)),IF(OFFSET(CountryData!$A$1,'Quality check'!$A239-1,'Quality check'!AM$1-1)=0,"",OFFSET(CountryData!$A$1,'Quality check'!$A239-1,'Quality check'!AM$1-1)),"")</f>
        <v/>
      </c>
      <c r="AN239" s="202" t="str">
        <f ca="1">IF(AND(ISNUMBER($A239),ISNUMBER(AN$1)),IF(OFFSET(CountryData!$A$1,'Quality check'!$A239-1,'Quality check'!AN$1-1)=0,"",OFFSET(CountryData!$A$1,'Quality check'!$A239-1,'Quality check'!AN$1-1)),"")</f>
        <v/>
      </c>
      <c r="AO239" s="203" t="str">
        <f ca="1">IF(AND(ISNUMBER($A239),ISNUMBER(AO$1)),IF(OFFSET(CountryData!$A$1,'Quality check'!$A239-1,'Quality check'!AO$1-1)=0,"",OFFSET(CountryData!$A$1,'Quality check'!$A239-1,'Quality check'!AO$1-1)),"")</f>
        <v/>
      </c>
      <c r="AP239" s="203" t="str">
        <f ca="1">IF(AND(ISNUMBER($A239),ISNUMBER(AP$1)),IF(OFFSET(CountryData!$A$1,'Quality check'!$A239-1,'Quality check'!AP$1-1)=0,"",OFFSET(CountryData!$A$1,'Quality check'!$A239-1,'Quality check'!AP$1-1)),"")</f>
        <v/>
      </c>
      <c r="AQ239" s="202" t="str">
        <f ca="1">IF(AND(ISNUMBER($A239),ISNUMBER(AQ$1)),IF(OFFSET(CountryData!$A$1,'Quality check'!$A239-1,'Quality check'!AQ$1-1)=0,"",OFFSET(CountryData!$A$1,'Quality check'!$A239-1,'Quality check'!AQ$1-1)),"")</f>
        <v/>
      </c>
      <c r="AR239" s="202" t="str">
        <f ca="1">IF(AND(ISNUMBER($A239),ISNUMBER(AR$1)),IF(OFFSET(CountryData!$A$1,'Quality check'!$A239-1,'Quality check'!AR$1-1)=0,"",OFFSET(CountryData!$A$1,'Quality check'!$A239-1,'Quality check'!AR$1-1)),"")</f>
        <v/>
      </c>
      <c r="AS239" s="202" t="str">
        <f ca="1">IF(AND(ISNUMBER($A239),ISNUMBER(AS$1)),IF(OFFSET(CountryData!$A$1,'Quality check'!$A239-1,'Quality check'!AS$1-1)=0,"",OFFSET(CountryData!$A$1,'Quality check'!$A239-1,'Quality check'!AS$1-1)),"")</f>
        <v/>
      </c>
      <c r="AT239" s="202" t="str">
        <f ca="1">IF(AND(ISNUMBER($A239),ISNUMBER(AT$1)),IF(OFFSET(CountryData!$A$1,'Quality check'!$A239-1,'Quality check'!AT$1-1)=0,"",OFFSET(CountryData!$A$1,'Quality check'!$A239-1,'Quality check'!AT$1-1)),"")</f>
        <v/>
      </c>
      <c r="AU239" s="202" t="str">
        <f ca="1">IF(AND(ISNUMBER($A239),ISNUMBER(AU$1)),IF(OFFSET(CountryData!$A$1,'Quality check'!$A239-1,'Quality check'!AU$1-1)=0,"",OFFSET(CountryData!$A$1,'Quality check'!$A239-1,'Quality check'!AU$1-1)),"")</f>
        <v/>
      </c>
      <c r="AV239" s="202" t="str">
        <f ca="1">IF(AND(ISNUMBER($A239),ISNUMBER(AV$1)),IF(OFFSET(CountryData!$A$1,'Quality check'!$A239-1,'Quality check'!AV$1-1)=0,"",OFFSET(CountryData!$A$1,'Quality check'!$A239-1,'Quality check'!AV$1-1)),"")</f>
        <v/>
      </c>
      <c r="AW239" s="203" t="str">
        <f ca="1">IF(AND(ISNUMBER($A239),ISNUMBER(AW$1)),IF(OFFSET(CountryData!$A$1,'Quality check'!$A239-1,'Quality check'!AW$1-1)=0,"",OFFSET(CountryData!$A$1,'Quality check'!$A239-1,'Quality check'!AW$1-1)),"")</f>
        <v/>
      </c>
      <c r="AX239" s="203" t="str">
        <f ca="1">IF(AND(ISNUMBER($A239),ISNUMBER(AX$1)),IF(OFFSET(CountryData!$A$1,'Quality check'!$A239-1,'Quality check'!AX$1-1)=0,"",OFFSET(CountryData!$A$1,'Quality check'!$A239-1,'Quality check'!AX$1-1)),"")</f>
        <v/>
      </c>
      <c r="AY239" s="202" t="str">
        <f ca="1">IF(AND(ISNUMBER($A239),ISNUMBER(AY$1)),IF(OFFSET(CountryData!$A$1,'Quality check'!$A239-1,'Quality check'!AY$1-1)=0,"",OFFSET(CountryData!$A$1,'Quality check'!$A239-1,'Quality check'!AY$1-1)),"")</f>
        <v/>
      </c>
      <c r="AZ239" s="202" t="str">
        <f ca="1">IF(AND(ISNUMBER($A239),ISNUMBER(AZ$1)),IF(OFFSET(CountryData!$A$1,'Quality check'!$A239-1,'Quality check'!AZ$1-1)=0,"",OFFSET(CountryData!$A$1,'Quality check'!$A239-1,'Quality check'!AZ$1-1)),"")</f>
        <v/>
      </c>
      <c r="BA239" s="202" t="str">
        <f ca="1">IF(AND(ISNUMBER($A239),ISNUMBER(BA$1)),IF(OFFSET(CountryData!$A$1,'Quality check'!$A239-1,'Quality check'!BA$1-1)=0,"",OFFSET(CountryData!$A$1,'Quality check'!$A239-1,'Quality check'!BA$1-1)),"")</f>
        <v/>
      </c>
      <c r="BB239" s="202" t="str">
        <f ca="1">IF(AND(ISNUMBER($A239),ISNUMBER(BB$1)),IF(OFFSET(CountryData!$A$1,'Quality check'!$A239-1,'Quality check'!BB$1-1)=0,"",OFFSET(CountryData!$A$1,'Quality check'!$A239-1,'Quality check'!BB$1-1)),"")</f>
        <v/>
      </c>
      <c r="BC239" s="202" t="str">
        <f ca="1">IF(AND(ISNUMBER($A239),ISNUMBER(BC$1)),IF(OFFSET(CountryData!$A$1,'Quality check'!$A239-1,'Quality check'!BC$1-1)=0,"",OFFSET(CountryData!$A$1,'Quality check'!$A239-1,'Quality check'!BC$1-1)),"")</f>
        <v/>
      </c>
      <c r="BD239" s="313" t="str">
        <f ca="1">IF(AND(ISNUMBER($A239),ISNUMBER(BD$1)),IF(OFFSET(CountryData!$A$1,'Quality check'!$A239-1,'Quality check'!BD$1-1)=0,"",OFFSET(CountryData!$A$1,'Quality check'!$A239-1,'Quality check'!BD$1-1)),"")</f>
        <v/>
      </c>
      <c r="BE239" s="313" t="str">
        <f ca="1">IF(AND(ISNUMBER($A239),ISNUMBER(BE$1)),IF(OFFSET(CountryData!$A$1,'Quality check'!$A239-1,'Quality check'!BE$1-1)=0,"",OFFSET(CountryData!$A$1,'Quality check'!$A239-1,'Quality check'!BE$1-1)),"")</f>
        <v/>
      </c>
      <c r="BF239" s="313" t="str">
        <f ca="1">IF(AND(ISNUMBER($A239),ISNUMBER(BF$1)),IF(OFFSET(CountryData!$A$1,'Quality check'!$A239-1,'Quality check'!BF$1-1)=0,"",OFFSET(CountryData!$A$1,'Quality check'!$A239-1,'Quality check'!BF$1-1)),"")</f>
        <v/>
      </c>
      <c r="BG239" s="203" t="str">
        <f ca="1">IF(AND(ISNUMBER($A239),ISNUMBER(BG$1)),IF(OFFSET(CountryData!$A$1,'Quality check'!$A239-1,'Quality check'!BG$1-1)=0,"",OFFSET(CountryData!$A$1,'Quality check'!$A239-1,'Quality check'!BG$1-1)),"")</f>
        <v/>
      </c>
      <c r="BH239" s="202" t="str">
        <f ca="1">IF(AND(ISNUMBER($A239),ISNUMBER(BH$1)),IF(OFFSET(CountryData!$A$1,'Quality check'!$A239-1,'Quality check'!BH$1-1)=0,"",OFFSET(CountryData!$A$1,'Quality check'!$A239-1,'Quality check'!BH$1-1)),"")</f>
        <v/>
      </c>
      <c r="BI239" s="203" t="str">
        <f ca="1">IF(AND(ISNUMBER($A239),ISNUMBER(BI$1)),IF(OFFSET(CountryData!$A$1,'Quality check'!$A239-1,'Quality check'!BI$1-1)=0,"",OFFSET(CountryData!$A$1,'Quality check'!$A239-1,'Quality check'!BI$1-1)),"")</f>
        <v/>
      </c>
      <c r="BJ239" s="202" t="str">
        <f ca="1">IF(AND(ISNUMBER($A239),ISNUMBER(BJ$1)),IF(OFFSET(CountryData!$A$1,'Quality check'!$A239-1,'Quality check'!BJ$1-1)=0,"",OFFSET(CountryData!$A$1,'Quality check'!$A239-1,'Quality check'!BJ$1-1)),"")</f>
        <v/>
      </c>
      <c r="BK239" s="202" t="str">
        <f ca="1">IF(AND(ISNUMBER($A239),ISNUMBER(BK$1)),IF(OFFSET(CountryData!$A$1,'Quality check'!$A239-1,'Quality check'!BK$1-1)=0,"",OFFSET(CountryData!$A$1,'Quality check'!$A239-1,'Quality check'!BK$1-1)),"")</f>
        <v/>
      </c>
      <c r="BL239" s="308" t="str">
        <f ca="1">IF(AND(ISNUMBER($A239),ISNUMBER(BL$1)),IF(OFFSET(CountryData!$A$1,'Quality check'!$A239-1,'Quality check'!BL$1-1)=0,"",OFFSET(CountryData!$A$1,'Quality check'!$A239-1,'Quality check'!BL$1-1)),"")</f>
        <v/>
      </c>
      <c r="BM239" s="308" t="str">
        <f ca="1">IF(AND(ISNUMBER($A239),ISNUMBER(BM$1)),IF(OFFSET(CountryData!$A$1,'Quality check'!$A239-1,'Quality check'!BM$1-1)=0,"",OFFSET(CountryData!$A$1,'Quality check'!$A239-1,'Quality check'!BM$1-1)),"")</f>
        <v/>
      </c>
      <c r="BN239" s="308" t="str">
        <f ca="1">IF(AND(ISNUMBER($A239),ISNUMBER(BN$1)),IF(OFFSET(CountryData!$A$1,'Quality check'!$A239-1,'Quality check'!BN$1-1)=0,"",OFFSET(CountryData!$A$1,'Quality check'!$A239-1,'Quality check'!BN$1-1)),"")</f>
        <v/>
      </c>
      <c r="BO239" s="308" t="str">
        <f ca="1">IF(AND(ISNUMBER($A239),ISNUMBER(BO$1)),IF(OFFSET(CountryData!$A$1,'Quality check'!$A239-1,'Quality check'!BO$1-1)=0,"",OFFSET(CountryData!$A$1,'Quality check'!$A239-1,'Quality check'!BO$1-1)),"")</f>
        <v/>
      </c>
      <c r="BP239" s="308" t="str">
        <f ca="1">IF(AND(ISNUMBER($A239),ISNUMBER(BP$1)),IF(OFFSET(CountryData!$A$1,'Quality check'!$A239-1,'Quality check'!BP$1-1)=0,"",OFFSET(CountryData!$A$1,'Quality check'!$A239-1,'Quality check'!BP$1-1)),"")</f>
        <v/>
      </c>
      <c r="BQ239" s="308" t="str">
        <f ca="1">IF(AND(ISNUMBER($A239),ISNUMBER(BQ$1)),IF(OFFSET(CountryData!$A$1,'Quality check'!$A239-1,'Quality check'!BQ$1-1)=0,"",OFFSET(CountryData!$A$1,'Quality check'!$A239-1,'Quality check'!BQ$1-1)),"")</f>
        <v/>
      </c>
      <c r="BR239" s="308" t="str">
        <f ca="1">IF(AND(ISNUMBER($A239),ISNUMBER(BR$1)),IF(OFFSET(CountryData!$A$1,'Quality check'!$A239-1,'Quality check'!BR$1-1)=0,"",OFFSET(CountryData!$A$1,'Quality check'!$A239-1,'Quality check'!BR$1-1)),"")</f>
        <v/>
      </c>
      <c r="BS239" s="308" t="str">
        <f ca="1">IF(AND(ISNUMBER($A239),ISNUMBER(BS$1)),IF(OFFSET(CountryData!$A$1,'Quality check'!$A239-1,'Quality check'!BS$1-1)=0,"",OFFSET(CountryData!$A$1,'Quality check'!$A239-1,'Quality check'!BS$1-1)),"")</f>
        <v/>
      </c>
      <c r="BT239" s="308" t="str">
        <f ca="1">IF(AND(ISNUMBER($A239),ISNUMBER(BT$1)),IF(OFFSET(CountryData!$A$1,'Quality check'!$A239-1,'Quality check'!BT$1-1)=0,"",OFFSET(CountryData!$A$1,'Quality check'!$A239-1,'Quality check'!BT$1-1)),"")</f>
        <v/>
      </c>
      <c r="BU239" s="308" t="str">
        <f ca="1">IF(AND(ISNUMBER($A239),ISNUMBER(BU$1)),IF(OFFSET(CountryData!$A$1,'Quality check'!$A239-1,'Quality check'!BU$1-1)=0,"",OFFSET(CountryData!$A$1,'Quality check'!$A239-1,'Quality check'!BU$1-1)),"")</f>
        <v/>
      </c>
      <c r="BV239" s="308" t="str">
        <f ca="1">IF(AND(ISNUMBER($A239),ISNUMBER(BV$1)),IF(OFFSET(CountryData!$A$1,'Quality check'!$A239-1,'Quality check'!BV$1-1)=0,"",OFFSET(CountryData!$A$1,'Quality check'!$A239-1,'Quality check'!BV$1-1)),"")</f>
        <v/>
      </c>
      <c r="BW239" s="308" t="str">
        <f ca="1">IF(AND(ISNUMBER($A239),ISNUMBER(BW$1)),IF(OFFSET(CountryData!$A$1,'Quality check'!$A239-1,'Quality check'!BW$1-1)=0,"",OFFSET(CountryData!$A$1,'Quality check'!$A239-1,'Quality check'!BW$1-1)),"")</f>
        <v/>
      </c>
      <c r="BX239" s="202" t="str">
        <f ca="1">IF(AND(ISNUMBER($A239),ISNUMBER(BX$1)),IF(OFFSET(CountryData!$A$1,'Quality check'!$A239-1,'Quality check'!BX$1-1)=0,"",OFFSET(CountryData!$A$1,'Quality check'!$A239-1,'Quality check'!BX$1-1)),"")</f>
        <v/>
      </c>
      <c r="BY239" s="308" t="str">
        <f ca="1">IF(AND(ISNUMBER($A239),ISNUMBER(BY$1)),IF(OFFSET(CountryData!$A$1,'Quality check'!$A239-1,'Quality check'!BY$1-1)=0,"",OFFSET(CountryData!$A$1,'Quality check'!$A239-1,'Quality check'!BY$1-1)),"")</f>
        <v/>
      </c>
      <c r="BZ239" s="308" t="str">
        <f ca="1">IF(AND(ISNUMBER($A239),ISNUMBER(BZ$1)),IF(OFFSET(CountryData!$A$1,'Quality check'!$A239-1,'Quality check'!BZ$1-1)=0,"",OFFSET(CountryData!$A$1,'Quality check'!$A239-1,'Quality check'!BZ$1-1)),"")</f>
        <v/>
      </c>
      <c r="CA239" s="308" t="str">
        <f ca="1">IF(AND(ISNUMBER($A239),ISNUMBER(CA$1)),IF(OFFSET(CountryData!$A$1,'Quality check'!$A239-1,'Quality check'!CA$1-1)=0,"",OFFSET(CountryData!$A$1,'Quality check'!$A239-1,'Quality check'!CA$1-1)),"")</f>
        <v/>
      </c>
      <c r="CB239" s="308" t="str">
        <f ca="1">IF(AND(ISNUMBER($A239),ISNUMBER(CB$1)),IF(OFFSET(CountryData!$A$1,'Quality check'!$A239-1,'Quality check'!CB$1-1)=0,"",OFFSET(CountryData!$A$1,'Quality check'!$A239-1,'Quality check'!CB$1-1)),"")</f>
        <v/>
      </c>
      <c r="CC239" s="308" t="str">
        <f ca="1">IF(AND(ISNUMBER($A239),ISNUMBER(CC$1)),IF(OFFSET(CountryData!$A$1,'Quality check'!$A239-1,'Quality check'!CC$1-1)=0,"",OFFSET(CountryData!$A$1,'Quality check'!$A239-1,'Quality check'!CC$1-1)),"")</f>
        <v/>
      </c>
      <c r="CD239" s="308" t="str">
        <f ca="1">IF(AND(ISNUMBER($A239),ISNUMBER(CD$1)),IF(OFFSET(CountryData!$A$1,'Quality check'!$A239-1,'Quality check'!CD$1-1)=0,"",OFFSET(CountryData!$A$1,'Quality check'!$A239-1,'Quality check'!CD$1-1)),"")</f>
        <v/>
      </c>
      <c r="CE239" s="308" t="str">
        <f ca="1">IF(AND(ISNUMBER($A239),ISNUMBER(CE$1)),IF(OFFSET(CountryData!$A$1,'Quality check'!$A239-1,'Quality check'!CE$1-1)=0,"",OFFSET(CountryData!$A$1,'Quality check'!$A239-1,'Quality check'!CE$1-1)),"")</f>
        <v/>
      </c>
      <c r="CF239" s="308" t="str">
        <f ca="1">IF(AND(ISNUMBER($A239),ISNUMBER(CF$1)),IF(OFFSET(CountryData!$A$1,'Quality check'!$A239-1,'Quality check'!CF$1-1)=0,"",OFFSET(CountryData!$A$1,'Quality check'!$A239-1,'Quality check'!CF$1-1)),"")</f>
        <v/>
      </c>
      <c r="CG239" s="308" t="str">
        <f ca="1">IF(AND(ISNUMBER($A239),ISNUMBER(CG$1)),IF(OFFSET(CountryData!$A$1,'Quality check'!$A239-1,'Quality check'!CG$1-1)=0,"",OFFSET(CountryData!$A$1,'Quality check'!$A239-1,'Quality check'!CG$1-1)),"")</f>
        <v/>
      </c>
      <c r="CH239" s="308" t="str">
        <f ca="1">IF(AND(ISNUMBER($A239),ISNUMBER(CH$1)),IF(OFFSET(CountryData!$A$1,'Quality check'!$A239-1,'Quality check'!CH$1-1)=0,"",OFFSET(CountryData!$A$1,'Quality check'!$A239-1,'Quality check'!CH$1-1)),"")</f>
        <v/>
      </c>
      <c r="CI239" s="308" t="str">
        <f ca="1">IF(AND(ISNUMBER($A239),ISNUMBER(CI$1)),IF(OFFSET(CountryData!$A$1,'Quality check'!$A239-1,'Quality check'!CI$1-1)=0,"",OFFSET(CountryData!$A$1,'Quality check'!$A239-1,'Quality check'!CI$1-1)),"")</f>
        <v/>
      </c>
      <c r="CJ239" s="308" t="str">
        <f ca="1">IF(AND(ISNUMBER($A239),ISNUMBER(CJ$1)),IF(OFFSET(CountryData!$A$1,'Quality check'!$A239-1,'Quality check'!CJ$1-1)=0,"",OFFSET(CountryData!$A$1,'Quality check'!$A239-1,'Quality check'!CJ$1-1)),"")</f>
        <v/>
      </c>
      <c r="CK239" s="202" t="str">
        <f ca="1">IF(AND(ISNUMBER($A239),ISNUMBER(CK$1)),IF(OFFSET(CountryData!$A$1,'Quality check'!$A239-1,'Quality check'!CK$1-1)=0,"",OFFSET(CountryData!$A$1,'Quality check'!$A239-1,'Quality check'!CK$1-1)),"")</f>
        <v/>
      </c>
      <c r="CL239" s="308" t="str">
        <f ca="1">IF(AND(ISNUMBER($A239),ISNUMBER(CL$1)),IF(OFFSET(CountryData!$A$1,'Quality check'!$A239-1,'Quality check'!CL$1-1)=0,"",OFFSET(CountryData!$A$1,'Quality check'!$A239-1,'Quality check'!CL$1-1)),"")</f>
        <v/>
      </c>
      <c r="CM239" s="308" t="str">
        <f ca="1">IF(AND(ISNUMBER($A239),ISNUMBER(CM$1)),IF(OFFSET(CountryData!$A$1,'Quality check'!$A239-1,'Quality check'!CM$1-1)=0,"",OFFSET(CountryData!$A$1,'Quality check'!$A239-1,'Quality check'!CM$1-1)),"")</f>
        <v/>
      </c>
      <c r="CN239" s="308" t="str">
        <f ca="1">IF(AND(ISNUMBER($A239),ISNUMBER(CN$1)),IF(OFFSET(CountryData!$A$1,'Quality check'!$A239-1,'Quality check'!CN$1-1)=0,"",OFFSET(CountryData!$A$1,'Quality check'!$A239-1,'Quality check'!CN$1-1)),"")</f>
        <v/>
      </c>
      <c r="CO239" s="308" t="str">
        <f ca="1">IF(AND(ISNUMBER($A239),ISNUMBER(CO$1)),IF(OFFSET(CountryData!$A$1,'Quality check'!$A239-1,'Quality check'!CO$1-1)=0,"",OFFSET(CountryData!$A$1,'Quality check'!$A239-1,'Quality check'!CO$1-1)),"")</f>
        <v/>
      </c>
      <c r="CP239" s="308" t="str">
        <f ca="1">IF(AND(ISNUMBER($A239),ISNUMBER(CP$1)),IF(OFFSET(CountryData!$A$1,'Quality check'!$A239-1,'Quality check'!CP$1-1)=0,"",OFFSET(CountryData!$A$1,'Quality check'!$A239-1,'Quality check'!CP$1-1)),"")</f>
        <v/>
      </c>
      <c r="CQ239" s="308" t="str">
        <f ca="1">IF(AND(ISNUMBER($A239),ISNUMBER(CQ$1)),IF(OFFSET(CountryData!$A$1,'Quality check'!$A239-1,'Quality check'!CQ$1-1)=0,"",OFFSET(CountryData!$A$1,'Quality check'!$A239-1,'Quality check'!CQ$1-1)),"")</f>
        <v/>
      </c>
      <c r="CR239" s="203" t="str">
        <f ca="1">IF(AND(ISNUMBER($A239),ISNUMBER(CR$1)),IF(OFFSET(CountryData!$A$1,'Quality check'!$A239-1,'Quality check'!CR$1-1)=0,"",OFFSET(CountryData!$A$1,'Quality check'!$A239-1,'Quality check'!CR$1-1)),"")</f>
        <v/>
      </c>
      <c r="CS239" s="203" t="str">
        <f ca="1">IF(AND(ISNUMBER($A239),ISNUMBER(CS$1)),IF(OFFSET(CountryData!$A$1,'Quality check'!$A239-1,'Quality check'!CS$1-1)=0,"",OFFSET(CountryData!$A$1,'Quality check'!$A239-1,'Quality check'!CS$1-1)),"")</f>
        <v/>
      </c>
      <c r="CT239" s="203" t="str">
        <f ca="1">IF(AND(ISNUMBER($A239),ISNUMBER(CT$1)),IF(OFFSET(CountryData!$A$1,'Quality check'!$A239-1,'Quality check'!CT$1-1)=0,"",OFFSET(CountryData!$A$1,'Quality check'!$A239-1,'Quality check'!CT$1-1)),"")</f>
        <v/>
      </c>
      <c r="CU239" s="203" t="str">
        <f ca="1">IF(AND(ISNUMBER($A239),ISNUMBER(CU$1)),IF(OFFSET(CountryData!$A$1,'Quality check'!$A239-1,'Quality check'!CU$1-1)=0,"",OFFSET(CountryData!$A$1,'Quality check'!$A239-1,'Quality check'!CU$1-1)),"")</f>
        <v/>
      </c>
      <c r="CV239" s="203" t="str">
        <f ca="1">IF(AND(ISNUMBER($A239),ISNUMBER(CV$1)),IF(OFFSET(CountryData!$A$1,'Quality check'!$A239-1,'Quality check'!CV$1-1)=0,"",OFFSET(CountryData!$A$1,'Quality check'!$A239-1,'Quality check'!CV$1-1)),"")</f>
        <v/>
      </c>
      <c r="CW239" s="203" t="str">
        <f ca="1">IF(AND(ISNUMBER($A239),ISNUMBER(CW$1)),IF(OFFSET(CountryData!$A$1,'Quality check'!$A239-1,'Quality check'!CW$1-1)=0,"",OFFSET(CountryData!$A$1,'Quality check'!$A239-1,'Quality check'!CW$1-1)),"")</f>
        <v/>
      </c>
      <c r="CX239" s="203" t="str">
        <f ca="1">IF(AND(ISNUMBER($A239),ISNUMBER(CX$1)),IF(OFFSET(CountryData!$A$1,'Quality check'!$A239-1,'Quality check'!CX$1-1)=0,"",OFFSET(CountryData!$A$1,'Quality check'!$A239-1,'Quality check'!CX$1-1)),"")</f>
        <v/>
      </c>
      <c r="CY239" s="203" t="str">
        <f ca="1">IF(AND(ISNUMBER($A239),ISNUMBER(CY$1)),IF(OFFSET(CountryData!$A$1,'Quality check'!$A239-1,'Quality check'!CY$1-1)=0,"",OFFSET(CountryData!$A$1,'Quality check'!$A239-1,'Quality check'!CY$1-1)),"")</f>
        <v/>
      </c>
      <c r="CZ239" s="308" t="str">
        <f ca="1">IF(AND(ISNUMBER($A239),ISNUMBER(CZ$1)),IF(OFFSET(CountryData!$A$1,'Quality check'!$A239-1,'Quality check'!CZ$1-1)=0,"",OFFSET(CountryData!$A$1,'Quality check'!$A239-1,'Quality check'!CZ$1-1)),"")</f>
        <v/>
      </c>
      <c r="DA239" s="308" t="str">
        <f ca="1">IF(AND(ISNUMBER($A239),ISNUMBER(DA$1)),IF(OFFSET(CountryData!$A$1,'Quality check'!$A239-1,'Quality check'!DA$1-1)=0,"",OFFSET(CountryData!$A$1,'Quality check'!$A239-1,'Quality check'!DA$1-1)),"")</f>
        <v/>
      </c>
      <c r="DB239" s="202" t="str">
        <f ca="1">IF(AND(ISNUMBER($A239),ISNUMBER(DB$1)),IF(OFFSET(CountryData!$A$1,'Quality check'!$A239-1,'Quality check'!DB$1-1)=0,"",OFFSET(CountryData!$A$1,'Quality check'!$A239-1,'Quality check'!DB$1-1)),"")</f>
        <v/>
      </c>
      <c r="DC239" s="308" t="str">
        <f ca="1">IF(AND(ISNUMBER($A239),ISNUMBER(DC$1)),IF(OFFSET(CountryData!$A$1,'Quality check'!$A239-1,'Quality check'!DC$1-1)=0,"",OFFSET(CountryData!$A$1,'Quality check'!$A239-1,'Quality check'!DC$1-1)),"")</f>
        <v/>
      </c>
      <c r="DD239" s="308" t="str">
        <f ca="1">IF(AND(ISNUMBER($A239),ISNUMBER(DD$1)),IF(OFFSET(CountryData!$A$1,'Quality check'!$A239-1,'Quality check'!DD$1-1)=0,"",OFFSET(CountryData!$A$1,'Quality check'!$A239-1,'Quality check'!DD$1-1)),"")</f>
        <v/>
      </c>
      <c r="DE239" s="202" t="str">
        <f ca="1">IF(AND(ISNUMBER($A239),ISNUMBER(DE$1)),IF(OFFSET(CountryData!$A$1,'Quality check'!$A239-1,'Quality check'!DE$1-1)=0,"",OFFSET(CountryData!$A$1,'Quality check'!$A239-1,'Quality check'!DE$1-1)),"")</f>
        <v/>
      </c>
      <c r="DF239" s="203" t="str">
        <f ca="1">IF(AND(ISNUMBER($A239),ISNUMBER(DF$1)),IF(OFFSET(CountryData!$A$1,'Quality check'!$A239-1,'Quality check'!DF$1-1)=0,"",OFFSET(CountryData!$A$1,'Quality check'!$A239-1,'Quality check'!DF$1-1)),"")</f>
        <v/>
      </c>
      <c r="DG239" s="308" t="str">
        <f ca="1">IF(AND(ISNUMBER($A239),ISNUMBER(DG$1)),IF(OFFSET(CountryData!$A$1,'Quality check'!$A239-1,'Quality check'!DG$1-1)=0,"",OFFSET(CountryData!$A$1,'Quality check'!$A239-1,'Quality check'!DG$1-1)),"")</f>
        <v/>
      </c>
      <c r="DH239" s="203" t="str">
        <f ca="1">IF(AND(ISNUMBER($A239),ISNUMBER(DH$1)),IF(OFFSET(CountryData!$A$1,'Quality check'!$A239-1,'Quality check'!DH$1-1)=0,"",OFFSET(CountryData!$A$1,'Quality check'!$A239-1,'Quality check'!DH$1-1)),"")</f>
        <v/>
      </c>
      <c r="DI239" s="308" t="str">
        <f ca="1">IF(AND(ISNUMBER($A239),ISNUMBER(DI$1)),IF(OFFSET(CountryData!$A$1,'Quality check'!$A239-1,'Quality check'!DI$1-1)=0,"",OFFSET(CountryData!$A$1,'Quality check'!$A239-1,'Quality check'!DI$1-1)),"")</f>
        <v/>
      </c>
      <c r="DJ239" s="308" t="str">
        <f ca="1">IF(AND(ISNUMBER($A239),ISNUMBER(DJ$1)),IF(OFFSET(CountryData!$A$1,'Quality check'!$A239-1,'Quality check'!DJ$1-1)=0,"",OFFSET(CountryData!$A$1,'Quality check'!$A239-1,'Quality check'!DJ$1-1)),"")</f>
        <v/>
      </c>
      <c r="DK239" s="203" t="str">
        <f ca="1">IF(AND(ISNUMBER($A239),ISNUMBER(DK$1)),IF(OFFSET(CountryData!$A$1,'Quality check'!$A239-1,'Quality check'!DK$1-1)=0,"",OFFSET(CountryData!$A$1,'Quality check'!$A239-1,'Quality check'!DK$1-1)),"")</f>
        <v/>
      </c>
      <c r="DL239" s="203" t="str">
        <f ca="1">IF(AND(ISNUMBER($A239),ISNUMBER(DL$1)),IF(OFFSET(CountryData!$A$1,'Quality check'!$A239-1,'Quality check'!DL$1-1)=0,"",OFFSET(CountryData!$A$1,'Quality check'!$A239-1,'Quality check'!DL$1-1)),"")</f>
        <v/>
      </c>
      <c r="DM239" s="203" t="str">
        <f ca="1">IF(AND(ISNUMBER($A239),ISNUMBER(DM$1)),IF(OFFSET(CountryData!$A$1,'Quality check'!$A239-1,'Quality check'!DM$1-1)=0,"",OFFSET(CountryData!$A$1,'Quality check'!$A239-1,'Quality check'!DM$1-1)),"")</f>
        <v/>
      </c>
      <c r="DN239" s="203" t="str">
        <f ca="1">IF(AND(ISNUMBER($A239),ISNUMBER(DN$1)),IF(OFFSET(CountryData!$A$1,'Quality check'!$A239-1,'Quality check'!DN$1-1)=0,"",OFFSET(CountryData!$A$1,'Quality check'!$A239-1,'Quality check'!DN$1-1)),"")</f>
        <v/>
      </c>
      <c r="DO239" t="str">
        <f ca="1">IF(AND(ISNUMBER($A239),ISNUMBER(DO$1)),IF(OFFSET(CountryData!$A$1,'Quality check'!$A239-1,'Quality check'!DO$1-1)=0,"",OFFSET(CountryData!$A$1,'Quality check'!$A239-1,'Quality check'!DO$1-1)),"")</f>
        <v/>
      </c>
      <c r="DP239" t="str">
        <f ca="1">IF(AND(ISNUMBER($A239),ISNUMBER(DP$1)),IF(OFFSET(CountryData!$A$1,'Quality check'!$A239-1,'Quality check'!DP$1-1)=0,"",OFFSET(CountryData!$A$1,'Quality check'!$A239-1,'Quality check'!DP$1-1)),"")</f>
        <v/>
      </c>
      <c r="EF239" t="str">
        <f t="shared" si="20"/>
        <v/>
      </c>
      <c r="EG239" t="str">
        <f t="shared" si="21"/>
        <v/>
      </c>
      <c r="EH239" t="str">
        <f t="shared" si="19"/>
        <v/>
      </c>
    </row>
    <row r="240" spans="1:138" x14ac:dyDescent="0.25">
      <c r="A240" s="114" t="str">
        <f>IF(ISNUMBER(MATCH(C240,CountryData!$EM:$EM,0)),MATCH(C240,CountryData!$EM:$EM,0),"")</f>
        <v/>
      </c>
      <c r="F240" s="203" t="str">
        <f ca="1">IF(AND(ISNUMBER($A240),ISNUMBER(F$1)),IF(OFFSET(CountryData!$A$1,'Quality check'!$A240-1,'Quality check'!F$1-1)=0,"",OFFSET(CountryData!$A$1,'Quality check'!$A240-1,'Quality check'!F$1-1)),"")</f>
        <v/>
      </c>
      <c r="G240" s="203" t="str">
        <f ca="1">IF(AND(ISNUMBER($A240),ISNUMBER(G$1)),IF(OFFSET(CountryData!$A$1,'Quality check'!$A240-1,'Quality check'!G$1-1)=0,"",OFFSET(CountryData!$A$1,'Quality check'!$A240-1,'Quality check'!G$1-1)),"")</f>
        <v/>
      </c>
      <c r="H240" s="202" t="str">
        <f ca="1">IF(AND(ISNUMBER($A240),ISNUMBER(H$1)),IF(OFFSET(CountryData!$A$1,'Quality check'!$A240-1,'Quality check'!H$1-1)=0,"",OFFSET(CountryData!$A$1,'Quality check'!$A240-1,'Quality check'!H$1-1)),"")</f>
        <v/>
      </c>
      <c r="I240" s="202" t="str">
        <f ca="1">IF(AND(ISNUMBER($A240),ISNUMBER(I$1)),IF(OFFSET(CountryData!$A$1,'Quality check'!$A240-1,'Quality check'!I$1-1)=0,"",OFFSET(CountryData!$A$1,'Quality check'!$A240-1,'Quality check'!I$1-1)),"")</f>
        <v/>
      </c>
      <c r="J240" s="203" t="str">
        <f ca="1">IF(AND(ISNUMBER($A240),ISNUMBER(J$1)),IF(OFFSET(CountryData!$A$1,'Quality check'!$A240-1,'Quality check'!J$1-1)=0,"",OFFSET(CountryData!$A$1,'Quality check'!$A240-1,'Quality check'!J$1-1)),"")</f>
        <v/>
      </c>
      <c r="K240" s="203" t="str">
        <f ca="1">IF(AND(ISNUMBER($A240),ISNUMBER(K$1)),IF(OFFSET(CountryData!$A$1,'Quality check'!$A240-1,'Quality check'!K$1-1)=0,"",OFFSET(CountryData!$A$1,'Quality check'!$A240-1,'Quality check'!K$1-1)),"")</f>
        <v/>
      </c>
      <c r="L240" s="203" t="str">
        <f ca="1">IF(AND(ISNUMBER($A240),ISNUMBER(L$1)),IF(OFFSET(CountryData!$A$1,'Quality check'!$A240-1,'Quality check'!L$1-1)=0,"",OFFSET(CountryData!$A$1,'Quality check'!$A240-1,'Quality check'!L$1-1)),"")</f>
        <v/>
      </c>
      <c r="M240" s="203" t="str">
        <f ca="1">IF(AND(ISNUMBER($A240),ISNUMBER(M$1)),IF(OFFSET(CountryData!$A$1,'Quality check'!$A240-1,'Quality check'!M$1-1)=0,"",OFFSET(CountryData!$A$1,'Quality check'!$A240-1,'Quality check'!M$1-1)),"")</f>
        <v/>
      </c>
      <c r="N240" s="203" t="str">
        <f ca="1">IF(AND(ISNUMBER($A240),ISNUMBER(N$1)),IF(OFFSET(CountryData!$A$1,'Quality check'!$A240-1,'Quality check'!N$1-1)=0,"",OFFSET(CountryData!$A$1,'Quality check'!$A240-1,'Quality check'!N$1-1)),"")</f>
        <v/>
      </c>
      <c r="O240" s="203" t="str">
        <f ca="1">IF(AND(ISNUMBER($A240),ISNUMBER(O$1)),IF(OFFSET(CountryData!$A$1,'Quality check'!$A240-1,'Quality check'!O$1-1)=0,"",OFFSET(CountryData!$A$1,'Quality check'!$A240-1,'Quality check'!O$1-1)),"")</f>
        <v/>
      </c>
      <c r="P240" s="203" t="str">
        <f ca="1">IF(AND(ISNUMBER($A240),ISNUMBER(P$1)),IF(OFFSET(CountryData!$A$1,'Quality check'!$A240-1,'Quality check'!P$1-1)=0,"",OFFSET(CountryData!$A$1,'Quality check'!$A240-1,'Quality check'!P$1-1)),"")</f>
        <v/>
      </c>
      <c r="Q240" s="203" t="str">
        <f ca="1">IF(AND(ISNUMBER($A240),ISNUMBER(Q$1)),IF(OFFSET(CountryData!$A$1,'Quality check'!$A240-1,'Quality check'!Q$1-1)=0,"",OFFSET(CountryData!$A$1,'Quality check'!$A240-1,'Quality check'!Q$1-1)),"")</f>
        <v/>
      </c>
      <c r="R240" s="203" t="str">
        <f ca="1">IF(AND(ISNUMBER($A240),ISNUMBER(R$1)),IF(OFFSET(CountryData!$A$1,'Quality check'!$A240-1,'Quality check'!R$1-1)=0,"",OFFSET(CountryData!$A$1,'Quality check'!$A240-1,'Quality check'!R$1-1)),"")</f>
        <v/>
      </c>
      <c r="S240" s="203" t="str">
        <f ca="1">IF(AND(ISNUMBER($A240),ISNUMBER(S$1)),IF(OFFSET(CountryData!$A$1,'Quality check'!$A240-1,'Quality check'!S$1-1)=0,"",OFFSET(CountryData!$A$1,'Quality check'!$A240-1,'Quality check'!S$1-1)),"")</f>
        <v/>
      </c>
      <c r="T240" s="202" t="str">
        <f ca="1">IF(AND(ISNUMBER($A240),ISNUMBER(T$1)),IF(OFFSET(CountryData!$A$1,'Quality check'!$A240-1,'Quality check'!T$1-1)=0,"",OFFSET(CountryData!$A$1,'Quality check'!$A240-1,'Quality check'!T$1-1)),"")</f>
        <v/>
      </c>
      <c r="U240" s="203" t="str">
        <f ca="1">IF(AND(ISNUMBER($A240),ISNUMBER(U$1)),IF(OFFSET(CountryData!$A$1,'Quality check'!$A240-1,'Quality check'!U$1-1)=0,"",OFFSET(CountryData!$A$1,'Quality check'!$A240-1,'Quality check'!U$1-1)),"")</f>
        <v/>
      </c>
      <c r="V240" s="203" t="str">
        <f ca="1">IF(AND(ISNUMBER($A240),ISNUMBER(V$1)),IF(OFFSET(CountryData!$A$1,'Quality check'!$A240-1,'Quality check'!V$1-1)=0,"",OFFSET(CountryData!$A$1,'Quality check'!$A240-1,'Quality check'!V$1-1)),"")</f>
        <v/>
      </c>
      <c r="W240" s="202" t="str">
        <f ca="1">IF(AND(ISNUMBER($A240),ISNUMBER(W$1)),IF(OFFSET(CountryData!$A$1,'Quality check'!$A240-1,'Quality check'!W$1-1)=0,"",OFFSET(CountryData!$A$1,'Quality check'!$A240-1,'Quality check'!W$1-1)),"")</f>
        <v/>
      </c>
      <c r="X240" s="202" t="str">
        <f ca="1">IF(AND(ISNUMBER($A240),ISNUMBER(X$1)),IF(OFFSET(CountryData!$A$1,'Quality check'!$A240-1,'Quality check'!X$1-1)=0,"",OFFSET(CountryData!$A$1,'Quality check'!$A240-1,'Quality check'!X$1-1)),"")</f>
        <v/>
      </c>
      <c r="Y240" s="202" t="str">
        <f ca="1">IF(AND(ISNUMBER($A240),ISNUMBER(Y$1)),IF(OFFSET(CountryData!$A$1,'Quality check'!$A240-1,'Quality check'!Y$1-1)=0,"",OFFSET(CountryData!$A$1,'Quality check'!$A240-1,'Quality check'!Y$1-1)),"")</f>
        <v/>
      </c>
      <c r="Z240" s="202" t="str">
        <f ca="1">IF(AND(ISNUMBER($A240),ISNUMBER(Z$1)),IF(OFFSET(CountryData!$A$1,'Quality check'!$A240-1,'Quality check'!Z$1-1)=0,"",OFFSET(CountryData!$A$1,'Quality check'!$A240-1,'Quality check'!Z$1-1)),"")</f>
        <v/>
      </c>
      <c r="AA240" s="203" t="str">
        <f ca="1">IF(AND(ISNUMBER($A240),ISNUMBER(AA$1)),IF(OFFSET(CountryData!$A$1,'Quality check'!$A240-1,'Quality check'!AA$1-1)=0,"",OFFSET(CountryData!$A$1,'Quality check'!$A240-1,'Quality check'!AA$1-1)),"")</f>
        <v/>
      </c>
      <c r="AB240" s="203" t="str">
        <f ca="1">IF(AND(ISNUMBER($A240),ISNUMBER(AB$1)),IF(OFFSET(CountryData!$A$1,'Quality check'!$A240-1,'Quality check'!AB$1-1)=0,"",OFFSET(CountryData!$A$1,'Quality check'!$A240-1,'Quality check'!AB$1-1)),"")</f>
        <v/>
      </c>
      <c r="AC240" s="203" t="str">
        <f ca="1">IF(AND(ISNUMBER($A240),ISNUMBER(AC$1)),IF(OFFSET(CountryData!$A$1,'Quality check'!$A240-1,'Quality check'!AC$1-1)=0,"",OFFSET(CountryData!$A$1,'Quality check'!$A240-1,'Quality check'!AC$1-1)),"")</f>
        <v/>
      </c>
      <c r="AD240" s="203" t="str">
        <f ca="1">IF(AND(ISNUMBER($A240),ISNUMBER(AD$1)),IF(OFFSET(CountryData!$A$1,'Quality check'!$A240-1,'Quality check'!AD$1-1)=0,"",OFFSET(CountryData!$A$1,'Quality check'!$A240-1,'Quality check'!AD$1-1)),"")</f>
        <v/>
      </c>
      <c r="AE240" s="202" t="str">
        <f ca="1">IF(AND(ISNUMBER($A240),ISNUMBER(AE$1)),IF(OFFSET(CountryData!$A$1,'Quality check'!$A240-1,'Quality check'!AE$1-1)=0,"",OFFSET(CountryData!$A$1,'Quality check'!$A240-1,'Quality check'!AE$1-1)),"")</f>
        <v/>
      </c>
      <c r="AF240" s="308" t="str">
        <f ca="1">IF(AND(ISNUMBER($A240),ISNUMBER(AF$1)),IF(OFFSET(CountryData!$A$1,'Quality check'!$A240-1,'Quality check'!AF$1-1)=0,"",OFFSET(CountryData!$A$1,'Quality check'!$A240-1,'Quality check'!AF$1-1)),"")</f>
        <v/>
      </c>
      <c r="AG240" s="203" t="str">
        <f ca="1">IF(AND(ISNUMBER($A240),ISNUMBER(AG$1)),IF(OFFSET(CountryData!$A$1,'Quality check'!$A240-1,'Quality check'!AG$1-1)=0,"",OFFSET(CountryData!$A$1,'Quality check'!$A240-1,'Quality check'!AG$1-1)),"")</f>
        <v/>
      </c>
      <c r="AH240" s="203" t="str">
        <f ca="1">IF(AND(ISNUMBER($A240),ISNUMBER(AH$1)),IF(OFFSET(CountryData!$A$1,'Quality check'!$A240-1,'Quality check'!AH$1-1)=0,"",OFFSET(CountryData!$A$1,'Quality check'!$A240-1,'Quality check'!AH$1-1)),"")</f>
        <v/>
      </c>
      <c r="AI240" s="203" t="str">
        <f ca="1">IF(AND(ISNUMBER($A240),ISNUMBER(AI$1)),IF(OFFSET(CountryData!$A$1,'Quality check'!$A240-1,'Quality check'!AI$1-1)=0,"",OFFSET(CountryData!$A$1,'Quality check'!$A240-1,'Quality check'!AI$1-1)),"")</f>
        <v/>
      </c>
      <c r="AJ240" s="202" t="str">
        <f ca="1">IF(AND(ISNUMBER($A240),ISNUMBER(AJ$1)),IF(OFFSET(CountryData!$A$1,'Quality check'!$A240-1,'Quality check'!AJ$1-1)=0,"",OFFSET(CountryData!$A$1,'Quality check'!$A240-1,'Quality check'!AJ$1-1)),"")</f>
        <v/>
      </c>
      <c r="AK240" s="202" t="str">
        <f ca="1">IF(AND(ISNUMBER($A240),ISNUMBER(AK$1)),IF(OFFSET(CountryData!$A$1,'Quality check'!$A240-1,'Quality check'!AK$1-1)=0,"",OFFSET(CountryData!$A$1,'Quality check'!$A240-1,'Quality check'!AK$1-1)),"")</f>
        <v/>
      </c>
      <c r="AL240" s="202" t="str">
        <f ca="1">IF(AND(ISNUMBER($A240),ISNUMBER(AL$1)),IF(OFFSET(CountryData!$A$1,'Quality check'!$A240-1,'Quality check'!AL$1-1)=0,"",OFFSET(CountryData!$A$1,'Quality check'!$A240-1,'Quality check'!AL$1-1)),"")</f>
        <v/>
      </c>
      <c r="AM240" s="202" t="str">
        <f ca="1">IF(AND(ISNUMBER($A240),ISNUMBER(AM$1)),IF(OFFSET(CountryData!$A$1,'Quality check'!$A240-1,'Quality check'!AM$1-1)=0,"",OFFSET(CountryData!$A$1,'Quality check'!$A240-1,'Quality check'!AM$1-1)),"")</f>
        <v/>
      </c>
      <c r="AN240" s="202" t="str">
        <f ca="1">IF(AND(ISNUMBER($A240),ISNUMBER(AN$1)),IF(OFFSET(CountryData!$A$1,'Quality check'!$A240-1,'Quality check'!AN$1-1)=0,"",OFFSET(CountryData!$A$1,'Quality check'!$A240-1,'Quality check'!AN$1-1)),"")</f>
        <v/>
      </c>
      <c r="AO240" s="203" t="str">
        <f ca="1">IF(AND(ISNUMBER($A240),ISNUMBER(AO$1)),IF(OFFSET(CountryData!$A$1,'Quality check'!$A240-1,'Quality check'!AO$1-1)=0,"",OFFSET(CountryData!$A$1,'Quality check'!$A240-1,'Quality check'!AO$1-1)),"")</f>
        <v/>
      </c>
      <c r="AP240" s="203" t="str">
        <f ca="1">IF(AND(ISNUMBER($A240),ISNUMBER(AP$1)),IF(OFFSET(CountryData!$A$1,'Quality check'!$A240-1,'Quality check'!AP$1-1)=0,"",OFFSET(CountryData!$A$1,'Quality check'!$A240-1,'Quality check'!AP$1-1)),"")</f>
        <v/>
      </c>
      <c r="AQ240" s="202" t="str">
        <f ca="1">IF(AND(ISNUMBER($A240),ISNUMBER(AQ$1)),IF(OFFSET(CountryData!$A$1,'Quality check'!$A240-1,'Quality check'!AQ$1-1)=0,"",OFFSET(CountryData!$A$1,'Quality check'!$A240-1,'Quality check'!AQ$1-1)),"")</f>
        <v/>
      </c>
      <c r="AR240" s="202" t="str">
        <f ca="1">IF(AND(ISNUMBER($A240),ISNUMBER(AR$1)),IF(OFFSET(CountryData!$A$1,'Quality check'!$A240-1,'Quality check'!AR$1-1)=0,"",OFFSET(CountryData!$A$1,'Quality check'!$A240-1,'Quality check'!AR$1-1)),"")</f>
        <v/>
      </c>
      <c r="AS240" s="202" t="str">
        <f ca="1">IF(AND(ISNUMBER($A240),ISNUMBER(AS$1)),IF(OFFSET(CountryData!$A$1,'Quality check'!$A240-1,'Quality check'!AS$1-1)=0,"",OFFSET(CountryData!$A$1,'Quality check'!$A240-1,'Quality check'!AS$1-1)),"")</f>
        <v/>
      </c>
      <c r="AT240" s="202" t="str">
        <f ca="1">IF(AND(ISNUMBER($A240),ISNUMBER(AT$1)),IF(OFFSET(CountryData!$A$1,'Quality check'!$A240-1,'Quality check'!AT$1-1)=0,"",OFFSET(CountryData!$A$1,'Quality check'!$A240-1,'Quality check'!AT$1-1)),"")</f>
        <v/>
      </c>
      <c r="AU240" s="202" t="str">
        <f ca="1">IF(AND(ISNUMBER($A240),ISNUMBER(AU$1)),IF(OFFSET(CountryData!$A$1,'Quality check'!$A240-1,'Quality check'!AU$1-1)=0,"",OFFSET(CountryData!$A$1,'Quality check'!$A240-1,'Quality check'!AU$1-1)),"")</f>
        <v/>
      </c>
      <c r="AV240" s="202" t="str">
        <f ca="1">IF(AND(ISNUMBER($A240),ISNUMBER(AV$1)),IF(OFFSET(CountryData!$A$1,'Quality check'!$A240-1,'Quality check'!AV$1-1)=0,"",OFFSET(CountryData!$A$1,'Quality check'!$A240-1,'Quality check'!AV$1-1)),"")</f>
        <v/>
      </c>
      <c r="AW240" s="203" t="str">
        <f ca="1">IF(AND(ISNUMBER($A240),ISNUMBER(AW$1)),IF(OFFSET(CountryData!$A$1,'Quality check'!$A240-1,'Quality check'!AW$1-1)=0,"",OFFSET(CountryData!$A$1,'Quality check'!$A240-1,'Quality check'!AW$1-1)),"")</f>
        <v/>
      </c>
      <c r="AX240" s="203" t="str">
        <f ca="1">IF(AND(ISNUMBER($A240),ISNUMBER(AX$1)),IF(OFFSET(CountryData!$A$1,'Quality check'!$A240-1,'Quality check'!AX$1-1)=0,"",OFFSET(CountryData!$A$1,'Quality check'!$A240-1,'Quality check'!AX$1-1)),"")</f>
        <v/>
      </c>
      <c r="AY240" s="202" t="str">
        <f ca="1">IF(AND(ISNUMBER($A240),ISNUMBER(AY$1)),IF(OFFSET(CountryData!$A$1,'Quality check'!$A240-1,'Quality check'!AY$1-1)=0,"",OFFSET(CountryData!$A$1,'Quality check'!$A240-1,'Quality check'!AY$1-1)),"")</f>
        <v/>
      </c>
      <c r="AZ240" s="202" t="str">
        <f ca="1">IF(AND(ISNUMBER($A240),ISNUMBER(AZ$1)),IF(OFFSET(CountryData!$A$1,'Quality check'!$A240-1,'Quality check'!AZ$1-1)=0,"",OFFSET(CountryData!$A$1,'Quality check'!$A240-1,'Quality check'!AZ$1-1)),"")</f>
        <v/>
      </c>
      <c r="BA240" s="202" t="str">
        <f ca="1">IF(AND(ISNUMBER($A240),ISNUMBER(BA$1)),IF(OFFSET(CountryData!$A$1,'Quality check'!$A240-1,'Quality check'!BA$1-1)=0,"",OFFSET(CountryData!$A$1,'Quality check'!$A240-1,'Quality check'!BA$1-1)),"")</f>
        <v/>
      </c>
      <c r="BB240" s="202" t="str">
        <f ca="1">IF(AND(ISNUMBER($A240),ISNUMBER(BB$1)),IF(OFFSET(CountryData!$A$1,'Quality check'!$A240-1,'Quality check'!BB$1-1)=0,"",OFFSET(CountryData!$A$1,'Quality check'!$A240-1,'Quality check'!BB$1-1)),"")</f>
        <v/>
      </c>
      <c r="BC240" s="202" t="str">
        <f ca="1">IF(AND(ISNUMBER($A240),ISNUMBER(BC$1)),IF(OFFSET(CountryData!$A$1,'Quality check'!$A240-1,'Quality check'!BC$1-1)=0,"",OFFSET(CountryData!$A$1,'Quality check'!$A240-1,'Quality check'!BC$1-1)),"")</f>
        <v/>
      </c>
      <c r="BD240" s="313" t="str">
        <f ca="1">IF(AND(ISNUMBER($A240),ISNUMBER(BD$1)),IF(OFFSET(CountryData!$A$1,'Quality check'!$A240-1,'Quality check'!BD$1-1)=0,"",OFFSET(CountryData!$A$1,'Quality check'!$A240-1,'Quality check'!BD$1-1)),"")</f>
        <v/>
      </c>
      <c r="BE240" s="313" t="str">
        <f ca="1">IF(AND(ISNUMBER($A240),ISNUMBER(BE$1)),IF(OFFSET(CountryData!$A$1,'Quality check'!$A240-1,'Quality check'!BE$1-1)=0,"",OFFSET(CountryData!$A$1,'Quality check'!$A240-1,'Quality check'!BE$1-1)),"")</f>
        <v/>
      </c>
      <c r="BF240" s="313" t="str">
        <f ca="1">IF(AND(ISNUMBER($A240),ISNUMBER(BF$1)),IF(OFFSET(CountryData!$A$1,'Quality check'!$A240-1,'Quality check'!BF$1-1)=0,"",OFFSET(CountryData!$A$1,'Quality check'!$A240-1,'Quality check'!BF$1-1)),"")</f>
        <v/>
      </c>
      <c r="BG240" s="203" t="str">
        <f ca="1">IF(AND(ISNUMBER($A240),ISNUMBER(BG$1)),IF(OFFSET(CountryData!$A$1,'Quality check'!$A240-1,'Quality check'!BG$1-1)=0,"",OFFSET(CountryData!$A$1,'Quality check'!$A240-1,'Quality check'!BG$1-1)),"")</f>
        <v/>
      </c>
      <c r="BH240" s="202" t="str">
        <f ca="1">IF(AND(ISNUMBER($A240),ISNUMBER(BH$1)),IF(OFFSET(CountryData!$A$1,'Quality check'!$A240-1,'Quality check'!BH$1-1)=0,"",OFFSET(CountryData!$A$1,'Quality check'!$A240-1,'Quality check'!BH$1-1)),"")</f>
        <v/>
      </c>
      <c r="BI240" s="203" t="str">
        <f ca="1">IF(AND(ISNUMBER($A240),ISNUMBER(BI$1)),IF(OFFSET(CountryData!$A$1,'Quality check'!$A240-1,'Quality check'!BI$1-1)=0,"",OFFSET(CountryData!$A$1,'Quality check'!$A240-1,'Quality check'!BI$1-1)),"")</f>
        <v/>
      </c>
      <c r="BJ240" s="202" t="str">
        <f ca="1">IF(AND(ISNUMBER($A240),ISNUMBER(BJ$1)),IF(OFFSET(CountryData!$A$1,'Quality check'!$A240-1,'Quality check'!BJ$1-1)=0,"",OFFSET(CountryData!$A$1,'Quality check'!$A240-1,'Quality check'!BJ$1-1)),"")</f>
        <v/>
      </c>
      <c r="BK240" s="202" t="str">
        <f ca="1">IF(AND(ISNUMBER($A240),ISNUMBER(BK$1)),IF(OFFSET(CountryData!$A$1,'Quality check'!$A240-1,'Quality check'!BK$1-1)=0,"",OFFSET(CountryData!$A$1,'Quality check'!$A240-1,'Quality check'!BK$1-1)),"")</f>
        <v/>
      </c>
      <c r="BL240" s="308" t="str">
        <f ca="1">IF(AND(ISNUMBER($A240),ISNUMBER(BL$1)),IF(OFFSET(CountryData!$A$1,'Quality check'!$A240-1,'Quality check'!BL$1-1)=0,"",OFFSET(CountryData!$A$1,'Quality check'!$A240-1,'Quality check'!BL$1-1)),"")</f>
        <v/>
      </c>
      <c r="BM240" s="308" t="str">
        <f ca="1">IF(AND(ISNUMBER($A240),ISNUMBER(BM$1)),IF(OFFSET(CountryData!$A$1,'Quality check'!$A240-1,'Quality check'!BM$1-1)=0,"",OFFSET(CountryData!$A$1,'Quality check'!$A240-1,'Quality check'!BM$1-1)),"")</f>
        <v/>
      </c>
      <c r="BN240" s="308" t="str">
        <f ca="1">IF(AND(ISNUMBER($A240),ISNUMBER(BN$1)),IF(OFFSET(CountryData!$A$1,'Quality check'!$A240-1,'Quality check'!BN$1-1)=0,"",OFFSET(CountryData!$A$1,'Quality check'!$A240-1,'Quality check'!BN$1-1)),"")</f>
        <v/>
      </c>
      <c r="BO240" s="308" t="str">
        <f ca="1">IF(AND(ISNUMBER($A240),ISNUMBER(BO$1)),IF(OFFSET(CountryData!$A$1,'Quality check'!$A240-1,'Quality check'!BO$1-1)=0,"",OFFSET(CountryData!$A$1,'Quality check'!$A240-1,'Quality check'!BO$1-1)),"")</f>
        <v/>
      </c>
      <c r="BP240" s="308" t="str">
        <f ca="1">IF(AND(ISNUMBER($A240),ISNUMBER(BP$1)),IF(OFFSET(CountryData!$A$1,'Quality check'!$A240-1,'Quality check'!BP$1-1)=0,"",OFFSET(CountryData!$A$1,'Quality check'!$A240-1,'Quality check'!BP$1-1)),"")</f>
        <v/>
      </c>
      <c r="BQ240" s="308" t="str">
        <f ca="1">IF(AND(ISNUMBER($A240),ISNUMBER(BQ$1)),IF(OFFSET(CountryData!$A$1,'Quality check'!$A240-1,'Quality check'!BQ$1-1)=0,"",OFFSET(CountryData!$A$1,'Quality check'!$A240-1,'Quality check'!BQ$1-1)),"")</f>
        <v/>
      </c>
      <c r="BR240" s="308" t="str">
        <f ca="1">IF(AND(ISNUMBER($A240),ISNUMBER(BR$1)),IF(OFFSET(CountryData!$A$1,'Quality check'!$A240-1,'Quality check'!BR$1-1)=0,"",OFFSET(CountryData!$A$1,'Quality check'!$A240-1,'Quality check'!BR$1-1)),"")</f>
        <v/>
      </c>
      <c r="BS240" s="308" t="str">
        <f ca="1">IF(AND(ISNUMBER($A240),ISNUMBER(BS$1)),IF(OFFSET(CountryData!$A$1,'Quality check'!$A240-1,'Quality check'!BS$1-1)=0,"",OFFSET(CountryData!$A$1,'Quality check'!$A240-1,'Quality check'!BS$1-1)),"")</f>
        <v/>
      </c>
      <c r="BT240" s="308" t="str">
        <f ca="1">IF(AND(ISNUMBER($A240),ISNUMBER(BT$1)),IF(OFFSET(CountryData!$A$1,'Quality check'!$A240-1,'Quality check'!BT$1-1)=0,"",OFFSET(CountryData!$A$1,'Quality check'!$A240-1,'Quality check'!BT$1-1)),"")</f>
        <v/>
      </c>
      <c r="BU240" s="308" t="str">
        <f ca="1">IF(AND(ISNUMBER($A240),ISNUMBER(BU$1)),IF(OFFSET(CountryData!$A$1,'Quality check'!$A240-1,'Quality check'!BU$1-1)=0,"",OFFSET(CountryData!$A$1,'Quality check'!$A240-1,'Quality check'!BU$1-1)),"")</f>
        <v/>
      </c>
      <c r="BV240" s="308" t="str">
        <f ca="1">IF(AND(ISNUMBER($A240),ISNUMBER(BV$1)),IF(OFFSET(CountryData!$A$1,'Quality check'!$A240-1,'Quality check'!BV$1-1)=0,"",OFFSET(CountryData!$A$1,'Quality check'!$A240-1,'Quality check'!BV$1-1)),"")</f>
        <v/>
      </c>
      <c r="BW240" s="308" t="str">
        <f ca="1">IF(AND(ISNUMBER($A240),ISNUMBER(BW$1)),IF(OFFSET(CountryData!$A$1,'Quality check'!$A240-1,'Quality check'!BW$1-1)=0,"",OFFSET(CountryData!$A$1,'Quality check'!$A240-1,'Quality check'!BW$1-1)),"")</f>
        <v/>
      </c>
      <c r="BX240" s="202" t="str">
        <f ca="1">IF(AND(ISNUMBER($A240),ISNUMBER(BX$1)),IF(OFFSET(CountryData!$A$1,'Quality check'!$A240-1,'Quality check'!BX$1-1)=0,"",OFFSET(CountryData!$A$1,'Quality check'!$A240-1,'Quality check'!BX$1-1)),"")</f>
        <v/>
      </c>
      <c r="BY240" s="308" t="str">
        <f ca="1">IF(AND(ISNUMBER($A240),ISNUMBER(BY$1)),IF(OFFSET(CountryData!$A$1,'Quality check'!$A240-1,'Quality check'!BY$1-1)=0,"",OFFSET(CountryData!$A$1,'Quality check'!$A240-1,'Quality check'!BY$1-1)),"")</f>
        <v/>
      </c>
      <c r="BZ240" s="308" t="str">
        <f ca="1">IF(AND(ISNUMBER($A240),ISNUMBER(BZ$1)),IF(OFFSET(CountryData!$A$1,'Quality check'!$A240-1,'Quality check'!BZ$1-1)=0,"",OFFSET(CountryData!$A$1,'Quality check'!$A240-1,'Quality check'!BZ$1-1)),"")</f>
        <v/>
      </c>
      <c r="CA240" s="308" t="str">
        <f ca="1">IF(AND(ISNUMBER($A240),ISNUMBER(CA$1)),IF(OFFSET(CountryData!$A$1,'Quality check'!$A240-1,'Quality check'!CA$1-1)=0,"",OFFSET(CountryData!$A$1,'Quality check'!$A240-1,'Quality check'!CA$1-1)),"")</f>
        <v/>
      </c>
      <c r="CB240" s="308" t="str">
        <f ca="1">IF(AND(ISNUMBER($A240),ISNUMBER(CB$1)),IF(OFFSET(CountryData!$A$1,'Quality check'!$A240-1,'Quality check'!CB$1-1)=0,"",OFFSET(CountryData!$A$1,'Quality check'!$A240-1,'Quality check'!CB$1-1)),"")</f>
        <v/>
      </c>
      <c r="CC240" s="308" t="str">
        <f ca="1">IF(AND(ISNUMBER($A240),ISNUMBER(CC$1)),IF(OFFSET(CountryData!$A$1,'Quality check'!$A240-1,'Quality check'!CC$1-1)=0,"",OFFSET(CountryData!$A$1,'Quality check'!$A240-1,'Quality check'!CC$1-1)),"")</f>
        <v/>
      </c>
      <c r="CD240" s="308" t="str">
        <f ca="1">IF(AND(ISNUMBER($A240),ISNUMBER(CD$1)),IF(OFFSET(CountryData!$A$1,'Quality check'!$A240-1,'Quality check'!CD$1-1)=0,"",OFFSET(CountryData!$A$1,'Quality check'!$A240-1,'Quality check'!CD$1-1)),"")</f>
        <v/>
      </c>
      <c r="CE240" s="308" t="str">
        <f ca="1">IF(AND(ISNUMBER($A240),ISNUMBER(CE$1)),IF(OFFSET(CountryData!$A$1,'Quality check'!$A240-1,'Quality check'!CE$1-1)=0,"",OFFSET(CountryData!$A$1,'Quality check'!$A240-1,'Quality check'!CE$1-1)),"")</f>
        <v/>
      </c>
      <c r="CF240" s="308" t="str">
        <f ca="1">IF(AND(ISNUMBER($A240),ISNUMBER(CF$1)),IF(OFFSET(CountryData!$A$1,'Quality check'!$A240-1,'Quality check'!CF$1-1)=0,"",OFFSET(CountryData!$A$1,'Quality check'!$A240-1,'Quality check'!CF$1-1)),"")</f>
        <v/>
      </c>
      <c r="CG240" s="308" t="str">
        <f ca="1">IF(AND(ISNUMBER($A240),ISNUMBER(CG$1)),IF(OFFSET(CountryData!$A$1,'Quality check'!$A240-1,'Quality check'!CG$1-1)=0,"",OFFSET(CountryData!$A$1,'Quality check'!$A240-1,'Quality check'!CG$1-1)),"")</f>
        <v/>
      </c>
      <c r="CH240" s="308" t="str">
        <f ca="1">IF(AND(ISNUMBER($A240),ISNUMBER(CH$1)),IF(OFFSET(CountryData!$A$1,'Quality check'!$A240-1,'Quality check'!CH$1-1)=0,"",OFFSET(CountryData!$A$1,'Quality check'!$A240-1,'Quality check'!CH$1-1)),"")</f>
        <v/>
      </c>
      <c r="CI240" s="308" t="str">
        <f ca="1">IF(AND(ISNUMBER($A240),ISNUMBER(CI$1)),IF(OFFSET(CountryData!$A$1,'Quality check'!$A240-1,'Quality check'!CI$1-1)=0,"",OFFSET(CountryData!$A$1,'Quality check'!$A240-1,'Quality check'!CI$1-1)),"")</f>
        <v/>
      </c>
      <c r="CJ240" s="308" t="str">
        <f ca="1">IF(AND(ISNUMBER($A240),ISNUMBER(CJ$1)),IF(OFFSET(CountryData!$A$1,'Quality check'!$A240-1,'Quality check'!CJ$1-1)=0,"",OFFSET(CountryData!$A$1,'Quality check'!$A240-1,'Quality check'!CJ$1-1)),"")</f>
        <v/>
      </c>
      <c r="CK240" s="202" t="str">
        <f ca="1">IF(AND(ISNUMBER($A240),ISNUMBER(CK$1)),IF(OFFSET(CountryData!$A$1,'Quality check'!$A240-1,'Quality check'!CK$1-1)=0,"",OFFSET(CountryData!$A$1,'Quality check'!$A240-1,'Quality check'!CK$1-1)),"")</f>
        <v/>
      </c>
      <c r="CL240" s="308" t="str">
        <f ca="1">IF(AND(ISNUMBER($A240),ISNUMBER(CL$1)),IF(OFFSET(CountryData!$A$1,'Quality check'!$A240-1,'Quality check'!CL$1-1)=0,"",OFFSET(CountryData!$A$1,'Quality check'!$A240-1,'Quality check'!CL$1-1)),"")</f>
        <v/>
      </c>
      <c r="CM240" s="308" t="str">
        <f ca="1">IF(AND(ISNUMBER($A240),ISNUMBER(CM$1)),IF(OFFSET(CountryData!$A$1,'Quality check'!$A240-1,'Quality check'!CM$1-1)=0,"",OFFSET(CountryData!$A$1,'Quality check'!$A240-1,'Quality check'!CM$1-1)),"")</f>
        <v/>
      </c>
      <c r="CN240" s="308" t="str">
        <f ca="1">IF(AND(ISNUMBER($A240),ISNUMBER(CN$1)),IF(OFFSET(CountryData!$A$1,'Quality check'!$A240-1,'Quality check'!CN$1-1)=0,"",OFFSET(CountryData!$A$1,'Quality check'!$A240-1,'Quality check'!CN$1-1)),"")</f>
        <v/>
      </c>
      <c r="CO240" s="308" t="str">
        <f ca="1">IF(AND(ISNUMBER($A240),ISNUMBER(CO$1)),IF(OFFSET(CountryData!$A$1,'Quality check'!$A240-1,'Quality check'!CO$1-1)=0,"",OFFSET(CountryData!$A$1,'Quality check'!$A240-1,'Quality check'!CO$1-1)),"")</f>
        <v/>
      </c>
      <c r="CP240" s="308" t="str">
        <f ca="1">IF(AND(ISNUMBER($A240),ISNUMBER(CP$1)),IF(OFFSET(CountryData!$A$1,'Quality check'!$A240-1,'Quality check'!CP$1-1)=0,"",OFFSET(CountryData!$A$1,'Quality check'!$A240-1,'Quality check'!CP$1-1)),"")</f>
        <v/>
      </c>
      <c r="CQ240" s="308" t="str">
        <f ca="1">IF(AND(ISNUMBER($A240),ISNUMBER(CQ$1)),IF(OFFSET(CountryData!$A$1,'Quality check'!$A240-1,'Quality check'!CQ$1-1)=0,"",OFFSET(CountryData!$A$1,'Quality check'!$A240-1,'Quality check'!CQ$1-1)),"")</f>
        <v/>
      </c>
      <c r="CR240" s="203" t="str">
        <f ca="1">IF(AND(ISNUMBER($A240),ISNUMBER(CR$1)),IF(OFFSET(CountryData!$A$1,'Quality check'!$A240-1,'Quality check'!CR$1-1)=0,"",OFFSET(CountryData!$A$1,'Quality check'!$A240-1,'Quality check'!CR$1-1)),"")</f>
        <v/>
      </c>
      <c r="CS240" s="203" t="str">
        <f ca="1">IF(AND(ISNUMBER($A240),ISNUMBER(CS$1)),IF(OFFSET(CountryData!$A$1,'Quality check'!$A240-1,'Quality check'!CS$1-1)=0,"",OFFSET(CountryData!$A$1,'Quality check'!$A240-1,'Quality check'!CS$1-1)),"")</f>
        <v/>
      </c>
      <c r="CT240" s="203" t="str">
        <f ca="1">IF(AND(ISNUMBER($A240),ISNUMBER(CT$1)),IF(OFFSET(CountryData!$A$1,'Quality check'!$A240-1,'Quality check'!CT$1-1)=0,"",OFFSET(CountryData!$A$1,'Quality check'!$A240-1,'Quality check'!CT$1-1)),"")</f>
        <v/>
      </c>
      <c r="CU240" s="203" t="str">
        <f ca="1">IF(AND(ISNUMBER($A240),ISNUMBER(CU$1)),IF(OFFSET(CountryData!$A$1,'Quality check'!$A240-1,'Quality check'!CU$1-1)=0,"",OFFSET(CountryData!$A$1,'Quality check'!$A240-1,'Quality check'!CU$1-1)),"")</f>
        <v/>
      </c>
      <c r="CV240" s="203" t="str">
        <f ca="1">IF(AND(ISNUMBER($A240),ISNUMBER(CV$1)),IF(OFFSET(CountryData!$A$1,'Quality check'!$A240-1,'Quality check'!CV$1-1)=0,"",OFFSET(CountryData!$A$1,'Quality check'!$A240-1,'Quality check'!CV$1-1)),"")</f>
        <v/>
      </c>
      <c r="CW240" s="203" t="str">
        <f ca="1">IF(AND(ISNUMBER($A240),ISNUMBER(CW$1)),IF(OFFSET(CountryData!$A$1,'Quality check'!$A240-1,'Quality check'!CW$1-1)=0,"",OFFSET(CountryData!$A$1,'Quality check'!$A240-1,'Quality check'!CW$1-1)),"")</f>
        <v/>
      </c>
      <c r="CX240" s="203" t="str">
        <f ca="1">IF(AND(ISNUMBER($A240),ISNUMBER(CX$1)),IF(OFFSET(CountryData!$A$1,'Quality check'!$A240-1,'Quality check'!CX$1-1)=0,"",OFFSET(CountryData!$A$1,'Quality check'!$A240-1,'Quality check'!CX$1-1)),"")</f>
        <v/>
      </c>
      <c r="CY240" s="203" t="str">
        <f ca="1">IF(AND(ISNUMBER($A240),ISNUMBER(CY$1)),IF(OFFSET(CountryData!$A$1,'Quality check'!$A240-1,'Quality check'!CY$1-1)=0,"",OFFSET(CountryData!$A$1,'Quality check'!$A240-1,'Quality check'!CY$1-1)),"")</f>
        <v/>
      </c>
      <c r="CZ240" s="308" t="str">
        <f ca="1">IF(AND(ISNUMBER($A240),ISNUMBER(CZ$1)),IF(OFFSET(CountryData!$A$1,'Quality check'!$A240-1,'Quality check'!CZ$1-1)=0,"",OFFSET(CountryData!$A$1,'Quality check'!$A240-1,'Quality check'!CZ$1-1)),"")</f>
        <v/>
      </c>
      <c r="DA240" s="308" t="str">
        <f ca="1">IF(AND(ISNUMBER($A240),ISNUMBER(DA$1)),IF(OFFSET(CountryData!$A$1,'Quality check'!$A240-1,'Quality check'!DA$1-1)=0,"",OFFSET(CountryData!$A$1,'Quality check'!$A240-1,'Quality check'!DA$1-1)),"")</f>
        <v/>
      </c>
      <c r="DB240" s="202" t="str">
        <f ca="1">IF(AND(ISNUMBER($A240),ISNUMBER(DB$1)),IF(OFFSET(CountryData!$A$1,'Quality check'!$A240-1,'Quality check'!DB$1-1)=0,"",OFFSET(CountryData!$A$1,'Quality check'!$A240-1,'Quality check'!DB$1-1)),"")</f>
        <v/>
      </c>
      <c r="DC240" s="308" t="str">
        <f ca="1">IF(AND(ISNUMBER($A240),ISNUMBER(DC$1)),IF(OFFSET(CountryData!$A$1,'Quality check'!$A240-1,'Quality check'!DC$1-1)=0,"",OFFSET(CountryData!$A$1,'Quality check'!$A240-1,'Quality check'!DC$1-1)),"")</f>
        <v/>
      </c>
      <c r="DD240" s="308" t="str">
        <f ca="1">IF(AND(ISNUMBER($A240),ISNUMBER(DD$1)),IF(OFFSET(CountryData!$A$1,'Quality check'!$A240-1,'Quality check'!DD$1-1)=0,"",OFFSET(CountryData!$A$1,'Quality check'!$A240-1,'Quality check'!DD$1-1)),"")</f>
        <v/>
      </c>
      <c r="DE240" s="202" t="str">
        <f ca="1">IF(AND(ISNUMBER($A240),ISNUMBER(DE$1)),IF(OFFSET(CountryData!$A$1,'Quality check'!$A240-1,'Quality check'!DE$1-1)=0,"",OFFSET(CountryData!$A$1,'Quality check'!$A240-1,'Quality check'!DE$1-1)),"")</f>
        <v/>
      </c>
      <c r="DF240" s="203" t="str">
        <f ca="1">IF(AND(ISNUMBER($A240),ISNUMBER(DF$1)),IF(OFFSET(CountryData!$A$1,'Quality check'!$A240-1,'Quality check'!DF$1-1)=0,"",OFFSET(CountryData!$A$1,'Quality check'!$A240-1,'Quality check'!DF$1-1)),"")</f>
        <v/>
      </c>
      <c r="DG240" s="308" t="str">
        <f ca="1">IF(AND(ISNUMBER($A240),ISNUMBER(DG$1)),IF(OFFSET(CountryData!$A$1,'Quality check'!$A240-1,'Quality check'!DG$1-1)=0,"",OFFSET(CountryData!$A$1,'Quality check'!$A240-1,'Quality check'!DG$1-1)),"")</f>
        <v/>
      </c>
      <c r="DH240" s="203" t="str">
        <f ca="1">IF(AND(ISNUMBER($A240),ISNUMBER(DH$1)),IF(OFFSET(CountryData!$A$1,'Quality check'!$A240-1,'Quality check'!DH$1-1)=0,"",OFFSET(CountryData!$A$1,'Quality check'!$A240-1,'Quality check'!DH$1-1)),"")</f>
        <v/>
      </c>
      <c r="DI240" s="308" t="str">
        <f ca="1">IF(AND(ISNUMBER($A240),ISNUMBER(DI$1)),IF(OFFSET(CountryData!$A$1,'Quality check'!$A240-1,'Quality check'!DI$1-1)=0,"",OFFSET(CountryData!$A$1,'Quality check'!$A240-1,'Quality check'!DI$1-1)),"")</f>
        <v/>
      </c>
      <c r="DJ240" s="308" t="str">
        <f ca="1">IF(AND(ISNUMBER($A240),ISNUMBER(DJ$1)),IF(OFFSET(CountryData!$A$1,'Quality check'!$A240-1,'Quality check'!DJ$1-1)=0,"",OFFSET(CountryData!$A$1,'Quality check'!$A240-1,'Quality check'!DJ$1-1)),"")</f>
        <v/>
      </c>
      <c r="DK240" s="203" t="str">
        <f ca="1">IF(AND(ISNUMBER($A240),ISNUMBER(DK$1)),IF(OFFSET(CountryData!$A$1,'Quality check'!$A240-1,'Quality check'!DK$1-1)=0,"",OFFSET(CountryData!$A$1,'Quality check'!$A240-1,'Quality check'!DK$1-1)),"")</f>
        <v/>
      </c>
      <c r="DL240" s="203" t="str">
        <f ca="1">IF(AND(ISNUMBER($A240),ISNUMBER(DL$1)),IF(OFFSET(CountryData!$A$1,'Quality check'!$A240-1,'Quality check'!DL$1-1)=0,"",OFFSET(CountryData!$A$1,'Quality check'!$A240-1,'Quality check'!DL$1-1)),"")</f>
        <v/>
      </c>
      <c r="DM240" s="203" t="str">
        <f ca="1">IF(AND(ISNUMBER($A240),ISNUMBER(DM$1)),IF(OFFSET(CountryData!$A$1,'Quality check'!$A240-1,'Quality check'!DM$1-1)=0,"",OFFSET(CountryData!$A$1,'Quality check'!$A240-1,'Quality check'!DM$1-1)),"")</f>
        <v/>
      </c>
      <c r="DN240" s="203" t="str">
        <f ca="1">IF(AND(ISNUMBER($A240),ISNUMBER(DN$1)),IF(OFFSET(CountryData!$A$1,'Quality check'!$A240-1,'Quality check'!DN$1-1)=0,"",OFFSET(CountryData!$A$1,'Quality check'!$A240-1,'Quality check'!DN$1-1)),"")</f>
        <v/>
      </c>
      <c r="DO240" t="str">
        <f ca="1">IF(AND(ISNUMBER($A240),ISNUMBER(DO$1)),IF(OFFSET(CountryData!$A$1,'Quality check'!$A240-1,'Quality check'!DO$1-1)=0,"",OFFSET(CountryData!$A$1,'Quality check'!$A240-1,'Quality check'!DO$1-1)),"")</f>
        <v/>
      </c>
      <c r="DP240" t="str">
        <f ca="1">IF(AND(ISNUMBER($A240),ISNUMBER(DP$1)),IF(OFFSET(CountryData!$A$1,'Quality check'!$A240-1,'Quality check'!DP$1-1)=0,"",OFFSET(CountryData!$A$1,'Quality check'!$A240-1,'Quality check'!DP$1-1)),"")</f>
        <v/>
      </c>
      <c r="EF240" t="str">
        <f t="shared" si="20"/>
        <v/>
      </c>
      <c r="EG240" t="str">
        <f t="shared" si="21"/>
        <v/>
      </c>
      <c r="EH240" t="str">
        <f t="shared" si="19"/>
        <v/>
      </c>
    </row>
    <row r="241" spans="1:138" x14ac:dyDescent="0.25">
      <c r="A241" s="114" t="str">
        <f>IF(ISNUMBER(MATCH(C241,CountryData!$EM:$EM,0)),MATCH(C241,CountryData!$EM:$EM,0),"")</f>
        <v/>
      </c>
      <c r="F241" s="203" t="str">
        <f ca="1">IF(AND(ISNUMBER($A241),ISNUMBER(F$1)),IF(OFFSET(CountryData!$A$1,'Quality check'!$A241-1,'Quality check'!F$1-1)=0,"",OFFSET(CountryData!$A$1,'Quality check'!$A241-1,'Quality check'!F$1-1)),"")</f>
        <v/>
      </c>
      <c r="G241" s="203" t="str">
        <f ca="1">IF(AND(ISNUMBER($A241),ISNUMBER(G$1)),IF(OFFSET(CountryData!$A$1,'Quality check'!$A241-1,'Quality check'!G$1-1)=0,"",OFFSET(CountryData!$A$1,'Quality check'!$A241-1,'Quality check'!G$1-1)),"")</f>
        <v/>
      </c>
      <c r="H241" s="202" t="str">
        <f ca="1">IF(AND(ISNUMBER($A241),ISNUMBER(H$1)),IF(OFFSET(CountryData!$A$1,'Quality check'!$A241-1,'Quality check'!H$1-1)=0,"",OFFSET(CountryData!$A$1,'Quality check'!$A241-1,'Quality check'!H$1-1)),"")</f>
        <v/>
      </c>
      <c r="I241" s="202" t="str">
        <f ca="1">IF(AND(ISNUMBER($A241),ISNUMBER(I$1)),IF(OFFSET(CountryData!$A$1,'Quality check'!$A241-1,'Quality check'!I$1-1)=0,"",OFFSET(CountryData!$A$1,'Quality check'!$A241-1,'Quality check'!I$1-1)),"")</f>
        <v/>
      </c>
      <c r="J241" s="203" t="str">
        <f ca="1">IF(AND(ISNUMBER($A241),ISNUMBER(J$1)),IF(OFFSET(CountryData!$A$1,'Quality check'!$A241-1,'Quality check'!J$1-1)=0,"",OFFSET(CountryData!$A$1,'Quality check'!$A241-1,'Quality check'!J$1-1)),"")</f>
        <v/>
      </c>
      <c r="K241" s="203" t="str">
        <f ca="1">IF(AND(ISNUMBER($A241),ISNUMBER(K$1)),IF(OFFSET(CountryData!$A$1,'Quality check'!$A241-1,'Quality check'!K$1-1)=0,"",OFFSET(CountryData!$A$1,'Quality check'!$A241-1,'Quality check'!K$1-1)),"")</f>
        <v/>
      </c>
      <c r="L241" s="203" t="str">
        <f ca="1">IF(AND(ISNUMBER($A241),ISNUMBER(L$1)),IF(OFFSET(CountryData!$A$1,'Quality check'!$A241-1,'Quality check'!L$1-1)=0,"",OFFSET(CountryData!$A$1,'Quality check'!$A241-1,'Quality check'!L$1-1)),"")</f>
        <v/>
      </c>
      <c r="M241" s="203" t="str">
        <f ca="1">IF(AND(ISNUMBER($A241),ISNUMBER(M$1)),IF(OFFSET(CountryData!$A$1,'Quality check'!$A241-1,'Quality check'!M$1-1)=0,"",OFFSET(CountryData!$A$1,'Quality check'!$A241-1,'Quality check'!M$1-1)),"")</f>
        <v/>
      </c>
      <c r="N241" s="203" t="str">
        <f ca="1">IF(AND(ISNUMBER($A241),ISNUMBER(N$1)),IF(OFFSET(CountryData!$A$1,'Quality check'!$A241-1,'Quality check'!N$1-1)=0,"",OFFSET(CountryData!$A$1,'Quality check'!$A241-1,'Quality check'!N$1-1)),"")</f>
        <v/>
      </c>
      <c r="O241" s="203" t="str">
        <f ca="1">IF(AND(ISNUMBER($A241),ISNUMBER(O$1)),IF(OFFSET(CountryData!$A$1,'Quality check'!$A241-1,'Quality check'!O$1-1)=0,"",OFFSET(CountryData!$A$1,'Quality check'!$A241-1,'Quality check'!O$1-1)),"")</f>
        <v/>
      </c>
      <c r="P241" s="203" t="str">
        <f ca="1">IF(AND(ISNUMBER($A241),ISNUMBER(P$1)),IF(OFFSET(CountryData!$A$1,'Quality check'!$A241-1,'Quality check'!P$1-1)=0,"",OFFSET(CountryData!$A$1,'Quality check'!$A241-1,'Quality check'!P$1-1)),"")</f>
        <v/>
      </c>
      <c r="Q241" s="203" t="str">
        <f ca="1">IF(AND(ISNUMBER($A241),ISNUMBER(Q$1)),IF(OFFSET(CountryData!$A$1,'Quality check'!$A241-1,'Quality check'!Q$1-1)=0,"",OFFSET(CountryData!$A$1,'Quality check'!$A241-1,'Quality check'!Q$1-1)),"")</f>
        <v/>
      </c>
      <c r="R241" s="203" t="str">
        <f ca="1">IF(AND(ISNUMBER($A241),ISNUMBER(R$1)),IF(OFFSET(CountryData!$A$1,'Quality check'!$A241-1,'Quality check'!R$1-1)=0,"",OFFSET(CountryData!$A$1,'Quality check'!$A241-1,'Quality check'!R$1-1)),"")</f>
        <v/>
      </c>
      <c r="S241" s="203" t="str">
        <f ca="1">IF(AND(ISNUMBER($A241),ISNUMBER(S$1)),IF(OFFSET(CountryData!$A$1,'Quality check'!$A241-1,'Quality check'!S$1-1)=0,"",OFFSET(CountryData!$A$1,'Quality check'!$A241-1,'Quality check'!S$1-1)),"")</f>
        <v/>
      </c>
      <c r="T241" s="202" t="str">
        <f ca="1">IF(AND(ISNUMBER($A241),ISNUMBER(T$1)),IF(OFFSET(CountryData!$A$1,'Quality check'!$A241-1,'Quality check'!T$1-1)=0,"",OFFSET(CountryData!$A$1,'Quality check'!$A241-1,'Quality check'!T$1-1)),"")</f>
        <v/>
      </c>
      <c r="U241" s="203" t="str">
        <f ca="1">IF(AND(ISNUMBER($A241),ISNUMBER(U$1)),IF(OFFSET(CountryData!$A$1,'Quality check'!$A241-1,'Quality check'!U$1-1)=0,"",OFFSET(CountryData!$A$1,'Quality check'!$A241-1,'Quality check'!U$1-1)),"")</f>
        <v/>
      </c>
      <c r="V241" s="203" t="str">
        <f ca="1">IF(AND(ISNUMBER($A241),ISNUMBER(V$1)),IF(OFFSET(CountryData!$A$1,'Quality check'!$A241-1,'Quality check'!V$1-1)=0,"",OFFSET(CountryData!$A$1,'Quality check'!$A241-1,'Quality check'!V$1-1)),"")</f>
        <v/>
      </c>
      <c r="W241" s="202" t="str">
        <f ca="1">IF(AND(ISNUMBER($A241),ISNUMBER(W$1)),IF(OFFSET(CountryData!$A$1,'Quality check'!$A241-1,'Quality check'!W$1-1)=0,"",OFFSET(CountryData!$A$1,'Quality check'!$A241-1,'Quality check'!W$1-1)),"")</f>
        <v/>
      </c>
      <c r="X241" s="202" t="str">
        <f ca="1">IF(AND(ISNUMBER($A241),ISNUMBER(X$1)),IF(OFFSET(CountryData!$A$1,'Quality check'!$A241-1,'Quality check'!X$1-1)=0,"",OFFSET(CountryData!$A$1,'Quality check'!$A241-1,'Quality check'!X$1-1)),"")</f>
        <v/>
      </c>
      <c r="Y241" s="202" t="str">
        <f ca="1">IF(AND(ISNUMBER($A241),ISNUMBER(Y$1)),IF(OFFSET(CountryData!$A$1,'Quality check'!$A241-1,'Quality check'!Y$1-1)=0,"",OFFSET(CountryData!$A$1,'Quality check'!$A241-1,'Quality check'!Y$1-1)),"")</f>
        <v/>
      </c>
      <c r="Z241" s="202" t="str">
        <f ca="1">IF(AND(ISNUMBER($A241),ISNUMBER(Z$1)),IF(OFFSET(CountryData!$A$1,'Quality check'!$A241-1,'Quality check'!Z$1-1)=0,"",OFFSET(CountryData!$A$1,'Quality check'!$A241-1,'Quality check'!Z$1-1)),"")</f>
        <v/>
      </c>
      <c r="AA241" s="203" t="str">
        <f ca="1">IF(AND(ISNUMBER($A241),ISNUMBER(AA$1)),IF(OFFSET(CountryData!$A$1,'Quality check'!$A241-1,'Quality check'!AA$1-1)=0,"",OFFSET(CountryData!$A$1,'Quality check'!$A241-1,'Quality check'!AA$1-1)),"")</f>
        <v/>
      </c>
      <c r="AB241" s="203" t="str">
        <f ca="1">IF(AND(ISNUMBER($A241),ISNUMBER(AB$1)),IF(OFFSET(CountryData!$A$1,'Quality check'!$A241-1,'Quality check'!AB$1-1)=0,"",OFFSET(CountryData!$A$1,'Quality check'!$A241-1,'Quality check'!AB$1-1)),"")</f>
        <v/>
      </c>
      <c r="AC241" s="203" t="str">
        <f ca="1">IF(AND(ISNUMBER($A241),ISNUMBER(AC$1)),IF(OFFSET(CountryData!$A$1,'Quality check'!$A241-1,'Quality check'!AC$1-1)=0,"",OFFSET(CountryData!$A$1,'Quality check'!$A241-1,'Quality check'!AC$1-1)),"")</f>
        <v/>
      </c>
      <c r="AD241" s="203" t="str">
        <f ca="1">IF(AND(ISNUMBER($A241),ISNUMBER(AD$1)),IF(OFFSET(CountryData!$A$1,'Quality check'!$A241-1,'Quality check'!AD$1-1)=0,"",OFFSET(CountryData!$A$1,'Quality check'!$A241-1,'Quality check'!AD$1-1)),"")</f>
        <v/>
      </c>
      <c r="AE241" s="202" t="str">
        <f ca="1">IF(AND(ISNUMBER($A241),ISNUMBER(AE$1)),IF(OFFSET(CountryData!$A$1,'Quality check'!$A241-1,'Quality check'!AE$1-1)=0,"",OFFSET(CountryData!$A$1,'Quality check'!$A241-1,'Quality check'!AE$1-1)),"")</f>
        <v/>
      </c>
      <c r="AF241" s="308" t="str">
        <f ca="1">IF(AND(ISNUMBER($A241),ISNUMBER(AF$1)),IF(OFFSET(CountryData!$A$1,'Quality check'!$A241-1,'Quality check'!AF$1-1)=0,"",OFFSET(CountryData!$A$1,'Quality check'!$A241-1,'Quality check'!AF$1-1)),"")</f>
        <v/>
      </c>
      <c r="AG241" s="203" t="str">
        <f ca="1">IF(AND(ISNUMBER($A241),ISNUMBER(AG$1)),IF(OFFSET(CountryData!$A$1,'Quality check'!$A241-1,'Quality check'!AG$1-1)=0,"",OFFSET(CountryData!$A$1,'Quality check'!$A241-1,'Quality check'!AG$1-1)),"")</f>
        <v/>
      </c>
      <c r="AH241" s="203" t="str">
        <f ca="1">IF(AND(ISNUMBER($A241),ISNUMBER(AH$1)),IF(OFFSET(CountryData!$A$1,'Quality check'!$A241-1,'Quality check'!AH$1-1)=0,"",OFFSET(CountryData!$A$1,'Quality check'!$A241-1,'Quality check'!AH$1-1)),"")</f>
        <v/>
      </c>
      <c r="AI241" s="203" t="str">
        <f ca="1">IF(AND(ISNUMBER($A241),ISNUMBER(AI$1)),IF(OFFSET(CountryData!$A$1,'Quality check'!$A241-1,'Quality check'!AI$1-1)=0,"",OFFSET(CountryData!$A$1,'Quality check'!$A241-1,'Quality check'!AI$1-1)),"")</f>
        <v/>
      </c>
      <c r="AJ241" s="202" t="str">
        <f ca="1">IF(AND(ISNUMBER($A241),ISNUMBER(AJ$1)),IF(OFFSET(CountryData!$A$1,'Quality check'!$A241-1,'Quality check'!AJ$1-1)=0,"",OFFSET(CountryData!$A$1,'Quality check'!$A241-1,'Quality check'!AJ$1-1)),"")</f>
        <v/>
      </c>
      <c r="AK241" s="202" t="str">
        <f ca="1">IF(AND(ISNUMBER($A241),ISNUMBER(AK$1)),IF(OFFSET(CountryData!$A$1,'Quality check'!$A241-1,'Quality check'!AK$1-1)=0,"",OFFSET(CountryData!$A$1,'Quality check'!$A241-1,'Quality check'!AK$1-1)),"")</f>
        <v/>
      </c>
      <c r="AL241" s="202" t="str">
        <f ca="1">IF(AND(ISNUMBER($A241),ISNUMBER(AL$1)),IF(OFFSET(CountryData!$A$1,'Quality check'!$A241-1,'Quality check'!AL$1-1)=0,"",OFFSET(CountryData!$A$1,'Quality check'!$A241-1,'Quality check'!AL$1-1)),"")</f>
        <v/>
      </c>
      <c r="AM241" s="202" t="str">
        <f ca="1">IF(AND(ISNUMBER($A241),ISNUMBER(AM$1)),IF(OFFSET(CountryData!$A$1,'Quality check'!$A241-1,'Quality check'!AM$1-1)=0,"",OFFSET(CountryData!$A$1,'Quality check'!$A241-1,'Quality check'!AM$1-1)),"")</f>
        <v/>
      </c>
      <c r="AN241" s="202" t="str">
        <f ca="1">IF(AND(ISNUMBER($A241),ISNUMBER(AN$1)),IF(OFFSET(CountryData!$A$1,'Quality check'!$A241-1,'Quality check'!AN$1-1)=0,"",OFFSET(CountryData!$A$1,'Quality check'!$A241-1,'Quality check'!AN$1-1)),"")</f>
        <v/>
      </c>
      <c r="AO241" s="203" t="str">
        <f ca="1">IF(AND(ISNUMBER($A241),ISNUMBER(AO$1)),IF(OFFSET(CountryData!$A$1,'Quality check'!$A241-1,'Quality check'!AO$1-1)=0,"",OFFSET(CountryData!$A$1,'Quality check'!$A241-1,'Quality check'!AO$1-1)),"")</f>
        <v/>
      </c>
      <c r="AP241" s="203" t="str">
        <f ca="1">IF(AND(ISNUMBER($A241),ISNUMBER(AP$1)),IF(OFFSET(CountryData!$A$1,'Quality check'!$A241-1,'Quality check'!AP$1-1)=0,"",OFFSET(CountryData!$A$1,'Quality check'!$A241-1,'Quality check'!AP$1-1)),"")</f>
        <v/>
      </c>
      <c r="AQ241" s="202" t="str">
        <f ca="1">IF(AND(ISNUMBER($A241),ISNUMBER(AQ$1)),IF(OFFSET(CountryData!$A$1,'Quality check'!$A241-1,'Quality check'!AQ$1-1)=0,"",OFFSET(CountryData!$A$1,'Quality check'!$A241-1,'Quality check'!AQ$1-1)),"")</f>
        <v/>
      </c>
      <c r="AR241" s="202" t="str">
        <f ca="1">IF(AND(ISNUMBER($A241),ISNUMBER(AR$1)),IF(OFFSET(CountryData!$A$1,'Quality check'!$A241-1,'Quality check'!AR$1-1)=0,"",OFFSET(CountryData!$A$1,'Quality check'!$A241-1,'Quality check'!AR$1-1)),"")</f>
        <v/>
      </c>
      <c r="AS241" s="202" t="str">
        <f ca="1">IF(AND(ISNUMBER($A241),ISNUMBER(AS$1)),IF(OFFSET(CountryData!$A$1,'Quality check'!$A241-1,'Quality check'!AS$1-1)=0,"",OFFSET(CountryData!$A$1,'Quality check'!$A241-1,'Quality check'!AS$1-1)),"")</f>
        <v/>
      </c>
      <c r="AT241" s="202" t="str">
        <f ca="1">IF(AND(ISNUMBER($A241),ISNUMBER(AT$1)),IF(OFFSET(CountryData!$A$1,'Quality check'!$A241-1,'Quality check'!AT$1-1)=0,"",OFFSET(CountryData!$A$1,'Quality check'!$A241-1,'Quality check'!AT$1-1)),"")</f>
        <v/>
      </c>
      <c r="AU241" s="202" t="str">
        <f ca="1">IF(AND(ISNUMBER($A241),ISNUMBER(AU$1)),IF(OFFSET(CountryData!$A$1,'Quality check'!$A241-1,'Quality check'!AU$1-1)=0,"",OFFSET(CountryData!$A$1,'Quality check'!$A241-1,'Quality check'!AU$1-1)),"")</f>
        <v/>
      </c>
      <c r="AV241" s="202" t="str">
        <f ca="1">IF(AND(ISNUMBER($A241),ISNUMBER(AV$1)),IF(OFFSET(CountryData!$A$1,'Quality check'!$A241-1,'Quality check'!AV$1-1)=0,"",OFFSET(CountryData!$A$1,'Quality check'!$A241-1,'Quality check'!AV$1-1)),"")</f>
        <v/>
      </c>
      <c r="AW241" s="203" t="str">
        <f ca="1">IF(AND(ISNUMBER($A241),ISNUMBER(AW$1)),IF(OFFSET(CountryData!$A$1,'Quality check'!$A241-1,'Quality check'!AW$1-1)=0,"",OFFSET(CountryData!$A$1,'Quality check'!$A241-1,'Quality check'!AW$1-1)),"")</f>
        <v/>
      </c>
      <c r="AX241" s="203" t="str">
        <f ca="1">IF(AND(ISNUMBER($A241),ISNUMBER(AX$1)),IF(OFFSET(CountryData!$A$1,'Quality check'!$A241-1,'Quality check'!AX$1-1)=0,"",OFFSET(CountryData!$A$1,'Quality check'!$A241-1,'Quality check'!AX$1-1)),"")</f>
        <v/>
      </c>
      <c r="AY241" s="202" t="str">
        <f ca="1">IF(AND(ISNUMBER($A241),ISNUMBER(AY$1)),IF(OFFSET(CountryData!$A$1,'Quality check'!$A241-1,'Quality check'!AY$1-1)=0,"",OFFSET(CountryData!$A$1,'Quality check'!$A241-1,'Quality check'!AY$1-1)),"")</f>
        <v/>
      </c>
      <c r="AZ241" s="202" t="str">
        <f ca="1">IF(AND(ISNUMBER($A241),ISNUMBER(AZ$1)),IF(OFFSET(CountryData!$A$1,'Quality check'!$A241-1,'Quality check'!AZ$1-1)=0,"",OFFSET(CountryData!$A$1,'Quality check'!$A241-1,'Quality check'!AZ$1-1)),"")</f>
        <v/>
      </c>
      <c r="BA241" s="202" t="str">
        <f ca="1">IF(AND(ISNUMBER($A241),ISNUMBER(BA$1)),IF(OFFSET(CountryData!$A$1,'Quality check'!$A241-1,'Quality check'!BA$1-1)=0,"",OFFSET(CountryData!$A$1,'Quality check'!$A241-1,'Quality check'!BA$1-1)),"")</f>
        <v/>
      </c>
      <c r="BB241" s="202" t="str">
        <f ca="1">IF(AND(ISNUMBER($A241),ISNUMBER(BB$1)),IF(OFFSET(CountryData!$A$1,'Quality check'!$A241-1,'Quality check'!BB$1-1)=0,"",OFFSET(CountryData!$A$1,'Quality check'!$A241-1,'Quality check'!BB$1-1)),"")</f>
        <v/>
      </c>
      <c r="BC241" s="202" t="str">
        <f ca="1">IF(AND(ISNUMBER($A241),ISNUMBER(BC$1)),IF(OFFSET(CountryData!$A$1,'Quality check'!$A241-1,'Quality check'!BC$1-1)=0,"",OFFSET(CountryData!$A$1,'Quality check'!$A241-1,'Quality check'!BC$1-1)),"")</f>
        <v/>
      </c>
      <c r="BD241" s="313" t="str">
        <f ca="1">IF(AND(ISNUMBER($A241),ISNUMBER(BD$1)),IF(OFFSET(CountryData!$A$1,'Quality check'!$A241-1,'Quality check'!BD$1-1)=0,"",OFFSET(CountryData!$A$1,'Quality check'!$A241-1,'Quality check'!BD$1-1)),"")</f>
        <v/>
      </c>
      <c r="BE241" s="313" t="str">
        <f ca="1">IF(AND(ISNUMBER($A241),ISNUMBER(BE$1)),IF(OFFSET(CountryData!$A$1,'Quality check'!$A241-1,'Quality check'!BE$1-1)=0,"",OFFSET(CountryData!$A$1,'Quality check'!$A241-1,'Quality check'!BE$1-1)),"")</f>
        <v/>
      </c>
      <c r="BF241" s="313" t="str">
        <f ca="1">IF(AND(ISNUMBER($A241),ISNUMBER(BF$1)),IF(OFFSET(CountryData!$A$1,'Quality check'!$A241-1,'Quality check'!BF$1-1)=0,"",OFFSET(CountryData!$A$1,'Quality check'!$A241-1,'Quality check'!BF$1-1)),"")</f>
        <v/>
      </c>
      <c r="BG241" s="203" t="str">
        <f ca="1">IF(AND(ISNUMBER($A241),ISNUMBER(BG$1)),IF(OFFSET(CountryData!$A$1,'Quality check'!$A241-1,'Quality check'!BG$1-1)=0,"",OFFSET(CountryData!$A$1,'Quality check'!$A241-1,'Quality check'!BG$1-1)),"")</f>
        <v/>
      </c>
      <c r="BH241" s="202" t="str">
        <f ca="1">IF(AND(ISNUMBER($A241),ISNUMBER(BH$1)),IF(OFFSET(CountryData!$A$1,'Quality check'!$A241-1,'Quality check'!BH$1-1)=0,"",OFFSET(CountryData!$A$1,'Quality check'!$A241-1,'Quality check'!BH$1-1)),"")</f>
        <v/>
      </c>
      <c r="BI241" s="203" t="str">
        <f ca="1">IF(AND(ISNUMBER($A241),ISNUMBER(BI$1)),IF(OFFSET(CountryData!$A$1,'Quality check'!$A241-1,'Quality check'!BI$1-1)=0,"",OFFSET(CountryData!$A$1,'Quality check'!$A241-1,'Quality check'!BI$1-1)),"")</f>
        <v/>
      </c>
      <c r="BJ241" s="202" t="str">
        <f ca="1">IF(AND(ISNUMBER($A241),ISNUMBER(BJ$1)),IF(OFFSET(CountryData!$A$1,'Quality check'!$A241-1,'Quality check'!BJ$1-1)=0,"",OFFSET(CountryData!$A$1,'Quality check'!$A241-1,'Quality check'!BJ$1-1)),"")</f>
        <v/>
      </c>
      <c r="BK241" s="202" t="str">
        <f ca="1">IF(AND(ISNUMBER($A241),ISNUMBER(BK$1)),IF(OFFSET(CountryData!$A$1,'Quality check'!$A241-1,'Quality check'!BK$1-1)=0,"",OFFSET(CountryData!$A$1,'Quality check'!$A241-1,'Quality check'!BK$1-1)),"")</f>
        <v/>
      </c>
      <c r="BL241" s="308" t="str">
        <f ca="1">IF(AND(ISNUMBER($A241),ISNUMBER(BL$1)),IF(OFFSET(CountryData!$A$1,'Quality check'!$A241-1,'Quality check'!BL$1-1)=0,"",OFFSET(CountryData!$A$1,'Quality check'!$A241-1,'Quality check'!BL$1-1)),"")</f>
        <v/>
      </c>
      <c r="BM241" s="308" t="str">
        <f ca="1">IF(AND(ISNUMBER($A241),ISNUMBER(BM$1)),IF(OFFSET(CountryData!$A$1,'Quality check'!$A241-1,'Quality check'!BM$1-1)=0,"",OFFSET(CountryData!$A$1,'Quality check'!$A241-1,'Quality check'!BM$1-1)),"")</f>
        <v/>
      </c>
      <c r="BN241" s="308" t="str">
        <f ca="1">IF(AND(ISNUMBER($A241),ISNUMBER(BN$1)),IF(OFFSET(CountryData!$A$1,'Quality check'!$A241-1,'Quality check'!BN$1-1)=0,"",OFFSET(CountryData!$A$1,'Quality check'!$A241-1,'Quality check'!BN$1-1)),"")</f>
        <v/>
      </c>
      <c r="BO241" s="308" t="str">
        <f ca="1">IF(AND(ISNUMBER($A241),ISNUMBER(BO$1)),IF(OFFSET(CountryData!$A$1,'Quality check'!$A241-1,'Quality check'!BO$1-1)=0,"",OFFSET(CountryData!$A$1,'Quality check'!$A241-1,'Quality check'!BO$1-1)),"")</f>
        <v/>
      </c>
      <c r="BP241" s="308" t="str">
        <f ca="1">IF(AND(ISNUMBER($A241),ISNUMBER(BP$1)),IF(OFFSET(CountryData!$A$1,'Quality check'!$A241-1,'Quality check'!BP$1-1)=0,"",OFFSET(CountryData!$A$1,'Quality check'!$A241-1,'Quality check'!BP$1-1)),"")</f>
        <v/>
      </c>
      <c r="BQ241" s="308" t="str">
        <f ca="1">IF(AND(ISNUMBER($A241),ISNUMBER(BQ$1)),IF(OFFSET(CountryData!$A$1,'Quality check'!$A241-1,'Quality check'!BQ$1-1)=0,"",OFFSET(CountryData!$A$1,'Quality check'!$A241-1,'Quality check'!BQ$1-1)),"")</f>
        <v/>
      </c>
      <c r="BR241" s="308" t="str">
        <f ca="1">IF(AND(ISNUMBER($A241),ISNUMBER(BR$1)),IF(OFFSET(CountryData!$A$1,'Quality check'!$A241-1,'Quality check'!BR$1-1)=0,"",OFFSET(CountryData!$A$1,'Quality check'!$A241-1,'Quality check'!BR$1-1)),"")</f>
        <v/>
      </c>
      <c r="BS241" s="308" t="str">
        <f ca="1">IF(AND(ISNUMBER($A241),ISNUMBER(BS$1)),IF(OFFSET(CountryData!$A$1,'Quality check'!$A241-1,'Quality check'!BS$1-1)=0,"",OFFSET(CountryData!$A$1,'Quality check'!$A241-1,'Quality check'!BS$1-1)),"")</f>
        <v/>
      </c>
      <c r="BT241" s="308" t="str">
        <f ca="1">IF(AND(ISNUMBER($A241),ISNUMBER(BT$1)),IF(OFFSET(CountryData!$A$1,'Quality check'!$A241-1,'Quality check'!BT$1-1)=0,"",OFFSET(CountryData!$A$1,'Quality check'!$A241-1,'Quality check'!BT$1-1)),"")</f>
        <v/>
      </c>
      <c r="BU241" s="308" t="str">
        <f ca="1">IF(AND(ISNUMBER($A241),ISNUMBER(BU$1)),IF(OFFSET(CountryData!$A$1,'Quality check'!$A241-1,'Quality check'!BU$1-1)=0,"",OFFSET(CountryData!$A$1,'Quality check'!$A241-1,'Quality check'!BU$1-1)),"")</f>
        <v/>
      </c>
      <c r="BV241" s="308" t="str">
        <f ca="1">IF(AND(ISNUMBER($A241),ISNUMBER(BV$1)),IF(OFFSET(CountryData!$A$1,'Quality check'!$A241-1,'Quality check'!BV$1-1)=0,"",OFFSET(CountryData!$A$1,'Quality check'!$A241-1,'Quality check'!BV$1-1)),"")</f>
        <v/>
      </c>
      <c r="BW241" s="308" t="str">
        <f ca="1">IF(AND(ISNUMBER($A241),ISNUMBER(BW$1)),IF(OFFSET(CountryData!$A$1,'Quality check'!$A241-1,'Quality check'!BW$1-1)=0,"",OFFSET(CountryData!$A$1,'Quality check'!$A241-1,'Quality check'!BW$1-1)),"")</f>
        <v/>
      </c>
      <c r="BX241" s="202" t="str">
        <f ca="1">IF(AND(ISNUMBER($A241),ISNUMBER(BX$1)),IF(OFFSET(CountryData!$A$1,'Quality check'!$A241-1,'Quality check'!BX$1-1)=0,"",OFFSET(CountryData!$A$1,'Quality check'!$A241-1,'Quality check'!BX$1-1)),"")</f>
        <v/>
      </c>
      <c r="BY241" s="308" t="str">
        <f ca="1">IF(AND(ISNUMBER($A241),ISNUMBER(BY$1)),IF(OFFSET(CountryData!$A$1,'Quality check'!$A241-1,'Quality check'!BY$1-1)=0,"",OFFSET(CountryData!$A$1,'Quality check'!$A241-1,'Quality check'!BY$1-1)),"")</f>
        <v/>
      </c>
      <c r="BZ241" s="308" t="str">
        <f ca="1">IF(AND(ISNUMBER($A241),ISNUMBER(BZ$1)),IF(OFFSET(CountryData!$A$1,'Quality check'!$A241-1,'Quality check'!BZ$1-1)=0,"",OFFSET(CountryData!$A$1,'Quality check'!$A241-1,'Quality check'!BZ$1-1)),"")</f>
        <v/>
      </c>
      <c r="CA241" s="308" t="str">
        <f ca="1">IF(AND(ISNUMBER($A241),ISNUMBER(CA$1)),IF(OFFSET(CountryData!$A$1,'Quality check'!$A241-1,'Quality check'!CA$1-1)=0,"",OFFSET(CountryData!$A$1,'Quality check'!$A241-1,'Quality check'!CA$1-1)),"")</f>
        <v/>
      </c>
      <c r="CB241" s="308" t="str">
        <f ca="1">IF(AND(ISNUMBER($A241),ISNUMBER(CB$1)),IF(OFFSET(CountryData!$A$1,'Quality check'!$A241-1,'Quality check'!CB$1-1)=0,"",OFFSET(CountryData!$A$1,'Quality check'!$A241-1,'Quality check'!CB$1-1)),"")</f>
        <v/>
      </c>
      <c r="CC241" s="308" t="str">
        <f ca="1">IF(AND(ISNUMBER($A241),ISNUMBER(CC$1)),IF(OFFSET(CountryData!$A$1,'Quality check'!$A241-1,'Quality check'!CC$1-1)=0,"",OFFSET(CountryData!$A$1,'Quality check'!$A241-1,'Quality check'!CC$1-1)),"")</f>
        <v/>
      </c>
      <c r="CD241" s="308" t="str">
        <f ca="1">IF(AND(ISNUMBER($A241),ISNUMBER(CD$1)),IF(OFFSET(CountryData!$A$1,'Quality check'!$A241-1,'Quality check'!CD$1-1)=0,"",OFFSET(CountryData!$A$1,'Quality check'!$A241-1,'Quality check'!CD$1-1)),"")</f>
        <v/>
      </c>
      <c r="CE241" s="308" t="str">
        <f ca="1">IF(AND(ISNUMBER($A241),ISNUMBER(CE$1)),IF(OFFSET(CountryData!$A$1,'Quality check'!$A241-1,'Quality check'!CE$1-1)=0,"",OFFSET(CountryData!$A$1,'Quality check'!$A241-1,'Quality check'!CE$1-1)),"")</f>
        <v/>
      </c>
      <c r="CF241" s="308" t="str">
        <f ca="1">IF(AND(ISNUMBER($A241),ISNUMBER(CF$1)),IF(OFFSET(CountryData!$A$1,'Quality check'!$A241-1,'Quality check'!CF$1-1)=0,"",OFFSET(CountryData!$A$1,'Quality check'!$A241-1,'Quality check'!CF$1-1)),"")</f>
        <v/>
      </c>
      <c r="CG241" s="308" t="str">
        <f ca="1">IF(AND(ISNUMBER($A241),ISNUMBER(CG$1)),IF(OFFSET(CountryData!$A$1,'Quality check'!$A241-1,'Quality check'!CG$1-1)=0,"",OFFSET(CountryData!$A$1,'Quality check'!$A241-1,'Quality check'!CG$1-1)),"")</f>
        <v/>
      </c>
      <c r="CH241" s="308" t="str">
        <f ca="1">IF(AND(ISNUMBER($A241),ISNUMBER(CH$1)),IF(OFFSET(CountryData!$A$1,'Quality check'!$A241-1,'Quality check'!CH$1-1)=0,"",OFFSET(CountryData!$A$1,'Quality check'!$A241-1,'Quality check'!CH$1-1)),"")</f>
        <v/>
      </c>
      <c r="CI241" s="308" t="str">
        <f ca="1">IF(AND(ISNUMBER($A241),ISNUMBER(CI$1)),IF(OFFSET(CountryData!$A$1,'Quality check'!$A241-1,'Quality check'!CI$1-1)=0,"",OFFSET(CountryData!$A$1,'Quality check'!$A241-1,'Quality check'!CI$1-1)),"")</f>
        <v/>
      </c>
      <c r="CJ241" s="308" t="str">
        <f ca="1">IF(AND(ISNUMBER($A241),ISNUMBER(CJ$1)),IF(OFFSET(CountryData!$A$1,'Quality check'!$A241-1,'Quality check'!CJ$1-1)=0,"",OFFSET(CountryData!$A$1,'Quality check'!$A241-1,'Quality check'!CJ$1-1)),"")</f>
        <v/>
      </c>
      <c r="CK241" s="202" t="str">
        <f ca="1">IF(AND(ISNUMBER($A241),ISNUMBER(CK$1)),IF(OFFSET(CountryData!$A$1,'Quality check'!$A241-1,'Quality check'!CK$1-1)=0,"",OFFSET(CountryData!$A$1,'Quality check'!$A241-1,'Quality check'!CK$1-1)),"")</f>
        <v/>
      </c>
      <c r="CL241" s="308" t="str">
        <f ca="1">IF(AND(ISNUMBER($A241),ISNUMBER(CL$1)),IF(OFFSET(CountryData!$A$1,'Quality check'!$A241-1,'Quality check'!CL$1-1)=0,"",OFFSET(CountryData!$A$1,'Quality check'!$A241-1,'Quality check'!CL$1-1)),"")</f>
        <v/>
      </c>
      <c r="CM241" s="308" t="str">
        <f ca="1">IF(AND(ISNUMBER($A241),ISNUMBER(CM$1)),IF(OFFSET(CountryData!$A$1,'Quality check'!$A241-1,'Quality check'!CM$1-1)=0,"",OFFSET(CountryData!$A$1,'Quality check'!$A241-1,'Quality check'!CM$1-1)),"")</f>
        <v/>
      </c>
      <c r="CN241" s="308" t="str">
        <f ca="1">IF(AND(ISNUMBER($A241),ISNUMBER(CN$1)),IF(OFFSET(CountryData!$A$1,'Quality check'!$A241-1,'Quality check'!CN$1-1)=0,"",OFFSET(CountryData!$A$1,'Quality check'!$A241-1,'Quality check'!CN$1-1)),"")</f>
        <v/>
      </c>
      <c r="CO241" s="308" t="str">
        <f ca="1">IF(AND(ISNUMBER($A241),ISNUMBER(CO$1)),IF(OFFSET(CountryData!$A$1,'Quality check'!$A241-1,'Quality check'!CO$1-1)=0,"",OFFSET(CountryData!$A$1,'Quality check'!$A241-1,'Quality check'!CO$1-1)),"")</f>
        <v/>
      </c>
      <c r="CP241" s="308" t="str">
        <f ca="1">IF(AND(ISNUMBER($A241),ISNUMBER(CP$1)),IF(OFFSET(CountryData!$A$1,'Quality check'!$A241-1,'Quality check'!CP$1-1)=0,"",OFFSET(CountryData!$A$1,'Quality check'!$A241-1,'Quality check'!CP$1-1)),"")</f>
        <v/>
      </c>
      <c r="CQ241" s="308" t="str">
        <f ca="1">IF(AND(ISNUMBER($A241),ISNUMBER(CQ$1)),IF(OFFSET(CountryData!$A$1,'Quality check'!$A241-1,'Quality check'!CQ$1-1)=0,"",OFFSET(CountryData!$A$1,'Quality check'!$A241-1,'Quality check'!CQ$1-1)),"")</f>
        <v/>
      </c>
      <c r="CR241" s="203" t="str">
        <f ca="1">IF(AND(ISNUMBER($A241),ISNUMBER(CR$1)),IF(OFFSET(CountryData!$A$1,'Quality check'!$A241-1,'Quality check'!CR$1-1)=0,"",OFFSET(CountryData!$A$1,'Quality check'!$A241-1,'Quality check'!CR$1-1)),"")</f>
        <v/>
      </c>
      <c r="CS241" s="203" t="str">
        <f ca="1">IF(AND(ISNUMBER($A241),ISNUMBER(CS$1)),IF(OFFSET(CountryData!$A$1,'Quality check'!$A241-1,'Quality check'!CS$1-1)=0,"",OFFSET(CountryData!$A$1,'Quality check'!$A241-1,'Quality check'!CS$1-1)),"")</f>
        <v/>
      </c>
      <c r="CT241" s="203" t="str">
        <f ca="1">IF(AND(ISNUMBER($A241),ISNUMBER(CT$1)),IF(OFFSET(CountryData!$A$1,'Quality check'!$A241-1,'Quality check'!CT$1-1)=0,"",OFFSET(CountryData!$A$1,'Quality check'!$A241-1,'Quality check'!CT$1-1)),"")</f>
        <v/>
      </c>
      <c r="CU241" s="203" t="str">
        <f ca="1">IF(AND(ISNUMBER($A241),ISNUMBER(CU$1)),IF(OFFSET(CountryData!$A$1,'Quality check'!$A241-1,'Quality check'!CU$1-1)=0,"",OFFSET(CountryData!$A$1,'Quality check'!$A241-1,'Quality check'!CU$1-1)),"")</f>
        <v/>
      </c>
      <c r="CV241" s="203" t="str">
        <f ca="1">IF(AND(ISNUMBER($A241),ISNUMBER(CV$1)),IF(OFFSET(CountryData!$A$1,'Quality check'!$A241-1,'Quality check'!CV$1-1)=0,"",OFFSET(CountryData!$A$1,'Quality check'!$A241-1,'Quality check'!CV$1-1)),"")</f>
        <v/>
      </c>
      <c r="CW241" s="203" t="str">
        <f ca="1">IF(AND(ISNUMBER($A241),ISNUMBER(CW$1)),IF(OFFSET(CountryData!$A$1,'Quality check'!$A241-1,'Quality check'!CW$1-1)=0,"",OFFSET(CountryData!$A$1,'Quality check'!$A241-1,'Quality check'!CW$1-1)),"")</f>
        <v/>
      </c>
      <c r="CX241" s="203" t="str">
        <f ca="1">IF(AND(ISNUMBER($A241),ISNUMBER(CX$1)),IF(OFFSET(CountryData!$A$1,'Quality check'!$A241-1,'Quality check'!CX$1-1)=0,"",OFFSET(CountryData!$A$1,'Quality check'!$A241-1,'Quality check'!CX$1-1)),"")</f>
        <v/>
      </c>
      <c r="CY241" s="203" t="str">
        <f ca="1">IF(AND(ISNUMBER($A241),ISNUMBER(CY$1)),IF(OFFSET(CountryData!$A$1,'Quality check'!$A241-1,'Quality check'!CY$1-1)=0,"",OFFSET(CountryData!$A$1,'Quality check'!$A241-1,'Quality check'!CY$1-1)),"")</f>
        <v/>
      </c>
      <c r="CZ241" s="308" t="str">
        <f ca="1">IF(AND(ISNUMBER($A241),ISNUMBER(CZ$1)),IF(OFFSET(CountryData!$A$1,'Quality check'!$A241-1,'Quality check'!CZ$1-1)=0,"",OFFSET(CountryData!$A$1,'Quality check'!$A241-1,'Quality check'!CZ$1-1)),"")</f>
        <v/>
      </c>
      <c r="DA241" s="308" t="str">
        <f ca="1">IF(AND(ISNUMBER($A241),ISNUMBER(DA$1)),IF(OFFSET(CountryData!$A$1,'Quality check'!$A241-1,'Quality check'!DA$1-1)=0,"",OFFSET(CountryData!$A$1,'Quality check'!$A241-1,'Quality check'!DA$1-1)),"")</f>
        <v/>
      </c>
      <c r="DB241" s="202" t="str">
        <f ca="1">IF(AND(ISNUMBER($A241),ISNUMBER(DB$1)),IF(OFFSET(CountryData!$A$1,'Quality check'!$A241-1,'Quality check'!DB$1-1)=0,"",OFFSET(CountryData!$A$1,'Quality check'!$A241-1,'Quality check'!DB$1-1)),"")</f>
        <v/>
      </c>
      <c r="DC241" s="308" t="str">
        <f ca="1">IF(AND(ISNUMBER($A241),ISNUMBER(DC$1)),IF(OFFSET(CountryData!$A$1,'Quality check'!$A241-1,'Quality check'!DC$1-1)=0,"",OFFSET(CountryData!$A$1,'Quality check'!$A241-1,'Quality check'!DC$1-1)),"")</f>
        <v/>
      </c>
      <c r="DD241" s="308" t="str">
        <f ca="1">IF(AND(ISNUMBER($A241),ISNUMBER(DD$1)),IF(OFFSET(CountryData!$A$1,'Quality check'!$A241-1,'Quality check'!DD$1-1)=0,"",OFFSET(CountryData!$A$1,'Quality check'!$A241-1,'Quality check'!DD$1-1)),"")</f>
        <v/>
      </c>
      <c r="DE241" s="202" t="str">
        <f ca="1">IF(AND(ISNUMBER($A241),ISNUMBER(DE$1)),IF(OFFSET(CountryData!$A$1,'Quality check'!$A241-1,'Quality check'!DE$1-1)=0,"",OFFSET(CountryData!$A$1,'Quality check'!$A241-1,'Quality check'!DE$1-1)),"")</f>
        <v/>
      </c>
      <c r="DF241" s="203" t="str">
        <f ca="1">IF(AND(ISNUMBER($A241),ISNUMBER(DF$1)),IF(OFFSET(CountryData!$A$1,'Quality check'!$A241-1,'Quality check'!DF$1-1)=0,"",OFFSET(CountryData!$A$1,'Quality check'!$A241-1,'Quality check'!DF$1-1)),"")</f>
        <v/>
      </c>
      <c r="DG241" s="308" t="str">
        <f ca="1">IF(AND(ISNUMBER($A241),ISNUMBER(DG$1)),IF(OFFSET(CountryData!$A$1,'Quality check'!$A241-1,'Quality check'!DG$1-1)=0,"",OFFSET(CountryData!$A$1,'Quality check'!$A241-1,'Quality check'!DG$1-1)),"")</f>
        <v/>
      </c>
      <c r="DH241" s="203" t="str">
        <f ca="1">IF(AND(ISNUMBER($A241),ISNUMBER(DH$1)),IF(OFFSET(CountryData!$A$1,'Quality check'!$A241-1,'Quality check'!DH$1-1)=0,"",OFFSET(CountryData!$A$1,'Quality check'!$A241-1,'Quality check'!DH$1-1)),"")</f>
        <v/>
      </c>
      <c r="DI241" s="308" t="str">
        <f ca="1">IF(AND(ISNUMBER($A241),ISNUMBER(DI$1)),IF(OFFSET(CountryData!$A$1,'Quality check'!$A241-1,'Quality check'!DI$1-1)=0,"",OFFSET(CountryData!$A$1,'Quality check'!$A241-1,'Quality check'!DI$1-1)),"")</f>
        <v/>
      </c>
      <c r="DJ241" s="308" t="str">
        <f ca="1">IF(AND(ISNUMBER($A241),ISNUMBER(DJ$1)),IF(OFFSET(CountryData!$A$1,'Quality check'!$A241-1,'Quality check'!DJ$1-1)=0,"",OFFSET(CountryData!$A$1,'Quality check'!$A241-1,'Quality check'!DJ$1-1)),"")</f>
        <v/>
      </c>
      <c r="DK241" s="203" t="str">
        <f ca="1">IF(AND(ISNUMBER($A241),ISNUMBER(DK$1)),IF(OFFSET(CountryData!$A$1,'Quality check'!$A241-1,'Quality check'!DK$1-1)=0,"",OFFSET(CountryData!$A$1,'Quality check'!$A241-1,'Quality check'!DK$1-1)),"")</f>
        <v/>
      </c>
      <c r="DL241" s="203" t="str">
        <f ca="1">IF(AND(ISNUMBER($A241),ISNUMBER(DL$1)),IF(OFFSET(CountryData!$A$1,'Quality check'!$A241-1,'Quality check'!DL$1-1)=0,"",OFFSET(CountryData!$A$1,'Quality check'!$A241-1,'Quality check'!DL$1-1)),"")</f>
        <v/>
      </c>
      <c r="DM241" s="203" t="str">
        <f ca="1">IF(AND(ISNUMBER($A241),ISNUMBER(DM$1)),IF(OFFSET(CountryData!$A$1,'Quality check'!$A241-1,'Quality check'!DM$1-1)=0,"",OFFSET(CountryData!$A$1,'Quality check'!$A241-1,'Quality check'!DM$1-1)),"")</f>
        <v/>
      </c>
      <c r="DN241" s="203" t="str">
        <f ca="1">IF(AND(ISNUMBER($A241),ISNUMBER(DN$1)),IF(OFFSET(CountryData!$A$1,'Quality check'!$A241-1,'Quality check'!DN$1-1)=0,"",OFFSET(CountryData!$A$1,'Quality check'!$A241-1,'Quality check'!DN$1-1)),"")</f>
        <v/>
      </c>
      <c r="DO241" t="str">
        <f ca="1">IF(AND(ISNUMBER($A241),ISNUMBER(DO$1)),IF(OFFSET(CountryData!$A$1,'Quality check'!$A241-1,'Quality check'!DO$1-1)=0,"",OFFSET(CountryData!$A$1,'Quality check'!$A241-1,'Quality check'!DO$1-1)),"")</f>
        <v/>
      </c>
      <c r="DP241" t="str">
        <f ca="1">IF(AND(ISNUMBER($A241),ISNUMBER(DP$1)),IF(OFFSET(CountryData!$A$1,'Quality check'!$A241-1,'Quality check'!DP$1-1)=0,"",OFFSET(CountryData!$A$1,'Quality check'!$A241-1,'Quality check'!DP$1-1)),"")</f>
        <v/>
      </c>
      <c r="EF241" t="str">
        <f t="shared" si="20"/>
        <v/>
      </c>
      <c r="EG241" t="str">
        <f t="shared" si="21"/>
        <v/>
      </c>
      <c r="EH241" t="str">
        <f t="shared" si="19"/>
        <v/>
      </c>
    </row>
    <row r="242" spans="1:138" x14ac:dyDescent="0.25">
      <c r="A242" s="114" t="str">
        <f>IF(ISNUMBER(MATCH(C242,CountryData!$EM:$EM,0)),MATCH(C242,CountryData!$EM:$EM,0),"")</f>
        <v/>
      </c>
      <c r="F242" s="203" t="str">
        <f ca="1">IF(AND(ISNUMBER($A242),ISNUMBER(F$1)),IF(OFFSET(CountryData!$A$1,'Quality check'!$A242-1,'Quality check'!F$1-1)=0,"",OFFSET(CountryData!$A$1,'Quality check'!$A242-1,'Quality check'!F$1-1)),"")</f>
        <v/>
      </c>
      <c r="G242" s="203" t="str">
        <f ca="1">IF(AND(ISNUMBER($A242),ISNUMBER(G$1)),IF(OFFSET(CountryData!$A$1,'Quality check'!$A242-1,'Quality check'!G$1-1)=0,"",OFFSET(CountryData!$A$1,'Quality check'!$A242-1,'Quality check'!G$1-1)),"")</f>
        <v/>
      </c>
      <c r="H242" s="202" t="str">
        <f ca="1">IF(AND(ISNUMBER($A242),ISNUMBER(H$1)),IF(OFFSET(CountryData!$A$1,'Quality check'!$A242-1,'Quality check'!H$1-1)=0,"",OFFSET(CountryData!$A$1,'Quality check'!$A242-1,'Quality check'!H$1-1)),"")</f>
        <v/>
      </c>
      <c r="I242" s="202" t="str">
        <f ca="1">IF(AND(ISNUMBER($A242),ISNUMBER(I$1)),IF(OFFSET(CountryData!$A$1,'Quality check'!$A242-1,'Quality check'!I$1-1)=0,"",OFFSET(CountryData!$A$1,'Quality check'!$A242-1,'Quality check'!I$1-1)),"")</f>
        <v/>
      </c>
      <c r="J242" s="203" t="str">
        <f ca="1">IF(AND(ISNUMBER($A242),ISNUMBER(J$1)),IF(OFFSET(CountryData!$A$1,'Quality check'!$A242-1,'Quality check'!J$1-1)=0,"",OFFSET(CountryData!$A$1,'Quality check'!$A242-1,'Quality check'!J$1-1)),"")</f>
        <v/>
      </c>
      <c r="K242" s="203" t="str">
        <f ca="1">IF(AND(ISNUMBER($A242),ISNUMBER(K$1)),IF(OFFSET(CountryData!$A$1,'Quality check'!$A242-1,'Quality check'!K$1-1)=0,"",OFFSET(CountryData!$A$1,'Quality check'!$A242-1,'Quality check'!K$1-1)),"")</f>
        <v/>
      </c>
      <c r="L242" s="203" t="str">
        <f ca="1">IF(AND(ISNUMBER($A242),ISNUMBER(L$1)),IF(OFFSET(CountryData!$A$1,'Quality check'!$A242-1,'Quality check'!L$1-1)=0,"",OFFSET(CountryData!$A$1,'Quality check'!$A242-1,'Quality check'!L$1-1)),"")</f>
        <v/>
      </c>
      <c r="M242" s="203" t="str">
        <f ca="1">IF(AND(ISNUMBER($A242),ISNUMBER(M$1)),IF(OFFSET(CountryData!$A$1,'Quality check'!$A242-1,'Quality check'!M$1-1)=0,"",OFFSET(CountryData!$A$1,'Quality check'!$A242-1,'Quality check'!M$1-1)),"")</f>
        <v/>
      </c>
      <c r="N242" s="203" t="str">
        <f ca="1">IF(AND(ISNUMBER($A242),ISNUMBER(N$1)),IF(OFFSET(CountryData!$A$1,'Quality check'!$A242-1,'Quality check'!N$1-1)=0,"",OFFSET(CountryData!$A$1,'Quality check'!$A242-1,'Quality check'!N$1-1)),"")</f>
        <v/>
      </c>
      <c r="O242" s="203" t="str">
        <f ca="1">IF(AND(ISNUMBER($A242),ISNUMBER(O$1)),IF(OFFSET(CountryData!$A$1,'Quality check'!$A242-1,'Quality check'!O$1-1)=0,"",OFFSET(CountryData!$A$1,'Quality check'!$A242-1,'Quality check'!O$1-1)),"")</f>
        <v/>
      </c>
      <c r="P242" s="203" t="str">
        <f ca="1">IF(AND(ISNUMBER($A242),ISNUMBER(P$1)),IF(OFFSET(CountryData!$A$1,'Quality check'!$A242-1,'Quality check'!P$1-1)=0,"",OFFSET(CountryData!$A$1,'Quality check'!$A242-1,'Quality check'!P$1-1)),"")</f>
        <v/>
      </c>
      <c r="Q242" s="203" t="str">
        <f ca="1">IF(AND(ISNUMBER($A242),ISNUMBER(Q$1)),IF(OFFSET(CountryData!$A$1,'Quality check'!$A242-1,'Quality check'!Q$1-1)=0,"",OFFSET(CountryData!$A$1,'Quality check'!$A242-1,'Quality check'!Q$1-1)),"")</f>
        <v/>
      </c>
      <c r="R242" s="203" t="str">
        <f ca="1">IF(AND(ISNUMBER($A242),ISNUMBER(R$1)),IF(OFFSET(CountryData!$A$1,'Quality check'!$A242-1,'Quality check'!R$1-1)=0,"",OFFSET(CountryData!$A$1,'Quality check'!$A242-1,'Quality check'!R$1-1)),"")</f>
        <v/>
      </c>
      <c r="S242" s="203" t="str">
        <f ca="1">IF(AND(ISNUMBER($A242),ISNUMBER(S$1)),IF(OFFSET(CountryData!$A$1,'Quality check'!$A242-1,'Quality check'!S$1-1)=0,"",OFFSET(CountryData!$A$1,'Quality check'!$A242-1,'Quality check'!S$1-1)),"")</f>
        <v/>
      </c>
      <c r="T242" s="202" t="str">
        <f ca="1">IF(AND(ISNUMBER($A242),ISNUMBER(T$1)),IF(OFFSET(CountryData!$A$1,'Quality check'!$A242-1,'Quality check'!T$1-1)=0,"",OFFSET(CountryData!$A$1,'Quality check'!$A242-1,'Quality check'!T$1-1)),"")</f>
        <v/>
      </c>
      <c r="U242" s="203" t="str">
        <f ca="1">IF(AND(ISNUMBER($A242),ISNUMBER(U$1)),IF(OFFSET(CountryData!$A$1,'Quality check'!$A242-1,'Quality check'!U$1-1)=0,"",OFFSET(CountryData!$A$1,'Quality check'!$A242-1,'Quality check'!U$1-1)),"")</f>
        <v/>
      </c>
      <c r="V242" s="203" t="str">
        <f ca="1">IF(AND(ISNUMBER($A242),ISNUMBER(V$1)),IF(OFFSET(CountryData!$A$1,'Quality check'!$A242-1,'Quality check'!V$1-1)=0,"",OFFSET(CountryData!$A$1,'Quality check'!$A242-1,'Quality check'!V$1-1)),"")</f>
        <v/>
      </c>
      <c r="W242" s="202" t="str">
        <f ca="1">IF(AND(ISNUMBER($A242),ISNUMBER(W$1)),IF(OFFSET(CountryData!$A$1,'Quality check'!$A242-1,'Quality check'!W$1-1)=0,"",OFFSET(CountryData!$A$1,'Quality check'!$A242-1,'Quality check'!W$1-1)),"")</f>
        <v/>
      </c>
      <c r="X242" s="202" t="str">
        <f ca="1">IF(AND(ISNUMBER($A242),ISNUMBER(X$1)),IF(OFFSET(CountryData!$A$1,'Quality check'!$A242-1,'Quality check'!X$1-1)=0,"",OFFSET(CountryData!$A$1,'Quality check'!$A242-1,'Quality check'!X$1-1)),"")</f>
        <v/>
      </c>
      <c r="Y242" s="202" t="str">
        <f ca="1">IF(AND(ISNUMBER($A242),ISNUMBER(Y$1)),IF(OFFSET(CountryData!$A$1,'Quality check'!$A242-1,'Quality check'!Y$1-1)=0,"",OFFSET(CountryData!$A$1,'Quality check'!$A242-1,'Quality check'!Y$1-1)),"")</f>
        <v/>
      </c>
      <c r="Z242" s="202" t="str">
        <f ca="1">IF(AND(ISNUMBER($A242),ISNUMBER(Z$1)),IF(OFFSET(CountryData!$A$1,'Quality check'!$A242-1,'Quality check'!Z$1-1)=0,"",OFFSET(CountryData!$A$1,'Quality check'!$A242-1,'Quality check'!Z$1-1)),"")</f>
        <v/>
      </c>
      <c r="AA242" s="203" t="str">
        <f ca="1">IF(AND(ISNUMBER($A242),ISNUMBER(AA$1)),IF(OFFSET(CountryData!$A$1,'Quality check'!$A242-1,'Quality check'!AA$1-1)=0,"",OFFSET(CountryData!$A$1,'Quality check'!$A242-1,'Quality check'!AA$1-1)),"")</f>
        <v/>
      </c>
      <c r="AB242" s="203" t="str">
        <f ca="1">IF(AND(ISNUMBER($A242),ISNUMBER(AB$1)),IF(OFFSET(CountryData!$A$1,'Quality check'!$A242-1,'Quality check'!AB$1-1)=0,"",OFFSET(CountryData!$A$1,'Quality check'!$A242-1,'Quality check'!AB$1-1)),"")</f>
        <v/>
      </c>
      <c r="AC242" s="203" t="str">
        <f ca="1">IF(AND(ISNUMBER($A242),ISNUMBER(AC$1)),IF(OFFSET(CountryData!$A$1,'Quality check'!$A242-1,'Quality check'!AC$1-1)=0,"",OFFSET(CountryData!$A$1,'Quality check'!$A242-1,'Quality check'!AC$1-1)),"")</f>
        <v/>
      </c>
      <c r="AD242" s="203" t="str">
        <f ca="1">IF(AND(ISNUMBER($A242),ISNUMBER(AD$1)),IF(OFFSET(CountryData!$A$1,'Quality check'!$A242-1,'Quality check'!AD$1-1)=0,"",OFFSET(CountryData!$A$1,'Quality check'!$A242-1,'Quality check'!AD$1-1)),"")</f>
        <v/>
      </c>
      <c r="AE242" s="202" t="str">
        <f ca="1">IF(AND(ISNUMBER($A242),ISNUMBER(AE$1)),IF(OFFSET(CountryData!$A$1,'Quality check'!$A242-1,'Quality check'!AE$1-1)=0,"",OFFSET(CountryData!$A$1,'Quality check'!$A242-1,'Quality check'!AE$1-1)),"")</f>
        <v/>
      </c>
      <c r="AF242" s="308" t="str">
        <f ca="1">IF(AND(ISNUMBER($A242),ISNUMBER(AF$1)),IF(OFFSET(CountryData!$A$1,'Quality check'!$A242-1,'Quality check'!AF$1-1)=0,"",OFFSET(CountryData!$A$1,'Quality check'!$A242-1,'Quality check'!AF$1-1)),"")</f>
        <v/>
      </c>
      <c r="AG242" s="203" t="str">
        <f ca="1">IF(AND(ISNUMBER($A242),ISNUMBER(AG$1)),IF(OFFSET(CountryData!$A$1,'Quality check'!$A242-1,'Quality check'!AG$1-1)=0,"",OFFSET(CountryData!$A$1,'Quality check'!$A242-1,'Quality check'!AG$1-1)),"")</f>
        <v/>
      </c>
      <c r="AH242" s="203" t="str">
        <f ca="1">IF(AND(ISNUMBER($A242),ISNUMBER(AH$1)),IF(OFFSET(CountryData!$A$1,'Quality check'!$A242-1,'Quality check'!AH$1-1)=0,"",OFFSET(CountryData!$A$1,'Quality check'!$A242-1,'Quality check'!AH$1-1)),"")</f>
        <v/>
      </c>
      <c r="AI242" s="203" t="str">
        <f ca="1">IF(AND(ISNUMBER($A242),ISNUMBER(AI$1)),IF(OFFSET(CountryData!$A$1,'Quality check'!$A242-1,'Quality check'!AI$1-1)=0,"",OFFSET(CountryData!$A$1,'Quality check'!$A242-1,'Quality check'!AI$1-1)),"")</f>
        <v/>
      </c>
      <c r="AJ242" s="202" t="str">
        <f ca="1">IF(AND(ISNUMBER($A242),ISNUMBER(AJ$1)),IF(OFFSET(CountryData!$A$1,'Quality check'!$A242-1,'Quality check'!AJ$1-1)=0,"",OFFSET(CountryData!$A$1,'Quality check'!$A242-1,'Quality check'!AJ$1-1)),"")</f>
        <v/>
      </c>
      <c r="AK242" s="202" t="str">
        <f ca="1">IF(AND(ISNUMBER($A242),ISNUMBER(AK$1)),IF(OFFSET(CountryData!$A$1,'Quality check'!$A242-1,'Quality check'!AK$1-1)=0,"",OFFSET(CountryData!$A$1,'Quality check'!$A242-1,'Quality check'!AK$1-1)),"")</f>
        <v/>
      </c>
      <c r="AL242" s="202" t="str">
        <f ca="1">IF(AND(ISNUMBER($A242),ISNUMBER(AL$1)),IF(OFFSET(CountryData!$A$1,'Quality check'!$A242-1,'Quality check'!AL$1-1)=0,"",OFFSET(CountryData!$A$1,'Quality check'!$A242-1,'Quality check'!AL$1-1)),"")</f>
        <v/>
      </c>
      <c r="AM242" s="202" t="str">
        <f ca="1">IF(AND(ISNUMBER($A242),ISNUMBER(AM$1)),IF(OFFSET(CountryData!$A$1,'Quality check'!$A242-1,'Quality check'!AM$1-1)=0,"",OFFSET(CountryData!$A$1,'Quality check'!$A242-1,'Quality check'!AM$1-1)),"")</f>
        <v/>
      </c>
      <c r="AN242" s="202" t="str">
        <f ca="1">IF(AND(ISNUMBER($A242),ISNUMBER(AN$1)),IF(OFFSET(CountryData!$A$1,'Quality check'!$A242-1,'Quality check'!AN$1-1)=0,"",OFFSET(CountryData!$A$1,'Quality check'!$A242-1,'Quality check'!AN$1-1)),"")</f>
        <v/>
      </c>
      <c r="AO242" s="203" t="str">
        <f ca="1">IF(AND(ISNUMBER($A242),ISNUMBER(AO$1)),IF(OFFSET(CountryData!$A$1,'Quality check'!$A242-1,'Quality check'!AO$1-1)=0,"",OFFSET(CountryData!$A$1,'Quality check'!$A242-1,'Quality check'!AO$1-1)),"")</f>
        <v/>
      </c>
      <c r="AP242" s="203" t="str">
        <f ca="1">IF(AND(ISNUMBER($A242),ISNUMBER(AP$1)),IF(OFFSET(CountryData!$A$1,'Quality check'!$A242-1,'Quality check'!AP$1-1)=0,"",OFFSET(CountryData!$A$1,'Quality check'!$A242-1,'Quality check'!AP$1-1)),"")</f>
        <v/>
      </c>
      <c r="AQ242" s="202" t="str">
        <f ca="1">IF(AND(ISNUMBER($A242),ISNUMBER(AQ$1)),IF(OFFSET(CountryData!$A$1,'Quality check'!$A242-1,'Quality check'!AQ$1-1)=0,"",OFFSET(CountryData!$A$1,'Quality check'!$A242-1,'Quality check'!AQ$1-1)),"")</f>
        <v/>
      </c>
      <c r="AR242" s="202" t="str">
        <f ca="1">IF(AND(ISNUMBER($A242),ISNUMBER(AR$1)),IF(OFFSET(CountryData!$A$1,'Quality check'!$A242-1,'Quality check'!AR$1-1)=0,"",OFFSET(CountryData!$A$1,'Quality check'!$A242-1,'Quality check'!AR$1-1)),"")</f>
        <v/>
      </c>
      <c r="AS242" s="202" t="str">
        <f ca="1">IF(AND(ISNUMBER($A242),ISNUMBER(AS$1)),IF(OFFSET(CountryData!$A$1,'Quality check'!$A242-1,'Quality check'!AS$1-1)=0,"",OFFSET(CountryData!$A$1,'Quality check'!$A242-1,'Quality check'!AS$1-1)),"")</f>
        <v/>
      </c>
      <c r="AT242" s="202" t="str">
        <f ca="1">IF(AND(ISNUMBER($A242),ISNUMBER(AT$1)),IF(OFFSET(CountryData!$A$1,'Quality check'!$A242-1,'Quality check'!AT$1-1)=0,"",OFFSET(CountryData!$A$1,'Quality check'!$A242-1,'Quality check'!AT$1-1)),"")</f>
        <v/>
      </c>
      <c r="AU242" s="202" t="str">
        <f ca="1">IF(AND(ISNUMBER($A242),ISNUMBER(AU$1)),IF(OFFSET(CountryData!$A$1,'Quality check'!$A242-1,'Quality check'!AU$1-1)=0,"",OFFSET(CountryData!$A$1,'Quality check'!$A242-1,'Quality check'!AU$1-1)),"")</f>
        <v/>
      </c>
      <c r="AV242" s="202" t="str">
        <f ca="1">IF(AND(ISNUMBER($A242),ISNUMBER(AV$1)),IF(OFFSET(CountryData!$A$1,'Quality check'!$A242-1,'Quality check'!AV$1-1)=0,"",OFFSET(CountryData!$A$1,'Quality check'!$A242-1,'Quality check'!AV$1-1)),"")</f>
        <v/>
      </c>
      <c r="AW242" s="203" t="str">
        <f ca="1">IF(AND(ISNUMBER($A242),ISNUMBER(AW$1)),IF(OFFSET(CountryData!$A$1,'Quality check'!$A242-1,'Quality check'!AW$1-1)=0,"",OFFSET(CountryData!$A$1,'Quality check'!$A242-1,'Quality check'!AW$1-1)),"")</f>
        <v/>
      </c>
      <c r="AX242" s="203" t="str">
        <f ca="1">IF(AND(ISNUMBER($A242),ISNUMBER(AX$1)),IF(OFFSET(CountryData!$A$1,'Quality check'!$A242-1,'Quality check'!AX$1-1)=0,"",OFFSET(CountryData!$A$1,'Quality check'!$A242-1,'Quality check'!AX$1-1)),"")</f>
        <v/>
      </c>
      <c r="AY242" s="202" t="str">
        <f ca="1">IF(AND(ISNUMBER($A242),ISNUMBER(AY$1)),IF(OFFSET(CountryData!$A$1,'Quality check'!$A242-1,'Quality check'!AY$1-1)=0,"",OFFSET(CountryData!$A$1,'Quality check'!$A242-1,'Quality check'!AY$1-1)),"")</f>
        <v/>
      </c>
      <c r="AZ242" s="202" t="str">
        <f ca="1">IF(AND(ISNUMBER($A242),ISNUMBER(AZ$1)),IF(OFFSET(CountryData!$A$1,'Quality check'!$A242-1,'Quality check'!AZ$1-1)=0,"",OFFSET(CountryData!$A$1,'Quality check'!$A242-1,'Quality check'!AZ$1-1)),"")</f>
        <v/>
      </c>
      <c r="BA242" s="202" t="str">
        <f ca="1">IF(AND(ISNUMBER($A242),ISNUMBER(BA$1)),IF(OFFSET(CountryData!$A$1,'Quality check'!$A242-1,'Quality check'!BA$1-1)=0,"",OFFSET(CountryData!$A$1,'Quality check'!$A242-1,'Quality check'!BA$1-1)),"")</f>
        <v/>
      </c>
      <c r="BB242" s="202" t="str">
        <f ca="1">IF(AND(ISNUMBER($A242),ISNUMBER(BB$1)),IF(OFFSET(CountryData!$A$1,'Quality check'!$A242-1,'Quality check'!BB$1-1)=0,"",OFFSET(CountryData!$A$1,'Quality check'!$A242-1,'Quality check'!BB$1-1)),"")</f>
        <v/>
      </c>
      <c r="BC242" s="202" t="str">
        <f ca="1">IF(AND(ISNUMBER($A242),ISNUMBER(BC$1)),IF(OFFSET(CountryData!$A$1,'Quality check'!$A242-1,'Quality check'!BC$1-1)=0,"",OFFSET(CountryData!$A$1,'Quality check'!$A242-1,'Quality check'!BC$1-1)),"")</f>
        <v/>
      </c>
      <c r="BD242" s="313" t="str">
        <f ca="1">IF(AND(ISNUMBER($A242),ISNUMBER(BD$1)),IF(OFFSET(CountryData!$A$1,'Quality check'!$A242-1,'Quality check'!BD$1-1)=0,"",OFFSET(CountryData!$A$1,'Quality check'!$A242-1,'Quality check'!BD$1-1)),"")</f>
        <v/>
      </c>
      <c r="BE242" s="313" t="str">
        <f ca="1">IF(AND(ISNUMBER($A242),ISNUMBER(BE$1)),IF(OFFSET(CountryData!$A$1,'Quality check'!$A242-1,'Quality check'!BE$1-1)=0,"",OFFSET(CountryData!$A$1,'Quality check'!$A242-1,'Quality check'!BE$1-1)),"")</f>
        <v/>
      </c>
      <c r="BF242" s="313" t="str">
        <f ca="1">IF(AND(ISNUMBER($A242),ISNUMBER(BF$1)),IF(OFFSET(CountryData!$A$1,'Quality check'!$A242-1,'Quality check'!BF$1-1)=0,"",OFFSET(CountryData!$A$1,'Quality check'!$A242-1,'Quality check'!BF$1-1)),"")</f>
        <v/>
      </c>
      <c r="BG242" s="203" t="str">
        <f ca="1">IF(AND(ISNUMBER($A242),ISNUMBER(BG$1)),IF(OFFSET(CountryData!$A$1,'Quality check'!$A242-1,'Quality check'!BG$1-1)=0,"",OFFSET(CountryData!$A$1,'Quality check'!$A242-1,'Quality check'!BG$1-1)),"")</f>
        <v/>
      </c>
      <c r="BH242" s="202" t="str">
        <f ca="1">IF(AND(ISNUMBER($A242),ISNUMBER(BH$1)),IF(OFFSET(CountryData!$A$1,'Quality check'!$A242-1,'Quality check'!BH$1-1)=0,"",OFFSET(CountryData!$A$1,'Quality check'!$A242-1,'Quality check'!BH$1-1)),"")</f>
        <v/>
      </c>
      <c r="BI242" s="203" t="str">
        <f ca="1">IF(AND(ISNUMBER($A242),ISNUMBER(BI$1)),IF(OFFSET(CountryData!$A$1,'Quality check'!$A242-1,'Quality check'!BI$1-1)=0,"",OFFSET(CountryData!$A$1,'Quality check'!$A242-1,'Quality check'!BI$1-1)),"")</f>
        <v/>
      </c>
      <c r="BJ242" s="202" t="str">
        <f ca="1">IF(AND(ISNUMBER($A242),ISNUMBER(BJ$1)),IF(OFFSET(CountryData!$A$1,'Quality check'!$A242-1,'Quality check'!BJ$1-1)=0,"",OFFSET(CountryData!$A$1,'Quality check'!$A242-1,'Quality check'!BJ$1-1)),"")</f>
        <v/>
      </c>
      <c r="BK242" s="202" t="str">
        <f ca="1">IF(AND(ISNUMBER($A242),ISNUMBER(BK$1)),IF(OFFSET(CountryData!$A$1,'Quality check'!$A242-1,'Quality check'!BK$1-1)=0,"",OFFSET(CountryData!$A$1,'Quality check'!$A242-1,'Quality check'!BK$1-1)),"")</f>
        <v/>
      </c>
      <c r="BL242" s="308" t="str">
        <f ca="1">IF(AND(ISNUMBER($A242),ISNUMBER(BL$1)),IF(OFFSET(CountryData!$A$1,'Quality check'!$A242-1,'Quality check'!BL$1-1)=0,"",OFFSET(CountryData!$A$1,'Quality check'!$A242-1,'Quality check'!BL$1-1)),"")</f>
        <v/>
      </c>
      <c r="BM242" s="308" t="str">
        <f ca="1">IF(AND(ISNUMBER($A242),ISNUMBER(BM$1)),IF(OFFSET(CountryData!$A$1,'Quality check'!$A242-1,'Quality check'!BM$1-1)=0,"",OFFSET(CountryData!$A$1,'Quality check'!$A242-1,'Quality check'!BM$1-1)),"")</f>
        <v/>
      </c>
      <c r="BN242" s="308" t="str">
        <f ca="1">IF(AND(ISNUMBER($A242),ISNUMBER(BN$1)),IF(OFFSET(CountryData!$A$1,'Quality check'!$A242-1,'Quality check'!BN$1-1)=0,"",OFFSET(CountryData!$A$1,'Quality check'!$A242-1,'Quality check'!BN$1-1)),"")</f>
        <v/>
      </c>
      <c r="BO242" s="308" t="str">
        <f ca="1">IF(AND(ISNUMBER($A242),ISNUMBER(BO$1)),IF(OFFSET(CountryData!$A$1,'Quality check'!$A242-1,'Quality check'!BO$1-1)=0,"",OFFSET(CountryData!$A$1,'Quality check'!$A242-1,'Quality check'!BO$1-1)),"")</f>
        <v/>
      </c>
      <c r="BP242" s="308" t="str">
        <f ca="1">IF(AND(ISNUMBER($A242),ISNUMBER(BP$1)),IF(OFFSET(CountryData!$A$1,'Quality check'!$A242-1,'Quality check'!BP$1-1)=0,"",OFFSET(CountryData!$A$1,'Quality check'!$A242-1,'Quality check'!BP$1-1)),"")</f>
        <v/>
      </c>
      <c r="BQ242" s="308" t="str">
        <f ca="1">IF(AND(ISNUMBER($A242),ISNUMBER(BQ$1)),IF(OFFSET(CountryData!$A$1,'Quality check'!$A242-1,'Quality check'!BQ$1-1)=0,"",OFFSET(CountryData!$A$1,'Quality check'!$A242-1,'Quality check'!BQ$1-1)),"")</f>
        <v/>
      </c>
      <c r="BR242" s="308" t="str">
        <f ca="1">IF(AND(ISNUMBER($A242),ISNUMBER(BR$1)),IF(OFFSET(CountryData!$A$1,'Quality check'!$A242-1,'Quality check'!BR$1-1)=0,"",OFFSET(CountryData!$A$1,'Quality check'!$A242-1,'Quality check'!BR$1-1)),"")</f>
        <v/>
      </c>
      <c r="BS242" s="308" t="str">
        <f ca="1">IF(AND(ISNUMBER($A242),ISNUMBER(BS$1)),IF(OFFSET(CountryData!$A$1,'Quality check'!$A242-1,'Quality check'!BS$1-1)=0,"",OFFSET(CountryData!$A$1,'Quality check'!$A242-1,'Quality check'!BS$1-1)),"")</f>
        <v/>
      </c>
      <c r="BT242" s="308" t="str">
        <f ca="1">IF(AND(ISNUMBER($A242),ISNUMBER(BT$1)),IF(OFFSET(CountryData!$A$1,'Quality check'!$A242-1,'Quality check'!BT$1-1)=0,"",OFFSET(CountryData!$A$1,'Quality check'!$A242-1,'Quality check'!BT$1-1)),"")</f>
        <v/>
      </c>
      <c r="BU242" s="308" t="str">
        <f ca="1">IF(AND(ISNUMBER($A242),ISNUMBER(BU$1)),IF(OFFSET(CountryData!$A$1,'Quality check'!$A242-1,'Quality check'!BU$1-1)=0,"",OFFSET(CountryData!$A$1,'Quality check'!$A242-1,'Quality check'!BU$1-1)),"")</f>
        <v/>
      </c>
      <c r="BV242" s="308" t="str">
        <f ca="1">IF(AND(ISNUMBER($A242),ISNUMBER(BV$1)),IF(OFFSET(CountryData!$A$1,'Quality check'!$A242-1,'Quality check'!BV$1-1)=0,"",OFFSET(CountryData!$A$1,'Quality check'!$A242-1,'Quality check'!BV$1-1)),"")</f>
        <v/>
      </c>
      <c r="BW242" s="308" t="str">
        <f ca="1">IF(AND(ISNUMBER($A242),ISNUMBER(BW$1)),IF(OFFSET(CountryData!$A$1,'Quality check'!$A242-1,'Quality check'!BW$1-1)=0,"",OFFSET(CountryData!$A$1,'Quality check'!$A242-1,'Quality check'!BW$1-1)),"")</f>
        <v/>
      </c>
      <c r="BX242" s="202" t="str">
        <f ca="1">IF(AND(ISNUMBER($A242),ISNUMBER(BX$1)),IF(OFFSET(CountryData!$A$1,'Quality check'!$A242-1,'Quality check'!BX$1-1)=0,"",OFFSET(CountryData!$A$1,'Quality check'!$A242-1,'Quality check'!BX$1-1)),"")</f>
        <v/>
      </c>
      <c r="BY242" s="308" t="str">
        <f ca="1">IF(AND(ISNUMBER($A242),ISNUMBER(BY$1)),IF(OFFSET(CountryData!$A$1,'Quality check'!$A242-1,'Quality check'!BY$1-1)=0,"",OFFSET(CountryData!$A$1,'Quality check'!$A242-1,'Quality check'!BY$1-1)),"")</f>
        <v/>
      </c>
      <c r="BZ242" s="308" t="str">
        <f ca="1">IF(AND(ISNUMBER($A242),ISNUMBER(BZ$1)),IF(OFFSET(CountryData!$A$1,'Quality check'!$A242-1,'Quality check'!BZ$1-1)=0,"",OFFSET(CountryData!$A$1,'Quality check'!$A242-1,'Quality check'!BZ$1-1)),"")</f>
        <v/>
      </c>
      <c r="CA242" s="308" t="str">
        <f ca="1">IF(AND(ISNUMBER($A242),ISNUMBER(CA$1)),IF(OFFSET(CountryData!$A$1,'Quality check'!$A242-1,'Quality check'!CA$1-1)=0,"",OFFSET(CountryData!$A$1,'Quality check'!$A242-1,'Quality check'!CA$1-1)),"")</f>
        <v/>
      </c>
      <c r="CB242" s="308" t="str">
        <f ca="1">IF(AND(ISNUMBER($A242),ISNUMBER(CB$1)),IF(OFFSET(CountryData!$A$1,'Quality check'!$A242-1,'Quality check'!CB$1-1)=0,"",OFFSET(CountryData!$A$1,'Quality check'!$A242-1,'Quality check'!CB$1-1)),"")</f>
        <v/>
      </c>
      <c r="CC242" s="308" t="str">
        <f ca="1">IF(AND(ISNUMBER($A242),ISNUMBER(CC$1)),IF(OFFSET(CountryData!$A$1,'Quality check'!$A242-1,'Quality check'!CC$1-1)=0,"",OFFSET(CountryData!$A$1,'Quality check'!$A242-1,'Quality check'!CC$1-1)),"")</f>
        <v/>
      </c>
      <c r="CD242" s="308" t="str">
        <f ca="1">IF(AND(ISNUMBER($A242),ISNUMBER(CD$1)),IF(OFFSET(CountryData!$A$1,'Quality check'!$A242-1,'Quality check'!CD$1-1)=0,"",OFFSET(CountryData!$A$1,'Quality check'!$A242-1,'Quality check'!CD$1-1)),"")</f>
        <v/>
      </c>
      <c r="CE242" s="308" t="str">
        <f ca="1">IF(AND(ISNUMBER($A242),ISNUMBER(CE$1)),IF(OFFSET(CountryData!$A$1,'Quality check'!$A242-1,'Quality check'!CE$1-1)=0,"",OFFSET(CountryData!$A$1,'Quality check'!$A242-1,'Quality check'!CE$1-1)),"")</f>
        <v/>
      </c>
      <c r="CF242" s="308" t="str">
        <f ca="1">IF(AND(ISNUMBER($A242),ISNUMBER(CF$1)),IF(OFFSET(CountryData!$A$1,'Quality check'!$A242-1,'Quality check'!CF$1-1)=0,"",OFFSET(CountryData!$A$1,'Quality check'!$A242-1,'Quality check'!CF$1-1)),"")</f>
        <v/>
      </c>
      <c r="CG242" s="308" t="str">
        <f ca="1">IF(AND(ISNUMBER($A242),ISNUMBER(CG$1)),IF(OFFSET(CountryData!$A$1,'Quality check'!$A242-1,'Quality check'!CG$1-1)=0,"",OFFSET(CountryData!$A$1,'Quality check'!$A242-1,'Quality check'!CG$1-1)),"")</f>
        <v/>
      </c>
      <c r="CH242" s="308" t="str">
        <f ca="1">IF(AND(ISNUMBER($A242),ISNUMBER(CH$1)),IF(OFFSET(CountryData!$A$1,'Quality check'!$A242-1,'Quality check'!CH$1-1)=0,"",OFFSET(CountryData!$A$1,'Quality check'!$A242-1,'Quality check'!CH$1-1)),"")</f>
        <v/>
      </c>
      <c r="CI242" s="308" t="str">
        <f ca="1">IF(AND(ISNUMBER($A242),ISNUMBER(CI$1)),IF(OFFSET(CountryData!$A$1,'Quality check'!$A242-1,'Quality check'!CI$1-1)=0,"",OFFSET(CountryData!$A$1,'Quality check'!$A242-1,'Quality check'!CI$1-1)),"")</f>
        <v/>
      </c>
      <c r="CJ242" s="308" t="str">
        <f ca="1">IF(AND(ISNUMBER($A242),ISNUMBER(CJ$1)),IF(OFFSET(CountryData!$A$1,'Quality check'!$A242-1,'Quality check'!CJ$1-1)=0,"",OFFSET(CountryData!$A$1,'Quality check'!$A242-1,'Quality check'!CJ$1-1)),"")</f>
        <v/>
      </c>
      <c r="CK242" s="202" t="str">
        <f ca="1">IF(AND(ISNUMBER($A242),ISNUMBER(CK$1)),IF(OFFSET(CountryData!$A$1,'Quality check'!$A242-1,'Quality check'!CK$1-1)=0,"",OFFSET(CountryData!$A$1,'Quality check'!$A242-1,'Quality check'!CK$1-1)),"")</f>
        <v/>
      </c>
      <c r="CL242" s="308" t="str">
        <f ca="1">IF(AND(ISNUMBER($A242),ISNUMBER(CL$1)),IF(OFFSET(CountryData!$A$1,'Quality check'!$A242-1,'Quality check'!CL$1-1)=0,"",OFFSET(CountryData!$A$1,'Quality check'!$A242-1,'Quality check'!CL$1-1)),"")</f>
        <v/>
      </c>
      <c r="CM242" s="308" t="str">
        <f ca="1">IF(AND(ISNUMBER($A242),ISNUMBER(CM$1)),IF(OFFSET(CountryData!$A$1,'Quality check'!$A242-1,'Quality check'!CM$1-1)=0,"",OFFSET(CountryData!$A$1,'Quality check'!$A242-1,'Quality check'!CM$1-1)),"")</f>
        <v/>
      </c>
      <c r="CN242" s="308" t="str">
        <f ca="1">IF(AND(ISNUMBER($A242),ISNUMBER(CN$1)),IF(OFFSET(CountryData!$A$1,'Quality check'!$A242-1,'Quality check'!CN$1-1)=0,"",OFFSET(CountryData!$A$1,'Quality check'!$A242-1,'Quality check'!CN$1-1)),"")</f>
        <v/>
      </c>
      <c r="CO242" s="308" t="str">
        <f ca="1">IF(AND(ISNUMBER($A242),ISNUMBER(CO$1)),IF(OFFSET(CountryData!$A$1,'Quality check'!$A242-1,'Quality check'!CO$1-1)=0,"",OFFSET(CountryData!$A$1,'Quality check'!$A242-1,'Quality check'!CO$1-1)),"")</f>
        <v/>
      </c>
      <c r="CP242" s="308" t="str">
        <f ca="1">IF(AND(ISNUMBER($A242),ISNUMBER(CP$1)),IF(OFFSET(CountryData!$A$1,'Quality check'!$A242-1,'Quality check'!CP$1-1)=0,"",OFFSET(CountryData!$A$1,'Quality check'!$A242-1,'Quality check'!CP$1-1)),"")</f>
        <v/>
      </c>
      <c r="CQ242" s="308" t="str">
        <f ca="1">IF(AND(ISNUMBER($A242),ISNUMBER(CQ$1)),IF(OFFSET(CountryData!$A$1,'Quality check'!$A242-1,'Quality check'!CQ$1-1)=0,"",OFFSET(CountryData!$A$1,'Quality check'!$A242-1,'Quality check'!CQ$1-1)),"")</f>
        <v/>
      </c>
      <c r="CR242" s="203" t="str">
        <f ca="1">IF(AND(ISNUMBER($A242),ISNUMBER(CR$1)),IF(OFFSET(CountryData!$A$1,'Quality check'!$A242-1,'Quality check'!CR$1-1)=0,"",OFFSET(CountryData!$A$1,'Quality check'!$A242-1,'Quality check'!CR$1-1)),"")</f>
        <v/>
      </c>
      <c r="CS242" s="203" t="str">
        <f ca="1">IF(AND(ISNUMBER($A242),ISNUMBER(CS$1)),IF(OFFSET(CountryData!$A$1,'Quality check'!$A242-1,'Quality check'!CS$1-1)=0,"",OFFSET(CountryData!$A$1,'Quality check'!$A242-1,'Quality check'!CS$1-1)),"")</f>
        <v/>
      </c>
      <c r="CT242" s="203" t="str">
        <f ca="1">IF(AND(ISNUMBER($A242),ISNUMBER(CT$1)),IF(OFFSET(CountryData!$A$1,'Quality check'!$A242-1,'Quality check'!CT$1-1)=0,"",OFFSET(CountryData!$A$1,'Quality check'!$A242-1,'Quality check'!CT$1-1)),"")</f>
        <v/>
      </c>
      <c r="CU242" s="203" t="str">
        <f ca="1">IF(AND(ISNUMBER($A242),ISNUMBER(CU$1)),IF(OFFSET(CountryData!$A$1,'Quality check'!$A242-1,'Quality check'!CU$1-1)=0,"",OFFSET(CountryData!$A$1,'Quality check'!$A242-1,'Quality check'!CU$1-1)),"")</f>
        <v/>
      </c>
      <c r="CV242" s="203" t="str">
        <f ca="1">IF(AND(ISNUMBER($A242),ISNUMBER(CV$1)),IF(OFFSET(CountryData!$A$1,'Quality check'!$A242-1,'Quality check'!CV$1-1)=0,"",OFFSET(CountryData!$A$1,'Quality check'!$A242-1,'Quality check'!CV$1-1)),"")</f>
        <v/>
      </c>
      <c r="CW242" s="203" t="str">
        <f ca="1">IF(AND(ISNUMBER($A242),ISNUMBER(CW$1)),IF(OFFSET(CountryData!$A$1,'Quality check'!$A242-1,'Quality check'!CW$1-1)=0,"",OFFSET(CountryData!$A$1,'Quality check'!$A242-1,'Quality check'!CW$1-1)),"")</f>
        <v/>
      </c>
      <c r="CX242" s="203" t="str">
        <f ca="1">IF(AND(ISNUMBER($A242),ISNUMBER(CX$1)),IF(OFFSET(CountryData!$A$1,'Quality check'!$A242-1,'Quality check'!CX$1-1)=0,"",OFFSET(CountryData!$A$1,'Quality check'!$A242-1,'Quality check'!CX$1-1)),"")</f>
        <v/>
      </c>
      <c r="CY242" s="203" t="str">
        <f ca="1">IF(AND(ISNUMBER($A242),ISNUMBER(CY$1)),IF(OFFSET(CountryData!$A$1,'Quality check'!$A242-1,'Quality check'!CY$1-1)=0,"",OFFSET(CountryData!$A$1,'Quality check'!$A242-1,'Quality check'!CY$1-1)),"")</f>
        <v/>
      </c>
      <c r="CZ242" s="308" t="str">
        <f ca="1">IF(AND(ISNUMBER($A242),ISNUMBER(CZ$1)),IF(OFFSET(CountryData!$A$1,'Quality check'!$A242-1,'Quality check'!CZ$1-1)=0,"",OFFSET(CountryData!$A$1,'Quality check'!$A242-1,'Quality check'!CZ$1-1)),"")</f>
        <v/>
      </c>
      <c r="DA242" s="308" t="str">
        <f ca="1">IF(AND(ISNUMBER($A242),ISNUMBER(DA$1)),IF(OFFSET(CountryData!$A$1,'Quality check'!$A242-1,'Quality check'!DA$1-1)=0,"",OFFSET(CountryData!$A$1,'Quality check'!$A242-1,'Quality check'!DA$1-1)),"")</f>
        <v/>
      </c>
      <c r="DB242" s="202" t="str">
        <f ca="1">IF(AND(ISNUMBER($A242),ISNUMBER(DB$1)),IF(OFFSET(CountryData!$A$1,'Quality check'!$A242-1,'Quality check'!DB$1-1)=0,"",OFFSET(CountryData!$A$1,'Quality check'!$A242-1,'Quality check'!DB$1-1)),"")</f>
        <v/>
      </c>
      <c r="DC242" s="308" t="str">
        <f ca="1">IF(AND(ISNUMBER($A242),ISNUMBER(DC$1)),IF(OFFSET(CountryData!$A$1,'Quality check'!$A242-1,'Quality check'!DC$1-1)=0,"",OFFSET(CountryData!$A$1,'Quality check'!$A242-1,'Quality check'!DC$1-1)),"")</f>
        <v/>
      </c>
      <c r="DD242" s="308" t="str">
        <f ca="1">IF(AND(ISNUMBER($A242),ISNUMBER(DD$1)),IF(OFFSET(CountryData!$A$1,'Quality check'!$A242-1,'Quality check'!DD$1-1)=0,"",OFFSET(CountryData!$A$1,'Quality check'!$A242-1,'Quality check'!DD$1-1)),"")</f>
        <v/>
      </c>
      <c r="DE242" s="202" t="str">
        <f ca="1">IF(AND(ISNUMBER($A242),ISNUMBER(DE$1)),IF(OFFSET(CountryData!$A$1,'Quality check'!$A242-1,'Quality check'!DE$1-1)=0,"",OFFSET(CountryData!$A$1,'Quality check'!$A242-1,'Quality check'!DE$1-1)),"")</f>
        <v/>
      </c>
      <c r="DF242" s="203" t="str">
        <f ca="1">IF(AND(ISNUMBER($A242),ISNUMBER(DF$1)),IF(OFFSET(CountryData!$A$1,'Quality check'!$A242-1,'Quality check'!DF$1-1)=0,"",OFFSET(CountryData!$A$1,'Quality check'!$A242-1,'Quality check'!DF$1-1)),"")</f>
        <v/>
      </c>
      <c r="DG242" s="308" t="str">
        <f ca="1">IF(AND(ISNUMBER($A242),ISNUMBER(DG$1)),IF(OFFSET(CountryData!$A$1,'Quality check'!$A242-1,'Quality check'!DG$1-1)=0,"",OFFSET(CountryData!$A$1,'Quality check'!$A242-1,'Quality check'!DG$1-1)),"")</f>
        <v/>
      </c>
      <c r="DH242" s="203" t="str">
        <f ca="1">IF(AND(ISNUMBER($A242),ISNUMBER(DH$1)),IF(OFFSET(CountryData!$A$1,'Quality check'!$A242-1,'Quality check'!DH$1-1)=0,"",OFFSET(CountryData!$A$1,'Quality check'!$A242-1,'Quality check'!DH$1-1)),"")</f>
        <v/>
      </c>
      <c r="DI242" s="308" t="str">
        <f ca="1">IF(AND(ISNUMBER($A242),ISNUMBER(DI$1)),IF(OFFSET(CountryData!$A$1,'Quality check'!$A242-1,'Quality check'!DI$1-1)=0,"",OFFSET(CountryData!$A$1,'Quality check'!$A242-1,'Quality check'!DI$1-1)),"")</f>
        <v/>
      </c>
      <c r="DJ242" s="308" t="str">
        <f ca="1">IF(AND(ISNUMBER($A242),ISNUMBER(DJ$1)),IF(OFFSET(CountryData!$A$1,'Quality check'!$A242-1,'Quality check'!DJ$1-1)=0,"",OFFSET(CountryData!$A$1,'Quality check'!$A242-1,'Quality check'!DJ$1-1)),"")</f>
        <v/>
      </c>
      <c r="DK242" s="203" t="str">
        <f ca="1">IF(AND(ISNUMBER($A242),ISNUMBER(DK$1)),IF(OFFSET(CountryData!$A$1,'Quality check'!$A242-1,'Quality check'!DK$1-1)=0,"",OFFSET(CountryData!$A$1,'Quality check'!$A242-1,'Quality check'!DK$1-1)),"")</f>
        <v/>
      </c>
      <c r="DL242" s="203" t="str">
        <f ca="1">IF(AND(ISNUMBER($A242),ISNUMBER(DL$1)),IF(OFFSET(CountryData!$A$1,'Quality check'!$A242-1,'Quality check'!DL$1-1)=0,"",OFFSET(CountryData!$A$1,'Quality check'!$A242-1,'Quality check'!DL$1-1)),"")</f>
        <v/>
      </c>
      <c r="DM242" s="203" t="str">
        <f ca="1">IF(AND(ISNUMBER($A242),ISNUMBER(DM$1)),IF(OFFSET(CountryData!$A$1,'Quality check'!$A242-1,'Quality check'!DM$1-1)=0,"",OFFSET(CountryData!$A$1,'Quality check'!$A242-1,'Quality check'!DM$1-1)),"")</f>
        <v/>
      </c>
      <c r="DN242" s="203" t="str">
        <f ca="1">IF(AND(ISNUMBER($A242),ISNUMBER(DN$1)),IF(OFFSET(CountryData!$A$1,'Quality check'!$A242-1,'Quality check'!DN$1-1)=0,"",OFFSET(CountryData!$A$1,'Quality check'!$A242-1,'Quality check'!DN$1-1)),"")</f>
        <v/>
      </c>
      <c r="DO242" t="str">
        <f ca="1">IF(AND(ISNUMBER($A242),ISNUMBER(DO$1)),IF(OFFSET(CountryData!$A$1,'Quality check'!$A242-1,'Quality check'!DO$1-1)=0,"",OFFSET(CountryData!$A$1,'Quality check'!$A242-1,'Quality check'!DO$1-1)),"")</f>
        <v/>
      </c>
      <c r="DP242" t="str">
        <f ca="1">IF(AND(ISNUMBER($A242),ISNUMBER(DP$1)),IF(OFFSET(CountryData!$A$1,'Quality check'!$A242-1,'Quality check'!DP$1-1)=0,"",OFFSET(CountryData!$A$1,'Quality check'!$A242-1,'Quality check'!DP$1-1)),"")</f>
        <v/>
      </c>
      <c r="EF242" t="str">
        <f t="shared" si="20"/>
        <v/>
      </c>
      <c r="EG242" t="str">
        <f t="shared" si="21"/>
        <v/>
      </c>
      <c r="EH242" t="str">
        <f t="shared" si="19"/>
        <v/>
      </c>
    </row>
    <row r="243" spans="1:138" x14ac:dyDescent="0.25">
      <c r="A243" s="114" t="str">
        <f>IF(ISNUMBER(MATCH(C243,CountryData!$EM:$EM,0)),MATCH(C243,CountryData!$EM:$EM,0),"")</f>
        <v/>
      </c>
      <c r="F243" s="203" t="str">
        <f ca="1">IF(AND(ISNUMBER($A243),ISNUMBER(F$1)),IF(OFFSET(CountryData!$A$1,'Quality check'!$A243-1,'Quality check'!F$1-1)=0,"",OFFSET(CountryData!$A$1,'Quality check'!$A243-1,'Quality check'!F$1-1)),"")</f>
        <v/>
      </c>
      <c r="G243" s="203" t="str">
        <f ca="1">IF(AND(ISNUMBER($A243),ISNUMBER(G$1)),IF(OFFSET(CountryData!$A$1,'Quality check'!$A243-1,'Quality check'!G$1-1)=0,"",OFFSET(CountryData!$A$1,'Quality check'!$A243-1,'Quality check'!G$1-1)),"")</f>
        <v/>
      </c>
      <c r="H243" s="202" t="str">
        <f ca="1">IF(AND(ISNUMBER($A243),ISNUMBER(H$1)),IF(OFFSET(CountryData!$A$1,'Quality check'!$A243-1,'Quality check'!H$1-1)=0,"",OFFSET(CountryData!$A$1,'Quality check'!$A243-1,'Quality check'!H$1-1)),"")</f>
        <v/>
      </c>
      <c r="I243" s="202" t="str">
        <f ca="1">IF(AND(ISNUMBER($A243),ISNUMBER(I$1)),IF(OFFSET(CountryData!$A$1,'Quality check'!$A243-1,'Quality check'!I$1-1)=0,"",OFFSET(CountryData!$A$1,'Quality check'!$A243-1,'Quality check'!I$1-1)),"")</f>
        <v/>
      </c>
      <c r="J243" s="203" t="str">
        <f ca="1">IF(AND(ISNUMBER($A243),ISNUMBER(J$1)),IF(OFFSET(CountryData!$A$1,'Quality check'!$A243-1,'Quality check'!J$1-1)=0,"",OFFSET(CountryData!$A$1,'Quality check'!$A243-1,'Quality check'!J$1-1)),"")</f>
        <v/>
      </c>
      <c r="K243" s="203" t="str">
        <f ca="1">IF(AND(ISNUMBER($A243),ISNUMBER(K$1)),IF(OFFSET(CountryData!$A$1,'Quality check'!$A243-1,'Quality check'!K$1-1)=0,"",OFFSET(CountryData!$A$1,'Quality check'!$A243-1,'Quality check'!K$1-1)),"")</f>
        <v/>
      </c>
      <c r="L243" s="203" t="str">
        <f ca="1">IF(AND(ISNUMBER($A243),ISNUMBER(L$1)),IF(OFFSET(CountryData!$A$1,'Quality check'!$A243-1,'Quality check'!L$1-1)=0,"",OFFSET(CountryData!$A$1,'Quality check'!$A243-1,'Quality check'!L$1-1)),"")</f>
        <v/>
      </c>
      <c r="M243" s="203" t="str">
        <f ca="1">IF(AND(ISNUMBER($A243),ISNUMBER(M$1)),IF(OFFSET(CountryData!$A$1,'Quality check'!$A243-1,'Quality check'!M$1-1)=0,"",OFFSET(CountryData!$A$1,'Quality check'!$A243-1,'Quality check'!M$1-1)),"")</f>
        <v/>
      </c>
      <c r="N243" s="203" t="str">
        <f ca="1">IF(AND(ISNUMBER($A243),ISNUMBER(N$1)),IF(OFFSET(CountryData!$A$1,'Quality check'!$A243-1,'Quality check'!N$1-1)=0,"",OFFSET(CountryData!$A$1,'Quality check'!$A243-1,'Quality check'!N$1-1)),"")</f>
        <v/>
      </c>
      <c r="O243" s="203" t="str">
        <f ca="1">IF(AND(ISNUMBER($A243),ISNUMBER(O$1)),IF(OFFSET(CountryData!$A$1,'Quality check'!$A243-1,'Quality check'!O$1-1)=0,"",OFFSET(CountryData!$A$1,'Quality check'!$A243-1,'Quality check'!O$1-1)),"")</f>
        <v/>
      </c>
      <c r="P243" s="203" t="str">
        <f ca="1">IF(AND(ISNUMBER($A243),ISNUMBER(P$1)),IF(OFFSET(CountryData!$A$1,'Quality check'!$A243-1,'Quality check'!P$1-1)=0,"",OFFSET(CountryData!$A$1,'Quality check'!$A243-1,'Quality check'!P$1-1)),"")</f>
        <v/>
      </c>
      <c r="Q243" s="203" t="str">
        <f ca="1">IF(AND(ISNUMBER($A243),ISNUMBER(Q$1)),IF(OFFSET(CountryData!$A$1,'Quality check'!$A243-1,'Quality check'!Q$1-1)=0,"",OFFSET(CountryData!$A$1,'Quality check'!$A243-1,'Quality check'!Q$1-1)),"")</f>
        <v/>
      </c>
      <c r="R243" s="203" t="str">
        <f ca="1">IF(AND(ISNUMBER($A243),ISNUMBER(R$1)),IF(OFFSET(CountryData!$A$1,'Quality check'!$A243-1,'Quality check'!R$1-1)=0,"",OFFSET(CountryData!$A$1,'Quality check'!$A243-1,'Quality check'!R$1-1)),"")</f>
        <v/>
      </c>
      <c r="S243" s="203" t="str">
        <f ca="1">IF(AND(ISNUMBER($A243),ISNUMBER(S$1)),IF(OFFSET(CountryData!$A$1,'Quality check'!$A243-1,'Quality check'!S$1-1)=0,"",OFFSET(CountryData!$A$1,'Quality check'!$A243-1,'Quality check'!S$1-1)),"")</f>
        <v/>
      </c>
      <c r="T243" s="202" t="str">
        <f ca="1">IF(AND(ISNUMBER($A243),ISNUMBER(T$1)),IF(OFFSET(CountryData!$A$1,'Quality check'!$A243-1,'Quality check'!T$1-1)=0,"",OFFSET(CountryData!$A$1,'Quality check'!$A243-1,'Quality check'!T$1-1)),"")</f>
        <v/>
      </c>
      <c r="U243" s="203" t="str">
        <f ca="1">IF(AND(ISNUMBER($A243),ISNUMBER(U$1)),IF(OFFSET(CountryData!$A$1,'Quality check'!$A243-1,'Quality check'!U$1-1)=0,"",OFFSET(CountryData!$A$1,'Quality check'!$A243-1,'Quality check'!U$1-1)),"")</f>
        <v/>
      </c>
      <c r="V243" s="203" t="str">
        <f ca="1">IF(AND(ISNUMBER($A243),ISNUMBER(V$1)),IF(OFFSET(CountryData!$A$1,'Quality check'!$A243-1,'Quality check'!V$1-1)=0,"",OFFSET(CountryData!$A$1,'Quality check'!$A243-1,'Quality check'!V$1-1)),"")</f>
        <v/>
      </c>
      <c r="W243" s="202" t="str">
        <f ca="1">IF(AND(ISNUMBER($A243),ISNUMBER(W$1)),IF(OFFSET(CountryData!$A$1,'Quality check'!$A243-1,'Quality check'!W$1-1)=0,"",OFFSET(CountryData!$A$1,'Quality check'!$A243-1,'Quality check'!W$1-1)),"")</f>
        <v/>
      </c>
      <c r="X243" s="202" t="str">
        <f ca="1">IF(AND(ISNUMBER($A243),ISNUMBER(X$1)),IF(OFFSET(CountryData!$A$1,'Quality check'!$A243-1,'Quality check'!X$1-1)=0,"",OFFSET(CountryData!$A$1,'Quality check'!$A243-1,'Quality check'!X$1-1)),"")</f>
        <v/>
      </c>
      <c r="Y243" s="202" t="str">
        <f ca="1">IF(AND(ISNUMBER($A243),ISNUMBER(Y$1)),IF(OFFSET(CountryData!$A$1,'Quality check'!$A243-1,'Quality check'!Y$1-1)=0,"",OFFSET(CountryData!$A$1,'Quality check'!$A243-1,'Quality check'!Y$1-1)),"")</f>
        <v/>
      </c>
      <c r="Z243" s="202" t="str">
        <f ca="1">IF(AND(ISNUMBER($A243),ISNUMBER(Z$1)),IF(OFFSET(CountryData!$A$1,'Quality check'!$A243-1,'Quality check'!Z$1-1)=0,"",OFFSET(CountryData!$A$1,'Quality check'!$A243-1,'Quality check'!Z$1-1)),"")</f>
        <v/>
      </c>
      <c r="AA243" s="203" t="str">
        <f ca="1">IF(AND(ISNUMBER($A243),ISNUMBER(AA$1)),IF(OFFSET(CountryData!$A$1,'Quality check'!$A243-1,'Quality check'!AA$1-1)=0,"",OFFSET(CountryData!$A$1,'Quality check'!$A243-1,'Quality check'!AA$1-1)),"")</f>
        <v/>
      </c>
      <c r="AB243" s="203" t="str">
        <f ca="1">IF(AND(ISNUMBER($A243),ISNUMBER(AB$1)),IF(OFFSET(CountryData!$A$1,'Quality check'!$A243-1,'Quality check'!AB$1-1)=0,"",OFFSET(CountryData!$A$1,'Quality check'!$A243-1,'Quality check'!AB$1-1)),"")</f>
        <v/>
      </c>
      <c r="AC243" s="203" t="str">
        <f ca="1">IF(AND(ISNUMBER($A243),ISNUMBER(AC$1)),IF(OFFSET(CountryData!$A$1,'Quality check'!$A243-1,'Quality check'!AC$1-1)=0,"",OFFSET(CountryData!$A$1,'Quality check'!$A243-1,'Quality check'!AC$1-1)),"")</f>
        <v/>
      </c>
      <c r="AD243" s="203" t="str">
        <f ca="1">IF(AND(ISNUMBER($A243),ISNUMBER(AD$1)),IF(OFFSET(CountryData!$A$1,'Quality check'!$A243-1,'Quality check'!AD$1-1)=0,"",OFFSET(CountryData!$A$1,'Quality check'!$A243-1,'Quality check'!AD$1-1)),"")</f>
        <v/>
      </c>
      <c r="AE243" s="202" t="str">
        <f ca="1">IF(AND(ISNUMBER($A243),ISNUMBER(AE$1)),IF(OFFSET(CountryData!$A$1,'Quality check'!$A243-1,'Quality check'!AE$1-1)=0,"",OFFSET(CountryData!$A$1,'Quality check'!$A243-1,'Quality check'!AE$1-1)),"")</f>
        <v/>
      </c>
      <c r="AF243" s="308" t="str">
        <f ca="1">IF(AND(ISNUMBER($A243),ISNUMBER(AF$1)),IF(OFFSET(CountryData!$A$1,'Quality check'!$A243-1,'Quality check'!AF$1-1)=0,"",OFFSET(CountryData!$A$1,'Quality check'!$A243-1,'Quality check'!AF$1-1)),"")</f>
        <v/>
      </c>
      <c r="AG243" s="203" t="str">
        <f ca="1">IF(AND(ISNUMBER($A243),ISNUMBER(AG$1)),IF(OFFSET(CountryData!$A$1,'Quality check'!$A243-1,'Quality check'!AG$1-1)=0,"",OFFSET(CountryData!$A$1,'Quality check'!$A243-1,'Quality check'!AG$1-1)),"")</f>
        <v/>
      </c>
      <c r="AH243" s="203" t="str">
        <f ca="1">IF(AND(ISNUMBER($A243),ISNUMBER(AH$1)),IF(OFFSET(CountryData!$A$1,'Quality check'!$A243-1,'Quality check'!AH$1-1)=0,"",OFFSET(CountryData!$A$1,'Quality check'!$A243-1,'Quality check'!AH$1-1)),"")</f>
        <v/>
      </c>
      <c r="AI243" s="203" t="str">
        <f ca="1">IF(AND(ISNUMBER($A243),ISNUMBER(AI$1)),IF(OFFSET(CountryData!$A$1,'Quality check'!$A243-1,'Quality check'!AI$1-1)=0,"",OFFSET(CountryData!$A$1,'Quality check'!$A243-1,'Quality check'!AI$1-1)),"")</f>
        <v/>
      </c>
      <c r="AJ243" s="202" t="str">
        <f ca="1">IF(AND(ISNUMBER($A243),ISNUMBER(AJ$1)),IF(OFFSET(CountryData!$A$1,'Quality check'!$A243-1,'Quality check'!AJ$1-1)=0,"",OFFSET(CountryData!$A$1,'Quality check'!$A243-1,'Quality check'!AJ$1-1)),"")</f>
        <v/>
      </c>
      <c r="AK243" s="202" t="str">
        <f ca="1">IF(AND(ISNUMBER($A243),ISNUMBER(AK$1)),IF(OFFSET(CountryData!$A$1,'Quality check'!$A243-1,'Quality check'!AK$1-1)=0,"",OFFSET(CountryData!$A$1,'Quality check'!$A243-1,'Quality check'!AK$1-1)),"")</f>
        <v/>
      </c>
      <c r="AL243" s="202" t="str">
        <f ca="1">IF(AND(ISNUMBER($A243),ISNUMBER(AL$1)),IF(OFFSET(CountryData!$A$1,'Quality check'!$A243-1,'Quality check'!AL$1-1)=0,"",OFFSET(CountryData!$A$1,'Quality check'!$A243-1,'Quality check'!AL$1-1)),"")</f>
        <v/>
      </c>
      <c r="AM243" s="202" t="str">
        <f ca="1">IF(AND(ISNUMBER($A243),ISNUMBER(AM$1)),IF(OFFSET(CountryData!$A$1,'Quality check'!$A243-1,'Quality check'!AM$1-1)=0,"",OFFSET(CountryData!$A$1,'Quality check'!$A243-1,'Quality check'!AM$1-1)),"")</f>
        <v/>
      </c>
      <c r="AN243" s="202" t="str">
        <f ca="1">IF(AND(ISNUMBER($A243),ISNUMBER(AN$1)),IF(OFFSET(CountryData!$A$1,'Quality check'!$A243-1,'Quality check'!AN$1-1)=0,"",OFFSET(CountryData!$A$1,'Quality check'!$A243-1,'Quality check'!AN$1-1)),"")</f>
        <v/>
      </c>
      <c r="AO243" s="203" t="str">
        <f ca="1">IF(AND(ISNUMBER($A243),ISNUMBER(AO$1)),IF(OFFSET(CountryData!$A$1,'Quality check'!$A243-1,'Quality check'!AO$1-1)=0,"",OFFSET(CountryData!$A$1,'Quality check'!$A243-1,'Quality check'!AO$1-1)),"")</f>
        <v/>
      </c>
      <c r="AP243" s="203" t="str">
        <f ca="1">IF(AND(ISNUMBER($A243),ISNUMBER(AP$1)),IF(OFFSET(CountryData!$A$1,'Quality check'!$A243-1,'Quality check'!AP$1-1)=0,"",OFFSET(CountryData!$A$1,'Quality check'!$A243-1,'Quality check'!AP$1-1)),"")</f>
        <v/>
      </c>
      <c r="AQ243" s="202" t="str">
        <f ca="1">IF(AND(ISNUMBER($A243),ISNUMBER(AQ$1)),IF(OFFSET(CountryData!$A$1,'Quality check'!$A243-1,'Quality check'!AQ$1-1)=0,"",OFFSET(CountryData!$A$1,'Quality check'!$A243-1,'Quality check'!AQ$1-1)),"")</f>
        <v/>
      </c>
      <c r="AR243" s="202" t="str">
        <f ca="1">IF(AND(ISNUMBER($A243),ISNUMBER(AR$1)),IF(OFFSET(CountryData!$A$1,'Quality check'!$A243-1,'Quality check'!AR$1-1)=0,"",OFFSET(CountryData!$A$1,'Quality check'!$A243-1,'Quality check'!AR$1-1)),"")</f>
        <v/>
      </c>
      <c r="AS243" s="202" t="str">
        <f ca="1">IF(AND(ISNUMBER($A243),ISNUMBER(AS$1)),IF(OFFSET(CountryData!$A$1,'Quality check'!$A243-1,'Quality check'!AS$1-1)=0,"",OFFSET(CountryData!$A$1,'Quality check'!$A243-1,'Quality check'!AS$1-1)),"")</f>
        <v/>
      </c>
      <c r="AT243" s="202" t="str">
        <f ca="1">IF(AND(ISNUMBER($A243),ISNUMBER(AT$1)),IF(OFFSET(CountryData!$A$1,'Quality check'!$A243-1,'Quality check'!AT$1-1)=0,"",OFFSET(CountryData!$A$1,'Quality check'!$A243-1,'Quality check'!AT$1-1)),"")</f>
        <v/>
      </c>
      <c r="AU243" s="202" t="str">
        <f ca="1">IF(AND(ISNUMBER($A243),ISNUMBER(AU$1)),IF(OFFSET(CountryData!$A$1,'Quality check'!$A243-1,'Quality check'!AU$1-1)=0,"",OFFSET(CountryData!$A$1,'Quality check'!$A243-1,'Quality check'!AU$1-1)),"")</f>
        <v/>
      </c>
      <c r="AV243" s="202" t="str">
        <f ca="1">IF(AND(ISNUMBER($A243),ISNUMBER(AV$1)),IF(OFFSET(CountryData!$A$1,'Quality check'!$A243-1,'Quality check'!AV$1-1)=0,"",OFFSET(CountryData!$A$1,'Quality check'!$A243-1,'Quality check'!AV$1-1)),"")</f>
        <v/>
      </c>
      <c r="AW243" s="203" t="str">
        <f ca="1">IF(AND(ISNUMBER($A243),ISNUMBER(AW$1)),IF(OFFSET(CountryData!$A$1,'Quality check'!$A243-1,'Quality check'!AW$1-1)=0,"",OFFSET(CountryData!$A$1,'Quality check'!$A243-1,'Quality check'!AW$1-1)),"")</f>
        <v/>
      </c>
      <c r="AX243" s="203" t="str">
        <f ca="1">IF(AND(ISNUMBER($A243),ISNUMBER(AX$1)),IF(OFFSET(CountryData!$A$1,'Quality check'!$A243-1,'Quality check'!AX$1-1)=0,"",OFFSET(CountryData!$A$1,'Quality check'!$A243-1,'Quality check'!AX$1-1)),"")</f>
        <v/>
      </c>
      <c r="AY243" s="202" t="str">
        <f ca="1">IF(AND(ISNUMBER($A243),ISNUMBER(AY$1)),IF(OFFSET(CountryData!$A$1,'Quality check'!$A243-1,'Quality check'!AY$1-1)=0,"",OFFSET(CountryData!$A$1,'Quality check'!$A243-1,'Quality check'!AY$1-1)),"")</f>
        <v/>
      </c>
      <c r="AZ243" s="202" t="str">
        <f ca="1">IF(AND(ISNUMBER($A243),ISNUMBER(AZ$1)),IF(OFFSET(CountryData!$A$1,'Quality check'!$A243-1,'Quality check'!AZ$1-1)=0,"",OFFSET(CountryData!$A$1,'Quality check'!$A243-1,'Quality check'!AZ$1-1)),"")</f>
        <v/>
      </c>
      <c r="BA243" s="202" t="str">
        <f ca="1">IF(AND(ISNUMBER($A243),ISNUMBER(BA$1)),IF(OFFSET(CountryData!$A$1,'Quality check'!$A243-1,'Quality check'!BA$1-1)=0,"",OFFSET(CountryData!$A$1,'Quality check'!$A243-1,'Quality check'!BA$1-1)),"")</f>
        <v/>
      </c>
      <c r="BB243" s="202" t="str">
        <f ca="1">IF(AND(ISNUMBER($A243),ISNUMBER(BB$1)),IF(OFFSET(CountryData!$A$1,'Quality check'!$A243-1,'Quality check'!BB$1-1)=0,"",OFFSET(CountryData!$A$1,'Quality check'!$A243-1,'Quality check'!BB$1-1)),"")</f>
        <v/>
      </c>
      <c r="BC243" s="202" t="str">
        <f ca="1">IF(AND(ISNUMBER($A243),ISNUMBER(BC$1)),IF(OFFSET(CountryData!$A$1,'Quality check'!$A243-1,'Quality check'!BC$1-1)=0,"",OFFSET(CountryData!$A$1,'Quality check'!$A243-1,'Quality check'!BC$1-1)),"")</f>
        <v/>
      </c>
      <c r="BD243" s="313" t="str">
        <f ca="1">IF(AND(ISNUMBER($A243),ISNUMBER(BD$1)),IF(OFFSET(CountryData!$A$1,'Quality check'!$A243-1,'Quality check'!BD$1-1)=0,"",OFFSET(CountryData!$A$1,'Quality check'!$A243-1,'Quality check'!BD$1-1)),"")</f>
        <v/>
      </c>
      <c r="BE243" s="313" t="str">
        <f ca="1">IF(AND(ISNUMBER($A243),ISNUMBER(BE$1)),IF(OFFSET(CountryData!$A$1,'Quality check'!$A243-1,'Quality check'!BE$1-1)=0,"",OFFSET(CountryData!$A$1,'Quality check'!$A243-1,'Quality check'!BE$1-1)),"")</f>
        <v/>
      </c>
      <c r="BF243" s="313" t="str">
        <f ca="1">IF(AND(ISNUMBER($A243),ISNUMBER(BF$1)),IF(OFFSET(CountryData!$A$1,'Quality check'!$A243-1,'Quality check'!BF$1-1)=0,"",OFFSET(CountryData!$A$1,'Quality check'!$A243-1,'Quality check'!BF$1-1)),"")</f>
        <v/>
      </c>
      <c r="BG243" s="203" t="str">
        <f ca="1">IF(AND(ISNUMBER($A243),ISNUMBER(BG$1)),IF(OFFSET(CountryData!$A$1,'Quality check'!$A243-1,'Quality check'!BG$1-1)=0,"",OFFSET(CountryData!$A$1,'Quality check'!$A243-1,'Quality check'!BG$1-1)),"")</f>
        <v/>
      </c>
      <c r="BH243" s="202" t="str">
        <f ca="1">IF(AND(ISNUMBER($A243),ISNUMBER(BH$1)),IF(OFFSET(CountryData!$A$1,'Quality check'!$A243-1,'Quality check'!BH$1-1)=0,"",OFFSET(CountryData!$A$1,'Quality check'!$A243-1,'Quality check'!BH$1-1)),"")</f>
        <v/>
      </c>
      <c r="BI243" s="203" t="str">
        <f ca="1">IF(AND(ISNUMBER($A243),ISNUMBER(BI$1)),IF(OFFSET(CountryData!$A$1,'Quality check'!$A243-1,'Quality check'!BI$1-1)=0,"",OFFSET(CountryData!$A$1,'Quality check'!$A243-1,'Quality check'!BI$1-1)),"")</f>
        <v/>
      </c>
      <c r="BJ243" s="202" t="str">
        <f ca="1">IF(AND(ISNUMBER($A243),ISNUMBER(BJ$1)),IF(OFFSET(CountryData!$A$1,'Quality check'!$A243-1,'Quality check'!BJ$1-1)=0,"",OFFSET(CountryData!$A$1,'Quality check'!$A243-1,'Quality check'!BJ$1-1)),"")</f>
        <v/>
      </c>
      <c r="BK243" s="202" t="str">
        <f ca="1">IF(AND(ISNUMBER($A243),ISNUMBER(BK$1)),IF(OFFSET(CountryData!$A$1,'Quality check'!$A243-1,'Quality check'!BK$1-1)=0,"",OFFSET(CountryData!$A$1,'Quality check'!$A243-1,'Quality check'!BK$1-1)),"")</f>
        <v/>
      </c>
      <c r="BL243" s="308" t="str">
        <f ca="1">IF(AND(ISNUMBER($A243),ISNUMBER(BL$1)),IF(OFFSET(CountryData!$A$1,'Quality check'!$A243-1,'Quality check'!BL$1-1)=0,"",OFFSET(CountryData!$A$1,'Quality check'!$A243-1,'Quality check'!BL$1-1)),"")</f>
        <v/>
      </c>
      <c r="BM243" s="308" t="str">
        <f ca="1">IF(AND(ISNUMBER($A243),ISNUMBER(BM$1)),IF(OFFSET(CountryData!$A$1,'Quality check'!$A243-1,'Quality check'!BM$1-1)=0,"",OFFSET(CountryData!$A$1,'Quality check'!$A243-1,'Quality check'!BM$1-1)),"")</f>
        <v/>
      </c>
      <c r="BN243" s="308" t="str">
        <f ca="1">IF(AND(ISNUMBER($A243),ISNUMBER(BN$1)),IF(OFFSET(CountryData!$A$1,'Quality check'!$A243-1,'Quality check'!BN$1-1)=0,"",OFFSET(CountryData!$A$1,'Quality check'!$A243-1,'Quality check'!BN$1-1)),"")</f>
        <v/>
      </c>
      <c r="BO243" s="308" t="str">
        <f ca="1">IF(AND(ISNUMBER($A243),ISNUMBER(BO$1)),IF(OFFSET(CountryData!$A$1,'Quality check'!$A243-1,'Quality check'!BO$1-1)=0,"",OFFSET(CountryData!$A$1,'Quality check'!$A243-1,'Quality check'!BO$1-1)),"")</f>
        <v/>
      </c>
      <c r="BP243" s="308" t="str">
        <f ca="1">IF(AND(ISNUMBER($A243),ISNUMBER(BP$1)),IF(OFFSET(CountryData!$A$1,'Quality check'!$A243-1,'Quality check'!BP$1-1)=0,"",OFFSET(CountryData!$A$1,'Quality check'!$A243-1,'Quality check'!BP$1-1)),"")</f>
        <v/>
      </c>
      <c r="BQ243" s="308" t="str">
        <f ca="1">IF(AND(ISNUMBER($A243),ISNUMBER(BQ$1)),IF(OFFSET(CountryData!$A$1,'Quality check'!$A243-1,'Quality check'!BQ$1-1)=0,"",OFFSET(CountryData!$A$1,'Quality check'!$A243-1,'Quality check'!BQ$1-1)),"")</f>
        <v/>
      </c>
      <c r="BR243" s="308" t="str">
        <f ca="1">IF(AND(ISNUMBER($A243),ISNUMBER(BR$1)),IF(OFFSET(CountryData!$A$1,'Quality check'!$A243-1,'Quality check'!BR$1-1)=0,"",OFFSET(CountryData!$A$1,'Quality check'!$A243-1,'Quality check'!BR$1-1)),"")</f>
        <v/>
      </c>
      <c r="BS243" s="308" t="str">
        <f ca="1">IF(AND(ISNUMBER($A243),ISNUMBER(BS$1)),IF(OFFSET(CountryData!$A$1,'Quality check'!$A243-1,'Quality check'!BS$1-1)=0,"",OFFSET(CountryData!$A$1,'Quality check'!$A243-1,'Quality check'!BS$1-1)),"")</f>
        <v/>
      </c>
      <c r="BT243" s="308" t="str">
        <f ca="1">IF(AND(ISNUMBER($A243),ISNUMBER(BT$1)),IF(OFFSET(CountryData!$A$1,'Quality check'!$A243-1,'Quality check'!BT$1-1)=0,"",OFFSET(CountryData!$A$1,'Quality check'!$A243-1,'Quality check'!BT$1-1)),"")</f>
        <v/>
      </c>
      <c r="BU243" s="308" t="str">
        <f ca="1">IF(AND(ISNUMBER($A243),ISNUMBER(BU$1)),IF(OFFSET(CountryData!$A$1,'Quality check'!$A243-1,'Quality check'!BU$1-1)=0,"",OFFSET(CountryData!$A$1,'Quality check'!$A243-1,'Quality check'!BU$1-1)),"")</f>
        <v/>
      </c>
      <c r="BV243" s="308" t="str">
        <f ca="1">IF(AND(ISNUMBER($A243),ISNUMBER(BV$1)),IF(OFFSET(CountryData!$A$1,'Quality check'!$A243-1,'Quality check'!BV$1-1)=0,"",OFFSET(CountryData!$A$1,'Quality check'!$A243-1,'Quality check'!BV$1-1)),"")</f>
        <v/>
      </c>
      <c r="BW243" s="308" t="str">
        <f ca="1">IF(AND(ISNUMBER($A243),ISNUMBER(BW$1)),IF(OFFSET(CountryData!$A$1,'Quality check'!$A243-1,'Quality check'!BW$1-1)=0,"",OFFSET(CountryData!$A$1,'Quality check'!$A243-1,'Quality check'!BW$1-1)),"")</f>
        <v/>
      </c>
      <c r="BX243" s="202" t="str">
        <f ca="1">IF(AND(ISNUMBER($A243),ISNUMBER(BX$1)),IF(OFFSET(CountryData!$A$1,'Quality check'!$A243-1,'Quality check'!BX$1-1)=0,"",OFFSET(CountryData!$A$1,'Quality check'!$A243-1,'Quality check'!BX$1-1)),"")</f>
        <v/>
      </c>
      <c r="BY243" s="308" t="str">
        <f ca="1">IF(AND(ISNUMBER($A243),ISNUMBER(BY$1)),IF(OFFSET(CountryData!$A$1,'Quality check'!$A243-1,'Quality check'!BY$1-1)=0,"",OFFSET(CountryData!$A$1,'Quality check'!$A243-1,'Quality check'!BY$1-1)),"")</f>
        <v/>
      </c>
      <c r="BZ243" s="308" t="str">
        <f ca="1">IF(AND(ISNUMBER($A243),ISNUMBER(BZ$1)),IF(OFFSET(CountryData!$A$1,'Quality check'!$A243-1,'Quality check'!BZ$1-1)=0,"",OFFSET(CountryData!$A$1,'Quality check'!$A243-1,'Quality check'!BZ$1-1)),"")</f>
        <v/>
      </c>
      <c r="CA243" s="308" t="str">
        <f ca="1">IF(AND(ISNUMBER($A243),ISNUMBER(CA$1)),IF(OFFSET(CountryData!$A$1,'Quality check'!$A243-1,'Quality check'!CA$1-1)=0,"",OFFSET(CountryData!$A$1,'Quality check'!$A243-1,'Quality check'!CA$1-1)),"")</f>
        <v/>
      </c>
      <c r="CB243" s="308" t="str">
        <f ca="1">IF(AND(ISNUMBER($A243),ISNUMBER(CB$1)),IF(OFFSET(CountryData!$A$1,'Quality check'!$A243-1,'Quality check'!CB$1-1)=0,"",OFFSET(CountryData!$A$1,'Quality check'!$A243-1,'Quality check'!CB$1-1)),"")</f>
        <v/>
      </c>
      <c r="CC243" s="308" t="str">
        <f ca="1">IF(AND(ISNUMBER($A243),ISNUMBER(CC$1)),IF(OFFSET(CountryData!$A$1,'Quality check'!$A243-1,'Quality check'!CC$1-1)=0,"",OFFSET(CountryData!$A$1,'Quality check'!$A243-1,'Quality check'!CC$1-1)),"")</f>
        <v/>
      </c>
      <c r="CD243" s="308" t="str">
        <f ca="1">IF(AND(ISNUMBER($A243),ISNUMBER(CD$1)),IF(OFFSET(CountryData!$A$1,'Quality check'!$A243-1,'Quality check'!CD$1-1)=0,"",OFFSET(CountryData!$A$1,'Quality check'!$A243-1,'Quality check'!CD$1-1)),"")</f>
        <v/>
      </c>
      <c r="CE243" s="308" t="str">
        <f ca="1">IF(AND(ISNUMBER($A243),ISNUMBER(CE$1)),IF(OFFSET(CountryData!$A$1,'Quality check'!$A243-1,'Quality check'!CE$1-1)=0,"",OFFSET(CountryData!$A$1,'Quality check'!$A243-1,'Quality check'!CE$1-1)),"")</f>
        <v/>
      </c>
      <c r="CF243" s="308" t="str">
        <f ca="1">IF(AND(ISNUMBER($A243),ISNUMBER(CF$1)),IF(OFFSET(CountryData!$A$1,'Quality check'!$A243-1,'Quality check'!CF$1-1)=0,"",OFFSET(CountryData!$A$1,'Quality check'!$A243-1,'Quality check'!CF$1-1)),"")</f>
        <v/>
      </c>
      <c r="CG243" s="308" t="str">
        <f ca="1">IF(AND(ISNUMBER($A243),ISNUMBER(CG$1)),IF(OFFSET(CountryData!$A$1,'Quality check'!$A243-1,'Quality check'!CG$1-1)=0,"",OFFSET(CountryData!$A$1,'Quality check'!$A243-1,'Quality check'!CG$1-1)),"")</f>
        <v/>
      </c>
      <c r="CH243" s="308" t="str">
        <f ca="1">IF(AND(ISNUMBER($A243),ISNUMBER(CH$1)),IF(OFFSET(CountryData!$A$1,'Quality check'!$A243-1,'Quality check'!CH$1-1)=0,"",OFFSET(CountryData!$A$1,'Quality check'!$A243-1,'Quality check'!CH$1-1)),"")</f>
        <v/>
      </c>
      <c r="CI243" s="308" t="str">
        <f ca="1">IF(AND(ISNUMBER($A243),ISNUMBER(CI$1)),IF(OFFSET(CountryData!$A$1,'Quality check'!$A243-1,'Quality check'!CI$1-1)=0,"",OFFSET(CountryData!$A$1,'Quality check'!$A243-1,'Quality check'!CI$1-1)),"")</f>
        <v/>
      </c>
      <c r="CJ243" s="308" t="str">
        <f ca="1">IF(AND(ISNUMBER($A243),ISNUMBER(CJ$1)),IF(OFFSET(CountryData!$A$1,'Quality check'!$A243-1,'Quality check'!CJ$1-1)=0,"",OFFSET(CountryData!$A$1,'Quality check'!$A243-1,'Quality check'!CJ$1-1)),"")</f>
        <v/>
      </c>
      <c r="CK243" s="202" t="str">
        <f ca="1">IF(AND(ISNUMBER($A243),ISNUMBER(CK$1)),IF(OFFSET(CountryData!$A$1,'Quality check'!$A243-1,'Quality check'!CK$1-1)=0,"",OFFSET(CountryData!$A$1,'Quality check'!$A243-1,'Quality check'!CK$1-1)),"")</f>
        <v/>
      </c>
      <c r="CL243" s="308" t="str">
        <f ca="1">IF(AND(ISNUMBER($A243),ISNUMBER(CL$1)),IF(OFFSET(CountryData!$A$1,'Quality check'!$A243-1,'Quality check'!CL$1-1)=0,"",OFFSET(CountryData!$A$1,'Quality check'!$A243-1,'Quality check'!CL$1-1)),"")</f>
        <v/>
      </c>
      <c r="CM243" s="308" t="str">
        <f ca="1">IF(AND(ISNUMBER($A243),ISNUMBER(CM$1)),IF(OFFSET(CountryData!$A$1,'Quality check'!$A243-1,'Quality check'!CM$1-1)=0,"",OFFSET(CountryData!$A$1,'Quality check'!$A243-1,'Quality check'!CM$1-1)),"")</f>
        <v/>
      </c>
      <c r="CN243" s="308" t="str">
        <f ca="1">IF(AND(ISNUMBER($A243),ISNUMBER(CN$1)),IF(OFFSET(CountryData!$A$1,'Quality check'!$A243-1,'Quality check'!CN$1-1)=0,"",OFFSET(CountryData!$A$1,'Quality check'!$A243-1,'Quality check'!CN$1-1)),"")</f>
        <v/>
      </c>
      <c r="CO243" s="308" t="str">
        <f ca="1">IF(AND(ISNUMBER($A243),ISNUMBER(CO$1)),IF(OFFSET(CountryData!$A$1,'Quality check'!$A243-1,'Quality check'!CO$1-1)=0,"",OFFSET(CountryData!$A$1,'Quality check'!$A243-1,'Quality check'!CO$1-1)),"")</f>
        <v/>
      </c>
      <c r="CP243" s="308" t="str">
        <f ca="1">IF(AND(ISNUMBER($A243),ISNUMBER(CP$1)),IF(OFFSET(CountryData!$A$1,'Quality check'!$A243-1,'Quality check'!CP$1-1)=0,"",OFFSET(CountryData!$A$1,'Quality check'!$A243-1,'Quality check'!CP$1-1)),"")</f>
        <v/>
      </c>
      <c r="CQ243" s="308" t="str">
        <f ca="1">IF(AND(ISNUMBER($A243),ISNUMBER(CQ$1)),IF(OFFSET(CountryData!$A$1,'Quality check'!$A243-1,'Quality check'!CQ$1-1)=0,"",OFFSET(CountryData!$A$1,'Quality check'!$A243-1,'Quality check'!CQ$1-1)),"")</f>
        <v/>
      </c>
      <c r="CR243" s="203" t="str">
        <f ca="1">IF(AND(ISNUMBER($A243),ISNUMBER(CR$1)),IF(OFFSET(CountryData!$A$1,'Quality check'!$A243-1,'Quality check'!CR$1-1)=0,"",OFFSET(CountryData!$A$1,'Quality check'!$A243-1,'Quality check'!CR$1-1)),"")</f>
        <v/>
      </c>
      <c r="CS243" s="203" t="str">
        <f ca="1">IF(AND(ISNUMBER($A243),ISNUMBER(CS$1)),IF(OFFSET(CountryData!$A$1,'Quality check'!$A243-1,'Quality check'!CS$1-1)=0,"",OFFSET(CountryData!$A$1,'Quality check'!$A243-1,'Quality check'!CS$1-1)),"")</f>
        <v/>
      </c>
      <c r="CT243" s="203" t="str">
        <f ca="1">IF(AND(ISNUMBER($A243),ISNUMBER(CT$1)),IF(OFFSET(CountryData!$A$1,'Quality check'!$A243-1,'Quality check'!CT$1-1)=0,"",OFFSET(CountryData!$A$1,'Quality check'!$A243-1,'Quality check'!CT$1-1)),"")</f>
        <v/>
      </c>
      <c r="CU243" s="203" t="str">
        <f ca="1">IF(AND(ISNUMBER($A243),ISNUMBER(CU$1)),IF(OFFSET(CountryData!$A$1,'Quality check'!$A243-1,'Quality check'!CU$1-1)=0,"",OFFSET(CountryData!$A$1,'Quality check'!$A243-1,'Quality check'!CU$1-1)),"")</f>
        <v/>
      </c>
      <c r="CV243" s="203" t="str">
        <f ca="1">IF(AND(ISNUMBER($A243),ISNUMBER(CV$1)),IF(OFFSET(CountryData!$A$1,'Quality check'!$A243-1,'Quality check'!CV$1-1)=0,"",OFFSET(CountryData!$A$1,'Quality check'!$A243-1,'Quality check'!CV$1-1)),"")</f>
        <v/>
      </c>
      <c r="CW243" s="203" t="str">
        <f ca="1">IF(AND(ISNUMBER($A243),ISNUMBER(CW$1)),IF(OFFSET(CountryData!$A$1,'Quality check'!$A243-1,'Quality check'!CW$1-1)=0,"",OFFSET(CountryData!$A$1,'Quality check'!$A243-1,'Quality check'!CW$1-1)),"")</f>
        <v/>
      </c>
      <c r="CX243" s="203" t="str">
        <f ca="1">IF(AND(ISNUMBER($A243),ISNUMBER(CX$1)),IF(OFFSET(CountryData!$A$1,'Quality check'!$A243-1,'Quality check'!CX$1-1)=0,"",OFFSET(CountryData!$A$1,'Quality check'!$A243-1,'Quality check'!CX$1-1)),"")</f>
        <v/>
      </c>
      <c r="CY243" s="203" t="str">
        <f ca="1">IF(AND(ISNUMBER($A243),ISNUMBER(CY$1)),IF(OFFSET(CountryData!$A$1,'Quality check'!$A243-1,'Quality check'!CY$1-1)=0,"",OFFSET(CountryData!$A$1,'Quality check'!$A243-1,'Quality check'!CY$1-1)),"")</f>
        <v/>
      </c>
      <c r="CZ243" s="308" t="str">
        <f ca="1">IF(AND(ISNUMBER($A243),ISNUMBER(CZ$1)),IF(OFFSET(CountryData!$A$1,'Quality check'!$A243-1,'Quality check'!CZ$1-1)=0,"",OFFSET(CountryData!$A$1,'Quality check'!$A243-1,'Quality check'!CZ$1-1)),"")</f>
        <v/>
      </c>
      <c r="DA243" s="308" t="str">
        <f ca="1">IF(AND(ISNUMBER($A243),ISNUMBER(DA$1)),IF(OFFSET(CountryData!$A$1,'Quality check'!$A243-1,'Quality check'!DA$1-1)=0,"",OFFSET(CountryData!$A$1,'Quality check'!$A243-1,'Quality check'!DA$1-1)),"")</f>
        <v/>
      </c>
      <c r="DB243" s="202" t="str">
        <f ca="1">IF(AND(ISNUMBER($A243),ISNUMBER(DB$1)),IF(OFFSET(CountryData!$A$1,'Quality check'!$A243-1,'Quality check'!DB$1-1)=0,"",OFFSET(CountryData!$A$1,'Quality check'!$A243-1,'Quality check'!DB$1-1)),"")</f>
        <v/>
      </c>
      <c r="DC243" s="308" t="str">
        <f ca="1">IF(AND(ISNUMBER($A243),ISNUMBER(DC$1)),IF(OFFSET(CountryData!$A$1,'Quality check'!$A243-1,'Quality check'!DC$1-1)=0,"",OFFSET(CountryData!$A$1,'Quality check'!$A243-1,'Quality check'!DC$1-1)),"")</f>
        <v/>
      </c>
      <c r="DD243" s="308" t="str">
        <f ca="1">IF(AND(ISNUMBER($A243),ISNUMBER(DD$1)),IF(OFFSET(CountryData!$A$1,'Quality check'!$A243-1,'Quality check'!DD$1-1)=0,"",OFFSET(CountryData!$A$1,'Quality check'!$A243-1,'Quality check'!DD$1-1)),"")</f>
        <v/>
      </c>
      <c r="DE243" s="202" t="str">
        <f ca="1">IF(AND(ISNUMBER($A243),ISNUMBER(DE$1)),IF(OFFSET(CountryData!$A$1,'Quality check'!$A243-1,'Quality check'!DE$1-1)=0,"",OFFSET(CountryData!$A$1,'Quality check'!$A243-1,'Quality check'!DE$1-1)),"")</f>
        <v/>
      </c>
      <c r="DF243" s="203" t="str">
        <f ca="1">IF(AND(ISNUMBER($A243),ISNUMBER(DF$1)),IF(OFFSET(CountryData!$A$1,'Quality check'!$A243-1,'Quality check'!DF$1-1)=0,"",OFFSET(CountryData!$A$1,'Quality check'!$A243-1,'Quality check'!DF$1-1)),"")</f>
        <v/>
      </c>
      <c r="DG243" s="308" t="str">
        <f ca="1">IF(AND(ISNUMBER($A243),ISNUMBER(DG$1)),IF(OFFSET(CountryData!$A$1,'Quality check'!$A243-1,'Quality check'!DG$1-1)=0,"",OFFSET(CountryData!$A$1,'Quality check'!$A243-1,'Quality check'!DG$1-1)),"")</f>
        <v/>
      </c>
      <c r="DH243" s="203" t="str">
        <f ca="1">IF(AND(ISNUMBER($A243),ISNUMBER(DH$1)),IF(OFFSET(CountryData!$A$1,'Quality check'!$A243-1,'Quality check'!DH$1-1)=0,"",OFFSET(CountryData!$A$1,'Quality check'!$A243-1,'Quality check'!DH$1-1)),"")</f>
        <v/>
      </c>
      <c r="DI243" s="308" t="str">
        <f ca="1">IF(AND(ISNUMBER($A243),ISNUMBER(DI$1)),IF(OFFSET(CountryData!$A$1,'Quality check'!$A243-1,'Quality check'!DI$1-1)=0,"",OFFSET(CountryData!$A$1,'Quality check'!$A243-1,'Quality check'!DI$1-1)),"")</f>
        <v/>
      </c>
      <c r="DJ243" s="308" t="str">
        <f ca="1">IF(AND(ISNUMBER($A243),ISNUMBER(DJ$1)),IF(OFFSET(CountryData!$A$1,'Quality check'!$A243-1,'Quality check'!DJ$1-1)=0,"",OFFSET(CountryData!$A$1,'Quality check'!$A243-1,'Quality check'!DJ$1-1)),"")</f>
        <v/>
      </c>
      <c r="DK243" s="203" t="str">
        <f ca="1">IF(AND(ISNUMBER($A243),ISNUMBER(DK$1)),IF(OFFSET(CountryData!$A$1,'Quality check'!$A243-1,'Quality check'!DK$1-1)=0,"",OFFSET(CountryData!$A$1,'Quality check'!$A243-1,'Quality check'!DK$1-1)),"")</f>
        <v/>
      </c>
      <c r="DL243" s="203" t="str">
        <f ca="1">IF(AND(ISNUMBER($A243),ISNUMBER(DL$1)),IF(OFFSET(CountryData!$A$1,'Quality check'!$A243-1,'Quality check'!DL$1-1)=0,"",OFFSET(CountryData!$A$1,'Quality check'!$A243-1,'Quality check'!DL$1-1)),"")</f>
        <v/>
      </c>
      <c r="DM243" s="203" t="str">
        <f ca="1">IF(AND(ISNUMBER($A243),ISNUMBER(DM$1)),IF(OFFSET(CountryData!$A$1,'Quality check'!$A243-1,'Quality check'!DM$1-1)=0,"",OFFSET(CountryData!$A$1,'Quality check'!$A243-1,'Quality check'!DM$1-1)),"")</f>
        <v/>
      </c>
      <c r="DN243" s="203" t="str">
        <f ca="1">IF(AND(ISNUMBER($A243),ISNUMBER(DN$1)),IF(OFFSET(CountryData!$A$1,'Quality check'!$A243-1,'Quality check'!DN$1-1)=0,"",OFFSET(CountryData!$A$1,'Quality check'!$A243-1,'Quality check'!DN$1-1)),"")</f>
        <v/>
      </c>
      <c r="DO243" t="str">
        <f ca="1">IF(AND(ISNUMBER($A243),ISNUMBER(DO$1)),IF(OFFSET(CountryData!$A$1,'Quality check'!$A243-1,'Quality check'!DO$1-1)=0,"",OFFSET(CountryData!$A$1,'Quality check'!$A243-1,'Quality check'!DO$1-1)),"")</f>
        <v/>
      </c>
      <c r="DP243" t="str">
        <f ca="1">IF(AND(ISNUMBER($A243),ISNUMBER(DP$1)),IF(OFFSET(CountryData!$A$1,'Quality check'!$A243-1,'Quality check'!DP$1-1)=0,"",OFFSET(CountryData!$A$1,'Quality check'!$A243-1,'Quality check'!DP$1-1)),"")</f>
        <v/>
      </c>
      <c r="EF243" t="str">
        <f t="shared" si="20"/>
        <v/>
      </c>
      <c r="EG243" t="str">
        <f t="shared" si="21"/>
        <v/>
      </c>
      <c r="EH243" t="str">
        <f t="shared" si="19"/>
        <v/>
      </c>
    </row>
    <row r="244" spans="1:138" x14ac:dyDescent="0.25">
      <c r="A244" s="114" t="str">
        <f>IF(ISNUMBER(MATCH(C244,CountryData!$EM:$EM,0)),MATCH(C244,CountryData!$EM:$EM,0),"")</f>
        <v/>
      </c>
      <c r="F244" s="203" t="str">
        <f ca="1">IF(AND(ISNUMBER($A244),ISNUMBER(F$1)),IF(OFFSET(CountryData!$A$1,'Quality check'!$A244-1,'Quality check'!F$1-1)=0,"",OFFSET(CountryData!$A$1,'Quality check'!$A244-1,'Quality check'!F$1-1)),"")</f>
        <v/>
      </c>
      <c r="G244" s="203" t="str">
        <f ca="1">IF(AND(ISNUMBER($A244),ISNUMBER(G$1)),IF(OFFSET(CountryData!$A$1,'Quality check'!$A244-1,'Quality check'!G$1-1)=0,"",OFFSET(CountryData!$A$1,'Quality check'!$A244-1,'Quality check'!G$1-1)),"")</f>
        <v/>
      </c>
      <c r="H244" s="202" t="str">
        <f ca="1">IF(AND(ISNUMBER($A244),ISNUMBER(H$1)),IF(OFFSET(CountryData!$A$1,'Quality check'!$A244-1,'Quality check'!H$1-1)=0,"",OFFSET(CountryData!$A$1,'Quality check'!$A244-1,'Quality check'!H$1-1)),"")</f>
        <v/>
      </c>
      <c r="I244" s="202" t="str">
        <f ca="1">IF(AND(ISNUMBER($A244),ISNUMBER(I$1)),IF(OFFSET(CountryData!$A$1,'Quality check'!$A244-1,'Quality check'!I$1-1)=0,"",OFFSET(CountryData!$A$1,'Quality check'!$A244-1,'Quality check'!I$1-1)),"")</f>
        <v/>
      </c>
      <c r="J244" s="203" t="str">
        <f ca="1">IF(AND(ISNUMBER($A244),ISNUMBER(J$1)),IF(OFFSET(CountryData!$A$1,'Quality check'!$A244-1,'Quality check'!J$1-1)=0,"",OFFSET(CountryData!$A$1,'Quality check'!$A244-1,'Quality check'!J$1-1)),"")</f>
        <v/>
      </c>
      <c r="K244" s="203" t="str">
        <f ca="1">IF(AND(ISNUMBER($A244),ISNUMBER(K$1)),IF(OFFSET(CountryData!$A$1,'Quality check'!$A244-1,'Quality check'!K$1-1)=0,"",OFFSET(CountryData!$A$1,'Quality check'!$A244-1,'Quality check'!K$1-1)),"")</f>
        <v/>
      </c>
      <c r="L244" s="203" t="str">
        <f ca="1">IF(AND(ISNUMBER($A244),ISNUMBER(L$1)),IF(OFFSET(CountryData!$A$1,'Quality check'!$A244-1,'Quality check'!L$1-1)=0,"",OFFSET(CountryData!$A$1,'Quality check'!$A244-1,'Quality check'!L$1-1)),"")</f>
        <v/>
      </c>
      <c r="M244" s="203" t="str">
        <f ca="1">IF(AND(ISNUMBER($A244),ISNUMBER(M$1)),IF(OFFSET(CountryData!$A$1,'Quality check'!$A244-1,'Quality check'!M$1-1)=0,"",OFFSET(CountryData!$A$1,'Quality check'!$A244-1,'Quality check'!M$1-1)),"")</f>
        <v/>
      </c>
      <c r="N244" s="203" t="str">
        <f ca="1">IF(AND(ISNUMBER($A244),ISNUMBER(N$1)),IF(OFFSET(CountryData!$A$1,'Quality check'!$A244-1,'Quality check'!N$1-1)=0,"",OFFSET(CountryData!$A$1,'Quality check'!$A244-1,'Quality check'!N$1-1)),"")</f>
        <v/>
      </c>
      <c r="O244" s="203" t="str">
        <f ca="1">IF(AND(ISNUMBER($A244),ISNUMBER(O$1)),IF(OFFSET(CountryData!$A$1,'Quality check'!$A244-1,'Quality check'!O$1-1)=0,"",OFFSET(CountryData!$A$1,'Quality check'!$A244-1,'Quality check'!O$1-1)),"")</f>
        <v/>
      </c>
      <c r="P244" s="203" t="str">
        <f ca="1">IF(AND(ISNUMBER($A244),ISNUMBER(P$1)),IF(OFFSET(CountryData!$A$1,'Quality check'!$A244-1,'Quality check'!P$1-1)=0,"",OFFSET(CountryData!$A$1,'Quality check'!$A244-1,'Quality check'!P$1-1)),"")</f>
        <v/>
      </c>
      <c r="Q244" s="203" t="str">
        <f ca="1">IF(AND(ISNUMBER($A244),ISNUMBER(Q$1)),IF(OFFSET(CountryData!$A$1,'Quality check'!$A244-1,'Quality check'!Q$1-1)=0,"",OFFSET(CountryData!$A$1,'Quality check'!$A244-1,'Quality check'!Q$1-1)),"")</f>
        <v/>
      </c>
      <c r="R244" s="203" t="str">
        <f ca="1">IF(AND(ISNUMBER($A244),ISNUMBER(R$1)),IF(OFFSET(CountryData!$A$1,'Quality check'!$A244-1,'Quality check'!R$1-1)=0,"",OFFSET(CountryData!$A$1,'Quality check'!$A244-1,'Quality check'!R$1-1)),"")</f>
        <v/>
      </c>
      <c r="S244" s="203" t="str">
        <f ca="1">IF(AND(ISNUMBER($A244),ISNUMBER(S$1)),IF(OFFSET(CountryData!$A$1,'Quality check'!$A244-1,'Quality check'!S$1-1)=0,"",OFFSET(CountryData!$A$1,'Quality check'!$A244-1,'Quality check'!S$1-1)),"")</f>
        <v/>
      </c>
      <c r="T244" s="202" t="str">
        <f ca="1">IF(AND(ISNUMBER($A244),ISNUMBER(T$1)),IF(OFFSET(CountryData!$A$1,'Quality check'!$A244-1,'Quality check'!T$1-1)=0,"",OFFSET(CountryData!$A$1,'Quality check'!$A244-1,'Quality check'!T$1-1)),"")</f>
        <v/>
      </c>
      <c r="U244" s="203" t="str">
        <f ca="1">IF(AND(ISNUMBER($A244),ISNUMBER(U$1)),IF(OFFSET(CountryData!$A$1,'Quality check'!$A244-1,'Quality check'!U$1-1)=0,"",OFFSET(CountryData!$A$1,'Quality check'!$A244-1,'Quality check'!U$1-1)),"")</f>
        <v/>
      </c>
      <c r="V244" s="203" t="str">
        <f ca="1">IF(AND(ISNUMBER($A244),ISNUMBER(V$1)),IF(OFFSET(CountryData!$A$1,'Quality check'!$A244-1,'Quality check'!V$1-1)=0,"",OFFSET(CountryData!$A$1,'Quality check'!$A244-1,'Quality check'!V$1-1)),"")</f>
        <v/>
      </c>
      <c r="W244" s="202" t="str">
        <f ca="1">IF(AND(ISNUMBER($A244),ISNUMBER(W$1)),IF(OFFSET(CountryData!$A$1,'Quality check'!$A244-1,'Quality check'!W$1-1)=0,"",OFFSET(CountryData!$A$1,'Quality check'!$A244-1,'Quality check'!W$1-1)),"")</f>
        <v/>
      </c>
      <c r="X244" s="202" t="str">
        <f ca="1">IF(AND(ISNUMBER($A244),ISNUMBER(X$1)),IF(OFFSET(CountryData!$A$1,'Quality check'!$A244-1,'Quality check'!X$1-1)=0,"",OFFSET(CountryData!$A$1,'Quality check'!$A244-1,'Quality check'!X$1-1)),"")</f>
        <v/>
      </c>
      <c r="Y244" s="202" t="str">
        <f ca="1">IF(AND(ISNUMBER($A244),ISNUMBER(Y$1)),IF(OFFSET(CountryData!$A$1,'Quality check'!$A244-1,'Quality check'!Y$1-1)=0,"",OFFSET(CountryData!$A$1,'Quality check'!$A244-1,'Quality check'!Y$1-1)),"")</f>
        <v/>
      </c>
      <c r="Z244" s="202" t="str">
        <f ca="1">IF(AND(ISNUMBER($A244),ISNUMBER(Z$1)),IF(OFFSET(CountryData!$A$1,'Quality check'!$A244-1,'Quality check'!Z$1-1)=0,"",OFFSET(CountryData!$A$1,'Quality check'!$A244-1,'Quality check'!Z$1-1)),"")</f>
        <v/>
      </c>
      <c r="AA244" s="203" t="str">
        <f ca="1">IF(AND(ISNUMBER($A244),ISNUMBER(AA$1)),IF(OFFSET(CountryData!$A$1,'Quality check'!$A244-1,'Quality check'!AA$1-1)=0,"",OFFSET(CountryData!$A$1,'Quality check'!$A244-1,'Quality check'!AA$1-1)),"")</f>
        <v/>
      </c>
      <c r="AB244" s="203" t="str">
        <f ca="1">IF(AND(ISNUMBER($A244),ISNUMBER(AB$1)),IF(OFFSET(CountryData!$A$1,'Quality check'!$A244-1,'Quality check'!AB$1-1)=0,"",OFFSET(CountryData!$A$1,'Quality check'!$A244-1,'Quality check'!AB$1-1)),"")</f>
        <v/>
      </c>
      <c r="AC244" s="203" t="str">
        <f ca="1">IF(AND(ISNUMBER($A244),ISNUMBER(AC$1)),IF(OFFSET(CountryData!$A$1,'Quality check'!$A244-1,'Quality check'!AC$1-1)=0,"",OFFSET(CountryData!$A$1,'Quality check'!$A244-1,'Quality check'!AC$1-1)),"")</f>
        <v/>
      </c>
      <c r="AD244" s="203" t="str">
        <f ca="1">IF(AND(ISNUMBER($A244),ISNUMBER(AD$1)),IF(OFFSET(CountryData!$A$1,'Quality check'!$A244-1,'Quality check'!AD$1-1)=0,"",OFFSET(CountryData!$A$1,'Quality check'!$A244-1,'Quality check'!AD$1-1)),"")</f>
        <v/>
      </c>
      <c r="AE244" s="202" t="str">
        <f ca="1">IF(AND(ISNUMBER($A244),ISNUMBER(AE$1)),IF(OFFSET(CountryData!$A$1,'Quality check'!$A244-1,'Quality check'!AE$1-1)=0,"",OFFSET(CountryData!$A$1,'Quality check'!$A244-1,'Quality check'!AE$1-1)),"")</f>
        <v/>
      </c>
      <c r="AF244" s="308" t="str">
        <f ca="1">IF(AND(ISNUMBER($A244),ISNUMBER(AF$1)),IF(OFFSET(CountryData!$A$1,'Quality check'!$A244-1,'Quality check'!AF$1-1)=0,"",OFFSET(CountryData!$A$1,'Quality check'!$A244-1,'Quality check'!AF$1-1)),"")</f>
        <v/>
      </c>
      <c r="AG244" s="203" t="str">
        <f ca="1">IF(AND(ISNUMBER($A244),ISNUMBER(AG$1)),IF(OFFSET(CountryData!$A$1,'Quality check'!$A244-1,'Quality check'!AG$1-1)=0,"",OFFSET(CountryData!$A$1,'Quality check'!$A244-1,'Quality check'!AG$1-1)),"")</f>
        <v/>
      </c>
      <c r="AH244" s="203" t="str">
        <f ca="1">IF(AND(ISNUMBER($A244),ISNUMBER(AH$1)),IF(OFFSET(CountryData!$A$1,'Quality check'!$A244-1,'Quality check'!AH$1-1)=0,"",OFFSET(CountryData!$A$1,'Quality check'!$A244-1,'Quality check'!AH$1-1)),"")</f>
        <v/>
      </c>
      <c r="AI244" s="203" t="str">
        <f ca="1">IF(AND(ISNUMBER($A244),ISNUMBER(AI$1)),IF(OFFSET(CountryData!$A$1,'Quality check'!$A244-1,'Quality check'!AI$1-1)=0,"",OFFSET(CountryData!$A$1,'Quality check'!$A244-1,'Quality check'!AI$1-1)),"")</f>
        <v/>
      </c>
      <c r="AJ244" s="202" t="str">
        <f ca="1">IF(AND(ISNUMBER($A244),ISNUMBER(AJ$1)),IF(OFFSET(CountryData!$A$1,'Quality check'!$A244-1,'Quality check'!AJ$1-1)=0,"",OFFSET(CountryData!$A$1,'Quality check'!$A244-1,'Quality check'!AJ$1-1)),"")</f>
        <v/>
      </c>
      <c r="AK244" s="202" t="str">
        <f ca="1">IF(AND(ISNUMBER($A244),ISNUMBER(AK$1)),IF(OFFSET(CountryData!$A$1,'Quality check'!$A244-1,'Quality check'!AK$1-1)=0,"",OFFSET(CountryData!$A$1,'Quality check'!$A244-1,'Quality check'!AK$1-1)),"")</f>
        <v/>
      </c>
      <c r="AL244" s="202" t="str">
        <f ca="1">IF(AND(ISNUMBER($A244),ISNUMBER(AL$1)),IF(OFFSET(CountryData!$A$1,'Quality check'!$A244-1,'Quality check'!AL$1-1)=0,"",OFFSET(CountryData!$A$1,'Quality check'!$A244-1,'Quality check'!AL$1-1)),"")</f>
        <v/>
      </c>
      <c r="AM244" s="202" t="str">
        <f ca="1">IF(AND(ISNUMBER($A244),ISNUMBER(AM$1)),IF(OFFSET(CountryData!$A$1,'Quality check'!$A244-1,'Quality check'!AM$1-1)=0,"",OFFSET(CountryData!$A$1,'Quality check'!$A244-1,'Quality check'!AM$1-1)),"")</f>
        <v/>
      </c>
      <c r="AN244" s="202" t="str">
        <f ca="1">IF(AND(ISNUMBER($A244),ISNUMBER(AN$1)),IF(OFFSET(CountryData!$A$1,'Quality check'!$A244-1,'Quality check'!AN$1-1)=0,"",OFFSET(CountryData!$A$1,'Quality check'!$A244-1,'Quality check'!AN$1-1)),"")</f>
        <v/>
      </c>
      <c r="AO244" s="203" t="str">
        <f ca="1">IF(AND(ISNUMBER($A244),ISNUMBER(AO$1)),IF(OFFSET(CountryData!$A$1,'Quality check'!$A244-1,'Quality check'!AO$1-1)=0,"",OFFSET(CountryData!$A$1,'Quality check'!$A244-1,'Quality check'!AO$1-1)),"")</f>
        <v/>
      </c>
      <c r="AP244" s="203" t="str">
        <f ca="1">IF(AND(ISNUMBER($A244),ISNUMBER(AP$1)),IF(OFFSET(CountryData!$A$1,'Quality check'!$A244-1,'Quality check'!AP$1-1)=0,"",OFFSET(CountryData!$A$1,'Quality check'!$A244-1,'Quality check'!AP$1-1)),"")</f>
        <v/>
      </c>
      <c r="AQ244" s="202" t="str">
        <f ca="1">IF(AND(ISNUMBER($A244),ISNUMBER(AQ$1)),IF(OFFSET(CountryData!$A$1,'Quality check'!$A244-1,'Quality check'!AQ$1-1)=0,"",OFFSET(CountryData!$A$1,'Quality check'!$A244-1,'Quality check'!AQ$1-1)),"")</f>
        <v/>
      </c>
      <c r="AR244" s="202" t="str">
        <f ca="1">IF(AND(ISNUMBER($A244),ISNUMBER(AR$1)),IF(OFFSET(CountryData!$A$1,'Quality check'!$A244-1,'Quality check'!AR$1-1)=0,"",OFFSET(CountryData!$A$1,'Quality check'!$A244-1,'Quality check'!AR$1-1)),"")</f>
        <v/>
      </c>
      <c r="AS244" s="202" t="str">
        <f ca="1">IF(AND(ISNUMBER($A244),ISNUMBER(AS$1)),IF(OFFSET(CountryData!$A$1,'Quality check'!$A244-1,'Quality check'!AS$1-1)=0,"",OFFSET(CountryData!$A$1,'Quality check'!$A244-1,'Quality check'!AS$1-1)),"")</f>
        <v/>
      </c>
      <c r="AT244" s="202" t="str">
        <f ca="1">IF(AND(ISNUMBER($A244),ISNUMBER(AT$1)),IF(OFFSET(CountryData!$A$1,'Quality check'!$A244-1,'Quality check'!AT$1-1)=0,"",OFFSET(CountryData!$A$1,'Quality check'!$A244-1,'Quality check'!AT$1-1)),"")</f>
        <v/>
      </c>
      <c r="AU244" s="202" t="str">
        <f ca="1">IF(AND(ISNUMBER($A244),ISNUMBER(AU$1)),IF(OFFSET(CountryData!$A$1,'Quality check'!$A244-1,'Quality check'!AU$1-1)=0,"",OFFSET(CountryData!$A$1,'Quality check'!$A244-1,'Quality check'!AU$1-1)),"")</f>
        <v/>
      </c>
      <c r="AV244" s="202" t="str">
        <f ca="1">IF(AND(ISNUMBER($A244),ISNUMBER(AV$1)),IF(OFFSET(CountryData!$A$1,'Quality check'!$A244-1,'Quality check'!AV$1-1)=0,"",OFFSET(CountryData!$A$1,'Quality check'!$A244-1,'Quality check'!AV$1-1)),"")</f>
        <v/>
      </c>
      <c r="AW244" s="203" t="str">
        <f ca="1">IF(AND(ISNUMBER($A244),ISNUMBER(AW$1)),IF(OFFSET(CountryData!$A$1,'Quality check'!$A244-1,'Quality check'!AW$1-1)=0,"",OFFSET(CountryData!$A$1,'Quality check'!$A244-1,'Quality check'!AW$1-1)),"")</f>
        <v/>
      </c>
      <c r="AX244" s="203" t="str">
        <f ca="1">IF(AND(ISNUMBER($A244),ISNUMBER(AX$1)),IF(OFFSET(CountryData!$A$1,'Quality check'!$A244-1,'Quality check'!AX$1-1)=0,"",OFFSET(CountryData!$A$1,'Quality check'!$A244-1,'Quality check'!AX$1-1)),"")</f>
        <v/>
      </c>
      <c r="AY244" s="202" t="str">
        <f ca="1">IF(AND(ISNUMBER($A244),ISNUMBER(AY$1)),IF(OFFSET(CountryData!$A$1,'Quality check'!$A244-1,'Quality check'!AY$1-1)=0,"",OFFSET(CountryData!$A$1,'Quality check'!$A244-1,'Quality check'!AY$1-1)),"")</f>
        <v/>
      </c>
      <c r="AZ244" s="202" t="str">
        <f ca="1">IF(AND(ISNUMBER($A244),ISNUMBER(AZ$1)),IF(OFFSET(CountryData!$A$1,'Quality check'!$A244-1,'Quality check'!AZ$1-1)=0,"",OFFSET(CountryData!$A$1,'Quality check'!$A244-1,'Quality check'!AZ$1-1)),"")</f>
        <v/>
      </c>
      <c r="BA244" s="202" t="str">
        <f ca="1">IF(AND(ISNUMBER($A244),ISNUMBER(BA$1)),IF(OFFSET(CountryData!$A$1,'Quality check'!$A244-1,'Quality check'!BA$1-1)=0,"",OFFSET(CountryData!$A$1,'Quality check'!$A244-1,'Quality check'!BA$1-1)),"")</f>
        <v/>
      </c>
      <c r="BB244" s="202" t="str">
        <f ca="1">IF(AND(ISNUMBER($A244),ISNUMBER(BB$1)),IF(OFFSET(CountryData!$A$1,'Quality check'!$A244-1,'Quality check'!BB$1-1)=0,"",OFFSET(CountryData!$A$1,'Quality check'!$A244-1,'Quality check'!BB$1-1)),"")</f>
        <v/>
      </c>
      <c r="BC244" s="202" t="str">
        <f ca="1">IF(AND(ISNUMBER($A244),ISNUMBER(BC$1)),IF(OFFSET(CountryData!$A$1,'Quality check'!$A244-1,'Quality check'!BC$1-1)=0,"",OFFSET(CountryData!$A$1,'Quality check'!$A244-1,'Quality check'!BC$1-1)),"")</f>
        <v/>
      </c>
      <c r="BD244" s="313" t="str">
        <f ca="1">IF(AND(ISNUMBER($A244),ISNUMBER(BD$1)),IF(OFFSET(CountryData!$A$1,'Quality check'!$A244-1,'Quality check'!BD$1-1)=0,"",OFFSET(CountryData!$A$1,'Quality check'!$A244-1,'Quality check'!BD$1-1)),"")</f>
        <v/>
      </c>
      <c r="BE244" s="313" t="str">
        <f ca="1">IF(AND(ISNUMBER($A244),ISNUMBER(BE$1)),IF(OFFSET(CountryData!$A$1,'Quality check'!$A244-1,'Quality check'!BE$1-1)=0,"",OFFSET(CountryData!$A$1,'Quality check'!$A244-1,'Quality check'!BE$1-1)),"")</f>
        <v/>
      </c>
      <c r="BF244" s="313" t="str">
        <f ca="1">IF(AND(ISNUMBER($A244),ISNUMBER(BF$1)),IF(OFFSET(CountryData!$A$1,'Quality check'!$A244-1,'Quality check'!BF$1-1)=0,"",OFFSET(CountryData!$A$1,'Quality check'!$A244-1,'Quality check'!BF$1-1)),"")</f>
        <v/>
      </c>
      <c r="BG244" s="203" t="str">
        <f ca="1">IF(AND(ISNUMBER($A244),ISNUMBER(BG$1)),IF(OFFSET(CountryData!$A$1,'Quality check'!$A244-1,'Quality check'!BG$1-1)=0,"",OFFSET(CountryData!$A$1,'Quality check'!$A244-1,'Quality check'!BG$1-1)),"")</f>
        <v/>
      </c>
      <c r="BH244" s="202" t="str">
        <f ca="1">IF(AND(ISNUMBER($A244),ISNUMBER(BH$1)),IF(OFFSET(CountryData!$A$1,'Quality check'!$A244-1,'Quality check'!BH$1-1)=0,"",OFFSET(CountryData!$A$1,'Quality check'!$A244-1,'Quality check'!BH$1-1)),"")</f>
        <v/>
      </c>
      <c r="BI244" s="203" t="str">
        <f ca="1">IF(AND(ISNUMBER($A244),ISNUMBER(BI$1)),IF(OFFSET(CountryData!$A$1,'Quality check'!$A244-1,'Quality check'!BI$1-1)=0,"",OFFSET(CountryData!$A$1,'Quality check'!$A244-1,'Quality check'!BI$1-1)),"")</f>
        <v/>
      </c>
      <c r="BJ244" s="202" t="str">
        <f ca="1">IF(AND(ISNUMBER($A244),ISNUMBER(BJ$1)),IF(OFFSET(CountryData!$A$1,'Quality check'!$A244-1,'Quality check'!BJ$1-1)=0,"",OFFSET(CountryData!$A$1,'Quality check'!$A244-1,'Quality check'!BJ$1-1)),"")</f>
        <v/>
      </c>
      <c r="BK244" s="202" t="str">
        <f ca="1">IF(AND(ISNUMBER($A244),ISNUMBER(BK$1)),IF(OFFSET(CountryData!$A$1,'Quality check'!$A244-1,'Quality check'!BK$1-1)=0,"",OFFSET(CountryData!$A$1,'Quality check'!$A244-1,'Quality check'!BK$1-1)),"")</f>
        <v/>
      </c>
      <c r="BL244" s="308" t="str">
        <f ca="1">IF(AND(ISNUMBER($A244),ISNUMBER(BL$1)),IF(OFFSET(CountryData!$A$1,'Quality check'!$A244-1,'Quality check'!BL$1-1)=0,"",OFFSET(CountryData!$A$1,'Quality check'!$A244-1,'Quality check'!BL$1-1)),"")</f>
        <v/>
      </c>
      <c r="BM244" s="308" t="str">
        <f ca="1">IF(AND(ISNUMBER($A244),ISNUMBER(BM$1)),IF(OFFSET(CountryData!$A$1,'Quality check'!$A244-1,'Quality check'!BM$1-1)=0,"",OFFSET(CountryData!$A$1,'Quality check'!$A244-1,'Quality check'!BM$1-1)),"")</f>
        <v/>
      </c>
      <c r="BN244" s="308" t="str">
        <f ca="1">IF(AND(ISNUMBER($A244),ISNUMBER(BN$1)),IF(OFFSET(CountryData!$A$1,'Quality check'!$A244-1,'Quality check'!BN$1-1)=0,"",OFFSET(CountryData!$A$1,'Quality check'!$A244-1,'Quality check'!BN$1-1)),"")</f>
        <v/>
      </c>
      <c r="BO244" s="308" t="str">
        <f ca="1">IF(AND(ISNUMBER($A244),ISNUMBER(BO$1)),IF(OFFSET(CountryData!$A$1,'Quality check'!$A244-1,'Quality check'!BO$1-1)=0,"",OFFSET(CountryData!$A$1,'Quality check'!$A244-1,'Quality check'!BO$1-1)),"")</f>
        <v/>
      </c>
      <c r="BP244" s="308" t="str">
        <f ca="1">IF(AND(ISNUMBER($A244),ISNUMBER(BP$1)),IF(OFFSET(CountryData!$A$1,'Quality check'!$A244-1,'Quality check'!BP$1-1)=0,"",OFFSET(CountryData!$A$1,'Quality check'!$A244-1,'Quality check'!BP$1-1)),"")</f>
        <v/>
      </c>
      <c r="BQ244" s="308" t="str">
        <f ca="1">IF(AND(ISNUMBER($A244),ISNUMBER(BQ$1)),IF(OFFSET(CountryData!$A$1,'Quality check'!$A244-1,'Quality check'!BQ$1-1)=0,"",OFFSET(CountryData!$A$1,'Quality check'!$A244-1,'Quality check'!BQ$1-1)),"")</f>
        <v/>
      </c>
      <c r="BR244" s="308" t="str">
        <f ca="1">IF(AND(ISNUMBER($A244),ISNUMBER(BR$1)),IF(OFFSET(CountryData!$A$1,'Quality check'!$A244-1,'Quality check'!BR$1-1)=0,"",OFFSET(CountryData!$A$1,'Quality check'!$A244-1,'Quality check'!BR$1-1)),"")</f>
        <v/>
      </c>
      <c r="BS244" s="308" t="str">
        <f ca="1">IF(AND(ISNUMBER($A244),ISNUMBER(BS$1)),IF(OFFSET(CountryData!$A$1,'Quality check'!$A244-1,'Quality check'!BS$1-1)=0,"",OFFSET(CountryData!$A$1,'Quality check'!$A244-1,'Quality check'!BS$1-1)),"")</f>
        <v/>
      </c>
      <c r="BT244" s="308" t="str">
        <f ca="1">IF(AND(ISNUMBER($A244),ISNUMBER(BT$1)),IF(OFFSET(CountryData!$A$1,'Quality check'!$A244-1,'Quality check'!BT$1-1)=0,"",OFFSET(CountryData!$A$1,'Quality check'!$A244-1,'Quality check'!BT$1-1)),"")</f>
        <v/>
      </c>
      <c r="BU244" s="308" t="str">
        <f ca="1">IF(AND(ISNUMBER($A244),ISNUMBER(BU$1)),IF(OFFSET(CountryData!$A$1,'Quality check'!$A244-1,'Quality check'!BU$1-1)=0,"",OFFSET(CountryData!$A$1,'Quality check'!$A244-1,'Quality check'!BU$1-1)),"")</f>
        <v/>
      </c>
      <c r="BV244" s="308" t="str">
        <f ca="1">IF(AND(ISNUMBER($A244),ISNUMBER(BV$1)),IF(OFFSET(CountryData!$A$1,'Quality check'!$A244-1,'Quality check'!BV$1-1)=0,"",OFFSET(CountryData!$A$1,'Quality check'!$A244-1,'Quality check'!BV$1-1)),"")</f>
        <v/>
      </c>
      <c r="BW244" s="308" t="str">
        <f ca="1">IF(AND(ISNUMBER($A244),ISNUMBER(BW$1)),IF(OFFSET(CountryData!$A$1,'Quality check'!$A244-1,'Quality check'!BW$1-1)=0,"",OFFSET(CountryData!$A$1,'Quality check'!$A244-1,'Quality check'!BW$1-1)),"")</f>
        <v/>
      </c>
      <c r="BX244" s="202" t="str">
        <f ca="1">IF(AND(ISNUMBER($A244),ISNUMBER(BX$1)),IF(OFFSET(CountryData!$A$1,'Quality check'!$A244-1,'Quality check'!BX$1-1)=0,"",OFFSET(CountryData!$A$1,'Quality check'!$A244-1,'Quality check'!BX$1-1)),"")</f>
        <v/>
      </c>
      <c r="BY244" s="308" t="str">
        <f ca="1">IF(AND(ISNUMBER($A244),ISNUMBER(BY$1)),IF(OFFSET(CountryData!$A$1,'Quality check'!$A244-1,'Quality check'!BY$1-1)=0,"",OFFSET(CountryData!$A$1,'Quality check'!$A244-1,'Quality check'!BY$1-1)),"")</f>
        <v/>
      </c>
      <c r="BZ244" s="308" t="str">
        <f ca="1">IF(AND(ISNUMBER($A244),ISNUMBER(BZ$1)),IF(OFFSET(CountryData!$A$1,'Quality check'!$A244-1,'Quality check'!BZ$1-1)=0,"",OFFSET(CountryData!$A$1,'Quality check'!$A244-1,'Quality check'!BZ$1-1)),"")</f>
        <v/>
      </c>
      <c r="CA244" s="308" t="str">
        <f ca="1">IF(AND(ISNUMBER($A244),ISNUMBER(CA$1)),IF(OFFSET(CountryData!$A$1,'Quality check'!$A244-1,'Quality check'!CA$1-1)=0,"",OFFSET(CountryData!$A$1,'Quality check'!$A244-1,'Quality check'!CA$1-1)),"")</f>
        <v/>
      </c>
      <c r="CB244" s="308" t="str">
        <f ca="1">IF(AND(ISNUMBER($A244),ISNUMBER(CB$1)),IF(OFFSET(CountryData!$A$1,'Quality check'!$A244-1,'Quality check'!CB$1-1)=0,"",OFFSET(CountryData!$A$1,'Quality check'!$A244-1,'Quality check'!CB$1-1)),"")</f>
        <v/>
      </c>
      <c r="CC244" s="308" t="str">
        <f ca="1">IF(AND(ISNUMBER($A244),ISNUMBER(CC$1)),IF(OFFSET(CountryData!$A$1,'Quality check'!$A244-1,'Quality check'!CC$1-1)=0,"",OFFSET(CountryData!$A$1,'Quality check'!$A244-1,'Quality check'!CC$1-1)),"")</f>
        <v/>
      </c>
      <c r="CD244" s="308" t="str">
        <f ca="1">IF(AND(ISNUMBER($A244),ISNUMBER(CD$1)),IF(OFFSET(CountryData!$A$1,'Quality check'!$A244-1,'Quality check'!CD$1-1)=0,"",OFFSET(CountryData!$A$1,'Quality check'!$A244-1,'Quality check'!CD$1-1)),"")</f>
        <v/>
      </c>
      <c r="CE244" s="308" t="str">
        <f ca="1">IF(AND(ISNUMBER($A244),ISNUMBER(CE$1)),IF(OFFSET(CountryData!$A$1,'Quality check'!$A244-1,'Quality check'!CE$1-1)=0,"",OFFSET(CountryData!$A$1,'Quality check'!$A244-1,'Quality check'!CE$1-1)),"")</f>
        <v/>
      </c>
      <c r="CF244" s="308" t="str">
        <f ca="1">IF(AND(ISNUMBER($A244),ISNUMBER(CF$1)),IF(OFFSET(CountryData!$A$1,'Quality check'!$A244-1,'Quality check'!CF$1-1)=0,"",OFFSET(CountryData!$A$1,'Quality check'!$A244-1,'Quality check'!CF$1-1)),"")</f>
        <v/>
      </c>
      <c r="CG244" s="308" t="str">
        <f ca="1">IF(AND(ISNUMBER($A244),ISNUMBER(CG$1)),IF(OFFSET(CountryData!$A$1,'Quality check'!$A244-1,'Quality check'!CG$1-1)=0,"",OFFSET(CountryData!$A$1,'Quality check'!$A244-1,'Quality check'!CG$1-1)),"")</f>
        <v/>
      </c>
      <c r="CH244" s="308" t="str">
        <f ca="1">IF(AND(ISNUMBER($A244),ISNUMBER(CH$1)),IF(OFFSET(CountryData!$A$1,'Quality check'!$A244-1,'Quality check'!CH$1-1)=0,"",OFFSET(CountryData!$A$1,'Quality check'!$A244-1,'Quality check'!CH$1-1)),"")</f>
        <v/>
      </c>
      <c r="CI244" s="308" t="str">
        <f ca="1">IF(AND(ISNUMBER($A244),ISNUMBER(CI$1)),IF(OFFSET(CountryData!$A$1,'Quality check'!$A244-1,'Quality check'!CI$1-1)=0,"",OFFSET(CountryData!$A$1,'Quality check'!$A244-1,'Quality check'!CI$1-1)),"")</f>
        <v/>
      </c>
      <c r="CJ244" s="308" t="str">
        <f ca="1">IF(AND(ISNUMBER($A244),ISNUMBER(CJ$1)),IF(OFFSET(CountryData!$A$1,'Quality check'!$A244-1,'Quality check'!CJ$1-1)=0,"",OFFSET(CountryData!$A$1,'Quality check'!$A244-1,'Quality check'!CJ$1-1)),"")</f>
        <v/>
      </c>
      <c r="CK244" s="202" t="str">
        <f ca="1">IF(AND(ISNUMBER($A244),ISNUMBER(CK$1)),IF(OFFSET(CountryData!$A$1,'Quality check'!$A244-1,'Quality check'!CK$1-1)=0,"",OFFSET(CountryData!$A$1,'Quality check'!$A244-1,'Quality check'!CK$1-1)),"")</f>
        <v/>
      </c>
      <c r="CL244" s="308" t="str">
        <f ca="1">IF(AND(ISNUMBER($A244),ISNUMBER(CL$1)),IF(OFFSET(CountryData!$A$1,'Quality check'!$A244-1,'Quality check'!CL$1-1)=0,"",OFFSET(CountryData!$A$1,'Quality check'!$A244-1,'Quality check'!CL$1-1)),"")</f>
        <v/>
      </c>
      <c r="CM244" s="308" t="str">
        <f ca="1">IF(AND(ISNUMBER($A244),ISNUMBER(CM$1)),IF(OFFSET(CountryData!$A$1,'Quality check'!$A244-1,'Quality check'!CM$1-1)=0,"",OFFSET(CountryData!$A$1,'Quality check'!$A244-1,'Quality check'!CM$1-1)),"")</f>
        <v/>
      </c>
      <c r="CN244" s="308" t="str">
        <f ca="1">IF(AND(ISNUMBER($A244),ISNUMBER(CN$1)),IF(OFFSET(CountryData!$A$1,'Quality check'!$A244-1,'Quality check'!CN$1-1)=0,"",OFFSET(CountryData!$A$1,'Quality check'!$A244-1,'Quality check'!CN$1-1)),"")</f>
        <v/>
      </c>
      <c r="CO244" s="308" t="str">
        <f ca="1">IF(AND(ISNUMBER($A244),ISNUMBER(CO$1)),IF(OFFSET(CountryData!$A$1,'Quality check'!$A244-1,'Quality check'!CO$1-1)=0,"",OFFSET(CountryData!$A$1,'Quality check'!$A244-1,'Quality check'!CO$1-1)),"")</f>
        <v/>
      </c>
      <c r="CP244" s="308" t="str">
        <f ca="1">IF(AND(ISNUMBER($A244),ISNUMBER(CP$1)),IF(OFFSET(CountryData!$A$1,'Quality check'!$A244-1,'Quality check'!CP$1-1)=0,"",OFFSET(CountryData!$A$1,'Quality check'!$A244-1,'Quality check'!CP$1-1)),"")</f>
        <v/>
      </c>
      <c r="CQ244" s="308" t="str">
        <f ca="1">IF(AND(ISNUMBER($A244),ISNUMBER(CQ$1)),IF(OFFSET(CountryData!$A$1,'Quality check'!$A244-1,'Quality check'!CQ$1-1)=0,"",OFFSET(CountryData!$A$1,'Quality check'!$A244-1,'Quality check'!CQ$1-1)),"")</f>
        <v/>
      </c>
      <c r="CR244" s="203" t="str">
        <f ca="1">IF(AND(ISNUMBER($A244),ISNUMBER(CR$1)),IF(OFFSET(CountryData!$A$1,'Quality check'!$A244-1,'Quality check'!CR$1-1)=0,"",OFFSET(CountryData!$A$1,'Quality check'!$A244-1,'Quality check'!CR$1-1)),"")</f>
        <v/>
      </c>
      <c r="CS244" s="203" t="str">
        <f ca="1">IF(AND(ISNUMBER($A244),ISNUMBER(CS$1)),IF(OFFSET(CountryData!$A$1,'Quality check'!$A244-1,'Quality check'!CS$1-1)=0,"",OFFSET(CountryData!$A$1,'Quality check'!$A244-1,'Quality check'!CS$1-1)),"")</f>
        <v/>
      </c>
      <c r="CT244" s="203" t="str">
        <f ca="1">IF(AND(ISNUMBER($A244),ISNUMBER(CT$1)),IF(OFFSET(CountryData!$A$1,'Quality check'!$A244-1,'Quality check'!CT$1-1)=0,"",OFFSET(CountryData!$A$1,'Quality check'!$A244-1,'Quality check'!CT$1-1)),"")</f>
        <v/>
      </c>
      <c r="CU244" s="203" t="str">
        <f ca="1">IF(AND(ISNUMBER($A244),ISNUMBER(CU$1)),IF(OFFSET(CountryData!$A$1,'Quality check'!$A244-1,'Quality check'!CU$1-1)=0,"",OFFSET(CountryData!$A$1,'Quality check'!$A244-1,'Quality check'!CU$1-1)),"")</f>
        <v/>
      </c>
      <c r="CV244" s="203" t="str">
        <f ca="1">IF(AND(ISNUMBER($A244),ISNUMBER(CV$1)),IF(OFFSET(CountryData!$A$1,'Quality check'!$A244-1,'Quality check'!CV$1-1)=0,"",OFFSET(CountryData!$A$1,'Quality check'!$A244-1,'Quality check'!CV$1-1)),"")</f>
        <v/>
      </c>
      <c r="CW244" s="203" t="str">
        <f ca="1">IF(AND(ISNUMBER($A244),ISNUMBER(CW$1)),IF(OFFSET(CountryData!$A$1,'Quality check'!$A244-1,'Quality check'!CW$1-1)=0,"",OFFSET(CountryData!$A$1,'Quality check'!$A244-1,'Quality check'!CW$1-1)),"")</f>
        <v/>
      </c>
      <c r="CX244" s="203" t="str">
        <f ca="1">IF(AND(ISNUMBER($A244),ISNUMBER(CX$1)),IF(OFFSET(CountryData!$A$1,'Quality check'!$A244-1,'Quality check'!CX$1-1)=0,"",OFFSET(CountryData!$A$1,'Quality check'!$A244-1,'Quality check'!CX$1-1)),"")</f>
        <v/>
      </c>
      <c r="CY244" s="203" t="str">
        <f ca="1">IF(AND(ISNUMBER($A244),ISNUMBER(CY$1)),IF(OFFSET(CountryData!$A$1,'Quality check'!$A244-1,'Quality check'!CY$1-1)=0,"",OFFSET(CountryData!$A$1,'Quality check'!$A244-1,'Quality check'!CY$1-1)),"")</f>
        <v/>
      </c>
      <c r="CZ244" s="308" t="str">
        <f ca="1">IF(AND(ISNUMBER($A244),ISNUMBER(CZ$1)),IF(OFFSET(CountryData!$A$1,'Quality check'!$A244-1,'Quality check'!CZ$1-1)=0,"",OFFSET(CountryData!$A$1,'Quality check'!$A244-1,'Quality check'!CZ$1-1)),"")</f>
        <v/>
      </c>
      <c r="DA244" s="308" t="str">
        <f ca="1">IF(AND(ISNUMBER($A244),ISNUMBER(DA$1)),IF(OFFSET(CountryData!$A$1,'Quality check'!$A244-1,'Quality check'!DA$1-1)=0,"",OFFSET(CountryData!$A$1,'Quality check'!$A244-1,'Quality check'!DA$1-1)),"")</f>
        <v/>
      </c>
      <c r="DB244" s="202" t="str">
        <f ca="1">IF(AND(ISNUMBER($A244),ISNUMBER(DB$1)),IF(OFFSET(CountryData!$A$1,'Quality check'!$A244-1,'Quality check'!DB$1-1)=0,"",OFFSET(CountryData!$A$1,'Quality check'!$A244-1,'Quality check'!DB$1-1)),"")</f>
        <v/>
      </c>
      <c r="DC244" s="308" t="str">
        <f ca="1">IF(AND(ISNUMBER($A244),ISNUMBER(DC$1)),IF(OFFSET(CountryData!$A$1,'Quality check'!$A244-1,'Quality check'!DC$1-1)=0,"",OFFSET(CountryData!$A$1,'Quality check'!$A244-1,'Quality check'!DC$1-1)),"")</f>
        <v/>
      </c>
      <c r="DD244" s="308" t="str">
        <f ca="1">IF(AND(ISNUMBER($A244),ISNUMBER(DD$1)),IF(OFFSET(CountryData!$A$1,'Quality check'!$A244-1,'Quality check'!DD$1-1)=0,"",OFFSET(CountryData!$A$1,'Quality check'!$A244-1,'Quality check'!DD$1-1)),"")</f>
        <v/>
      </c>
      <c r="DE244" s="202" t="str">
        <f ca="1">IF(AND(ISNUMBER($A244),ISNUMBER(DE$1)),IF(OFFSET(CountryData!$A$1,'Quality check'!$A244-1,'Quality check'!DE$1-1)=0,"",OFFSET(CountryData!$A$1,'Quality check'!$A244-1,'Quality check'!DE$1-1)),"")</f>
        <v/>
      </c>
      <c r="DF244" s="203" t="str">
        <f ca="1">IF(AND(ISNUMBER($A244),ISNUMBER(DF$1)),IF(OFFSET(CountryData!$A$1,'Quality check'!$A244-1,'Quality check'!DF$1-1)=0,"",OFFSET(CountryData!$A$1,'Quality check'!$A244-1,'Quality check'!DF$1-1)),"")</f>
        <v/>
      </c>
      <c r="DG244" s="308" t="str">
        <f ca="1">IF(AND(ISNUMBER($A244),ISNUMBER(DG$1)),IF(OFFSET(CountryData!$A$1,'Quality check'!$A244-1,'Quality check'!DG$1-1)=0,"",OFFSET(CountryData!$A$1,'Quality check'!$A244-1,'Quality check'!DG$1-1)),"")</f>
        <v/>
      </c>
      <c r="DH244" s="203" t="str">
        <f ca="1">IF(AND(ISNUMBER($A244),ISNUMBER(DH$1)),IF(OFFSET(CountryData!$A$1,'Quality check'!$A244-1,'Quality check'!DH$1-1)=0,"",OFFSET(CountryData!$A$1,'Quality check'!$A244-1,'Quality check'!DH$1-1)),"")</f>
        <v/>
      </c>
      <c r="DI244" s="308" t="str">
        <f ca="1">IF(AND(ISNUMBER($A244),ISNUMBER(DI$1)),IF(OFFSET(CountryData!$A$1,'Quality check'!$A244-1,'Quality check'!DI$1-1)=0,"",OFFSET(CountryData!$A$1,'Quality check'!$A244-1,'Quality check'!DI$1-1)),"")</f>
        <v/>
      </c>
      <c r="DJ244" s="308" t="str">
        <f ca="1">IF(AND(ISNUMBER($A244),ISNUMBER(DJ$1)),IF(OFFSET(CountryData!$A$1,'Quality check'!$A244-1,'Quality check'!DJ$1-1)=0,"",OFFSET(CountryData!$A$1,'Quality check'!$A244-1,'Quality check'!DJ$1-1)),"")</f>
        <v/>
      </c>
      <c r="DK244" s="203" t="str">
        <f ca="1">IF(AND(ISNUMBER($A244),ISNUMBER(DK$1)),IF(OFFSET(CountryData!$A$1,'Quality check'!$A244-1,'Quality check'!DK$1-1)=0,"",OFFSET(CountryData!$A$1,'Quality check'!$A244-1,'Quality check'!DK$1-1)),"")</f>
        <v/>
      </c>
      <c r="DL244" s="203" t="str">
        <f ca="1">IF(AND(ISNUMBER($A244),ISNUMBER(DL$1)),IF(OFFSET(CountryData!$A$1,'Quality check'!$A244-1,'Quality check'!DL$1-1)=0,"",OFFSET(CountryData!$A$1,'Quality check'!$A244-1,'Quality check'!DL$1-1)),"")</f>
        <v/>
      </c>
      <c r="DM244" s="203" t="str">
        <f ca="1">IF(AND(ISNUMBER($A244),ISNUMBER(DM$1)),IF(OFFSET(CountryData!$A$1,'Quality check'!$A244-1,'Quality check'!DM$1-1)=0,"",OFFSET(CountryData!$A$1,'Quality check'!$A244-1,'Quality check'!DM$1-1)),"")</f>
        <v/>
      </c>
      <c r="DN244" s="203" t="str">
        <f ca="1">IF(AND(ISNUMBER($A244),ISNUMBER(DN$1)),IF(OFFSET(CountryData!$A$1,'Quality check'!$A244-1,'Quality check'!DN$1-1)=0,"",OFFSET(CountryData!$A$1,'Quality check'!$A244-1,'Quality check'!DN$1-1)),"")</f>
        <v/>
      </c>
      <c r="DO244" t="str">
        <f ca="1">IF(AND(ISNUMBER($A244),ISNUMBER(DO$1)),IF(OFFSET(CountryData!$A$1,'Quality check'!$A244-1,'Quality check'!DO$1-1)=0,"",OFFSET(CountryData!$A$1,'Quality check'!$A244-1,'Quality check'!DO$1-1)),"")</f>
        <v/>
      </c>
      <c r="DP244" t="str">
        <f ca="1">IF(AND(ISNUMBER($A244),ISNUMBER(DP$1)),IF(OFFSET(CountryData!$A$1,'Quality check'!$A244-1,'Quality check'!DP$1-1)=0,"",OFFSET(CountryData!$A$1,'Quality check'!$A244-1,'Quality check'!DP$1-1)),"")</f>
        <v/>
      </c>
      <c r="EF244" t="str">
        <f t="shared" si="20"/>
        <v/>
      </c>
      <c r="EG244" t="str">
        <f t="shared" si="21"/>
        <v/>
      </c>
      <c r="EH244" t="str">
        <f t="shared" si="19"/>
        <v/>
      </c>
    </row>
    <row r="245" spans="1:138" x14ac:dyDescent="0.25">
      <c r="A245" s="114" t="str">
        <f>IF(ISNUMBER(MATCH(C245,CountryData!$EM:$EM,0)),MATCH(C245,CountryData!$EM:$EM,0),"")</f>
        <v/>
      </c>
      <c r="D245" s="201"/>
      <c r="F245" s="203" t="str">
        <f ca="1">IF(AND(ISNUMBER($A245),ISNUMBER(F$1)),IF(OFFSET(CountryData!$A$1,'Quality check'!$A245-1,'Quality check'!F$1-1)=0,"",OFFSET(CountryData!$A$1,'Quality check'!$A245-1,'Quality check'!F$1-1)),"")</f>
        <v/>
      </c>
      <c r="G245" s="203" t="str">
        <f ca="1">IF(AND(ISNUMBER($A245),ISNUMBER(G$1)),IF(OFFSET(CountryData!$A$1,'Quality check'!$A245-1,'Quality check'!G$1-1)=0,"",OFFSET(CountryData!$A$1,'Quality check'!$A245-1,'Quality check'!G$1-1)),"")</f>
        <v/>
      </c>
      <c r="H245" s="202" t="str">
        <f ca="1">IF(AND(ISNUMBER($A245),ISNUMBER(H$1)),IF(OFFSET(CountryData!$A$1,'Quality check'!$A245-1,'Quality check'!H$1-1)=0,"",OFFSET(CountryData!$A$1,'Quality check'!$A245-1,'Quality check'!H$1-1)),"")</f>
        <v/>
      </c>
      <c r="I245" s="202" t="str">
        <f ca="1">IF(AND(ISNUMBER($A245),ISNUMBER(I$1)),IF(OFFSET(CountryData!$A$1,'Quality check'!$A245-1,'Quality check'!I$1-1)=0,"",OFFSET(CountryData!$A$1,'Quality check'!$A245-1,'Quality check'!I$1-1)),"")</f>
        <v/>
      </c>
      <c r="J245" s="203" t="str">
        <f ca="1">IF(AND(ISNUMBER($A245),ISNUMBER(J$1)),IF(OFFSET(CountryData!$A$1,'Quality check'!$A245-1,'Quality check'!J$1-1)=0,"",OFFSET(CountryData!$A$1,'Quality check'!$A245-1,'Quality check'!J$1-1)),"")</f>
        <v/>
      </c>
      <c r="K245" s="203" t="str">
        <f ca="1">IF(AND(ISNUMBER($A245),ISNUMBER(K$1)),IF(OFFSET(CountryData!$A$1,'Quality check'!$A245-1,'Quality check'!K$1-1)=0,"",OFFSET(CountryData!$A$1,'Quality check'!$A245-1,'Quality check'!K$1-1)),"")</f>
        <v/>
      </c>
      <c r="L245" s="203" t="str">
        <f ca="1">IF(AND(ISNUMBER($A245),ISNUMBER(L$1)),IF(OFFSET(CountryData!$A$1,'Quality check'!$A245-1,'Quality check'!L$1-1)=0,"",OFFSET(CountryData!$A$1,'Quality check'!$A245-1,'Quality check'!L$1-1)),"")</f>
        <v/>
      </c>
      <c r="M245" s="203"/>
      <c r="N245" s="203"/>
      <c r="O245" s="203"/>
      <c r="P245" s="203"/>
      <c r="Q245" s="203"/>
      <c r="R245" s="203"/>
      <c r="S245" s="203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 t="str">
        <f ca="1">IF(AND(ISNUMBER($A245),ISNUMBER(AU$1)),IF(OFFSET(CountryData!$A$1,'Quality check'!$A245-1,'Quality check'!AU$1-1)=0,"",OFFSET(CountryData!$A$1,'Quality check'!$A245-1,'Quality check'!AU$1-1)),"")</f>
        <v/>
      </c>
      <c r="AV245" s="202" t="str">
        <f ca="1">IF(AND(ISNUMBER($A245),ISNUMBER(AV$1)),IF(OFFSET(CountryData!$A$1,'Quality check'!$A245-1,'Quality check'!AV$1-1)=0,"",OFFSET(CountryData!$A$1,'Quality check'!$A245-1,'Quality check'!AV$1-1)),"")</f>
        <v/>
      </c>
      <c r="AW245" s="202" t="str">
        <f ca="1">IF(AND(ISNUMBER($A245),ISNUMBER(AW$1)),IF(OFFSET(CountryData!$A$1,'Quality check'!$A245-1,'Quality check'!AW$1-1)=0,"",OFFSET(CountryData!$A$1,'Quality check'!$A245-1,'Quality check'!AW$1-1)),"")</f>
        <v/>
      </c>
      <c r="AX245" s="202" t="str">
        <f ca="1">IF(AND(ISNUMBER($A245),ISNUMBER(AX$1)),IF(OFFSET(CountryData!$A$1,'Quality check'!$A245-1,'Quality check'!AX$1-1)=0,"",OFFSET(CountryData!$A$1,'Quality check'!$A245-1,'Quality check'!AX$1-1)),"")</f>
        <v/>
      </c>
      <c r="AY245" s="202" t="str">
        <f ca="1">IF(AND(ISNUMBER($A245),ISNUMBER(AY$1)),IF(OFFSET(CountryData!$A$1,'Quality check'!$A245-1,'Quality check'!AY$1-1)=0,"",OFFSET(CountryData!$A$1,'Quality check'!$A245-1,'Quality check'!AY$1-1)),"")</f>
        <v/>
      </c>
      <c r="AZ245" s="202" t="str">
        <f ca="1">IF(AND(ISNUMBER($A245),ISNUMBER(AZ$1)),IF(OFFSET(CountryData!$A$1,'Quality check'!$A245-1,'Quality check'!AZ$1-1)=0,"",OFFSET(CountryData!$A$1,'Quality check'!$A245-1,'Quality check'!AZ$1-1)),"")</f>
        <v/>
      </c>
      <c r="BA245" s="202" t="str">
        <f ca="1">IF(AND(ISNUMBER($A245),ISNUMBER(BA$1)),IF(OFFSET(CountryData!$A$1,'Quality check'!$A245-1,'Quality check'!BA$1-1)=0,"",OFFSET(CountryData!$A$1,'Quality check'!$A245-1,'Quality check'!BA$1-1)),"")</f>
        <v/>
      </c>
      <c r="BB245" s="202" t="str">
        <f ca="1">IF(AND(ISNUMBER($A245),ISNUMBER(BB$1)),IF(OFFSET(CountryData!$A$1,'Quality check'!$A245-1,'Quality check'!BB$1-1)=0,"",OFFSET(CountryData!$A$1,'Quality check'!$A245-1,'Quality check'!BB$1-1)),"")</f>
        <v/>
      </c>
      <c r="BC245" s="202" t="str">
        <f ca="1">IF(AND(ISNUMBER($A245),ISNUMBER(BC$1)),IF(OFFSET(CountryData!$A$1,'Quality check'!$A245-1,'Quality check'!BC$1-1)=0,"",OFFSET(CountryData!$A$1,'Quality check'!$A245-1,'Quality check'!BC$1-1)),"")</f>
        <v/>
      </c>
      <c r="BD245" s="313" t="str">
        <f ca="1">IF(AND(ISNUMBER($A245),ISNUMBER(BD$1)),IF(OFFSET(CountryData!$A$1,'Quality check'!$A245-1,'Quality check'!BD$1-1)=0,"",OFFSET(CountryData!$A$1,'Quality check'!$A245-1,'Quality check'!BD$1-1)),"")</f>
        <v/>
      </c>
      <c r="BE245" s="313" t="str">
        <f ca="1">IF(AND(ISNUMBER($A245),ISNUMBER(BE$1)),IF(OFFSET(CountryData!$A$1,'Quality check'!$A245-1,'Quality check'!BE$1-1)=0,"",OFFSET(CountryData!$A$1,'Quality check'!$A245-1,'Quality check'!BE$1-1)),"")</f>
        <v/>
      </c>
      <c r="BF245" s="313" t="str">
        <f ca="1">IF(AND(ISNUMBER($A245),ISNUMBER(BF$1)),IF(OFFSET(CountryData!$A$1,'Quality check'!$A245-1,'Quality check'!BF$1-1)=0,"",OFFSET(CountryData!$A$1,'Quality check'!$A245-1,'Quality check'!BF$1-1)),"")</f>
        <v/>
      </c>
      <c r="BG245" s="202" t="str">
        <f ca="1">IF(AND(ISNUMBER($A245),ISNUMBER(BG$1)),IF(OFFSET(CountryData!$A$1,'Quality check'!$A245-1,'Quality check'!BG$1-1)=0,"",OFFSET(CountryData!$A$1,'Quality check'!$A245-1,'Quality check'!BG$1-1)),"")</f>
        <v/>
      </c>
      <c r="BH245" s="202" t="str">
        <f ca="1">IF(AND(ISNUMBER($A245),ISNUMBER(BH$1)),IF(OFFSET(CountryData!$A$1,'Quality check'!$A245-1,'Quality check'!BH$1-1)=0,"",OFFSET(CountryData!$A$1,'Quality check'!$A245-1,'Quality check'!BH$1-1)),"")</f>
        <v/>
      </c>
      <c r="BI245" s="203" t="str">
        <f ca="1">IF(AND(ISNUMBER($A245),ISNUMBER(BI$1)),IF(OFFSET(CountryData!$A$1,'Quality check'!$A245-1,'Quality check'!BI$1-1)=0,"",OFFSET(CountryData!$A$1,'Quality check'!$A245-1,'Quality check'!BI$1-1)),"")</f>
        <v/>
      </c>
      <c r="BJ245" s="202" t="str">
        <f ca="1">IF(AND(ISNUMBER($A245),ISNUMBER(BJ$1)),IF(OFFSET(CountryData!$A$1,'Quality check'!$A245-1,'Quality check'!BJ$1-1)=0,"",OFFSET(CountryData!$A$1,'Quality check'!$A245-1,'Quality check'!BJ$1-1)),"")</f>
        <v/>
      </c>
      <c r="BK245" s="202" t="str">
        <f ca="1">IF(AND(ISNUMBER($A245),ISNUMBER(BK$1)),IF(OFFSET(CountryData!$A$1,'Quality check'!$A245-1,'Quality check'!BK$1-1)=0,"",OFFSET(CountryData!$A$1,'Quality check'!$A245-1,'Quality check'!BK$1-1)),"")</f>
        <v/>
      </c>
      <c r="BL245" s="308" t="str">
        <f ca="1">IF(AND(ISNUMBER($A245),ISNUMBER(BL$1)),IF(OFFSET(CountryData!$A$1,'Quality check'!$A245-1,'Quality check'!BL$1-1)=0,"",OFFSET(CountryData!$A$1,'Quality check'!$A245-1,'Quality check'!BL$1-1)),"")</f>
        <v/>
      </c>
      <c r="BM245" s="308" t="str">
        <f ca="1">IF(AND(ISNUMBER($A245),ISNUMBER(BM$1)),IF(OFFSET(CountryData!$A$1,'Quality check'!$A245-1,'Quality check'!BM$1-1)=0,"",OFFSET(CountryData!$A$1,'Quality check'!$A245-1,'Quality check'!BM$1-1)),"")</f>
        <v/>
      </c>
      <c r="BN245" s="308" t="str">
        <f ca="1">IF(AND(ISNUMBER($A245),ISNUMBER(BN$1)),IF(OFFSET(CountryData!$A$1,'Quality check'!$A245-1,'Quality check'!BN$1-1)=0,"",OFFSET(CountryData!$A$1,'Quality check'!$A245-1,'Quality check'!BN$1-1)),"")</f>
        <v/>
      </c>
      <c r="BX245" s="202"/>
      <c r="CK245" s="202"/>
      <c r="CR245" s="203"/>
      <c r="CS245" s="203"/>
      <c r="CT245" s="203"/>
      <c r="CU245" s="203"/>
      <c r="CV245" s="203"/>
      <c r="CW245" s="203"/>
      <c r="CX245" s="203"/>
      <c r="CY245" s="203"/>
      <c r="DB245" s="202"/>
      <c r="DE245" s="202"/>
      <c r="DF245" s="203"/>
      <c r="DH245" s="203"/>
      <c r="DK245" s="203"/>
      <c r="DL245" s="203"/>
      <c r="DM245" s="203"/>
      <c r="DN245" s="203"/>
      <c r="EF245" s="201" t="str">
        <f t="shared" si="20"/>
        <v/>
      </c>
      <c r="EG245" s="201" t="str">
        <f t="shared" si="21"/>
        <v/>
      </c>
    </row>
    <row r="246" spans="1:138" x14ac:dyDescent="0.25">
      <c r="A246" s="114" t="str">
        <f>IF(ISNUMBER(MATCH(C246,CountryData!$EM:$EM,0)),MATCH(C246,CountryData!$EM:$EM,0),"")</f>
        <v/>
      </c>
    </row>
    <row r="247" spans="1:138" x14ac:dyDescent="0.25">
      <c r="A247" s="114" t="str">
        <f>IF(ISNUMBER(MATCH(C247,CountryData!$EM:$EM,0)),MATCH(C247,CountryData!$EM:$EM,0),"")</f>
        <v/>
      </c>
    </row>
    <row r="248" spans="1:138" x14ac:dyDescent="0.25">
      <c r="A248" s="114" t="str">
        <f>IF(ISNUMBER(MATCH(C248,CountryData!$EM:$EM,0)),MATCH(C248,CountryData!$EM:$EM,0),"")</f>
        <v/>
      </c>
    </row>
    <row r="249" spans="1:138" x14ac:dyDescent="0.25">
      <c r="A249" s="114" t="str">
        <f>IF(ISNUMBER(MATCH(C249,CountryData!$EM:$EM,0)),MATCH(C249,CountryData!$EM:$EM,0),"")</f>
        <v/>
      </c>
    </row>
    <row r="250" spans="1:138" x14ac:dyDescent="0.25">
      <c r="A250" s="114" t="str">
        <f>IF(ISNUMBER(MATCH(C250,CountryData!$EM:$EM,0)),MATCH(C250,CountryData!$EM:$EM,0),"")</f>
        <v/>
      </c>
    </row>
    <row r="251" spans="1:138" x14ac:dyDescent="0.25">
      <c r="A251" s="114" t="str">
        <f>IF(ISNUMBER(MATCH(C251,CountryData!$EM:$EM,0)),MATCH(C251,CountryData!$EM:$EM,0),"")</f>
        <v/>
      </c>
    </row>
    <row r="252" spans="1:138" x14ac:dyDescent="0.25">
      <c r="A252" s="114" t="str">
        <f>IF(ISNUMBER(MATCH(C252,CountryData!$EM:$EM,0)),MATCH(C252,CountryData!$EM:$EM,0),"")</f>
        <v/>
      </c>
    </row>
    <row r="253" spans="1:138" x14ac:dyDescent="0.25">
      <c r="A253" s="114" t="str">
        <f>IF(ISNUMBER(MATCH(C253,CountryData!$EM:$EM,0)),MATCH(C253,CountryData!$EM:$EM,0),"")</f>
        <v/>
      </c>
    </row>
    <row r="254" spans="1:138" x14ac:dyDescent="0.25">
      <c r="A254" s="114" t="str">
        <f>IF(ISNUMBER(MATCH(C254,CountryData!$EM:$EM,0)),MATCH(C254,CountryData!$EM:$EM,0),"")</f>
        <v/>
      </c>
    </row>
    <row r="255" spans="1:138" x14ac:dyDescent="0.25">
      <c r="A255" s="114" t="str">
        <f>IF(ISNUMBER(MATCH(C255,CountryData!$EM:$EM,0)),MATCH(C255,CountryData!$EM:$EM,0),"")</f>
        <v/>
      </c>
    </row>
    <row r="256" spans="1:138" x14ac:dyDescent="0.25">
      <c r="A256" s="114" t="str">
        <f>IF(ISNUMBER(MATCH(C256,CountryData!$EM:$EM,0)),MATCH(C256,CountryData!$EM:$EM,0),"")</f>
        <v/>
      </c>
    </row>
    <row r="257" spans="1:1" x14ac:dyDescent="0.25">
      <c r="A257" s="114" t="str">
        <f>IF(ISNUMBER(MATCH(C257,CountryData!$EM:$EM,0)),MATCH(C257,CountryData!$EM:$EM,0),"")</f>
        <v/>
      </c>
    </row>
    <row r="258" spans="1:1" x14ac:dyDescent="0.25">
      <c r="A258" s="114" t="str">
        <f>IF(ISNUMBER(MATCH(C258,CountryData!$EM:$EM,0)),MATCH(C258,CountryData!$EM:$EM,0),"")</f>
        <v/>
      </c>
    </row>
    <row r="259" spans="1:1" x14ac:dyDescent="0.25">
      <c r="A259" s="114" t="str">
        <f>IF(ISNUMBER(MATCH(C259,CountryData!$EM:$EM,0)),MATCH(C259,CountryData!$EM:$EM,0),"")</f>
        <v/>
      </c>
    </row>
    <row r="260" spans="1:1" x14ac:dyDescent="0.25">
      <c r="A260" s="114" t="str">
        <f>IF(ISNUMBER(MATCH(C260,CountryData!$EM:$EM,0)),MATCH(C260,CountryData!$EM:$EM,0),"")</f>
        <v/>
      </c>
    </row>
    <row r="261" spans="1:1" x14ac:dyDescent="0.25">
      <c r="A261" s="114" t="str">
        <f>IF(ISNUMBER(MATCH(C261,CountryData!$EM:$EM,0)),MATCH(C261,CountryData!$EM:$EM,0),"")</f>
        <v/>
      </c>
    </row>
    <row r="262" spans="1:1" x14ac:dyDescent="0.25">
      <c r="A262" s="114" t="str">
        <f>IF(ISNUMBER(MATCH(C262,CountryData!$EM:$EM,0)),MATCH(C262,CountryData!$EM:$EM,0),"")</f>
        <v/>
      </c>
    </row>
    <row r="263" spans="1:1" x14ac:dyDescent="0.25">
      <c r="A263" s="114" t="str">
        <f>IF(ISNUMBER(MATCH(C263,CountryData!$EM:$EM,0)),MATCH(C263,CountryData!$EM:$EM,0),"")</f>
        <v/>
      </c>
    </row>
    <row r="264" spans="1:1" x14ac:dyDescent="0.25">
      <c r="A264" s="114" t="str">
        <f>IF(ISNUMBER(MATCH(C264,CountryData!$EM:$EM,0)),MATCH(C264,CountryData!$EM:$EM,0),"")</f>
        <v/>
      </c>
    </row>
    <row r="265" spans="1:1" x14ac:dyDescent="0.25">
      <c r="A265" s="114" t="str">
        <f>IF(ISNUMBER(MATCH(C265,CountryData!$EM:$EM,0)),MATCH(C265,CountryData!$EM:$EM,0),"")</f>
        <v/>
      </c>
    </row>
    <row r="266" spans="1:1" x14ac:dyDescent="0.25">
      <c r="A266" s="114" t="str">
        <f>IF(ISNUMBER(MATCH(C266,CountryData!$EM:$EM,0)),MATCH(C266,CountryData!$EM:$EM,0),"")</f>
        <v/>
      </c>
    </row>
    <row r="267" spans="1:1" x14ac:dyDescent="0.25">
      <c r="A267" s="114" t="str">
        <f>IF(ISNUMBER(MATCH(C267,CountryData!$EM:$EM,0)),MATCH(C267,CountryData!$EM:$EM,0),"")</f>
        <v/>
      </c>
    </row>
    <row r="268" spans="1:1" x14ac:dyDescent="0.25">
      <c r="A268" s="114" t="str">
        <f>IF(ISNUMBER(MATCH(C268,CountryData!$EM:$EM,0)),MATCH(C268,CountryData!$EM:$EM,0),"")</f>
        <v/>
      </c>
    </row>
    <row r="269" spans="1:1" x14ac:dyDescent="0.25">
      <c r="A269" s="114" t="str">
        <f>IF(ISNUMBER(MATCH(C269,CountryData!$EM:$EM,0)),MATCH(C269,CountryData!$EM:$EM,0),"")</f>
        <v/>
      </c>
    </row>
    <row r="270" spans="1:1" x14ac:dyDescent="0.25">
      <c r="A270" s="114" t="str">
        <f>IF(ISNUMBER(MATCH(C270,CountryData!$EM:$EM,0)),MATCH(C270,CountryData!$EM:$EM,0),"")</f>
        <v/>
      </c>
    </row>
    <row r="271" spans="1:1" x14ac:dyDescent="0.25">
      <c r="A271" s="114" t="str">
        <f>IF(ISNUMBER(MATCH(C271,CountryData!$EM:$EM,0)),MATCH(C271,CountryData!$EM:$EM,0),"")</f>
        <v/>
      </c>
    </row>
    <row r="272" spans="1:1" x14ac:dyDescent="0.25">
      <c r="A272" s="114" t="str">
        <f>IF(ISNUMBER(MATCH(C272,CountryData!$EM:$EM,0)),MATCH(C272,CountryData!$EM:$EM,0),"")</f>
        <v/>
      </c>
    </row>
    <row r="273" spans="1:1" x14ac:dyDescent="0.25">
      <c r="A273" s="114" t="str">
        <f>IF(ISNUMBER(MATCH(C273,CountryData!$EM:$EM,0)),MATCH(C273,CountryData!$EM:$EM,0),"")</f>
        <v/>
      </c>
    </row>
    <row r="274" spans="1:1" x14ac:dyDescent="0.25">
      <c r="A274" s="114" t="str">
        <f>IF(ISNUMBER(MATCH(C274,CountryData!$EM:$EM,0)),MATCH(C274,CountryData!$EM:$EM,0),"")</f>
        <v/>
      </c>
    </row>
    <row r="275" spans="1:1" x14ac:dyDescent="0.25">
      <c r="A275" s="114" t="str">
        <f>IF(ISNUMBER(MATCH(C275,CountryData!$EM:$EM,0)),MATCH(C275,CountryData!$EM:$EM,0),"")</f>
        <v/>
      </c>
    </row>
    <row r="276" spans="1:1" x14ac:dyDescent="0.25">
      <c r="A276" s="114" t="str">
        <f>IF(ISNUMBER(MATCH(C276,CountryData!$EM:$EM,0)),MATCH(C276,CountryData!$EM:$EM,0),"")</f>
        <v/>
      </c>
    </row>
    <row r="277" spans="1:1" x14ac:dyDescent="0.25">
      <c r="A277" s="114" t="str">
        <f>IF(ISNUMBER(MATCH(C277,CountryData!$EM:$EM,0)),MATCH(C277,CountryData!$EM:$EM,0),"")</f>
        <v/>
      </c>
    </row>
    <row r="278" spans="1:1" x14ac:dyDescent="0.25">
      <c r="A278" s="114" t="str">
        <f>IF(ISNUMBER(MATCH(C278,CountryData!$EM:$EM,0)),MATCH(C278,CountryData!$EM:$EM,0),"")</f>
        <v/>
      </c>
    </row>
    <row r="279" spans="1:1" x14ac:dyDescent="0.25">
      <c r="A279" s="114" t="str">
        <f>IF(ISNUMBER(MATCH(C279,CountryData!$EM:$EM,0)),MATCH(C279,CountryData!$EM:$EM,0),"")</f>
        <v/>
      </c>
    </row>
    <row r="280" spans="1:1" x14ac:dyDescent="0.25">
      <c r="A280" s="114" t="str">
        <f>IF(ISNUMBER(MATCH(C280,CountryData!$EM:$EM,0)),MATCH(C280,CountryData!$EM:$EM,0),"")</f>
        <v/>
      </c>
    </row>
    <row r="281" spans="1:1" x14ac:dyDescent="0.25">
      <c r="A281" s="114" t="str">
        <f>IF(ISNUMBER(MATCH(C281,CountryData!$EM:$EM,0)),MATCH(C281,CountryData!$EM:$EM,0),"")</f>
        <v/>
      </c>
    </row>
    <row r="282" spans="1:1" x14ac:dyDescent="0.25">
      <c r="A282" s="114" t="str">
        <f>IF(ISNUMBER(MATCH(C282,CountryData!$EM:$EM,0)),MATCH(C282,CountryData!$EM:$EM,0),"")</f>
        <v/>
      </c>
    </row>
    <row r="283" spans="1:1" x14ac:dyDescent="0.25">
      <c r="A283" s="114" t="str">
        <f>IF(ISNUMBER(MATCH(C283,CountryData!$EM:$EM,0)),MATCH(C283,CountryData!$EM:$EM,0),"")</f>
        <v/>
      </c>
    </row>
    <row r="284" spans="1:1" x14ac:dyDescent="0.25">
      <c r="A284" s="114" t="str">
        <f>IF(ISNUMBER(MATCH(C284,CountryData!$EM:$EM,0)),MATCH(C284,CountryData!$EM:$EM,0),"")</f>
        <v/>
      </c>
    </row>
    <row r="285" spans="1:1" x14ac:dyDescent="0.25">
      <c r="A285" s="114" t="str">
        <f>IF(ISNUMBER(MATCH(C285,CountryData!$EM:$EM,0)),MATCH(C285,CountryData!$EM:$EM,0),"")</f>
        <v/>
      </c>
    </row>
    <row r="286" spans="1:1" x14ac:dyDescent="0.25">
      <c r="A286" s="114" t="str">
        <f>IF(ISNUMBER(MATCH(C286,CountryData!$EM:$EM,0)),MATCH(C286,CountryData!$EM:$EM,0),"")</f>
        <v/>
      </c>
    </row>
    <row r="287" spans="1:1" x14ac:dyDescent="0.25">
      <c r="A287" s="114" t="str">
        <f>IF(ISNUMBER(MATCH(C287,CountryData!$EM:$EM,0)),MATCH(C287,CountryData!$EM:$EM,0),"")</f>
        <v/>
      </c>
    </row>
    <row r="288" spans="1:1" x14ac:dyDescent="0.25">
      <c r="A288" s="114" t="str">
        <f>IF(ISNUMBER(MATCH(C288,CountryData!$EM:$EM,0)),MATCH(C288,CountryData!$EM:$EM,0),"")</f>
        <v/>
      </c>
    </row>
    <row r="289" spans="1:1" x14ac:dyDescent="0.25">
      <c r="A289" s="114" t="str">
        <f>IF(ISNUMBER(MATCH(C289,CountryData!$EM:$EM,0)),MATCH(C289,CountryData!$EM:$EM,0),"")</f>
        <v/>
      </c>
    </row>
    <row r="290" spans="1:1" x14ac:dyDescent="0.25">
      <c r="A290" s="114" t="str">
        <f>IF(ISNUMBER(MATCH(C290,CountryData!$EM:$EM,0)),MATCH(C290,CountryData!$EM:$EM,0),"")</f>
        <v/>
      </c>
    </row>
    <row r="291" spans="1:1" x14ac:dyDescent="0.25">
      <c r="A291" s="114" t="str">
        <f>IF(ISNUMBER(MATCH(C291,CountryData!$EM:$EM,0)),MATCH(C291,CountryData!$EM:$EM,0),"")</f>
        <v/>
      </c>
    </row>
    <row r="292" spans="1:1" x14ac:dyDescent="0.25">
      <c r="A292" s="114" t="str">
        <f>IF(ISNUMBER(MATCH(C292,CountryData!$EM:$EM,0)),MATCH(C292,CountryData!$EM:$EM,0),"")</f>
        <v/>
      </c>
    </row>
    <row r="293" spans="1:1" x14ac:dyDescent="0.25">
      <c r="A293" s="114" t="str">
        <f>IF(ISNUMBER(MATCH(C293,CountryData!$EM:$EM,0)),MATCH(C293,CountryData!$EM:$EM,0),"")</f>
        <v/>
      </c>
    </row>
    <row r="294" spans="1:1" x14ac:dyDescent="0.25">
      <c r="A294" s="114" t="str">
        <f>IF(ISNUMBER(MATCH(C294,CountryData!$EM:$EM,0)),MATCH(C294,CountryData!$EM:$EM,0),"")</f>
        <v/>
      </c>
    </row>
    <row r="295" spans="1:1" x14ac:dyDescent="0.25">
      <c r="A295" s="114" t="str">
        <f>IF(ISNUMBER(MATCH(C295,CountryData!$EM:$EM,0)),MATCH(C295,CountryData!$EM:$EM,0),"")</f>
        <v/>
      </c>
    </row>
    <row r="296" spans="1:1" x14ac:dyDescent="0.25">
      <c r="A296" s="114" t="str">
        <f>IF(ISNUMBER(MATCH(C296,CountryData!$EM:$EM,0)),MATCH(C296,CountryData!$EM:$EM,0),"")</f>
        <v/>
      </c>
    </row>
    <row r="297" spans="1:1" x14ac:dyDescent="0.25">
      <c r="A297" s="114" t="str">
        <f>IF(ISNUMBER(MATCH(C297,CountryData!$EM:$EM,0)),MATCH(C297,CountryData!$EM:$EM,0),"")</f>
        <v/>
      </c>
    </row>
    <row r="298" spans="1:1" x14ac:dyDescent="0.25">
      <c r="A298" s="114" t="str">
        <f>IF(ISNUMBER(MATCH(C298,CountryData!$EM:$EM,0)),MATCH(C298,CountryData!$EM:$EM,0),"")</f>
        <v/>
      </c>
    </row>
    <row r="299" spans="1:1" x14ac:dyDescent="0.25">
      <c r="A299" s="114" t="str">
        <f>IF(ISNUMBER(MATCH(C299,CountryData!$EM:$EM,0)),MATCH(C299,CountryData!$EM:$EM,0),"")</f>
        <v/>
      </c>
    </row>
    <row r="300" spans="1:1" x14ac:dyDescent="0.25">
      <c r="A300" s="114" t="str">
        <f>IF(ISNUMBER(MATCH(C300,CountryData!$EM:$EM,0)),MATCH(C300,CountryData!$EM:$EM,0),"")</f>
        <v/>
      </c>
    </row>
    <row r="301" spans="1:1" x14ac:dyDescent="0.25">
      <c r="A301" s="114" t="str">
        <f>IF(ISNUMBER(MATCH(C301,CountryData!$EM:$EM,0)),MATCH(C301,CountryData!$EM:$EM,0),"")</f>
        <v/>
      </c>
    </row>
    <row r="302" spans="1:1" x14ac:dyDescent="0.25">
      <c r="A302" s="114" t="str">
        <f>IF(ISNUMBER(MATCH(C302,CountryData!$EM:$EM,0)),MATCH(C302,CountryData!$EM:$EM,0),"")</f>
        <v/>
      </c>
    </row>
    <row r="303" spans="1:1" x14ac:dyDescent="0.25">
      <c r="A303" s="114" t="str">
        <f>IF(ISNUMBER(MATCH(C303,CountryData!$EM:$EM,0)),MATCH(C303,CountryData!$EM:$EM,0),"")</f>
        <v/>
      </c>
    </row>
    <row r="304" spans="1:1" x14ac:dyDescent="0.25">
      <c r="A304" s="114" t="str">
        <f>IF(ISNUMBER(MATCH(C304,CountryData!$EM:$EM,0)),MATCH(C304,CountryData!$EM:$EM,0),"")</f>
        <v/>
      </c>
    </row>
    <row r="305" spans="1:1" x14ac:dyDescent="0.25">
      <c r="A305" s="114" t="str">
        <f>IF(ISNUMBER(MATCH(C305,CountryData!$EM:$EM,0)),MATCH(C305,CountryData!$EM:$EM,0),"")</f>
        <v/>
      </c>
    </row>
    <row r="306" spans="1:1" x14ac:dyDescent="0.25">
      <c r="A306" s="114" t="str">
        <f>IF(ISNUMBER(MATCH(C306,CountryData!$EM:$EM,0)),MATCH(C306,CountryData!$EM:$EM,0),"")</f>
        <v/>
      </c>
    </row>
    <row r="307" spans="1:1" x14ac:dyDescent="0.25">
      <c r="A307" s="114" t="str">
        <f>IF(ISNUMBER(MATCH(C307,CountryData!$EM:$EM,0)),MATCH(C307,CountryData!$EM:$EM,0),"")</f>
        <v/>
      </c>
    </row>
    <row r="308" spans="1:1" x14ac:dyDescent="0.25">
      <c r="A308" s="114" t="str">
        <f>IF(ISNUMBER(MATCH(C308,CountryData!$EM:$EM,0)),MATCH(C308,CountryData!$EM:$EM,0),"")</f>
        <v/>
      </c>
    </row>
  </sheetData>
  <sheetProtection selectLockedCells="1"/>
  <autoFilter ref="EH3:EH245"/>
  <customSheetViews>
    <customSheetView guid="{D1870C1C-6C8B-487D-A57E-52F00C061527}" showAutoFilter="1" hiddenColumns="1" state="hidden">
      <pane xSplit="5" ySplit="3" topLeftCell="F76" activePane="bottomRight" state="frozen"/>
      <selection pane="bottomRight" activeCell="F83" sqref="F83"/>
      <pageMargins left="0.7" right="0.7" top="0.75" bottom="0.75" header="0.3" footer="0.3"/>
      <pageSetup orientation="portrait" r:id="rId1"/>
      <autoFilter ref="EH3:EH245"/>
    </customSheetView>
  </customSheetViews>
  <conditionalFormatting sqref="F4:F37 F39 F56 F51:F54 F64:F76 F78:F118 F120:F245">
    <cfRule type="dataBar" priority="77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{A4DAAF32-05D6-456B-95AC-A3DE44E93BC3}</x14:id>
        </ext>
      </extLst>
    </cfRule>
  </conditionalFormatting>
  <conditionalFormatting sqref="D4:E37 D39:E39 D56:E56 D51:E54 D64:E76 D78:E118 D120:E244">
    <cfRule type="expression" dxfId="15" priority="774">
      <formula>ISNUMBER($EG4)</formula>
    </cfRule>
  </conditionalFormatting>
  <conditionalFormatting sqref="G4:G37 G39 G56 G51:G54 G64:G76 G78:G118 G120:G244">
    <cfRule type="dataBar" priority="7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{E7F5E6DC-8A4A-4994-BA6D-5DFD38461E4F}</x14:id>
        </ext>
      </extLst>
    </cfRule>
  </conditionalFormatting>
  <conditionalFormatting sqref="H4:H37 H39 H56 H51:H54 H64:H76 H78:H118 H120:H244">
    <cfRule type="dataBar" priority="7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{B4858757-92E8-4D3E-BCD5-B71160CE64AC}</x14:id>
        </ext>
      </extLst>
    </cfRule>
  </conditionalFormatting>
  <conditionalFormatting sqref="I4:I37 I39 I56 I51:I54 I64:I76 I78:I118 I120:I244">
    <cfRule type="dataBar" priority="77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{37ECD4A8-2E01-416A-AF35-C416144F2547}</x14:id>
        </ext>
      </extLst>
    </cfRule>
  </conditionalFormatting>
  <conditionalFormatting sqref="J4:J37 J39 J56 J51:J54 J64:J76 J78:J118 J120:J244">
    <cfRule type="dataBar" priority="7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{A917DC68-1D4F-46D0-8BD7-225D924AD54F}</x14:id>
        </ext>
      </extLst>
    </cfRule>
  </conditionalFormatting>
  <conditionalFormatting sqref="K4:K37 K39 K56 K51:K54 K64:K76 K78:K118 K120:K245">
    <cfRule type="dataBar" priority="76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{3740C98A-C383-4685-91BF-9514729F6167}</x14:id>
        </ext>
      </extLst>
    </cfRule>
  </conditionalFormatting>
  <conditionalFormatting sqref="L4:L37 L39 L56 L51:L54 L64:L76 L78:L118 L120:L245">
    <cfRule type="dataBar" priority="76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{20927070-BC3B-4BBC-86E3-28B806298955}</x14:id>
        </ext>
      </extLst>
    </cfRule>
  </conditionalFormatting>
  <conditionalFormatting sqref="M4:M37 M56 M39 M51:M54 M64:M76 M78:M118 M120:M1048576">
    <cfRule type="dataBar" priority="7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{B5EC46C5-5DBC-49F0-9D2C-F092D4516B69}</x14:id>
        </ext>
      </extLst>
    </cfRule>
  </conditionalFormatting>
  <conditionalFormatting sqref="N4:N37 N39 N56 N51:N54 N64:N76 N78:N118 N120:N244">
    <cfRule type="dataBar" priority="7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{B51D4DA1-FAAF-41D0-A9DE-1CE61C244B32}</x14:id>
        </ext>
      </extLst>
    </cfRule>
  </conditionalFormatting>
  <conditionalFormatting sqref="O4:O37 O39 O56 O51:O54 O64:O76 O78:O118 O120:O244">
    <cfRule type="dataBar" priority="7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{A74C4C2C-61F4-4391-86F1-1C2C164F6ECC}</x14:id>
        </ext>
      </extLst>
    </cfRule>
  </conditionalFormatting>
  <conditionalFormatting sqref="P4:P37 P39 P56 P51:P54 P64:P76 P78:P118 P120:P244">
    <cfRule type="dataBar" priority="76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{38B9040D-FB68-4378-8369-DD05128A2A9E}</x14:id>
        </ext>
      </extLst>
    </cfRule>
  </conditionalFormatting>
  <conditionalFormatting sqref="Q4:Q37 Q39 Q56 Q51:Q54 Q64:Q76 Q78:Q118 Q120:Q244">
    <cfRule type="dataBar" priority="76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{E3784D6C-9341-4933-A3CD-788EAC7A80F4}</x14:id>
        </ext>
      </extLst>
    </cfRule>
  </conditionalFormatting>
  <conditionalFormatting sqref="D4:E37 D39:E39 D56:E56 D51:E54 D64:E76 D78:E118 D120:E244">
    <cfRule type="expression" dxfId="14" priority="762">
      <formula>ISNUMBER($EH4)</formula>
    </cfRule>
  </conditionalFormatting>
  <conditionalFormatting sqref="R4:R37 R39 R56 R51:R54 R64:R76 R78:R118 R120:R244">
    <cfRule type="dataBar" priority="76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{C5349854-CDB7-4544-B15F-E0E27D58DF37}</x14:id>
        </ext>
      </extLst>
    </cfRule>
  </conditionalFormatting>
  <conditionalFormatting sqref="S4:S37 S39 S56 S51:S54 S64:S76 S78:S118 S120:S244">
    <cfRule type="dataBar" priority="7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{F6AF095B-58B7-475A-9E41-42EF12596926}</x14:id>
        </ext>
      </extLst>
    </cfRule>
  </conditionalFormatting>
  <conditionalFormatting sqref="T4:T37 T39 T56 T51:T54 T64:T76 T78:T118 T120:T244">
    <cfRule type="dataBar" priority="7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{E6683D87-7504-46D1-A5B2-08BBE86D16CC}</x14:id>
        </ext>
      </extLst>
    </cfRule>
  </conditionalFormatting>
  <conditionalFormatting sqref="U4:U37 U39 U56 U51:U54 U64:U76 U78:U118 U120:U244">
    <cfRule type="dataBar" priority="7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{1783CC89-D1E6-46BD-A858-3B27A12207FA}</x14:id>
        </ext>
      </extLst>
    </cfRule>
  </conditionalFormatting>
  <conditionalFormatting sqref="V4:V37 V39 V56 V51:V54 V64:V76 V78:V118 V120:V244">
    <cfRule type="dataBar" priority="75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{92E06742-900F-4ACD-9D6C-07AD2227F57F}</x14:id>
        </ext>
      </extLst>
    </cfRule>
  </conditionalFormatting>
  <conditionalFormatting sqref="W4:W37 W39 W56 W51:W54 W64:W76 W78:W118 W120:W244">
    <cfRule type="dataBar" priority="75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{679E2841-85C2-4712-9CF1-95B1D5956CCE}</x14:id>
        </ext>
      </extLst>
    </cfRule>
  </conditionalFormatting>
  <conditionalFormatting sqref="X4:X37 X39 X56 X51:X54 X64:X76 X78:X118 X120:X244">
    <cfRule type="dataBar" priority="75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{0CAB2127-1A76-4F14-95D4-0BB11DEE8B8E}</x14:id>
        </ext>
      </extLst>
    </cfRule>
  </conditionalFormatting>
  <conditionalFormatting sqref="Y4:Y37 Y39 Y56 Y51:Y54 Y64:Y76 Y78:Y118 Y120:Y244">
    <cfRule type="dataBar" priority="7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{C4198586-651F-4185-82BC-AE75E08EA4C3}</x14:id>
        </ext>
      </extLst>
    </cfRule>
  </conditionalFormatting>
  <conditionalFormatting sqref="Z4:Z37 Z39 Z56 Z51:Z54 Z64:Z76 Z78:Z118 Z120:Z244">
    <cfRule type="dataBar" priority="7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{0CFEEE72-84D7-4318-A5AF-6E777DAF12BA}</x14:id>
        </ext>
      </extLst>
    </cfRule>
  </conditionalFormatting>
  <conditionalFormatting sqref="AA4:AA37 AA39 AA56 AA51:AA54 AA64:AA76 AA78:AA118 AA120:AA244">
    <cfRule type="dataBar" priority="7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{3946EFD4-76A7-47FC-A761-48931AB53259}</x14:id>
        </ext>
      </extLst>
    </cfRule>
  </conditionalFormatting>
  <conditionalFormatting sqref="AB4:AB37 AB39 AB56 AB51:AB54 AB64:AB76 AB78:AB118 AB120:AB244">
    <cfRule type="dataBar" priority="7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{6AE97F67-58A6-4474-99A2-2A80BBC94D23}</x14:id>
        </ext>
      </extLst>
    </cfRule>
  </conditionalFormatting>
  <conditionalFormatting sqref="AC4:AC37 AC39 AC56 AC51:AC54 AC64:AC76 AC78:AC118 AC120:AC244">
    <cfRule type="dataBar" priority="75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{84F7832D-C941-4362-9891-08ECB1D065E4}</x14:id>
        </ext>
      </extLst>
    </cfRule>
  </conditionalFormatting>
  <conditionalFormatting sqref="AD4:AD37 AD39 AD56 AD51:AD54 AD64:AD76 AD78:AD118 AD120:AD244">
    <cfRule type="dataBar" priority="74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{68C0BFF7-B332-4E3E-A36C-B987F9C83C0E}</x14:id>
        </ext>
      </extLst>
    </cfRule>
  </conditionalFormatting>
  <conditionalFormatting sqref="AE4:AE37 AE39 AE56 AE51:AE54 AE64:AE76 AE78:AE118 AE120:AE244">
    <cfRule type="dataBar" priority="7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{04624EB0-9378-4B3B-B948-A2013E411BB5}</x14:id>
        </ext>
      </extLst>
    </cfRule>
  </conditionalFormatting>
  <conditionalFormatting sqref="AS4:AS37 AS39 AS56 AS51:AS54 AS64:AS76 AS78:AS118 AS120:AS244">
    <cfRule type="dataBar" priority="7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{5B8DADF8-C527-4C7A-8F82-D3B4113655E2}</x14:id>
        </ext>
      </extLst>
    </cfRule>
  </conditionalFormatting>
  <conditionalFormatting sqref="AP4:AP37 AP39 AP56 AP51:AP54 AP64:AP76 AP78:AP118 AP120:AP244">
    <cfRule type="dataBar" priority="74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{B5B58858-FB23-440A-9E03-711BD376B398}</x14:id>
        </ext>
      </extLst>
    </cfRule>
  </conditionalFormatting>
  <conditionalFormatting sqref="AF4:AF37 AF39 AF56 AF51:AF54 AF64:AF76 AF78:AF118 AF120:AF244">
    <cfRule type="dataBar" priority="7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{5BC65812-BBA6-424C-B2FF-BB4F429CC284}</x14:id>
        </ext>
      </extLst>
    </cfRule>
  </conditionalFormatting>
  <conditionalFormatting sqref="AG4:AG37 AG39 AG56 AG51:AG54 AG64:AG76 AG78:AG118 AG120:AG244">
    <cfRule type="dataBar" priority="7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{D1B7C704-83EF-40CC-BCBC-4723B240C65C}</x14:id>
        </ext>
      </extLst>
    </cfRule>
  </conditionalFormatting>
  <conditionalFormatting sqref="AH4:AH37 AH39 AH56 AH51:AH54 AH64:AH76 AH78:AH118 AH120:AH244">
    <cfRule type="dataBar" priority="74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{147460DD-05BF-4C40-97F3-EB574800321D}</x14:id>
        </ext>
      </extLst>
    </cfRule>
  </conditionalFormatting>
  <conditionalFormatting sqref="AI4:AI37 AI39 AI56 AI51:AI54 AI64:AI76 AI78:AI118 AI120:AI244">
    <cfRule type="dataBar" priority="74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{D8C7E0A3-1186-44C0-922C-BB9B20F14CBA}</x14:id>
        </ext>
      </extLst>
    </cfRule>
  </conditionalFormatting>
  <conditionalFormatting sqref="AJ4:AJ37 AJ39 AJ56 AJ51:AJ54 AJ64:AJ76 AJ78:AJ118 AJ120:AJ244">
    <cfRule type="dataBar" priority="7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{0D779CF5-91C3-4C1F-862B-657C78B55C1F}</x14:id>
        </ext>
      </extLst>
    </cfRule>
  </conditionalFormatting>
  <conditionalFormatting sqref="AK4:AK37 AK39 AK56 AK51:AK54 AK64:AK76 AK78:AK118 AK120:AK244">
    <cfRule type="dataBar" priority="7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{CCC983CA-1A2C-4A60-9DF7-D91DAD262245}</x14:id>
        </ext>
      </extLst>
    </cfRule>
  </conditionalFormatting>
  <conditionalFormatting sqref="AL4:AL37 AL39 AL56 AL51:AL54 AL64:AL76 AL78:AL118 AL120:AL244">
    <cfRule type="dataBar" priority="7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{CDBEDBC8-F28B-4EF2-B504-E0D435A6DC5B}</x14:id>
        </ext>
      </extLst>
    </cfRule>
  </conditionalFormatting>
  <conditionalFormatting sqref="AM4:AM37 AM39 AM56 AM51:AM54 AM64:AM76 AM78:AM118 AM120:AM244">
    <cfRule type="dataBar" priority="7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{DCFA37D8-0108-4136-A61F-5BC31B5786A1}</x14:id>
        </ext>
      </extLst>
    </cfRule>
  </conditionalFormatting>
  <conditionalFormatting sqref="AO4:AO37 AO39 AO56 AO51:AO54 AO64:AO76 AO78:AO118 AO120:AO244">
    <cfRule type="dataBar" priority="7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{7E9187B5-FDF3-453C-AF42-26A9BE55AFE8}</x14:id>
        </ext>
      </extLst>
    </cfRule>
  </conditionalFormatting>
  <conditionalFormatting sqref="AQ4:AQ37 AQ39 AQ56 AQ51:AQ54 AQ64:AQ76 AQ78:AQ118 AQ120:AQ244">
    <cfRule type="dataBar" priority="7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{807055CD-8F97-4035-98D1-B857A94DAD87}</x14:id>
        </ext>
      </extLst>
    </cfRule>
  </conditionalFormatting>
  <conditionalFormatting sqref="AR4:AR37 AR39 AR56 AR51:AR54 AR64:AR76 AR78:AR118 AR120:AR244">
    <cfRule type="dataBar" priority="73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{0B00A4DE-FE15-4720-8D22-7C3784C86E56}</x14:id>
        </ext>
      </extLst>
    </cfRule>
  </conditionalFormatting>
  <conditionalFormatting sqref="AT4:AT37 AT39 AT56 AT51:AT54 AT64:AT76 AT78:AT118 AT120:AT244">
    <cfRule type="dataBar" priority="73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{2808D8A5-A4AD-4F6D-A9DF-DBA1DCAC585E}</x14:id>
        </ext>
      </extLst>
    </cfRule>
  </conditionalFormatting>
  <conditionalFormatting sqref="AU4:AU37 AU39 AU56 AU51:AU54 AU64:AU76 AU78:AU118 AU120:AU244">
    <cfRule type="dataBar" priority="73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{997E2671-4731-4172-A831-C4DF6AA9CBFA}</x14:id>
        </ext>
      </extLst>
    </cfRule>
  </conditionalFormatting>
  <conditionalFormatting sqref="BA4:BA37 BA39 BA56 BA51:BA54 BA64:BA76 BA78:BA118 BA120:BA244">
    <cfRule type="dataBar" priority="7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{84748CD8-3490-417B-90F3-0F4980362C72}</x14:id>
        </ext>
      </extLst>
    </cfRule>
  </conditionalFormatting>
  <conditionalFormatting sqref="AX4:AX37 AX39 AX56 AX51:AX54 AX64:AX76 AX78:AX118 AX120:AX244">
    <cfRule type="dataBar" priority="73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{6DBD1462-ED02-4C69-AD2A-8E05A8471A3C}</x14:id>
        </ext>
      </extLst>
    </cfRule>
  </conditionalFormatting>
  <conditionalFormatting sqref="AW4:AW37 AW39 AW56 AW51:AW54 AW64:AW76 AW78:AW118 AW120:AW244">
    <cfRule type="dataBar" priority="7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{B2E75462-8EE7-4EA1-B1A8-2004E50B6EEC}</x14:id>
        </ext>
      </extLst>
    </cfRule>
  </conditionalFormatting>
  <conditionalFormatting sqref="AY4:AY37 AY39 AY56 AY51:AY54 AY64:AY76 AY78:AY118 AY120:AY244">
    <cfRule type="dataBar" priority="7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{86FA2FD3-73AC-486B-B7EA-16AF360E4046}</x14:id>
        </ext>
      </extLst>
    </cfRule>
  </conditionalFormatting>
  <conditionalFormatting sqref="AZ4:AZ37 AZ39 AZ56 AZ51:AZ54 AZ64:AZ76 AZ78:AZ118 AZ120:AZ244">
    <cfRule type="dataBar" priority="72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{D56657CB-2656-489F-823B-7C70C285FE77}</x14:id>
        </ext>
      </extLst>
    </cfRule>
  </conditionalFormatting>
  <conditionalFormatting sqref="BB4:BB37 BB39 BB56 BB51:BB54 BB64:BB76 BB78:BB118 BB120:BB244">
    <cfRule type="dataBar" priority="72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{3EC2E916-67AD-47E5-96F1-FC3166612D2E}</x14:id>
        </ext>
      </extLst>
    </cfRule>
  </conditionalFormatting>
  <conditionalFormatting sqref="F38">
    <cfRule type="dataBar" priority="72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{DEF77521-7D82-4E9B-B5F4-EAC87D6B98E5}</x14:id>
        </ext>
      </extLst>
    </cfRule>
  </conditionalFormatting>
  <conditionalFormatting sqref="D38:E38">
    <cfRule type="expression" dxfId="13" priority="725">
      <formula>ISNUMBER($EG38)</formula>
    </cfRule>
  </conditionalFormatting>
  <conditionalFormatting sqref="G38">
    <cfRule type="dataBar" priority="7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{C17B4518-EF7A-4E3C-8375-716DF0DE4A5D}</x14:id>
        </ext>
      </extLst>
    </cfRule>
  </conditionalFormatting>
  <conditionalFormatting sqref="H38">
    <cfRule type="dataBar" priority="7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{5B7334D0-D66E-4884-8526-EE5C957DD870}</x14:id>
        </ext>
      </extLst>
    </cfRule>
  </conditionalFormatting>
  <conditionalFormatting sqref="I38">
    <cfRule type="dataBar" priority="7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{747934A2-6B64-4CD5-BE92-64F2F1519869}</x14:id>
        </ext>
      </extLst>
    </cfRule>
  </conditionalFormatting>
  <conditionalFormatting sqref="J38">
    <cfRule type="dataBar" priority="7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{33F2E221-9E2F-4695-8E09-158DAFA4A386}</x14:id>
        </ext>
      </extLst>
    </cfRule>
  </conditionalFormatting>
  <conditionalFormatting sqref="K38">
    <cfRule type="dataBar" priority="7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{550FF24E-EEFF-49BF-B8E1-9AFC29D693E4}</x14:id>
        </ext>
      </extLst>
    </cfRule>
  </conditionalFormatting>
  <conditionalFormatting sqref="L38">
    <cfRule type="dataBar" priority="71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{F55C0C26-E2BA-45BB-AC7F-400BAB423B0C}</x14:id>
        </ext>
      </extLst>
    </cfRule>
  </conditionalFormatting>
  <conditionalFormatting sqref="M38">
    <cfRule type="dataBar" priority="7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{8B21141B-E07B-449B-96D3-918B4A5EC760}</x14:id>
        </ext>
      </extLst>
    </cfRule>
  </conditionalFormatting>
  <conditionalFormatting sqref="N38">
    <cfRule type="dataBar" priority="7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{9412444F-DB3C-493E-89F2-5EA35F0E3339}</x14:id>
        </ext>
      </extLst>
    </cfRule>
  </conditionalFormatting>
  <conditionalFormatting sqref="O38">
    <cfRule type="dataBar" priority="7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{0A248187-439D-4530-9FF9-330A1DEDCED0}</x14:id>
        </ext>
      </extLst>
    </cfRule>
  </conditionalFormatting>
  <conditionalFormatting sqref="P38">
    <cfRule type="dataBar" priority="71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{AA319C15-31B2-4E2C-850F-02E29F037BEF}</x14:id>
        </ext>
      </extLst>
    </cfRule>
  </conditionalFormatting>
  <conditionalFormatting sqref="Q38">
    <cfRule type="dataBar" priority="7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{96741374-16FC-4134-AE30-6CA2AAF714BA}</x14:id>
        </ext>
      </extLst>
    </cfRule>
  </conditionalFormatting>
  <conditionalFormatting sqref="D38:E38">
    <cfRule type="expression" dxfId="12" priority="713">
      <formula>ISNUMBER($EH38)</formula>
    </cfRule>
  </conditionalFormatting>
  <conditionalFormatting sqref="R38">
    <cfRule type="dataBar" priority="7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{D57C8B0A-8DB9-4195-AEFD-F11DF27DBF00}</x14:id>
        </ext>
      </extLst>
    </cfRule>
  </conditionalFormatting>
  <conditionalFormatting sqref="S38">
    <cfRule type="dataBar" priority="7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{87126563-94E8-4B00-8E66-66E80EC60018}</x14:id>
        </ext>
      </extLst>
    </cfRule>
  </conditionalFormatting>
  <conditionalFormatting sqref="T38">
    <cfRule type="dataBar" priority="7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{B1F0BC86-932F-475C-8C35-46006972525B}</x14:id>
        </ext>
      </extLst>
    </cfRule>
  </conditionalFormatting>
  <conditionalFormatting sqref="U38">
    <cfRule type="dataBar" priority="70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{64AAA980-5C23-454A-8E1B-88790658A42A}</x14:id>
        </ext>
      </extLst>
    </cfRule>
  </conditionalFormatting>
  <conditionalFormatting sqref="V38">
    <cfRule type="dataBar" priority="70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{F2A36CFA-10CC-4764-832C-A401D9B4F8CB}</x14:id>
        </ext>
      </extLst>
    </cfRule>
  </conditionalFormatting>
  <conditionalFormatting sqref="W38">
    <cfRule type="dataBar" priority="70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{18097A38-F849-45BD-BA8D-6DE8E7600C4C}</x14:id>
        </ext>
      </extLst>
    </cfRule>
  </conditionalFormatting>
  <conditionalFormatting sqref="X38">
    <cfRule type="dataBar" priority="70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{866D631F-006A-4DB6-B3BE-2317BF1F6C76}</x14:id>
        </ext>
      </extLst>
    </cfRule>
  </conditionalFormatting>
  <conditionalFormatting sqref="Y38">
    <cfRule type="dataBar" priority="7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{0039C665-1915-4DC3-A849-3A7CB53867A4}</x14:id>
        </ext>
      </extLst>
    </cfRule>
  </conditionalFormatting>
  <conditionalFormatting sqref="Z38">
    <cfRule type="dataBar" priority="7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{2AB18C7B-6D3B-4266-A731-506F337F3479}</x14:id>
        </ext>
      </extLst>
    </cfRule>
  </conditionalFormatting>
  <conditionalFormatting sqref="AA38">
    <cfRule type="dataBar" priority="70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{F8DF05B7-821F-4959-B551-557B32B8A65A}</x14:id>
        </ext>
      </extLst>
    </cfRule>
  </conditionalFormatting>
  <conditionalFormatting sqref="AB38">
    <cfRule type="dataBar" priority="70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{0747ACBE-A00C-44C4-A299-6F5608CFAB8D}</x14:id>
        </ext>
      </extLst>
    </cfRule>
  </conditionalFormatting>
  <conditionalFormatting sqref="AC38">
    <cfRule type="dataBar" priority="70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{9CBF3886-2615-4768-9721-652E2E116B42}</x14:id>
        </ext>
      </extLst>
    </cfRule>
  </conditionalFormatting>
  <conditionalFormatting sqref="AD38">
    <cfRule type="dataBar" priority="70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{92B58DB9-888C-49BB-B4BD-8E3CE0DFB104}</x14:id>
        </ext>
      </extLst>
    </cfRule>
  </conditionalFormatting>
  <conditionalFormatting sqref="AE38">
    <cfRule type="dataBar" priority="6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{AC6A4F91-FF21-4E53-A59E-EBDA1084803B}</x14:id>
        </ext>
      </extLst>
    </cfRule>
  </conditionalFormatting>
  <conditionalFormatting sqref="AS38">
    <cfRule type="dataBar" priority="6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{486D562E-03A1-4ACD-A5B6-AF0CD3E34880}</x14:id>
        </ext>
      </extLst>
    </cfRule>
  </conditionalFormatting>
  <conditionalFormatting sqref="AP38">
    <cfRule type="dataBar" priority="69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{C8B3EF52-2792-4D17-AC56-DCC8474B0057}</x14:id>
        </ext>
      </extLst>
    </cfRule>
  </conditionalFormatting>
  <conditionalFormatting sqref="AF38">
    <cfRule type="dataBar" priority="6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{FE743989-BD33-41BC-B390-680FF3B02EA0}</x14:id>
        </ext>
      </extLst>
    </cfRule>
  </conditionalFormatting>
  <conditionalFormatting sqref="AG38">
    <cfRule type="dataBar" priority="69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{9DC7C5A8-5ADA-4AEA-B24E-90ED6AE35676}</x14:id>
        </ext>
      </extLst>
    </cfRule>
  </conditionalFormatting>
  <conditionalFormatting sqref="AH38">
    <cfRule type="dataBar" priority="69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{6102F104-82A2-4922-A189-A6971B2F25AC}</x14:id>
        </ext>
      </extLst>
    </cfRule>
  </conditionalFormatting>
  <conditionalFormatting sqref="AI38">
    <cfRule type="dataBar" priority="69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{1BB78C79-96DB-4F39-9F6E-D834AEA218A0}</x14:id>
        </ext>
      </extLst>
    </cfRule>
  </conditionalFormatting>
  <conditionalFormatting sqref="AJ38">
    <cfRule type="dataBar" priority="6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{721050A6-29F1-488D-865D-59F1A6C5B6A7}</x14:id>
        </ext>
      </extLst>
    </cfRule>
  </conditionalFormatting>
  <conditionalFormatting sqref="AK38">
    <cfRule type="dataBar" priority="6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{92B02BC8-329A-4221-A0D8-23F60EE4E1F7}</x14:id>
        </ext>
      </extLst>
    </cfRule>
  </conditionalFormatting>
  <conditionalFormatting sqref="AL38">
    <cfRule type="dataBar" priority="6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{AC235BEA-D974-4CB1-867D-6DFC072F1D05}</x14:id>
        </ext>
      </extLst>
    </cfRule>
  </conditionalFormatting>
  <conditionalFormatting sqref="AM38">
    <cfRule type="dataBar" priority="68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{D31EE2B8-4E09-4E57-A512-37C8604E38BD}</x14:id>
        </ext>
      </extLst>
    </cfRule>
  </conditionalFormatting>
  <conditionalFormatting sqref="AO38">
    <cfRule type="dataBar" priority="68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{F5F46EE0-1464-44B6-A17E-D9AEC98125AF}</x14:id>
        </ext>
      </extLst>
    </cfRule>
  </conditionalFormatting>
  <conditionalFormatting sqref="AQ38">
    <cfRule type="dataBar" priority="6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{F6C2F37C-981D-41A3-8C6D-A2F624E10CBB}</x14:id>
        </ext>
      </extLst>
    </cfRule>
  </conditionalFormatting>
  <conditionalFormatting sqref="AR38">
    <cfRule type="dataBar" priority="68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{BEC7CB8F-F6E9-46BC-9D56-7989001BAC16}</x14:id>
        </ext>
      </extLst>
    </cfRule>
  </conditionalFormatting>
  <conditionalFormatting sqref="AT38">
    <cfRule type="dataBar" priority="6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{5F1A7CCD-1F64-4AEB-9880-B2E158C40097}</x14:id>
        </ext>
      </extLst>
    </cfRule>
  </conditionalFormatting>
  <conditionalFormatting sqref="AU38">
    <cfRule type="dataBar" priority="68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{DB5561FF-1F4F-495E-A5A6-89174139FECA}</x14:id>
        </ext>
      </extLst>
    </cfRule>
  </conditionalFormatting>
  <conditionalFormatting sqref="BA38">
    <cfRule type="dataBar" priority="6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{40DE6CF3-9D77-419E-ACF0-CF0A7E4B94E3}</x14:id>
        </ext>
      </extLst>
    </cfRule>
  </conditionalFormatting>
  <conditionalFormatting sqref="AX38">
    <cfRule type="dataBar" priority="68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{CBFDA636-BC61-4A73-AE0F-DA3D241CF8DC}</x14:id>
        </ext>
      </extLst>
    </cfRule>
  </conditionalFormatting>
  <conditionalFormatting sqref="AW38">
    <cfRule type="dataBar" priority="6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{9C3C9A81-1E55-48AF-8B0A-079E0A24929E}</x14:id>
        </ext>
      </extLst>
    </cfRule>
  </conditionalFormatting>
  <conditionalFormatting sqref="AY38">
    <cfRule type="dataBar" priority="6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{BC18F7CA-E23F-414B-8AE9-D067F3667E15}</x14:id>
        </ext>
      </extLst>
    </cfRule>
  </conditionalFormatting>
  <conditionalFormatting sqref="AZ38">
    <cfRule type="dataBar" priority="67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{96055C8F-81A0-4034-9C13-0F85274BD123}</x14:id>
        </ext>
      </extLst>
    </cfRule>
  </conditionalFormatting>
  <conditionalFormatting sqref="BB38">
    <cfRule type="dataBar" priority="67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{A6FFB1B7-48AB-4141-B239-1E43EED0FD1D}</x14:id>
        </ext>
      </extLst>
    </cfRule>
  </conditionalFormatting>
  <conditionalFormatting sqref="F55">
    <cfRule type="dataBar" priority="67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{F42C50DD-7487-4088-860C-4DC2EDDE4662}</x14:id>
        </ext>
      </extLst>
    </cfRule>
  </conditionalFormatting>
  <conditionalFormatting sqref="D55:E55">
    <cfRule type="expression" dxfId="11" priority="676">
      <formula>ISNUMBER($EG55)</formula>
    </cfRule>
  </conditionalFormatting>
  <conditionalFormatting sqref="G55">
    <cfRule type="dataBar" priority="6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{3F132468-5BE7-43F0-AE57-FF58100285B8}</x14:id>
        </ext>
      </extLst>
    </cfRule>
  </conditionalFormatting>
  <conditionalFormatting sqref="H55">
    <cfRule type="dataBar" priority="6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{77EB1D82-F12B-4925-84DD-07D0558EB91F}</x14:id>
        </ext>
      </extLst>
    </cfRule>
  </conditionalFormatting>
  <conditionalFormatting sqref="I55">
    <cfRule type="dataBar" priority="6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{F129E3BD-8BAB-4910-B708-925A01B3E1FE}</x14:id>
        </ext>
      </extLst>
    </cfRule>
  </conditionalFormatting>
  <conditionalFormatting sqref="J55">
    <cfRule type="dataBar" priority="6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{AFCEA419-93A8-4122-97E2-18C41A0E17B9}</x14:id>
        </ext>
      </extLst>
    </cfRule>
  </conditionalFormatting>
  <conditionalFormatting sqref="K55">
    <cfRule type="dataBar" priority="67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{7FEFA71B-05E4-4275-B019-590300806440}</x14:id>
        </ext>
      </extLst>
    </cfRule>
  </conditionalFormatting>
  <conditionalFormatting sqref="L55">
    <cfRule type="dataBar" priority="67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{E85F0AEB-4C29-4114-B906-8C7D27F3D3A7}</x14:id>
        </ext>
      </extLst>
    </cfRule>
  </conditionalFormatting>
  <conditionalFormatting sqref="M55">
    <cfRule type="dataBar" priority="6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{98306444-8C3F-4CC1-980B-D22A38110DEB}</x14:id>
        </ext>
      </extLst>
    </cfRule>
  </conditionalFormatting>
  <conditionalFormatting sqref="N55">
    <cfRule type="dataBar" priority="6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{2DD0E186-EF49-4583-8A27-D7F5413D7D98}</x14:id>
        </ext>
      </extLst>
    </cfRule>
  </conditionalFormatting>
  <conditionalFormatting sqref="O55">
    <cfRule type="dataBar" priority="6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{061D7F75-CF9D-431D-A0D4-5BA13898454B}</x14:id>
        </ext>
      </extLst>
    </cfRule>
  </conditionalFormatting>
  <conditionalFormatting sqref="P55">
    <cfRule type="dataBar" priority="6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{041934DE-7DC6-4B9D-B91A-CC86F40ACD1B}</x14:id>
        </ext>
      </extLst>
    </cfRule>
  </conditionalFormatting>
  <conditionalFormatting sqref="Q55">
    <cfRule type="dataBar" priority="66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{67386A2D-BD3F-4BBC-8D15-0F1AD627D0E1}</x14:id>
        </ext>
      </extLst>
    </cfRule>
  </conditionalFormatting>
  <conditionalFormatting sqref="D55:E55">
    <cfRule type="expression" dxfId="10" priority="664">
      <formula>ISNUMBER($EH55)</formula>
    </cfRule>
  </conditionalFormatting>
  <conditionalFormatting sqref="R55">
    <cfRule type="dataBar" priority="66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{1FA915CB-92FC-470E-8E83-34468BE6D62B}</x14:id>
        </ext>
      </extLst>
    </cfRule>
  </conditionalFormatting>
  <conditionalFormatting sqref="S55">
    <cfRule type="dataBar" priority="6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{23FC5EE5-76FD-4A3D-B354-14F95E842202}</x14:id>
        </ext>
      </extLst>
    </cfRule>
  </conditionalFormatting>
  <conditionalFormatting sqref="T55">
    <cfRule type="dataBar" priority="6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{11F07FAD-AD99-4205-A0D7-34048B8DAE9D}</x14:id>
        </ext>
      </extLst>
    </cfRule>
  </conditionalFormatting>
  <conditionalFormatting sqref="U55">
    <cfRule type="dataBar" priority="66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{177D416C-2693-46BB-9939-BFE539AA88BE}</x14:id>
        </ext>
      </extLst>
    </cfRule>
  </conditionalFormatting>
  <conditionalFormatting sqref="V55">
    <cfRule type="dataBar" priority="6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{300AEE43-C9C6-4291-915A-40F71E5F3CD0}</x14:id>
        </ext>
      </extLst>
    </cfRule>
  </conditionalFormatting>
  <conditionalFormatting sqref="W55">
    <cfRule type="dataBar" priority="65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{CE0C5487-B736-4146-88D1-B87879F70ED2}</x14:id>
        </ext>
      </extLst>
    </cfRule>
  </conditionalFormatting>
  <conditionalFormatting sqref="X55">
    <cfRule type="dataBar" priority="65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{AA82AB0F-25D4-44C0-9088-980D6350A3A1}</x14:id>
        </ext>
      </extLst>
    </cfRule>
  </conditionalFormatting>
  <conditionalFormatting sqref="Y55">
    <cfRule type="dataBar" priority="6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{226485A0-13F0-4A4F-ABB2-42A9C60942E5}</x14:id>
        </ext>
      </extLst>
    </cfRule>
  </conditionalFormatting>
  <conditionalFormatting sqref="Z55">
    <cfRule type="dataBar" priority="6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{3A41F334-92CC-425C-A7B6-731338310D14}</x14:id>
        </ext>
      </extLst>
    </cfRule>
  </conditionalFormatting>
  <conditionalFormatting sqref="AA55">
    <cfRule type="dataBar" priority="65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{A3FD4CD1-FA54-47A3-A8BA-38AFDC9B6196}</x14:id>
        </ext>
      </extLst>
    </cfRule>
  </conditionalFormatting>
  <conditionalFormatting sqref="AB55">
    <cfRule type="dataBar" priority="6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{78A4FF5E-F446-43D5-A6DA-775F73EDF705}</x14:id>
        </ext>
      </extLst>
    </cfRule>
  </conditionalFormatting>
  <conditionalFormatting sqref="AC55">
    <cfRule type="dataBar" priority="65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{4CA486D2-FCBF-4142-8347-D43F37BCF7A6}</x14:id>
        </ext>
      </extLst>
    </cfRule>
  </conditionalFormatting>
  <conditionalFormatting sqref="AD55">
    <cfRule type="dataBar" priority="65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{FC78E80B-CB2A-43F1-BBEC-C69CDF7FF0B5}</x14:id>
        </ext>
      </extLst>
    </cfRule>
  </conditionalFormatting>
  <conditionalFormatting sqref="AE55">
    <cfRule type="dataBar" priority="6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{CBE7E90F-DB72-4732-B060-CBD111D0275E}</x14:id>
        </ext>
      </extLst>
    </cfRule>
  </conditionalFormatting>
  <conditionalFormatting sqref="AS55">
    <cfRule type="dataBar" priority="6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{49D2CF0A-96B0-458B-B18A-90EB2651B0F7}</x14:id>
        </ext>
      </extLst>
    </cfRule>
  </conditionalFormatting>
  <conditionalFormatting sqref="AP55">
    <cfRule type="dataBar" priority="6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{A2A7A460-04A2-442C-89EA-ED2B27770CB6}</x14:id>
        </ext>
      </extLst>
    </cfRule>
  </conditionalFormatting>
  <conditionalFormatting sqref="AF55">
    <cfRule type="dataBar" priority="64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{EFD11BF8-E96B-4065-AF2B-B2FE9D515067}</x14:id>
        </ext>
      </extLst>
    </cfRule>
  </conditionalFormatting>
  <conditionalFormatting sqref="AG55">
    <cfRule type="dataBar" priority="64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{071800EB-89A6-4342-AF14-D00E4CA38F04}</x14:id>
        </ext>
      </extLst>
    </cfRule>
  </conditionalFormatting>
  <conditionalFormatting sqref="AH55">
    <cfRule type="dataBar" priority="64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{AA81EFCB-7433-4B80-9E9B-353E624ADC88}</x14:id>
        </ext>
      </extLst>
    </cfRule>
  </conditionalFormatting>
  <conditionalFormatting sqref="AI55">
    <cfRule type="dataBar" priority="64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{A42CF02B-BAD7-4198-A4FF-AD3FC0D5EEB5}</x14:id>
        </ext>
      </extLst>
    </cfRule>
  </conditionalFormatting>
  <conditionalFormatting sqref="AJ55">
    <cfRule type="dataBar" priority="6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{CC8EDE8D-3492-43F5-9D81-25D9A1A6D979}</x14:id>
        </ext>
      </extLst>
    </cfRule>
  </conditionalFormatting>
  <conditionalFormatting sqref="AK55">
    <cfRule type="dataBar" priority="6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{45203553-EE1C-4865-B3CC-DA34749B1C94}</x14:id>
        </ext>
      </extLst>
    </cfRule>
  </conditionalFormatting>
  <conditionalFormatting sqref="AL55">
    <cfRule type="dataBar" priority="6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{58E0FE41-9D8E-493D-9703-15FBFD714656}</x14:id>
        </ext>
      </extLst>
    </cfRule>
  </conditionalFormatting>
  <conditionalFormatting sqref="AM55">
    <cfRule type="dataBar" priority="64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{686B7ED8-EA82-4A5C-A678-697023BDDA63}</x14:id>
        </ext>
      </extLst>
    </cfRule>
  </conditionalFormatting>
  <conditionalFormatting sqref="AO55">
    <cfRule type="dataBar" priority="6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{8A0C5B4D-4955-4EAD-8D35-EC50ECE156EC}</x14:id>
        </ext>
      </extLst>
    </cfRule>
  </conditionalFormatting>
  <conditionalFormatting sqref="AQ55">
    <cfRule type="dataBar" priority="6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{97A0EB8B-654B-41A9-8D94-1E211F262A6D}</x14:id>
        </ext>
      </extLst>
    </cfRule>
  </conditionalFormatting>
  <conditionalFormatting sqref="AR55">
    <cfRule type="dataBar" priority="63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{24224284-19B8-4476-9BDB-B107443F3320}</x14:id>
        </ext>
      </extLst>
    </cfRule>
  </conditionalFormatting>
  <conditionalFormatting sqref="AT55">
    <cfRule type="dataBar" priority="63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{6309A8B8-DD71-460A-BDF6-678197D4F0C6}</x14:id>
        </ext>
      </extLst>
    </cfRule>
  </conditionalFormatting>
  <conditionalFormatting sqref="AU55">
    <cfRule type="dataBar" priority="63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{8C9BFEC7-B2BB-4E5B-9CCB-D46CDDBB68DE}</x14:id>
        </ext>
      </extLst>
    </cfRule>
  </conditionalFormatting>
  <conditionalFormatting sqref="BA55">
    <cfRule type="dataBar" priority="6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{AE4AD5C5-452F-4C1D-92E3-8329A8859EBC}</x14:id>
        </ext>
      </extLst>
    </cfRule>
  </conditionalFormatting>
  <conditionalFormatting sqref="AX55">
    <cfRule type="dataBar" priority="63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{16379337-18F4-49C3-A7FE-AE64F2680BA6}</x14:id>
        </ext>
      </extLst>
    </cfRule>
  </conditionalFormatting>
  <conditionalFormatting sqref="AW55">
    <cfRule type="dataBar" priority="6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{E7F1959F-39FA-455C-8A03-C8D50278618B}</x14:id>
        </ext>
      </extLst>
    </cfRule>
  </conditionalFormatting>
  <conditionalFormatting sqref="AY55">
    <cfRule type="dataBar" priority="6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{4F2368A5-245A-424F-A271-77760E367B70}</x14:id>
        </ext>
      </extLst>
    </cfRule>
  </conditionalFormatting>
  <conditionalFormatting sqref="AZ55">
    <cfRule type="dataBar" priority="63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{3C5503AC-6A7A-45CD-83C1-EC26FF5D6C64}</x14:id>
        </ext>
      </extLst>
    </cfRule>
  </conditionalFormatting>
  <conditionalFormatting sqref="BB55">
    <cfRule type="dataBar" priority="62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{3DFBE512-6AEF-428D-986A-C0D230CEDE4E}</x14:id>
        </ext>
      </extLst>
    </cfRule>
  </conditionalFormatting>
  <conditionalFormatting sqref="F40:F50">
    <cfRule type="dataBar" priority="62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{F5C9B775-E38A-4F03-B749-96CE8CD06139}</x14:id>
        </ext>
      </extLst>
    </cfRule>
  </conditionalFormatting>
  <conditionalFormatting sqref="D40:E50">
    <cfRule type="expression" dxfId="9" priority="627">
      <formula>ISNUMBER($EG40)</formula>
    </cfRule>
  </conditionalFormatting>
  <conditionalFormatting sqref="G40:G50">
    <cfRule type="dataBar" priority="6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{934B06C4-CDE1-43BA-A6B9-3D43E8B896B5}</x14:id>
        </ext>
      </extLst>
    </cfRule>
  </conditionalFormatting>
  <conditionalFormatting sqref="H40:H50">
    <cfRule type="dataBar" priority="6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{B688EFB6-DB96-4C59-84E4-63A29B72CF9A}</x14:id>
        </ext>
      </extLst>
    </cfRule>
  </conditionalFormatting>
  <conditionalFormatting sqref="I40:I50">
    <cfRule type="dataBar" priority="6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{18361928-09F3-4486-AD61-C32E785EB528}</x14:id>
        </ext>
      </extLst>
    </cfRule>
  </conditionalFormatting>
  <conditionalFormatting sqref="J40:J50">
    <cfRule type="dataBar" priority="6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{D1825D4C-F248-4461-A732-D8040EDF9E8E}</x14:id>
        </ext>
      </extLst>
    </cfRule>
  </conditionalFormatting>
  <conditionalFormatting sqref="K40:K50">
    <cfRule type="dataBar" priority="6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{502EEDF4-81F4-4A0B-A656-BD80FD491E71}</x14:id>
        </ext>
      </extLst>
    </cfRule>
  </conditionalFormatting>
  <conditionalFormatting sqref="L40:L50">
    <cfRule type="dataBar" priority="62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{92AC8888-B77C-49B1-9563-C0991BE11AF4}</x14:id>
        </ext>
      </extLst>
    </cfRule>
  </conditionalFormatting>
  <conditionalFormatting sqref="M40:M50">
    <cfRule type="dataBar" priority="6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{54477117-EE91-4D37-ACB1-DEBCF6545C03}</x14:id>
        </ext>
      </extLst>
    </cfRule>
  </conditionalFormatting>
  <conditionalFormatting sqref="N40:N50">
    <cfRule type="dataBar" priority="6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{E2B3D1BE-8A3D-482E-A713-2500B9935BEF}</x14:id>
        </ext>
      </extLst>
    </cfRule>
  </conditionalFormatting>
  <conditionalFormatting sqref="O40:O50">
    <cfRule type="dataBar" priority="6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{AD6EE376-70ED-4F73-84DE-5FB7840F0C9C}</x14:id>
        </ext>
      </extLst>
    </cfRule>
  </conditionalFormatting>
  <conditionalFormatting sqref="P40:P50">
    <cfRule type="dataBar" priority="6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{DCA3D687-F476-49C4-A6AC-20C41B46F8A4}</x14:id>
        </ext>
      </extLst>
    </cfRule>
  </conditionalFormatting>
  <conditionalFormatting sqref="Q40:Q50">
    <cfRule type="dataBar" priority="6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{E9D22B28-A4B9-40FD-8BA3-F04D5D988D75}</x14:id>
        </ext>
      </extLst>
    </cfRule>
  </conditionalFormatting>
  <conditionalFormatting sqref="D40:E50">
    <cfRule type="expression" dxfId="8" priority="615">
      <formula>ISNUMBER($EH40)</formula>
    </cfRule>
  </conditionalFormatting>
  <conditionalFormatting sqref="R40:R50">
    <cfRule type="dataBar" priority="6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{C0578CDF-A9F2-489E-A6C3-E6A97B605460}</x14:id>
        </ext>
      </extLst>
    </cfRule>
  </conditionalFormatting>
  <conditionalFormatting sqref="S40:S50">
    <cfRule type="dataBar" priority="6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{9FC68879-8D75-4919-B57E-327016567352}</x14:id>
        </ext>
      </extLst>
    </cfRule>
  </conditionalFormatting>
  <conditionalFormatting sqref="T40:T50">
    <cfRule type="dataBar" priority="6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{C0F807C5-B396-4E13-9857-6C41AD6F108F}</x14:id>
        </ext>
      </extLst>
    </cfRule>
  </conditionalFormatting>
  <conditionalFormatting sqref="U40:U50">
    <cfRule type="dataBar" priority="6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{4218EA63-F550-492B-85F6-5E922C4EB972}</x14:id>
        </ext>
      </extLst>
    </cfRule>
  </conditionalFormatting>
  <conditionalFormatting sqref="V40:V50">
    <cfRule type="dataBar" priority="6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{DD909D81-0CA8-4D6F-93A8-D14E1AD4F5DA}</x14:id>
        </ext>
      </extLst>
    </cfRule>
  </conditionalFormatting>
  <conditionalFormatting sqref="W40:W50">
    <cfRule type="dataBar" priority="60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{030781EF-0B1E-4CAB-A213-932EB6ABB4CC}</x14:id>
        </ext>
      </extLst>
    </cfRule>
  </conditionalFormatting>
  <conditionalFormatting sqref="X40:X50">
    <cfRule type="dataBar" priority="60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{541D66A1-5C5F-4E99-A29A-56A6AF9EF59A}</x14:id>
        </ext>
      </extLst>
    </cfRule>
  </conditionalFormatting>
  <conditionalFormatting sqref="Y40:Y50">
    <cfRule type="dataBar" priority="6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{216967B4-A954-4AEF-A855-55504134C3A7}</x14:id>
        </ext>
      </extLst>
    </cfRule>
  </conditionalFormatting>
  <conditionalFormatting sqref="Z40:Z50">
    <cfRule type="dataBar" priority="6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{2F6053DA-4FC7-494D-9469-F82F673AB83D}</x14:id>
        </ext>
      </extLst>
    </cfRule>
  </conditionalFormatting>
  <conditionalFormatting sqref="AA40:AA50">
    <cfRule type="dataBar" priority="60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{9CA13D00-34C4-4493-A9B0-B933F192807A}</x14:id>
        </ext>
      </extLst>
    </cfRule>
  </conditionalFormatting>
  <conditionalFormatting sqref="AB40:AB50">
    <cfRule type="dataBar" priority="60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{823C3123-54C4-4E66-B641-891EE9EA4048}</x14:id>
        </ext>
      </extLst>
    </cfRule>
  </conditionalFormatting>
  <conditionalFormatting sqref="AC40:AC50">
    <cfRule type="dataBar" priority="60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{7CA461D2-F1F4-4C3C-B59F-D17147F5F818}</x14:id>
        </ext>
      </extLst>
    </cfRule>
  </conditionalFormatting>
  <conditionalFormatting sqref="AD40:AD50">
    <cfRule type="dataBar" priority="60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{A0D81FDD-89B8-4D6E-9D0E-D5F133E5C7B8}</x14:id>
        </ext>
      </extLst>
    </cfRule>
  </conditionalFormatting>
  <conditionalFormatting sqref="AE40:AE50">
    <cfRule type="dataBar" priority="6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{13BC54CB-B31C-4FF4-AFEF-316049106DA8}</x14:id>
        </ext>
      </extLst>
    </cfRule>
  </conditionalFormatting>
  <conditionalFormatting sqref="AS40:AS50">
    <cfRule type="dataBar" priority="6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{A4ACD54A-7CFC-41CF-A331-D6759D0B4B31}</x14:id>
        </ext>
      </extLst>
    </cfRule>
  </conditionalFormatting>
  <conditionalFormatting sqref="AP40:AP50">
    <cfRule type="dataBar" priority="59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{8877D58C-14DC-4A69-BA1E-24CA9A21DEA6}</x14:id>
        </ext>
      </extLst>
    </cfRule>
  </conditionalFormatting>
  <conditionalFormatting sqref="AF40:AF50">
    <cfRule type="dataBar" priority="59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{D6E50E93-1F6B-4673-AB21-50AC2D0FCE43}</x14:id>
        </ext>
      </extLst>
    </cfRule>
  </conditionalFormatting>
  <conditionalFormatting sqref="AG40:AG50">
    <cfRule type="dataBar" priority="59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{A0B61CF2-D098-4FC9-8566-10B5AA490F3B}</x14:id>
        </ext>
      </extLst>
    </cfRule>
  </conditionalFormatting>
  <conditionalFormatting sqref="AH40:AH50">
    <cfRule type="dataBar" priority="59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{AF8CF5A8-274F-46B2-B97F-90AFF803F4B5}</x14:id>
        </ext>
      </extLst>
    </cfRule>
  </conditionalFormatting>
  <conditionalFormatting sqref="AI40:AI50">
    <cfRule type="dataBar" priority="59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{90AB26DF-95D7-4BEE-8FA2-657430959D29}</x14:id>
        </ext>
      </extLst>
    </cfRule>
  </conditionalFormatting>
  <conditionalFormatting sqref="AJ40:AJ50">
    <cfRule type="dataBar" priority="5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{E5767B5C-EAC5-4703-9C17-9E143EB4BDC4}</x14:id>
        </ext>
      </extLst>
    </cfRule>
  </conditionalFormatting>
  <conditionalFormatting sqref="AK40:AK50">
    <cfRule type="dataBar" priority="5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{0F2328DE-1A24-48D6-8D98-45DA7B238F47}</x14:id>
        </ext>
      </extLst>
    </cfRule>
  </conditionalFormatting>
  <conditionalFormatting sqref="AL40:AL50">
    <cfRule type="dataBar" priority="5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{BA8FF01E-7E19-4C33-8A31-B932DC15E547}</x14:id>
        </ext>
      </extLst>
    </cfRule>
  </conditionalFormatting>
  <conditionalFormatting sqref="AM40:AM50">
    <cfRule type="dataBar" priority="59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{E0DC9CB6-F6A2-4441-9348-AC4C4145215D}</x14:id>
        </ext>
      </extLst>
    </cfRule>
  </conditionalFormatting>
  <conditionalFormatting sqref="AO40:AO50">
    <cfRule type="dataBar" priority="59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{FF0EEFAB-B212-4EB6-8E70-AB34653BAB66}</x14:id>
        </ext>
      </extLst>
    </cfRule>
  </conditionalFormatting>
  <conditionalFormatting sqref="AQ40:AQ50">
    <cfRule type="dataBar" priority="5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{79486F07-FF39-45DD-86BE-A8B138059DA1}</x14:id>
        </ext>
      </extLst>
    </cfRule>
  </conditionalFormatting>
  <conditionalFormatting sqref="AR40:AR50">
    <cfRule type="dataBar" priority="58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{948D823B-A9CB-41B5-8E29-E492E0587AB1}</x14:id>
        </ext>
      </extLst>
    </cfRule>
  </conditionalFormatting>
  <conditionalFormatting sqref="AT40:AT50">
    <cfRule type="dataBar" priority="58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{105D458A-3FC5-4A0D-AB99-5AE4289D8037}</x14:id>
        </ext>
      </extLst>
    </cfRule>
  </conditionalFormatting>
  <conditionalFormatting sqref="AU40:AU50">
    <cfRule type="dataBar" priority="58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{79812634-861F-4352-954C-5909E9034C1F}</x14:id>
        </ext>
      </extLst>
    </cfRule>
  </conditionalFormatting>
  <conditionalFormatting sqref="BA40:BA50">
    <cfRule type="dataBar" priority="5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{E836AD3C-69BD-4218-9538-6902E7B93654}</x14:id>
        </ext>
      </extLst>
    </cfRule>
  </conditionalFormatting>
  <conditionalFormatting sqref="AX40:AX50">
    <cfRule type="dataBar" priority="58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{175CE6FC-2A8B-4E1E-8E58-C663944A6839}</x14:id>
        </ext>
      </extLst>
    </cfRule>
  </conditionalFormatting>
  <conditionalFormatting sqref="AW40:AW50">
    <cfRule type="dataBar" priority="58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{3025C23D-0234-4EA7-8E9B-2D0DF9730D49}</x14:id>
        </ext>
      </extLst>
    </cfRule>
  </conditionalFormatting>
  <conditionalFormatting sqref="AY40:AY50">
    <cfRule type="dataBar" priority="5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{B8E0C503-89F2-45C0-9EE8-2622E7B0FC2B}</x14:id>
        </ext>
      </extLst>
    </cfRule>
  </conditionalFormatting>
  <conditionalFormatting sqref="AZ40:AZ50">
    <cfRule type="dataBar" priority="58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{BB696CDF-A532-4576-A668-8A08BCABA1AC}</x14:id>
        </ext>
      </extLst>
    </cfRule>
  </conditionalFormatting>
  <conditionalFormatting sqref="BB40:BB50">
    <cfRule type="dataBar" priority="58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{D5E21FCC-56BA-4541-BCDF-44A62E022E1C}</x14:id>
        </ext>
      </extLst>
    </cfRule>
  </conditionalFormatting>
  <conditionalFormatting sqref="F57:F63">
    <cfRule type="dataBar" priority="57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{64066C3D-6F27-4344-8311-E7A6191B4915}</x14:id>
        </ext>
      </extLst>
    </cfRule>
  </conditionalFormatting>
  <conditionalFormatting sqref="D57:E63">
    <cfRule type="expression" dxfId="7" priority="578">
      <formula>ISNUMBER($EG57)</formula>
    </cfRule>
  </conditionalFormatting>
  <conditionalFormatting sqref="G57:G63">
    <cfRule type="dataBar" priority="5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{2A2F31BD-3220-464B-A820-747387F36417}</x14:id>
        </ext>
      </extLst>
    </cfRule>
  </conditionalFormatting>
  <conditionalFormatting sqref="H57:H63">
    <cfRule type="dataBar" priority="5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{15C78E3F-EA79-46A3-A734-CDB61F703571}</x14:id>
        </ext>
      </extLst>
    </cfRule>
  </conditionalFormatting>
  <conditionalFormatting sqref="I57:I63">
    <cfRule type="dataBar" priority="57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{E7799AED-E290-47D7-AD6C-388D13958BE4}</x14:id>
        </ext>
      </extLst>
    </cfRule>
  </conditionalFormatting>
  <conditionalFormatting sqref="J57:J63">
    <cfRule type="dataBar" priority="5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{4C6285C0-12FC-477A-ACDA-AFD264840D79}</x14:id>
        </ext>
      </extLst>
    </cfRule>
  </conditionalFormatting>
  <conditionalFormatting sqref="K57:K63">
    <cfRule type="dataBar" priority="5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{6B4F11F1-DB2B-4990-A82D-0E11E4B16B03}</x14:id>
        </ext>
      </extLst>
    </cfRule>
  </conditionalFormatting>
  <conditionalFormatting sqref="L57:L63">
    <cfRule type="dataBar" priority="57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{3A233B53-DDF3-4FAB-BC50-FD3007CA7821}</x14:id>
        </ext>
      </extLst>
    </cfRule>
  </conditionalFormatting>
  <conditionalFormatting sqref="M57:M63">
    <cfRule type="dataBar" priority="5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{16DC2795-DB44-4F36-AF74-33FD6A841ACF}</x14:id>
        </ext>
      </extLst>
    </cfRule>
  </conditionalFormatting>
  <conditionalFormatting sqref="N57:N63">
    <cfRule type="dataBar" priority="5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{560C2F38-AF8E-44B6-8F2F-AE8EA471454B}</x14:id>
        </ext>
      </extLst>
    </cfRule>
  </conditionalFormatting>
  <conditionalFormatting sqref="O57:O63">
    <cfRule type="dataBar" priority="5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{754C634D-38D3-4296-8B77-BE502C216922}</x14:id>
        </ext>
      </extLst>
    </cfRule>
  </conditionalFormatting>
  <conditionalFormatting sqref="P57:P63">
    <cfRule type="dataBar" priority="56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{D81E661B-A682-40D6-962F-51FFFB2919DC}</x14:id>
        </ext>
      </extLst>
    </cfRule>
  </conditionalFormatting>
  <conditionalFormatting sqref="Q57:Q63">
    <cfRule type="dataBar" priority="56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{2991581C-4179-46B1-85B3-2DBE77DDB832}</x14:id>
        </ext>
      </extLst>
    </cfRule>
  </conditionalFormatting>
  <conditionalFormatting sqref="D57:E63">
    <cfRule type="expression" dxfId="6" priority="566">
      <formula>ISNUMBER($EH57)</formula>
    </cfRule>
  </conditionalFormatting>
  <conditionalFormatting sqref="R57:R63">
    <cfRule type="dataBar" priority="5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{B92D7E2C-F44E-47A3-8F3C-27EBC389B655}</x14:id>
        </ext>
      </extLst>
    </cfRule>
  </conditionalFormatting>
  <conditionalFormatting sqref="S57:S63">
    <cfRule type="dataBar" priority="5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{AAB08D3F-7875-486C-8AE3-A867A3B93276}</x14:id>
        </ext>
      </extLst>
    </cfRule>
  </conditionalFormatting>
  <conditionalFormatting sqref="T57:T63">
    <cfRule type="dataBar" priority="5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{FF7C1B42-E6D3-46D5-A2D6-A01DF58BE24D}</x14:id>
        </ext>
      </extLst>
    </cfRule>
  </conditionalFormatting>
  <conditionalFormatting sqref="U57:U63">
    <cfRule type="dataBar" priority="5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{05927B0D-2625-4BC8-9201-C302BB234953}</x14:id>
        </ext>
      </extLst>
    </cfRule>
  </conditionalFormatting>
  <conditionalFormatting sqref="V57:V63">
    <cfRule type="dataBar" priority="56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{D28E409D-67C2-4D2B-AC82-2752C9AC377C}</x14:id>
        </ext>
      </extLst>
    </cfRule>
  </conditionalFormatting>
  <conditionalFormatting sqref="W57:W63">
    <cfRule type="dataBar" priority="56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{6FDFFC7C-D64F-4B93-ADFA-6D491BB98FDA}</x14:id>
        </ext>
      </extLst>
    </cfRule>
  </conditionalFormatting>
  <conditionalFormatting sqref="X57:X63">
    <cfRule type="dataBar" priority="55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{6397236D-8A46-4830-8307-C115FB14E1E2}</x14:id>
        </ext>
      </extLst>
    </cfRule>
  </conditionalFormatting>
  <conditionalFormatting sqref="Y57:Y63">
    <cfRule type="dataBar" priority="5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{4DA02262-5134-4403-9EA0-82267B4369A5}</x14:id>
        </ext>
      </extLst>
    </cfRule>
  </conditionalFormatting>
  <conditionalFormatting sqref="Z57:Z63">
    <cfRule type="dataBar" priority="5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{5E39896E-8890-4D58-B313-5DB4CC7EA7C4}</x14:id>
        </ext>
      </extLst>
    </cfRule>
  </conditionalFormatting>
  <conditionalFormatting sqref="AA57:AA63">
    <cfRule type="dataBar" priority="55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{683EE547-8234-4223-8491-E3FC58B0484D}</x14:id>
        </ext>
      </extLst>
    </cfRule>
  </conditionalFormatting>
  <conditionalFormatting sqref="AB57:AB63">
    <cfRule type="dataBar" priority="55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{D3B2497F-A82D-44CE-84B4-6ACF33529E75}</x14:id>
        </ext>
      </extLst>
    </cfRule>
  </conditionalFormatting>
  <conditionalFormatting sqref="AC57:AC63">
    <cfRule type="dataBar" priority="55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{B0815E85-C00E-4645-929C-C5207D1C4BE9}</x14:id>
        </ext>
      </extLst>
    </cfRule>
  </conditionalFormatting>
  <conditionalFormatting sqref="AD57:AD63">
    <cfRule type="dataBar" priority="55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{8D0FD5AB-731C-4E2E-87A7-CBED4C33B0D8}</x14:id>
        </ext>
      </extLst>
    </cfRule>
  </conditionalFormatting>
  <conditionalFormatting sqref="AE57:AE63">
    <cfRule type="dataBar" priority="5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{15E487E2-1A84-4D43-93D9-C981D74ECFA1}</x14:id>
        </ext>
      </extLst>
    </cfRule>
  </conditionalFormatting>
  <conditionalFormatting sqref="AS57:AS63">
    <cfRule type="dataBar" priority="5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{E055C3A5-67ED-4E9B-82CF-F9607DEF6607}</x14:id>
        </ext>
      </extLst>
    </cfRule>
  </conditionalFormatting>
  <conditionalFormatting sqref="AP57:AP63">
    <cfRule type="dataBar" priority="55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{74A60069-4AFF-4A9A-B4DF-1A370D945455}</x14:id>
        </ext>
      </extLst>
    </cfRule>
  </conditionalFormatting>
  <conditionalFormatting sqref="AF57:AF63">
    <cfRule type="dataBar" priority="54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{83042DF0-9754-48E0-9701-6AA8864342DE}</x14:id>
        </ext>
      </extLst>
    </cfRule>
  </conditionalFormatting>
  <conditionalFormatting sqref="AG57:AG63">
    <cfRule type="dataBar" priority="5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{BBF4CDDD-7A33-49CC-A68C-CE975A0AC437}</x14:id>
        </ext>
      </extLst>
    </cfRule>
  </conditionalFormatting>
  <conditionalFormatting sqref="AH57:AH63">
    <cfRule type="dataBar" priority="5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{FE26706D-2368-492E-AEB6-FE6F471DB59F}</x14:id>
        </ext>
      </extLst>
    </cfRule>
  </conditionalFormatting>
  <conditionalFormatting sqref="AI57:AI63">
    <cfRule type="dataBar" priority="54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{AD3B1054-CF45-4A0E-88EB-696D89A235D4}</x14:id>
        </ext>
      </extLst>
    </cfRule>
  </conditionalFormatting>
  <conditionalFormatting sqref="AJ57:AJ63">
    <cfRule type="dataBar" priority="5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{0D083749-D1BC-4F63-87BC-1EB023D180BB}</x14:id>
        </ext>
      </extLst>
    </cfRule>
  </conditionalFormatting>
  <conditionalFormatting sqref="AK57:AK63">
    <cfRule type="dataBar" priority="5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{66D487CB-24B3-443F-99FD-47D280C4DB1D}</x14:id>
        </ext>
      </extLst>
    </cfRule>
  </conditionalFormatting>
  <conditionalFormatting sqref="AL57:AL63">
    <cfRule type="dataBar" priority="5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{6653FAEC-0C99-4047-ADD2-8224FB9EFFDA}</x14:id>
        </ext>
      </extLst>
    </cfRule>
  </conditionalFormatting>
  <conditionalFormatting sqref="AM57:AM63">
    <cfRule type="dataBar" priority="54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{54808B2D-E407-4A52-8327-6A918669E9FC}</x14:id>
        </ext>
      </extLst>
    </cfRule>
  </conditionalFormatting>
  <conditionalFormatting sqref="AO57:AO63">
    <cfRule type="dataBar" priority="5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{68E772DC-2CF3-48CF-8E57-8D4442BB13B0}</x14:id>
        </ext>
      </extLst>
    </cfRule>
  </conditionalFormatting>
  <conditionalFormatting sqref="AQ57:AQ63">
    <cfRule type="dataBar" priority="5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{6598A305-BD27-4E4B-BA36-69458DBA5326}</x14:id>
        </ext>
      </extLst>
    </cfRule>
  </conditionalFormatting>
  <conditionalFormatting sqref="AR57:AR63">
    <cfRule type="dataBar" priority="53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{B13C436E-D31C-4FA5-BC3B-501158284753}</x14:id>
        </ext>
      </extLst>
    </cfRule>
  </conditionalFormatting>
  <conditionalFormatting sqref="AT57:AT63">
    <cfRule type="dataBar" priority="5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{C518B2EE-7C4E-4D87-99BA-60593EC468D6}</x14:id>
        </ext>
      </extLst>
    </cfRule>
  </conditionalFormatting>
  <conditionalFormatting sqref="AU57:AU63">
    <cfRule type="dataBar" priority="53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{E0561F4D-8247-454C-ABB1-3C010F5DA05E}</x14:id>
        </ext>
      </extLst>
    </cfRule>
  </conditionalFormatting>
  <conditionalFormatting sqref="BA57:BA63">
    <cfRule type="dataBar" priority="5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{218A7983-4EF7-4411-930C-12ED61EC96AB}</x14:id>
        </ext>
      </extLst>
    </cfRule>
  </conditionalFormatting>
  <conditionalFormatting sqref="AX57:AX63">
    <cfRule type="dataBar" priority="53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{7771F0A5-C09A-44DF-A6B8-EDF3E4453972}</x14:id>
        </ext>
      </extLst>
    </cfRule>
  </conditionalFormatting>
  <conditionalFormatting sqref="AW57:AW63">
    <cfRule type="dataBar" priority="5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{3C3639D1-46AD-4766-86CA-88401B22BB39}</x14:id>
        </ext>
      </extLst>
    </cfRule>
  </conditionalFormatting>
  <conditionalFormatting sqref="AY57:AY63">
    <cfRule type="dataBar" priority="5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{C44C091E-3B71-4E36-8FC5-9A4DADD141B9}</x14:id>
        </ext>
      </extLst>
    </cfRule>
  </conditionalFormatting>
  <conditionalFormatting sqref="AZ57:AZ63">
    <cfRule type="dataBar" priority="53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{C23FA7C4-F3E8-46B9-BADF-E754BD875FAA}</x14:id>
        </ext>
      </extLst>
    </cfRule>
  </conditionalFormatting>
  <conditionalFormatting sqref="BB57:BB63">
    <cfRule type="dataBar" priority="53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{2114C826-A7DA-43DF-82EC-9BEDBE39ACF4}</x14:id>
        </ext>
      </extLst>
    </cfRule>
  </conditionalFormatting>
  <conditionalFormatting sqref="BC4:BC37 BC39 BC56 BC51:BC54 BC64:BC76 BC78:BC118 BC120:BC244">
    <cfRule type="dataBar" priority="5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{A258542B-7E55-4DD5-88EE-38952B267ED2}</x14:id>
        </ext>
      </extLst>
    </cfRule>
  </conditionalFormatting>
  <conditionalFormatting sqref="BC38">
    <cfRule type="dataBar" priority="52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{2EA1695D-E5A0-4E2D-8294-53CFDE6ADE52}</x14:id>
        </ext>
      </extLst>
    </cfRule>
  </conditionalFormatting>
  <conditionalFormatting sqref="BC55">
    <cfRule type="dataBar" priority="52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{7D32A4C6-E80C-4908-8C46-D95094223C77}</x14:id>
        </ext>
      </extLst>
    </cfRule>
  </conditionalFormatting>
  <conditionalFormatting sqref="BC40:BC50">
    <cfRule type="dataBar" priority="52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{9D1722E1-9F4D-4468-AAFF-E9F42502E4C4}</x14:id>
        </ext>
      </extLst>
    </cfRule>
  </conditionalFormatting>
  <conditionalFormatting sqref="BC57:BC63">
    <cfRule type="dataBar" priority="52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{346E2896-54CB-410B-A20A-5B1F7CFF02A9}</x14:id>
        </ext>
      </extLst>
    </cfRule>
  </conditionalFormatting>
  <conditionalFormatting sqref="BJ4:BJ37 BJ39 BJ56 BJ51:BJ54 BJ64:BJ76 BJ78:BJ118 BJ120:BJ244">
    <cfRule type="dataBar" priority="5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{9F159E98-FD5D-47F6-878E-D486DE8BFEE2}</x14:id>
        </ext>
      </extLst>
    </cfRule>
  </conditionalFormatting>
  <conditionalFormatting sqref="BG4:BG37 BG39 BG56 BG51:BG54 BG64:BG76 BG78:BG118 BG120:BG244">
    <cfRule type="dataBar" priority="5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{CAE96691-BD27-4152-8A4E-4C590725B482}</x14:id>
        </ext>
      </extLst>
    </cfRule>
  </conditionalFormatting>
  <conditionalFormatting sqref="BF4:BF37 BF39 BF56 BF51:BF54 BF64:BF76 BF78:BF118 BF120:BF244">
    <cfRule type="dataBar" priority="5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{C36D188A-54E8-4044-8EE3-2CB7438A8086}</x14:id>
        </ext>
      </extLst>
    </cfRule>
  </conditionalFormatting>
  <conditionalFormatting sqref="BH4:BH37 BH39 BH56 BH51:BH54 BH64:BH76 BH78:BH118 BH120:BH244">
    <cfRule type="dataBar" priority="5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{D9094E7A-18DF-4466-89BF-29C17E4FF256}</x14:id>
        </ext>
      </extLst>
    </cfRule>
  </conditionalFormatting>
  <conditionalFormatting sqref="BI4:BI37 BI39 BI56 BI51:BI54 BI64:BI76 BI78:BI118 BI120:BI244">
    <cfRule type="dataBar" priority="5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{9CFE55AC-16D6-414B-9725-2FE24ACCFFEE}</x14:id>
        </ext>
      </extLst>
    </cfRule>
  </conditionalFormatting>
  <conditionalFormatting sqref="BK4:BK37 BK39 BK56 BK51:BK54 BK64:BK76 BK78:BK118 BK120:BK244">
    <cfRule type="dataBar" priority="5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{DCD30DB9-70FA-4BBD-AB11-A42E37475103}</x14:id>
        </ext>
      </extLst>
    </cfRule>
  </conditionalFormatting>
  <conditionalFormatting sqref="BJ38">
    <cfRule type="dataBar" priority="5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{4A2CB7D9-2207-4B2F-A230-D6902582A752}</x14:id>
        </ext>
      </extLst>
    </cfRule>
  </conditionalFormatting>
  <conditionalFormatting sqref="BG38">
    <cfRule type="dataBar" priority="5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{53E7C204-50A3-4DB5-9FEC-306175CC3952}</x14:id>
        </ext>
      </extLst>
    </cfRule>
  </conditionalFormatting>
  <conditionalFormatting sqref="BF38">
    <cfRule type="dataBar" priority="5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{D1E527C8-C9A0-488B-9EEF-B1C50E66A733}</x14:id>
        </ext>
      </extLst>
    </cfRule>
  </conditionalFormatting>
  <conditionalFormatting sqref="BH38">
    <cfRule type="dataBar" priority="5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{1E0E0495-866D-4046-AF20-A7BDA8FAD826}</x14:id>
        </ext>
      </extLst>
    </cfRule>
  </conditionalFormatting>
  <conditionalFormatting sqref="BI38">
    <cfRule type="dataBar" priority="5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{2AF54AF6-A921-4CEC-A36A-2BB3F86C43D8}</x14:id>
        </ext>
      </extLst>
    </cfRule>
  </conditionalFormatting>
  <conditionalFormatting sqref="BK38">
    <cfRule type="dataBar" priority="50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{326FE8F4-44AB-4488-8559-A9BDD6436076}</x14:id>
        </ext>
      </extLst>
    </cfRule>
  </conditionalFormatting>
  <conditionalFormatting sqref="BJ55">
    <cfRule type="dataBar" priority="5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{AB739E26-589C-407A-89C7-249DB34279CB}</x14:id>
        </ext>
      </extLst>
    </cfRule>
  </conditionalFormatting>
  <conditionalFormatting sqref="BG55">
    <cfRule type="dataBar" priority="50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{CAD7F8BB-6FBA-4B97-96A3-389FA10361F4}</x14:id>
        </ext>
      </extLst>
    </cfRule>
  </conditionalFormatting>
  <conditionalFormatting sqref="BF55">
    <cfRule type="dataBar" priority="50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{7CA81859-73F2-439F-9594-A1C7FB345DB6}</x14:id>
        </ext>
      </extLst>
    </cfRule>
  </conditionalFormatting>
  <conditionalFormatting sqref="BH55">
    <cfRule type="dataBar" priority="5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{9F878F9A-389E-40A3-A92D-9E936C2217E5}</x14:id>
        </ext>
      </extLst>
    </cfRule>
  </conditionalFormatting>
  <conditionalFormatting sqref="BI55">
    <cfRule type="dataBar" priority="50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{561BE2D3-445B-4DE6-B3BE-23AF72078976}</x14:id>
        </ext>
      </extLst>
    </cfRule>
  </conditionalFormatting>
  <conditionalFormatting sqref="BK55">
    <cfRule type="dataBar" priority="50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{6837A59D-ECBC-400B-81E8-71014724121B}</x14:id>
        </ext>
      </extLst>
    </cfRule>
  </conditionalFormatting>
  <conditionalFormatting sqref="BJ40:BJ50">
    <cfRule type="dataBar" priority="5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{3EB27BC0-CC90-40BF-B2E4-B9D6A9FC4820}</x14:id>
        </ext>
      </extLst>
    </cfRule>
  </conditionalFormatting>
  <conditionalFormatting sqref="BG40:BG50">
    <cfRule type="dataBar" priority="50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{28C6A328-476C-43B5-8286-64D75121FABF}</x14:id>
        </ext>
      </extLst>
    </cfRule>
  </conditionalFormatting>
  <conditionalFormatting sqref="BF40:BF50">
    <cfRule type="dataBar" priority="50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{7C95BFA4-1D88-4857-B77A-7121B6FF19FD}</x14:id>
        </ext>
      </extLst>
    </cfRule>
  </conditionalFormatting>
  <conditionalFormatting sqref="BH40:BH50">
    <cfRule type="dataBar" priority="4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{AE4293F2-5897-46A0-A738-69DB9493CBA3}</x14:id>
        </ext>
      </extLst>
    </cfRule>
  </conditionalFormatting>
  <conditionalFormatting sqref="BI40:BI50">
    <cfRule type="dataBar" priority="49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{4BBD4FAF-650E-40A9-B96D-83C443619F8A}</x14:id>
        </ext>
      </extLst>
    </cfRule>
  </conditionalFormatting>
  <conditionalFormatting sqref="BK40:BK50">
    <cfRule type="dataBar" priority="49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{C1306718-E82C-40D9-9BD6-4549EB0B4058}</x14:id>
        </ext>
      </extLst>
    </cfRule>
  </conditionalFormatting>
  <conditionalFormatting sqref="BJ57:BJ63">
    <cfRule type="dataBar" priority="4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{C1774F5E-7D4C-4C97-9FD5-24303DA4AF11}</x14:id>
        </ext>
      </extLst>
    </cfRule>
  </conditionalFormatting>
  <conditionalFormatting sqref="BG57:BG63">
    <cfRule type="dataBar" priority="49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{F4AA44CB-65CD-4114-97A3-EE7AE7E49997}</x14:id>
        </ext>
      </extLst>
    </cfRule>
  </conditionalFormatting>
  <conditionalFormatting sqref="BF57:BF63">
    <cfRule type="dataBar" priority="4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{CA782665-95AC-4334-B678-04B97A6436BD}</x14:id>
        </ext>
      </extLst>
    </cfRule>
  </conditionalFormatting>
  <conditionalFormatting sqref="BH57:BH63">
    <cfRule type="dataBar" priority="4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{FFE43C1B-DF61-47F6-9469-C21238FE6674}</x14:id>
        </ext>
      </extLst>
    </cfRule>
  </conditionalFormatting>
  <conditionalFormatting sqref="BI57:BI63">
    <cfRule type="dataBar" priority="49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{5D441BEC-EE73-4E17-8AF4-AACAB42D2ED0}</x14:id>
        </ext>
      </extLst>
    </cfRule>
  </conditionalFormatting>
  <conditionalFormatting sqref="BK57:BK63">
    <cfRule type="dataBar" priority="49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{4DBDA3B3-D8B0-46E9-BBD3-62863FE9FDF2}</x14:id>
        </ext>
      </extLst>
    </cfRule>
  </conditionalFormatting>
  <conditionalFormatting sqref="BP4:BP37 BP39 BP56 BP51:BP54 BP64:BP76 BP78:BP118 BP120:BP244">
    <cfRule type="dataBar" priority="4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{1012DC73-CEFE-417E-A4CD-030ADF4D3DB2}</x14:id>
        </ext>
      </extLst>
    </cfRule>
  </conditionalFormatting>
  <conditionalFormatting sqref="BM4:BM37 BM39 BM56 BM51:BM54 BM64:BM76 BM78:BM118 BM120:BM244">
    <cfRule type="dataBar" priority="48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{DFB7D7DB-D6AF-40FD-A003-4ECEA87A8ED1}</x14:id>
        </ext>
      </extLst>
    </cfRule>
  </conditionalFormatting>
  <conditionalFormatting sqref="BL4:BL37 BL39 BL56 BL51:BL54 BL64:BL76 BL78:BL118 BL120:BL244">
    <cfRule type="dataBar" priority="48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{E4DAE30D-3A6D-4036-8594-D0061EBF8323}</x14:id>
        </ext>
      </extLst>
    </cfRule>
  </conditionalFormatting>
  <conditionalFormatting sqref="BN4:BN37 BN39 BN56 BN51:BN54 BN64:BN76 BN78:BN118 BN120:BN244">
    <cfRule type="dataBar" priority="4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{2F5FD17F-8F26-4DCB-9602-67B9B881FF11}</x14:id>
        </ext>
      </extLst>
    </cfRule>
  </conditionalFormatting>
  <conditionalFormatting sqref="BO4:BO37 BO39 BO56 BO51:BO54 BO64:BO76 BO78:BO118 BO120:BO244">
    <cfRule type="dataBar" priority="48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{360C9E90-A772-4076-9283-6988C6CCCD81}</x14:id>
        </ext>
      </extLst>
    </cfRule>
  </conditionalFormatting>
  <conditionalFormatting sqref="BQ4:BQ37 BQ39 BQ56 BQ51:BQ54 BQ64:BQ76 BQ78:BQ118 BQ120:BQ244">
    <cfRule type="dataBar" priority="4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{102ECB78-A684-44DF-8D57-36B5429A30C6}</x14:id>
        </ext>
      </extLst>
    </cfRule>
  </conditionalFormatting>
  <conditionalFormatting sqref="BP38">
    <cfRule type="dataBar" priority="4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{A7170A0F-B075-4904-ADE8-D1B6BEDEC8CD}</x14:id>
        </ext>
      </extLst>
    </cfRule>
  </conditionalFormatting>
  <conditionalFormatting sqref="BM38">
    <cfRule type="dataBar" priority="48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{E88F8B27-1FE9-4B8F-A9D4-75D20ADE46AF}</x14:id>
        </ext>
      </extLst>
    </cfRule>
  </conditionalFormatting>
  <conditionalFormatting sqref="BL38">
    <cfRule type="dataBar" priority="4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{FCEB4F11-BDB1-42DD-8214-B752F990455B}</x14:id>
        </ext>
      </extLst>
    </cfRule>
  </conditionalFormatting>
  <conditionalFormatting sqref="BN38">
    <cfRule type="dataBar" priority="4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{CBD6A30F-BCB1-4CA9-95D9-997D4A900692}</x14:id>
        </ext>
      </extLst>
    </cfRule>
  </conditionalFormatting>
  <conditionalFormatting sqref="BO38">
    <cfRule type="dataBar" priority="48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{BA4B3A84-7D50-45FC-8402-B9011AAFC635}</x14:id>
        </ext>
      </extLst>
    </cfRule>
  </conditionalFormatting>
  <conditionalFormatting sqref="BQ38">
    <cfRule type="dataBar" priority="47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{C464DA95-4E4B-41A4-B9A6-A3917C01FD7F}</x14:id>
        </ext>
      </extLst>
    </cfRule>
  </conditionalFormatting>
  <conditionalFormatting sqref="BP55">
    <cfRule type="dataBar" priority="4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{E6D38DFF-A1A6-43C2-A877-4A97D5E9D28F}</x14:id>
        </ext>
      </extLst>
    </cfRule>
  </conditionalFormatting>
  <conditionalFormatting sqref="BM55">
    <cfRule type="dataBar" priority="47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{09CE8EF5-5035-4112-A4D8-5F0F114E93B6}</x14:id>
        </ext>
      </extLst>
    </cfRule>
  </conditionalFormatting>
  <conditionalFormatting sqref="BL55">
    <cfRule type="dataBar" priority="4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{AB5DD58D-ADA3-415F-858E-BFF5CFF4DF5C}</x14:id>
        </ext>
      </extLst>
    </cfRule>
  </conditionalFormatting>
  <conditionalFormatting sqref="BN55">
    <cfRule type="dataBar" priority="4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{F6C0E510-64D3-472F-B724-154E782E65B9}</x14:id>
        </ext>
      </extLst>
    </cfRule>
  </conditionalFormatting>
  <conditionalFormatting sqref="BO55">
    <cfRule type="dataBar" priority="47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{CE84C657-B9B4-4C17-9475-1C758DB4EE20}</x14:id>
        </ext>
      </extLst>
    </cfRule>
  </conditionalFormatting>
  <conditionalFormatting sqref="BQ55">
    <cfRule type="dataBar" priority="4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{D8027A55-FFDB-4A7B-9C0D-BF54BA985E64}</x14:id>
        </ext>
      </extLst>
    </cfRule>
  </conditionalFormatting>
  <conditionalFormatting sqref="BP40:BP50">
    <cfRule type="dataBar" priority="4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{BE9DD3FC-60D8-494F-954E-3EFE9CBAD1FC}</x14:id>
        </ext>
      </extLst>
    </cfRule>
  </conditionalFormatting>
  <conditionalFormatting sqref="BM40:BM50">
    <cfRule type="dataBar" priority="47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{5B76E9BD-D3B3-4F57-B759-41911902546F}</x14:id>
        </ext>
      </extLst>
    </cfRule>
  </conditionalFormatting>
  <conditionalFormatting sqref="BL40:BL50">
    <cfRule type="dataBar" priority="47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{7B45275F-401C-4B8F-B11C-CFB23E11BFE2}</x14:id>
        </ext>
      </extLst>
    </cfRule>
  </conditionalFormatting>
  <conditionalFormatting sqref="BN40:BN50">
    <cfRule type="dataBar" priority="4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{267985D1-6DAB-47D0-981D-6C1A8EA51B48}</x14:id>
        </ext>
      </extLst>
    </cfRule>
  </conditionalFormatting>
  <conditionalFormatting sqref="BO40:BO50">
    <cfRule type="dataBar" priority="46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{8417E464-EE4D-4E3D-944C-9FB4A447280A}</x14:id>
        </ext>
      </extLst>
    </cfRule>
  </conditionalFormatting>
  <conditionalFormatting sqref="BQ40:BQ50">
    <cfRule type="dataBar" priority="46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{01C34DE8-33D5-4A7E-AB46-C9ABE0D1F904}</x14:id>
        </ext>
      </extLst>
    </cfRule>
  </conditionalFormatting>
  <conditionalFormatting sqref="BP57:BP63">
    <cfRule type="dataBar" priority="4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{BAB0344A-177E-4E78-9DF2-73BCD9DABAEE}</x14:id>
        </ext>
      </extLst>
    </cfRule>
  </conditionalFormatting>
  <conditionalFormatting sqref="BM57:BM63">
    <cfRule type="dataBar" priority="46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{22443593-3F40-4553-94D8-8FB0660298B2}</x14:id>
        </ext>
      </extLst>
    </cfRule>
  </conditionalFormatting>
  <conditionalFormatting sqref="BL57:BL63">
    <cfRule type="dataBar" priority="4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{F73E8D4C-2066-418E-BAFD-1AFE92063002}</x14:id>
        </ext>
      </extLst>
    </cfRule>
  </conditionalFormatting>
  <conditionalFormatting sqref="BN57:BN63">
    <cfRule type="dataBar" priority="4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{2C730B92-B058-47F7-A0FD-755471AA733C}</x14:id>
        </ext>
      </extLst>
    </cfRule>
  </conditionalFormatting>
  <conditionalFormatting sqref="BO57:BO63">
    <cfRule type="dataBar" priority="4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{B9530122-7FEC-4363-B41F-BA8E3269A4ED}</x14:id>
        </ext>
      </extLst>
    </cfRule>
  </conditionalFormatting>
  <conditionalFormatting sqref="BQ57:BQ63">
    <cfRule type="dataBar" priority="46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{5F1EC58A-4D48-4936-BB3F-A28632490F36}</x14:id>
        </ext>
      </extLst>
    </cfRule>
  </conditionalFormatting>
  <conditionalFormatting sqref="BV4:BV37 BV39 BV56 BV51:BV54 BV64:BV76 BV78:BV118 BV120:BV244">
    <cfRule type="dataBar" priority="4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{C2A23F1D-13A0-4CBD-BEC8-1DB5A59E47B6}</x14:id>
        </ext>
      </extLst>
    </cfRule>
  </conditionalFormatting>
  <conditionalFormatting sqref="BS4:BS37 BS39 BS56 BS51:BS54 BS64:BS76 BS78:BS118 BS120:BS244">
    <cfRule type="dataBar" priority="4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{B3B5156B-BC14-46FE-B925-F5D07AA11586}</x14:id>
        </ext>
      </extLst>
    </cfRule>
  </conditionalFormatting>
  <conditionalFormatting sqref="BR4:BR37 BR39 BR56 BR51:BR54 BR64:BR76 BR78:BR118 BR120:BR244">
    <cfRule type="dataBar" priority="4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{9B65BD24-ACD1-4677-9898-0C70BACA9D8A}</x14:id>
        </ext>
      </extLst>
    </cfRule>
  </conditionalFormatting>
  <conditionalFormatting sqref="BT4:BT37 BT39 BT56 BT51:BT54 BT64:BT76 BT78:BT118 BT120:BT244">
    <cfRule type="dataBar" priority="4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{B71B1BF7-C37A-45FC-86C6-580558C0F55B}</x14:id>
        </ext>
      </extLst>
    </cfRule>
  </conditionalFormatting>
  <conditionalFormatting sqref="BU4:BU37 BU39 BU56 BU51:BU54 BU64:BU76 BU78:BU118 BU120:BU244">
    <cfRule type="dataBar" priority="45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{A08DE8BB-79F7-42A1-8DDB-1956BBDEDF4D}</x14:id>
        </ext>
      </extLst>
    </cfRule>
  </conditionalFormatting>
  <conditionalFormatting sqref="BW4:BW37 BW39 BW56 BW51:BW54 BW64:BW76 BW78:BW118 BW120:BW244">
    <cfRule type="dataBar" priority="45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{98CA0129-D14A-423F-8613-F1513AEAB07F}</x14:id>
        </ext>
      </extLst>
    </cfRule>
  </conditionalFormatting>
  <conditionalFormatting sqref="BV38">
    <cfRule type="dataBar" priority="4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{7C2CF946-B020-4329-8118-589577685E40}</x14:id>
        </ext>
      </extLst>
    </cfRule>
  </conditionalFormatting>
  <conditionalFormatting sqref="BS38">
    <cfRule type="dataBar" priority="4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{6697D331-BE74-44BA-A3E1-6ED26A5E50E1}</x14:id>
        </ext>
      </extLst>
    </cfRule>
  </conditionalFormatting>
  <conditionalFormatting sqref="BR38">
    <cfRule type="dataBar" priority="4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{EB6F8E51-90DD-42A2-B706-A250EAB0AACD}</x14:id>
        </ext>
      </extLst>
    </cfRule>
  </conditionalFormatting>
  <conditionalFormatting sqref="BT38">
    <cfRule type="dataBar" priority="4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{A9D036B6-DB6F-45C1-BEAC-0849448C356A}</x14:id>
        </ext>
      </extLst>
    </cfRule>
  </conditionalFormatting>
  <conditionalFormatting sqref="BU38">
    <cfRule type="dataBar" priority="45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{1D6D014E-51AD-42F1-9144-7DBFFA5A1879}</x14:id>
        </ext>
      </extLst>
    </cfRule>
  </conditionalFormatting>
  <conditionalFormatting sqref="BW38">
    <cfRule type="dataBar" priority="44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{C38DE7BB-691C-4FE7-86BE-AC823480953C}</x14:id>
        </ext>
      </extLst>
    </cfRule>
  </conditionalFormatting>
  <conditionalFormatting sqref="BV55">
    <cfRule type="dataBar" priority="4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{903CA311-257A-4620-8A3B-F6407D0D0038}</x14:id>
        </ext>
      </extLst>
    </cfRule>
  </conditionalFormatting>
  <conditionalFormatting sqref="BS55">
    <cfRule type="dataBar" priority="4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{CF4E7C4F-790A-4991-8EA6-8C754D0C3674}</x14:id>
        </ext>
      </extLst>
    </cfRule>
  </conditionalFormatting>
  <conditionalFormatting sqref="BR55">
    <cfRule type="dataBar" priority="4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{C40EE742-00D6-4779-806E-722CAF98C7B3}</x14:id>
        </ext>
      </extLst>
    </cfRule>
  </conditionalFormatting>
  <conditionalFormatting sqref="BT55">
    <cfRule type="dataBar" priority="4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{74795C68-1242-4FEB-BEA0-9BC52B929567}</x14:id>
        </ext>
      </extLst>
    </cfRule>
  </conditionalFormatting>
  <conditionalFormatting sqref="BU55">
    <cfRule type="dataBar" priority="44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{AC7CC712-D408-4504-9372-C33170919D51}</x14:id>
        </ext>
      </extLst>
    </cfRule>
  </conditionalFormatting>
  <conditionalFormatting sqref="BW55">
    <cfRule type="dataBar" priority="44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{35D932B9-F6E8-49A6-81D5-4AB0E6627212}</x14:id>
        </ext>
      </extLst>
    </cfRule>
  </conditionalFormatting>
  <conditionalFormatting sqref="BV40:BV50">
    <cfRule type="dataBar" priority="4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{EFE951B3-A201-409A-8E40-FFC8F6A30B38}</x14:id>
        </ext>
      </extLst>
    </cfRule>
  </conditionalFormatting>
  <conditionalFormatting sqref="BS40:BS50">
    <cfRule type="dataBar" priority="4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{F72A3C32-9767-491F-8A7A-91F6B4F35DF4}</x14:id>
        </ext>
      </extLst>
    </cfRule>
  </conditionalFormatting>
  <conditionalFormatting sqref="BR40:BR50">
    <cfRule type="dataBar" priority="4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{80B71B53-44CE-4F29-8A07-49D9204CF03A}</x14:id>
        </ext>
      </extLst>
    </cfRule>
  </conditionalFormatting>
  <conditionalFormatting sqref="BT40:BT50">
    <cfRule type="dataBar" priority="4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{E0BFFF30-7037-4A96-87BE-1C74A47495A8}</x14:id>
        </ext>
      </extLst>
    </cfRule>
  </conditionalFormatting>
  <conditionalFormatting sqref="BU40:BU50">
    <cfRule type="dataBar" priority="4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{A6161C1D-8FA0-439C-B226-4187E6A23E6F}</x14:id>
        </ext>
      </extLst>
    </cfRule>
  </conditionalFormatting>
  <conditionalFormatting sqref="BW40:BW50">
    <cfRule type="dataBar" priority="43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{097A4F4E-FCDF-428C-BF4E-C163C9937C75}</x14:id>
        </ext>
      </extLst>
    </cfRule>
  </conditionalFormatting>
  <conditionalFormatting sqref="BV57:BV63">
    <cfRule type="dataBar" priority="4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{2D125ED9-F15D-4EEB-811F-0AFD6145E9C3}</x14:id>
        </ext>
      </extLst>
    </cfRule>
  </conditionalFormatting>
  <conditionalFormatting sqref="BS57:BS63">
    <cfRule type="dataBar" priority="43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{AB85E625-4052-43C1-B53C-0D3C57AC2BE8}</x14:id>
        </ext>
      </extLst>
    </cfRule>
  </conditionalFormatting>
  <conditionalFormatting sqref="BR57:BR63">
    <cfRule type="dataBar" priority="4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{56C029CD-0FC6-4C4E-8305-5B7F336A35F7}</x14:id>
        </ext>
      </extLst>
    </cfRule>
  </conditionalFormatting>
  <conditionalFormatting sqref="BT57:BT63">
    <cfRule type="dataBar" priority="4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{472A87CC-CB91-42F3-AD13-546352023A81}</x14:id>
        </ext>
      </extLst>
    </cfRule>
  </conditionalFormatting>
  <conditionalFormatting sqref="BU57:BU63">
    <cfRule type="dataBar" priority="43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{F72CDBB9-38D5-46F0-961D-E52E789B327C}</x14:id>
        </ext>
      </extLst>
    </cfRule>
  </conditionalFormatting>
  <conditionalFormatting sqref="BW57:BW63">
    <cfRule type="dataBar" priority="43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{A33475E5-3988-43EE-BEF2-75B6F5575419}</x14:id>
        </ext>
      </extLst>
    </cfRule>
  </conditionalFormatting>
  <conditionalFormatting sqref="BX4:BX37 BX39 BX56 BX51:BX54 BX64:BX76 BX78:BX118 BX120:BX244">
    <cfRule type="dataBar" priority="43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{59AB0D96-090D-42FF-8B58-4A8CC84B6EDA}</x14:id>
        </ext>
      </extLst>
    </cfRule>
  </conditionalFormatting>
  <conditionalFormatting sqref="BX38">
    <cfRule type="dataBar" priority="42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{45EC21E9-9F5F-4FD6-AD3F-82D51FC05ED2}</x14:id>
        </ext>
      </extLst>
    </cfRule>
  </conditionalFormatting>
  <conditionalFormatting sqref="BX55">
    <cfRule type="dataBar" priority="42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{C79F95B7-EC87-4035-98C7-9ADA527BBD03}</x14:id>
        </ext>
      </extLst>
    </cfRule>
  </conditionalFormatting>
  <conditionalFormatting sqref="BX40:BX50">
    <cfRule type="dataBar" priority="42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{74531CCA-E391-42EE-B627-6B331AA21B2E}</x14:id>
        </ext>
      </extLst>
    </cfRule>
  </conditionalFormatting>
  <conditionalFormatting sqref="BX57:BX63">
    <cfRule type="dataBar" priority="42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{3C1774B8-7D3F-4646-8400-A4FE9AA48F34}</x14:id>
        </ext>
      </extLst>
    </cfRule>
  </conditionalFormatting>
  <conditionalFormatting sqref="CC4:CC37 CC39 CC56 CC51:CC54 CC64:CC76 CC78:CC118 CC120:CC244">
    <cfRule type="dataBar" priority="4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{770AE6D1-84C3-47FF-9543-AEE557B86D11}</x14:id>
        </ext>
      </extLst>
    </cfRule>
  </conditionalFormatting>
  <conditionalFormatting sqref="BZ4:BZ37 BZ39 BZ56 BZ51:BZ54 BZ64:BZ76 BZ78:BZ118 BZ120:BZ244">
    <cfRule type="dataBar" priority="4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{B4E9D4A2-2D9F-41E9-ACC5-C907BD94DB2B}</x14:id>
        </ext>
      </extLst>
    </cfRule>
  </conditionalFormatting>
  <conditionalFormatting sqref="BY4:BY37 BY39 BY56 BY51:BY54 BY64:BY76 BY78:BY118 BY120:BY244">
    <cfRule type="dataBar" priority="4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{8EAE3BA9-5CA3-4AD9-AD21-4A29D26BA610}</x14:id>
        </ext>
      </extLst>
    </cfRule>
  </conditionalFormatting>
  <conditionalFormatting sqref="CA4:CA37 CA39 CA56 CA51:CA54 CA64:CA76 CA78:CA118 CA120:CA244">
    <cfRule type="dataBar" priority="4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{53F252BC-DD39-47A8-AB35-813B13F1AAE6}</x14:id>
        </ext>
      </extLst>
    </cfRule>
  </conditionalFormatting>
  <conditionalFormatting sqref="CB4:CB37 CB39 CB56 CB51:CB54 CB64:CB76 CB78:CB118 CB120:CB244">
    <cfRule type="dataBar" priority="4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{0B63477F-17E3-4A16-AFA9-57527D8C4394}</x14:id>
        </ext>
      </extLst>
    </cfRule>
  </conditionalFormatting>
  <conditionalFormatting sqref="CD4:CD37 CD39 CD56 CD51:CD54 CD64:CD76 CD78:CD118 CD120:CD244">
    <cfRule type="dataBar" priority="4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{7913300F-BC2B-4020-A3CB-51EC9B8E986B}</x14:id>
        </ext>
      </extLst>
    </cfRule>
  </conditionalFormatting>
  <conditionalFormatting sqref="CC38">
    <cfRule type="dataBar" priority="4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{372F5382-EA54-45BB-815A-275A39B04A49}</x14:id>
        </ext>
      </extLst>
    </cfRule>
  </conditionalFormatting>
  <conditionalFormatting sqref="BZ38">
    <cfRule type="dataBar" priority="4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{6A646752-5BF8-44AE-98E7-57CA68CF0C22}</x14:id>
        </ext>
      </extLst>
    </cfRule>
  </conditionalFormatting>
  <conditionalFormatting sqref="BY38">
    <cfRule type="dataBar" priority="4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{71FFE193-0C3B-48A6-8CAB-8847D99EDD3A}</x14:id>
        </ext>
      </extLst>
    </cfRule>
  </conditionalFormatting>
  <conditionalFormatting sqref="CA38">
    <cfRule type="dataBar" priority="4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{54C79D52-BE3F-4248-B6D2-FDD4A7317F4F}</x14:id>
        </ext>
      </extLst>
    </cfRule>
  </conditionalFormatting>
  <conditionalFormatting sqref="CB38">
    <cfRule type="dataBar" priority="4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{3D815F5F-5F46-4953-9F44-B4D8C4ABA9D8}</x14:id>
        </ext>
      </extLst>
    </cfRule>
  </conditionalFormatting>
  <conditionalFormatting sqref="CD38">
    <cfRule type="dataBar" priority="4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{9BB638C7-27D9-4A80-890C-70BCDEFCFA45}</x14:id>
        </ext>
      </extLst>
    </cfRule>
  </conditionalFormatting>
  <conditionalFormatting sqref="CC55">
    <cfRule type="dataBar" priority="4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{4FE0DF95-A3E3-4F9C-9667-8C4D642DE31F}</x14:id>
        </ext>
      </extLst>
    </cfRule>
  </conditionalFormatting>
  <conditionalFormatting sqref="BZ55">
    <cfRule type="dataBar" priority="4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{D0B18D4C-2514-4C4D-82B2-4AF10ED83A70}</x14:id>
        </ext>
      </extLst>
    </cfRule>
  </conditionalFormatting>
  <conditionalFormatting sqref="BY55">
    <cfRule type="dataBar" priority="4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{1D60D4EC-E7D5-4A34-9787-D3FEFCA6646F}</x14:id>
        </ext>
      </extLst>
    </cfRule>
  </conditionalFormatting>
  <conditionalFormatting sqref="CA55">
    <cfRule type="dataBar" priority="4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{70A72710-97AA-4777-A3AF-70A02B3D127E}</x14:id>
        </ext>
      </extLst>
    </cfRule>
  </conditionalFormatting>
  <conditionalFormatting sqref="CB55">
    <cfRule type="dataBar" priority="40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{85AAEB8E-D468-42A0-91DD-831383160D09}</x14:id>
        </ext>
      </extLst>
    </cfRule>
  </conditionalFormatting>
  <conditionalFormatting sqref="CD55">
    <cfRule type="dataBar" priority="40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{743211BC-330C-4342-A200-3CD210128BA5}</x14:id>
        </ext>
      </extLst>
    </cfRule>
  </conditionalFormatting>
  <conditionalFormatting sqref="CC40:CC50">
    <cfRule type="dataBar" priority="4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{C93E22F8-9469-44EE-9614-612715739C02}</x14:id>
        </ext>
      </extLst>
    </cfRule>
  </conditionalFormatting>
  <conditionalFormatting sqref="BZ40:BZ50">
    <cfRule type="dataBar" priority="40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{2D4D898F-01D3-4751-B678-6B642B8BB1C2}</x14:id>
        </ext>
      </extLst>
    </cfRule>
  </conditionalFormatting>
  <conditionalFormatting sqref="BY40:BY50">
    <cfRule type="dataBar" priority="40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{982B49FA-A493-453C-9D79-79C1E25BE993}</x14:id>
        </ext>
      </extLst>
    </cfRule>
  </conditionalFormatting>
  <conditionalFormatting sqref="CA40:CA50">
    <cfRule type="dataBar" priority="4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{B7432A30-9C3A-49CF-A736-476A62A32F38}</x14:id>
        </ext>
      </extLst>
    </cfRule>
  </conditionalFormatting>
  <conditionalFormatting sqref="CB40:CB50">
    <cfRule type="dataBar" priority="40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{3724E5B7-98E0-4FC3-B5E1-E76CED71EB0F}</x14:id>
        </ext>
      </extLst>
    </cfRule>
  </conditionalFormatting>
  <conditionalFormatting sqref="CD40:CD50">
    <cfRule type="dataBar" priority="40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{931C288A-4948-427C-B2D4-0EA7F437A188}</x14:id>
        </ext>
      </extLst>
    </cfRule>
  </conditionalFormatting>
  <conditionalFormatting sqref="CC57:CC63">
    <cfRule type="dataBar" priority="4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{FA567906-B5EC-4464-8A92-93A1343F7EE6}</x14:id>
        </ext>
      </extLst>
    </cfRule>
  </conditionalFormatting>
  <conditionalFormatting sqref="BZ57:BZ63">
    <cfRule type="dataBar" priority="40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{97624B77-B4ED-4B3E-BBB6-26667FC5846D}</x14:id>
        </ext>
      </extLst>
    </cfRule>
  </conditionalFormatting>
  <conditionalFormatting sqref="BY57:BY63">
    <cfRule type="dataBar" priority="39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{016ACD23-88FC-4613-99EA-C7AC28EF58BF}</x14:id>
        </ext>
      </extLst>
    </cfRule>
  </conditionalFormatting>
  <conditionalFormatting sqref="CA57:CA63">
    <cfRule type="dataBar" priority="3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{CD68986D-7593-46D9-A89A-2FB4B63B8DA2}</x14:id>
        </ext>
      </extLst>
    </cfRule>
  </conditionalFormatting>
  <conditionalFormatting sqref="CB57:CB63">
    <cfRule type="dataBar" priority="39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{31CBCF8D-4647-4810-907E-F8645BF78BD8}</x14:id>
        </ext>
      </extLst>
    </cfRule>
  </conditionalFormatting>
  <conditionalFormatting sqref="CD57:CD63">
    <cfRule type="dataBar" priority="39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{4E117A68-BF6F-4045-B8D9-CA1238F8AF70}</x14:id>
        </ext>
      </extLst>
    </cfRule>
  </conditionalFormatting>
  <conditionalFormatting sqref="CI4:CI37 CI39 CI56 CI51:CI54 CI64:CI76 CI78:CI118 CI120:CI244">
    <cfRule type="dataBar" priority="3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{412E2F76-8F1A-48A7-9FFB-01F24131A07E}</x14:id>
        </ext>
      </extLst>
    </cfRule>
  </conditionalFormatting>
  <conditionalFormatting sqref="CF4:CF37 CF39 CF56 CF51:CF54 CF64:CF76 CF78:CF118 CF120:CF244">
    <cfRule type="dataBar" priority="39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{FFF36F1E-A92D-46A3-9D74-D947E240EF0F}</x14:id>
        </ext>
      </extLst>
    </cfRule>
  </conditionalFormatting>
  <conditionalFormatting sqref="CE4:CE37 CE39 CE56 CE51:CE54 CE64:CE76 CE78:CE118 CE120:CE244">
    <cfRule type="dataBar" priority="39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{20AE3398-794A-462F-9FE9-5FE978EA60FE}</x14:id>
        </ext>
      </extLst>
    </cfRule>
  </conditionalFormatting>
  <conditionalFormatting sqref="CG4:CG37 CG39 CG56 CG51:CG54 CG64:CG76 CG78:CG118 CG120:CG244">
    <cfRule type="dataBar" priority="3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{FF448CDD-78A2-4211-ADC6-75250E4F3B86}</x14:id>
        </ext>
      </extLst>
    </cfRule>
  </conditionalFormatting>
  <conditionalFormatting sqref="CH4:CH37 CH39 CH56 CH51:CH54 CH64:CH76 CH78:CH118 CH120:CH244">
    <cfRule type="dataBar" priority="39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{44145D8F-4E86-44DA-8251-7C1AE3C12A79}</x14:id>
        </ext>
      </extLst>
    </cfRule>
  </conditionalFormatting>
  <conditionalFormatting sqref="CJ4:CJ37 CJ39 CJ56 CJ51:CJ54 CJ64:CJ76 CJ78:CJ118 CJ120:CJ244">
    <cfRule type="dataBar" priority="39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{0725A05F-BBB1-4025-9E75-FF0F1FD8D256}</x14:id>
        </ext>
      </extLst>
    </cfRule>
  </conditionalFormatting>
  <conditionalFormatting sqref="CI38">
    <cfRule type="dataBar" priority="3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{E9435212-5FD9-49A1-B597-A6122DFBB0FA}</x14:id>
        </ext>
      </extLst>
    </cfRule>
  </conditionalFormatting>
  <conditionalFormatting sqref="CF38">
    <cfRule type="dataBar" priority="38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{4EC98D58-2FA1-49BA-8562-A50572F4CE02}</x14:id>
        </ext>
      </extLst>
    </cfRule>
  </conditionalFormatting>
  <conditionalFormatting sqref="CE38">
    <cfRule type="dataBar" priority="38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{B14F8FF2-5154-481A-B942-E2840C9B9FCE}</x14:id>
        </ext>
      </extLst>
    </cfRule>
  </conditionalFormatting>
  <conditionalFormatting sqref="CG38">
    <cfRule type="dataBar" priority="3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{556543E0-0899-4021-9E22-31073F6D9AC4}</x14:id>
        </ext>
      </extLst>
    </cfRule>
  </conditionalFormatting>
  <conditionalFormatting sqref="CH38">
    <cfRule type="dataBar" priority="3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{FBF10BAD-F0C5-4B8B-82C4-DBEFB7E90865}</x14:id>
        </ext>
      </extLst>
    </cfRule>
  </conditionalFormatting>
  <conditionalFormatting sqref="CJ38">
    <cfRule type="dataBar" priority="38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{1F6822D6-7C7A-4D83-BA61-70F439B627F4}</x14:id>
        </ext>
      </extLst>
    </cfRule>
  </conditionalFormatting>
  <conditionalFormatting sqref="CI55">
    <cfRule type="dataBar" priority="3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{9F5A2F2B-615D-4024-A7E2-6FE4FEC832F9}</x14:id>
        </ext>
      </extLst>
    </cfRule>
  </conditionalFormatting>
  <conditionalFormatting sqref="CF55">
    <cfRule type="dataBar" priority="38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{CAEF9F99-2D09-410D-8E9D-A44DFDFBDB93}</x14:id>
        </ext>
      </extLst>
    </cfRule>
  </conditionalFormatting>
  <conditionalFormatting sqref="CE55">
    <cfRule type="dataBar" priority="3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{031DA702-E0B2-4933-879C-5151FCE17A6F}</x14:id>
        </ext>
      </extLst>
    </cfRule>
  </conditionalFormatting>
  <conditionalFormatting sqref="CG55">
    <cfRule type="dataBar" priority="3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{A67C7E3E-94E8-49CA-B6CB-DDC558B2941C}</x14:id>
        </ext>
      </extLst>
    </cfRule>
  </conditionalFormatting>
  <conditionalFormatting sqref="CH55">
    <cfRule type="dataBar" priority="37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{33490798-8B75-4B1B-A05F-1165FA34BB1B}</x14:id>
        </ext>
      </extLst>
    </cfRule>
  </conditionalFormatting>
  <conditionalFormatting sqref="CJ55">
    <cfRule type="dataBar" priority="37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{4F0629E2-BE6B-48AF-AC67-4DF6A3007644}</x14:id>
        </ext>
      </extLst>
    </cfRule>
  </conditionalFormatting>
  <conditionalFormatting sqref="CI40:CI50">
    <cfRule type="dataBar" priority="3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{FEADFCF4-9315-40CD-B5A7-DFE81E1FC320}</x14:id>
        </ext>
      </extLst>
    </cfRule>
  </conditionalFormatting>
  <conditionalFormatting sqref="CF40:CF50">
    <cfRule type="dataBar" priority="37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{BF734948-1BA6-4ED1-B794-320141586CD9}</x14:id>
        </ext>
      </extLst>
    </cfRule>
  </conditionalFormatting>
  <conditionalFormatting sqref="CE40:CE50">
    <cfRule type="dataBar" priority="37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{A2C093F4-BEFD-4E8B-A172-C98B7DD21D2C}</x14:id>
        </ext>
      </extLst>
    </cfRule>
  </conditionalFormatting>
  <conditionalFormatting sqref="CG40:CG50">
    <cfRule type="dataBar" priority="3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{BBC29EF2-A764-411E-A16E-23EE0E037649}</x14:id>
        </ext>
      </extLst>
    </cfRule>
  </conditionalFormatting>
  <conditionalFormatting sqref="CH40:CH50">
    <cfRule type="dataBar" priority="3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{A548B88E-55E6-4741-87E4-1E009533A52C}</x14:id>
        </ext>
      </extLst>
    </cfRule>
  </conditionalFormatting>
  <conditionalFormatting sqref="CJ40:CJ50">
    <cfRule type="dataBar" priority="37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{06D964E2-0A1A-41A9-A4A8-43E21A458419}</x14:id>
        </ext>
      </extLst>
    </cfRule>
  </conditionalFormatting>
  <conditionalFormatting sqref="CI57:CI63">
    <cfRule type="dataBar" priority="3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{1C0203FC-3A01-4511-A083-CB681271E8A8}</x14:id>
        </ext>
      </extLst>
    </cfRule>
  </conditionalFormatting>
  <conditionalFormatting sqref="CF57:CF63">
    <cfRule type="dataBar" priority="37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{5F1E56CB-3A99-4C74-8D48-E6C9E3416042}</x14:id>
        </ext>
      </extLst>
    </cfRule>
  </conditionalFormatting>
  <conditionalFormatting sqref="CE57:CE63">
    <cfRule type="dataBar" priority="3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{2974621A-A38A-4440-87B8-1E0A6409B537}</x14:id>
        </ext>
      </extLst>
    </cfRule>
  </conditionalFormatting>
  <conditionalFormatting sqref="CG57:CG63">
    <cfRule type="dataBar" priority="3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{B085D0A3-D025-4254-B1BF-151DC94B6E32}</x14:id>
        </ext>
      </extLst>
    </cfRule>
  </conditionalFormatting>
  <conditionalFormatting sqref="CH57:CH63">
    <cfRule type="dataBar" priority="36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{2994D45A-A743-4045-BCBE-D2A7965D48D0}</x14:id>
        </ext>
      </extLst>
    </cfRule>
  </conditionalFormatting>
  <conditionalFormatting sqref="CJ57:CJ63">
    <cfRule type="dataBar" priority="36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{5971007C-62EC-4938-A829-BC2B76E5BB49}</x14:id>
        </ext>
      </extLst>
    </cfRule>
  </conditionalFormatting>
  <conditionalFormatting sqref="CK4:CK37 CK39 CK56 CK51:CK54 CK64:CK76 CK78:CK118 CK120:CK244">
    <cfRule type="dataBar" priority="3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{9412E0E1-A2E2-4AA4-A71E-8FED36312DCD}</x14:id>
        </ext>
      </extLst>
    </cfRule>
  </conditionalFormatting>
  <conditionalFormatting sqref="CK38">
    <cfRule type="dataBar" priority="36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{51D72C2C-2161-4271-ACB2-897F8E1F68C4}</x14:id>
        </ext>
      </extLst>
    </cfRule>
  </conditionalFormatting>
  <conditionalFormatting sqref="CK55">
    <cfRule type="dataBar" priority="36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{E9FFBBF1-54BA-4D3E-A87D-0B2ED3E8261F}</x14:id>
        </ext>
      </extLst>
    </cfRule>
  </conditionalFormatting>
  <conditionalFormatting sqref="CK40:CK50">
    <cfRule type="dataBar" priority="36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{1458D545-49DB-43AC-B0AC-366ADCCC2678}</x14:id>
        </ext>
      </extLst>
    </cfRule>
  </conditionalFormatting>
  <conditionalFormatting sqref="CK57:CK63">
    <cfRule type="dataBar" priority="36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{2C081498-DE47-4F39-BA55-CB85E92A9EE9}</x14:id>
        </ext>
      </extLst>
    </cfRule>
  </conditionalFormatting>
  <conditionalFormatting sqref="CP4:CP37 CP39 CP56 CP51:CP54 CP64:CP76 CP78:CP118 CP120:CP244">
    <cfRule type="dataBar" priority="3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{A33B50AC-BD80-4787-A7A3-E5A671F5985F}</x14:id>
        </ext>
      </extLst>
    </cfRule>
  </conditionalFormatting>
  <conditionalFormatting sqref="CM4:CM37 CM39 CM56 CM51:CM54 CM64:CM76 CM78:CM118 CM120:CM244">
    <cfRule type="dataBar" priority="3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{EBCE8A5A-368B-460F-B6D6-1CF77327DD84}</x14:id>
        </ext>
      </extLst>
    </cfRule>
  </conditionalFormatting>
  <conditionalFormatting sqref="CL4:CL37 CL39 CL56 CL51:CL54 CL64:CL76 CL78:CL118 CL120:CL244">
    <cfRule type="dataBar" priority="3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{2295FD5E-8457-4F77-BE04-3F9BD12A5EE3}</x14:id>
        </ext>
      </extLst>
    </cfRule>
  </conditionalFormatting>
  <conditionalFormatting sqref="CN4:CN37 CN39 CN56 CN51:CN54 CN64:CN76 CN78:CN118 CN120:CN244">
    <cfRule type="dataBar" priority="3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{53C17C25-B7C7-4109-96FB-8E58CFF4142D}</x14:id>
        </ext>
      </extLst>
    </cfRule>
  </conditionalFormatting>
  <conditionalFormatting sqref="CO4:CO37 CO39 CO56 CO51:CO54 CO64:CO76 CO78:CO118 CO120:CO244">
    <cfRule type="dataBar" priority="35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{EF361DEE-624C-4B77-A388-548ADCA8410C}</x14:id>
        </ext>
      </extLst>
    </cfRule>
  </conditionalFormatting>
  <conditionalFormatting sqref="CQ4:CQ37 CQ39 CQ56 CQ51:CQ54 CQ64:CQ76 CQ78:CQ118 CQ120:CQ244">
    <cfRule type="dataBar" priority="35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{14496135-9954-4392-A910-D277009A1856}</x14:id>
        </ext>
      </extLst>
    </cfRule>
  </conditionalFormatting>
  <conditionalFormatting sqref="CP38">
    <cfRule type="dataBar" priority="3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{80774B40-27A5-4D6A-A9F0-A7B5FE7F4D27}</x14:id>
        </ext>
      </extLst>
    </cfRule>
  </conditionalFormatting>
  <conditionalFormatting sqref="CM38">
    <cfRule type="dataBar" priority="3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{E05E12DD-47F0-49B4-A974-42F867D95DB6}</x14:id>
        </ext>
      </extLst>
    </cfRule>
  </conditionalFormatting>
  <conditionalFormatting sqref="CL38">
    <cfRule type="dataBar" priority="3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{80807192-7991-4568-85F8-A7A5632318DC}</x14:id>
        </ext>
      </extLst>
    </cfRule>
  </conditionalFormatting>
  <conditionalFormatting sqref="CN38">
    <cfRule type="dataBar" priority="3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{AB577707-0C30-448F-9069-596281F6B57A}</x14:id>
        </ext>
      </extLst>
    </cfRule>
  </conditionalFormatting>
  <conditionalFormatting sqref="CO38">
    <cfRule type="dataBar" priority="35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{1127A7EC-814F-445F-B950-33ED674D7991}</x14:id>
        </ext>
      </extLst>
    </cfRule>
  </conditionalFormatting>
  <conditionalFormatting sqref="CQ38">
    <cfRule type="dataBar" priority="34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{ECB04639-F96B-4EFC-B658-E828B130679F}</x14:id>
        </ext>
      </extLst>
    </cfRule>
  </conditionalFormatting>
  <conditionalFormatting sqref="CP55">
    <cfRule type="dataBar" priority="3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{BCB757D7-81F1-4EA1-94BD-A5CAB3DF850C}</x14:id>
        </ext>
      </extLst>
    </cfRule>
  </conditionalFormatting>
  <conditionalFormatting sqref="CM55">
    <cfRule type="dataBar" priority="3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{5536845D-8866-468C-9C5F-AA222DD146CD}</x14:id>
        </ext>
      </extLst>
    </cfRule>
  </conditionalFormatting>
  <conditionalFormatting sqref="CL55">
    <cfRule type="dataBar" priority="3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{2518720D-92E5-40A7-A507-BBA9238CB0D7}</x14:id>
        </ext>
      </extLst>
    </cfRule>
  </conditionalFormatting>
  <conditionalFormatting sqref="CN55">
    <cfRule type="dataBar" priority="3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{3F4EF171-C540-46DD-A699-C1B9AD965745}</x14:id>
        </ext>
      </extLst>
    </cfRule>
  </conditionalFormatting>
  <conditionalFormatting sqref="CO55">
    <cfRule type="dataBar" priority="34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{37A2B3F0-FD33-40FA-919C-F7D4607D923D}</x14:id>
        </ext>
      </extLst>
    </cfRule>
  </conditionalFormatting>
  <conditionalFormatting sqref="CQ55">
    <cfRule type="dataBar" priority="34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{4E59FB99-0E0D-4ABB-8CCE-81C3DC88C196}</x14:id>
        </ext>
      </extLst>
    </cfRule>
  </conditionalFormatting>
  <conditionalFormatting sqref="CP40:CP50">
    <cfRule type="dataBar" priority="3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{7F325A7B-9D0D-4954-9CCA-D0AAEB6A1322}</x14:id>
        </ext>
      </extLst>
    </cfRule>
  </conditionalFormatting>
  <conditionalFormatting sqref="CM40:CM50">
    <cfRule type="dataBar" priority="3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{CC252FA8-F659-4A19-BFE1-064BBAD6CD95}</x14:id>
        </ext>
      </extLst>
    </cfRule>
  </conditionalFormatting>
  <conditionalFormatting sqref="CL40:CL50">
    <cfRule type="dataBar" priority="3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{1DA8E40C-136C-419C-9712-BD4C7F4F04D7}</x14:id>
        </ext>
      </extLst>
    </cfRule>
  </conditionalFormatting>
  <conditionalFormatting sqref="CN40:CN50">
    <cfRule type="dataBar" priority="3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{3B5C6F48-4657-4F14-9596-28997AA464BF}</x14:id>
        </ext>
      </extLst>
    </cfRule>
  </conditionalFormatting>
  <conditionalFormatting sqref="CO40:CO50">
    <cfRule type="dataBar" priority="3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{B2F773CD-7A1F-41B2-A020-C0C9BA83E7F4}</x14:id>
        </ext>
      </extLst>
    </cfRule>
  </conditionalFormatting>
  <conditionalFormatting sqref="CQ40:CQ50">
    <cfRule type="dataBar" priority="33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{18CC8706-4ABA-4E56-A05D-1D089EE93B95}</x14:id>
        </ext>
      </extLst>
    </cfRule>
  </conditionalFormatting>
  <conditionalFormatting sqref="CP57:CP63">
    <cfRule type="dataBar" priority="3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{C23A7CE6-3441-4114-BC4B-6EA1952844A4}</x14:id>
        </ext>
      </extLst>
    </cfRule>
  </conditionalFormatting>
  <conditionalFormatting sqref="CM57:CM63">
    <cfRule type="dataBar" priority="33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{0A693118-F874-41ED-8005-7F736A2D26C2}</x14:id>
        </ext>
      </extLst>
    </cfRule>
  </conditionalFormatting>
  <conditionalFormatting sqref="CL57:CL63">
    <cfRule type="dataBar" priority="3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{A3745156-3BE6-4480-89E2-6BF69610C21F}</x14:id>
        </ext>
      </extLst>
    </cfRule>
  </conditionalFormatting>
  <conditionalFormatting sqref="CN57:CN63">
    <cfRule type="dataBar" priority="3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{A96960E1-058E-499D-8460-CB9A1C1C8DF0}</x14:id>
        </ext>
      </extLst>
    </cfRule>
  </conditionalFormatting>
  <conditionalFormatting sqref="CO57:CO63">
    <cfRule type="dataBar" priority="33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{84444E72-7F65-4959-8EA9-21CFA95A3F54}</x14:id>
        </ext>
      </extLst>
    </cfRule>
  </conditionalFormatting>
  <conditionalFormatting sqref="CQ57:CQ63">
    <cfRule type="dataBar" priority="33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{F006A46E-B82E-494D-B52E-AC8122871E30}</x14:id>
        </ext>
      </extLst>
    </cfRule>
  </conditionalFormatting>
  <conditionalFormatting sqref="CR4:CR37 CT4:CT37 CR39 CT39 CR56 CT56 CR51:CR54 CT51:CT54 CR64:CR76 CT64:CT76 CT78:CT118 CR78:CR118 CR120:CR245 CT120:CT245">
    <cfRule type="dataBar" priority="33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{BA5A0170-B89F-4656-A617-CB4063E82A07}</x14:id>
        </ext>
      </extLst>
    </cfRule>
  </conditionalFormatting>
  <conditionalFormatting sqref="CS4:CS37 CS39 CS56 CS51:CS54 CS64:CS76 CS78:CS118 CS120:CS244">
    <cfRule type="dataBar" priority="3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{F468F856-2940-49DD-8527-3F68F1C1E781}</x14:id>
        </ext>
      </extLst>
    </cfRule>
  </conditionalFormatting>
  <conditionalFormatting sqref="CR38 CT38">
    <cfRule type="dataBar" priority="32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{2C7B674D-8509-40C3-8B85-939195C1F7D7}</x14:id>
        </ext>
      </extLst>
    </cfRule>
  </conditionalFormatting>
  <conditionalFormatting sqref="CS38">
    <cfRule type="dataBar" priority="3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{A2B3ECD0-AF32-42FB-A3B7-A2DF702CE8E3}</x14:id>
        </ext>
      </extLst>
    </cfRule>
  </conditionalFormatting>
  <conditionalFormatting sqref="CR55 CT55">
    <cfRule type="dataBar" priority="32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{47DC48E5-1739-4DDB-A3FF-A2DDE5767756}</x14:id>
        </ext>
      </extLst>
    </cfRule>
  </conditionalFormatting>
  <conditionalFormatting sqref="CS55">
    <cfRule type="dataBar" priority="3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{2CB39FB3-9D93-4832-9757-E4DE1D3C0DFC}</x14:id>
        </ext>
      </extLst>
    </cfRule>
  </conditionalFormatting>
  <conditionalFormatting sqref="CR40:CR50 CT40:CT50">
    <cfRule type="dataBar" priority="32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{56A8E577-7F9A-4620-9673-74646D498DD1}</x14:id>
        </ext>
      </extLst>
    </cfRule>
  </conditionalFormatting>
  <conditionalFormatting sqref="CS40:CS50">
    <cfRule type="dataBar" priority="3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{65C891D7-1D7D-4F7D-BC8A-25E4E922DDAC}</x14:id>
        </ext>
      </extLst>
    </cfRule>
  </conditionalFormatting>
  <conditionalFormatting sqref="CR57:CR63 CT57:CT63">
    <cfRule type="dataBar" priority="32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{A0BE6927-527B-492B-92EB-3596B53DA884}</x14:id>
        </ext>
      </extLst>
    </cfRule>
  </conditionalFormatting>
  <conditionalFormatting sqref="CS57:CS63">
    <cfRule type="dataBar" priority="3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{15E4E31F-3504-4F62-BDEC-4E892470F008}</x14:id>
        </ext>
      </extLst>
    </cfRule>
  </conditionalFormatting>
  <conditionalFormatting sqref="CU4:CU37 CW4:CW37 CU39 CW39 CU56 CW56 CU51:CU54 CW51:CW54 CU64:CU76 CW64:CW76 CW78:CW118 CU78:CU118 CU120:CU245 CW120:CW245">
    <cfRule type="dataBar" priority="32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{7B73E7AC-1E5F-4102-9D00-AD5ADC0A0920}</x14:id>
        </ext>
      </extLst>
    </cfRule>
  </conditionalFormatting>
  <conditionalFormatting sqref="CV4:CV37 CV39 CV56 CV51:CV54 CV64:CV76 CV78:CV118 CV120:CV244">
    <cfRule type="dataBar" priority="3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{1B6FC605-0FD2-4CAE-BF5F-A7B6067A7ED2}</x14:id>
        </ext>
      </extLst>
    </cfRule>
  </conditionalFormatting>
  <conditionalFormatting sqref="CW38 CU38">
    <cfRule type="dataBar" priority="3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{44C50212-63BF-470B-AE53-9C36A4E42EFC}</x14:id>
        </ext>
      </extLst>
    </cfRule>
  </conditionalFormatting>
  <conditionalFormatting sqref="CV38">
    <cfRule type="dataBar" priority="3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{476C22DF-2763-420C-B145-4FB5F1E20EBB}</x14:id>
        </ext>
      </extLst>
    </cfRule>
  </conditionalFormatting>
  <conditionalFormatting sqref="CU55 CW55">
    <cfRule type="dataBar" priority="3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{AE6307D7-4198-4673-937A-50835DB91996}</x14:id>
        </ext>
      </extLst>
    </cfRule>
  </conditionalFormatting>
  <conditionalFormatting sqref="CV55">
    <cfRule type="dataBar" priority="3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{EFD45526-C4E0-49AA-8878-0852457354CC}</x14:id>
        </ext>
      </extLst>
    </cfRule>
  </conditionalFormatting>
  <conditionalFormatting sqref="CU40:CU50 CW40:CW50">
    <cfRule type="dataBar" priority="3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{EF38B5AF-7AD3-43F2-B08F-F5A3F81E291A}</x14:id>
        </ext>
      </extLst>
    </cfRule>
  </conditionalFormatting>
  <conditionalFormatting sqref="CV40:CV50">
    <cfRule type="dataBar" priority="3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{684FFEDF-57A2-4C14-A26F-D28EFF32CD8A}</x14:id>
        </ext>
      </extLst>
    </cfRule>
  </conditionalFormatting>
  <conditionalFormatting sqref="CU57:CU63 CW57:CW63">
    <cfRule type="dataBar" priority="3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{D3B2D0DE-EB59-4F8C-ADBF-CDA5BDE4B34D}</x14:id>
        </ext>
      </extLst>
    </cfRule>
  </conditionalFormatting>
  <conditionalFormatting sqref="CV57:CV63">
    <cfRule type="dataBar" priority="3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{54DFAA92-B698-4C04-96B0-6AB46C609747}</x14:id>
        </ext>
      </extLst>
    </cfRule>
  </conditionalFormatting>
  <conditionalFormatting sqref="CX4:CX37 CX39 CX56 CX51:CX54 CX64:CX76 CX78:CX118 CX120:CX245">
    <cfRule type="dataBar" priority="3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{8B16BAEC-F954-4B5F-B7A9-10811D1D7B25}</x14:id>
        </ext>
      </extLst>
    </cfRule>
  </conditionalFormatting>
  <conditionalFormatting sqref="CY4:CY37 CY39 CY56 CY51:CY54 CY64:CY76 CY78:CY118 CY120:CY244">
    <cfRule type="dataBar" priority="3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{BA68DA8F-00DC-4BF7-A667-10E147FDBB29}</x14:id>
        </ext>
      </extLst>
    </cfRule>
  </conditionalFormatting>
  <conditionalFormatting sqref="CX38">
    <cfRule type="dataBar" priority="30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{E6495455-2E73-493E-8032-A92C7E117B98}</x14:id>
        </ext>
      </extLst>
    </cfRule>
  </conditionalFormatting>
  <conditionalFormatting sqref="CY38">
    <cfRule type="dataBar" priority="3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{4CD888DD-1420-4F40-A757-5FB8BEF0A7B0}</x14:id>
        </ext>
      </extLst>
    </cfRule>
  </conditionalFormatting>
  <conditionalFormatting sqref="CX55">
    <cfRule type="dataBar" priority="30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{FB591BEA-55E1-43CE-8AC9-44836A2DE14A}</x14:id>
        </ext>
      </extLst>
    </cfRule>
  </conditionalFormatting>
  <conditionalFormatting sqref="CY55">
    <cfRule type="dataBar" priority="3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{E43CF413-C027-4C08-92D9-43CE2B123BCC}</x14:id>
        </ext>
      </extLst>
    </cfRule>
  </conditionalFormatting>
  <conditionalFormatting sqref="CX40:CX50">
    <cfRule type="dataBar" priority="30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{C3CB7047-9C02-481F-B3E6-73EDC26F232D}</x14:id>
        </ext>
      </extLst>
    </cfRule>
  </conditionalFormatting>
  <conditionalFormatting sqref="CY40:CY50">
    <cfRule type="dataBar" priority="3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{E15CBBC1-2E6B-4434-81A4-F777C39548D8}</x14:id>
        </ext>
      </extLst>
    </cfRule>
  </conditionalFormatting>
  <conditionalFormatting sqref="CX57:CX63">
    <cfRule type="dataBar" priority="30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{0766C1AE-4108-4C11-B5F8-C8023F9644E4}</x14:id>
        </ext>
      </extLst>
    </cfRule>
  </conditionalFormatting>
  <conditionalFormatting sqref="CY57:CY63">
    <cfRule type="dataBar" priority="3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{D72517A7-E4BD-4A94-8303-48024C8D889E}</x14:id>
        </ext>
      </extLst>
    </cfRule>
  </conditionalFormatting>
  <conditionalFormatting sqref="CZ4:CZ37 CZ39 CZ56 CZ51:CZ54 CZ64:CZ76 CZ78:CZ118 CZ120:CZ244">
    <cfRule type="dataBar" priority="30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{E157D8DC-4D9C-4D8D-9D6D-33AF2C8DDE65}</x14:id>
        </ext>
      </extLst>
    </cfRule>
  </conditionalFormatting>
  <conditionalFormatting sqref="CZ38">
    <cfRule type="dataBar" priority="29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{E7ABA75F-90EF-4267-B47D-50CF392ED4C9}</x14:id>
        </ext>
      </extLst>
    </cfRule>
  </conditionalFormatting>
  <conditionalFormatting sqref="CZ55">
    <cfRule type="dataBar" priority="29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{7B047AEF-10BD-473F-898B-FFFB730FDC0E}</x14:id>
        </ext>
      </extLst>
    </cfRule>
  </conditionalFormatting>
  <conditionalFormatting sqref="CZ40:CZ50">
    <cfRule type="dataBar" priority="2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{324E7B78-EF75-474E-9549-A4C219077806}</x14:id>
        </ext>
      </extLst>
    </cfRule>
  </conditionalFormatting>
  <conditionalFormatting sqref="CZ57:CZ63">
    <cfRule type="dataBar" priority="2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{9756FE55-4421-439F-A73A-EAA9FB608BB6}</x14:id>
        </ext>
      </extLst>
    </cfRule>
  </conditionalFormatting>
  <conditionalFormatting sqref="DA4:DA37 DA39 DA56 DA51:DA54 DA64:DA76 DA78:DA118 DA120:DA244">
    <cfRule type="dataBar" priority="29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{E4C93B10-05E8-4781-B638-DED36337291D}</x14:id>
        </ext>
      </extLst>
    </cfRule>
  </conditionalFormatting>
  <conditionalFormatting sqref="DA38">
    <cfRule type="dataBar" priority="29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{A0B63D24-28F4-47EA-87A5-6CA630D36338}</x14:id>
        </ext>
      </extLst>
    </cfRule>
  </conditionalFormatting>
  <conditionalFormatting sqref="DA55">
    <cfRule type="dataBar" priority="29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{C41CEE47-94FC-48A8-981F-F796D964F96B}</x14:id>
        </ext>
      </extLst>
    </cfRule>
  </conditionalFormatting>
  <conditionalFormatting sqref="DA40:DA50">
    <cfRule type="dataBar" priority="29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{BDFC0195-17C1-49E8-B34D-FDE527BA69B5}</x14:id>
        </ext>
      </extLst>
    </cfRule>
  </conditionalFormatting>
  <conditionalFormatting sqref="DA57:DA63">
    <cfRule type="dataBar" priority="29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{EA24B93B-34E8-49A6-89D3-7ADD9F7FA8DA}</x14:id>
        </ext>
      </extLst>
    </cfRule>
  </conditionalFormatting>
  <conditionalFormatting sqref="DB4:DB37 DB39 DB56 DB51:DB54 DB64:DB76 DB78:DB118 DB120:DB244">
    <cfRule type="dataBar" priority="29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{603F21C9-CFE9-4BED-AEF6-644F7EA32749}</x14:id>
        </ext>
      </extLst>
    </cfRule>
  </conditionalFormatting>
  <conditionalFormatting sqref="DB38">
    <cfRule type="dataBar" priority="28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{7D5507CF-6201-4298-A5D6-202B96188C8F}</x14:id>
        </ext>
      </extLst>
    </cfRule>
  </conditionalFormatting>
  <conditionalFormatting sqref="DB55">
    <cfRule type="dataBar" priority="28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{73406452-EC33-49D5-9EF6-66C034A96857}</x14:id>
        </ext>
      </extLst>
    </cfRule>
  </conditionalFormatting>
  <conditionalFormatting sqref="DB40:DB50">
    <cfRule type="dataBar" priority="28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{EC6488DB-3B39-4D76-B525-41DE1829741D}</x14:id>
        </ext>
      </extLst>
    </cfRule>
  </conditionalFormatting>
  <conditionalFormatting sqref="DB57:DB63">
    <cfRule type="dataBar" priority="28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{3E3C986E-4E48-4F8D-A280-CE6C263D2554}</x14:id>
        </ext>
      </extLst>
    </cfRule>
  </conditionalFormatting>
  <conditionalFormatting sqref="DC4:DC37 DC39 DC56 DC51:DC54 DC64:DC76 DC78:DC118 DC120:DC244">
    <cfRule type="dataBar" priority="28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{A3474D76-9753-4BCE-B8F1-5C2481EABF6A}</x14:id>
        </ext>
      </extLst>
    </cfRule>
  </conditionalFormatting>
  <conditionalFormatting sqref="DC38">
    <cfRule type="dataBar" priority="2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{E4AF3F1E-53BF-4EDB-85B1-182D424E9BEA}</x14:id>
        </ext>
      </extLst>
    </cfRule>
  </conditionalFormatting>
  <conditionalFormatting sqref="DC55">
    <cfRule type="dataBar" priority="28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{914AABB4-29A4-4C68-98E5-84D589EE0365}</x14:id>
        </ext>
      </extLst>
    </cfRule>
  </conditionalFormatting>
  <conditionalFormatting sqref="DC40:DC50">
    <cfRule type="dataBar" priority="2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{9B295909-9E82-4C01-BB8B-E6DCF7CF9AB6}</x14:id>
        </ext>
      </extLst>
    </cfRule>
  </conditionalFormatting>
  <conditionalFormatting sqref="DC57:DC63">
    <cfRule type="dataBar" priority="2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{54C052A7-B991-41FF-8BF2-19D7D7C98216}</x14:id>
        </ext>
      </extLst>
    </cfRule>
  </conditionalFormatting>
  <conditionalFormatting sqref="DD4:DD37 DD39 DD56 DD51:DD54 DD64:DD76 DD78:DD118 DD120:DD244">
    <cfRule type="dataBar" priority="28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{9BC3BF52-46E6-4348-89A5-6AF5C72EB115}</x14:id>
        </ext>
      </extLst>
    </cfRule>
  </conditionalFormatting>
  <conditionalFormatting sqref="DD38">
    <cfRule type="dataBar" priority="27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{BB7F018E-27C3-40B5-BFD2-7501C8448439}</x14:id>
        </ext>
      </extLst>
    </cfRule>
  </conditionalFormatting>
  <conditionalFormatting sqref="DD55">
    <cfRule type="dataBar" priority="27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{C31EE135-B82A-4F5F-A5D6-9CA11AF80F24}</x14:id>
        </ext>
      </extLst>
    </cfRule>
  </conditionalFormatting>
  <conditionalFormatting sqref="DD40:DD50">
    <cfRule type="dataBar" priority="27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{0E33754D-7812-4B4A-B566-97DB6E1D79D8}</x14:id>
        </ext>
      </extLst>
    </cfRule>
  </conditionalFormatting>
  <conditionalFormatting sqref="DD57:DD63">
    <cfRule type="dataBar" priority="27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{BFF269FD-BAE3-4D3D-B7AD-7243580DC7BB}</x14:id>
        </ext>
      </extLst>
    </cfRule>
  </conditionalFormatting>
  <conditionalFormatting sqref="DE4:DE37 DE39 DE56 DE51:DE54 DE64:DE76 DE78:DE118 DE120:DE244">
    <cfRule type="dataBar" priority="27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{E01CB04C-2D27-48B5-AD73-0F82D68A1892}</x14:id>
        </ext>
      </extLst>
    </cfRule>
  </conditionalFormatting>
  <conditionalFormatting sqref="DE38">
    <cfRule type="dataBar" priority="27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{55874D49-E9EF-4412-85EF-AD32DB4679BD}</x14:id>
        </ext>
      </extLst>
    </cfRule>
  </conditionalFormatting>
  <conditionalFormatting sqref="DE55">
    <cfRule type="dataBar" priority="27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{71B0DF8D-7E32-4576-AB42-28B9A4B643E5}</x14:id>
        </ext>
      </extLst>
    </cfRule>
  </conditionalFormatting>
  <conditionalFormatting sqref="DE40:DE50">
    <cfRule type="dataBar" priority="27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{B7DD27D6-4EFF-4794-80B6-746B08E2D7E4}</x14:id>
        </ext>
      </extLst>
    </cfRule>
  </conditionalFormatting>
  <conditionalFormatting sqref="DE57:DE63">
    <cfRule type="dataBar" priority="27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{54BBD8E7-5C8B-462A-AA79-37EA9CB169CB}</x14:id>
        </ext>
      </extLst>
    </cfRule>
  </conditionalFormatting>
  <conditionalFormatting sqref="DF4:DF37 DF39 DF56 DF51:DF54 DF64:DF76 DF78:DF118 DF120:DF245">
    <cfRule type="dataBar" priority="27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{1C49CE13-CBDA-49E3-9B5A-D817DFB799CB}</x14:id>
        </ext>
      </extLst>
    </cfRule>
  </conditionalFormatting>
  <conditionalFormatting sqref="DK4:DK37 DK39 DK56 DK51:DK54 DK64:DK76 DK78:DK118 DK120:DK244">
    <cfRule type="dataBar" priority="2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{B15FE442-FA89-4608-8DFA-73C717A49486}</x14:id>
        </ext>
      </extLst>
    </cfRule>
  </conditionalFormatting>
  <conditionalFormatting sqref="DF38">
    <cfRule type="dataBar" priority="26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{66CE8FC4-9C35-495A-B184-5CA71FD2D16B}</x14:id>
        </ext>
      </extLst>
    </cfRule>
  </conditionalFormatting>
  <conditionalFormatting sqref="DK38">
    <cfRule type="dataBar" priority="2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{7C93A98F-0E2C-4570-96B1-B2492565D7FD}</x14:id>
        </ext>
      </extLst>
    </cfRule>
  </conditionalFormatting>
  <conditionalFormatting sqref="DF55">
    <cfRule type="dataBar" priority="26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{EA74DFBD-D860-445E-91D3-06DF26CC018C}</x14:id>
        </ext>
      </extLst>
    </cfRule>
  </conditionalFormatting>
  <conditionalFormatting sqref="DK55">
    <cfRule type="dataBar" priority="2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{408C61EF-3D35-41F5-9B59-B8B5D6B650B4}</x14:id>
        </ext>
      </extLst>
    </cfRule>
  </conditionalFormatting>
  <conditionalFormatting sqref="DF40:DF50">
    <cfRule type="dataBar" priority="26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{ABEECE11-F812-4C18-A284-A6FCBABDCE56}</x14:id>
        </ext>
      </extLst>
    </cfRule>
  </conditionalFormatting>
  <conditionalFormatting sqref="DK40:DK50">
    <cfRule type="dataBar" priority="2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{B17C280D-DCEA-4CC4-AFED-E125C0F83330}</x14:id>
        </ext>
      </extLst>
    </cfRule>
  </conditionalFormatting>
  <conditionalFormatting sqref="DF57:DF63">
    <cfRule type="dataBar" priority="26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{1B78CA1F-100C-4F6F-856D-57A5AA605E1E}</x14:id>
        </ext>
      </extLst>
    </cfRule>
  </conditionalFormatting>
  <conditionalFormatting sqref="DK57:DK63">
    <cfRule type="dataBar" priority="2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{0A39AB92-01BA-4D06-84AE-AA8FFFAA9E47}</x14:id>
        </ext>
      </extLst>
    </cfRule>
  </conditionalFormatting>
  <conditionalFormatting sqref="DL4:DL37 DN4:DN37 DL39 DN39 DL56 DN56 DL51:DL54 DN51:DN54 DL64:DL76 DN64:DN76 DN78:DN118 DL78:DL118 DL120:DL245 DN120:DN245">
    <cfRule type="dataBar" priority="26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{2E3A7E5E-3977-4E0F-82BE-334AA3E2A573}</x14:id>
        </ext>
      </extLst>
    </cfRule>
  </conditionalFormatting>
  <conditionalFormatting sqref="DM4:DM37 DM39 DM56 DM51:DM54 DM64:DM76 DM78:DM118 DM120:DM244">
    <cfRule type="dataBar" priority="2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{9C686E3B-B133-44C4-B8F7-E10AB07CAB36}</x14:id>
        </ext>
      </extLst>
    </cfRule>
  </conditionalFormatting>
  <conditionalFormatting sqref="DL38 DN38">
    <cfRule type="dataBar" priority="25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{F403EEA8-F911-40D6-8BED-940AC27DEDE7}</x14:id>
        </ext>
      </extLst>
    </cfRule>
  </conditionalFormatting>
  <conditionalFormatting sqref="DM38">
    <cfRule type="dataBar" priority="2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{3385A7D2-58E2-4CFA-8B7F-74714D7C5FCD}</x14:id>
        </ext>
      </extLst>
    </cfRule>
  </conditionalFormatting>
  <conditionalFormatting sqref="DL55 DN55">
    <cfRule type="dataBar" priority="25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{3CACAB91-C065-4A5C-9948-F090BFA4E1E8}</x14:id>
        </ext>
      </extLst>
    </cfRule>
  </conditionalFormatting>
  <conditionalFormatting sqref="DM55">
    <cfRule type="dataBar" priority="2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{2C228E55-14EB-499D-80B3-1F2D41A98E3E}</x14:id>
        </ext>
      </extLst>
    </cfRule>
  </conditionalFormatting>
  <conditionalFormatting sqref="DL40:DL50 DN40:DN50">
    <cfRule type="dataBar" priority="25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{ED2E5406-E8A5-4344-9AD5-50D4B425330B}</x14:id>
        </ext>
      </extLst>
    </cfRule>
  </conditionalFormatting>
  <conditionalFormatting sqref="DM40:DM50">
    <cfRule type="dataBar" priority="2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{958058F5-9C01-46AD-9B3A-212509CCA120}</x14:id>
        </ext>
      </extLst>
    </cfRule>
  </conditionalFormatting>
  <conditionalFormatting sqref="DL57:DL63 DN57:DN63">
    <cfRule type="dataBar" priority="25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{9C11A8A9-7DC5-4EEA-9509-782353339A5B}</x14:id>
        </ext>
      </extLst>
    </cfRule>
  </conditionalFormatting>
  <conditionalFormatting sqref="DM57:DM63">
    <cfRule type="dataBar" priority="2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{9052F58D-B492-4CF5-8F25-A05A7CD4D773}</x14:id>
        </ext>
      </extLst>
    </cfRule>
  </conditionalFormatting>
  <conditionalFormatting sqref="BE4:BE37 BE39 BE56 BE51:BE54 BE64:BE76 BE78:BE118 BE120:BE244">
    <cfRule type="dataBar" priority="2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{CA9519EA-5BE2-4998-B077-6C7F43653C4C}</x14:id>
        </ext>
      </extLst>
    </cfRule>
  </conditionalFormatting>
  <conditionalFormatting sqref="BE38">
    <cfRule type="dataBar" priority="24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{C0EE5048-D8BC-4139-9E6D-BB398AA7CEF3}</x14:id>
        </ext>
      </extLst>
    </cfRule>
  </conditionalFormatting>
  <conditionalFormatting sqref="BE55">
    <cfRule type="dataBar" priority="24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{FFF57E06-4C14-44D8-AE09-8F165C53796F}</x14:id>
        </ext>
      </extLst>
    </cfRule>
  </conditionalFormatting>
  <conditionalFormatting sqref="BE40:BE50">
    <cfRule type="dataBar" priority="24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{92AFE841-69B0-4711-95C0-1F30FF3ED776}</x14:id>
        </ext>
      </extLst>
    </cfRule>
  </conditionalFormatting>
  <conditionalFormatting sqref="BE57:BE63">
    <cfRule type="dataBar" priority="2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{61462CF5-8D31-4718-9F92-9687F7F9F313}</x14:id>
        </ext>
      </extLst>
    </cfRule>
  </conditionalFormatting>
  <conditionalFormatting sqref="BD4:BD37 BD39 BD56 BD51:BD54 BD64:BD76 BD78:BD118 BD120:BD244">
    <cfRule type="dataBar" priority="2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{024FA8BD-FDFF-4D07-B840-96DD659C9762}</x14:id>
        </ext>
      </extLst>
    </cfRule>
  </conditionalFormatting>
  <conditionalFormatting sqref="BD38">
    <cfRule type="dataBar" priority="2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{10425808-FE0C-446A-9BEE-1345A521B597}</x14:id>
        </ext>
      </extLst>
    </cfRule>
  </conditionalFormatting>
  <conditionalFormatting sqref="BD55">
    <cfRule type="dataBar" priority="2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{256FF10E-35A9-4ADD-A786-7590ABE75F06}</x14:id>
        </ext>
      </extLst>
    </cfRule>
  </conditionalFormatting>
  <conditionalFormatting sqref="BD40:BD50">
    <cfRule type="dataBar" priority="2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{C238A690-81D8-46D3-86B4-3C0B59446B25}</x14:id>
        </ext>
      </extLst>
    </cfRule>
  </conditionalFormatting>
  <conditionalFormatting sqref="BD57:BD63">
    <cfRule type="dataBar" priority="2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{70EF0D56-4564-4454-B2CE-F722ABCB88DC}</x14:id>
        </ext>
      </extLst>
    </cfRule>
  </conditionalFormatting>
  <conditionalFormatting sqref="DG4:DG37 DG39 DG56 DG51:DG54 DG64:DG76 DG78:DG118 DG120:DG244">
    <cfRule type="dataBar" priority="24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{500E040E-206F-4288-B5EF-66A49A53ACD4}</x14:id>
        </ext>
      </extLst>
    </cfRule>
  </conditionalFormatting>
  <conditionalFormatting sqref="DG38">
    <cfRule type="dataBar" priority="23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{7585B147-D978-4820-B44C-69B2222E48A5}</x14:id>
        </ext>
      </extLst>
    </cfRule>
  </conditionalFormatting>
  <conditionalFormatting sqref="DG55">
    <cfRule type="dataBar" priority="2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{7C31D6AC-26ED-4EEB-AE6A-B1A435E63594}</x14:id>
        </ext>
      </extLst>
    </cfRule>
  </conditionalFormatting>
  <conditionalFormatting sqref="DG40:DG50">
    <cfRule type="dataBar" priority="23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{A00AA7AC-E4D9-4C96-B8CA-762FDBF7852C}</x14:id>
        </ext>
      </extLst>
    </cfRule>
  </conditionalFormatting>
  <conditionalFormatting sqref="DG57:DG63">
    <cfRule type="dataBar" priority="23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{482920B4-DBFB-486E-BA1B-995F02A9E265}</x14:id>
        </ext>
      </extLst>
    </cfRule>
  </conditionalFormatting>
  <conditionalFormatting sqref="DH4:DH37 DH39 DH56 DH51:DH54 DH64:DH76 DH78:DH118 DH120:DH245">
    <cfRule type="dataBar" priority="23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{9DE53BB4-8609-47DE-8E44-DAD5AC93F356}</x14:id>
        </ext>
      </extLst>
    </cfRule>
  </conditionalFormatting>
  <conditionalFormatting sqref="DH38">
    <cfRule type="dataBar" priority="23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{E8A2A971-0AA7-4F41-8F1F-4C7A83B4C255}</x14:id>
        </ext>
      </extLst>
    </cfRule>
  </conditionalFormatting>
  <conditionalFormatting sqref="DH55">
    <cfRule type="dataBar" priority="23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{6212AC32-7654-4F4F-820D-CE9033217C47}</x14:id>
        </ext>
      </extLst>
    </cfRule>
  </conditionalFormatting>
  <conditionalFormatting sqref="DH40:DH50">
    <cfRule type="dataBar" priority="23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{692FA965-FDFE-4282-B246-E0866AE70AF5}</x14:id>
        </ext>
      </extLst>
    </cfRule>
  </conditionalFormatting>
  <conditionalFormatting sqref="DH57:DH63">
    <cfRule type="dataBar" priority="23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{63696D2C-F777-489E-B1BE-51E212A07058}</x14:id>
        </ext>
      </extLst>
    </cfRule>
  </conditionalFormatting>
  <conditionalFormatting sqref="DI4:DI37 DI39 DI56 DI51:DI54 DI64:DI76 DI78:DI118 DI120:DI244">
    <cfRule type="dataBar" priority="23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{6683CAD4-63E0-41F8-A330-73183C67C726}</x14:id>
        </ext>
      </extLst>
    </cfRule>
  </conditionalFormatting>
  <conditionalFormatting sqref="DI38">
    <cfRule type="dataBar" priority="22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{F2750985-F783-47BF-A57C-FC8238AD06E3}</x14:id>
        </ext>
      </extLst>
    </cfRule>
  </conditionalFormatting>
  <conditionalFormatting sqref="DI55">
    <cfRule type="dataBar" priority="22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{CE3DCEC3-3254-44EA-B8C6-F9527FC397FA}</x14:id>
        </ext>
      </extLst>
    </cfRule>
  </conditionalFormatting>
  <conditionalFormatting sqref="DI40:DI50">
    <cfRule type="dataBar" priority="22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{AC398FFF-E8A7-420C-86D0-173B2D20246F}</x14:id>
        </ext>
      </extLst>
    </cfRule>
  </conditionalFormatting>
  <conditionalFormatting sqref="DI57:DI63">
    <cfRule type="dataBar" priority="22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{BA820CD0-7882-4538-9D4E-B206C4A3E1D1}</x14:id>
        </ext>
      </extLst>
    </cfRule>
  </conditionalFormatting>
  <conditionalFormatting sqref="DJ4:DJ37 DJ39 DJ56 DJ51:DJ54 DJ64:DJ76 DJ78:DJ118 DJ120:DJ244">
    <cfRule type="dataBar" priority="22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{43A7E5A9-71C3-46E6-BE8F-74E492D05DB8}</x14:id>
        </ext>
      </extLst>
    </cfRule>
  </conditionalFormatting>
  <conditionalFormatting sqref="DJ38">
    <cfRule type="dataBar" priority="2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{C8833D24-B4E4-4249-9241-192D5C0B9D9A}</x14:id>
        </ext>
      </extLst>
    </cfRule>
  </conditionalFormatting>
  <conditionalFormatting sqref="DJ55">
    <cfRule type="dataBar" priority="22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{7E415FFA-C887-49B1-9643-EE04B412351A}</x14:id>
        </ext>
      </extLst>
    </cfRule>
  </conditionalFormatting>
  <conditionalFormatting sqref="DJ40:DJ50">
    <cfRule type="dataBar" priority="2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{396A6304-FBEC-49F6-98D9-917835B0CC50}</x14:id>
        </ext>
      </extLst>
    </cfRule>
  </conditionalFormatting>
  <conditionalFormatting sqref="DJ57:DJ63">
    <cfRule type="dataBar" priority="2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{DC657F0A-C3B8-4DDE-B2B8-F33DE0889663}</x14:id>
        </ext>
      </extLst>
    </cfRule>
  </conditionalFormatting>
  <conditionalFormatting sqref="F77">
    <cfRule type="dataBar" priority="22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{D316707F-D6AB-418C-8CB5-967687E18C63}</x14:id>
        </ext>
      </extLst>
    </cfRule>
  </conditionalFormatting>
  <conditionalFormatting sqref="D77:E77">
    <cfRule type="expression" dxfId="5" priority="219">
      <formula>ISNUMBER($EG77)</formula>
    </cfRule>
  </conditionalFormatting>
  <conditionalFormatting sqref="G77">
    <cfRule type="dataBar" priority="2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{65A5AE39-9602-4653-901B-C9A2FB02E788}</x14:id>
        </ext>
      </extLst>
    </cfRule>
  </conditionalFormatting>
  <conditionalFormatting sqref="H77">
    <cfRule type="dataBar" priority="2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{5DB7AC36-620C-4185-B3A4-AAFCA5FAB4FE}</x14:id>
        </ext>
      </extLst>
    </cfRule>
  </conditionalFormatting>
  <conditionalFormatting sqref="I77">
    <cfRule type="dataBar" priority="2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{C6645347-0682-46EE-98EF-BFC853D80EC8}</x14:id>
        </ext>
      </extLst>
    </cfRule>
  </conditionalFormatting>
  <conditionalFormatting sqref="J77">
    <cfRule type="dataBar" priority="2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{E10C1C7C-FA5B-439D-83CD-6AE0699728B5}</x14:id>
        </ext>
      </extLst>
    </cfRule>
  </conditionalFormatting>
  <conditionalFormatting sqref="K77">
    <cfRule type="dataBar" priority="2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{BBA5ABAC-9C21-49CA-83D3-18A24ED770EB}</x14:id>
        </ext>
      </extLst>
    </cfRule>
  </conditionalFormatting>
  <conditionalFormatting sqref="L77">
    <cfRule type="dataBar" priority="2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{571267DF-A3EE-4D1A-A9BA-AAD4E4487F63}</x14:id>
        </ext>
      </extLst>
    </cfRule>
  </conditionalFormatting>
  <conditionalFormatting sqref="M77">
    <cfRule type="dataBar" priority="2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{E1282409-2F96-413A-AE1F-835398174EB6}</x14:id>
        </ext>
      </extLst>
    </cfRule>
  </conditionalFormatting>
  <conditionalFormatting sqref="N77">
    <cfRule type="dataBar" priority="2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{CE473C4E-1C9F-4637-9C2B-6BB594D2BA36}</x14:id>
        </ext>
      </extLst>
    </cfRule>
  </conditionalFormatting>
  <conditionalFormatting sqref="O77">
    <cfRule type="dataBar" priority="2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{F0E09850-87C2-4E84-A1AB-D92CD15EC612}</x14:id>
        </ext>
      </extLst>
    </cfRule>
  </conditionalFormatting>
  <conditionalFormatting sqref="P77">
    <cfRule type="dataBar" priority="20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{F818E284-1723-4D84-B35D-CFC5916A00BF}</x14:id>
        </ext>
      </extLst>
    </cfRule>
  </conditionalFormatting>
  <conditionalFormatting sqref="Q77">
    <cfRule type="dataBar" priority="20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{F0FF1251-B19A-4E35-9770-4CDCAAFC7220}</x14:id>
        </ext>
      </extLst>
    </cfRule>
  </conditionalFormatting>
  <conditionalFormatting sqref="D77:E77">
    <cfRule type="expression" dxfId="4" priority="207">
      <formula>ISNUMBER($EH77)</formula>
    </cfRule>
  </conditionalFormatting>
  <conditionalFormatting sqref="R77">
    <cfRule type="dataBar" priority="20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{7C756CDD-9E84-4AD2-91BE-71AA6D55A73F}</x14:id>
        </ext>
      </extLst>
    </cfRule>
  </conditionalFormatting>
  <conditionalFormatting sqref="S77">
    <cfRule type="dataBar" priority="2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{B0D55A30-2137-4563-A9DC-6C26C647AB1D}</x14:id>
        </ext>
      </extLst>
    </cfRule>
  </conditionalFormatting>
  <conditionalFormatting sqref="T77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{346B66D6-3525-4DFB-AB62-39F99DB42E00}</x14:id>
        </ext>
      </extLst>
    </cfRule>
  </conditionalFormatting>
  <conditionalFormatting sqref="U77">
    <cfRule type="dataBar" priority="20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{E8CA9D19-DE2B-417C-A4AE-7F3F52546217}</x14:id>
        </ext>
      </extLst>
    </cfRule>
  </conditionalFormatting>
  <conditionalFormatting sqref="V77">
    <cfRule type="dataBar" priority="20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{37194894-F736-416A-A05C-34D12F536995}</x14:id>
        </ext>
      </extLst>
    </cfRule>
  </conditionalFormatting>
  <conditionalFormatting sqref="W77">
    <cfRule type="dataBar" priority="20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{6DE498B2-8615-4578-ADC8-0B5AD8081409}</x14:id>
        </ext>
      </extLst>
    </cfRule>
  </conditionalFormatting>
  <conditionalFormatting sqref="X77">
    <cfRule type="dataBar" priority="20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{0979F25D-4196-4883-A26E-F5BAFBCF36A5}</x14:id>
        </ext>
      </extLst>
    </cfRule>
  </conditionalFormatting>
  <conditionalFormatting sqref="Y77">
    <cfRule type="dataBar" priority="1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{BD54D261-0F64-4D35-A53B-8B34A2678665}</x14:id>
        </ext>
      </extLst>
    </cfRule>
  </conditionalFormatting>
  <conditionalFormatting sqref="Z77">
    <cfRule type="dataBar" priority="1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{0A050549-8D3B-4A83-A981-8F17C029416B}</x14:id>
        </ext>
      </extLst>
    </cfRule>
  </conditionalFormatting>
  <conditionalFormatting sqref="AA77">
    <cfRule type="dataBar" priority="1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{F3EB8571-8C74-4987-A74D-F8D2ACF33347}</x14:id>
        </ext>
      </extLst>
    </cfRule>
  </conditionalFormatting>
  <conditionalFormatting sqref="AB77">
    <cfRule type="dataBar" priority="19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{2380B559-84AA-4F0A-B4E2-D85A00D0FD3F}</x14:id>
        </ext>
      </extLst>
    </cfRule>
  </conditionalFormatting>
  <conditionalFormatting sqref="AC77">
    <cfRule type="dataBar" priority="19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{53B0FD40-5570-41A3-9EAD-B78581B7D980}</x14:id>
        </ext>
      </extLst>
    </cfRule>
  </conditionalFormatting>
  <conditionalFormatting sqref="AD77">
    <cfRule type="dataBar" priority="19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{56882FA5-1F32-4CD4-9393-4795922CC9EB}</x14:id>
        </ext>
      </extLst>
    </cfRule>
  </conditionalFormatting>
  <conditionalFormatting sqref="AE77">
    <cfRule type="dataBar" priority="1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{A6080A0B-C184-4896-B705-987117D81A73}</x14:id>
        </ext>
      </extLst>
    </cfRule>
  </conditionalFormatting>
  <conditionalFormatting sqref="AS77">
    <cfRule type="dataBar" priority="1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{7950314F-3864-4204-8C55-97F7AF19FB4C}</x14:id>
        </ext>
      </extLst>
    </cfRule>
  </conditionalFormatting>
  <conditionalFormatting sqref="AP77">
    <cfRule type="dataBar" priority="19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{6444F9ED-56FE-4E22-B02A-97831FC4FF93}</x14:id>
        </ext>
      </extLst>
    </cfRule>
  </conditionalFormatting>
  <conditionalFormatting sqref="AF77">
    <cfRule type="dataBar" priority="19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{2739290E-7997-464F-B49F-6C7F20C312D9}</x14:id>
        </ext>
      </extLst>
    </cfRule>
  </conditionalFormatting>
  <conditionalFormatting sqref="AG77">
    <cfRule type="dataBar" priority="18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{46284ACC-D423-4A73-9838-B577DCA02197}</x14:id>
        </ext>
      </extLst>
    </cfRule>
  </conditionalFormatting>
  <conditionalFormatting sqref="AH77">
    <cfRule type="dataBar" priority="18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{7806794B-1C3C-4BEB-B2DB-8CB6B329629D}</x14:id>
        </ext>
      </extLst>
    </cfRule>
  </conditionalFormatting>
  <conditionalFormatting sqref="AI77">
    <cfRule type="dataBar" priority="18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{B638CB01-3A7F-434D-B1DE-18076958437F}</x14:id>
        </ext>
      </extLst>
    </cfRule>
  </conditionalFormatting>
  <conditionalFormatting sqref="AJ77">
    <cfRule type="dataBar" priority="1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{4393D310-376A-4FA1-A923-3315DEC8CA81}</x14:id>
        </ext>
      </extLst>
    </cfRule>
  </conditionalFormatting>
  <conditionalFormatting sqref="AK77">
    <cfRule type="dataBar" priority="1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{9E170AC1-84FD-4996-92A5-8263FBCA8717}</x14:id>
        </ext>
      </extLst>
    </cfRule>
  </conditionalFormatting>
  <conditionalFormatting sqref="AL77">
    <cfRule type="dataBar" priority="1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{A1AD3C69-103A-4377-BAC4-4B8FC86FFCFB}</x14:id>
        </ext>
      </extLst>
    </cfRule>
  </conditionalFormatting>
  <conditionalFormatting sqref="AM77">
    <cfRule type="dataBar" priority="18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{AB9EBC7D-D883-48DC-823A-C698345922A3}</x14:id>
        </ext>
      </extLst>
    </cfRule>
  </conditionalFormatting>
  <conditionalFormatting sqref="AO77">
    <cfRule type="dataBar" priority="1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{F0F36314-1EF8-4F9C-A65E-867FAD8AF553}</x14:id>
        </ext>
      </extLst>
    </cfRule>
  </conditionalFormatting>
  <conditionalFormatting sqref="AQ77">
    <cfRule type="dataBar" priority="1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{931F24CB-A9B2-4070-834C-FEDCD3575804}</x14:id>
        </ext>
      </extLst>
    </cfRule>
  </conditionalFormatting>
  <conditionalFormatting sqref="AR77">
    <cfRule type="dataBar" priority="18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{F32CA68A-63C6-40C0-95DA-A5651ECF19DA}</x14:id>
        </ext>
      </extLst>
    </cfRule>
  </conditionalFormatting>
  <conditionalFormatting sqref="AT77">
    <cfRule type="dataBar" priority="17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{301FD204-D27E-4802-825B-899B5A4A33E4}</x14:id>
        </ext>
      </extLst>
    </cfRule>
  </conditionalFormatting>
  <conditionalFormatting sqref="AU77">
    <cfRule type="dataBar" priority="17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{A43A1388-35CD-4E44-ACE2-0B614016D572}</x14:id>
        </ext>
      </extLst>
    </cfRule>
  </conditionalFormatting>
  <conditionalFormatting sqref="BA77">
    <cfRule type="dataBar" priority="1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{1E07544E-26BF-453E-94C9-7CA23EF9E97C}</x14:id>
        </ext>
      </extLst>
    </cfRule>
  </conditionalFormatting>
  <conditionalFormatting sqref="AX77">
    <cfRule type="dataBar" priority="17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{B2E79E3B-84CD-4F1B-875E-0AA82BA8CD26}</x14:id>
        </ext>
      </extLst>
    </cfRule>
  </conditionalFormatting>
  <conditionalFormatting sqref="AW77">
    <cfRule type="dataBar" priority="17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{665A9DBF-E6BB-423B-B6CC-07E03B39B5BE}</x14:id>
        </ext>
      </extLst>
    </cfRule>
  </conditionalFormatting>
  <conditionalFormatting sqref="AY77">
    <cfRule type="dataBar" priority="1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{DB7D5C1B-8A2C-4071-AC83-871E5873AED7}</x14:id>
        </ext>
      </extLst>
    </cfRule>
  </conditionalFormatting>
  <conditionalFormatting sqref="AZ77">
    <cfRule type="dataBar" priority="1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{13AB993F-E7D0-422E-9273-5EEEFC8E2FAE}</x14:id>
        </ext>
      </extLst>
    </cfRule>
  </conditionalFormatting>
  <conditionalFormatting sqref="BB77">
    <cfRule type="dataBar" priority="17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{C745C3F3-F66E-4D72-AE14-73056EB22AF3}</x14:id>
        </ext>
      </extLst>
    </cfRule>
  </conditionalFormatting>
  <conditionalFormatting sqref="BC77">
    <cfRule type="dataBar" priority="17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{501CD5B4-B1F3-498D-9002-57DF9C4965F0}</x14:id>
        </ext>
      </extLst>
    </cfRule>
  </conditionalFormatting>
  <conditionalFormatting sqref="BJ77">
    <cfRule type="dataBar" priority="1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{FA4C212B-FAFB-4210-9BDC-BB1CDA550E05}</x14:id>
        </ext>
      </extLst>
    </cfRule>
  </conditionalFormatting>
  <conditionalFormatting sqref="BG77">
    <cfRule type="dataBar" priority="16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{655249E7-751F-462A-A95D-220FCB4A3BA1}</x14:id>
        </ext>
      </extLst>
    </cfRule>
  </conditionalFormatting>
  <conditionalFormatting sqref="BF77">
    <cfRule type="dataBar" priority="16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{3FC8D17C-A563-401F-873B-185C38491C71}</x14:id>
        </ext>
      </extLst>
    </cfRule>
  </conditionalFormatting>
  <conditionalFormatting sqref="BH77">
    <cfRule type="dataBar" priority="1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{4CC9529C-6D51-45B1-9333-4BD26F539058}</x14:id>
        </ext>
      </extLst>
    </cfRule>
  </conditionalFormatting>
  <conditionalFormatting sqref="BI77">
    <cfRule type="dataBar" priority="16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{8A9A4125-D473-47D9-AB03-99A4486C70BC}</x14:id>
        </ext>
      </extLst>
    </cfRule>
  </conditionalFormatting>
  <conditionalFormatting sqref="BK77">
    <cfRule type="dataBar" priority="16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{97B74FB1-7760-4661-93B6-FF77133D8286}</x14:id>
        </ext>
      </extLst>
    </cfRule>
  </conditionalFormatting>
  <conditionalFormatting sqref="BP77">
    <cfRule type="dataBar" priority="1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{FEE10F28-C689-4CFF-AA8C-D4B3B4B7C2BF}</x14:id>
        </ext>
      </extLst>
    </cfRule>
  </conditionalFormatting>
  <conditionalFormatting sqref="BM77">
    <cfRule type="dataBar" priority="16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{BEF11B02-6CB0-42FA-98D0-7EA191E80C52}</x14:id>
        </ext>
      </extLst>
    </cfRule>
  </conditionalFormatting>
  <conditionalFormatting sqref="BL77">
    <cfRule type="dataBar" priority="1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{73A39DED-ABA0-4B78-81AE-25BFC9C5AA04}</x14:id>
        </ext>
      </extLst>
    </cfRule>
  </conditionalFormatting>
  <conditionalFormatting sqref="BN77">
    <cfRule type="dataBar" priority="1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{7C141B7C-4E6C-4CD2-A521-C9549B15E4FB}</x14:id>
        </ext>
      </extLst>
    </cfRule>
  </conditionalFormatting>
  <conditionalFormatting sqref="BO77">
    <cfRule type="dataBar" priority="16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{931C2C0A-BBAE-44A0-9CCD-30842B63A546}</x14:id>
        </ext>
      </extLst>
    </cfRule>
  </conditionalFormatting>
  <conditionalFormatting sqref="BQ77">
    <cfRule type="dataBar" priority="15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{C7BFAF82-0369-4F09-A0EE-75514C15CEA6}</x14:id>
        </ext>
      </extLst>
    </cfRule>
  </conditionalFormatting>
  <conditionalFormatting sqref="BV77">
    <cfRule type="dataBar" priority="1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{ABE1295A-249D-49C3-A635-A2D34DC56E0D}</x14:id>
        </ext>
      </extLst>
    </cfRule>
  </conditionalFormatting>
  <conditionalFormatting sqref="BS77">
    <cfRule type="dataBar" priority="15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{79C1CCEC-35B5-41C1-B5BF-D3C956371F7E}</x14:id>
        </ext>
      </extLst>
    </cfRule>
  </conditionalFormatting>
  <conditionalFormatting sqref="BR77">
    <cfRule type="dataBar" priority="15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{828F5926-CF77-4D43-B8C4-A2EDF2F09964}</x14:id>
        </ext>
      </extLst>
    </cfRule>
  </conditionalFormatting>
  <conditionalFormatting sqref="BT77">
    <cfRule type="dataBar" priority="1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{10B059FD-4E4E-4653-9412-7F6440185986}</x14:id>
        </ext>
      </extLst>
    </cfRule>
  </conditionalFormatting>
  <conditionalFormatting sqref="BU77">
    <cfRule type="dataBar" priority="15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{703142CF-214E-45C2-B014-53704FACB41A}</x14:id>
        </ext>
      </extLst>
    </cfRule>
  </conditionalFormatting>
  <conditionalFormatting sqref="BW77">
    <cfRule type="dataBar" priority="15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{8FDC7757-250F-434F-8DEB-F52F4EB8B278}</x14:id>
        </ext>
      </extLst>
    </cfRule>
  </conditionalFormatting>
  <conditionalFormatting sqref="BX77">
    <cfRule type="dataBar" priority="15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{55650B27-DE74-469B-BF34-C97771EDBB7E}</x14:id>
        </ext>
      </extLst>
    </cfRule>
  </conditionalFormatting>
  <conditionalFormatting sqref="CC77">
    <cfRule type="dataBar" priority="1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{9073A582-D541-4287-8EAD-FB4862951BC7}</x14:id>
        </ext>
      </extLst>
    </cfRule>
  </conditionalFormatting>
  <conditionalFormatting sqref="BZ77">
    <cfRule type="dataBar" priority="15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{DA4E83EB-E492-4CCA-8225-D8FD136594AA}</x14:id>
        </ext>
      </extLst>
    </cfRule>
  </conditionalFormatting>
  <conditionalFormatting sqref="BY77">
    <cfRule type="dataBar" priority="14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{3532181A-5439-4B09-9CE1-87E40203F4C0}</x14:id>
        </ext>
      </extLst>
    </cfRule>
  </conditionalFormatting>
  <conditionalFormatting sqref="CA77">
    <cfRule type="dataBar" priority="1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{FA28295E-1067-403E-ADB5-6A73ADBCEC2C}</x14:id>
        </ext>
      </extLst>
    </cfRule>
  </conditionalFormatting>
  <conditionalFormatting sqref="CB77">
    <cfRule type="dataBar" priority="14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{48D142AE-A423-4729-B7AB-C60576D017D1}</x14:id>
        </ext>
      </extLst>
    </cfRule>
  </conditionalFormatting>
  <conditionalFormatting sqref="CD77">
    <cfRule type="dataBar" priority="14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{8ED7A50C-9815-4304-9A10-05ACE5F3F4EF}</x14:id>
        </ext>
      </extLst>
    </cfRule>
  </conditionalFormatting>
  <conditionalFormatting sqref="CI77">
    <cfRule type="dataBar" priority="1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{30C0B2F3-0B3B-430E-927F-8D7E0B1B0210}</x14:id>
        </ext>
      </extLst>
    </cfRule>
  </conditionalFormatting>
  <conditionalFormatting sqref="CF77">
    <cfRule type="dataBar" priority="1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{4201F839-EAD9-4316-9D09-98B07C9D1F2F}</x14:id>
        </ext>
      </extLst>
    </cfRule>
  </conditionalFormatting>
  <conditionalFormatting sqref="CE77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{F1802C21-39AD-44EB-A25F-E1213E4C94A2}</x14:id>
        </ext>
      </extLst>
    </cfRule>
  </conditionalFormatting>
  <conditionalFormatting sqref="CG77">
    <cfRule type="dataBar" priority="1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{66DE7E4D-6B2F-4AF7-9A44-74D40B471EAE}</x14:id>
        </ext>
      </extLst>
    </cfRule>
  </conditionalFormatting>
  <conditionalFormatting sqref="CH77">
    <cfRule type="dataBar" priority="14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{2F47D27B-38DE-47D1-9C15-7A59E16D2444}</x14:id>
        </ext>
      </extLst>
    </cfRule>
  </conditionalFormatting>
  <conditionalFormatting sqref="CJ77">
    <cfRule type="dataBar" priority="14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{CA56F981-D747-4F12-9BFD-693E8D42ECEE}</x14:id>
        </ext>
      </extLst>
    </cfRule>
  </conditionalFormatting>
  <conditionalFormatting sqref="CK77">
    <cfRule type="dataBar" priority="13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{C78FB3D3-1AEE-4C75-AE39-C1C963154E0E}</x14:id>
        </ext>
      </extLst>
    </cfRule>
  </conditionalFormatting>
  <conditionalFormatting sqref="CP77">
    <cfRule type="dataBar" priority="1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{9FCF413E-DF4B-4E04-966C-1F06276F99E2}</x14:id>
        </ext>
      </extLst>
    </cfRule>
  </conditionalFormatting>
  <conditionalFormatting sqref="CM77">
    <cfRule type="dataBar" priority="13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{E48E7B1F-6DE0-446A-B150-0AF69830B39B}</x14:id>
        </ext>
      </extLst>
    </cfRule>
  </conditionalFormatting>
  <conditionalFormatting sqref="CL77">
    <cfRule type="dataBar" priority="1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{ED7EE289-6F64-43F2-B887-1E7E1828A443}</x14:id>
        </ext>
      </extLst>
    </cfRule>
  </conditionalFormatting>
  <conditionalFormatting sqref="CN77">
    <cfRule type="dataBar" priority="1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{DA9B90A5-15B6-4200-BF9B-C4A7102030AC}</x14:id>
        </ext>
      </extLst>
    </cfRule>
  </conditionalFormatting>
  <conditionalFormatting sqref="CO77">
    <cfRule type="dataBar" priority="13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{0B6902EE-9CF9-4F8F-8454-70EF3D3922B4}</x14:id>
        </ext>
      </extLst>
    </cfRule>
  </conditionalFormatting>
  <conditionalFormatting sqref="CQ77">
    <cfRule type="dataBar" priority="13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{8408A248-A6A2-45C8-A70B-D56BBA6B16AB}</x14:id>
        </ext>
      </extLst>
    </cfRule>
  </conditionalFormatting>
  <conditionalFormatting sqref="CR77 CT77">
    <cfRule type="dataBar" priority="13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{35311486-E42C-413B-9C79-3C51E1A8360F}</x14:id>
        </ext>
      </extLst>
    </cfRule>
  </conditionalFormatting>
  <conditionalFormatting sqref="CS77">
    <cfRule type="dataBar" priority="1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{6847CAEF-07EA-40F1-9D18-0B3DA2FB457C}</x14:id>
        </ext>
      </extLst>
    </cfRule>
  </conditionalFormatting>
  <conditionalFormatting sqref="CW77 CU77">
    <cfRule type="dataBar" priority="13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{75FE9F4C-8DCE-4A77-AF40-6A5A15D4EB89}</x14:id>
        </ext>
      </extLst>
    </cfRule>
  </conditionalFormatting>
  <conditionalFormatting sqref="CV77">
    <cfRule type="dataBar" priority="1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{50409551-289B-4A66-9131-F7F0F000DE0F}</x14:id>
        </ext>
      </extLst>
    </cfRule>
  </conditionalFormatting>
  <conditionalFormatting sqref="CX77">
    <cfRule type="dataBar" priority="12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{C98974EC-AA2F-47AB-866D-754FBEA132CB}</x14:id>
        </ext>
      </extLst>
    </cfRule>
  </conditionalFormatting>
  <conditionalFormatting sqref="CY77">
    <cfRule type="dataBar" priority="1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{E97C9BAC-5615-4B90-8D9E-73505E52C7B9}</x14:id>
        </ext>
      </extLst>
    </cfRule>
  </conditionalFormatting>
  <conditionalFormatting sqref="CZ77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{93AEE029-F935-4D25-88E2-77433921E0E2}</x14:id>
        </ext>
      </extLst>
    </cfRule>
  </conditionalFormatting>
  <conditionalFormatting sqref="DA77">
    <cfRule type="dataBar" priority="12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{E75BC201-51B2-4959-9CEA-41AC4B9513C3}</x14:id>
        </ext>
      </extLst>
    </cfRule>
  </conditionalFormatting>
  <conditionalFormatting sqref="DB77">
    <cfRule type="dataBar" priority="12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{BA4ADB7A-C117-4FDC-AECA-982D6DDC87D8}</x14:id>
        </ext>
      </extLst>
    </cfRule>
  </conditionalFormatting>
  <conditionalFormatting sqref="DC77">
    <cfRule type="dataBar" priority="1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{333C4011-889C-449C-AC33-16199B6373BF}</x14:id>
        </ext>
      </extLst>
    </cfRule>
  </conditionalFormatting>
  <conditionalFormatting sqref="DD77">
    <cfRule type="dataBar" priority="1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{2144AD8E-6379-4DBE-BC7A-B20977D1F00B}</x14:id>
        </ext>
      </extLst>
    </cfRule>
  </conditionalFormatting>
  <conditionalFormatting sqref="DE77">
    <cfRule type="dataBar" priority="12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{09B263AA-2CE3-4DA7-8DD8-097E4AFE6A2F}</x14:id>
        </ext>
      </extLst>
    </cfRule>
  </conditionalFormatting>
  <conditionalFormatting sqref="DF77">
    <cfRule type="dataBar" priority="12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{4459D81F-CD3A-4D31-8B61-8A5066513865}</x14:id>
        </ext>
      </extLst>
    </cfRule>
  </conditionalFormatting>
  <conditionalFormatting sqref="DK77">
    <cfRule type="dataBar" priority="1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{013D337D-CB9B-43B8-9CB7-DA207E694699}</x14:id>
        </ext>
      </extLst>
    </cfRule>
  </conditionalFormatting>
  <conditionalFormatting sqref="DL77 DN77">
    <cfRule type="dataBar" priority="1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{036171D7-68EB-4431-8405-3C245C745AC4}</x14:id>
        </ext>
      </extLst>
    </cfRule>
  </conditionalFormatting>
  <conditionalFormatting sqref="DM77">
    <cfRule type="dataBar" priority="1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{E32E5C37-CCB6-4299-814F-3E49C106D259}</x14:id>
        </ext>
      </extLst>
    </cfRule>
  </conditionalFormatting>
  <conditionalFormatting sqref="BE77">
    <cfRule type="dataBar" priority="1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{6EE00171-92C1-481F-9E13-47D74134CF81}</x14:id>
        </ext>
      </extLst>
    </cfRule>
  </conditionalFormatting>
  <conditionalFormatting sqref="BD77">
    <cfRule type="dataBar" priority="1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{D3A32637-D010-4596-89F7-9E1B2D194EB2}</x14:id>
        </ext>
      </extLst>
    </cfRule>
  </conditionalFormatting>
  <conditionalFormatting sqref="DG77">
    <cfRule type="dataBar" priority="1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{164F918E-1710-4D6F-8517-C0BEE0F8E38D}</x14:id>
        </ext>
      </extLst>
    </cfRule>
  </conditionalFormatting>
  <conditionalFormatting sqref="DH77">
    <cfRule type="dataBar" priority="1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{A77644AE-11BE-4136-BFE5-890A36FEDE85}</x14:id>
        </ext>
      </extLst>
    </cfRule>
  </conditionalFormatting>
  <conditionalFormatting sqref="DI77">
    <cfRule type="dataBar" priority="1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{AC5B2677-96E1-4A35-96D0-965D2C1A59A4}</x14:id>
        </ext>
      </extLst>
    </cfRule>
  </conditionalFormatting>
  <conditionalFormatting sqref="DJ77">
    <cfRule type="dataBar" priority="1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{59FBC7CD-F9A4-46FA-A19B-7F7D6790239B}</x14:id>
        </ext>
      </extLst>
    </cfRule>
  </conditionalFormatting>
  <conditionalFormatting sqref="F119">
    <cfRule type="dataBar" priority="1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{6BAB8E33-C04F-4533-81BF-1257FCBC139F}</x14:id>
        </ext>
      </extLst>
    </cfRule>
  </conditionalFormatting>
  <conditionalFormatting sqref="D119:E119">
    <cfRule type="expression" dxfId="3" priority="109">
      <formula>ISNUMBER($EG119)</formula>
    </cfRule>
  </conditionalFormatting>
  <conditionalFormatting sqref="G119">
    <cfRule type="dataBar" priority="1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{B7514721-AF72-486E-B938-9B36BE4A3287}</x14:id>
        </ext>
      </extLst>
    </cfRule>
  </conditionalFormatting>
  <conditionalFormatting sqref="H119">
    <cfRule type="dataBar" priority="10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{AE3B78A4-A697-4BDD-812C-48E1195698C2}</x14:id>
        </ext>
      </extLst>
    </cfRule>
  </conditionalFormatting>
  <conditionalFormatting sqref="I119">
    <cfRule type="dataBar" priority="10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{E3B32153-6E61-4652-B9F6-34DEE3C824AB}</x14:id>
        </ext>
      </extLst>
    </cfRule>
  </conditionalFormatting>
  <conditionalFormatting sqref="J119">
    <cfRule type="dataBar" priority="1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{ED0E5899-0885-46BF-B8C9-065723ABC838}</x14:id>
        </ext>
      </extLst>
    </cfRule>
  </conditionalFormatting>
  <conditionalFormatting sqref="K119">
    <cfRule type="dataBar" priority="10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{6E7B3AE4-571E-4A67-8A30-56D84B6C97A8}</x14:id>
        </ext>
      </extLst>
    </cfRule>
  </conditionalFormatting>
  <conditionalFormatting sqref="L119">
    <cfRule type="dataBar" priority="10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{505FC67B-311E-40A9-810B-158C136A3493}</x14:id>
        </ext>
      </extLst>
    </cfRule>
  </conditionalFormatting>
  <conditionalFormatting sqref="M119">
    <cfRule type="dataBar" priority="1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{04851BFD-419D-4E55-9A93-EF75233BD3AB}</x14:id>
        </ext>
      </extLst>
    </cfRule>
  </conditionalFormatting>
  <conditionalFormatting sqref="N119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{6C3D18D1-476A-48ED-B7A2-E621CC8ED3F8}</x14:id>
        </ext>
      </extLst>
    </cfRule>
  </conditionalFormatting>
  <conditionalFormatting sqref="O119">
    <cfRule type="dataBar" priority="10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{CEF144EB-9386-455C-8F11-0A04E89B87D9}</x14:id>
        </ext>
      </extLst>
    </cfRule>
  </conditionalFormatting>
  <conditionalFormatting sqref="P119">
    <cfRule type="dataBar" priority="9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{C576684B-8520-473C-BCE5-7EE84B25B11B}</x14:id>
        </ext>
      </extLst>
    </cfRule>
  </conditionalFormatting>
  <conditionalFormatting sqref="Q119">
    <cfRule type="dataBar" priority="9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{76B32F68-E8ED-4C88-8162-E52A9B9FD826}</x14:id>
        </ext>
      </extLst>
    </cfRule>
  </conditionalFormatting>
  <conditionalFormatting sqref="D119:E119">
    <cfRule type="expression" dxfId="2" priority="97">
      <formula>ISNUMBER($EH119)</formula>
    </cfRule>
  </conditionalFormatting>
  <conditionalFormatting sqref="R119">
    <cfRule type="dataBar" priority="9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{C151854B-35DF-4C67-9D46-DE36BC1E0D3B}</x14:id>
        </ext>
      </extLst>
    </cfRule>
  </conditionalFormatting>
  <conditionalFormatting sqref="S119">
    <cfRule type="dataBar" priority="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{5906895D-045B-400C-9ED9-D5FF23F90CC6}</x14:id>
        </ext>
      </extLst>
    </cfRule>
  </conditionalFormatting>
  <conditionalFormatting sqref="T119">
    <cfRule type="dataBar" priority="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{19CBFED5-572A-414D-8776-21085436567A}</x14:id>
        </ext>
      </extLst>
    </cfRule>
  </conditionalFormatting>
  <conditionalFormatting sqref="U119">
    <cfRule type="dataBar" priority="9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{056D73DE-F37B-420C-BFB3-2FECF97676A4}</x14:id>
        </ext>
      </extLst>
    </cfRule>
  </conditionalFormatting>
  <conditionalFormatting sqref="V119">
    <cfRule type="dataBar" priority="9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{B3DB6B48-1529-4854-AAB4-45934A30642D}</x14:id>
        </ext>
      </extLst>
    </cfRule>
  </conditionalFormatting>
  <conditionalFormatting sqref="W119">
    <cfRule type="dataBar" priority="9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{EF35B5EC-530D-4D1B-AD31-502B0726FD49}</x14:id>
        </ext>
      </extLst>
    </cfRule>
  </conditionalFormatting>
  <conditionalFormatting sqref="X119">
    <cfRule type="dataBar" priority="9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{3F91F050-8FAF-4D96-B453-9F88D147060D}</x14:id>
        </ext>
      </extLst>
    </cfRule>
  </conditionalFormatting>
  <conditionalFormatting sqref="Y119"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{3B0BB226-936B-401F-8344-DF473E6D6587}</x14:id>
        </ext>
      </extLst>
    </cfRule>
  </conditionalFormatting>
  <conditionalFormatting sqref="Z119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{AC8B676D-525C-4850-A847-29E76B8D0AFE}</x14:id>
        </ext>
      </extLst>
    </cfRule>
  </conditionalFormatting>
  <conditionalFormatting sqref="AA119">
    <cfRule type="dataBar" priority="8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{0E388EE4-EA32-40FE-890C-45A4851C1AA9}</x14:id>
        </ext>
      </extLst>
    </cfRule>
  </conditionalFormatting>
  <conditionalFormatting sqref="AB119">
    <cfRule type="dataBar" priority="8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{9276F81F-33D4-4326-8395-83DD223D23E8}</x14:id>
        </ext>
      </extLst>
    </cfRule>
  </conditionalFormatting>
  <conditionalFormatting sqref="AC119">
    <cfRule type="dataBar" priority="8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{80F235D3-82B8-495B-BA44-DDBA2F4C8536}</x14:id>
        </ext>
      </extLst>
    </cfRule>
  </conditionalFormatting>
  <conditionalFormatting sqref="AD119">
    <cfRule type="dataBar" priority="8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{1D186314-5727-4F28-A806-45C0526F9C53}</x14:id>
        </ext>
      </extLst>
    </cfRule>
  </conditionalFormatting>
  <conditionalFormatting sqref="AE119">
    <cfRule type="dataBar" priority="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{F6BFA5D1-540F-4A4F-A7EF-2F2D5CD379E2}</x14:id>
        </ext>
      </extLst>
    </cfRule>
  </conditionalFormatting>
  <conditionalFormatting sqref="AS119">
    <cfRule type="dataBar" priority="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{1C4DB2AF-9DDC-4F83-92A2-B9DD8AB953E8}</x14:id>
        </ext>
      </extLst>
    </cfRule>
  </conditionalFormatting>
  <conditionalFormatting sqref="AP119">
    <cfRule type="dataBar" priority="8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{CDCE6A3A-C94F-433F-A1EA-043A2B181011}</x14:id>
        </ext>
      </extLst>
    </cfRule>
  </conditionalFormatting>
  <conditionalFormatting sqref="AF119">
    <cfRule type="dataBar" priority="8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{AE9796C5-C5AA-416B-A5BC-6687A243FA56}</x14:id>
        </ext>
      </extLst>
    </cfRule>
  </conditionalFormatting>
  <conditionalFormatting sqref="AG119">
    <cfRule type="dataBar" priority="7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{F90DB8E9-7D05-4400-AC69-D5F7A5DF87E3}</x14:id>
        </ext>
      </extLst>
    </cfRule>
  </conditionalFormatting>
  <conditionalFormatting sqref="AH119">
    <cfRule type="dataBar" priority="7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{27B0681A-B1E9-4D8E-AD00-AA9551ABCB25}</x14:id>
        </ext>
      </extLst>
    </cfRule>
  </conditionalFormatting>
  <conditionalFormatting sqref="AI119">
    <cfRule type="dataBar" priority="7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{9EF620DA-B38E-4120-9EEE-5C12DBA55E7F}</x14:id>
        </ext>
      </extLst>
    </cfRule>
  </conditionalFormatting>
  <conditionalFormatting sqref="AJ119"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{0293452C-F5A2-4886-85A6-455940ED1626}</x14:id>
        </ext>
      </extLst>
    </cfRule>
  </conditionalFormatting>
  <conditionalFormatting sqref="AK119">
    <cfRule type="dataBar" priority="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{02225419-625E-4B41-A190-DED96D403F31}</x14:id>
        </ext>
      </extLst>
    </cfRule>
  </conditionalFormatting>
  <conditionalFormatting sqref="AL119">
    <cfRule type="dataBar" priority="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{61B9398B-56B8-463D-B9BA-2C4F4B5CCF70}</x14:id>
        </ext>
      </extLst>
    </cfRule>
  </conditionalFormatting>
  <conditionalFormatting sqref="AM119">
    <cfRule type="dataBar" priority="7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{F0BF021A-E58C-4B27-9A6D-BB747C09B79E}</x14:id>
        </ext>
      </extLst>
    </cfRule>
  </conditionalFormatting>
  <conditionalFormatting sqref="AO119">
    <cfRule type="dataBar" priority="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{619F54B8-6961-41F5-8C1F-888A5E0C52B6}</x14:id>
        </ext>
      </extLst>
    </cfRule>
  </conditionalFormatting>
  <conditionalFormatting sqref="AQ119">
    <cfRule type="dataBar" priority="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{6CE2F0AB-3BF2-4A31-914D-DC547AB9AB85}</x14:id>
        </ext>
      </extLst>
    </cfRule>
  </conditionalFormatting>
  <conditionalFormatting sqref="AR119">
    <cfRule type="dataBar" priority="7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{B8FDEE26-83D6-4B92-B686-0A1D844E6F4D}</x14:id>
        </ext>
      </extLst>
    </cfRule>
  </conditionalFormatting>
  <conditionalFormatting sqref="AT119">
    <cfRule type="dataBar" priority="6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{241FA80E-BB96-440F-ABEF-A2C0ADC6C21E}</x14:id>
        </ext>
      </extLst>
    </cfRule>
  </conditionalFormatting>
  <conditionalFormatting sqref="AU119">
    <cfRule type="dataBar" priority="6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{674F07F1-2DF0-432F-B30A-32FB07889519}</x14:id>
        </ext>
      </extLst>
    </cfRule>
  </conditionalFormatting>
  <conditionalFormatting sqref="BA119"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{1B4C4FD5-53E4-4149-9872-6690E3A13923}</x14:id>
        </ext>
      </extLst>
    </cfRule>
  </conditionalFormatting>
  <conditionalFormatting sqref="AX119">
    <cfRule type="dataBar" priority="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{47875D5D-710F-4A30-98C6-38A35FD87A21}</x14:id>
        </ext>
      </extLst>
    </cfRule>
  </conditionalFormatting>
  <conditionalFormatting sqref="AW119">
    <cfRule type="dataBar" priority="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{6D9DF3B8-8C05-4B93-9148-68E087609DEE}</x14:id>
        </ext>
      </extLst>
    </cfRule>
  </conditionalFormatting>
  <conditionalFormatting sqref="AY119">
    <cfRule type="dataBar" priority="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{186699E4-4D4D-45F6-B004-B3EF65196C46}</x14:id>
        </ext>
      </extLst>
    </cfRule>
  </conditionalFormatting>
  <conditionalFormatting sqref="AZ119">
    <cfRule type="dataBar" priority="6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{18F67A6B-5373-43D9-8764-F307B52E4FD0}</x14:id>
        </ext>
      </extLst>
    </cfRule>
  </conditionalFormatting>
  <conditionalFormatting sqref="BB119">
    <cfRule type="dataBar" priority="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{95633B8B-48F0-4C0A-B852-0EE33BE909A8}</x14:id>
        </ext>
      </extLst>
    </cfRule>
  </conditionalFormatting>
  <conditionalFormatting sqref="BC119">
    <cfRule type="dataBar" priority="6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{90BF131E-9419-4237-AA8C-E09A26FF1A29}</x14:id>
        </ext>
      </extLst>
    </cfRule>
  </conditionalFormatting>
  <conditionalFormatting sqref="BJ119">
    <cfRule type="dataBar" priority="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{F904568D-4C13-4D26-818B-5BE8BC8658DD}</x14:id>
        </ext>
      </extLst>
    </cfRule>
  </conditionalFormatting>
  <conditionalFormatting sqref="BG119">
    <cfRule type="dataBar" priority="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{90D311E7-858C-439D-9FA5-74D060AF7B9E}</x14:id>
        </ext>
      </extLst>
    </cfRule>
  </conditionalFormatting>
  <conditionalFormatting sqref="BF119">
    <cfRule type="dataBar" priority="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{9CE09C22-F59E-44CE-AE27-5E1F3D8E06D9}</x14:id>
        </ext>
      </extLst>
    </cfRule>
  </conditionalFormatting>
  <conditionalFormatting sqref="BH119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{BEA00419-7C82-4B98-A672-798EE7896325}</x14:id>
        </ext>
      </extLst>
    </cfRule>
  </conditionalFormatting>
  <conditionalFormatting sqref="BI119">
    <cfRule type="dataBar" priority="5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{BE0EEE3A-EE8D-403F-8302-4C2FE64EC40C}</x14:id>
        </ext>
      </extLst>
    </cfRule>
  </conditionalFormatting>
  <conditionalFormatting sqref="BK119">
    <cfRule type="dataBar" priority="5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{EC96B96A-2544-420D-A4FD-09BA9D4A7174}</x14:id>
        </ext>
      </extLst>
    </cfRule>
  </conditionalFormatting>
  <conditionalFormatting sqref="BP119">
    <cfRule type="dataBar" priority="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{5DAD71F0-B08C-4F54-B81B-68CC8545CA49}</x14:id>
        </ext>
      </extLst>
    </cfRule>
  </conditionalFormatting>
  <conditionalFormatting sqref="BM119">
    <cfRule type="dataBar" priority="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{E4E1DFF4-01EC-454A-B301-35EA80C259B0}</x14:id>
        </ext>
      </extLst>
    </cfRule>
  </conditionalFormatting>
  <conditionalFormatting sqref="BL119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{B55C34D7-FEFA-4E2C-811B-4090151DC1FB}</x14:id>
        </ext>
      </extLst>
    </cfRule>
  </conditionalFormatting>
  <conditionalFormatting sqref="BN119"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{A876BBAF-7023-42C1-B509-2FC9C6F1B96A}</x14:id>
        </ext>
      </extLst>
    </cfRule>
  </conditionalFormatting>
  <conditionalFormatting sqref="BO119">
    <cfRule type="dataBar" priority="5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{1B7DCE7A-1411-4847-80F8-1D91D02C7537}</x14:id>
        </ext>
      </extLst>
    </cfRule>
  </conditionalFormatting>
  <conditionalFormatting sqref="BQ119">
    <cfRule type="dataBar" priority="4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{56314CDA-79F5-46A8-BCA3-0D2B9665D692}</x14:id>
        </ext>
      </extLst>
    </cfRule>
  </conditionalFormatting>
  <conditionalFormatting sqref="BV119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{50A61E90-52F1-4AFE-9A52-2F6377AF1CD0}</x14:id>
        </ext>
      </extLst>
    </cfRule>
  </conditionalFormatting>
  <conditionalFormatting sqref="BS119">
    <cfRule type="dataBar" priority="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{5DB54A11-411A-4216-85BD-9FBF304697D3}</x14:id>
        </ext>
      </extLst>
    </cfRule>
  </conditionalFormatting>
  <conditionalFormatting sqref="BR119"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{75CB05D7-3DE4-42B1-BFDC-FD1FDEB1E918}</x14:id>
        </ext>
      </extLst>
    </cfRule>
  </conditionalFormatting>
  <conditionalFormatting sqref="BT119"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{A3FD73A7-1A4F-4837-B63E-D44AC398DDBE}</x14:id>
        </ext>
      </extLst>
    </cfRule>
  </conditionalFormatting>
  <conditionalFormatting sqref="BU119">
    <cfRule type="dataBar" priority="4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{F5B607A8-E26C-4622-84FA-3E7C0A1FFFAE}</x14:id>
        </ext>
      </extLst>
    </cfRule>
  </conditionalFormatting>
  <conditionalFormatting sqref="BW119">
    <cfRule type="dataBar" priority="4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{A281F2CD-A958-405F-9AFB-880C84FF11BB}</x14:id>
        </ext>
      </extLst>
    </cfRule>
  </conditionalFormatting>
  <conditionalFormatting sqref="BX119">
    <cfRule type="dataBar" priority="4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{9E33C79D-D4DF-49D5-9BD5-31B17CE10CEA}</x14:id>
        </ext>
      </extLst>
    </cfRule>
  </conditionalFormatting>
  <conditionalFormatting sqref="CC119"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{9D42C1AA-864C-42F2-A13F-D4209D790C1A}</x14:id>
        </ext>
      </extLst>
    </cfRule>
  </conditionalFormatting>
  <conditionalFormatting sqref="BZ119">
    <cfRule type="dataBar" priority="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{F6822121-6CE4-42FA-BD15-D8005DEAFC10}</x14:id>
        </ext>
      </extLst>
    </cfRule>
  </conditionalFormatting>
  <conditionalFormatting sqref="BY119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{EC144778-F9AC-4909-8989-5EFF6AAF1681}</x14:id>
        </ext>
      </extLst>
    </cfRule>
  </conditionalFormatting>
  <conditionalFormatting sqref="CA119"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{A4CD2ED7-8CA1-4B18-9CDD-11D3D31F7C62}</x14:id>
        </ext>
      </extLst>
    </cfRule>
  </conditionalFormatting>
  <conditionalFormatting sqref="CB119">
    <cfRule type="dataBar" priority="3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{EF577582-50BF-4312-9C22-658529764663}</x14:id>
        </ext>
      </extLst>
    </cfRule>
  </conditionalFormatting>
  <conditionalFormatting sqref="CD119">
    <cfRule type="dataBar" priority="3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{CA10DB79-8B47-4D4E-ABB5-5CEFBB388582}</x14:id>
        </ext>
      </extLst>
    </cfRule>
  </conditionalFormatting>
  <conditionalFormatting sqref="CI119"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{44B957E4-A518-4DE9-9E67-6F1ED5CDE30B}</x14:id>
        </ext>
      </extLst>
    </cfRule>
  </conditionalFormatting>
  <conditionalFormatting sqref="CF119">
    <cfRule type="dataBar" priority="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{65737218-B5F4-4020-9260-5B1FB457FE55}</x14:id>
        </ext>
      </extLst>
    </cfRule>
  </conditionalFormatting>
  <conditionalFormatting sqref="CE119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{FDA7CC88-B8DC-4C0C-AFDA-6DEF7C795D33}</x14:id>
        </ext>
      </extLst>
    </cfRule>
  </conditionalFormatting>
  <conditionalFormatting sqref="CG119"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{85D257DB-F9CF-405F-B2F9-CB7F0CBE201C}</x14:id>
        </ext>
      </extLst>
    </cfRule>
  </conditionalFormatting>
  <conditionalFormatting sqref="CH119">
    <cfRule type="dataBar" priority="3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{17718D2C-E511-41C9-9B4D-D68F2F700D01}</x14:id>
        </ext>
      </extLst>
    </cfRule>
  </conditionalFormatting>
  <conditionalFormatting sqref="CJ119">
    <cfRule type="dataBar" priority="3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{514A7A48-A04D-42D7-BED5-C93B04F06E8B}</x14:id>
        </ext>
      </extLst>
    </cfRule>
  </conditionalFormatting>
  <conditionalFormatting sqref="CK119">
    <cfRule type="dataBar" priority="2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{3BF7C530-BF87-4EFE-8D5B-C4BE2E28EEDA}</x14:id>
        </ext>
      </extLst>
    </cfRule>
  </conditionalFormatting>
  <conditionalFormatting sqref="CP119"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{288E20D5-A5E2-4368-9129-F7797470450E}</x14:id>
        </ext>
      </extLst>
    </cfRule>
  </conditionalFormatting>
  <conditionalFormatting sqref="CM119">
    <cfRule type="dataBar" priority="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{6B115D8A-6B00-4FE4-9F1F-CDD13AAE7795}</x14:id>
        </ext>
      </extLst>
    </cfRule>
  </conditionalFormatting>
  <conditionalFormatting sqref="CL119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{FD8B40BA-9A19-4E6A-BE99-E70999F9C776}</x14:id>
        </ext>
      </extLst>
    </cfRule>
  </conditionalFormatting>
  <conditionalFormatting sqref="CN119">
    <cfRule type="dataBar" priority="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{CA9938C1-A6A7-416B-A4B1-185B6F9CFFDB}</x14:id>
        </ext>
      </extLst>
    </cfRule>
  </conditionalFormatting>
  <conditionalFormatting sqref="CO119"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{F64C3931-E7F9-43AA-9BC3-778241CA5223}</x14:id>
        </ext>
      </extLst>
    </cfRule>
  </conditionalFormatting>
  <conditionalFormatting sqref="CQ119">
    <cfRule type="dataBar" priority="2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{C5EE8E9F-6ECC-458A-BFA9-EC5FF5B63407}</x14:id>
        </ext>
      </extLst>
    </cfRule>
  </conditionalFormatting>
  <conditionalFormatting sqref="CR119 CT119">
    <cfRule type="dataBar" priority="2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{831C0A54-222F-4733-ADAA-F4CD8AEEC1B7}</x14:id>
        </ext>
      </extLst>
    </cfRule>
  </conditionalFormatting>
  <conditionalFormatting sqref="CS119">
    <cfRule type="dataBar" priority="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{5F6470EE-B337-42D5-BE7B-DF1827150B60}</x14:id>
        </ext>
      </extLst>
    </cfRule>
  </conditionalFormatting>
  <conditionalFormatting sqref="CW119 CU119">
    <cfRule type="dataBar" priority="2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{596D3495-B697-4400-9F4E-EB9FAB2BAFB2}</x14:id>
        </ext>
      </extLst>
    </cfRule>
  </conditionalFormatting>
  <conditionalFormatting sqref="CV119"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{EC6611C0-C82F-4A2B-A543-A7914F4F62C0}</x14:id>
        </ext>
      </extLst>
    </cfRule>
  </conditionalFormatting>
  <conditionalFormatting sqref="CX119">
    <cfRule type="dataBar" priority="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{4DFF343B-39B6-4FB8-BD0E-CE9E26BC9D9B}</x14:id>
        </ext>
      </extLst>
    </cfRule>
  </conditionalFormatting>
  <conditionalFormatting sqref="CY119"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{D32B46F3-868F-4DCE-B416-1402F20E83F5}</x14:id>
        </ext>
      </extLst>
    </cfRule>
  </conditionalFormatting>
  <conditionalFormatting sqref="CZ119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{5EDCDDD2-ABF4-4F25-8612-24DFFA46262E}</x14:id>
        </ext>
      </extLst>
    </cfRule>
  </conditionalFormatting>
  <conditionalFormatting sqref="DA119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{05CADE18-B941-4B9A-B52D-BCDEAC22FFD1}</x14:id>
        </ext>
      </extLst>
    </cfRule>
  </conditionalFormatting>
  <conditionalFormatting sqref="DB119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{660CBAEA-8CB1-454B-AF61-FA6E23999646}</x14:id>
        </ext>
      </extLst>
    </cfRule>
  </conditionalFormatting>
  <conditionalFormatting sqref="DC119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{459C5C0B-5012-40B6-8636-7F8B88B46B37}</x14:id>
        </ext>
      </extLst>
    </cfRule>
  </conditionalFormatting>
  <conditionalFormatting sqref="DD119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{3D0EED9D-3938-4A23-AEB6-1FD3B8BEE1DF}</x14:id>
        </ext>
      </extLst>
    </cfRule>
  </conditionalFormatting>
  <conditionalFormatting sqref="DE119">
    <cfRule type="dataBar" priority="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{F7EB5B6B-1829-4DE9-BAB1-537B43B5ECA6}</x14:id>
        </ext>
      </extLst>
    </cfRule>
  </conditionalFormatting>
  <conditionalFormatting sqref="DF119">
    <cfRule type="dataBar" priority="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{2BD4CFC6-F662-404B-8D8B-2D4682775054}</x14:id>
        </ext>
      </extLst>
    </cfRule>
  </conditionalFormatting>
  <conditionalFormatting sqref="DK119">
    <cfRule type="dataBar" priority="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{B01FBBEF-DD14-4DB4-BA9C-730E6AB6884A}</x14:id>
        </ext>
      </extLst>
    </cfRule>
  </conditionalFormatting>
  <conditionalFormatting sqref="DL119 DN119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{FA73217B-D928-4AC7-921E-CF9ADB23ECCC}</x14:id>
        </ext>
      </extLst>
    </cfRule>
  </conditionalFormatting>
  <conditionalFormatting sqref="DM119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{22A51CE9-69C4-47CF-9F82-A02DF6F71944}</x14:id>
        </ext>
      </extLst>
    </cfRule>
  </conditionalFormatting>
  <conditionalFormatting sqref="BE11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{603C35B9-C9F3-4014-A653-0BF9509B9A08}</x14:id>
        </ext>
      </extLst>
    </cfRule>
  </conditionalFormatting>
  <conditionalFormatting sqref="BD11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{CF79FFA9-45DB-4808-AE9A-3BF54DE1ACCB}</x14:id>
        </ext>
      </extLst>
    </cfRule>
  </conditionalFormatting>
  <conditionalFormatting sqref="DG11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{F9C3BD25-A0D3-417E-A937-8819D402310D}</x14:id>
        </ext>
      </extLst>
    </cfRule>
  </conditionalFormatting>
  <conditionalFormatting sqref="DH119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{440C326D-4F74-4754-A409-E963897F639B}</x14:id>
        </ext>
      </extLst>
    </cfRule>
  </conditionalFormatting>
  <conditionalFormatting sqref="DI11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{3D9A8B39-BE32-4DFB-AAD3-A88B5808B03F}</x14:id>
        </ext>
      </extLst>
    </cfRule>
  </conditionalFormatting>
  <conditionalFormatting sqref="DJ119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{056176CF-43E6-4B67-927A-62A83DCECB6A}</x14:id>
        </ext>
      </extLst>
    </cfRule>
  </conditionalFormatting>
  <dataValidations count="1">
    <dataValidation type="list" allowBlank="1" showInputMessage="1" showErrorMessage="1" sqref="F2:DP2">
      <formula1>uIndic</formula1>
    </dataValidation>
  </dataValidations>
  <pageMargins left="0.7" right="0.7" top="0.75" bottom="0.75" header="0.3" footer="0.3"/>
  <pageSetup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4DAAF32-05D6-456B-95AC-A3DE44E93BC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F4:F37 F39 F56 F51:F54 F64:F76 F78:F118 F120:F245</xm:sqref>
        </x14:conditionalFormatting>
        <x14:conditionalFormatting xmlns:xm="http://schemas.microsoft.com/office/excel/2006/main">
          <x14:cfRule type="dataBar" id="{E7F5E6DC-8A4A-4994-BA6D-5DFD38461E4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G4:G37 G39 G56 G51:G54 G64:G76 G78:G118 G120:G244</xm:sqref>
        </x14:conditionalFormatting>
        <x14:conditionalFormatting xmlns:xm="http://schemas.microsoft.com/office/excel/2006/main">
          <x14:cfRule type="dataBar" id="{B4858757-92E8-4D3E-BCD5-B71160CE64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H4:H37 H39 H56 H51:H54 H64:H76 H78:H118 H120:H244</xm:sqref>
        </x14:conditionalFormatting>
        <x14:conditionalFormatting xmlns:xm="http://schemas.microsoft.com/office/excel/2006/main">
          <x14:cfRule type="dataBar" id="{37ECD4A8-2E01-416A-AF35-C416144F25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I4:I37 I39 I56 I51:I54 I64:I76 I78:I118 I120:I244</xm:sqref>
        </x14:conditionalFormatting>
        <x14:conditionalFormatting xmlns:xm="http://schemas.microsoft.com/office/excel/2006/main">
          <x14:cfRule type="dataBar" id="{A917DC68-1D4F-46D0-8BD7-225D924AD54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J4:J37 J39 J56 J51:J54 J64:J76 J78:J118 J120:J244</xm:sqref>
        </x14:conditionalFormatting>
        <x14:conditionalFormatting xmlns:xm="http://schemas.microsoft.com/office/excel/2006/main">
          <x14:cfRule type="dataBar" id="{3740C98A-C383-4685-91BF-9514729F61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K4:K37 K39 K56 K51:K54 K64:K76 K78:K118 K120:K245</xm:sqref>
        </x14:conditionalFormatting>
        <x14:conditionalFormatting xmlns:xm="http://schemas.microsoft.com/office/excel/2006/main">
          <x14:cfRule type="dataBar" id="{20927070-BC3B-4BBC-86E3-28B8062989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L4:L37 L39 L56 L51:L54 L64:L76 L78:L118 L120:L245</xm:sqref>
        </x14:conditionalFormatting>
        <x14:conditionalFormatting xmlns:xm="http://schemas.microsoft.com/office/excel/2006/main">
          <x14:cfRule type="dataBar" id="{B5EC46C5-5DBC-49F0-9D2C-F092D4516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M4:M37 M56 M39 M51:M54 M64:M76 M78:M118 M120:M1048576</xm:sqref>
        </x14:conditionalFormatting>
        <x14:conditionalFormatting xmlns:xm="http://schemas.microsoft.com/office/excel/2006/main">
          <x14:cfRule type="dataBar" id="{B51D4DA1-FAAF-41D0-A9DE-1CE61C244B3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N4:N37 N39 N56 N51:N54 N64:N76 N78:N118 N120:N244</xm:sqref>
        </x14:conditionalFormatting>
        <x14:conditionalFormatting xmlns:xm="http://schemas.microsoft.com/office/excel/2006/main">
          <x14:cfRule type="dataBar" id="{A74C4C2C-61F4-4391-86F1-1C2C164F6EC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O4:O37 O39 O56 O51:O54 O64:O76 O78:O118 O120:O244</xm:sqref>
        </x14:conditionalFormatting>
        <x14:conditionalFormatting xmlns:xm="http://schemas.microsoft.com/office/excel/2006/main">
          <x14:cfRule type="dataBar" id="{38B9040D-FB68-4378-8369-DD05128A2A9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P4:P37 P39 P56 P51:P54 P64:P76 P78:P118 P120:P244</xm:sqref>
        </x14:conditionalFormatting>
        <x14:conditionalFormatting xmlns:xm="http://schemas.microsoft.com/office/excel/2006/main">
          <x14:cfRule type="dataBar" id="{E3784D6C-9341-4933-A3CD-788EAC7A80F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Q4:Q37 Q39 Q56 Q51:Q54 Q64:Q76 Q78:Q118 Q120:Q244</xm:sqref>
        </x14:conditionalFormatting>
        <x14:conditionalFormatting xmlns:xm="http://schemas.microsoft.com/office/excel/2006/main">
          <x14:cfRule type="dataBar" id="{C5349854-CDB7-4544-B15F-E0E27D58DF3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R4:R37 R39 R56 R51:R54 R64:R76 R78:R118 R120:R244</xm:sqref>
        </x14:conditionalFormatting>
        <x14:conditionalFormatting xmlns:xm="http://schemas.microsoft.com/office/excel/2006/main">
          <x14:cfRule type="dataBar" id="{F6AF095B-58B7-475A-9E41-42EF1259692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S4:S37 S39 S56 S51:S54 S64:S76 S78:S118 S120:S244</xm:sqref>
        </x14:conditionalFormatting>
        <x14:conditionalFormatting xmlns:xm="http://schemas.microsoft.com/office/excel/2006/main">
          <x14:cfRule type="dataBar" id="{E6683D87-7504-46D1-A5B2-08BBE86D16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T4:T37 T39 T56 T51:T54 T64:T76 T78:T118 T120:T244</xm:sqref>
        </x14:conditionalFormatting>
        <x14:conditionalFormatting xmlns:xm="http://schemas.microsoft.com/office/excel/2006/main">
          <x14:cfRule type="dataBar" id="{1783CC89-D1E6-46BD-A858-3B27A12207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U4:U37 U39 U56 U51:U54 U64:U76 U78:U118 U120:U244</xm:sqref>
        </x14:conditionalFormatting>
        <x14:conditionalFormatting xmlns:xm="http://schemas.microsoft.com/office/excel/2006/main">
          <x14:cfRule type="dataBar" id="{92E06742-900F-4ACD-9D6C-07AD2227F5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V4:V37 V39 V56 V51:V54 V64:V76 V78:V118 V120:V244</xm:sqref>
        </x14:conditionalFormatting>
        <x14:conditionalFormatting xmlns:xm="http://schemas.microsoft.com/office/excel/2006/main">
          <x14:cfRule type="dataBar" id="{679E2841-85C2-4712-9CF1-95B1D5956C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W4:W37 W39 W56 W51:W54 W64:W76 W78:W118 W120:W244</xm:sqref>
        </x14:conditionalFormatting>
        <x14:conditionalFormatting xmlns:xm="http://schemas.microsoft.com/office/excel/2006/main">
          <x14:cfRule type="dataBar" id="{0CAB2127-1A76-4F14-95D4-0BB11DEE8B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X4:X37 X39 X56 X51:X54 X64:X76 X78:X118 X120:X244</xm:sqref>
        </x14:conditionalFormatting>
        <x14:conditionalFormatting xmlns:xm="http://schemas.microsoft.com/office/excel/2006/main">
          <x14:cfRule type="dataBar" id="{C4198586-651F-4185-82BC-AE75E08EA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Y4:Y37 Y39 Y56 Y51:Y54 Y64:Y76 Y78:Y118 Y120:Y244</xm:sqref>
        </x14:conditionalFormatting>
        <x14:conditionalFormatting xmlns:xm="http://schemas.microsoft.com/office/excel/2006/main">
          <x14:cfRule type="dataBar" id="{0CFEEE72-84D7-4318-A5AF-6E777DAF12B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Z4:Z37 Z39 Z56 Z51:Z54 Z64:Z76 Z78:Z118 Z120:Z244</xm:sqref>
        </x14:conditionalFormatting>
        <x14:conditionalFormatting xmlns:xm="http://schemas.microsoft.com/office/excel/2006/main">
          <x14:cfRule type="dataBar" id="{3946EFD4-76A7-47FC-A761-48931AB5325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AA4:AA37 AA39 AA56 AA51:AA54 AA64:AA76 AA78:AA118 AA120:AA244</xm:sqref>
        </x14:conditionalFormatting>
        <x14:conditionalFormatting xmlns:xm="http://schemas.microsoft.com/office/excel/2006/main">
          <x14:cfRule type="dataBar" id="{6AE97F67-58A6-4474-99A2-2A80BBC94D2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AB4:AB37 AB39 AB56 AB51:AB54 AB64:AB76 AB78:AB118 AB120:AB244</xm:sqref>
        </x14:conditionalFormatting>
        <x14:conditionalFormatting xmlns:xm="http://schemas.microsoft.com/office/excel/2006/main">
          <x14:cfRule type="dataBar" id="{84F7832D-C941-4362-9891-08ECB1D065E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AC4:AC37 AC39 AC56 AC51:AC54 AC64:AC76 AC78:AC118 AC120:AC244</xm:sqref>
        </x14:conditionalFormatting>
        <x14:conditionalFormatting xmlns:xm="http://schemas.microsoft.com/office/excel/2006/main">
          <x14:cfRule type="dataBar" id="{68C0BFF7-B332-4E3E-A36C-B987F9C83C0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AD4:AD37 AD39 AD56 AD51:AD54 AD64:AD76 AD78:AD118 AD120:AD244</xm:sqref>
        </x14:conditionalFormatting>
        <x14:conditionalFormatting xmlns:xm="http://schemas.microsoft.com/office/excel/2006/main">
          <x14:cfRule type="dataBar" id="{04624EB0-9378-4B3B-B948-A2013E411BB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AE4:AE37 AE39 AE56 AE51:AE54 AE64:AE76 AE78:AE118 AE120:AE244</xm:sqref>
        </x14:conditionalFormatting>
        <x14:conditionalFormatting xmlns:xm="http://schemas.microsoft.com/office/excel/2006/main">
          <x14:cfRule type="dataBar" id="{5B8DADF8-C527-4C7A-8F82-D3B4113655E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AS4:AS37 AS39 AS56 AS51:AS54 AS64:AS76 AS78:AS118 AS120:AS244</xm:sqref>
        </x14:conditionalFormatting>
        <x14:conditionalFormatting xmlns:xm="http://schemas.microsoft.com/office/excel/2006/main">
          <x14:cfRule type="dataBar" id="{B5B58858-FB23-440A-9E03-711BD376B39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AP4:AP37 AP39 AP56 AP51:AP54 AP64:AP76 AP78:AP118 AP120:AP244</xm:sqref>
        </x14:conditionalFormatting>
        <x14:conditionalFormatting xmlns:xm="http://schemas.microsoft.com/office/excel/2006/main">
          <x14:cfRule type="dataBar" id="{5BC65812-BBA6-424C-B2FF-BB4F429CC2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AF4:AF37 AF39 AF56 AF51:AF54 AF64:AF76 AF78:AF118 AF120:AF244</xm:sqref>
        </x14:conditionalFormatting>
        <x14:conditionalFormatting xmlns:xm="http://schemas.microsoft.com/office/excel/2006/main">
          <x14:cfRule type="dataBar" id="{D1B7C704-83EF-40CC-BCBC-4723B240C6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AG4:AG37 AG39 AG56 AG51:AG54 AG64:AG76 AG78:AG118 AG120:AG244</xm:sqref>
        </x14:conditionalFormatting>
        <x14:conditionalFormatting xmlns:xm="http://schemas.microsoft.com/office/excel/2006/main">
          <x14:cfRule type="dataBar" id="{147460DD-05BF-4C40-97F3-EB574800321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AH4:AH37 AH39 AH56 AH51:AH54 AH64:AH76 AH78:AH118 AH120:AH244</xm:sqref>
        </x14:conditionalFormatting>
        <x14:conditionalFormatting xmlns:xm="http://schemas.microsoft.com/office/excel/2006/main">
          <x14:cfRule type="dataBar" id="{D8C7E0A3-1186-44C0-922C-BB9B20F14CB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AI4:AI37 AI39 AI56 AI51:AI54 AI64:AI76 AI78:AI118 AI120:AI244</xm:sqref>
        </x14:conditionalFormatting>
        <x14:conditionalFormatting xmlns:xm="http://schemas.microsoft.com/office/excel/2006/main">
          <x14:cfRule type="dataBar" id="{0D779CF5-91C3-4C1F-862B-657C78B55C1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AJ4:AJ37 AJ39 AJ56 AJ51:AJ54 AJ64:AJ76 AJ78:AJ118 AJ120:AJ244</xm:sqref>
        </x14:conditionalFormatting>
        <x14:conditionalFormatting xmlns:xm="http://schemas.microsoft.com/office/excel/2006/main">
          <x14:cfRule type="dataBar" id="{CCC983CA-1A2C-4A60-9DF7-D91DAD26224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AK4:AK37 AK39 AK56 AK51:AK54 AK64:AK76 AK78:AK118 AK120:AK244</xm:sqref>
        </x14:conditionalFormatting>
        <x14:conditionalFormatting xmlns:xm="http://schemas.microsoft.com/office/excel/2006/main">
          <x14:cfRule type="dataBar" id="{CDBEDBC8-F28B-4EF2-B504-E0D435A6DC5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AL4:AL37 AL39 AL56 AL51:AL54 AL64:AL76 AL78:AL118 AL120:AL244</xm:sqref>
        </x14:conditionalFormatting>
        <x14:conditionalFormatting xmlns:xm="http://schemas.microsoft.com/office/excel/2006/main">
          <x14:cfRule type="dataBar" id="{DCFA37D8-0108-4136-A61F-5BC31B5786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AM4:AM37 AM39 AM56 AM51:AM54 AM64:AM76 AM78:AM118 AM120:AM244</xm:sqref>
        </x14:conditionalFormatting>
        <x14:conditionalFormatting xmlns:xm="http://schemas.microsoft.com/office/excel/2006/main">
          <x14:cfRule type="dataBar" id="{7E9187B5-FDF3-453C-AF42-26A9BE55AFE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AO4:AO37 AO39 AO56 AO51:AO54 AO64:AO76 AO78:AO118 AO120:AO244</xm:sqref>
        </x14:conditionalFormatting>
        <x14:conditionalFormatting xmlns:xm="http://schemas.microsoft.com/office/excel/2006/main">
          <x14:cfRule type="dataBar" id="{807055CD-8F97-4035-98D1-B857A94DAD8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AQ4:AQ37 AQ39 AQ56 AQ51:AQ54 AQ64:AQ76 AQ78:AQ118 AQ120:AQ244</xm:sqref>
        </x14:conditionalFormatting>
        <x14:conditionalFormatting xmlns:xm="http://schemas.microsoft.com/office/excel/2006/main">
          <x14:cfRule type="dataBar" id="{0B00A4DE-FE15-4720-8D22-7C3784C86E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AR4:AR37 AR39 AR56 AR51:AR54 AR64:AR76 AR78:AR118 AR120:AR244</xm:sqref>
        </x14:conditionalFormatting>
        <x14:conditionalFormatting xmlns:xm="http://schemas.microsoft.com/office/excel/2006/main">
          <x14:cfRule type="dataBar" id="{2808D8A5-A4AD-4F6D-A9DF-DBA1DCAC58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AT4:AT37 AT39 AT56 AT51:AT54 AT64:AT76 AT78:AT118 AT120:AT244</xm:sqref>
        </x14:conditionalFormatting>
        <x14:conditionalFormatting xmlns:xm="http://schemas.microsoft.com/office/excel/2006/main">
          <x14:cfRule type="dataBar" id="{997E2671-4731-4172-A831-C4DF6AA9CB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AU4:AU37 AU39 AU56 AU51:AU54 AU64:AU76 AU78:AU118 AU120:AU244</xm:sqref>
        </x14:conditionalFormatting>
        <x14:conditionalFormatting xmlns:xm="http://schemas.microsoft.com/office/excel/2006/main">
          <x14:cfRule type="dataBar" id="{84748CD8-3490-417B-90F3-0F4980362C7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BA4:BA37 BA39 BA56 BA51:BA54 BA64:BA76 BA78:BA118 BA120:BA244</xm:sqref>
        </x14:conditionalFormatting>
        <x14:conditionalFormatting xmlns:xm="http://schemas.microsoft.com/office/excel/2006/main">
          <x14:cfRule type="dataBar" id="{6DBD1462-ED02-4C69-AD2A-8E05A8471A3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AX4:AX37 AX39 AX56 AX51:AX54 AX64:AX76 AX78:AX118 AX120:AX244</xm:sqref>
        </x14:conditionalFormatting>
        <x14:conditionalFormatting xmlns:xm="http://schemas.microsoft.com/office/excel/2006/main">
          <x14:cfRule type="dataBar" id="{B2E75462-8EE7-4EA1-B1A8-2004E50B6E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AW4:AW37 AW39 AW56 AW51:AW54 AW64:AW76 AW78:AW118 AW120:AW244</xm:sqref>
        </x14:conditionalFormatting>
        <x14:conditionalFormatting xmlns:xm="http://schemas.microsoft.com/office/excel/2006/main">
          <x14:cfRule type="dataBar" id="{86FA2FD3-73AC-486B-B7EA-16AF360E404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AY4:AY37 AY39 AY56 AY51:AY54 AY64:AY76 AY78:AY118 AY120:AY244</xm:sqref>
        </x14:conditionalFormatting>
        <x14:conditionalFormatting xmlns:xm="http://schemas.microsoft.com/office/excel/2006/main">
          <x14:cfRule type="dataBar" id="{D56657CB-2656-489F-823B-7C70C285FE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AZ4:AZ37 AZ39 AZ56 AZ51:AZ54 AZ64:AZ76 AZ78:AZ118 AZ120:AZ244</xm:sqref>
        </x14:conditionalFormatting>
        <x14:conditionalFormatting xmlns:xm="http://schemas.microsoft.com/office/excel/2006/main">
          <x14:cfRule type="dataBar" id="{3EC2E916-67AD-47E5-96F1-FC3166612D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BB4:BB37 BB39 BB56 BB51:BB54 BB64:BB76 BB78:BB118 BB120:BB244</xm:sqref>
        </x14:conditionalFormatting>
        <x14:conditionalFormatting xmlns:xm="http://schemas.microsoft.com/office/excel/2006/main">
          <x14:cfRule type="dataBar" id="{DEF77521-7D82-4E9B-B5F4-EAC87D6B98E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C17B4518-EF7A-4E3C-8375-716DF0DE4A5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G38</xm:sqref>
        </x14:conditionalFormatting>
        <x14:conditionalFormatting xmlns:xm="http://schemas.microsoft.com/office/excel/2006/main">
          <x14:cfRule type="dataBar" id="{5B7334D0-D66E-4884-8526-EE5C957DD8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</xm:sqref>
        </x14:conditionalFormatting>
        <x14:conditionalFormatting xmlns:xm="http://schemas.microsoft.com/office/excel/2006/main">
          <x14:cfRule type="dataBar" id="{747934A2-6B64-4CD5-BE92-64F2F15198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</xm:sqref>
        </x14:conditionalFormatting>
        <x14:conditionalFormatting xmlns:xm="http://schemas.microsoft.com/office/excel/2006/main">
          <x14:cfRule type="dataBar" id="{33F2E221-9E2F-4695-8E09-158DAFA4A38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J38</xm:sqref>
        </x14:conditionalFormatting>
        <x14:conditionalFormatting xmlns:xm="http://schemas.microsoft.com/office/excel/2006/main">
          <x14:cfRule type="dataBar" id="{550FF24E-EEFF-49BF-B8E1-9AFC29D693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K38</xm:sqref>
        </x14:conditionalFormatting>
        <x14:conditionalFormatting xmlns:xm="http://schemas.microsoft.com/office/excel/2006/main">
          <x14:cfRule type="dataBar" id="{F55C0C26-E2BA-45BB-AC7F-400BAB423B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L38</xm:sqref>
        </x14:conditionalFormatting>
        <x14:conditionalFormatting xmlns:xm="http://schemas.microsoft.com/office/excel/2006/main">
          <x14:cfRule type="dataBar" id="{8B21141B-E07B-449B-96D3-918B4A5EC7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M38</xm:sqref>
        </x14:conditionalFormatting>
        <x14:conditionalFormatting xmlns:xm="http://schemas.microsoft.com/office/excel/2006/main">
          <x14:cfRule type="dataBar" id="{9412444F-DB3C-493E-89F2-5EA35F0E333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N38</xm:sqref>
        </x14:conditionalFormatting>
        <x14:conditionalFormatting xmlns:xm="http://schemas.microsoft.com/office/excel/2006/main">
          <x14:cfRule type="dataBar" id="{0A248187-439D-4530-9FF9-330A1DEDCED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O38</xm:sqref>
        </x14:conditionalFormatting>
        <x14:conditionalFormatting xmlns:xm="http://schemas.microsoft.com/office/excel/2006/main">
          <x14:cfRule type="dataBar" id="{AA319C15-31B2-4E2C-850F-02E29F037BE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P38</xm:sqref>
        </x14:conditionalFormatting>
        <x14:conditionalFormatting xmlns:xm="http://schemas.microsoft.com/office/excel/2006/main">
          <x14:cfRule type="dataBar" id="{96741374-16FC-4134-AE30-6CA2AAF714B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Q38</xm:sqref>
        </x14:conditionalFormatting>
        <x14:conditionalFormatting xmlns:xm="http://schemas.microsoft.com/office/excel/2006/main">
          <x14:cfRule type="dataBar" id="{D57C8B0A-8DB9-4195-AEFD-F11DF27DBF0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R38</xm:sqref>
        </x14:conditionalFormatting>
        <x14:conditionalFormatting xmlns:xm="http://schemas.microsoft.com/office/excel/2006/main">
          <x14:cfRule type="dataBar" id="{87126563-94E8-4B00-8E66-66E80EC6001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S38</xm:sqref>
        </x14:conditionalFormatting>
        <x14:conditionalFormatting xmlns:xm="http://schemas.microsoft.com/office/excel/2006/main">
          <x14:cfRule type="dataBar" id="{B1F0BC86-932F-475C-8C35-4600697252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T38</xm:sqref>
        </x14:conditionalFormatting>
        <x14:conditionalFormatting xmlns:xm="http://schemas.microsoft.com/office/excel/2006/main">
          <x14:cfRule type="dataBar" id="{64AAA980-5C23-454A-8E1B-88790658A4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U38</xm:sqref>
        </x14:conditionalFormatting>
        <x14:conditionalFormatting xmlns:xm="http://schemas.microsoft.com/office/excel/2006/main">
          <x14:cfRule type="dataBar" id="{F2A36CFA-10CC-4764-832C-A401D9B4F8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V38</xm:sqref>
        </x14:conditionalFormatting>
        <x14:conditionalFormatting xmlns:xm="http://schemas.microsoft.com/office/excel/2006/main">
          <x14:cfRule type="dataBar" id="{18097A38-F849-45BD-BA8D-6DE8E7600C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W38</xm:sqref>
        </x14:conditionalFormatting>
        <x14:conditionalFormatting xmlns:xm="http://schemas.microsoft.com/office/excel/2006/main">
          <x14:cfRule type="dataBar" id="{866D631F-006A-4DB6-B3BE-2317BF1F6C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X38</xm:sqref>
        </x14:conditionalFormatting>
        <x14:conditionalFormatting xmlns:xm="http://schemas.microsoft.com/office/excel/2006/main">
          <x14:cfRule type="dataBar" id="{0039C665-1915-4DC3-A849-3A7CB53867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Y38</xm:sqref>
        </x14:conditionalFormatting>
        <x14:conditionalFormatting xmlns:xm="http://schemas.microsoft.com/office/excel/2006/main">
          <x14:cfRule type="dataBar" id="{2AB18C7B-6D3B-4266-A731-506F337F34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Z38</xm:sqref>
        </x14:conditionalFormatting>
        <x14:conditionalFormatting xmlns:xm="http://schemas.microsoft.com/office/excel/2006/main">
          <x14:cfRule type="dataBar" id="{F8DF05B7-821F-4959-B551-557B32B8A6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AA38</xm:sqref>
        </x14:conditionalFormatting>
        <x14:conditionalFormatting xmlns:xm="http://schemas.microsoft.com/office/excel/2006/main">
          <x14:cfRule type="dataBar" id="{0747ACBE-A00C-44C4-A299-6F5608CFAB8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AB38</xm:sqref>
        </x14:conditionalFormatting>
        <x14:conditionalFormatting xmlns:xm="http://schemas.microsoft.com/office/excel/2006/main">
          <x14:cfRule type="dataBar" id="{9CBF3886-2615-4768-9721-652E2E116B4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AC38</xm:sqref>
        </x14:conditionalFormatting>
        <x14:conditionalFormatting xmlns:xm="http://schemas.microsoft.com/office/excel/2006/main">
          <x14:cfRule type="dataBar" id="{92B58DB9-888C-49BB-B4BD-8E3CE0DFB10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AD38</xm:sqref>
        </x14:conditionalFormatting>
        <x14:conditionalFormatting xmlns:xm="http://schemas.microsoft.com/office/excel/2006/main">
          <x14:cfRule type="dataBar" id="{AC6A4F91-FF21-4E53-A59E-EBDA1084803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AE38</xm:sqref>
        </x14:conditionalFormatting>
        <x14:conditionalFormatting xmlns:xm="http://schemas.microsoft.com/office/excel/2006/main">
          <x14:cfRule type="dataBar" id="{486D562E-03A1-4ACD-A5B6-AF0CD3E3488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AS38</xm:sqref>
        </x14:conditionalFormatting>
        <x14:conditionalFormatting xmlns:xm="http://schemas.microsoft.com/office/excel/2006/main">
          <x14:cfRule type="dataBar" id="{C8B3EF52-2792-4D17-AC56-DCC8474B005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AP38</xm:sqref>
        </x14:conditionalFormatting>
        <x14:conditionalFormatting xmlns:xm="http://schemas.microsoft.com/office/excel/2006/main">
          <x14:cfRule type="dataBar" id="{FE743989-BD33-41BC-B390-680FF3B02EA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AF38</xm:sqref>
        </x14:conditionalFormatting>
        <x14:conditionalFormatting xmlns:xm="http://schemas.microsoft.com/office/excel/2006/main">
          <x14:cfRule type="dataBar" id="{9DC7C5A8-5ADA-4AEA-B24E-90ED6AE3567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AG38</xm:sqref>
        </x14:conditionalFormatting>
        <x14:conditionalFormatting xmlns:xm="http://schemas.microsoft.com/office/excel/2006/main">
          <x14:cfRule type="dataBar" id="{6102F104-82A2-4922-A189-A6971B2F25A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AH38</xm:sqref>
        </x14:conditionalFormatting>
        <x14:conditionalFormatting xmlns:xm="http://schemas.microsoft.com/office/excel/2006/main">
          <x14:cfRule type="dataBar" id="{1BB78C79-96DB-4F39-9F6E-D834AEA218A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AI38</xm:sqref>
        </x14:conditionalFormatting>
        <x14:conditionalFormatting xmlns:xm="http://schemas.microsoft.com/office/excel/2006/main">
          <x14:cfRule type="dataBar" id="{721050A6-29F1-488D-865D-59F1A6C5B6A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AJ38</xm:sqref>
        </x14:conditionalFormatting>
        <x14:conditionalFormatting xmlns:xm="http://schemas.microsoft.com/office/excel/2006/main">
          <x14:cfRule type="dataBar" id="{92B02BC8-329A-4221-A0D8-23F60EE4E1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AK38</xm:sqref>
        </x14:conditionalFormatting>
        <x14:conditionalFormatting xmlns:xm="http://schemas.microsoft.com/office/excel/2006/main">
          <x14:cfRule type="dataBar" id="{AC235BEA-D974-4CB1-867D-6DFC072F1D0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AL38</xm:sqref>
        </x14:conditionalFormatting>
        <x14:conditionalFormatting xmlns:xm="http://schemas.microsoft.com/office/excel/2006/main">
          <x14:cfRule type="dataBar" id="{D31EE2B8-4E09-4E57-A512-37C8604E38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AM38</xm:sqref>
        </x14:conditionalFormatting>
        <x14:conditionalFormatting xmlns:xm="http://schemas.microsoft.com/office/excel/2006/main">
          <x14:cfRule type="dataBar" id="{F5F46EE0-1464-44B6-A17E-D9AEC98125A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AO38</xm:sqref>
        </x14:conditionalFormatting>
        <x14:conditionalFormatting xmlns:xm="http://schemas.microsoft.com/office/excel/2006/main">
          <x14:cfRule type="dataBar" id="{F6C2F37C-981D-41A3-8C6D-A2F624E10CB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AQ38</xm:sqref>
        </x14:conditionalFormatting>
        <x14:conditionalFormatting xmlns:xm="http://schemas.microsoft.com/office/excel/2006/main">
          <x14:cfRule type="dataBar" id="{BEC7CB8F-F6E9-46BC-9D56-7989001BAC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AR38</xm:sqref>
        </x14:conditionalFormatting>
        <x14:conditionalFormatting xmlns:xm="http://schemas.microsoft.com/office/excel/2006/main">
          <x14:cfRule type="dataBar" id="{5F1A7CCD-1F64-4AEB-9880-B2E158C400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AT38</xm:sqref>
        </x14:conditionalFormatting>
        <x14:conditionalFormatting xmlns:xm="http://schemas.microsoft.com/office/excel/2006/main">
          <x14:cfRule type="dataBar" id="{DB5561FF-1F4F-495E-A5A6-89174139FE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AU38</xm:sqref>
        </x14:conditionalFormatting>
        <x14:conditionalFormatting xmlns:xm="http://schemas.microsoft.com/office/excel/2006/main">
          <x14:cfRule type="dataBar" id="{40DE6CF3-9D77-419E-ACF0-CF0A7E4B94E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BA38</xm:sqref>
        </x14:conditionalFormatting>
        <x14:conditionalFormatting xmlns:xm="http://schemas.microsoft.com/office/excel/2006/main">
          <x14:cfRule type="dataBar" id="{CBFDA636-BC61-4A73-AE0F-DA3D241CF8D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AX38</xm:sqref>
        </x14:conditionalFormatting>
        <x14:conditionalFormatting xmlns:xm="http://schemas.microsoft.com/office/excel/2006/main">
          <x14:cfRule type="dataBar" id="{9C3C9A81-1E55-48AF-8B0A-079E0A2492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AW38</xm:sqref>
        </x14:conditionalFormatting>
        <x14:conditionalFormatting xmlns:xm="http://schemas.microsoft.com/office/excel/2006/main">
          <x14:cfRule type="dataBar" id="{BC18F7CA-E23F-414B-8AE9-D067F3667E1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AY38</xm:sqref>
        </x14:conditionalFormatting>
        <x14:conditionalFormatting xmlns:xm="http://schemas.microsoft.com/office/excel/2006/main">
          <x14:cfRule type="dataBar" id="{96055C8F-81A0-4034-9C13-0F85274BD1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AZ38</xm:sqref>
        </x14:conditionalFormatting>
        <x14:conditionalFormatting xmlns:xm="http://schemas.microsoft.com/office/excel/2006/main">
          <x14:cfRule type="dataBar" id="{A6FFB1B7-48AB-4141-B239-1E43EED0F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BB38</xm:sqref>
        </x14:conditionalFormatting>
        <x14:conditionalFormatting xmlns:xm="http://schemas.microsoft.com/office/excel/2006/main">
          <x14:cfRule type="dataBar" id="{F42C50DD-7487-4088-860C-4DC2EDDE466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F55</xm:sqref>
        </x14:conditionalFormatting>
        <x14:conditionalFormatting xmlns:xm="http://schemas.microsoft.com/office/excel/2006/main">
          <x14:cfRule type="dataBar" id="{3F132468-5BE7-43F0-AE57-FF58100285B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G55</xm:sqref>
        </x14:conditionalFormatting>
        <x14:conditionalFormatting xmlns:xm="http://schemas.microsoft.com/office/excel/2006/main">
          <x14:cfRule type="dataBar" id="{77EB1D82-F12B-4925-84DD-07D0558EB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H55</xm:sqref>
        </x14:conditionalFormatting>
        <x14:conditionalFormatting xmlns:xm="http://schemas.microsoft.com/office/excel/2006/main">
          <x14:cfRule type="dataBar" id="{F129E3BD-8BAB-4910-B708-925A01B3E1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</xm:sqref>
        </x14:conditionalFormatting>
        <x14:conditionalFormatting xmlns:xm="http://schemas.microsoft.com/office/excel/2006/main">
          <x14:cfRule type="dataBar" id="{AFCEA419-93A8-4122-97E2-18C41A0E17B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J55</xm:sqref>
        </x14:conditionalFormatting>
        <x14:conditionalFormatting xmlns:xm="http://schemas.microsoft.com/office/excel/2006/main">
          <x14:cfRule type="dataBar" id="{7FEFA71B-05E4-4275-B019-5903008064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K55</xm:sqref>
        </x14:conditionalFormatting>
        <x14:conditionalFormatting xmlns:xm="http://schemas.microsoft.com/office/excel/2006/main">
          <x14:cfRule type="dataBar" id="{E85F0AEB-4C29-4114-B906-8C7D27F3D3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L55</xm:sqref>
        </x14:conditionalFormatting>
        <x14:conditionalFormatting xmlns:xm="http://schemas.microsoft.com/office/excel/2006/main">
          <x14:cfRule type="dataBar" id="{98306444-8C3F-4CC1-980B-D22A38110D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M55</xm:sqref>
        </x14:conditionalFormatting>
        <x14:conditionalFormatting xmlns:xm="http://schemas.microsoft.com/office/excel/2006/main">
          <x14:cfRule type="dataBar" id="{2DD0E186-EF49-4583-8A27-D7F5413D7D9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N55</xm:sqref>
        </x14:conditionalFormatting>
        <x14:conditionalFormatting xmlns:xm="http://schemas.microsoft.com/office/excel/2006/main">
          <x14:cfRule type="dataBar" id="{061D7F75-CF9D-431D-A0D4-5BA13898454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O55</xm:sqref>
        </x14:conditionalFormatting>
        <x14:conditionalFormatting xmlns:xm="http://schemas.microsoft.com/office/excel/2006/main">
          <x14:cfRule type="dataBar" id="{041934DE-7DC6-4B9D-B91A-CC86F40ACD1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P55</xm:sqref>
        </x14:conditionalFormatting>
        <x14:conditionalFormatting xmlns:xm="http://schemas.microsoft.com/office/excel/2006/main">
          <x14:cfRule type="dataBar" id="{67386A2D-BD3F-4BBC-8D15-0F1AD627D0E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Q55</xm:sqref>
        </x14:conditionalFormatting>
        <x14:conditionalFormatting xmlns:xm="http://schemas.microsoft.com/office/excel/2006/main">
          <x14:cfRule type="dataBar" id="{1FA915CB-92FC-470E-8E83-34468BE6D62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R55</xm:sqref>
        </x14:conditionalFormatting>
        <x14:conditionalFormatting xmlns:xm="http://schemas.microsoft.com/office/excel/2006/main">
          <x14:cfRule type="dataBar" id="{23FC5EE5-76FD-4A3D-B354-14F95E84220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S55</xm:sqref>
        </x14:conditionalFormatting>
        <x14:conditionalFormatting xmlns:xm="http://schemas.microsoft.com/office/excel/2006/main">
          <x14:cfRule type="dataBar" id="{11F07FAD-AD99-4205-A0D7-34048B8DAE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T55</xm:sqref>
        </x14:conditionalFormatting>
        <x14:conditionalFormatting xmlns:xm="http://schemas.microsoft.com/office/excel/2006/main">
          <x14:cfRule type="dataBar" id="{177D416C-2693-46BB-9939-BFE539AA88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U55</xm:sqref>
        </x14:conditionalFormatting>
        <x14:conditionalFormatting xmlns:xm="http://schemas.microsoft.com/office/excel/2006/main">
          <x14:cfRule type="dataBar" id="{300AEE43-C9C6-4291-915A-40F71E5F3C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V55</xm:sqref>
        </x14:conditionalFormatting>
        <x14:conditionalFormatting xmlns:xm="http://schemas.microsoft.com/office/excel/2006/main">
          <x14:cfRule type="dataBar" id="{CE0C5487-B736-4146-88D1-B87879F70E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W55</xm:sqref>
        </x14:conditionalFormatting>
        <x14:conditionalFormatting xmlns:xm="http://schemas.microsoft.com/office/excel/2006/main">
          <x14:cfRule type="dataBar" id="{AA82AB0F-25D4-44C0-9088-980D6350A3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X55</xm:sqref>
        </x14:conditionalFormatting>
        <x14:conditionalFormatting xmlns:xm="http://schemas.microsoft.com/office/excel/2006/main">
          <x14:cfRule type="dataBar" id="{226485A0-13F0-4A4F-ABB2-42A9C60942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Y55</xm:sqref>
        </x14:conditionalFormatting>
        <x14:conditionalFormatting xmlns:xm="http://schemas.microsoft.com/office/excel/2006/main">
          <x14:cfRule type="dataBar" id="{3A41F334-92CC-425C-A7B6-731338310D1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Z55</xm:sqref>
        </x14:conditionalFormatting>
        <x14:conditionalFormatting xmlns:xm="http://schemas.microsoft.com/office/excel/2006/main">
          <x14:cfRule type="dataBar" id="{A3FD4CD1-FA54-47A3-A8BA-38AFDC9B619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AA55</xm:sqref>
        </x14:conditionalFormatting>
        <x14:conditionalFormatting xmlns:xm="http://schemas.microsoft.com/office/excel/2006/main">
          <x14:cfRule type="dataBar" id="{78A4FF5E-F446-43D5-A6DA-775F73EDF70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AB55</xm:sqref>
        </x14:conditionalFormatting>
        <x14:conditionalFormatting xmlns:xm="http://schemas.microsoft.com/office/excel/2006/main">
          <x14:cfRule type="dataBar" id="{4CA486D2-FCBF-4142-8347-D43F37BCF7A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AC55</xm:sqref>
        </x14:conditionalFormatting>
        <x14:conditionalFormatting xmlns:xm="http://schemas.microsoft.com/office/excel/2006/main">
          <x14:cfRule type="dataBar" id="{FC78E80B-CB2A-43F1-BBEC-C69CDF7FF0B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AD55</xm:sqref>
        </x14:conditionalFormatting>
        <x14:conditionalFormatting xmlns:xm="http://schemas.microsoft.com/office/excel/2006/main">
          <x14:cfRule type="dataBar" id="{CBE7E90F-DB72-4732-B060-CBD111D0275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AE55</xm:sqref>
        </x14:conditionalFormatting>
        <x14:conditionalFormatting xmlns:xm="http://schemas.microsoft.com/office/excel/2006/main">
          <x14:cfRule type="dataBar" id="{49D2CF0A-96B0-458B-B18A-90EB2651B0F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AS55</xm:sqref>
        </x14:conditionalFormatting>
        <x14:conditionalFormatting xmlns:xm="http://schemas.microsoft.com/office/excel/2006/main">
          <x14:cfRule type="dataBar" id="{A2A7A460-04A2-442C-89EA-ED2B27770CB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AP55</xm:sqref>
        </x14:conditionalFormatting>
        <x14:conditionalFormatting xmlns:xm="http://schemas.microsoft.com/office/excel/2006/main">
          <x14:cfRule type="dataBar" id="{EFD11BF8-E96B-4065-AF2B-B2FE9D5150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AF55</xm:sqref>
        </x14:conditionalFormatting>
        <x14:conditionalFormatting xmlns:xm="http://schemas.microsoft.com/office/excel/2006/main">
          <x14:cfRule type="dataBar" id="{071800EB-89A6-4342-AF14-D00E4CA38F0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AG55</xm:sqref>
        </x14:conditionalFormatting>
        <x14:conditionalFormatting xmlns:xm="http://schemas.microsoft.com/office/excel/2006/main">
          <x14:cfRule type="dataBar" id="{AA81EFCB-7433-4B80-9E9B-353E624ADC8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AH55</xm:sqref>
        </x14:conditionalFormatting>
        <x14:conditionalFormatting xmlns:xm="http://schemas.microsoft.com/office/excel/2006/main">
          <x14:cfRule type="dataBar" id="{A42CF02B-BAD7-4198-A4FF-AD3FC0D5EEB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AI55</xm:sqref>
        </x14:conditionalFormatting>
        <x14:conditionalFormatting xmlns:xm="http://schemas.microsoft.com/office/excel/2006/main">
          <x14:cfRule type="dataBar" id="{CC8EDE8D-3492-43F5-9D81-25D9A1A6D97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AJ55</xm:sqref>
        </x14:conditionalFormatting>
        <x14:conditionalFormatting xmlns:xm="http://schemas.microsoft.com/office/excel/2006/main">
          <x14:cfRule type="dataBar" id="{45203553-EE1C-4865-B3CC-DA34749B1C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AK55</xm:sqref>
        </x14:conditionalFormatting>
        <x14:conditionalFormatting xmlns:xm="http://schemas.microsoft.com/office/excel/2006/main">
          <x14:cfRule type="dataBar" id="{58E0FE41-9D8E-493D-9703-15FBFD71465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AL55</xm:sqref>
        </x14:conditionalFormatting>
        <x14:conditionalFormatting xmlns:xm="http://schemas.microsoft.com/office/excel/2006/main">
          <x14:cfRule type="dataBar" id="{686B7ED8-EA82-4A5C-A678-697023BDD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AM55</xm:sqref>
        </x14:conditionalFormatting>
        <x14:conditionalFormatting xmlns:xm="http://schemas.microsoft.com/office/excel/2006/main">
          <x14:cfRule type="dataBar" id="{8A0C5B4D-4955-4EAD-8D35-EC50ECE156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AO55</xm:sqref>
        </x14:conditionalFormatting>
        <x14:conditionalFormatting xmlns:xm="http://schemas.microsoft.com/office/excel/2006/main">
          <x14:cfRule type="dataBar" id="{97A0EB8B-654B-41A9-8D94-1E211F262A6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AQ55</xm:sqref>
        </x14:conditionalFormatting>
        <x14:conditionalFormatting xmlns:xm="http://schemas.microsoft.com/office/excel/2006/main">
          <x14:cfRule type="dataBar" id="{24224284-19B8-4476-9BDB-B107443F33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AR55</xm:sqref>
        </x14:conditionalFormatting>
        <x14:conditionalFormatting xmlns:xm="http://schemas.microsoft.com/office/excel/2006/main">
          <x14:cfRule type="dataBar" id="{6309A8B8-DD71-460A-BDF6-678197D4F0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AT55</xm:sqref>
        </x14:conditionalFormatting>
        <x14:conditionalFormatting xmlns:xm="http://schemas.microsoft.com/office/excel/2006/main">
          <x14:cfRule type="dataBar" id="{8C9BFEC7-B2BB-4E5B-9CCB-D46CDDBB68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AU55</xm:sqref>
        </x14:conditionalFormatting>
        <x14:conditionalFormatting xmlns:xm="http://schemas.microsoft.com/office/excel/2006/main">
          <x14:cfRule type="dataBar" id="{AE4AD5C5-452F-4C1D-92E3-8329A8859EB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BA55</xm:sqref>
        </x14:conditionalFormatting>
        <x14:conditionalFormatting xmlns:xm="http://schemas.microsoft.com/office/excel/2006/main">
          <x14:cfRule type="dataBar" id="{16379337-18F4-49C3-A7FE-AE64F2680BA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AX55</xm:sqref>
        </x14:conditionalFormatting>
        <x14:conditionalFormatting xmlns:xm="http://schemas.microsoft.com/office/excel/2006/main">
          <x14:cfRule type="dataBar" id="{E7F1959F-39FA-455C-8A03-C8D5027861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AW55</xm:sqref>
        </x14:conditionalFormatting>
        <x14:conditionalFormatting xmlns:xm="http://schemas.microsoft.com/office/excel/2006/main">
          <x14:cfRule type="dataBar" id="{4F2368A5-245A-424F-A271-77760E367B7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AY55</xm:sqref>
        </x14:conditionalFormatting>
        <x14:conditionalFormatting xmlns:xm="http://schemas.microsoft.com/office/excel/2006/main">
          <x14:cfRule type="dataBar" id="{3C5503AC-6A7A-45CD-83C1-EC26FF5D6C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AZ55</xm:sqref>
        </x14:conditionalFormatting>
        <x14:conditionalFormatting xmlns:xm="http://schemas.microsoft.com/office/excel/2006/main">
          <x14:cfRule type="dataBar" id="{3DFBE512-6AEF-428D-986A-C0D230CEDE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BB55</xm:sqref>
        </x14:conditionalFormatting>
        <x14:conditionalFormatting xmlns:xm="http://schemas.microsoft.com/office/excel/2006/main">
          <x14:cfRule type="dataBar" id="{F5C9B775-E38A-4F03-B749-96CE8CD0613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F40:F50</xm:sqref>
        </x14:conditionalFormatting>
        <x14:conditionalFormatting xmlns:xm="http://schemas.microsoft.com/office/excel/2006/main">
          <x14:cfRule type="dataBar" id="{934B06C4-CDE1-43BA-A6B9-3D43E8B896B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G40:G50</xm:sqref>
        </x14:conditionalFormatting>
        <x14:conditionalFormatting xmlns:xm="http://schemas.microsoft.com/office/excel/2006/main">
          <x14:cfRule type="dataBar" id="{B688EFB6-DB96-4C59-84E4-63A29B72CF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H40:H50</xm:sqref>
        </x14:conditionalFormatting>
        <x14:conditionalFormatting xmlns:xm="http://schemas.microsoft.com/office/excel/2006/main">
          <x14:cfRule type="dataBar" id="{18361928-09F3-4486-AD61-C32E785EB5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I40:I50</xm:sqref>
        </x14:conditionalFormatting>
        <x14:conditionalFormatting xmlns:xm="http://schemas.microsoft.com/office/excel/2006/main">
          <x14:cfRule type="dataBar" id="{D1825D4C-F248-4461-A732-D8040EDF9E8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J40:J50</xm:sqref>
        </x14:conditionalFormatting>
        <x14:conditionalFormatting xmlns:xm="http://schemas.microsoft.com/office/excel/2006/main">
          <x14:cfRule type="dataBar" id="{502EEDF4-81F4-4A0B-A656-BD80FD491E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K40:K50</xm:sqref>
        </x14:conditionalFormatting>
        <x14:conditionalFormatting xmlns:xm="http://schemas.microsoft.com/office/excel/2006/main">
          <x14:cfRule type="dataBar" id="{92AC8888-B77C-49B1-9563-C0991BE11A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L40:L50</xm:sqref>
        </x14:conditionalFormatting>
        <x14:conditionalFormatting xmlns:xm="http://schemas.microsoft.com/office/excel/2006/main">
          <x14:cfRule type="dataBar" id="{54477117-EE91-4D37-ACB1-DEBCF6545C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M40:M50</xm:sqref>
        </x14:conditionalFormatting>
        <x14:conditionalFormatting xmlns:xm="http://schemas.microsoft.com/office/excel/2006/main">
          <x14:cfRule type="dataBar" id="{E2B3D1BE-8A3D-482E-A713-2500B9935B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N40:N50</xm:sqref>
        </x14:conditionalFormatting>
        <x14:conditionalFormatting xmlns:xm="http://schemas.microsoft.com/office/excel/2006/main">
          <x14:cfRule type="dataBar" id="{AD6EE376-70ED-4F73-84DE-5FB7840F0C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O40:O50</xm:sqref>
        </x14:conditionalFormatting>
        <x14:conditionalFormatting xmlns:xm="http://schemas.microsoft.com/office/excel/2006/main">
          <x14:cfRule type="dataBar" id="{DCA3D687-F476-49C4-A6AC-20C41B46F8A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P40:P50</xm:sqref>
        </x14:conditionalFormatting>
        <x14:conditionalFormatting xmlns:xm="http://schemas.microsoft.com/office/excel/2006/main">
          <x14:cfRule type="dataBar" id="{E9D22B28-A4B9-40FD-8BA3-F04D5D988D7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Q40:Q50</xm:sqref>
        </x14:conditionalFormatting>
        <x14:conditionalFormatting xmlns:xm="http://schemas.microsoft.com/office/excel/2006/main">
          <x14:cfRule type="dataBar" id="{C0578CDF-A9F2-489E-A6C3-E6A97B60546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R40:R50</xm:sqref>
        </x14:conditionalFormatting>
        <x14:conditionalFormatting xmlns:xm="http://schemas.microsoft.com/office/excel/2006/main">
          <x14:cfRule type="dataBar" id="{9FC68879-8D75-4919-B57E-32701656735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S40:S50</xm:sqref>
        </x14:conditionalFormatting>
        <x14:conditionalFormatting xmlns:xm="http://schemas.microsoft.com/office/excel/2006/main">
          <x14:cfRule type="dataBar" id="{C0F807C5-B396-4E13-9857-6C41AD6F10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T40:T50</xm:sqref>
        </x14:conditionalFormatting>
        <x14:conditionalFormatting xmlns:xm="http://schemas.microsoft.com/office/excel/2006/main">
          <x14:cfRule type="dataBar" id="{4218EA63-F550-492B-85F6-5E922C4EB9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U40:U50</xm:sqref>
        </x14:conditionalFormatting>
        <x14:conditionalFormatting xmlns:xm="http://schemas.microsoft.com/office/excel/2006/main">
          <x14:cfRule type="dataBar" id="{DD909D81-0CA8-4D6F-93A8-D14E1AD4F5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V40:V50</xm:sqref>
        </x14:conditionalFormatting>
        <x14:conditionalFormatting xmlns:xm="http://schemas.microsoft.com/office/excel/2006/main">
          <x14:cfRule type="dataBar" id="{030781EF-0B1E-4CAB-A213-932EB6ABB4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W40:W50</xm:sqref>
        </x14:conditionalFormatting>
        <x14:conditionalFormatting xmlns:xm="http://schemas.microsoft.com/office/excel/2006/main">
          <x14:cfRule type="dataBar" id="{541D66A1-5C5F-4E99-A29A-56A6AF9EF5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X40:X50</xm:sqref>
        </x14:conditionalFormatting>
        <x14:conditionalFormatting xmlns:xm="http://schemas.microsoft.com/office/excel/2006/main">
          <x14:cfRule type="dataBar" id="{216967B4-A954-4AEF-A855-55504134C3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Y40:Y50</xm:sqref>
        </x14:conditionalFormatting>
        <x14:conditionalFormatting xmlns:xm="http://schemas.microsoft.com/office/excel/2006/main">
          <x14:cfRule type="dataBar" id="{2F6053DA-4FC7-494D-9469-F82F673AB83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Z40:Z50</xm:sqref>
        </x14:conditionalFormatting>
        <x14:conditionalFormatting xmlns:xm="http://schemas.microsoft.com/office/excel/2006/main">
          <x14:cfRule type="dataBar" id="{9CA13D00-34C4-4493-A9B0-B933F19280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AA40:AA50</xm:sqref>
        </x14:conditionalFormatting>
        <x14:conditionalFormatting xmlns:xm="http://schemas.microsoft.com/office/excel/2006/main">
          <x14:cfRule type="dataBar" id="{823C3123-54C4-4E66-B641-891EE9EA404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AB40:AB50</xm:sqref>
        </x14:conditionalFormatting>
        <x14:conditionalFormatting xmlns:xm="http://schemas.microsoft.com/office/excel/2006/main">
          <x14:cfRule type="dataBar" id="{7CA461D2-F1F4-4C3C-B59F-D17147F5F81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AC40:AC50</xm:sqref>
        </x14:conditionalFormatting>
        <x14:conditionalFormatting xmlns:xm="http://schemas.microsoft.com/office/excel/2006/main">
          <x14:cfRule type="dataBar" id="{A0D81FDD-89B8-4D6E-9D0E-D5F133E5C7B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AD40:AD50</xm:sqref>
        </x14:conditionalFormatting>
        <x14:conditionalFormatting xmlns:xm="http://schemas.microsoft.com/office/excel/2006/main">
          <x14:cfRule type="dataBar" id="{13BC54CB-B31C-4FF4-AFEF-316049106DA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AE40:AE50</xm:sqref>
        </x14:conditionalFormatting>
        <x14:conditionalFormatting xmlns:xm="http://schemas.microsoft.com/office/excel/2006/main">
          <x14:cfRule type="dataBar" id="{A4ACD54A-7CFC-41CF-A331-D6759D0B4B3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AS40:AS50</xm:sqref>
        </x14:conditionalFormatting>
        <x14:conditionalFormatting xmlns:xm="http://schemas.microsoft.com/office/excel/2006/main">
          <x14:cfRule type="dataBar" id="{8877D58C-14DC-4A69-BA1E-24CA9A21DEA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AP40:AP50</xm:sqref>
        </x14:conditionalFormatting>
        <x14:conditionalFormatting xmlns:xm="http://schemas.microsoft.com/office/excel/2006/main">
          <x14:cfRule type="dataBar" id="{D6E50E93-1F6B-4673-AB21-50AC2D0FCE4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AF40:AF50</xm:sqref>
        </x14:conditionalFormatting>
        <x14:conditionalFormatting xmlns:xm="http://schemas.microsoft.com/office/excel/2006/main">
          <x14:cfRule type="dataBar" id="{A0B61CF2-D098-4FC9-8566-10B5AA490F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AG40:AG50</xm:sqref>
        </x14:conditionalFormatting>
        <x14:conditionalFormatting xmlns:xm="http://schemas.microsoft.com/office/excel/2006/main">
          <x14:cfRule type="dataBar" id="{AF8CF5A8-274F-46B2-B97F-90AFF803F4B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AH40:AH50</xm:sqref>
        </x14:conditionalFormatting>
        <x14:conditionalFormatting xmlns:xm="http://schemas.microsoft.com/office/excel/2006/main">
          <x14:cfRule type="dataBar" id="{90AB26DF-95D7-4BEE-8FA2-657430959D2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AI40:AI50</xm:sqref>
        </x14:conditionalFormatting>
        <x14:conditionalFormatting xmlns:xm="http://schemas.microsoft.com/office/excel/2006/main">
          <x14:cfRule type="dataBar" id="{E5767B5C-EAC5-4703-9C17-9E143EB4BDC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AJ40:AJ50</xm:sqref>
        </x14:conditionalFormatting>
        <x14:conditionalFormatting xmlns:xm="http://schemas.microsoft.com/office/excel/2006/main">
          <x14:cfRule type="dataBar" id="{0F2328DE-1A24-48D6-8D98-45DA7B238F4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AK40:AK50</xm:sqref>
        </x14:conditionalFormatting>
        <x14:conditionalFormatting xmlns:xm="http://schemas.microsoft.com/office/excel/2006/main">
          <x14:cfRule type="dataBar" id="{BA8FF01E-7E19-4C33-8A31-B932DC15E54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AL40:AL50</xm:sqref>
        </x14:conditionalFormatting>
        <x14:conditionalFormatting xmlns:xm="http://schemas.microsoft.com/office/excel/2006/main">
          <x14:cfRule type="dataBar" id="{E0DC9CB6-F6A2-4441-9348-AC4C414521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AM40:AM50</xm:sqref>
        </x14:conditionalFormatting>
        <x14:conditionalFormatting xmlns:xm="http://schemas.microsoft.com/office/excel/2006/main">
          <x14:cfRule type="dataBar" id="{FF0EEFAB-B212-4EB6-8E70-AB34653BAB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AO40:AO50</xm:sqref>
        </x14:conditionalFormatting>
        <x14:conditionalFormatting xmlns:xm="http://schemas.microsoft.com/office/excel/2006/main">
          <x14:cfRule type="dataBar" id="{79486F07-FF39-45DD-86BE-A8B138059DA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AQ40:AQ50</xm:sqref>
        </x14:conditionalFormatting>
        <x14:conditionalFormatting xmlns:xm="http://schemas.microsoft.com/office/excel/2006/main">
          <x14:cfRule type="dataBar" id="{948D823B-A9CB-41B5-8E29-E492E0587A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AR40:AR50</xm:sqref>
        </x14:conditionalFormatting>
        <x14:conditionalFormatting xmlns:xm="http://schemas.microsoft.com/office/excel/2006/main">
          <x14:cfRule type="dataBar" id="{105D458A-3FC5-4A0D-AB99-5AE4289D80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AT40:AT50</xm:sqref>
        </x14:conditionalFormatting>
        <x14:conditionalFormatting xmlns:xm="http://schemas.microsoft.com/office/excel/2006/main">
          <x14:cfRule type="dataBar" id="{79812634-861F-4352-954C-5909E9034C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AU40:AU50</xm:sqref>
        </x14:conditionalFormatting>
        <x14:conditionalFormatting xmlns:xm="http://schemas.microsoft.com/office/excel/2006/main">
          <x14:cfRule type="dataBar" id="{E836AD3C-69BD-4218-9538-6902E7B936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BA40:BA50</xm:sqref>
        </x14:conditionalFormatting>
        <x14:conditionalFormatting xmlns:xm="http://schemas.microsoft.com/office/excel/2006/main">
          <x14:cfRule type="dataBar" id="{175CE6FC-2A8B-4E1E-8E58-C663944A683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AX40:AX50</xm:sqref>
        </x14:conditionalFormatting>
        <x14:conditionalFormatting xmlns:xm="http://schemas.microsoft.com/office/excel/2006/main">
          <x14:cfRule type="dataBar" id="{3025C23D-0234-4EA7-8E9B-2D0DF9730D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AW40:AW50</xm:sqref>
        </x14:conditionalFormatting>
        <x14:conditionalFormatting xmlns:xm="http://schemas.microsoft.com/office/excel/2006/main">
          <x14:cfRule type="dataBar" id="{B8E0C503-89F2-45C0-9EE8-2622E7B0FC2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AY40:AY50</xm:sqref>
        </x14:conditionalFormatting>
        <x14:conditionalFormatting xmlns:xm="http://schemas.microsoft.com/office/excel/2006/main">
          <x14:cfRule type="dataBar" id="{BB696CDF-A532-4576-A668-8A08BCABA1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AZ40:AZ50</xm:sqref>
        </x14:conditionalFormatting>
        <x14:conditionalFormatting xmlns:xm="http://schemas.microsoft.com/office/excel/2006/main">
          <x14:cfRule type="dataBar" id="{D5E21FCC-56BA-4541-BCDF-44A62E022E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BB40:BB50</xm:sqref>
        </x14:conditionalFormatting>
        <x14:conditionalFormatting xmlns:xm="http://schemas.microsoft.com/office/excel/2006/main">
          <x14:cfRule type="dataBar" id="{64066C3D-6F27-4344-8311-E7A6191B491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F57:F63</xm:sqref>
        </x14:conditionalFormatting>
        <x14:conditionalFormatting xmlns:xm="http://schemas.microsoft.com/office/excel/2006/main">
          <x14:cfRule type="dataBar" id="{2A2F31BD-3220-464B-A820-747387F3641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G57:G63</xm:sqref>
        </x14:conditionalFormatting>
        <x14:conditionalFormatting xmlns:xm="http://schemas.microsoft.com/office/excel/2006/main">
          <x14:cfRule type="dataBar" id="{15C78E3F-EA79-46A3-A734-CDB61F7035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H57:H63</xm:sqref>
        </x14:conditionalFormatting>
        <x14:conditionalFormatting xmlns:xm="http://schemas.microsoft.com/office/excel/2006/main">
          <x14:cfRule type="dataBar" id="{E7799AED-E290-47D7-AD6C-388D13958B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I57:I63</xm:sqref>
        </x14:conditionalFormatting>
        <x14:conditionalFormatting xmlns:xm="http://schemas.microsoft.com/office/excel/2006/main">
          <x14:cfRule type="dataBar" id="{4C6285C0-12FC-477A-ACDA-AFD264840D7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J57:J63</xm:sqref>
        </x14:conditionalFormatting>
        <x14:conditionalFormatting xmlns:xm="http://schemas.microsoft.com/office/excel/2006/main">
          <x14:cfRule type="dataBar" id="{6B4F11F1-DB2B-4990-A82D-0E11E4B16B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K57:K63</xm:sqref>
        </x14:conditionalFormatting>
        <x14:conditionalFormatting xmlns:xm="http://schemas.microsoft.com/office/excel/2006/main">
          <x14:cfRule type="dataBar" id="{3A233B53-DDF3-4FAB-BC50-FD3007CA78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L57:L63</xm:sqref>
        </x14:conditionalFormatting>
        <x14:conditionalFormatting xmlns:xm="http://schemas.microsoft.com/office/excel/2006/main">
          <x14:cfRule type="dataBar" id="{16DC2795-DB44-4F36-AF74-33FD6A841A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M57:M63</xm:sqref>
        </x14:conditionalFormatting>
        <x14:conditionalFormatting xmlns:xm="http://schemas.microsoft.com/office/excel/2006/main">
          <x14:cfRule type="dataBar" id="{560C2F38-AF8E-44B6-8F2F-AE8EA47145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N57:N63</xm:sqref>
        </x14:conditionalFormatting>
        <x14:conditionalFormatting xmlns:xm="http://schemas.microsoft.com/office/excel/2006/main">
          <x14:cfRule type="dataBar" id="{754C634D-38D3-4296-8B77-BE502C2169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O57:O63</xm:sqref>
        </x14:conditionalFormatting>
        <x14:conditionalFormatting xmlns:xm="http://schemas.microsoft.com/office/excel/2006/main">
          <x14:cfRule type="dataBar" id="{D81E661B-A682-40D6-962F-51FFFB2919D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P57:P63</xm:sqref>
        </x14:conditionalFormatting>
        <x14:conditionalFormatting xmlns:xm="http://schemas.microsoft.com/office/excel/2006/main">
          <x14:cfRule type="dataBar" id="{2991581C-4179-46B1-85B3-2DBE77DDB83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Q57:Q63</xm:sqref>
        </x14:conditionalFormatting>
        <x14:conditionalFormatting xmlns:xm="http://schemas.microsoft.com/office/excel/2006/main">
          <x14:cfRule type="dataBar" id="{B92D7E2C-F44E-47A3-8F3C-27EBC389B65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R57:R63</xm:sqref>
        </x14:conditionalFormatting>
        <x14:conditionalFormatting xmlns:xm="http://schemas.microsoft.com/office/excel/2006/main">
          <x14:cfRule type="dataBar" id="{AAB08D3F-7875-486C-8AE3-A867A3B9327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S57:S63</xm:sqref>
        </x14:conditionalFormatting>
        <x14:conditionalFormatting xmlns:xm="http://schemas.microsoft.com/office/excel/2006/main">
          <x14:cfRule type="dataBar" id="{FF7C1B42-E6D3-46D5-A2D6-A01DF58BE2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T57:T63</xm:sqref>
        </x14:conditionalFormatting>
        <x14:conditionalFormatting xmlns:xm="http://schemas.microsoft.com/office/excel/2006/main">
          <x14:cfRule type="dataBar" id="{05927B0D-2625-4BC8-9201-C302BB2349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U57:U63</xm:sqref>
        </x14:conditionalFormatting>
        <x14:conditionalFormatting xmlns:xm="http://schemas.microsoft.com/office/excel/2006/main">
          <x14:cfRule type="dataBar" id="{D28E409D-67C2-4D2B-AC82-2752C9AC37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V57:V63</xm:sqref>
        </x14:conditionalFormatting>
        <x14:conditionalFormatting xmlns:xm="http://schemas.microsoft.com/office/excel/2006/main">
          <x14:cfRule type="dataBar" id="{6FDFFC7C-D64F-4B93-ADFA-6D491BB98F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W57:W63</xm:sqref>
        </x14:conditionalFormatting>
        <x14:conditionalFormatting xmlns:xm="http://schemas.microsoft.com/office/excel/2006/main">
          <x14:cfRule type="dataBar" id="{6397236D-8A46-4830-8307-C115FB14E1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X57:X63</xm:sqref>
        </x14:conditionalFormatting>
        <x14:conditionalFormatting xmlns:xm="http://schemas.microsoft.com/office/excel/2006/main">
          <x14:cfRule type="dataBar" id="{4DA02262-5134-4403-9EA0-82267B4369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Y57:Y63</xm:sqref>
        </x14:conditionalFormatting>
        <x14:conditionalFormatting xmlns:xm="http://schemas.microsoft.com/office/excel/2006/main">
          <x14:cfRule type="dataBar" id="{5E39896E-8890-4D58-B313-5DB4CC7EA7C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Z57:Z63</xm:sqref>
        </x14:conditionalFormatting>
        <x14:conditionalFormatting xmlns:xm="http://schemas.microsoft.com/office/excel/2006/main">
          <x14:cfRule type="dataBar" id="{683EE547-8234-4223-8491-E3FC58B048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AA57:AA63</xm:sqref>
        </x14:conditionalFormatting>
        <x14:conditionalFormatting xmlns:xm="http://schemas.microsoft.com/office/excel/2006/main">
          <x14:cfRule type="dataBar" id="{D3B2497F-A82D-44CE-84B4-6ACF33529E7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AB57:AB63</xm:sqref>
        </x14:conditionalFormatting>
        <x14:conditionalFormatting xmlns:xm="http://schemas.microsoft.com/office/excel/2006/main">
          <x14:cfRule type="dataBar" id="{B0815E85-C00E-4645-929C-C5207D1C4BE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AC57:AC63</xm:sqref>
        </x14:conditionalFormatting>
        <x14:conditionalFormatting xmlns:xm="http://schemas.microsoft.com/office/excel/2006/main">
          <x14:cfRule type="dataBar" id="{8D0FD5AB-731C-4E2E-87A7-CBED4C33B0D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AD57:AD63</xm:sqref>
        </x14:conditionalFormatting>
        <x14:conditionalFormatting xmlns:xm="http://schemas.microsoft.com/office/excel/2006/main">
          <x14:cfRule type="dataBar" id="{15E487E2-1A84-4D43-93D9-C981D74ECFA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AE57:AE63</xm:sqref>
        </x14:conditionalFormatting>
        <x14:conditionalFormatting xmlns:xm="http://schemas.microsoft.com/office/excel/2006/main">
          <x14:cfRule type="dataBar" id="{E055C3A5-67ED-4E9B-82CF-F9607DEF660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AS57:AS63</xm:sqref>
        </x14:conditionalFormatting>
        <x14:conditionalFormatting xmlns:xm="http://schemas.microsoft.com/office/excel/2006/main">
          <x14:cfRule type="dataBar" id="{74A60069-4AFF-4A9A-B4DF-1A370D94545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AP57:AP63</xm:sqref>
        </x14:conditionalFormatting>
        <x14:conditionalFormatting xmlns:xm="http://schemas.microsoft.com/office/excel/2006/main">
          <x14:cfRule type="dataBar" id="{83042DF0-9754-48E0-9701-6AA8864342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AF57:AF63</xm:sqref>
        </x14:conditionalFormatting>
        <x14:conditionalFormatting xmlns:xm="http://schemas.microsoft.com/office/excel/2006/main">
          <x14:cfRule type="dataBar" id="{BBF4CDDD-7A33-49CC-A68C-CE975A0AC43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AG57:AG63</xm:sqref>
        </x14:conditionalFormatting>
        <x14:conditionalFormatting xmlns:xm="http://schemas.microsoft.com/office/excel/2006/main">
          <x14:cfRule type="dataBar" id="{FE26706D-2368-492E-AEB6-FE6F471DB59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AH57:AH63</xm:sqref>
        </x14:conditionalFormatting>
        <x14:conditionalFormatting xmlns:xm="http://schemas.microsoft.com/office/excel/2006/main">
          <x14:cfRule type="dataBar" id="{AD3B1054-CF45-4A0E-88EB-696D89A235D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AI57:AI63</xm:sqref>
        </x14:conditionalFormatting>
        <x14:conditionalFormatting xmlns:xm="http://schemas.microsoft.com/office/excel/2006/main">
          <x14:cfRule type="dataBar" id="{0D083749-D1BC-4F63-87BC-1EB023D180B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AJ57:AJ63</xm:sqref>
        </x14:conditionalFormatting>
        <x14:conditionalFormatting xmlns:xm="http://schemas.microsoft.com/office/excel/2006/main">
          <x14:cfRule type="dataBar" id="{66D487CB-24B3-443F-99FD-47D280C4DB1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AK57:AK63</xm:sqref>
        </x14:conditionalFormatting>
        <x14:conditionalFormatting xmlns:xm="http://schemas.microsoft.com/office/excel/2006/main">
          <x14:cfRule type="dataBar" id="{6653FAEC-0C99-4047-ADD2-8224FB9EFFD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AL57:AL63</xm:sqref>
        </x14:conditionalFormatting>
        <x14:conditionalFormatting xmlns:xm="http://schemas.microsoft.com/office/excel/2006/main">
          <x14:cfRule type="dataBar" id="{54808B2D-E407-4A52-8327-6A918669E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AM57:AM63</xm:sqref>
        </x14:conditionalFormatting>
        <x14:conditionalFormatting xmlns:xm="http://schemas.microsoft.com/office/excel/2006/main">
          <x14:cfRule type="dataBar" id="{68E772DC-2CF3-48CF-8E57-8D4442BB13B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AO57:AO63</xm:sqref>
        </x14:conditionalFormatting>
        <x14:conditionalFormatting xmlns:xm="http://schemas.microsoft.com/office/excel/2006/main">
          <x14:cfRule type="dataBar" id="{6598A305-BD27-4E4B-BA36-69458DBA532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AQ57:AQ63</xm:sqref>
        </x14:conditionalFormatting>
        <x14:conditionalFormatting xmlns:xm="http://schemas.microsoft.com/office/excel/2006/main">
          <x14:cfRule type="dataBar" id="{B13C436E-D31C-4FA5-BC3B-5011582847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AR57:AR63</xm:sqref>
        </x14:conditionalFormatting>
        <x14:conditionalFormatting xmlns:xm="http://schemas.microsoft.com/office/excel/2006/main">
          <x14:cfRule type="dataBar" id="{C518B2EE-7C4E-4D87-99BA-60593EC468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AT57:AT63</xm:sqref>
        </x14:conditionalFormatting>
        <x14:conditionalFormatting xmlns:xm="http://schemas.microsoft.com/office/excel/2006/main">
          <x14:cfRule type="dataBar" id="{E0561F4D-8247-454C-ABB1-3C010F5DA0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AU57:AU63</xm:sqref>
        </x14:conditionalFormatting>
        <x14:conditionalFormatting xmlns:xm="http://schemas.microsoft.com/office/excel/2006/main">
          <x14:cfRule type="dataBar" id="{218A7983-4EF7-4411-930C-12ED61EC96A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BA57:BA63</xm:sqref>
        </x14:conditionalFormatting>
        <x14:conditionalFormatting xmlns:xm="http://schemas.microsoft.com/office/excel/2006/main">
          <x14:cfRule type="dataBar" id="{7771F0A5-C09A-44DF-A6B8-EDF3E445397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AX57:AX63</xm:sqref>
        </x14:conditionalFormatting>
        <x14:conditionalFormatting xmlns:xm="http://schemas.microsoft.com/office/excel/2006/main">
          <x14:cfRule type="dataBar" id="{3C3639D1-46AD-4766-86CA-88401B22BB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AW57:AW63</xm:sqref>
        </x14:conditionalFormatting>
        <x14:conditionalFormatting xmlns:xm="http://schemas.microsoft.com/office/excel/2006/main">
          <x14:cfRule type="dataBar" id="{C44C091E-3B71-4E36-8FC5-9A4DADD141B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AY57:AY63</xm:sqref>
        </x14:conditionalFormatting>
        <x14:conditionalFormatting xmlns:xm="http://schemas.microsoft.com/office/excel/2006/main">
          <x14:cfRule type="dataBar" id="{C23FA7C4-F3E8-46B9-BADF-E754BD875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AZ57:AZ63</xm:sqref>
        </x14:conditionalFormatting>
        <x14:conditionalFormatting xmlns:xm="http://schemas.microsoft.com/office/excel/2006/main">
          <x14:cfRule type="dataBar" id="{2114C826-A7DA-43DF-82EC-9BEDBE39A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BB57:BB63</xm:sqref>
        </x14:conditionalFormatting>
        <x14:conditionalFormatting xmlns:xm="http://schemas.microsoft.com/office/excel/2006/main">
          <x14:cfRule type="dataBar" id="{A258542B-7E55-4DD5-88EE-38952B267E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BC4:BC37 BC39 BC56 BC51:BC54 BC64:BC76 BC78:BC118 BC120:BC244</xm:sqref>
        </x14:conditionalFormatting>
        <x14:conditionalFormatting xmlns:xm="http://schemas.microsoft.com/office/excel/2006/main">
          <x14:cfRule type="dataBar" id="{2EA1695D-E5A0-4E2D-8294-53CFDE6ADE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BC38</xm:sqref>
        </x14:conditionalFormatting>
        <x14:conditionalFormatting xmlns:xm="http://schemas.microsoft.com/office/excel/2006/main">
          <x14:cfRule type="dataBar" id="{7D32A4C6-E80C-4908-8C46-D95094223C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BC55</xm:sqref>
        </x14:conditionalFormatting>
        <x14:conditionalFormatting xmlns:xm="http://schemas.microsoft.com/office/excel/2006/main">
          <x14:cfRule type="dataBar" id="{9D1722E1-9F4D-4468-AAFF-E9F42502E4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BC40:BC50</xm:sqref>
        </x14:conditionalFormatting>
        <x14:conditionalFormatting xmlns:xm="http://schemas.microsoft.com/office/excel/2006/main">
          <x14:cfRule type="dataBar" id="{346E2896-54CB-410B-A20A-5B1F7CFF02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BC57:BC63</xm:sqref>
        </x14:conditionalFormatting>
        <x14:conditionalFormatting xmlns:xm="http://schemas.microsoft.com/office/excel/2006/main">
          <x14:cfRule type="dataBar" id="{9F159E98-FD5D-47F6-878E-D486DE8BFEE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BJ4:BJ37 BJ39 BJ56 BJ51:BJ54 BJ64:BJ76 BJ78:BJ118 BJ120:BJ244</xm:sqref>
        </x14:conditionalFormatting>
        <x14:conditionalFormatting xmlns:xm="http://schemas.microsoft.com/office/excel/2006/main">
          <x14:cfRule type="dataBar" id="{CAE96691-BD27-4152-8A4E-4C590725B48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BG4:BG37 BG39 BG56 BG51:BG54 BG64:BG76 BG78:BG118 BG120:BG244</xm:sqref>
        </x14:conditionalFormatting>
        <x14:conditionalFormatting xmlns:xm="http://schemas.microsoft.com/office/excel/2006/main">
          <x14:cfRule type="dataBar" id="{C36D188A-54E8-4044-8EE3-2CB7438A80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BF4:BF37 BF39 BF56 BF51:BF54 BF64:BF76 BF78:BF118 BF120:BF244</xm:sqref>
        </x14:conditionalFormatting>
        <x14:conditionalFormatting xmlns:xm="http://schemas.microsoft.com/office/excel/2006/main">
          <x14:cfRule type="dataBar" id="{D9094E7A-18DF-4466-89BF-29C17E4FF25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BH4:BH37 BH39 BH56 BH51:BH54 BH64:BH76 BH78:BH118 BH120:BH244</xm:sqref>
        </x14:conditionalFormatting>
        <x14:conditionalFormatting xmlns:xm="http://schemas.microsoft.com/office/excel/2006/main">
          <x14:cfRule type="dataBar" id="{9CFE55AC-16D6-414B-9725-2FE24ACCFF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BI4:BI37 BI39 BI56 BI51:BI54 BI64:BI76 BI78:BI118 BI120:BI244</xm:sqref>
        </x14:conditionalFormatting>
        <x14:conditionalFormatting xmlns:xm="http://schemas.microsoft.com/office/excel/2006/main">
          <x14:cfRule type="dataBar" id="{DCD30DB9-70FA-4BBD-AB11-A42E374751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BK4:BK37 BK39 BK56 BK51:BK54 BK64:BK76 BK78:BK118 BK120:BK244</xm:sqref>
        </x14:conditionalFormatting>
        <x14:conditionalFormatting xmlns:xm="http://schemas.microsoft.com/office/excel/2006/main">
          <x14:cfRule type="dataBar" id="{4A2CB7D9-2207-4B2F-A230-D6902582A75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BJ38</xm:sqref>
        </x14:conditionalFormatting>
        <x14:conditionalFormatting xmlns:xm="http://schemas.microsoft.com/office/excel/2006/main">
          <x14:cfRule type="dataBar" id="{53E7C204-50A3-4DB5-9FEC-306175CC39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BG38</xm:sqref>
        </x14:conditionalFormatting>
        <x14:conditionalFormatting xmlns:xm="http://schemas.microsoft.com/office/excel/2006/main">
          <x14:cfRule type="dataBar" id="{D1E527C8-C9A0-488B-9EEF-B1C50E66A7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BF38</xm:sqref>
        </x14:conditionalFormatting>
        <x14:conditionalFormatting xmlns:xm="http://schemas.microsoft.com/office/excel/2006/main">
          <x14:cfRule type="dataBar" id="{1E0E0495-866D-4046-AF20-A7BDA8FAD82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BH38</xm:sqref>
        </x14:conditionalFormatting>
        <x14:conditionalFormatting xmlns:xm="http://schemas.microsoft.com/office/excel/2006/main">
          <x14:cfRule type="dataBar" id="{2AF54AF6-A921-4CEC-A36A-2BB3F86C43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BI38</xm:sqref>
        </x14:conditionalFormatting>
        <x14:conditionalFormatting xmlns:xm="http://schemas.microsoft.com/office/excel/2006/main">
          <x14:cfRule type="dataBar" id="{326FE8F4-44AB-4488-8559-A9BDD64360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BK38</xm:sqref>
        </x14:conditionalFormatting>
        <x14:conditionalFormatting xmlns:xm="http://schemas.microsoft.com/office/excel/2006/main">
          <x14:cfRule type="dataBar" id="{AB739E26-589C-407A-89C7-249DB34279C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BJ55</xm:sqref>
        </x14:conditionalFormatting>
        <x14:conditionalFormatting xmlns:xm="http://schemas.microsoft.com/office/excel/2006/main">
          <x14:cfRule type="dataBar" id="{CAD7F8BB-6FBA-4B97-96A3-389FA10361F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BG55</xm:sqref>
        </x14:conditionalFormatting>
        <x14:conditionalFormatting xmlns:xm="http://schemas.microsoft.com/office/excel/2006/main">
          <x14:cfRule type="dataBar" id="{7CA81859-73F2-439F-9594-A1C7FB345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BF55</xm:sqref>
        </x14:conditionalFormatting>
        <x14:conditionalFormatting xmlns:xm="http://schemas.microsoft.com/office/excel/2006/main">
          <x14:cfRule type="dataBar" id="{9F878F9A-389E-40A3-A92D-9E936C2217E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BH55</xm:sqref>
        </x14:conditionalFormatting>
        <x14:conditionalFormatting xmlns:xm="http://schemas.microsoft.com/office/excel/2006/main">
          <x14:cfRule type="dataBar" id="{561BE2D3-445B-4DE6-B3BE-23AF720789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BI55</xm:sqref>
        </x14:conditionalFormatting>
        <x14:conditionalFormatting xmlns:xm="http://schemas.microsoft.com/office/excel/2006/main">
          <x14:cfRule type="dataBar" id="{6837A59D-ECBC-400B-81E8-7101472412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BK55</xm:sqref>
        </x14:conditionalFormatting>
        <x14:conditionalFormatting xmlns:xm="http://schemas.microsoft.com/office/excel/2006/main">
          <x14:cfRule type="dataBar" id="{3EB27BC0-CC90-40BF-B2E4-B9D6A9FC482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BJ40:BJ50</xm:sqref>
        </x14:conditionalFormatting>
        <x14:conditionalFormatting xmlns:xm="http://schemas.microsoft.com/office/excel/2006/main">
          <x14:cfRule type="dataBar" id="{28C6A328-476C-43B5-8286-64D75121FAB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BG40:BG50</xm:sqref>
        </x14:conditionalFormatting>
        <x14:conditionalFormatting xmlns:xm="http://schemas.microsoft.com/office/excel/2006/main">
          <x14:cfRule type="dataBar" id="{7C95BFA4-1D88-4857-B77A-7121B6FF19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BF40:BF50</xm:sqref>
        </x14:conditionalFormatting>
        <x14:conditionalFormatting xmlns:xm="http://schemas.microsoft.com/office/excel/2006/main">
          <x14:cfRule type="dataBar" id="{AE4293F2-5897-46A0-A738-69DB9493CBA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BH40:BH50</xm:sqref>
        </x14:conditionalFormatting>
        <x14:conditionalFormatting xmlns:xm="http://schemas.microsoft.com/office/excel/2006/main">
          <x14:cfRule type="dataBar" id="{4BBD4FAF-650E-40A9-B96D-83C443619F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BI40:BI50</xm:sqref>
        </x14:conditionalFormatting>
        <x14:conditionalFormatting xmlns:xm="http://schemas.microsoft.com/office/excel/2006/main">
          <x14:cfRule type="dataBar" id="{C1306718-E82C-40D9-9BD6-4549EB0B40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BK40:BK50</xm:sqref>
        </x14:conditionalFormatting>
        <x14:conditionalFormatting xmlns:xm="http://schemas.microsoft.com/office/excel/2006/main">
          <x14:cfRule type="dataBar" id="{C1774F5E-7D4C-4C97-9FD5-24303DA4AF1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BJ57:BJ63</xm:sqref>
        </x14:conditionalFormatting>
        <x14:conditionalFormatting xmlns:xm="http://schemas.microsoft.com/office/excel/2006/main">
          <x14:cfRule type="dataBar" id="{F4AA44CB-65CD-4114-97A3-EE7AE7E4999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BG57:BG63</xm:sqref>
        </x14:conditionalFormatting>
        <x14:conditionalFormatting xmlns:xm="http://schemas.microsoft.com/office/excel/2006/main">
          <x14:cfRule type="dataBar" id="{CA782665-95AC-4334-B678-04B97A6436B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BF57:BF63</xm:sqref>
        </x14:conditionalFormatting>
        <x14:conditionalFormatting xmlns:xm="http://schemas.microsoft.com/office/excel/2006/main">
          <x14:cfRule type="dataBar" id="{FFE43C1B-DF61-47F6-9469-C21238FE667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BH57:BH63</xm:sqref>
        </x14:conditionalFormatting>
        <x14:conditionalFormatting xmlns:xm="http://schemas.microsoft.com/office/excel/2006/main">
          <x14:cfRule type="dataBar" id="{5D441BEC-EE73-4E17-8AF4-AACAB42D2E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BI57:BI63</xm:sqref>
        </x14:conditionalFormatting>
        <x14:conditionalFormatting xmlns:xm="http://schemas.microsoft.com/office/excel/2006/main">
          <x14:cfRule type="dataBar" id="{4DBDA3B3-D8B0-46E9-BBD3-62863FE9FD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BK57:BK63</xm:sqref>
        </x14:conditionalFormatting>
        <x14:conditionalFormatting xmlns:xm="http://schemas.microsoft.com/office/excel/2006/main">
          <x14:cfRule type="dataBar" id="{1012DC73-CEFE-417E-A4CD-030ADF4D3DB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BP4:BP37 BP39 BP56 BP51:BP54 BP64:BP76 BP78:BP118 BP120:BP244</xm:sqref>
        </x14:conditionalFormatting>
        <x14:conditionalFormatting xmlns:xm="http://schemas.microsoft.com/office/excel/2006/main">
          <x14:cfRule type="dataBar" id="{DFB7D7DB-D6AF-40FD-A003-4ECEA87A8ED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BM4:BM37 BM39 BM56 BM51:BM54 BM64:BM76 BM78:BM118 BM120:BM244</xm:sqref>
        </x14:conditionalFormatting>
        <x14:conditionalFormatting xmlns:xm="http://schemas.microsoft.com/office/excel/2006/main">
          <x14:cfRule type="dataBar" id="{E4DAE30D-3A6D-4036-8594-D0061EBF83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BL4:BL37 BL39 BL56 BL51:BL54 BL64:BL76 BL78:BL118 BL120:BL244</xm:sqref>
        </x14:conditionalFormatting>
        <x14:conditionalFormatting xmlns:xm="http://schemas.microsoft.com/office/excel/2006/main">
          <x14:cfRule type="dataBar" id="{2F5FD17F-8F26-4DCB-9602-67B9B881FF1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BN4:BN37 BN39 BN56 BN51:BN54 BN64:BN76 BN78:BN118 BN120:BN244</xm:sqref>
        </x14:conditionalFormatting>
        <x14:conditionalFormatting xmlns:xm="http://schemas.microsoft.com/office/excel/2006/main">
          <x14:cfRule type="dataBar" id="{360C9E90-A772-4076-9283-6988C6CCCD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BO4:BO37 BO39 BO56 BO51:BO54 BO64:BO76 BO78:BO118 BO120:BO244</xm:sqref>
        </x14:conditionalFormatting>
        <x14:conditionalFormatting xmlns:xm="http://schemas.microsoft.com/office/excel/2006/main">
          <x14:cfRule type="dataBar" id="{102ECB78-A684-44DF-8D57-36B5429A30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BQ4:BQ37 BQ39 BQ56 BQ51:BQ54 BQ64:BQ76 BQ78:BQ118 BQ120:BQ244</xm:sqref>
        </x14:conditionalFormatting>
        <x14:conditionalFormatting xmlns:xm="http://schemas.microsoft.com/office/excel/2006/main">
          <x14:cfRule type="dataBar" id="{A7170A0F-B075-4904-ADE8-D1B6BEDEC8C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BP38</xm:sqref>
        </x14:conditionalFormatting>
        <x14:conditionalFormatting xmlns:xm="http://schemas.microsoft.com/office/excel/2006/main">
          <x14:cfRule type="dataBar" id="{E88F8B27-1FE9-4B8F-A9D4-75D20ADE46A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BM38</xm:sqref>
        </x14:conditionalFormatting>
        <x14:conditionalFormatting xmlns:xm="http://schemas.microsoft.com/office/excel/2006/main">
          <x14:cfRule type="dataBar" id="{FCEB4F11-BDB1-42DD-8214-B752F990455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BL38</xm:sqref>
        </x14:conditionalFormatting>
        <x14:conditionalFormatting xmlns:xm="http://schemas.microsoft.com/office/excel/2006/main">
          <x14:cfRule type="dataBar" id="{CBD6A30F-BCB1-4CA9-95D9-997D4A90069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BN38</xm:sqref>
        </x14:conditionalFormatting>
        <x14:conditionalFormatting xmlns:xm="http://schemas.microsoft.com/office/excel/2006/main">
          <x14:cfRule type="dataBar" id="{BA4B3A84-7D50-45FC-8402-B9011AAFC6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BO38</xm:sqref>
        </x14:conditionalFormatting>
        <x14:conditionalFormatting xmlns:xm="http://schemas.microsoft.com/office/excel/2006/main">
          <x14:cfRule type="dataBar" id="{C464DA95-4E4B-41A4-B9A6-A3917C01FD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BQ38</xm:sqref>
        </x14:conditionalFormatting>
        <x14:conditionalFormatting xmlns:xm="http://schemas.microsoft.com/office/excel/2006/main">
          <x14:cfRule type="dataBar" id="{E6D38DFF-A1A6-43C2-A877-4A97D5E9D28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BP55</xm:sqref>
        </x14:conditionalFormatting>
        <x14:conditionalFormatting xmlns:xm="http://schemas.microsoft.com/office/excel/2006/main">
          <x14:cfRule type="dataBar" id="{09CE8EF5-5035-4112-A4D8-5F0F114E93B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BM55</xm:sqref>
        </x14:conditionalFormatting>
        <x14:conditionalFormatting xmlns:xm="http://schemas.microsoft.com/office/excel/2006/main">
          <x14:cfRule type="dataBar" id="{AB5DD58D-ADA3-415F-858E-BFF5CFF4DF5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BL55</xm:sqref>
        </x14:conditionalFormatting>
        <x14:conditionalFormatting xmlns:xm="http://schemas.microsoft.com/office/excel/2006/main">
          <x14:cfRule type="dataBar" id="{F6C0E510-64D3-472F-B724-154E782E65B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BN55</xm:sqref>
        </x14:conditionalFormatting>
        <x14:conditionalFormatting xmlns:xm="http://schemas.microsoft.com/office/excel/2006/main">
          <x14:cfRule type="dataBar" id="{CE84C657-B9B4-4C17-9475-1C758DB4E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BO55</xm:sqref>
        </x14:conditionalFormatting>
        <x14:conditionalFormatting xmlns:xm="http://schemas.microsoft.com/office/excel/2006/main">
          <x14:cfRule type="dataBar" id="{D8027A55-FFDB-4A7B-9C0D-BF54BA985E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BQ55</xm:sqref>
        </x14:conditionalFormatting>
        <x14:conditionalFormatting xmlns:xm="http://schemas.microsoft.com/office/excel/2006/main">
          <x14:cfRule type="dataBar" id="{BE9DD3FC-60D8-494F-954E-3EFE9CBAD1F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BP40:BP50</xm:sqref>
        </x14:conditionalFormatting>
        <x14:conditionalFormatting xmlns:xm="http://schemas.microsoft.com/office/excel/2006/main">
          <x14:cfRule type="dataBar" id="{5B76E9BD-D3B3-4F57-B759-41911902546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BM40:BM50</xm:sqref>
        </x14:conditionalFormatting>
        <x14:conditionalFormatting xmlns:xm="http://schemas.microsoft.com/office/excel/2006/main">
          <x14:cfRule type="dataBar" id="{7B45275F-401C-4B8F-B11C-CFB23E11BF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BL40:BL50</xm:sqref>
        </x14:conditionalFormatting>
        <x14:conditionalFormatting xmlns:xm="http://schemas.microsoft.com/office/excel/2006/main">
          <x14:cfRule type="dataBar" id="{267985D1-6DAB-47D0-981D-6C1A8EA51B4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BN40:BN50</xm:sqref>
        </x14:conditionalFormatting>
        <x14:conditionalFormatting xmlns:xm="http://schemas.microsoft.com/office/excel/2006/main">
          <x14:cfRule type="dataBar" id="{8417E464-EE4D-4E3D-944C-9FB4A4472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BO40:BO50</xm:sqref>
        </x14:conditionalFormatting>
        <x14:conditionalFormatting xmlns:xm="http://schemas.microsoft.com/office/excel/2006/main">
          <x14:cfRule type="dataBar" id="{01C34DE8-33D5-4A7E-AB46-C9ABE0D1F9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BQ40:BQ50</xm:sqref>
        </x14:conditionalFormatting>
        <x14:conditionalFormatting xmlns:xm="http://schemas.microsoft.com/office/excel/2006/main">
          <x14:cfRule type="dataBar" id="{BAB0344A-177E-4E78-9DF2-73BCD9DABAE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BP57:BP63</xm:sqref>
        </x14:conditionalFormatting>
        <x14:conditionalFormatting xmlns:xm="http://schemas.microsoft.com/office/excel/2006/main">
          <x14:cfRule type="dataBar" id="{22443593-3F40-4553-94D8-8FB0660298B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BM57:BM63</xm:sqref>
        </x14:conditionalFormatting>
        <x14:conditionalFormatting xmlns:xm="http://schemas.microsoft.com/office/excel/2006/main">
          <x14:cfRule type="dataBar" id="{F73E8D4C-2066-418E-BAFD-1AFE9206300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BL57:BL63</xm:sqref>
        </x14:conditionalFormatting>
        <x14:conditionalFormatting xmlns:xm="http://schemas.microsoft.com/office/excel/2006/main">
          <x14:cfRule type="dataBar" id="{2C730B92-B058-47F7-A0FD-755471AA733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BN57:BN63</xm:sqref>
        </x14:conditionalFormatting>
        <x14:conditionalFormatting xmlns:xm="http://schemas.microsoft.com/office/excel/2006/main">
          <x14:cfRule type="dataBar" id="{B9530122-7FEC-4363-B41F-BA8E3269A4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BO57:BO63</xm:sqref>
        </x14:conditionalFormatting>
        <x14:conditionalFormatting xmlns:xm="http://schemas.microsoft.com/office/excel/2006/main">
          <x14:cfRule type="dataBar" id="{5F1EC58A-4D48-4936-BB3F-A28632490F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BQ57:BQ63</xm:sqref>
        </x14:conditionalFormatting>
        <x14:conditionalFormatting xmlns:xm="http://schemas.microsoft.com/office/excel/2006/main">
          <x14:cfRule type="dataBar" id="{C2A23F1D-13A0-4CBD-BEC8-1DB5A59E47B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BV4:BV37 BV39 BV56 BV51:BV54 BV64:BV76 BV78:BV118 BV120:BV244</xm:sqref>
        </x14:conditionalFormatting>
        <x14:conditionalFormatting xmlns:xm="http://schemas.microsoft.com/office/excel/2006/main">
          <x14:cfRule type="dataBar" id="{B3B5156B-BC14-46FE-B925-F5D07AA1158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BS4:BS37 BS39 BS56 BS51:BS54 BS64:BS76 BS78:BS118 BS120:BS244</xm:sqref>
        </x14:conditionalFormatting>
        <x14:conditionalFormatting xmlns:xm="http://schemas.microsoft.com/office/excel/2006/main">
          <x14:cfRule type="dataBar" id="{9B65BD24-ACD1-4677-9898-0C70BACA9D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BR4:BR37 BR39 BR56 BR51:BR54 BR64:BR76 BR78:BR118 BR120:BR244</xm:sqref>
        </x14:conditionalFormatting>
        <x14:conditionalFormatting xmlns:xm="http://schemas.microsoft.com/office/excel/2006/main">
          <x14:cfRule type="dataBar" id="{B71B1BF7-C37A-45FC-86C6-580558C0F55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BT4:BT37 BT39 BT56 BT51:BT54 BT64:BT76 BT78:BT118 BT120:BT244</xm:sqref>
        </x14:conditionalFormatting>
        <x14:conditionalFormatting xmlns:xm="http://schemas.microsoft.com/office/excel/2006/main">
          <x14:cfRule type="dataBar" id="{A08DE8BB-79F7-42A1-8DDB-1956BBDEDF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BU4:BU37 BU39 BU56 BU51:BU54 BU64:BU76 BU78:BU118 BU120:BU244</xm:sqref>
        </x14:conditionalFormatting>
        <x14:conditionalFormatting xmlns:xm="http://schemas.microsoft.com/office/excel/2006/main">
          <x14:cfRule type="dataBar" id="{98CA0129-D14A-423F-8613-F1513AEAB0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BW4:BW37 BW39 BW56 BW51:BW54 BW64:BW76 BW78:BW118 BW120:BW244</xm:sqref>
        </x14:conditionalFormatting>
        <x14:conditionalFormatting xmlns:xm="http://schemas.microsoft.com/office/excel/2006/main">
          <x14:cfRule type="dataBar" id="{7C2CF946-B020-4329-8118-589577685E4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BV38</xm:sqref>
        </x14:conditionalFormatting>
        <x14:conditionalFormatting xmlns:xm="http://schemas.microsoft.com/office/excel/2006/main">
          <x14:cfRule type="dataBar" id="{6697D331-BE74-44BA-A3E1-6ED26A5E50E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BS38</xm:sqref>
        </x14:conditionalFormatting>
        <x14:conditionalFormatting xmlns:xm="http://schemas.microsoft.com/office/excel/2006/main">
          <x14:cfRule type="dataBar" id="{EB6F8E51-90DD-42A2-B706-A250EAB0AA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BR38</xm:sqref>
        </x14:conditionalFormatting>
        <x14:conditionalFormatting xmlns:xm="http://schemas.microsoft.com/office/excel/2006/main">
          <x14:cfRule type="dataBar" id="{A9D036B6-DB6F-45C1-BEAC-0849448C356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BT38</xm:sqref>
        </x14:conditionalFormatting>
        <x14:conditionalFormatting xmlns:xm="http://schemas.microsoft.com/office/excel/2006/main">
          <x14:cfRule type="dataBar" id="{1D6D014E-51AD-42F1-9144-7DBFFA5A18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BU38</xm:sqref>
        </x14:conditionalFormatting>
        <x14:conditionalFormatting xmlns:xm="http://schemas.microsoft.com/office/excel/2006/main">
          <x14:cfRule type="dataBar" id="{C38DE7BB-691C-4FE7-86BE-AC82348095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BW38</xm:sqref>
        </x14:conditionalFormatting>
        <x14:conditionalFormatting xmlns:xm="http://schemas.microsoft.com/office/excel/2006/main">
          <x14:cfRule type="dataBar" id="{903CA311-257A-4620-8A3B-F6407D0D003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BV55</xm:sqref>
        </x14:conditionalFormatting>
        <x14:conditionalFormatting xmlns:xm="http://schemas.microsoft.com/office/excel/2006/main">
          <x14:cfRule type="dataBar" id="{CF4E7C4F-790A-4991-8EA6-8C754D0C36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BS55</xm:sqref>
        </x14:conditionalFormatting>
        <x14:conditionalFormatting xmlns:xm="http://schemas.microsoft.com/office/excel/2006/main">
          <x14:cfRule type="dataBar" id="{C40EE742-00D6-4779-806E-722CAF98C7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BR55</xm:sqref>
        </x14:conditionalFormatting>
        <x14:conditionalFormatting xmlns:xm="http://schemas.microsoft.com/office/excel/2006/main">
          <x14:cfRule type="dataBar" id="{74795C68-1242-4FEB-BEA0-9BC52B92956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BT55</xm:sqref>
        </x14:conditionalFormatting>
        <x14:conditionalFormatting xmlns:xm="http://schemas.microsoft.com/office/excel/2006/main">
          <x14:cfRule type="dataBar" id="{AC7CC712-D408-4504-9372-C33170919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BU55</xm:sqref>
        </x14:conditionalFormatting>
        <x14:conditionalFormatting xmlns:xm="http://schemas.microsoft.com/office/excel/2006/main">
          <x14:cfRule type="dataBar" id="{35D932B9-F6E8-49A6-81D5-4AB0E66272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BW55</xm:sqref>
        </x14:conditionalFormatting>
        <x14:conditionalFormatting xmlns:xm="http://schemas.microsoft.com/office/excel/2006/main">
          <x14:cfRule type="dataBar" id="{EFE951B3-A201-409A-8E40-FFC8F6A30B3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BV40:BV50</xm:sqref>
        </x14:conditionalFormatting>
        <x14:conditionalFormatting xmlns:xm="http://schemas.microsoft.com/office/excel/2006/main">
          <x14:cfRule type="dataBar" id="{F72A3C32-9767-491F-8A7A-91F6B4F35DF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BS40:BS50</xm:sqref>
        </x14:conditionalFormatting>
        <x14:conditionalFormatting xmlns:xm="http://schemas.microsoft.com/office/excel/2006/main">
          <x14:cfRule type="dataBar" id="{80B71B53-44CE-4F29-8A07-49D9204CF0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BR40:BR50</xm:sqref>
        </x14:conditionalFormatting>
        <x14:conditionalFormatting xmlns:xm="http://schemas.microsoft.com/office/excel/2006/main">
          <x14:cfRule type="dataBar" id="{E0BFFF30-7037-4A96-87BE-1C74A47495A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BT40:BT50</xm:sqref>
        </x14:conditionalFormatting>
        <x14:conditionalFormatting xmlns:xm="http://schemas.microsoft.com/office/excel/2006/main">
          <x14:cfRule type="dataBar" id="{A6161C1D-8FA0-439C-B226-4187E6A23E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BU40:BU50</xm:sqref>
        </x14:conditionalFormatting>
        <x14:conditionalFormatting xmlns:xm="http://schemas.microsoft.com/office/excel/2006/main">
          <x14:cfRule type="dataBar" id="{097A4F4E-FCDF-428C-BF4E-C163C9937C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BW40:BW50</xm:sqref>
        </x14:conditionalFormatting>
        <x14:conditionalFormatting xmlns:xm="http://schemas.microsoft.com/office/excel/2006/main">
          <x14:cfRule type="dataBar" id="{2D125ED9-F15D-4EEB-811F-0AFD6145E9C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BV57:BV63</xm:sqref>
        </x14:conditionalFormatting>
        <x14:conditionalFormatting xmlns:xm="http://schemas.microsoft.com/office/excel/2006/main">
          <x14:cfRule type="dataBar" id="{AB85E625-4052-43C1-B53C-0D3C57AC2BE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BS57:BS63</xm:sqref>
        </x14:conditionalFormatting>
        <x14:conditionalFormatting xmlns:xm="http://schemas.microsoft.com/office/excel/2006/main">
          <x14:cfRule type="dataBar" id="{56C029CD-0FC6-4C4E-8305-5B7F336A35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BR57:BR63</xm:sqref>
        </x14:conditionalFormatting>
        <x14:conditionalFormatting xmlns:xm="http://schemas.microsoft.com/office/excel/2006/main">
          <x14:cfRule type="dataBar" id="{472A87CC-CB91-42F3-AD13-546352023A8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BT57:BT63</xm:sqref>
        </x14:conditionalFormatting>
        <x14:conditionalFormatting xmlns:xm="http://schemas.microsoft.com/office/excel/2006/main">
          <x14:cfRule type="dataBar" id="{F72CDBB9-38D5-46F0-961D-E52E789B32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BU57:BU63</xm:sqref>
        </x14:conditionalFormatting>
        <x14:conditionalFormatting xmlns:xm="http://schemas.microsoft.com/office/excel/2006/main">
          <x14:cfRule type="dataBar" id="{A33475E5-3988-43EE-BEF2-75B6F5575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BW57:BW63</xm:sqref>
        </x14:conditionalFormatting>
        <x14:conditionalFormatting xmlns:xm="http://schemas.microsoft.com/office/excel/2006/main">
          <x14:cfRule type="dataBar" id="{59AB0D96-090D-42FF-8B58-4A8CC84B6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BX4:BX37 BX39 BX56 BX51:BX54 BX64:BX76 BX78:BX118 BX120:BX244</xm:sqref>
        </x14:conditionalFormatting>
        <x14:conditionalFormatting xmlns:xm="http://schemas.microsoft.com/office/excel/2006/main">
          <x14:cfRule type="dataBar" id="{45EC21E9-9F5F-4FD6-AD3F-82D51FC05E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BX38</xm:sqref>
        </x14:conditionalFormatting>
        <x14:conditionalFormatting xmlns:xm="http://schemas.microsoft.com/office/excel/2006/main">
          <x14:cfRule type="dataBar" id="{C79F95B7-EC87-4035-98C7-9ADA527BBD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BX55</xm:sqref>
        </x14:conditionalFormatting>
        <x14:conditionalFormatting xmlns:xm="http://schemas.microsoft.com/office/excel/2006/main">
          <x14:cfRule type="dataBar" id="{74531CCA-E391-42EE-B627-6B331AA21B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BX40:BX50</xm:sqref>
        </x14:conditionalFormatting>
        <x14:conditionalFormatting xmlns:xm="http://schemas.microsoft.com/office/excel/2006/main">
          <x14:cfRule type="dataBar" id="{3C1774B8-7D3F-4646-8400-A4FE9AA48F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BX57:BX63</xm:sqref>
        </x14:conditionalFormatting>
        <x14:conditionalFormatting xmlns:xm="http://schemas.microsoft.com/office/excel/2006/main">
          <x14:cfRule type="dataBar" id="{770AE6D1-84C3-47FF-9543-AEE557B86D1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CC4:CC37 CC39 CC56 CC51:CC54 CC64:CC76 CC78:CC118 CC120:CC244</xm:sqref>
        </x14:conditionalFormatting>
        <x14:conditionalFormatting xmlns:xm="http://schemas.microsoft.com/office/excel/2006/main">
          <x14:cfRule type="dataBar" id="{B4E9D4A2-2D9F-41E9-ACC5-C907BD94DB2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BZ4:BZ37 BZ39 BZ56 BZ51:BZ54 BZ64:BZ76 BZ78:BZ118 BZ120:BZ244</xm:sqref>
        </x14:conditionalFormatting>
        <x14:conditionalFormatting xmlns:xm="http://schemas.microsoft.com/office/excel/2006/main">
          <x14:cfRule type="dataBar" id="{8EAE3BA9-5CA3-4AD9-AD21-4A29D26BA61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BY4:BY37 BY39 BY56 BY51:BY54 BY64:BY76 BY78:BY118 BY120:BY244</xm:sqref>
        </x14:conditionalFormatting>
        <x14:conditionalFormatting xmlns:xm="http://schemas.microsoft.com/office/excel/2006/main">
          <x14:cfRule type="dataBar" id="{53F252BC-DD39-47A8-AB35-813B13F1AAE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CA4:CA37 CA39 CA56 CA51:CA54 CA64:CA76 CA78:CA118 CA120:CA244</xm:sqref>
        </x14:conditionalFormatting>
        <x14:conditionalFormatting xmlns:xm="http://schemas.microsoft.com/office/excel/2006/main">
          <x14:cfRule type="dataBar" id="{0B63477F-17E3-4A16-AFA9-57527D8C43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CB4:CB37 CB39 CB56 CB51:CB54 CB64:CB76 CB78:CB118 CB120:CB244</xm:sqref>
        </x14:conditionalFormatting>
        <x14:conditionalFormatting xmlns:xm="http://schemas.microsoft.com/office/excel/2006/main">
          <x14:cfRule type="dataBar" id="{7913300F-BC2B-4020-A3CB-51EC9B8E98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CD4:CD37 CD39 CD56 CD51:CD54 CD64:CD76 CD78:CD118 CD120:CD244</xm:sqref>
        </x14:conditionalFormatting>
        <x14:conditionalFormatting xmlns:xm="http://schemas.microsoft.com/office/excel/2006/main">
          <x14:cfRule type="dataBar" id="{372F5382-EA54-45BB-815A-275A39B04A4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CC38</xm:sqref>
        </x14:conditionalFormatting>
        <x14:conditionalFormatting xmlns:xm="http://schemas.microsoft.com/office/excel/2006/main">
          <x14:cfRule type="dataBar" id="{6A646752-5BF8-44AE-98E7-57CA68CF0C2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BZ38</xm:sqref>
        </x14:conditionalFormatting>
        <x14:conditionalFormatting xmlns:xm="http://schemas.microsoft.com/office/excel/2006/main">
          <x14:cfRule type="dataBar" id="{71FFE193-0C3B-48A6-8CAB-8847D99EDD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BY38</xm:sqref>
        </x14:conditionalFormatting>
        <x14:conditionalFormatting xmlns:xm="http://schemas.microsoft.com/office/excel/2006/main">
          <x14:cfRule type="dataBar" id="{54C79D52-BE3F-4248-B6D2-FDD4A7317F4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CA38</xm:sqref>
        </x14:conditionalFormatting>
        <x14:conditionalFormatting xmlns:xm="http://schemas.microsoft.com/office/excel/2006/main">
          <x14:cfRule type="dataBar" id="{3D815F5F-5F46-4953-9F44-B4D8C4ABA9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CB38</xm:sqref>
        </x14:conditionalFormatting>
        <x14:conditionalFormatting xmlns:xm="http://schemas.microsoft.com/office/excel/2006/main">
          <x14:cfRule type="dataBar" id="{9BB638C7-27D9-4A80-890C-70BCDEFCFA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CD38</xm:sqref>
        </x14:conditionalFormatting>
        <x14:conditionalFormatting xmlns:xm="http://schemas.microsoft.com/office/excel/2006/main">
          <x14:cfRule type="dataBar" id="{4FE0DF95-A3E3-4F9C-9667-8C4D642DE31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CC55</xm:sqref>
        </x14:conditionalFormatting>
        <x14:conditionalFormatting xmlns:xm="http://schemas.microsoft.com/office/excel/2006/main">
          <x14:cfRule type="dataBar" id="{D0B18D4C-2514-4C4D-82B2-4AF10ED83A7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BZ55</xm:sqref>
        </x14:conditionalFormatting>
        <x14:conditionalFormatting xmlns:xm="http://schemas.microsoft.com/office/excel/2006/main">
          <x14:cfRule type="dataBar" id="{1D60D4EC-E7D5-4A34-9787-D3FEFCA6646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BY55</xm:sqref>
        </x14:conditionalFormatting>
        <x14:conditionalFormatting xmlns:xm="http://schemas.microsoft.com/office/excel/2006/main">
          <x14:cfRule type="dataBar" id="{70A72710-97AA-4777-A3AF-70A02B3D127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CA55</xm:sqref>
        </x14:conditionalFormatting>
        <x14:conditionalFormatting xmlns:xm="http://schemas.microsoft.com/office/excel/2006/main">
          <x14:cfRule type="dataBar" id="{85AAEB8E-D468-42A0-91DD-831383160D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CB55</xm:sqref>
        </x14:conditionalFormatting>
        <x14:conditionalFormatting xmlns:xm="http://schemas.microsoft.com/office/excel/2006/main">
          <x14:cfRule type="dataBar" id="{743211BC-330C-4342-A200-3CD210128B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CD55</xm:sqref>
        </x14:conditionalFormatting>
        <x14:conditionalFormatting xmlns:xm="http://schemas.microsoft.com/office/excel/2006/main">
          <x14:cfRule type="dataBar" id="{C93E22F8-9469-44EE-9614-612715739C0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CC40:CC50</xm:sqref>
        </x14:conditionalFormatting>
        <x14:conditionalFormatting xmlns:xm="http://schemas.microsoft.com/office/excel/2006/main">
          <x14:cfRule type="dataBar" id="{2D4D898F-01D3-4751-B678-6B642B8BB1C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BZ40:BZ50</xm:sqref>
        </x14:conditionalFormatting>
        <x14:conditionalFormatting xmlns:xm="http://schemas.microsoft.com/office/excel/2006/main">
          <x14:cfRule type="dataBar" id="{982B49FA-A493-453C-9D79-79C1E25BE9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BY40:BY50</xm:sqref>
        </x14:conditionalFormatting>
        <x14:conditionalFormatting xmlns:xm="http://schemas.microsoft.com/office/excel/2006/main">
          <x14:cfRule type="dataBar" id="{B7432A30-9C3A-49CF-A736-476A62A32F3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CA40:CA50</xm:sqref>
        </x14:conditionalFormatting>
        <x14:conditionalFormatting xmlns:xm="http://schemas.microsoft.com/office/excel/2006/main">
          <x14:cfRule type="dataBar" id="{3724E5B7-98E0-4FC3-B5E1-E76CED71EB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CB40:CB50</xm:sqref>
        </x14:conditionalFormatting>
        <x14:conditionalFormatting xmlns:xm="http://schemas.microsoft.com/office/excel/2006/main">
          <x14:cfRule type="dataBar" id="{931C288A-4948-427C-B2D4-0EA7F437A1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CD40:CD50</xm:sqref>
        </x14:conditionalFormatting>
        <x14:conditionalFormatting xmlns:xm="http://schemas.microsoft.com/office/excel/2006/main">
          <x14:cfRule type="dataBar" id="{FA567906-B5EC-4464-8A92-93A1343F7EE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CC57:CC63</xm:sqref>
        </x14:conditionalFormatting>
        <x14:conditionalFormatting xmlns:xm="http://schemas.microsoft.com/office/excel/2006/main">
          <x14:cfRule type="dataBar" id="{97624B77-B4ED-4B3E-BBB6-26667FC584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BZ57:BZ63</xm:sqref>
        </x14:conditionalFormatting>
        <x14:conditionalFormatting xmlns:xm="http://schemas.microsoft.com/office/excel/2006/main">
          <x14:cfRule type="dataBar" id="{016ACD23-88FC-4613-99EA-C7AC28EF58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BY57:BY63</xm:sqref>
        </x14:conditionalFormatting>
        <x14:conditionalFormatting xmlns:xm="http://schemas.microsoft.com/office/excel/2006/main">
          <x14:cfRule type="dataBar" id="{CD68986D-7593-46D9-A89A-2FB4B63B8DA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CA57:CA63</xm:sqref>
        </x14:conditionalFormatting>
        <x14:conditionalFormatting xmlns:xm="http://schemas.microsoft.com/office/excel/2006/main">
          <x14:cfRule type="dataBar" id="{31CBCF8D-4647-4810-907E-F8645BF78B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CB57:CB63</xm:sqref>
        </x14:conditionalFormatting>
        <x14:conditionalFormatting xmlns:xm="http://schemas.microsoft.com/office/excel/2006/main">
          <x14:cfRule type="dataBar" id="{4E117A68-BF6F-4045-B8D9-CA1238F8AF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CD57:CD63</xm:sqref>
        </x14:conditionalFormatting>
        <x14:conditionalFormatting xmlns:xm="http://schemas.microsoft.com/office/excel/2006/main">
          <x14:cfRule type="dataBar" id="{412E2F76-8F1A-48A7-9FFB-01F24131A07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CI4:CI37 CI39 CI56 CI51:CI54 CI64:CI76 CI78:CI118 CI120:CI244</xm:sqref>
        </x14:conditionalFormatting>
        <x14:conditionalFormatting xmlns:xm="http://schemas.microsoft.com/office/excel/2006/main">
          <x14:cfRule type="dataBar" id="{FFF36F1E-A92D-46A3-9D74-D947E240EF0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CF4:CF37 CF39 CF56 CF51:CF54 CF64:CF76 CF78:CF118 CF120:CF244</xm:sqref>
        </x14:conditionalFormatting>
        <x14:conditionalFormatting xmlns:xm="http://schemas.microsoft.com/office/excel/2006/main">
          <x14:cfRule type="dataBar" id="{20AE3398-794A-462F-9FE9-5FE978EA60F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CE4:CE37 CE39 CE56 CE51:CE54 CE64:CE76 CE78:CE118 CE120:CE244</xm:sqref>
        </x14:conditionalFormatting>
        <x14:conditionalFormatting xmlns:xm="http://schemas.microsoft.com/office/excel/2006/main">
          <x14:cfRule type="dataBar" id="{FF448CDD-78A2-4211-ADC6-75250E4F3B8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CG4:CG37 CG39 CG56 CG51:CG54 CG64:CG76 CG78:CG118 CG120:CG244</xm:sqref>
        </x14:conditionalFormatting>
        <x14:conditionalFormatting xmlns:xm="http://schemas.microsoft.com/office/excel/2006/main">
          <x14:cfRule type="dataBar" id="{44145D8F-4E86-44DA-8251-7C1AE3C12A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CH4:CH37 CH39 CH56 CH51:CH54 CH64:CH76 CH78:CH118 CH120:CH244</xm:sqref>
        </x14:conditionalFormatting>
        <x14:conditionalFormatting xmlns:xm="http://schemas.microsoft.com/office/excel/2006/main">
          <x14:cfRule type="dataBar" id="{0725A05F-BBB1-4025-9E75-FF0F1FD8D2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CJ4:CJ37 CJ39 CJ56 CJ51:CJ54 CJ64:CJ76 CJ78:CJ118 CJ120:CJ244</xm:sqref>
        </x14:conditionalFormatting>
        <x14:conditionalFormatting xmlns:xm="http://schemas.microsoft.com/office/excel/2006/main">
          <x14:cfRule type="dataBar" id="{E9435212-5FD9-49A1-B597-A6122DFBB0F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CI38</xm:sqref>
        </x14:conditionalFormatting>
        <x14:conditionalFormatting xmlns:xm="http://schemas.microsoft.com/office/excel/2006/main">
          <x14:cfRule type="dataBar" id="{4EC98D58-2FA1-49BA-8562-A50572F4CE0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CF38</xm:sqref>
        </x14:conditionalFormatting>
        <x14:conditionalFormatting xmlns:xm="http://schemas.microsoft.com/office/excel/2006/main">
          <x14:cfRule type="dataBar" id="{B14F8FF2-5154-481A-B942-E2840C9B9F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CE38</xm:sqref>
        </x14:conditionalFormatting>
        <x14:conditionalFormatting xmlns:xm="http://schemas.microsoft.com/office/excel/2006/main">
          <x14:cfRule type="dataBar" id="{556543E0-0899-4021-9E22-31073F6D9AC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CG38</xm:sqref>
        </x14:conditionalFormatting>
        <x14:conditionalFormatting xmlns:xm="http://schemas.microsoft.com/office/excel/2006/main">
          <x14:cfRule type="dataBar" id="{FBF10BAD-F0C5-4B8B-82C4-DBEFB7E908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CH38</xm:sqref>
        </x14:conditionalFormatting>
        <x14:conditionalFormatting xmlns:xm="http://schemas.microsoft.com/office/excel/2006/main">
          <x14:cfRule type="dataBar" id="{1F6822D6-7C7A-4D83-BA61-70F439B62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CJ38</xm:sqref>
        </x14:conditionalFormatting>
        <x14:conditionalFormatting xmlns:xm="http://schemas.microsoft.com/office/excel/2006/main">
          <x14:cfRule type="dataBar" id="{9F5A2F2B-615D-4024-A7E2-6FE4FEC832F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CI55</xm:sqref>
        </x14:conditionalFormatting>
        <x14:conditionalFormatting xmlns:xm="http://schemas.microsoft.com/office/excel/2006/main">
          <x14:cfRule type="dataBar" id="{CAEF9F99-2D09-410D-8E9D-A44DFDFBDB9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CF55</xm:sqref>
        </x14:conditionalFormatting>
        <x14:conditionalFormatting xmlns:xm="http://schemas.microsoft.com/office/excel/2006/main">
          <x14:cfRule type="dataBar" id="{031DA702-E0B2-4933-879C-5151FCE17A6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CE55</xm:sqref>
        </x14:conditionalFormatting>
        <x14:conditionalFormatting xmlns:xm="http://schemas.microsoft.com/office/excel/2006/main">
          <x14:cfRule type="dataBar" id="{A67C7E3E-94E8-49CA-B6CB-DDC558B294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CG55</xm:sqref>
        </x14:conditionalFormatting>
        <x14:conditionalFormatting xmlns:xm="http://schemas.microsoft.com/office/excel/2006/main">
          <x14:cfRule type="dataBar" id="{33490798-8B75-4B1B-A05F-1165FA34BB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CH55</xm:sqref>
        </x14:conditionalFormatting>
        <x14:conditionalFormatting xmlns:xm="http://schemas.microsoft.com/office/excel/2006/main">
          <x14:cfRule type="dataBar" id="{4F0629E2-BE6B-48AF-AC67-4DF6A30076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CJ55</xm:sqref>
        </x14:conditionalFormatting>
        <x14:conditionalFormatting xmlns:xm="http://schemas.microsoft.com/office/excel/2006/main">
          <x14:cfRule type="dataBar" id="{FEADFCF4-9315-40CD-B5A7-DFE81E1FC32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CI40:CI50</xm:sqref>
        </x14:conditionalFormatting>
        <x14:conditionalFormatting xmlns:xm="http://schemas.microsoft.com/office/excel/2006/main">
          <x14:cfRule type="dataBar" id="{BF734948-1BA6-4ED1-B794-320141586CD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CF40:CF50</xm:sqref>
        </x14:conditionalFormatting>
        <x14:conditionalFormatting xmlns:xm="http://schemas.microsoft.com/office/excel/2006/main">
          <x14:cfRule type="dataBar" id="{A2C093F4-BEFD-4E8B-A172-C98B7DD21D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CE40:CE50</xm:sqref>
        </x14:conditionalFormatting>
        <x14:conditionalFormatting xmlns:xm="http://schemas.microsoft.com/office/excel/2006/main">
          <x14:cfRule type="dataBar" id="{BBC29EF2-A764-411E-A16E-23EE0E03764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CG40:CG50</xm:sqref>
        </x14:conditionalFormatting>
        <x14:conditionalFormatting xmlns:xm="http://schemas.microsoft.com/office/excel/2006/main">
          <x14:cfRule type="dataBar" id="{A548B88E-55E6-4741-87E4-1E009533A5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CH40:CH50</xm:sqref>
        </x14:conditionalFormatting>
        <x14:conditionalFormatting xmlns:xm="http://schemas.microsoft.com/office/excel/2006/main">
          <x14:cfRule type="dataBar" id="{06D964E2-0A1A-41A9-A4A8-43E21A458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CJ40:CJ50</xm:sqref>
        </x14:conditionalFormatting>
        <x14:conditionalFormatting xmlns:xm="http://schemas.microsoft.com/office/excel/2006/main">
          <x14:cfRule type="dataBar" id="{1C0203FC-3A01-4511-A083-CB681271E8A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CI57:CI63</xm:sqref>
        </x14:conditionalFormatting>
        <x14:conditionalFormatting xmlns:xm="http://schemas.microsoft.com/office/excel/2006/main">
          <x14:cfRule type="dataBar" id="{5F1E56CB-3A99-4C74-8D48-E6C9E34160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CF57:CF63</xm:sqref>
        </x14:conditionalFormatting>
        <x14:conditionalFormatting xmlns:xm="http://schemas.microsoft.com/office/excel/2006/main">
          <x14:cfRule type="dataBar" id="{2974621A-A38A-4440-87B8-1E0A6409B5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CE57:CE63</xm:sqref>
        </x14:conditionalFormatting>
        <x14:conditionalFormatting xmlns:xm="http://schemas.microsoft.com/office/excel/2006/main">
          <x14:cfRule type="dataBar" id="{B085D0A3-D025-4254-B1BF-151DC94B6E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CG57:CG63</xm:sqref>
        </x14:conditionalFormatting>
        <x14:conditionalFormatting xmlns:xm="http://schemas.microsoft.com/office/excel/2006/main">
          <x14:cfRule type="dataBar" id="{2994D45A-A743-4045-BCBE-D2A7965D48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CH57:CH63</xm:sqref>
        </x14:conditionalFormatting>
        <x14:conditionalFormatting xmlns:xm="http://schemas.microsoft.com/office/excel/2006/main">
          <x14:cfRule type="dataBar" id="{5971007C-62EC-4938-A829-BC2B76E5BB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CJ57:CJ63</xm:sqref>
        </x14:conditionalFormatting>
        <x14:conditionalFormatting xmlns:xm="http://schemas.microsoft.com/office/excel/2006/main">
          <x14:cfRule type="dataBar" id="{9412E0E1-A2E2-4AA4-A71E-8FED36312D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CK4:CK37 CK39 CK56 CK51:CK54 CK64:CK76 CK78:CK118 CK120:CK244</xm:sqref>
        </x14:conditionalFormatting>
        <x14:conditionalFormatting xmlns:xm="http://schemas.microsoft.com/office/excel/2006/main">
          <x14:cfRule type="dataBar" id="{51D72C2C-2161-4271-ACB2-897F8E1F68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CK38</xm:sqref>
        </x14:conditionalFormatting>
        <x14:conditionalFormatting xmlns:xm="http://schemas.microsoft.com/office/excel/2006/main">
          <x14:cfRule type="dataBar" id="{E9FFBBF1-54BA-4D3E-A87D-0B2ED3E826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CK55</xm:sqref>
        </x14:conditionalFormatting>
        <x14:conditionalFormatting xmlns:xm="http://schemas.microsoft.com/office/excel/2006/main">
          <x14:cfRule type="dataBar" id="{1458D545-49DB-43AC-B0AC-366ADCCC26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CK40:CK50</xm:sqref>
        </x14:conditionalFormatting>
        <x14:conditionalFormatting xmlns:xm="http://schemas.microsoft.com/office/excel/2006/main">
          <x14:cfRule type="dataBar" id="{2C081498-DE47-4F39-BA55-CB85E92A9E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CK57:CK63</xm:sqref>
        </x14:conditionalFormatting>
        <x14:conditionalFormatting xmlns:xm="http://schemas.microsoft.com/office/excel/2006/main">
          <x14:cfRule type="dataBar" id="{A33B50AC-BD80-4787-A7A3-E5A671F5985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CP4:CP37 CP39 CP56 CP51:CP54 CP64:CP76 CP78:CP118 CP120:CP244</xm:sqref>
        </x14:conditionalFormatting>
        <x14:conditionalFormatting xmlns:xm="http://schemas.microsoft.com/office/excel/2006/main">
          <x14:cfRule type="dataBar" id="{EBCE8A5A-368B-460F-B6D6-1CF77327DD8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CM4:CM37 CM39 CM56 CM51:CM54 CM64:CM76 CM78:CM118 CM120:CM244</xm:sqref>
        </x14:conditionalFormatting>
        <x14:conditionalFormatting xmlns:xm="http://schemas.microsoft.com/office/excel/2006/main">
          <x14:cfRule type="dataBar" id="{2295FD5E-8457-4F77-BE04-3F9BD12A5EE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CL4:CL37 CL39 CL56 CL51:CL54 CL64:CL76 CL78:CL118 CL120:CL244</xm:sqref>
        </x14:conditionalFormatting>
        <x14:conditionalFormatting xmlns:xm="http://schemas.microsoft.com/office/excel/2006/main">
          <x14:cfRule type="dataBar" id="{53C17C25-B7C7-4109-96FB-8E58CFF4142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CN4:CN37 CN39 CN56 CN51:CN54 CN64:CN76 CN78:CN118 CN120:CN244</xm:sqref>
        </x14:conditionalFormatting>
        <x14:conditionalFormatting xmlns:xm="http://schemas.microsoft.com/office/excel/2006/main">
          <x14:cfRule type="dataBar" id="{EF361DEE-624C-4B77-A388-548ADCA841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CO4:CO37 CO39 CO56 CO51:CO54 CO64:CO76 CO78:CO118 CO120:CO244</xm:sqref>
        </x14:conditionalFormatting>
        <x14:conditionalFormatting xmlns:xm="http://schemas.microsoft.com/office/excel/2006/main">
          <x14:cfRule type="dataBar" id="{14496135-9954-4392-A910-D277009A18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CQ4:CQ37 CQ39 CQ56 CQ51:CQ54 CQ64:CQ76 CQ78:CQ118 CQ120:CQ244</xm:sqref>
        </x14:conditionalFormatting>
        <x14:conditionalFormatting xmlns:xm="http://schemas.microsoft.com/office/excel/2006/main">
          <x14:cfRule type="dataBar" id="{80774B40-27A5-4D6A-A9F0-A7B5FE7F4D2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CP38</xm:sqref>
        </x14:conditionalFormatting>
        <x14:conditionalFormatting xmlns:xm="http://schemas.microsoft.com/office/excel/2006/main">
          <x14:cfRule type="dataBar" id="{E05E12DD-47F0-49B4-A974-42F867D95DB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CM38</xm:sqref>
        </x14:conditionalFormatting>
        <x14:conditionalFormatting xmlns:xm="http://schemas.microsoft.com/office/excel/2006/main">
          <x14:cfRule type="dataBar" id="{80807192-7991-4568-85F8-A7A5632318D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CL38</xm:sqref>
        </x14:conditionalFormatting>
        <x14:conditionalFormatting xmlns:xm="http://schemas.microsoft.com/office/excel/2006/main">
          <x14:cfRule type="dataBar" id="{AB577707-0C30-448F-9069-596281F6B57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CN38</xm:sqref>
        </x14:conditionalFormatting>
        <x14:conditionalFormatting xmlns:xm="http://schemas.microsoft.com/office/excel/2006/main">
          <x14:cfRule type="dataBar" id="{1127A7EC-814F-445F-B950-33ED674D79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CO38</xm:sqref>
        </x14:conditionalFormatting>
        <x14:conditionalFormatting xmlns:xm="http://schemas.microsoft.com/office/excel/2006/main">
          <x14:cfRule type="dataBar" id="{ECB04639-F96B-4EFC-B658-E828B13067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CQ38</xm:sqref>
        </x14:conditionalFormatting>
        <x14:conditionalFormatting xmlns:xm="http://schemas.microsoft.com/office/excel/2006/main">
          <x14:cfRule type="dataBar" id="{BCB757D7-81F1-4EA1-94BD-A5CAB3DF850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CP55</xm:sqref>
        </x14:conditionalFormatting>
        <x14:conditionalFormatting xmlns:xm="http://schemas.microsoft.com/office/excel/2006/main">
          <x14:cfRule type="dataBar" id="{5536845D-8866-468C-9C5F-AA222DD146C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CM55</xm:sqref>
        </x14:conditionalFormatting>
        <x14:conditionalFormatting xmlns:xm="http://schemas.microsoft.com/office/excel/2006/main">
          <x14:cfRule type="dataBar" id="{2518720D-92E5-40A7-A507-BBA9238CB0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CL55</xm:sqref>
        </x14:conditionalFormatting>
        <x14:conditionalFormatting xmlns:xm="http://schemas.microsoft.com/office/excel/2006/main">
          <x14:cfRule type="dataBar" id="{3F4EF171-C540-46DD-A699-C1B9AD96574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CN55</xm:sqref>
        </x14:conditionalFormatting>
        <x14:conditionalFormatting xmlns:xm="http://schemas.microsoft.com/office/excel/2006/main">
          <x14:cfRule type="dataBar" id="{37A2B3F0-FD33-40FA-919C-F7D4607D92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CO55</xm:sqref>
        </x14:conditionalFormatting>
        <x14:conditionalFormatting xmlns:xm="http://schemas.microsoft.com/office/excel/2006/main">
          <x14:cfRule type="dataBar" id="{4E59FB99-0E0D-4ABB-8CCE-81C3DC88C1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CQ55</xm:sqref>
        </x14:conditionalFormatting>
        <x14:conditionalFormatting xmlns:xm="http://schemas.microsoft.com/office/excel/2006/main">
          <x14:cfRule type="dataBar" id="{7F325A7B-9D0D-4954-9CCA-D0AAEB6A13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CP40:CP50</xm:sqref>
        </x14:conditionalFormatting>
        <x14:conditionalFormatting xmlns:xm="http://schemas.microsoft.com/office/excel/2006/main">
          <x14:cfRule type="dataBar" id="{CC252FA8-F659-4A19-BFE1-064BBAD6CD9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CM40:CM50</xm:sqref>
        </x14:conditionalFormatting>
        <x14:conditionalFormatting xmlns:xm="http://schemas.microsoft.com/office/excel/2006/main">
          <x14:cfRule type="dataBar" id="{1DA8E40C-136C-419C-9712-BD4C7F4F04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CL40:CL50</xm:sqref>
        </x14:conditionalFormatting>
        <x14:conditionalFormatting xmlns:xm="http://schemas.microsoft.com/office/excel/2006/main">
          <x14:cfRule type="dataBar" id="{3B5C6F48-4657-4F14-9596-28997AA464B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CN40:CN50</xm:sqref>
        </x14:conditionalFormatting>
        <x14:conditionalFormatting xmlns:xm="http://schemas.microsoft.com/office/excel/2006/main">
          <x14:cfRule type="dataBar" id="{B2F773CD-7A1F-41B2-A020-C0C9BA83E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CO40:CO50</xm:sqref>
        </x14:conditionalFormatting>
        <x14:conditionalFormatting xmlns:xm="http://schemas.microsoft.com/office/excel/2006/main">
          <x14:cfRule type="dataBar" id="{18CC8706-4ABA-4E56-A05D-1D089EE93B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CQ40:CQ50</xm:sqref>
        </x14:conditionalFormatting>
        <x14:conditionalFormatting xmlns:xm="http://schemas.microsoft.com/office/excel/2006/main">
          <x14:cfRule type="dataBar" id="{C23A7CE6-3441-4114-BC4B-6EA1952844A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CP57:CP63</xm:sqref>
        </x14:conditionalFormatting>
        <x14:conditionalFormatting xmlns:xm="http://schemas.microsoft.com/office/excel/2006/main">
          <x14:cfRule type="dataBar" id="{0A693118-F874-41ED-8005-7F736A2D26C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CM57:CM63</xm:sqref>
        </x14:conditionalFormatting>
        <x14:conditionalFormatting xmlns:xm="http://schemas.microsoft.com/office/excel/2006/main">
          <x14:cfRule type="dataBar" id="{A3745156-3BE6-4480-89E2-6BF69610C21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CL57:CL63</xm:sqref>
        </x14:conditionalFormatting>
        <x14:conditionalFormatting xmlns:xm="http://schemas.microsoft.com/office/excel/2006/main">
          <x14:cfRule type="dataBar" id="{A96960E1-058E-499D-8460-CB9A1C1C8DF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CN57:CN63</xm:sqref>
        </x14:conditionalFormatting>
        <x14:conditionalFormatting xmlns:xm="http://schemas.microsoft.com/office/excel/2006/main">
          <x14:cfRule type="dataBar" id="{84444E72-7F65-4959-8EA9-21CFA95A3F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CO57:CO63</xm:sqref>
        </x14:conditionalFormatting>
        <x14:conditionalFormatting xmlns:xm="http://schemas.microsoft.com/office/excel/2006/main">
          <x14:cfRule type="dataBar" id="{F006A46E-B82E-494D-B52E-AC8122871E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CQ57:CQ63</xm:sqref>
        </x14:conditionalFormatting>
        <x14:conditionalFormatting xmlns:xm="http://schemas.microsoft.com/office/excel/2006/main">
          <x14:cfRule type="dataBar" id="{BA5A0170-B89F-4656-A617-CB4063E82A0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CR4:CR37 CT4:CT37 CR39 CT39 CR56 CT56 CR51:CR54 CT51:CT54 CR64:CR76 CT64:CT76 CT78:CT118 CR78:CR118 CR120:CR245 CT120:CT245</xm:sqref>
        </x14:conditionalFormatting>
        <x14:conditionalFormatting xmlns:xm="http://schemas.microsoft.com/office/excel/2006/main">
          <x14:cfRule type="dataBar" id="{F468F856-2940-49DD-8527-3F68F1C1E78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CS4:CS37 CS39 CS56 CS51:CS54 CS64:CS76 CS78:CS118 CS120:CS244</xm:sqref>
        </x14:conditionalFormatting>
        <x14:conditionalFormatting xmlns:xm="http://schemas.microsoft.com/office/excel/2006/main">
          <x14:cfRule type="dataBar" id="{2C7B674D-8509-40C3-8B85-939195C1F7D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CR38 CT38</xm:sqref>
        </x14:conditionalFormatting>
        <x14:conditionalFormatting xmlns:xm="http://schemas.microsoft.com/office/excel/2006/main">
          <x14:cfRule type="dataBar" id="{A2B3ECD0-AF32-42FB-A3B7-A2DF702CE8E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CS38</xm:sqref>
        </x14:conditionalFormatting>
        <x14:conditionalFormatting xmlns:xm="http://schemas.microsoft.com/office/excel/2006/main">
          <x14:cfRule type="dataBar" id="{47DC48E5-1739-4DDB-A3FF-A2DDE576775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CR55 CT55</xm:sqref>
        </x14:conditionalFormatting>
        <x14:conditionalFormatting xmlns:xm="http://schemas.microsoft.com/office/excel/2006/main">
          <x14:cfRule type="dataBar" id="{2CB39FB3-9D93-4832-9757-E4DE1D3C0DF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CS55</xm:sqref>
        </x14:conditionalFormatting>
        <x14:conditionalFormatting xmlns:xm="http://schemas.microsoft.com/office/excel/2006/main">
          <x14:cfRule type="dataBar" id="{56A8E577-7F9A-4620-9673-74646D498DD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CR40:CR50 CT40:CT50</xm:sqref>
        </x14:conditionalFormatting>
        <x14:conditionalFormatting xmlns:xm="http://schemas.microsoft.com/office/excel/2006/main">
          <x14:cfRule type="dataBar" id="{65C891D7-1D7D-4F7D-BC8A-25E4E922DDA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CS40:CS50</xm:sqref>
        </x14:conditionalFormatting>
        <x14:conditionalFormatting xmlns:xm="http://schemas.microsoft.com/office/excel/2006/main">
          <x14:cfRule type="dataBar" id="{A0BE6927-527B-492B-92EB-3596B53DA88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CR57:CR63 CT57:CT63</xm:sqref>
        </x14:conditionalFormatting>
        <x14:conditionalFormatting xmlns:xm="http://schemas.microsoft.com/office/excel/2006/main">
          <x14:cfRule type="dataBar" id="{15E4E31F-3504-4F62-BDEC-4E892470F00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CS57:CS63</xm:sqref>
        </x14:conditionalFormatting>
        <x14:conditionalFormatting xmlns:xm="http://schemas.microsoft.com/office/excel/2006/main">
          <x14:cfRule type="dataBar" id="{7B73E7AC-1E5F-4102-9D00-AD5ADC0A092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CU4:CU37 CW4:CW37 CU39 CW39 CU56 CW56 CU51:CU54 CW51:CW54 CU64:CU76 CW64:CW76 CW78:CW118 CU78:CU118 CU120:CU245 CW120:CW245</xm:sqref>
        </x14:conditionalFormatting>
        <x14:conditionalFormatting xmlns:xm="http://schemas.microsoft.com/office/excel/2006/main">
          <x14:cfRule type="dataBar" id="{1B6FC605-0FD2-4CAE-BF5F-A7B6067A7ED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CV4:CV37 CV39 CV56 CV51:CV54 CV64:CV76 CV78:CV118 CV120:CV244</xm:sqref>
        </x14:conditionalFormatting>
        <x14:conditionalFormatting xmlns:xm="http://schemas.microsoft.com/office/excel/2006/main">
          <x14:cfRule type="dataBar" id="{44C50212-63BF-470B-AE53-9C36A4E42EF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CW38 CU38</xm:sqref>
        </x14:conditionalFormatting>
        <x14:conditionalFormatting xmlns:xm="http://schemas.microsoft.com/office/excel/2006/main">
          <x14:cfRule type="dataBar" id="{476C22DF-2763-420C-B145-4FB5F1E20EB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CV38</xm:sqref>
        </x14:conditionalFormatting>
        <x14:conditionalFormatting xmlns:xm="http://schemas.microsoft.com/office/excel/2006/main">
          <x14:cfRule type="dataBar" id="{AE6307D7-4198-4673-937A-50835DB9199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CU55 CW55</xm:sqref>
        </x14:conditionalFormatting>
        <x14:conditionalFormatting xmlns:xm="http://schemas.microsoft.com/office/excel/2006/main">
          <x14:cfRule type="dataBar" id="{EFD45526-C4E0-49AA-8878-0852457354C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CV55</xm:sqref>
        </x14:conditionalFormatting>
        <x14:conditionalFormatting xmlns:xm="http://schemas.microsoft.com/office/excel/2006/main">
          <x14:cfRule type="dataBar" id="{EF38B5AF-7AD3-43F2-B08F-F5A3F81E291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CU40:CU50 CW40:CW50</xm:sqref>
        </x14:conditionalFormatting>
        <x14:conditionalFormatting xmlns:xm="http://schemas.microsoft.com/office/excel/2006/main">
          <x14:cfRule type="dataBar" id="{684FFEDF-57A2-4C14-A26F-D28EFF32CD8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CV40:CV50</xm:sqref>
        </x14:conditionalFormatting>
        <x14:conditionalFormatting xmlns:xm="http://schemas.microsoft.com/office/excel/2006/main">
          <x14:cfRule type="dataBar" id="{D3B2D0DE-EB59-4F8C-ADBF-CDA5BDE4B34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CU57:CU63 CW57:CW63</xm:sqref>
        </x14:conditionalFormatting>
        <x14:conditionalFormatting xmlns:xm="http://schemas.microsoft.com/office/excel/2006/main">
          <x14:cfRule type="dataBar" id="{54DFAA92-B698-4C04-96B0-6AB46C60974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CV57:CV63</xm:sqref>
        </x14:conditionalFormatting>
        <x14:conditionalFormatting xmlns:xm="http://schemas.microsoft.com/office/excel/2006/main">
          <x14:cfRule type="dataBar" id="{8B16BAEC-F954-4B5F-B7A9-10811D1D7B2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CX4:CX37 CX39 CX56 CX51:CX54 CX64:CX76 CX78:CX118 CX120:CX245</xm:sqref>
        </x14:conditionalFormatting>
        <x14:conditionalFormatting xmlns:xm="http://schemas.microsoft.com/office/excel/2006/main">
          <x14:cfRule type="dataBar" id="{BA68DA8F-00DC-4BF7-A667-10E147FDBB2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CY4:CY37 CY39 CY56 CY51:CY54 CY64:CY76 CY78:CY118 CY120:CY244</xm:sqref>
        </x14:conditionalFormatting>
        <x14:conditionalFormatting xmlns:xm="http://schemas.microsoft.com/office/excel/2006/main">
          <x14:cfRule type="dataBar" id="{E6495455-2E73-493E-8032-A92C7E117B9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CX38</xm:sqref>
        </x14:conditionalFormatting>
        <x14:conditionalFormatting xmlns:xm="http://schemas.microsoft.com/office/excel/2006/main">
          <x14:cfRule type="dataBar" id="{4CD888DD-1420-4F40-A757-5FB8BEF0A7B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CY38</xm:sqref>
        </x14:conditionalFormatting>
        <x14:conditionalFormatting xmlns:xm="http://schemas.microsoft.com/office/excel/2006/main">
          <x14:cfRule type="dataBar" id="{FB591BEA-55E1-43CE-8AC9-44836A2DE14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CX55</xm:sqref>
        </x14:conditionalFormatting>
        <x14:conditionalFormatting xmlns:xm="http://schemas.microsoft.com/office/excel/2006/main">
          <x14:cfRule type="dataBar" id="{E43CF413-C027-4C08-92D9-43CE2B123BC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CY55</xm:sqref>
        </x14:conditionalFormatting>
        <x14:conditionalFormatting xmlns:xm="http://schemas.microsoft.com/office/excel/2006/main">
          <x14:cfRule type="dataBar" id="{C3CB7047-9C02-481F-B3E6-73EDC26F232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CX40:CX50</xm:sqref>
        </x14:conditionalFormatting>
        <x14:conditionalFormatting xmlns:xm="http://schemas.microsoft.com/office/excel/2006/main">
          <x14:cfRule type="dataBar" id="{E15CBBC1-2E6B-4434-81A4-F777C39548D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CY40:CY50</xm:sqref>
        </x14:conditionalFormatting>
        <x14:conditionalFormatting xmlns:xm="http://schemas.microsoft.com/office/excel/2006/main">
          <x14:cfRule type="dataBar" id="{0766C1AE-4108-4C11-B5F8-C8023F9644E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CX57:CX63</xm:sqref>
        </x14:conditionalFormatting>
        <x14:conditionalFormatting xmlns:xm="http://schemas.microsoft.com/office/excel/2006/main">
          <x14:cfRule type="dataBar" id="{D72517A7-E4BD-4A94-8303-48024C8D889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CY57:CY63</xm:sqref>
        </x14:conditionalFormatting>
        <x14:conditionalFormatting xmlns:xm="http://schemas.microsoft.com/office/excel/2006/main">
          <x14:cfRule type="dataBar" id="{E157D8DC-4D9C-4D8D-9D6D-33AF2C8DDE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CZ4:CZ37 CZ39 CZ56 CZ51:CZ54 CZ64:CZ76 CZ78:CZ118 CZ120:CZ244</xm:sqref>
        </x14:conditionalFormatting>
        <x14:conditionalFormatting xmlns:xm="http://schemas.microsoft.com/office/excel/2006/main">
          <x14:cfRule type="dataBar" id="{E7ABA75F-90EF-4267-B47D-50CF392ED4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CZ38</xm:sqref>
        </x14:conditionalFormatting>
        <x14:conditionalFormatting xmlns:xm="http://schemas.microsoft.com/office/excel/2006/main">
          <x14:cfRule type="dataBar" id="{7B047AEF-10BD-473F-898B-FFFB730FDC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CZ55</xm:sqref>
        </x14:conditionalFormatting>
        <x14:conditionalFormatting xmlns:xm="http://schemas.microsoft.com/office/excel/2006/main">
          <x14:cfRule type="dataBar" id="{324E7B78-EF75-474E-9549-A4C2190778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CZ40:CZ50</xm:sqref>
        </x14:conditionalFormatting>
        <x14:conditionalFormatting xmlns:xm="http://schemas.microsoft.com/office/excel/2006/main">
          <x14:cfRule type="dataBar" id="{9756FE55-4421-439F-A73A-EAA9FB608B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CZ57:CZ63</xm:sqref>
        </x14:conditionalFormatting>
        <x14:conditionalFormatting xmlns:xm="http://schemas.microsoft.com/office/excel/2006/main">
          <x14:cfRule type="dataBar" id="{E4C93B10-05E8-4781-B638-DED3633729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DA4:DA37 DA39 DA56 DA51:DA54 DA64:DA76 DA78:DA118 DA120:DA244</xm:sqref>
        </x14:conditionalFormatting>
        <x14:conditionalFormatting xmlns:xm="http://schemas.microsoft.com/office/excel/2006/main">
          <x14:cfRule type="dataBar" id="{A0B63D24-28F4-47EA-87A5-6CA630D363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DA38</xm:sqref>
        </x14:conditionalFormatting>
        <x14:conditionalFormatting xmlns:xm="http://schemas.microsoft.com/office/excel/2006/main">
          <x14:cfRule type="dataBar" id="{C41CEE47-94FC-48A8-981F-F796D964F9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DA55</xm:sqref>
        </x14:conditionalFormatting>
        <x14:conditionalFormatting xmlns:xm="http://schemas.microsoft.com/office/excel/2006/main">
          <x14:cfRule type="dataBar" id="{BDFC0195-17C1-49E8-B34D-FDE527BA69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DA40:DA50</xm:sqref>
        </x14:conditionalFormatting>
        <x14:conditionalFormatting xmlns:xm="http://schemas.microsoft.com/office/excel/2006/main">
          <x14:cfRule type="dataBar" id="{EA24B93B-34E8-49A6-89D3-7ADD9F7FA8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DA57:DA63</xm:sqref>
        </x14:conditionalFormatting>
        <x14:conditionalFormatting xmlns:xm="http://schemas.microsoft.com/office/excel/2006/main">
          <x14:cfRule type="dataBar" id="{603F21C9-CFE9-4BED-AEF6-644F7EA327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DB4:DB37 DB39 DB56 DB51:DB54 DB64:DB76 DB78:DB118 DB120:DB244</xm:sqref>
        </x14:conditionalFormatting>
        <x14:conditionalFormatting xmlns:xm="http://schemas.microsoft.com/office/excel/2006/main">
          <x14:cfRule type="dataBar" id="{7D5507CF-6201-4298-A5D6-202B96188C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DB38</xm:sqref>
        </x14:conditionalFormatting>
        <x14:conditionalFormatting xmlns:xm="http://schemas.microsoft.com/office/excel/2006/main">
          <x14:cfRule type="dataBar" id="{73406452-EC33-49D5-9EF6-66C034A968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DB55</xm:sqref>
        </x14:conditionalFormatting>
        <x14:conditionalFormatting xmlns:xm="http://schemas.microsoft.com/office/excel/2006/main">
          <x14:cfRule type="dataBar" id="{EC6488DB-3B39-4D76-B525-41DE182974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DB40:DB50</xm:sqref>
        </x14:conditionalFormatting>
        <x14:conditionalFormatting xmlns:xm="http://schemas.microsoft.com/office/excel/2006/main">
          <x14:cfRule type="dataBar" id="{3E3C986E-4E48-4F8D-A280-CE6C263D25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DB57:DB63</xm:sqref>
        </x14:conditionalFormatting>
        <x14:conditionalFormatting xmlns:xm="http://schemas.microsoft.com/office/excel/2006/main">
          <x14:cfRule type="dataBar" id="{A3474D76-9753-4BCE-B8F1-5C2481EABF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DC4:DC37 DC39 DC56 DC51:DC54 DC64:DC76 DC78:DC118 DC120:DC244</xm:sqref>
        </x14:conditionalFormatting>
        <x14:conditionalFormatting xmlns:xm="http://schemas.microsoft.com/office/excel/2006/main">
          <x14:cfRule type="dataBar" id="{E4AF3F1E-53BF-4EDB-85B1-182D424E9B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DC38</xm:sqref>
        </x14:conditionalFormatting>
        <x14:conditionalFormatting xmlns:xm="http://schemas.microsoft.com/office/excel/2006/main">
          <x14:cfRule type="dataBar" id="{914AABB4-29A4-4C68-98E5-84D589EE03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DC55</xm:sqref>
        </x14:conditionalFormatting>
        <x14:conditionalFormatting xmlns:xm="http://schemas.microsoft.com/office/excel/2006/main">
          <x14:cfRule type="dataBar" id="{9B295909-9E82-4C01-BB8B-E6DCF7CF9A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DC40:DC50</xm:sqref>
        </x14:conditionalFormatting>
        <x14:conditionalFormatting xmlns:xm="http://schemas.microsoft.com/office/excel/2006/main">
          <x14:cfRule type="dataBar" id="{54C052A7-B991-41FF-8BF2-19D7D7C9821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DC57:DC63</xm:sqref>
        </x14:conditionalFormatting>
        <x14:conditionalFormatting xmlns:xm="http://schemas.microsoft.com/office/excel/2006/main">
          <x14:cfRule type="dataBar" id="{9BC3BF52-46E6-4348-89A5-6AF5C72EB1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DD4:DD37 DD39 DD56 DD51:DD54 DD64:DD76 DD78:DD118 DD120:DD244</xm:sqref>
        </x14:conditionalFormatting>
        <x14:conditionalFormatting xmlns:xm="http://schemas.microsoft.com/office/excel/2006/main">
          <x14:cfRule type="dataBar" id="{BB7F018E-27C3-40B5-BFD2-7501C84484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DD38</xm:sqref>
        </x14:conditionalFormatting>
        <x14:conditionalFormatting xmlns:xm="http://schemas.microsoft.com/office/excel/2006/main">
          <x14:cfRule type="dataBar" id="{C31EE135-B82A-4F5F-A5D6-9CA11AF80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DD55</xm:sqref>
        </x14:conditionalFormatting>
        <x14:conditionalFormatting xmlns:xm="http://schemas.microsoft.com/office/excel/2006/main">
          <x14:cfRule type="dataBar" id="{0E33754D-7812-4B4A-B566-97DB6E1D79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DD40:DD50</xm:sqref>
        </x14:conditionalFormatting>
        <x14:conditionalFormatting xmlns:xm="http://schemas.microsoft.com/office/excel/2006/main">
          <x14:cfRule type="dataBar" id="{BFF269FD-BAE3-4D3D-B7AD-7243580DC7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DD57:DD63</xm:sqref>
        </x14:conditionalFormatting>
        <x14:conditionalFormatting xmlns:xm="http://schemas.microsoft.com/office/excel/2006/main">
          <x14:cfRule type="dataBar" id="{E01CB04C-2D27-48B5-AD73-0F82D68A18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DE4:DE37 DE39 DE56 DE51:DE54 DE64:DE76 DE78:DE118 DE120:DE244</xm:sqref>
        </x14:conditionalFormatting>
        <x14:conditionalFormatting xmlns:xm="http://schemas.microsoft.com/office/excel/2006/main">
          <x14:cfRule type="dataBar" id="{55874D49-E9EF-4412-85EF-AD32DB4679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DE38</xm:sqref>
        </x14:conditionalFormatting>
        <x14:conditionalFormatting xmlns:xm="http://schemas.microsoft.com/office/excel/2006/main">
          <x14:cfRule type="dataBar" id="{71B0DF8D-7E32-4576-AB42-28B9A4B643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DE55</xm:sqref>
        </x14:conditionalFormatting>
        <x14:conditionalFormatting xmlns:xm="http://schemas.microsoft.com/office/excel/2006/main">
          <x14:cfRule type="dataBar" id="{B7DD27D6-4EFF-4794-80B6-746B08E2D7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DE40:DE50</xm:sqref>
        </x14:conditionalFormatting>
        <x14:conditionalFormatting xmlns:xm="http://schemas.microsoft.com/office/excel/2006/main">
          <x14:cfRule type="dataBar" id="{54BBD8E7-5C8B-462A-AA79-37EA9CB169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DE57:DE63</xm:sqref>
        </x14:conditionalFormatting>
        <x14:conditionalFormatting xmlns:xm="http://schemas.microsoft.com/office/excel/2006/main">
          <x14:cfRule type="dataBar" id="{1C49CE13-CBDA-49E3-9B5A-D817DFB799C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DF4:DF37 DF39 DF56 DF51:DF54 DF64:DF76 DF78:DF118 DF120:DF245</xm:sqref>
        </x14:conditionalFormatting>
        <x14:conditionalFormatting xmlns:xm="http://schemas.microsoft.com/office/excel/2006/main">
          <x14:cfRule type="dataBar" id="{B15FE442-FA89-4608-8DFA-73C717A4948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DK4:DK37 DK39 DK56 DK51:DK54 DK64:DK76 DK78:DK118 DK120:DK244</xm:sqref>
        </x14:conditionalFormatting>
        <x14:conditionalFormatting xmlns:xm="http://schemas.microsoft.com/office/excel/2006/main">
          <x14:cfRule type="dataBar" id="{66CE8FC4-9C35-495A-B184-5CA71FD2D16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DF38</xm:sqref>
        </x14:conditionalFormatting>
        <x14:conditionalFormatting xmlns:xm="http://schemas.microsoft.com/office/excel/2006/main">
          <x14:cfRule type="dataBar" id="{7C93A98F-0E2C-4570-96B1-B2492565D7F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DK38</xm:sqref>
        </x14:conditionalFormatting>
        <x14:conditionalFormatting xmlns:xm="http://schemas.microsoft.com/office/excel/2006/main">
          <x14:cfRule type="dataBar" id="{EA74DFBD-D860-445E-91D3-06DF26CC018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DF55</xm:sqref>
        </x14:conditionalFormatting>
        <x14:conditionalFormatting xmlns:xm="http://schemas.microsoft.com/office/excel/2006/main">
          <x14:cfRule type="dataBar" id="{408C61EF-3D35-41F5-9B59-B8B5D6B650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DK55</xm:sqref>
        </x14:conditionalFormatting>
        <x14:conditionalFormatting xmlns:xm="http://schemas.microsoft.com/office/excel/2006/main">
          <x14:cfRule type="dataBar" id="{ABEECE11-F812-4C18-A284-A6FCBABDCE5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DF40:DF50</xm:sqref>
        </x14:conditionalFormatting>
        <x14:conditionalFormatting xmlns:xm="http://schemas.microsoft.com/office/excel/2006/main">
          <x14:cfRule type="dataBar" id="{B17C280D-DCEA-4CC4-AFED-E125C0F8333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DK40:DK50</xm:sqref>
        </x14:conditionalFormatting>
        <x14:conditionalFormatting xmlns:xm="http://schemas.microsoft.com/office/excel/2006/main">
          <x14:cfRule type="dataBar" id="{1B78CA1F-100C-4F6F-856D-57A5AA605E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DF57:DF63</xm:sqref>
        </x14:conditionalFormatting>
        <x14:conditionalFormatting xmlns:xm="http://schemas.microsoft.com/office/excel/2006/main">
          <x14:cfRule type="dataBar" id="{0A39AB92-01BA-4D06-84AE-AA8FFFAA9E4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DK57:DK63</xm:sqref>
        </x14:conditionalFormatting>
        <x14:conditionalFormatting xmlns:xm="http://schemas.microsoft.com/office/excel/2006/main">
          <x14:cfRule type="dataBar" id="{2E3A7E5E-3977-4E0F-82BE-334AA3E2A57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DL4:DL37 DN4:DN37 DL39 DN39 DL56 DN56 DL51:DL54 DN51:DN54 DL64:DL76 DN64:DN76 DN78:DN118 DL78:DL118 DL120:DL245 DN120:DN245</xm:sqref>
        </x14:conditionalFormatting>
        <x14:conditionalFormatting xmlns:xm="http://schemas.microsoft.com/office/excel/2006/main">
          <x14:cfRule type="dataBar" id="{9C686E3B-B133-44C4-B8F7-E10AB07CAB3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DM4:DM37 DM39 DM56 DM51:DM54 DM64:DM76 DM78:DM118 DM120:DM244</xm:sqref>
        </x14:conditionalFormatting>
        <x14:conditionalFormatting xmlns:xm="http://schemas.microsoft.com/office/excel/2006/main">
          <x14:cfRule type="dataBar" id="{F403EEA8-F911-40D6-8BED-940AC27DEDE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DL38 DN38</xm:sqref>
        </x14:conditionalFormatting>
        <x14:conditionalFormatting xmlns:xm="http://schemas.microsoft.com/office/excel/2006/main">
          <x14:cfRule type="dataBar" id="{3385A7D2-58E2-4CFA-8B7F-74714D7C5FC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DM38</xm:sqref>
        </x14:conditionalFormatting>
        <x14:conditionalFormatting xmlns:xm="http://schemas.microsoft.com/office/excel/2006/main">
          <x14:cfRule type="dataBar" id="{3CACAB91-C065-4A5C-9948-F090BFA4E1E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DL55 DN55</xm:sqref>
        </x14:conditionalFormatting>
        <x14:conditionalFormatting xmlns:xm="http://schemas.microsoft.com/office/excel/2006/main">
          <x14:cfRule type="dataBar" id="{2C228E55-14EB-499D-80B3-1F2D41A98E3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DM55</xm:sqref>
        </x14:conditionalFormatting>
        <x14:conditionalFormatting xmlns:xm="http://schemas.microsoft.com/office/excel/2006/main">
          <x14:cfRule type="dataBar" id="{ED2E5406-E8A5-4344-9AD5-50D4B425330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DL40:DL50 DN40:DN50</xm:sqref>
        </x14:conditionalFormatting>
        <x14:conditionalFormatting xmlns:xm="http://schemas.microsoft.com/office/excel/2006/main">
          <x14:cfRule type="dataBar" id="{958058F5-9C01-46AD-9B3A-212509CCA12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DM40:DM50</xm:sqref>
        </x14:conditionalFormatting>
        <x14:conditionalFormatting xmlns:xm="http://schemas.microsoft.com/office/excel/2006/main">
          <x14:cfRule type="dataBar" id="{9C11A8A9-7DC5-4EEA-9509-782353339A5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DL57:DL63 DN57:DN63</xm:sqref>
        </x14:conditionalFormatting>
        <x14:conditionalFormatting xmlns:xm="http://schemas.microsoft.com/office/excel/2006/main">
          <x14:cfRule type="dataBar" id="{9052F58D-B492-4CF5-8F25-A05A7CD4D77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DM57:DM63</xm:sqref>
        </x14:conditionalFormatting>
        <x14:conditionalFormatting xmlns:xm="http://schemas.microsoft.com/office/excel/2006/main">
          <x14:cfRule type="dataBar" id="{CA9519EA-5BE2-4998-B077-6C7F43653C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BE4:BE37 BE39 BE56 BE51:BE54 BE64:BE76 BE78:BE118 BE120:BE244</xm:sqref>
        </x14:conditionalFormatting>
        <x14:conditionalFormatting xmlns:xm="http://schemas.microsoft.com/office/excel/2006/main">
          <x14:cfRule type="dataBar" id="{C0EE5048-D8BC-4139-9E6D-BB398AA7CEF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BE38</xm:sqref>
        </x14:conditionalFormatting>
        <x14:conditionalFormatting xmlns:xm="http://schemas.microsoft.com/office/excel/2006/main">
          <x14:cfRule type="dataBar" id="{FFF57E06-4C14-44D8-AE09-8F165C53796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BE55</xm:sqref>
        </x14:conditionalFormatting>
        <x14:conditionalFormatting xmlns:xm="http://schemas.microsoft.com/office/excel/2006/main">
          <x14:cfRule type="dataBar" id="{92AFE841-69B0-4711-95C0-1F30FF3ED7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BE40:BE50</xm:sqref>
        </x14:conditionalFormatting>
        <x14:conditionalFormatting xmlns:xm="http://schemas.microsoft.com/office/excel/2006/main">
          <x14:cfRule type="dataBar" id="{61462CF5-8D31-4718-9F92-9687F7F9F3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BE57:BE63</xm:sqref>
        </x14:conditionalFormatting>
        <x14:conditionalFormatting xmlns:xm="http://schemas.microsoft.com/office/excel/2006/main">
          <x14:cfRule type="dataBar" id="{024FA8BD-FDFF-4D07-B840-96DD659C97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BD4:BD37 BD39 BD56 BD51:BD54 BD64:BD76 BD78:BD118 BD120:BD244</xm:sqref>
        </x14:conditionalFormatting>
        <x14:conditionalFormatting xmlns:xm="http://schemas.microsoft.com/office/excel/2006/main">
          <x14:cfRule type="dataBar" id="{10425808-FE0C-446A-9BEE-1345A521B59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BD38</xm:sqref>
        </x14:conditionalFormatting>
        <x14:conditionalFormatting xmlns:xm="http://schemas.microsoft.com/office/excel/2006/main">
          <x14:cfRule type="dataBar" id="{256FF10E-35A9-4ADD-A786-7590ABE75F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BD55</xm:sqref>
        </x14:conditionalFormatting>
        <x14:conditionalFormatting xmlns:xm="http://schemas.microsoft.com/office/excel/2006/main">
          <x14:cfRule type="dataBar" id="{C238A690-81D8-46D3-86B4-3C0B59446B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BD40:BD50</xm:sqref>
        </x14:conditionalFormatting>
        <x14:conditionalFormatting xmlns:xm="http://schemas.microsoft.com/office/excel/2006/main">
          <x14:cfRule type="dataBar" id="{70EF0D56-4564-4454-B2CE-F722ABCB88D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BD57:BD63</xm:sqref>
        </x14:conditionalFormatting>
        <x14:conditionalFormatting xmlns:xm="http://schemas.microsoft.com/office/excel/2006/main">
          <x14:cfRule type="dataBar" id="{500E040E-206F-4288-B5EF-66A49A53AC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DG4:DG37 DG39 DG56 DG51:DG54 DG64:DG76 DG78:DG118 DG120:DG244</xm:sqref>
        </x14:conditionalFormatting>
        <x14:conditionalFormatting xmlns:xm="http://schemas.microsoft.com/office/excel/2006/main">
          <x14:cfRule type="dataBar" id="{7585B147-D978-4820-B44C-69B2222E48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DG38</xm:sqref>
        </x14:conditionalFormatting>
        <x14:conditionalFormatting xmlns:xm="http://schemas.microsoft.com/office/excel/2006/main">
          <x14:cfRule type="dataBar" id="{7C31D6AC-26ED-4EEB-AE6A-B1A435E635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DG55</xm:sqref>
        </x14:conditionalFormatting>
        <x14:conditionalFormatting xmlns:xm="http://schemas.microsoft.com/office/excel/2006/main">
          <x14:cfRule type="dataBar" id="{A00AA7AC-E4D9-4C96-B8CA-762FDBF785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DG40:DG50</xm:sqref>
        </x14:conditionalFormatting>
        <x14:conditionalFormatting xmlns:xm="http://schemas.microsoft.com/office/excel/2006/main">
          <x14:cfRule type="dataBar" id="{482920B4-DBFB-486E-BA1B-995F02A9E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DG57:DG63</xm:sqref>
        </x14:conditionalFormatting>
        <x14:conditionalFormatting xmlns:xm="http://schemas.microsoft.com/office/excel/2006/main">
          <x14:cfRule type="dataBar" id="{9DE53BB4-8609-47DE-8E44-DAD5AC93F35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DH4:DH37 DH39 DH56 DH51:DH54 DH64:DH76 DH78:DH118 DH120:DH245</xm:sqref>
        </x14:conditionalFormatting>
        <x14:conditionalFormatting xmlns:xm="http://schemas.microsoft.com/office/excel/2006/main">
          <x14:cfRule type="dataBar" id="{E8A2A971-0AA7-4F41-8F1F-4C7A83B4C25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DH38</xm:sqref>
        </x14:conditionalFormatting>
        <x14:conditionalFormatting xmlns:xm="http://schemas.microsoft.com/office/excel/2006/main">
          <x14:cfRule type="dataBar" id="{6212AC32-7654-4F4F-820D-CE9033217C4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DH55</xm:sqref>
        </x14:conditionalFormatting>
        <x14:conditionalFormatting xmlns:xm="http://schemas.microsoft.com/office/excel/2006/main">
          <x14:cfRule type="dataBar" id="{692FA965-FDFE-4282-B246-E0866AE70AF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DH40:DH50</xm:sqref>
        </x14:conditionalFormatting>
        <x14:conditionalFormatting xmlns:xm="http://schemas.microsoft.com/office/excel/2006/main">
          <x14:cfRule type="dataBar" id="{63696D2C-F777-489E-B1BE-51E212A0705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DH57:DH63</xm:sqref>
        </x14:conditionalFormatting>
        <x14:conditionalFormatting xmlns:xm="http://schemas.microsoft.com/office/excel/2006/main">
          <x14:cfRule type="dataBar" id="{6683CAD4-63E0-41F8-A330-73183C67C7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DI4:DI37 DI39 DI56 DI51:DI54 DI64:DI76 DI78:DI118 DI120:DI244</xm:sqref>
        </x14:conditionalFormatting>
        <x14:conditionalFormatting xmlns:xm="http://schemas.microsoft.com/office/excel/2006/main">
          <x14:cfRule type="dataBar" id="{F2750985-F783-47BF-A57C-FC8238AD06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DI38</xm:sqref>
        </x14:conditionalFormatting>
        <x14:conditionalFormatting xmlns:xm="http://schemas.microsoft.com/office/excel/2006/main">
          <x14:cfRule type="dataBar" id="{CE3DCEC3-3254-44EA-B8C6-F9527FC397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DI55</xm:sqref>
        </x14:conditionalFormatting>
        <x14:conditionalFormatting xmlns:xm="http://schemas.microsoft.com/office/excel/2006/main">
          <x14:cfRule type="dataBar" id="{AC398FFF-E8A7-420C-86D0-173B2D2024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DI40:DI50</xm:sqref>
        </x14:conditionalFormatting>
        <x14:conditionalFormatting xmlns:xm="http://schemas.microsoft.com/office/excel/2006/main">
          <x14:cfRule type="dataBar" id="{BA820CD0-7882-4538-9D4E-B206C4A3E1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DI57:DI63</xm:sqref>
        </x14:conditionalFormatting>
        <x14:conditionalFormatting xmlns:xm="http://schemas.microsoft.com/office/excel/2006/main">
          <x14:cfRule type="dataBar" id="{43A7E5A9-71C3-46E6-BE8F-74E492D05D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DJ4:DJ37 DJ39 DJ56 DJ51:DJ54 DJ64:DJ76 DJ78:DJ118 DJ120:DJ244</xm:sqref>
        </x14:conditionalFormatting>
        <x14:conditionalFormatting xmlns:xm="http://schemas.microsoft.com/office/excel/2006/main">
          <x14:cfRule type="dataBar" id="{C8833D24-B4E4-4249-9241-192D5C0B9D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DJ38</xm:sqref>
        </x14:conditionalFormatting>
        <x14:conditionalFormatting xmlns:xm="http://schemas.microsoft.com/office/excel/2006/main">
          <x14:cfRule type="dataBar" id="{7E415FFA-C887-49B1-9643-EE04B41235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DJ55</xm:sqref>
        </x14:conditionalFormatting>
        <x14:conditionalFormatting xmlns:xm="http://schemas.microsoft.com/office/excel/2006/main">
          <x14:cfRule type="dataBar" id="{396A6304-FBEC-49F6-98D9-917835B0CC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DJ40:DJ50</xm:sqref>
        </x14:conditionalFormatting>
        <x14:conditionalFormatting xmlns:xm="http://schemas.microsoft.com/office/excel/2006/main">
          <x14:cfRule type="dataBar" id="{DC657F0A-C3B8-4DDE-B2B8-F33DE08896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DJ57:DJ63</xm:sqref>
        </x14:conditionalFormatting>
        <x14:conditionalFormatting xmlns:xm="http://schemas.microsoft.com/office/excel/2006/main">
          <x14:cfRule type="dataBar" id="{D316707F-D6AB-418C-8CB5-967687E18C6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F77</xm:sqref>
        </x14:conditionalFormatting>
        <x14:conditionalFormatting xmlns:xm="http://schemas.microsoft.com/office/excel/2006/main">
          <x14:cfRule type="dataBar" id="{65A5AE39-9602-4653-901B-C9A2FB02E78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G77</xm:sqref>
        </x14:conditionalFormatting>
        <x14:conditionalFormatting xmlns:xm="http://schemas.microsoft.com/office/excel/2006/main">
          <x14:cfRule type="dataBar" id="{5DB7AC36-620C-4185-B3A4-AAFCA5FAB4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H77</xm:sqref>
        </x14:conditionalFormatting>
        <x14:conditionalFormatting xmlns:xm="http://schemas.microsoft.com/office/excel/2006/main">
          <x14:cfRule type="dataBar" id="{C6645347-0682-46EE-98EF-BFC853D80E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I77</xm:sqref>
        </x14:conditionalFormatting>
        <x14:conditionalFormatting xmlns:xm="http://schemas.microsoft.com/office/excel/2006/main">
          <x14:cfRule type="dataBar" id="{E10C1C7C-FA5B-439D-83CD-6AE0699728B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J77</xm:sqref>
        </x14:conditionalFormatting>
        <x14:conditionalFormatting xmlns:xm="http://schemas.microsoft.com/office/excel/2006/main">
          <x14:cfRule type="dataBar" id="{BBA5ABAC-9C21-49CA-83D3-18A24ED770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K77</xm:sqref>
        </x14:conditionalFormatting>
        <x14:conditionalFormatting xmlns:xm="http://schemas.microsoft.com/office/excel/2006/main">
          <x14:cfRule type="dataBar" id="{571267DF-A3EE-4D1A-A9BA-AAD4E4487F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L77</xm:sqref>
        </x14:conditionalFormatting>
        <x14:conditionalFormatting xmlns:xm="http://schemas.microsoft.com/office/excel/2006/main">
          <x14:cfRule type="dataBar" id="{E1282409-2F96-413A-AE1F-835398174E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M77</xm:sqref>
        </x14:conditionalFormatting>
        <x14:conditionalFormatting xmlns:xm="http://schemas.microsoft.com/office/excel/2006/main">
          <x14:cfRule type="dataBar" id="{CE473C4E-1C9F-4637-9C2B-6BB594D2BA3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N77</xm:sqref>
        </x14:conditionalFormatting>
        <x14:conditionalFormatting xmlns:xm="http://schemas.microsoft.com/office/excel/2006/main">
          <x14:cfRule type="dataBar" id="{F0E09850-87C2-4E84-A1AB-D92CD15EC6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O77</xm:sqref>
        </x14:conditionalFormatting>
        <x14:conditionalFormatting xmlns:xm="http://schemas.microsoft.com/office/excel/2006/main">
          <x14:cfRule type="dataBar" id="{F818E284-1723-4D84-B35D-CFC5916A00B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P77</xm:sqref>
        </x14:conditionalFormatting>
        <x14:conditionalFormatting xmlns:xm="http://schemas.microsoft.com/office/excel/2006/main">
          <x14:cfRule type="dataBar" id="{F0FF1251-B19A-4E35-9770-4CDCAAFC722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Q77</xm:sqref>
        </x14:conditionalFormatting>
        <x14:conditionalFormatting xmlns:xm="http://schemas.microsoft.com/office/excel/2006/main">
          <x14:cfRule type="dataBar" id="{7C756CDD-9E84-4AD2-91BE-71AA6D55A73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R77</xm:sqref>
        </x14:conditionalFormatting>
        <x14:conditionalFormatting xmlns:xm="http://schemas.microsoft.com/office/excel/2006/main">
          <x14:cfRule type="dataBar" id="{B0D55A30-2137-4563-A9DC-6C26C647AB1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S77</xm:sqref>
        </x14:conditionalFormatting>
        <x14:conditionalFormatting xmlns:xm="http://schemas.microsoft.com/office/excel/2006/main">
          <x14:cfRule type="dataBar" id="{346B66D6-3525-4DFB-AB62-39F99DB42E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T77</xm:sqref>
        </x14:conditionalFormatting>
        <x14:conditionalFormatting xmlns:xm="http://schemas.microsoft.com/office/excel/2006/main">
          <x14:cfRule type="dataBar" id="{E8CA9D19-DE2B-417C-A4AE-7F3F525462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U77</xm:sqref>
        </x14:conditionalFormatting>
        <x14:conditionalFormatting xmlns:xm="http://schemas.microsoft.com/office/excel/2006/main">
          <x14:cfRule type="dataBar" id="{37194894-F736-416A-A05C-34D12F5369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V77</xm:sqref>
        </x14:conditionalFormatting>
        <x14:conditionalFormatting xmlns:xm="http://schemas.microsoft.com/office/excel/2006/main">
          <x14:cfRule type="dataBar" id="{6DE498B2-8615-4578-ADC8-0B5AD80814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W77</xm:sqref>
        </x14:conditionalFormatting>
        <x14:conditionalFormatting xmlns:xm="http://schemas.microsoft.com/office/excel/2006/main">
          <x14:cfRule type="dataBar" id="{0979F25D-4196-4883-A26E-F5BAFBCF36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X77</xm:sqref>
        </x14:conditionalFormatting>
        <x14:conditionalFormatting xmlns:xm="http://schemas.microsoft.com/office/excel/2006/main">
          <x14:cfRule type="dataBar" id="{BD54D261-0F64-4D35-A53B-8B34A26786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Y77</xm:sqref>
        </x14:conditionalFormatting>
        <x14:conditionalFormatting xmlns:xm="http://schemas.microsoft.com/office/excel/2006/main">
          <x14:cfRule type="dataBar" id="{0A050549-8D3B-4A83-A981-8F17C02941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Z77</xm:sqref>
        </x14:conditionalFormatting>
        <x14:conditionalFormatting xmlns:xm="http://schemas.microsoft.com/office/excel/2006/main">
          <x14:cfRule type="dataBar" id="{F3EB8571-8C74-4987-A74D-F8D2ACF333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AA77</xm:sqref>
        </x14:conditionalFormatting>
        <x14:conditionalFormatting xmlns:xm="http://schemas.microsoft.com/office/excel/2006/main">
          <x14:cfRule type="dataBar" id="{2380B559-84AA-4F0A-B4E2-D85A00D0FD3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AB77</xm:sqref>
        </x14:conditionalFormatting>
        <x14:conditionalFormatting xmlns:xm="http://schemas.microsoft.com/office/excel/2006/main">
          <x14:cfRule type="dataBar" id="{53B0FD40-5570-41A3-9EAD-B78581B7D98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AC77</xm:sqref>
        </x14:conditionalFormatting>
        <x14:conditionalFormatting xmlns:xm="http://schemas.microsoft.com/office/excel/2006/main">
          <x14:cfRule type="dataBar" id="{56882FA5-1F32-4CD4-9393-4795922CC9E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AD77</xm:sqref>
        </x14:conditionalFormatting>
        <x14:conditionalFormatting xmlns:xm="http://schemas.microsoft.com/office/excel/2006/main">
          <x14:cfRule type="dataBar" id="{A6080A0B-C184-4896-B705-987117D81A7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AE77</xm:sqref>
        </x14:conditionalFormatting>
        <x14:conditionalFormatting xmlns:xm="http://schemas.microsoft.com/office/excel/2006/main">
          <x14:cfRule type="dataBar" id="{7950314F-3864-4204-8C55-97F7AF19F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AS77</xm:sqref>
        </x14:conditionalFormatting>
        <x14:conditionalFormatting xmlns:xm="http://schemas.microsoft.com/office/excel/2006/main">
          <x14:cfRule type="dataBar" id="{6444F9ED-56FE-4E22-B02A-97831FC4FF9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AP77</xm:sqref>
        </x14:conditionalFormatting>
        <x14:conditionalFormatting xmlns:xm="http://schemas.microsoft.com/office/excel/2006/main">
          <x14:cfRule type="dataBar" id="{2739290E-7997-464F-B49F-6C7F20C312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AF77</xm:sqref>
        </x14:conditionalFormatting>
        <x14:conditionalFormatting xmlns:xm="http://schemas.microsoft.com/office/excel/2006/main">
          <x14:cfRule type="dataBar" id="{46284ACC-D423-4A73-9838-B577DCA0219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AG77</xm:sqref>
        </x14:conditionalFormatting>
        <x14:conditionalFormatting xmlns:xm="http://schemas.microsoft.com/office/excel/2006/main">
          <x14:cfRule type="dataBar" id="{7806794B-1C3C-4BEB-B2DB-8CB6B329629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AH77</xm:sqref>
        </x14:conditionalFormatting>
        <x14:conditionalFormatting xmlns:xm="http://schemas.microsoft.com/office/excel/2006/main">
          <x14:cfRule type="dataBar" id="{B638CB01-3A7F-434D-B1DE-18076958437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AI77</xm:sqref>
        </x14:conditionalFormatting>
        <x14:conditionalFormatting xmlns:xm="http://schemas.microsoft.com/office/excel/2006/main">
          <x14:cfRule type="dataBar" id="{4393D310-376A-4FA1-A923-3315DEC8CA8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AJ77</xm:sqref>
        </x14:conditionalFormatting>
        <x14:conditionalFormatting xmlns:xm="http://schemas.microsoft.com/office/excel/2006/main">
          <x14:cfRule type="dataBar" id="{9E170AC1-84FD-4996-92A5-8263FBCA871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AK77</xm:sqref>
        </x14:conditionalFormatting>
        <x14:conditionalFormatting xmlns:xm="http://schemas.microsoft.com/office/excel/2006/main">
          <x14:cfRule type="dataBar" id="{A1AD3C69-103A-4377-BAC4-4B8FC86FFCF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AL77</xm:sqref>
        </x14:conditionalFormatting>
        <x14:conditionalFormatting xmlns:xm="http://schemas.microsoft.com/office/excel/2006/main">
          <x14:cfRule type="dataBar" id="{AB9EBC7D-D883-48DC-823A-C698345922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AM77</xm:sqref>
        </x14:conditionalFormatting>
        <x14:conditionalFormatting xmlns:xm="http://schemas.microsoft.com/office/excel/2006/main">
          <x14:cfRule type="dataBar" id="{F0F36314-1EF8-4F9C-A65E-867FAD8AF55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AO77</xm:sqref>
        </x14:conditionalFormatting>
        <x14:conditionalFormatting xmlns:xm="http://schemas.microsoft.com/office/excel/2006/main">
          <x14:cfRule type="dataBar" id="{931F24CB-A9B2-4070-834C-FEDCD357580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AQ77</xm:sqref>
        </x14:conditionalFormatting>
        <x14:conditionalFormatting xmlns:xm="http://schemas.microsoft.com/office/excel/2006/main">
          <x14:cfRule type="dataBar" id="{F32CA68A-63C6-40C0-95DA-A5651ECF19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AR77</xm:sqref>
        </x14:conditionalFormatting>
        <x14:conditionalFormatting xmlns:xm="http://schemas.microsoft.com/office/excel/2006/main">
          <x14:cfRule type="dataBar" id="{301FD204-D27E-4802-825B-899B5A4A33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AT77</xm:sqref>
        </x14:conditionalFormatting>
        <x14:conditionalFormatting xmlns:xm="http://schemas.microsoft.com/office/excel/2006/main">
          <x14:cfRule type="dataBar" id="{A43A1388-35CD-4E44-ACE2-0B614016D5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AU77</xm:sqref>
        </x14:conditionalFormatting>
        <x14:conditionalFormatting xmlns:xm="http://schemas.microsoft.com/office/excel/2006/main">
          <x14:cfRule type="dataBar" id="{1E07544E-26BF-453E-94C9-7CA23EF9E97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BA77</xm:sqref>
        </x14:conditionalFormatting>
        <x14:conditionalFormatting xmlns:xm="http://schemas.microsoft.com/office/excel/2006/main">
          <x14:cfRule type="dataBar" id="{B2E79E3B-84CD-4F1B-875E-0AA82BA8CD2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AX77</xm:sqref>
        </x14:conditionalFormatting>
        <x14:conditionalFormatting xmlns:xm="http://schemas.microsoft.com/office/excel/2006/main">
          <x14:cfRule type="dataBar" id="{665A9DBF-E6BB-423B-B6CC-07E03B39B5B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AW77</xm:sqref>
        </x14:conditionalFormatting>
        <x14:conditionalFormatting xmlns:xm="http://schemas.microsoft.com/office/excel/2006/main">
          <x14:cfRule type="dataBar" id="{DB7D5C1B-8A2C-4071-AC83-871E5873AED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AY77</xm:sqref>
        </x14:conditionalFormatting>
        <x14:conditionalFormatting xmlns:xm="http://schemas.microsoft.com/office/excel/2006/main">
          <x14:cfRule type="dataBar" id="{13AB993F-E7D0-422E-9273-5EEEFC8E2F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AZ77</xm:sqref>
        </x14:conditionalFormatting>
        <x14:conditionalFormatting xmlns:xm="http://schemas.microsoft.com/office/excel/2006/main">
          <x14:cfRule type="dataBar" id="{C745C3F3-F66E-4D72-AE14-73056EB22A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BB77</xm:sqref>
        </x14:conditionalFormatting>
        <x14:conditionalFormatting xmlns:xm="http://schemas.microsoft.com/office/excel/2006/main">
          <x14:cfRule type="dataBar" id="{501CD5B4-B1F3-498D-9002-57DF9C4965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BC77</xm:sqref>
        </x14:conditionalFormatting>
        <x14:conditionalFormatting xmlns:xm="http://schemas.microsoft.com/office/excel/2006/main">
          <x14:cfRule type="dataBar" id="{FA4C212B-FAFB-4210-9BDC-BB1CDA550E0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BJ77</xm:sqref>
        </x14:conditionalFormatting>
        <x14:conditionalFormatting xmlns:xm="http://schemas.microsoft.com/office/excel/2006/main">
          <x14:cfRule type="dataBar" id="{655249E7-751F-462A-A95D-220FCB4A3BA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BG77</xm:sqref>
        </x14:conditionalFormatting>
        <x14:conditionalFormatting xmlns:xm="http://schemas.microsoft.com/office/excel/2006/main">
          <x14:cfRule type="dataBar" id="{3FC8D17C-A563-401F-873B-185C38491C7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BF77</xm:sqref>
        </x14:conditionalFormatting>
        <x14:conditionalFormatting xmlns:xm="http://schemas.microsoft.com/office/excel/2006/main">
          <x14:cfRule type="dataBar" id="{4CC9529C-6D51-45B1-9333-4BD26F53905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BH77</xm:sqref>
        </x14:conditionalFormatting>
        <x14:conditionalFormatting xmlns:xm="http://schemas.microsoft.com/office/excel/2006/main">
          <x14:cfRule type="dataBar" id="{8A9A4125-D473-47D9-AB03-99A4486C70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BI77</xm:sqref>
        </x14:conditionalFormatting>
        <x14:conditionalFormatting xmlns:xm="http://schemas.microsoft.com/office/excel/2006/main">
          <x14:cfRule type="dataBar" id="{97B74FB1-7760-4661-93B6-FF77133D82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BK77</xm:sqref>
        </x14:conditionalFormatting>
        <x14:conditionalFormatting xmlns:xm="http://schemas.microsoft.com/office/excel/2006/main">
          <x14:cfRule type="dataBar" id="{FEE10F28-C689-4CFF-AA8C-D4B3B4B7C2B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BP77</xm:sqref>
        </x14:conditionalFormatting>
        <x14:conditionalFormatting xmlns:xm="http://schemas.microsoft.com/office/excel/2006/main">
          <x14:cfRule type="dataBar" id="{BEF11B02-6CB0-42FA-98D0-7EA191E80C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BM77</xm:sqref>
        </x14:conditionalFormatting>
        <x14:conditionalFormatting xmlns:xm="http://schemas.microsoft.com/office/excel/2006/main">
          <x14:cfRule type="dataBar" id="{73A39DED-ABA0-4B78-81AE-25BFC9C5AA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BL77</xm:sqref>
        </x14:conditionalFormatting>
        <x14:conditionalFormatting xmlns:xm="http://schemas.microsoft.com/office/excel/2006/main">
          <x14:cfRule type="dataBar" id="{7C141B7C-4E6C-4CD2-A521-C9549B15E4F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BN77</xm:sqref>
        </x14:conditionalFormatting>
        <x14:conditionalFormatting xmlns:xm="http://schemas.microsoft.com/office/excel/2006/main">
          <x14:cfRule type="dataBar" id="{931C2C0A-BBAE-44A0-9CCD-30842B63A5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BO77</xm:sqref>
        </x14:conditionalFormatting>
        <x14:conditionalFormatting xmlns:xm="http://schemas.microsoft.com/office/excel/2006/main">
          <x14:cfRule type="dataBar" id="{C7BFAF82-0369-4F09-A0EE-75514C15CE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BQ77</xm:sqref>
        </x14:conditionalFormatting>
        <x14:conditionalFormatting xmlns:xm="http://schemas.microsoft.com/office/excel/2006/main">
          <x14:cfRule type="dataBar" id="{ABE1295A-249D-49C3-A635-A2D34DC56E0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BV77</xm:sqref>
        </x14:conditionalFormatting>
        <x14:conditionalFormatting xmlns:xm="http://schemas.microsoft.com/office/excel/2006/main">
          <x14:cfRule type="dataBar" id="{79C1CCEC-35B5-41C1-B5BF-D3C956371F7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BS77</xm:sqref>
        </x14:conditionalFormatting>
        <x14:conditionalFormatting xmlns:xm="http://schemas.microsoft.com/office/excel/2006/main">
          <x14:cfRule type="dataBar" id="{828F5926-CF77-4D43-B8C4-A2EDF2F0996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BR77</xm:sqref>
        </x14:conditionalFormatting>
        <x14:conditionalFormatting xmlns:xm="http://schemas.microsoft.com/office/excel/2006/main">
          <x14:cfRule type="dataBar" id="{10B059FD-4E4E-4653-9412-7F644018598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BT77</xm:sqref>
        </x14:conditionalFormatting>
        <x14:conditionalFormatting xmlns:xm="http://schemas.microsoft.com/office/excel/2006/main">
          <x14:cfRule type="dataBar" id="{703142CF-214E-45C2-B014-53704FACB4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BU77</xm:sqref>
        </x14:conditionalFormatting>
        <x14:conditionalFormatting xmlns:xm="http://schemas.microsoft.com/office/excel/2006/main">
          <x14:cfRule type="dataBar" id="{8FDC7757-250F-434F-8DEB-F52F4EB8B2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BW77</xm:sqref>
        </x14:conditionalFormatting>
        <x14:conditionalFormatting xmlns:xm="http://schemas.microsoft.com/office/excel/2006/main">
          <x14:cfRule type="dataBar" id="{55650B27-DE74-469B-BF34-C97771EDBB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BX77</xm:sqref>
        </x14:conditionalFormatting>
        <x14:conditionalFormatting xmlns:xm="http://schemas.microsoft.com/office/excel/2006/main">
          <x14:cfRule type="dataBar" id="{9073A582-D541-4287-8EAD-FB4862951BC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CC77</xm:sqref>
        </x14:conditionalFormatting>
        <x14:conditionalFormatting xmlns:xm="http://schemas.microsoft.com/office/excel/2006/main">
          <x14:cfRule type="dataBar" id="{DA4E83EB-E492-4CCA-8225-D8FD136594A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BZ77</xm:sqref>
        </x14:conditionalFormatting>
        <x14:conditionalFormatting xmlns:xm="http://schemas.microsoft.com/office/excel/2006/main">
          <x14:cfRule type="dataBar" id="{3532181A-5439-4B09-9CE1-87E40203F4C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BY77</xm:sqref>
        </x14:conditionalFormatting>
        <x14:conditionalFormatting xmlns:xm="http://schemas.microsoft.com/office/excel/2006/main">
          <x14:cfRule type="dataBar" id="{FA28295E-1067-403E-ADB5-6A73ADBCEC2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CA77</xm:sqref>
        </x14:conditionalFormatting>
        <x14:conditionalFormatting xmlns:xm="http://schemas.microsoft.com/office/excel/2006/main">
          <x14:cfRule type="dataBar" id="{48D142AE-A423-4729-B7AB-C60576D017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CB77</xm:sqref>
        </x14:conditionalFormatting>
        <x14:conditionalFormatting xmlns:xm="http://schemas.microsoft.com/office/excel/2006/main">
          <x14:cfRule type="dataBar" id="{8ED7A50C-9815-4304-9A10-05ACE5F3F4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CD77</xm:sqref>
        </x14:conditionalFormatting>
        <x14:conditionalFormatting xmlns:xm="http://schemas.microsoft.com/office/excel/2006/main">
          <x14:cfRule type="dataBar" id="{30C0B2F3-0B3B-430E-927F-8D7E0B1B021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CI77</xm:sqref>
        </x14:conditionalFormatting>
        <x14:conditionalFormatting xmlns:xm="http://schemas.microsoft.com/office/excel/2006/main">
          <x14:cfRule type="dataBar" id="{4201F839-EAD9-4316-9D09-98B07C9D1F2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CF77</xm:sqref>
        </x14:conditionalFormatting>
        <x14:conditionalFormatting xmlns:xm="http://schemas.microsoft.com/office/excel/2006/main">
          <x14:cfRule type="dataBar" id="{F1802C21-39AD-44EB-A25F-E1213E4C94A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CE77</xm:sqref>
        </x14:conditionalFormatting>
        <x14:conditionalFormatting xmlns:xm="http://schemas.microsoft.com/office/excel/2006/main">
          <x14:cfRule type="dataBar" id="{66DE7E4D-6B2F-4AF7-9A44-74D40B471EA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CG77</xm:sqref>
        </x14:conditionalFormatting>
        <x14:conditionalFormatting xmlns:xm="http://schemas.microsoft.com/office/excel/2006/main">
          <x14:cfRule type="dataBar" id="{2F47D27B-38DE-47D1-9C15-7A59E16D24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CH77</xm:sqref>
        </x14:conditionalFormatting>
        <x14:conditionalFormatting xmlns:xm="http://schemas.microsoft.com/office/excel/2006/main">
          <x14:cfRule type="dataBar" id="{CA56F981-D747-4F12-9BFD-693E8D42EC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CJ77</xm:sqref>
        </x14:conditionalFormatting>
        <x14:conditionalFormatting xmlns:xm="http://schemas.microsoft.com/office/excel/2006/main">
          <x14:cfRule type="dataBar" id="{C78FB3D3-1AEE-4C75-AE39-C1C963154E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CK77</xm:sqref>
        </x14:conditionalFormatting>
        <x14:conditionalFormatting xmlns:xm="http://schemas.microsoft.com/office/excel/2006/main">
          <x14:cfRule type="dataBar" id="{9FCF413E-DF4B-4E04-966C-1F06276F99E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CP77</xm:sqref>
        </x14:conditionalFormatting>
        <x14:conditionalFormatting xmlns:xm="http://schemas.microsoft.com/office/excel/2006/main">
          <x14:cfRule type="dataBar" id="{E48E7B1F-6DE0-446A-B150-0AF69830B39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CM77</xm:sqref>
        </x14:conditionalFormatting>
        <x14:conditionalFormatting xmlns:xm="http://schemas.microsoft.com/office/excel/2006/main">
          <x14:cfRule type="dataBar" id="{ED7EE289-6F64-43F2-B887-1E7E1828A44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CL77</xm:sqref>
        </x14:conditionalFormatting>
        <x14:conditionalFormatting xmlns:xm="http://schemas.microsoft.com/office/excel/2006/main">
          <x14:cfRule type="dataBar" id="{DA9B90A5-15B6-4200-BF9B-C4A7102030A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CN77</xm:sqref>
        </x14:conditionalFormatting>
        <x14:conditionalFormatting xmlns:xm="http://schemas.microsoft.com/office/excel/2006/main">
          <x14:cfRule type="dataBar" id="{0B6902EE-9CF9-4F8F-8454-70EF3D3922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CO77</xm:sqref>
        </x14:conditionalFormatting>
        <x14:conditionalFormatting xmlns:xm="http://schemas.microsoft.com/office/excel/2006/main">
          <x14:cfRule type="dataBar" id="{8408A248-A6A2-45C8-A70B-D56BBA6B16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CQ77</xm:sqref>
        </x14:conditionalFormatting>
        <x14:conditionalFormatting xmlns:xm="http://schemas.microsoft.com/office/excel/2006/main">
          <x14:cfRule type="dataBar" id="{35311486-E42C-413B-9C79-3C51E1A8360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CR77 CT77</xm:sqref>
        </x14:conditionalFormatting>
        <x14:conditionalFormatting xmlns:xm="http://schemas.microsoft.com/office/excel/2006/main">
          <x14:cfRule type="dataBar" id="{6847CAEF-07EA-40F1-9D18-0B3DA2FB457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CS77</xm:sqref>
        </x14:conditionalFormatting>
        <x14:conditionalFormatting xmlns:xm="http://schemas.microsoft.com/office/excel/2006/main">
          <x14:cfRule type="dataBar" id="{75FE9F4C-8DCE-4A77-AF40-6A5A15D4EB8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CW77 CU77</xm:sqref>
        </x14:conditionalFormatting>
        <x14:conditionalFormatting xmlns:xm="http://schemas.microsoft.com/office/excel/2006/main">
          <x14:cfRule type="dataBar" id="{50409551-289B-4A66-9131-F7F0F000DE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CV77</xm:sqref>
        </x14:conditionalFormatting>
        <x14:conditionalFormatting xmlns:xm="http://schemas.microsoft.com/office/excel/2006/main">
          <x14:cfRule type="dataBar" id="{C98974EC-AA2F-47AB-866D-754FBEA132C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CX77</xm:sqref>
        </x14:conditionalFormatting>
        <x14:conditionalFormatting xmlns:xm="http://schemas.microsoft.com/office/excel/2006/main">
          <x14:cfRule type="dataBar" id="{E97C9BAC-5615-4B90-8D9E-73505E52C7B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CY77</xm:sqref>
        </x14:conditionalFormatting>
        <x14:conditionalFormatting xmlns:xm="http://schemas.microsoft.com/office/excel/2006/main">
          <x14:cfRule type="dataBar" id="{93AEE029-F935-4D25-88E2-77433921E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CZ77</xm:sqref>
        </x14:conditionalFormatting>
        <x14:conditionalFormatting xmlns:xm="http://schemas.microsoft.com/office/excel/2006/main">
          <x14:cfRule type="dataBar" id="{E75BC201-51B2-4959-9CEA-41AC4B9513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DA77</xm:sqref>
        </x14:conditionalFormatting>
        <x14:conditionalFormatting xmlns:xm="http://schemas.microsoft.com/office/excel/2006/main">
          <x14:cfRule type="dataBar" id="{BA4ADB7A-C117-4FDC-AECA-982D6DDC87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DB77</xm:sqref>
        </x14:conditionalFormatting>
        <x14:conditionalFormatting xmlns:xm="http://schemas.microsoft.com/office/excel/2006/main">
          <x14:cfRule type="dataBar" id="{333C4011-889C-449C-AC33-16199B6373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DC77</xm:sqref>
        </x14:conditionalFormatting>
        <x14:conditionalFormatting xmlns:xm="http://schemas.microsoft.com/office/excel/2006/main">
          <x14:cfRule type="dataBar" id="{2144AD8E-6379-4DBE-BC7A-B20977D1F0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DD77</xm:sqref>
        </x14:conditionalFormatting>
        <x14:conditionalFormatting xmlns:xm="http://schemas.microsoft.com/office/excel/2006/main">
          <x14:cfRule type="dataBar" id="{09B263AA-2CE3-4DA7-8DD8-097E4AFE6A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DE77</xm:sqref>
        </x14:conditionalFormatting>
        <x14:conditionalFormatting xmlns:xm="http://schemas.microsoft.com/office/excel/2006/main">
          <x14:cfRule type="dataBar" id="{4459D81F-CD3A-4D31-8B61-8A506651386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DF77</xm:sqref>
        </x14:conditionalFormatting>
        <x14:conditionalFormatting xmlns:xm="http://schemas.microsoft.com/office/excel/2006/main">
          <x14:cfRule type="dataBar" id="{013D337D-CB9B-43B8-9CB7-DA207E69469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DK77</xm:sqref>
        </x14:conditionalFormatting>
        <x14:conditionalFormatting xmlns:xm="http://schemas.microsoft.com/office/excel/2006/main">
          <x14:cfRule type="dataBar" id="{036171D7-68EB-4431-8405-3C245C745AC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DL77 DN77</xm:sqref>
        </x14:conditionalFormatting>
        <x14:conditionalFormatting xmlns:xm="http://schemas.microsoft.com/office/excel/2006/main">
          <x14:cfRule type="dataBar" id="{E32E5C37-CCB6-4299-814F-3E49C106D25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DM77</xm:sqref>
        </x14:conditionalFormatting>
        <x14:conditionalFormatting xmlns:xm="http://schemas.microsoft.com/office/excel/2006/main">
          <x14:cfRule type="dataBar" id="{6EE00171-92C1-481F-9E13-47D74134CF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BE77</xm:sqref>
        </x14:conditionalFormatting>
        <x14:conditionalFormatting xmlns:xm="http://schemas.microsoft.com/office/excel/2006/main">
          <x14:cfRule type="dataBar" id="{D3A32637-D010-4596-89F7-9E1B2D194E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BD77</xm:sqref>
        </x14:conditionalFormatting>
        <x14:conditionalFormatting xmlns:xm="http://schemas.microsoft.com/office/excel/2006/main">
          <x14:cfRule type="dataBar" id="{164F918E-1710-4D6F-8517-C0BEE0F8E3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DG77</xm:sqref>
        </x14:conditionalFormatting>
        <x14:conditionalFormatting xmlns:xm="http://schemas.microsoft.com/office/excel/2006/main">
          <x14:cfRule type="dataBar" id="{A77644AE-11BE-4136-BFE5-890A36FEDE8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DH77</xm:sqref>
        </x14:conditionalFormatting>
        <x14:conditionalFormatting xmlns:xm="http://schemas.microsoft.com/office/excel/2006/main">
          <x14:cfRule type="dataBar" id="{AC5B2677-96E1-4A35-96D0-965D2C1A59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DI77</xm:sqref>
        </x14:conditionalFormatting>
        <x14:conditionalFormatting xmlns:xm="http://schemas.microsoft.com/office/excel/2006/main">
          <x14:cfRule type="dataBar" id="{59FBC7CD-F9A4-46FA-A19B-7F7D679023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DJ77</xm:sqref>
        </x14:conditionalFormatting>
        <x14:conditionalFormatting xmlns:xm="http://schemas.microsoft.com/office/excel/2006/main">
          <x14:cfRule type="dataBar" id="{6BAB8E33-C04F-4533-81BF-1257FCBC139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F119</xm:sqref>
        </x14:conditionalFormatting>
        <x14:conditionalFormatting xmlns:xm="http://schemas.microsoft.com/office/excel/2006/main">
          <x14:cfRule type="dataBar" id="{B7514721-AF72-486E-B938-9B36BE4A328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G119</xm:sqref>
        </x14:conditionalFormatting>
        <x14:conditionalFormatting xmlns:xm="http://schemas.microsoft.com/office/excel/2006/main">
          <x14:cfRule type="dataBar" id="{AE3B78A4-A697-4BDD-812C-48E1195698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H119</xm:sqref>
        </x14:conditionalFormatting>
        <x14:conditionalFormatting xmlns:xm="http://schemas.microsoft.com/office/excel/2006/main">
          <x14:cfRule type="dataBar" id="{E3B32153-6E61-4652-B9F6-34DEE3C824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I119</xm:sqref>
        </x14:conditionalFormatting>
        <x14:conditionalFormatting xmlns:xm="http://schemas.microsoft.com/office/excel/2006/main">
          <x14:cfRule type="dataBar" id="{ED0E5899-0885-46BF-B8C9-065723ABC83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J119</xm:sqref>
        </x14:conditionalFormatting>
        <x14:conditionalFormatting xmlns:xm="http://schemas.microsoft.com/office/excel/2006/main">
          <x14:cfRule type="dataBar" id="{6E7B3AE4-571E-4A67-8A30-56D84B6C97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K119</xm:sqref>
        </x14:conditionalFormatting>
        <x14:conditionalFormatting xmlns:xm="http://schemas.microsoft.com/office/excel/2006/main">
          <x14:cfRule type="dataBar" id="{505FC67B-311E-40A9-810B-158C136A34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L119</xm:sqref>
        </x14:conditionalFormatting>
        <x14:conditionalFormatting xmlns:xm="http://schemas.microsoft.com/office/excel/2006/main">
          <x14:cfRule type="dataBar" id="{04851BFD-419D-4E55-9A93-EF75233BD3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M119</xm:sqref>
        </x14:conditionalFormatting>
        <x14:conditionalFormatting xmlns:xm="http://schemas.microsoft.com/office/excel/2006/main">
          <x14:cfRule type="dataBar" id="{6C3D18D1-476A-48ED-B7A2-E621CC8ED3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N119</xm:sqref>
        </x14:conditionalFormatting>
        <x14:conditionalFormatting xmlns:xm="http://schemas.microsoft.com/office/excel/2006/main">
          <x14:cfRule type="dataBar" id="{CEF144EB-9386-455C-8F11-0A04E89B87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O119</xm:sqref>
        </x14:conditionalFormatting>
        <x14:conditionalFormatting xmlns:xm="http://schemas.microsoft.com/office/excel/2006/main">
          <x14:cfRule type="dataBar" id="{C576684B-8520-473C-BCE5-7EE84B25B11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P119</xm:sqref>
        </x14:conditionalFormatting>
        <x14:conditionalFormatting xmlns:xm="http://schemas.microsoft.com/office/excel/2006/main">
          <x14:cfRule type="dataBar" id="{76B32F68-E8ED-4C88-8162-E52A9B9FD82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Q119</xm:sqref>
        </x14:conditionalFormatting>
        <x14:conditionalFormatting xmlns:xm="http://schemas.microsoft.com/office/excel/2006/main">
          <x14:cfRule type="dataBar" id="{C151854B-35DF-4C67-9D46-DE36BC1E0D3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R119</xm:sqref>
        </x14:conditionalFormatting>
        <x14:conditionalFormatting xmlns:xm="http://schemas.microsoft.com/office/excel/2006/main">
          <x14:cfRule type="dataBar" id="{5906895D-045B-400C-9ED9-D5FF23F90CC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S119</xm:sqref>
        </x14:conditionalFormatting>
        <x14:conditionalFormatting xmlns:xm="http://schemas.microsoft.com/office/excel/2006/main">
          <x14:cfRule type="dataBar" id="{19CBFED5-572A-414D-8776-2108543656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T119</xm:sqref>
        </x14:conditionalFormatting>
        <x14:conditionalFormatting xmlns:xm="http://schemas.microsoft.com/office/excel/2006/main">
          <x14:cfRule type="dataBar" id="{056D73DE-F37B-420C-BFB3-2FECF97676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U119</xm:sqref>
        </x14:conditionalFormatting>
        <x14:conditionalFormatting xmlns:xm="http://schemas.microsoft.com/office/excel/2006/main">
          <x14:cfRule type="dataBar" id="{B3DB6B48-1529-4854-AAB4-45934A3064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V119</xm:sqref>
        </x14:conditionalFormatting>
        <x14:conditionalFormatting xmlns:xm="http://schemas.microsoft.com/office/excel/2006/main">
          <x14:cfRule type="dataBar" id="{EF35B5EC-530D-4D1B-AD31-502B0726FD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W119</xm:sqref>
        </x14:conditionalFormatting>
        <x14:conditionalFormatting xmlns:xm="http://schemas.microsoft.com/office/excel/2006/main">
          <x14:cfRule type="dataBar" id="{3F91F050-8FAF-4D96-B453-9F88D14706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X119</xm:sqref>
        </x14:conditionalFormatting>
        <x14:conditionalFormatting xmlns:xm="http://schemas.microsoft.com/office/excel/2006/main">
          <x14:cfRule type="dataBar" id="{3B0BB226-936B-401F-8344-DF473E6D65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Y119</xm:sqref>
        </x14:conditionalFormatting>
        <x14:conditionalFormatting xmlns:xm="http://schemas.microsoft.com/office/excel/2006/main">
          <x14:cfRule type="dataBar" id="{AC8B676D-525C-4850-A847-29E76B8D0AF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Z119</xm:sqref>
        </x14:conditionalFormatting>
        <x14:conditionalFormatting xmlns:xm="http://schemas.microsoft.com/office/excel/2006/main">
          <x14:cfRule type="dataBar" id="{0E388EE4-EA32-40FE-890C-45A4851C1A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AA119</xm:sqref>
        </x14:conditionalFormatting>
        <x14:conditionalFormatting xmlns:xm="http://schemas.microsoft.com/office/excel/2006/main">
          <x14:cfRule type="dataBar" id="{9276F81F-33D4-4326-8395-83DD223D23E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AB119</xm:sqref>
        </x14:conditionalFormatting>
        <x14:conditionalFormatting xmlns:xm="http://schemas.microsoft.com/office/excel/2006/main">
          <x14:cfRule type="dataBar" id="{80F235D3-82B8-495B-BA44-DDBA2F4C853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AC119</xm:sqref>
        </x14:conditionalFormatting>
        <x14:conditionalFormatting xmlns:xm="http://schemas.microsoft.com/office/excel/2006/main">
          <x14:cfRule type="dataBar" id="{1D186314-5727-4F28-A806-45C0526F9C5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AD119</xm:sqref>
        </x14:conditionalFormatting>
        <x14:conditionalFormatting xmlns:xm="http://schemas.microsoft.com/office/excel/2006/main">
          <x14:cfRule type="dataBar" id="{F6BFA5D1-540F-4A4F-A7EF-2F2D5CD379E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AE119</xm:sqref>
        </x14:conditionalFormatting>
        <x14:conditionalFormatting xmlns:xm="http://schemas.microsoft.com/office/excel/2006/main">
          <x14:cfRule type="dataBar" id="{1C4DB2AF-9DDC-4F83-92A2-B9DD8AB953E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AS119</xm:sqref>
        </x14:conditionalFormatting>
        <x14:conditionalFormatting xmlns:xm="http://schemas.microsoft.com/office/excel/2006/main">
          <x14:cfRule type="dataBar" id="{CDCE6A3A-C94F-433F-A1EA-043A2B18101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AP119</xm:sqref>
        </x14:conditionalFormatting>
        <x14:conditionalFormatting xmlns:xm="http://schemas.microsoft.com/office/excel/2006/main">
          <x14:cfRule type="dataBar" id="{AE9796C5-C5AA-416B-A5BC-6687A243FA5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AF119</xm:sqref>
        </x14:conditionalFormatting>
        <x14:conditionalFormatting xmlns:xm="http://schemas.microsoft.com/office/excel/2006/main">
          <x14:cfRule type="dataBar" id="{F90DB8E9-7D05-4400-AC69-D5F7A5DF87E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AG119</xm:sqref>
        </x14:conditionalFormatting>
        <x14:conditionalFormatting xmlns:xm="http://schemas.microsoft.com/office/excel/2006/main">
          <x14:cfRule type="dataBar" id="{27B0681A-B1E9-4D8E-AD00-AA9551ABCB2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AH119</xm:sqref>
        </x14:conditionalFormatting>
        <x14:conditionalFormatting xmlns:xm="http://schemas.microsoft.com/office/excel/2006/main">
          <x14:cfRule type="dataBar" id="{9EF620DA-B38E-4120-9EEE-5C12DBA55E7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AI119</xm:sqref>
        </x14:conditionalFormatting>
        <x14:conditionalFormatting xmlns:xm="http://schemas.microsoft.com/office/excel/2006/main">
          <x14:cfRule type="dataBar" id="{0293452C-F5A2-4886-85A6-455940ED162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AJ119</xm:sqref>
        </x14:conditionalFormatting>
        <x14:conditionalFormatting xmlns:xm="http://schemas.microsoft.com/office/excel/2006/main">
          <x14:cfRule type="dataBar" id="{02225419-625E-4B41-A190-DED96D403F3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AK119</xm:sqref>
        </x14:conditionalFormatting>
        <x14:conditionalFormatting xmlns:xm="http://schemas.microsoft.com/office/excel/2006/main">
          <x14:cfRule type="dataBar" id="{61B9398B-56B8-463D-B9BA-2C4F4B5CCF7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AL119</xm:sqref>
        </x14:conditionalFormatting>
        <x14:conditionalFormatting xmlns:xm="http://schemas.microsoft.com/office/excel/2006/main">
          <x14:cfRule type="dataBar" id="{F0BF021A-E58C-4B27-9A6D-BB747C09B7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AM119</xm:sqref>
        </x14:conditionalFormatting>
        <x14:conditionalFormatting xmlns:xm="http://schemas.microsoft.com/office/excel/2006/main">
          <x14:cfRule type="dataBar" id="{619F54B8-6961-41F5-8C1F-888A5E0C52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AO119</xm:sqref>
        </x14:conditionalFormatting>
        <x14:conditionalFormatting xmlns:xm="http://schemas.microsoft.com/office/excel/2006/main">
          <x14:cfRule type="dataBar" id="{6CE2F0AB-3BF2-4A31-914D-DC547AB9AB8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AQ119</xm:sqref>
        </x14:conditionalFormatting>
        <x14:conditionalFormatting xmlns:xm="http://schemas.microsoft.com/office/excel/2006/main">
          <x14:cfRule type="dataBar" id="{B8FDEE26-83D6-4B92-B686-0A1D844E6F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AR119</xm:sqref>
        </x14:conditionalFormatting>
        <x14:conditionalFormatting xmlns:xm="http://schemas.microsoft.com/office/excel/2006/main">
          <x14:cfRule type="dataBar" id="{241FA80E-BB96-440F-ABEF-A2C0ADC6C2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AT119</xm:sqref>
        </x14:conditionalFormatting>
        <x14:conditionalFormatting xmlns:xm="http://schemas.microsoft.com/office/excel/2006/main">
          <x14:cfRule type="dataBar" id="{674F07F1-2DF0-432F-B30A-32FB078895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AU119</xm:sqref>
        </x14:conditionalFormatting>
        <x14:conditionalFormatting xmlns:xm="http://schemas.microsoft.com/office/excel/2006/main">
          <x14:cfRule type="dataBar" id="{1B4C4FD5-53E4-4149-9872-6690E3A1392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BA119</xm:sqref>
        </x14:conditionalFormatting>
        <x14:conditionalFormatting xmlns:xm="http://schemas.microsoft.com/office/excel/2006/main">
          <x14:cfRule type="dataBar" id="{47875D5D-710F-4A30-98C6-38A35FD87A2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AX119</xm:sqref>
        </x14:conditionalFormatting>
        <x14:conditionalFormatting xmlns:xm="http://schemas.microsoft.com/office/excel/2006/main">
          <x14:cfRule type="dataBar" id="{6D9DF3B8-8C05-4B93-9148-68E087609D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AW119</xm:sqref>
        </x14:conditionalFormatting>
        <x14:conditionalFormatting xmlns:xm="http://schemas.microsoft.com/office/excel/2006/main">
          <x14:cfRule type="dataBar" id="{186699E4-4D4D-45F6-B004-B3EF65196C4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AY119</xm:sqref>
        </x14:conditionalFormatting>
        <x14:conditionalFormatting xmlns:xm="http://schemas.microsoft.com/office/excel/2006/main">
          <x14:cfRule type="dataBar" id="{18F67A6B-5373-43D9-8764-F307B52E4F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AZ119</xm:sqref>
        </x14:conditionalFormatting>
        <x14:conditionalFormatting xmlns:xm="http://schemas.microsoft.com/office/excel/2006/main">
          <x14:cfRule type="dataBar" id="{95633B8B-48F0-4C0A-B852-0EE33BE909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BB119</xm:sqref>
        </x14:conditionalFormatting>
        <x14:conditionalFormatting xmlns:xm="http://schemas.microsoft.com/office/excel/2006/main">
          <x14:cfRule type="dataBar" id="{90BF131E-9419-4237-AA8C-E09A26FF1A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BC119</xm:sqref>
        </x14:conditionalFormatting>
        <x14:conditionalFormatting xmlns:xm="http://schemas.microsoft.com/office/excel/2006/main">
          <x14:cfRule type="dataBar" id="{F904568D-4C13-4D26-818B-5BE8BC8658D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BJ119</xm:sqref>
        </x14:conditionalFormatting>
        <x14:conditionalFormatting xmlns:xm="http://schemas.microsoft.com/office/excel/2006/main">
          <x14:cfRule type="dataBar" id="{90D311E7-858C-439D-9FA5-74D060AF7B9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BG119</xm:sqref>
        </x14:conditionalFormatting>
        <x14:conditionalFormatting xmlns:xm="http://schemas.microsoft.com/office/excel/2006/main">
          <x14:cfRule type="dataBar" id="{9CE09C22-F59E-44CE-AE27-5E1F3D8E06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BF119</xm:sqref>
        </x14:conditionalFormatting>
        <x14:conditionalFormatting xmlns:xm="http://schemas.microsoft.com/office/excel/2006/main">
          <x14:cfRule type="dataBar" id="{BEA00419-7C82-4B98-A672-798EE789632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BH119</xm:sqref>
        </x14:conditionalFormatting>
        <x14:conditionalFormatting xmlns:xm="http://schemas.microsoft.com/office/excel/2006/main">
          <x14:cfRule type="dataBar" id="{BE0EEE3A-EE8D-403F-8302-4C2FE64EC4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BI119</xm:sqref>
        </x14:conditionalFormatting>
        <x14:conditionalFormatting xmlns:xm="http://schemas.microsoft.com/office/excel/2006/main">
          <x14:cfRule type="dataBar" id="{EC96B96A-2544-420D-A4FD-09BA9D4A71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BK119</xm:sqref>
        </x14:conditionalFormatting>
        <x14:conditionalFormatting xmlns:xm="http://schemas.microsoft.com/office/excel/2006/main">
          <x14:cfRule type="dataBar" id="{5DAD71F0-B08C-4F54-B81B-68CC8545CA4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BP119</xm:sqref>
        </x14:conditionalFormatting>
        <x14:conditionalFormatting xmlns:xm="http://schemas.microsoft.com/office/excel/2006/main">
          <x14:cfRule type="dataBar" id="{E4E1DFF4-01EC-454A-B301-35EA80C259B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BM119</xm:sqref>
        </x14:conditionalFormatting>
        <x14:conditionalFormatting xmlns:xm="http://schemas.microsoft.com/office/excel/2006/main">
          <x14:cfRule type="dataBar" id="{B55C34D7-FEFA-4E2C-811B-4090151DC1F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BL119</xm:sqref>
        </x14:conditionalFormatting>
        <x14:conditionalFormatting xmlns:xm="http://schemas.microsoft.com/office/excel/2006/main">
          <x14:cfRule type="dataBar" id="{A876BBAF-7023-42C1-B509-2FC9C6F1B96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BN119</xm:sqref>
        </x14:conditionalFormatting>
        <x14:conditionalFormatting xmlns:xm="http://schemas.microsoft.com/office/excel/2006/main">
          <x14:cfRule type="dataBar" id="{1B7DCE7A-1411-4847-80F8-1D91D02C75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BO119</xm:sqref>
        </x14:conditionalFormatting>
        <x14:conditionalFormatting xmlns:xm="http://schemas.microsoft.com/office/excel/2006/main">
          <x14:cfRule type="dataBar" id="{56314CDA-79F5-46A8-BCA3-0D2B9665D6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BQ119</xm:sqref>
        </x14:conditionalFormatting>
        <x14:conditionalFormatting xmlns:xm="http://schemas.microsoft.com/office/excel/2006/main">
          <x14:cfRule type="dataBar" id="{50A61E90-52F1-4AFE-9A52-2F6377AF1CD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BV119</xm:sqref>
        </x14:conditionalFormatting>
        <x14:conditionalFormatting xmlns:xm="http://schemas.microsoft.com/office/excel/2006/main">
          <x14:cfRule type="dataBar" id="{5DB54A11-411A-4216-85BD-9FBF304697D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BS119</xm:sqref>
        </x14:conditionalFormatting>
        <x14:conditionalFormatting xmlns:xm="http://schemas.microsoft.com/office/excel/2006/main">
          <x14:cfRule type="dataBar" id="{75CB05D7-3DE4-42B1-BFDC-FD1FDEB1E9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BR119</xm:sqref>
        </x14:conditionalFormatting>
        <x14:conditionalFormatting xmlns:xm="http://schemas.microsoft.com/office/excel/2006/main">
          <x14:cfRule type="dataBar" id="{A3FD73A7-1A4F-4837-B63E-D44AC398DDB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BT119</xm:sqref>
        </x14:conditionalFormatting>
        <x14:conditionalFormatting xmlns:xm="http://schemas.microsoft.com/office/excel/2006/main">
          <x14:cfRule type="dataBar" id="{F5B607A8-E26C-4622-84FA-3E7C0A1FFF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BU119</xm:sqref>
        </x14:conditionalFormatting>
        <x14:conditionalFormatting xmlns:xm="http://schemas.microsoft.com/office/excel/2006/main">
          <x14:cfRule type="dataBar" id="{A281F2CD-A958-405F-9AFB-880C84FF11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BW119</xm:sqref>
        </x14:conditionalFormatting>
        <x14:conditionalFormatting xmlns:xm="http://schemas.microsoft.com/office/excel/2006/main">
          <x14:cfRule type="dataBar" id="{9E33C79D-D4DF-49D5-9BD5-31B17CE10C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BX119</xm:sqref>
        </x14:conditionalFormatting>
        <x14:conditionalFormatting xmlns:xm="http://schemas.microsoft.com/office/excel/2006/main">
          <x14:cfRule type="dataBar" id="{9D42C1AA-864C-42F2-A13F-D4209D790C1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CC119</xm:sqref>
        </x14:conditionalFormatting>
        <x14:conditionalFormatting xmlns:xm="http://schemas.microsoft.com/office/excel/2006/main">
          <x14:cfRule type="dataBar" id="{F6822121-6CE4-42FA-BD15-D8005DEAFC1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BZ119</xm:sqref>
        </x14:conditionalFormatting>
        <x14:conditionalFormatting xmlns:xm="http://schemas.microsoft.com/office/excel/2006/main">
          <x14:cfRule type="dataBar" id="{EC144778-F9AC-4909-8989-5EFF6AAF16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BY119</xm:sqref>
        </x14:conditionalFormatting>
        <x14:conditionalFormatting xmlns:xm="http://schemas.microsoft.com/office/excel/2006/main">
          <x14:cfRule type="dataBar" id="{A4CD2ED7-8CA1-4B18-9CDD-11D3D31F7C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CA119</xm:sqref>
        </x14:conditionalFormatting>
        <x14:conditionalFormatting xmlns:xm="http://schemas.microsoft.com/office/excel/2006/main">
          <x14:cfRule type="dataBar" id="{EF577582-50BF-4312-9C22-6585297646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CB119</xm:sqref>
        </x14:conditionalFormatting>
        <x14:conditionalFormatting xmlns:xm="http://schemas.microsoft.com/office/excel/2006/main">
          <x14:cfRule type="dataBar" id="{CA10DB79-8B47-4D4E-ABB5-5CEFBB3885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CD119</xm:sqref>
        </x14:conditionalFormatting>
        <x14:conditionalFormatting xmlns:xm="http://schemas.microsoft.com/office/excel/2006/main">
          <x14:cfRule type="dataBar" id="{44B957E4-A518-4DE9-9E67-6F1ED5CDE30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CI119</xm:sqref>
        </x14:conditionalFormatting>
        <x14:conditionalFormatting xmlns:xm="http://schemas.microsoft.com/office/excel/2006/main">
          <x14:cfRule type="dataBar" id="{65737218-B5F4-4020-9260-5B1FB457FE5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CF119</xm:sqref>
        </x14:conditionalFormatting>
        <x14:conditionalFormatting xmlns:xm="http://schemas.microsoft.com/office/excel/2006/main">
          <x14:cfRule type="dataBar" id="{FDA7CC88-B8DC-4C0C-AFDA-6DEF7C795D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CE119</xm:sqref>
        </x14:conditionalFormatting>
        <x14:conditionalFormatting xmlns:xm="http://schemas.microsoft.com/office/excel/2006/main">
          <x14:cfRule type="dataBar" id="{85D257DB-F9CF-405F-B2F9-CB7F0CBE20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CG119</xm:sqref>
        </x14:conditionalFormatting>
        <x14:conditionalFormatting xmlns:xm="http://schemas.microsoft.com/office/excel/2006/main">
          <x14:cfRule type="dataBar" id="{17718D2C-E511-41C9-9B4D-D68F2F700D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CH119</xm:sqref>
        </x14:conditionalFormatting>
        <x14:conditionalFormatting xmlns:xm="http://schemas.microsoft.com/office/excel/2006/main">
          <x14:cfRule type="dataBar" id="{514A7A48-A04D-42D7-BED5-C93B04F06E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CJ119</xm:sqref>
        </x14:conditionalFormatting>
        <x14:conditionalFormatting xmlns:xm="http://schemas.microsoft.com/office/excel/2006/main">
          <x14:cfRule type="dataBar" id="{3BF7C530-BF87-4EFE-8D5B-C4BE2E28E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CK119</xm:sqref>
        </x14:conditionalFormatting>
        <x14:conditionalFormatting xmlns:xm="http://schemas.microsoft.com/office/excel/2006/main">
          <x14:cfRule type="dataBar" id="{288E20D5-A5E2-4368-9129-F7797470450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CP119</xm:sqref>
        </x14:conditionalFormatting>
        <x14:conditionalFormatting xmlns:xm="http://schemas.microsoft.com/office/excel/2006/main">
          <x14:cfRule type="dataBar" id="{6B115D8A-6B00-4FE4-9F1F-CDD13AAE779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CM119</xm:sqref>
        </x14:conditionalFormatting>
        <x14:conditionalFormatting xmlns:xm="http://schemas.microsoft.com/office/excel/2006/main">
          <x14:cfRule type="dataBar" id="{FD8B40BA-9A19-4E6A-BE99-E70999F9C7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CL119</xm:sqref>
        </x14:conditionalFormatting>
        <x14:conditionalFormatting xmlns:xm="http://schemas.microsoft.com/office/excel/2006/main">
          <x14:cfRule type="dataBar" id="{CA9938C1-A6A7-416B-A4B1-185B6F9CFFD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CN119</xm:sqref>
        </x14:conditionalFormatting>
        <x14:conditionalFormatting xmlns:xm="http://schemas.microsoft.com/office/excel/2006/main">
          <x14:cfRule type="dataBar" id="{F64C3931-E7F9-43AA-9BC3-778241CA52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CO119</xm:sqref>
        </x14:conditionalFormatting>
        <x14:conditionalFormatting xmlns:xm="http://schemas.microsoft.com/office/excel/2006/main">
          <x14:cfRule type="dataBar" id="{C5EE8E9F-6ECC-458A-BFA9-EC5FF5B634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CQ119</xm:sqref>
        </x14:conditionalFormatting>
        <x14:conditionalFormatting xmlns:xm="http://schemas.microsoft.com/office/excel/2006/main">
          <x14:cfRule type="dataBar" id="{831C0A54-222F-4733-ADAA-F4CD8AEEC1B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CR119 CT119</xm:sqref>
        </x14:conditionalFormatting>
        <x14:conditionalFormatting xmlns:xm="http://schemas.microsoft.com/office/excel/2006/main">
          <x14:cfRule type="dataBar" id="{5F6470EE-B337-42D5-BE7B-DF1827150B6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CS119</xm:sqref>
        </x14:conditionalFormatting>
        <x14:conditionalFormatting xmlns:xm="http://schemas.microsoft.com/office/excel/2006/main">
          <x14:cfRule type="dataBar" id="{596D3495-B697-4400-9F4E-EB9FAB2BAFB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CW119 CU119</xm:sqref>
        </x14:conditionalFormatting>
        <x14:conditionalFormatting xmlns:xm="http://schemas.microsoft.com/office/excel/2006/main">
          <x14:cfRule type="dataBar" id="{EC6611C0-C82F-4A2B-A543-A7914F4F62C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CV119</xm:sqref>
        </x14:conditionalFormatting>
        <x14:conditionalFormatting xmlns:xm="http://schemas.microsoft.com/office/excel/2006/main">
          <x14:cfRule type="dataBar" id="{4DFF343B-39B6-4FB8-BD0E-CE9E26BC9D9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CX119</xm:sqref>
        </x14:conditionalFormatting>
        <x14:conditionalFormatting xmlns:xm="http://schemas.microsoft.com/office/excel/2006/main">
          <x14:cfRule type="dataBar" id="{D32B46F3-868F-4DCE-B416-1402F20E83F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CY119</xm:sqref>
        </x14:conditionalFormatting>
        <x14:conditionalFormatting xmlns:xm="http://schemas.microsoft.com/office/excel/2006/main">
          <x14:cfRule type="dataBar" id="{5EDCDDD2-ABF4-4F25-8612-24DFFA46262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CZ119</xm:sqref>
        </x14:conditionalFormatting>
        <x14:conditionalFormatting xmlns:xm="http://schemas.microsoft.com/office/excel/2006/main">
          <x14:cfRule type="dataBar" id="{05CADE18-B941-4B9A-B52D-BCDEAC22FF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DA119</xm:sqref>
        </x14:conditionalFormatting>
        <x14:conditionalFormatting xmlns:xm="http://schemas.microsoft.com/office/excel/2006/main">
          <x14:cfRule type="dataBar" id="{660CBAEA-8CB1-454B-AF61-FA6E239996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DB119</xm:sqref>
        </x14:conditionalFormatting>
        <x14:conditionalFormatting xmlns:xm="http://schemas.microsoft.com/office/excel/2006/main">
          <x14:cfRule type="dataBar" id="{459C5C0B-5012-40B6-8636-7F8B88B46B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DC119</xm:sqref>
        </x14:conditionalFormatting>
        <x14:conditionalFormatting xmlns:xm="http://schemas.microsoft.com/office/excel/2006/main">
          <x14:cfRule type="dataBar" id="{3D0EED9D-3938-4A23-AEB6-1FD3B8BEE1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DD119</xm:sqref>
        </x14:conditionalFormatting>
        <x14:conditionalFormatting xmlns:xm="http://schemas.microsoft.com/office/excel/2006/main">
          <x14:cfRule type="dataBar" id="{F7EB5B6B-1829-4DE9-BAB1-537B43B5EC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DE119</xm:sqref>
        </x14:conditionalFormatting>
        <x14:conditionalFormatting xmlns:xm="http://schemas.microsoft.com/office/excel/2006/main">
          <x14:cfRule type="dataBar" id="{2BD4CFC6-F662-404B-8D8B-2D468277505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DF119</xm:sqref>
        </x14:conditionalFormatting>
        <x14:conditionalFormatting xmlns:xm="http://schemas.microsoft.com/office/excel/2006/main">
          <x14:cfRule type="dataBar" id="{B01FBBEF-DD14-4DB4-BA9C-730E6AB6884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DK119</xm:sqref>
        </x14:conditionalFormatting>
        <x14:conditionalFormatting xmlns:xm="http://schemas.microsoft.com/office/excel/2006/main">
          <x14:cfRule type="dataBar" id="{FA73217B-D928-4AC7-921E-CF9ADB23EC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DL119 DN119</xm:sqref>
        </x14:conditionalFormatting>
        <x14:conditionalFormatting xmlns:xm="http://schemas.microsoft.com/office/excel/2006/main">
          <x14:cfRule type="dataBar" id="{22A51CE9-69C4-47CF-9F82-A02DF6F7194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DM119</xm:sqref>
        </x14:conditionalFormatting>
        <x14:conditionalFormatting xmlns:xm="http://schemas.microsoft.com/office/excel/2006/main">
          <x14:cfRule type="dataBar" id="{603C35B9-C9F3-4014-A653-0BF9509B9A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BE119</xm:sqref>
        </x14:conditionalFormatting>
        <x14:conditionalFormatting xmlns:xm="http://schemas.microsoft.com/office/excel/2006/main">
          <x14:cfRule type="dataBar" id="{CF79FFA9-45DB-4808-AE9A-3BF54DE1ACC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BD119</xm:sqref>
        </x14:conditionalFormatting>
        <x14:conditionalFormatting xmlns:xm="http://schemas.microsoft.com/office/excel/2006/main">
          <x14:cfRule type="dataBar" id="{F9C3BD25-A0D3-417E-A937-8819D40231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DG119</xm:sqref>
        </x14:conditionalFormatting>
        <x14:conditionalFormatting xmlns:xm="http://schemas.microsoft.com/office/excel/2006/main">
          <x14:cfRule type="dataBar" id="{440C326D-4F74-4754-A409-E963897F639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DH119</xm:sqref>
        </x14:conditionalFormatting>
        <x14:conditionalFormatting xmlns:xm="http://schemas.microsoft.com/office/excel/2006/main">
          <x14:cfRule type="dataBar" id="{3D9A8B39-BE32-4DFB-AAD3-A88B5808B0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DI119</xm:sqref>
        </x14:conditionalFormatting>
        <x14:conditionalFormatting xmlns:xm="http://schemas.microsoft.com/office/excel/2006/main">
          <x14:cfRule type="dataBar" id="{056176CF-43E6-4B67-927A-62A83DCECB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DJ119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318"/>
  <sheetViews>
    <sheetView workbookViewId="0">
      <pane xSplit="4" ySplit="3" topLeftCell="E1245" activePane="bottomRight" state="frozen"/>
      <selection pane="topRight" activeCell="D1" sqref="D1"/>
      <selection pane="bottomLeft" activeCell="A4" sqref="A4"/>
      <selection pane="bottomRight" activeCell="C1270" sqref="C1270"/>
    </sheetView>
  </sheetViews>
  <sheetFormatPr defaultRowHeight="15" x14ac:dyDescent="0.25"/>
  <cols>
    <col min="5" max="5" width="14.5703125" bestFit="1" customWidth="1"/>
    <col min="7" max="7" width="5.7109375" bestFit="1" customWidth="1"/>
    <col min="9" max="9" width="25.7109375" bestFit="1" customWidth="1"/>
  </cols>
  <sheetData>
    <row r="1" spans="1:13" x14ac:dyDescent="0.25">
      <c r="K1" s="24" t="s">
        <v>185</v>
      </c>
      <c r="L1" s="24" t="s">
        <v>547</v>
      </c>
      <c r="M1" s="24" t="s">
        <v>222</v>
      </c>
    </row>
    <row r="2" spans="1:13" x14ac:dyDescent="0.25">
      <c r="I2" t="str">
        <f>G2&amp;A2&amp;B2&amp;C2&amp;D2&amp;F2</f>
        <v/>
      </c>
      <c r="K2" s="218" t="s">
        <v>1350</v>
      </c>
      <c r="L2" s="218">
        <f>COUNTA($A:$A)+3</f>
        <v>1319</v>
      </c>
      <c r="M2" s="218">
        <f>IF(ccCode&lt;&gt;"",IF(ISNUMBER(MATCH(ccCode,$I:$I,0)),MATCH(ccCode,$I:$I,0),0),0)</f>
        <v>1125</v>
      </c>
    </row>
    <row r="3" spans="1:13" s="17" customFormat="1" x14ac:dyDescent="0.25">
      <c r="A3" s="17" t="s">
        <v>948</v>
      </c>
      <c r="B3" s="17" t="s">
        <v>949</v>
      </c>
      <c r="C3" s="17" t="s">
        <v>544</v>
      </c>
      <c r="D3" s="17" t="s">
        <v>545</v>
      </c>
      <c r="E3" s="17" t="s">
        <v>246</v>
      </c>
      <c r="F3" s="17" t="s">
        <v>546</v>
      </c>
      <c r="G3" s="17" t="s">
        <v>86</v>
      </c>
      <c r="I3" s="17" t="s">
        <v>185</v>
      </c>
    </row>
    <row r="4" spans="1:13" x14ac:dyDescent="0.25">
      <c r="A4" t="s">
        <v>92</v>
      </c>
      <c r="B4" t="s">
        <v>29</v>
      </c>
      <c r="C4">
        <v>2012</v>
      </c>
      <c r="D4" t="s">
        <v>620</v>
      </c>
      <c r="E4">
        <v>0.9</v>
      </c>
      <c r="F4" t="s">
        <v>944</v>
      </c>
      <c r="G4">
        <v>2</v>
      </c>
      <c r="I4" t="str">
        <f t="shared" ref="I4:I18" si="0">G4&amp;A4&amp;B4&amp;C4&amp;D4&amp;F4</f>
        <v>2ESAEthiopia2012StrategyF44</v>
      </c>
    </row>
    <row r="5" spans="1:13" x14ac:dyDescent="0.25">
      <c r="A5" t="s">
        <v>92</v>
      </c>
      <c r="B5" t="s">
        <v>29</v>
      </c>
      <c r="C5">
        <v>2012</v>
      </c>
      <c r="D5" t="s">
        <v>620</v>
      </c>
      <c r="E5">
        <v>0.8</v>
      </c>
      <c r="F5" t="s">
        <v>945</v>
      </c>
      <c r="G5">
        <v>2</v>
      </c>
      <c r="I5" t="str">
        <f t="shared" si="0"/>
        <v>2ESAEthiopia2012StrategyF45</v>
      </c>
    </row>
    <row r="6" spans="1:13" x14ac:dyDescent="0.25">
      <c r="A6" t="s">
        <v>92</v>
      </c>
      <c r="B6" t="s">
        <v>29</v>
      </c>
      <c r="C6">
        <v>2012</v>
      </c>
      <c r="D6" t="s">
        <v>620</v>
      </c>
      <c r="E6">
        <v>0.75</v>
      </c>
      <c r="F6" t="s">
        <v>946</v>
      </c>
      <c r="G6">
        <v>2</v>
      </c>
      <c r="I6" t="str">
        <f t="shared" si="0"/>
        <v>2ESAEthiopia2012StrategyF46</v>
      </c>
    </row>
    <row r="7" spans="1:13" x14ac:dyDescent="0.25">
      <c r="A7" t="s">
        <v>92</v>
      </c>
      <c r="B7" t="s">
        <v>29</v>
      </c>
      <c r="C7">
        <v>2012</v>
      </c>
      <c r="D7" t="s">
        <v>620</v>
      </c>
      <c r="E7">
        <v>0.7</v>
      </c>
      <c r="F7" t="s">
        <v>631</v>
      </c>
      <c r="G7">
        <v>2</v>
      </c>
      <c r="I7" t="str">
        <f t="shared" si="0"/>
        <v>2ESAEthiopia2012StrategyF47</v>
      </c>
    </row>
    <row r="8" spans="1:13" x14ac:dyDescent="0.25">
      <c r="A8" t="s">
        <v>92</v>
      </c>
      <c r="B8" t="s">
        <v>29</v>
      </c>
      <c r="C8">
        <v>2012</v>
      </c>
      <c r="D8" t="s">
        <v>620</v>
      </c>
      <c r="E8">
        <v>0.85</v>
      </c>
      <c r="F8" t="s">
        <v>947</v>
      </c>
      <c r="G8">
        <v>2</v>
      </c>
      <c r="I8" t="str">
        <f t="shared" si="0"/>
        <v>2ESAEthiopia2012StrategyF48</v>
      </c>
    </row>
    <row r="9" spans="1:13" x14ac:dyDescent="0.25">
      <c r="A9" t="s">
        <v>92</v>
      </c>
      <c r="B9" t="s">
        <v>29</v>
      </c>
      <c r="C9">
        <v>2012</v>
      </c>
      <c r="D9" t="s">
        <v>620</v>
      </c>
      <c r="E9">
        <v>0.75</v>
      </c>
      <c r="F9" t="s">
        <v>943</v>
      </c>
      <c r="G9">
        <v>2</v>
      </c>
      <c r="I9" t="str">
        <f t="shared" si="0"/>
        <v>2ESAEthiopia2012StrategyF49</v>
      </c>
    </row>
    <row r="10" spans="1:13" x14ac:dyDescent="0.25">
      <c r="A10" t="s">
        <v>92</v>
      </c>
      <c r="B10" t="s">
        <v>29</v>
      </c>
      <c r="C10">
        <v>2012</v>
      </c>
      <c r="D10" t="s">
        <v>622</v>
      </c>
      <c r="E10">
        <v>7</v>
      </c>
      <c r="F10" t="s">
        <v>623</v>
      </c>
      <c r="G10">
        <v>2</v>
      </c>
      <c r="I10" t="str">
        <f t="shared" si="0"/>
        <v>2ESAEthiopia2012QuantitiesH2</v>
      </c>
    </row>
    <row r="11" spans="1:13" x14ac:dyDescent="0.25">
      <c r="A11" t="s">
        <v>92</v>
      </c>
      <c r="B11" t="s">
        <v>29</v>
      </c>
      <c r="C11">
        <v>2012</v>
      </c>
      <c r="D11" t="s">
        <v>622</v>
      </c>
      <c r="E11">
        <v>2014</v>
      </c>
      <c r="F11" t="s">
        <v>624</v>
      </c>
      <c r="G11">
        <v>2</v>
      </c>
      <c r="I11" t="str">
        <f t="shared" si="0"/>
        <v>2ESAEthiopia2012QuantitiesF4</v>
      </c>
    </row>
    <row r="12" spans="1:13" x14ac:dyDescent="0.25">
      <c r="A12" t="s">
        <v>92</v>
      </c>
      <c r="B12" t="s">
        <v>29</v>
      </c>
      <c r="C12">
        <v>2012</v>
      </c>
      <c r="D12" t="s">
        <v>621</v>
      </c>
      <c r="E12" s="394">
        <v>0</v>
      </c>
      <c r="F12" t="s">
        <v>936</v>
      </c>
      <c r="G12">
        <v>2</v>
      </c>
      <c r="I12" t="str">
        <f t="shared" si="0"/>
        <v>2ESAEthiopia2012OutputsD130</v>
      </c>
    </row>
    <row r="13" spans="1:13" x14ac:dyDescent="0.25">
      <c r="A13" t="s">
        <v>92</v>
      </c>
      <c r="B13" t="s">
        <v>29</v>
      </c>
      <c r="C13">
        <v>2012</v>
      </c>
      <c r="D13" t="s">
        <v>621</v>
      </c>
      <c r="E13" s="394">
        <v>0</v>
      </c>
      <c r="F13" t="s">
        <v>937</v>
      </c>
      <c r="G13">
        <v>2</v>
      </c>
      <c r="I13" t="str">
        <f t="shared" si="0"/>
        <v>2ESAEthiopia2012OutputsE130</v>
      </c>
    </row>
    <row r="14" spans="1:13" x14ac:dyDescent="0.25">
      <c r="A14" t="s">
        <v>92</v>
      </c>
      <c r="B14" t="s">
        <v>29</v>
      </c>
      <c r="C14">
        <v>2012</v>
      </c>
      <c r="D14" t="s">
        <v>621</v>
      </c>
      <c r="E14" s="394">
        <v>0</v>
      </c>
      <c r="F14" t="s">
        <v>938</v>
      </c>
      <c r="G14">
        <v>2</v>
      </c>
      <c r="I14" t="str">
        <f t="shared" si="0"/>
        <v>2ESAEthiopia2012OutputsF130</v>
      </c>
    </row>
    <row r="15" spans="1:13" x14ac:dyDescent="0.25">
      <c r="A15" t="s">
        <v>92</v>
      </c>
      <c r="B15" t="s">
        <v>29</v>
      </c>
      <c r="C15">
        <v>2012</v>
      </c>
      <c r="D15" t="s">
        <v>621</v>
      </c>
      <c r="E15" s="394">
        <v>0</v>
      </c>
      <c r="F15" t="s">
        <v>939</v>
      </c>
      <c r="G15">
        <v>2</v>
      </c>
      <c r="I15" t="str">
        <f t="shared" si="0"/>
        <v>2ESAEthiopia2012OutputsG130</v>
      </c>
    </row>
    <row r="16" spans="1:13" x14ac:dyDescent="0.25">
      <c r="A16" t="s">
        <v>92</v>
      </c>
      <c r="B16" t="s">
        <v>29</v>
      </c>
      <c r="C16">
        <v>2012</v>
      </c>
      <c r="D16" t="s">
        <v>621</v>
      </c>
      <c r="E16" s="394">
        <v>0</v>
      </c>
      <c r="F16" t="s">
        <v>940</v>
      </c>
      <c r="G16">
        <v>2</v>
      </c>
      <c r="I16" t="str">
        <f t="shared" si="0"/>
        <v>2ESAEthiopia2012OutputsH130</v>
      </c>
    </row>
    <row r="17" spans="1:9" x14ac:dyDescent="0.25">
      <c r="A17" t="s">
        <v>92</v>
      </c>
      <c r="B17" t="s">
        <v>29</v>
      </c>
      <c r="C17">
        <v>2012</v>
      </c>
      <c r="D17" t="s">
        <v>621</v>
      </c>
      <c r="E17" s="394">
        <v>0</v>
      </c>
      <c r="F17" t="s">
        <v>941</v>
      </c>
      <c r="G17">
        <v>2</v>
      </c>
      <c r="I17" t="str">
        <f t="shared" si="0"/>
        <v>2ESAEthiopia2012OutputsI130</v>
      </c>
    </row>
    <row r="18" spans="1:9" x14ac:dyDescent="0.25">
      <c r="A18" t="s">
        <v>92</v>
      </c>
      <c r="B18" t="s">
        <v>29</v>
      </c>
      <c r="C18">
        <v>2012</v>
      </c>
      <c r="D18" t="s">
        <v>621</v>
      </c>
      <c r="E18" s="394">
        <v>0</v>
      </c>
      <c r="F18" t="s">
        <v>942</v>
      </c>
      <c r="G18">
        <v>2</v>
      </c>
      <c r="I18" t="str">
        <f t="shared" si="0"/>
        <v>2ESAEthiopia2012OutputsJ130</v>
      </c>
    </row>
    <row r="19" spans="1:9" x14ac:dyDescent="0.25">
      <c r="A19" t="s">
        <v>92</v>
      </c>
      <c r="B19" t="s">
        <v>92</v>
      </c>
      <c r="C19">
        <v>2012</v>
      </c>
      <c r="D19" t="s">
        <v>620</v>
      </c>
      <c r="E19">
        <v>0.9</v>
      </c>
      <c r="F19" t="s">
        <v>625</v>
      </c>
      <c r="G19">
        <v>1</v>
      </c>
      <c r="I19" t="str">
        <f t="shared" ref="I19:I33" si="1">G19&amp;A19&amp;B19&amp;C19&amp;D19&amp;F19</f>
        <v>1ESAESA2012StrategyF14</v>
      </c>
    </row>
    <row r="20" spans="1:9" x14ac:dyDescent="0.25">
      <c r="A20" t="s">
        <v>92</v>
      </c>
      <c r="B20" t="s">
        <v>92</v>
      </c>
      <c r="C20">
        <v>2012</v>
      </c>
      <c r="D20" t="s">
        <v>620</v>
      </c>
      <c r="E20">
        <v>0.8</v>
      </c>
      <c r="F20" t="s">
        <v>626</v>
      </c>
      <c r="G20">
        <v>1</v>
      </c>
      <c r="I20" t="str">
        <f t="shared" si="1"/>
        <v>1ESAESA2012StrategyF15</v>
      </c>
    </row>
    <row r="21" spans="1:9" x14ac:dyDescent="0.25">
      <c r="A21" t="s">
        <v>92</v>
      </c>
      <c r="B21" t="s">
        <v>92</v>
      </c>
      <c r="C21">
        <v>2012</v>
      </c>
      <c r="D21" t="s">
        <v>620</v>
      </c>
      <c r="E21">
        <v>0.75</v>
      </c>
      <c r="F21" t="s">
        <v>627</v>
      </c>
      <c r="G21">
        <v>1</v>
      </c>
      <c r="I21" t="str">
        <f t="shared" si="1"/>
        <v>1ESAESA2012StrategyF16</v>
      </c>
    </row>
    <row r="22" spans="1:9" x14ac:dyDescent="0.25">
      <c r="A22" t="s">
        <v>92</v>
      </c>
      <c r="B22" t="s">
        <v>92</v>
      </c>
      <c r="C22">
        <v>2012</v>
      </c>
      <c r="D22" t="s">
        <v>620</v>
      </c>
      <c r="E22">
        <v>0.6</v>
      </c>
      <c r="F22" t="s">
        <v>628</v>
      </c>
      <c r="G22">
        <v>1</v>
      </c>
      <c r="I22" t="str">
        <f t="shared" si="1"/>
        <v>1ESAESA2012StrategyF17</v>
      </c>
    </row>
    <row r="23" spans="1:9" x14ac:dyDescent="0.25">
      <c r="A23" t="s">
        <v>92</v>
      </c>
      <c r="B23" t="s">
        <v>92</v>
      </c>
      <c r="C23">
        <v>2012</v>
      </c>
      <c r="D23" t="s">
        <v>620</v>
      </c>
      <c r="E23">
        <v>0.55000000000000004</v>
      </c>
      <c r="F23" t="s">
        <v>629</v>
      </c>
      <c r="G23">
        <v>1</v>
      </c>
      <c r="I23" t="str">
        <f t="shared" si="1"/>
        <v>1ESAESA2012StrategyF18</v>
      </c>
    </row>
    <row r="24" spans="1:9" x14ac:dyDescent="0.25">
      <c r="A24" t="s">
        <v>92</v>
      </c>
      <c r="B24" t="s">
        <v>92</v>
      </c>
      <c r="C24">
        <v>2012</v>
      </c>
      <c r="D24" t="s">
        <v>620</v>
      </c>
      <c r="E24">
        <v>0.5</v>
      </c>
      <c r="F24" t="s">
        <v>630</v>
      </c>
      <c r="G24">
        <v>1</v>
      </c>
      <c r="I24" t="str">
        <f t="shared" si="1"/>
        <v>1ESAESA2012StrategyF19</v>
      </c>
    </row>
    <row r="25" spans="1:9" x14ac:dyDescent="0.25">
      <c r="A25" t="s">
        <v>92</v>
      </c>
      <c r="B25" t="s">
        <v>92</v>
      </c>
      <c r="C25">
        <v>2012</v>
      </c>
      <c r="D25" t="s">
        <v>622</v>
      </c>
      <c r="E25">
        <v>7</v>
      </c>
      <c r="F25" t="s">
        <v>623</v>
      </c>
      <c r="G25">
        <v>1</v>
      </c>
      <c r="I25" t="str">
        <f t="shared" si="1"/>
        <v>1ESAESA2012QuantitiesH2</v>
      </c>
    </row>
    <row r="26" spans="1:9" x14ac:dyDescent="0.25">
      <c r="A26" t="s">
        <v>92</v>
      </c>
      <c r="B26" t="s">
        <v>92</v>
      </c>
      <c r="C26">
        <v>2012</v>
      </c>
      <c r="D26" t="s">
        <v>622</v>
      </c>
      <c r="E26">
        <v>2014</v>
      </c>
      <c r="F26" t="s">
        <v>624</v>
      </c>
      <c r="G26">
        <v>1</v>
      </c>
      <c r="I26" t="str">
        <f t="shared" si="1"/>
        <v>1ESAESA2012QuantitiesF4</v>
      </c>
    </row>
    <row r="27" spans="1:9" x14ac:dyDescent="0.25">
      <c r="A27" t="s">
        <v>92</v>
      </c>
      <c r="B27" t="s">
        <v>92</v>
      </c>
      <c r="C27">
        <v>2012</v>
      </c>
      <c r="D27" t="s">
        <v>621</v>
      </c>
      <c r="E27">
        <v>0</v>
      </c>
      <c r="F27" t="s">
        <v>936</v>
      </c>
      <c r="G27">
        <v>1</v>
      </c>
      <c r="I27" t="str">
        <f t="shared" si="1"/>
        <v>1ESAESA2012OutputsD130</v>
      </c>
    </row>
    <row r="28" spans="1:9" x14ac:dyDescent="0.25">
      <c r="A28" t="s">
        <v>92</v>
      </c>
      <c r="B28" t="s">
        <v>92</v>
      </c>
      <c r="C28">
        <v>2012</v>
      </c>
      <c r="D28" t="s">
        <v>621</v>
      </c>
      <c r="E28">
        <v>0</v>
      </c>
      <c r="F28" t="s">
        <v>937</v>
      </c>
      <c r="G28">
        <v>1</v>
      </c>
      <c r="I28" t="str">
        <f t="shared" si="1"/>
        <v>1ESAESA2012OutputsE130</v>
      </c>
    </row>
    <row r="29" spans="1:9" x14ac:dyDescent="0.25">
      <c r="A29" t="s">
        <v>92</v>
      </c>
      <c r="B29" t="s">
        <v>92</v>
      </c>
      <c r="C29">
        <v>2012</v>
      </c>
      <c r="D29" t="s">
        <v>621</v>
      </c>
      <c r="E29">
        <v>0</v>
      </c>
      <c r="F29" t="s">
        <v>938</v>
      </c>
      <c r="G29">
        <v>1</v>
      </c>
      <c r="I29" t="str">
        <f t="shared" si="1"/>
        <v>1ESAESA2012OutputsF130</v>
      </c>
    </row>
    <row r="30" spans="1:9" x14ac:dyDescent="0.25">
      <c r="A30" t="s">
        <v>92</v>
      </c>
      <c r="B30" t="s">
        <v>92</v>
      </c>
      <c r="C30">
        <v>2012</v>
      </c>
      <c r="D30" t="s">
        <v>621</v>
      </c>
      <c r="E30">
        <v>0</v>
      </c>
      <c r="F30" t="s">
        <v>939</v>
      </c>
      <c r="G30">
        <v>1</v>
      </c>
      <c r="I30" t="str">
        <f t="shared" si="1"/>
        <v>1ESAESA2012OutputsG130</v>
      </c>
    </row>
    <row r="31" spans="1:9" x14ac:dyDescent="0.25">
      <c r="A31" t="s">
        <v>92</v>
      </c>
      <c r="B31" t="s">
        <v>92</v>
      </c>
      <c r="C31">
        <v>2012</v>
      </c>
      <c r="D31" t="s">
        <v>621</v>
      </c>
      <c r="E31">
        <v>0</v>
      </c>
      <c r="F31" t="s">
        <v>940</v>
      </c>
      <c r="G31">
        <v>1</v>
      </c>
      <c r="I31" t="str">
        <f t="shared" si="1"/>
        <v>1ESAESA2012OutputsH130</v>
      </c>
    </row>
    <row r="32" spans="1:9" x14ac:dyDescent="0.25">
      <c r="A32" t="s">
        <v>92</v>
      </c>
      <c r="B32" t="s">
        <v>92</v>
      </c>
      <c r="C32">
        <v>2012</v>
      </c>
      <c r="D32" t="s">
        <v>621</v>
      </c>
      <c r="E32">
        <v>0</v>
      </c>
      <c r="F32" t="s">
        <v>941</v>
      </c>
      <c r="G32">
        <v>1</v>
      </c>
      <c r="I32" t="str">
        <f t="shared" si="1"/>
        <v>1ESAESA2012OutputsI130</v>
      </c>
    </row>
    <row r="33" spans="1:9" x14ac:dyDescent="0.25">
      <c r="A33" t="s">
        <v>92</v>
      </c>
      <c r="B33" t="s">
        <v>92</v>
      </c>
      <c r="C33">
        <v>2012</v>
      </c>
      <c r="D33" t="s">
        <v>621</v>
      </c>
      <c r="E33">
        <v>0</v>
      </c>
      <c r="F33" t="s">
        <v>942</v>
      </c>
      <c r="G33">
        <v>1</v>
      </c>
      <c r="I33" t="str">
        <f t="shared" si="1"/>
        <v>1ESAESA2012OutputsJ130</v>
      </c>
    </row>
    <row r="34" spans="1:9" x14ac:dyDescent="0.25">
      <c r="A34" t="s">
        <v>92</v>
      </c>
      <c r="B34" t="s">
        <v>42</v>
      </c>
      <c r="C34">
        <v>2012</v>
      </c>
      <c r="D34" t="s">
        <v>620</v>
      </c>
      <c r="E34">
        <v>0.25</v>
      </c>
      <c r="F34" t="s">
        <v>944</v>
      </c>
      <c r="G34">
        <v>2</v>
      </c>
      <c r="I34" t="str">
        <f t="shared" ref="I34:I65" si="2">G34&amp;A34&amp;B34&amp;C34&amp;D34&amp;F34</f>
        <v>2ESAZambia2012StrategyF44</v>
      </c>
    </row>
    <row r="35" spans="1:9" x14ac:dyDescent="0.25">
      <c r="A35" t="s">
        <v>92</v>
      </c>
      <c r="B35" t="s">
        <v>42</v>
      </c>
      <c r="C35">
        <v>2012</v>
      </c>
      <c r="D35" t="s">
        <v>620</v>
      </c>
      <c r="E35">
        <v>0.2</v>
      </c>
      <c r="F35" t="s">
        <v>945</v>
      </c>
      <c r="G35">
        <v>2</v>
      </c>
      <c r="I35" t="str">
        <f t="shared" si="2"/>
        <v>2ESAZambia2012StrategyF45</v>
      </c>
    </row>
    <row r="36" spans="1:9" x14ac:dyDescent="0.25">
      <c r="A36" t="s">
        <v>92</v>
      </c>
      <c r="B36" t="s">
        <v>42</v>
      </c>
      <c r="C36">
        <v>2012</v>
      </c>
      <c r="D36" t="s">
        <v>620</v>
      </c>
      <c r="E36">
        <v>0.5</v>
      </c>
      <c r="F36" t="s">
        <v>946</v>
      </c>
      <c r="G36">
        <v>2</v>
      </c>
      <c r="I36" t="str">
        <f t="shared" si="2"/>
        <v>2ESAZambia2012StrategyF46</v>
      </c>
    </row>
    <row r="37" spans="1:9" x14ac:dyDescent="0.25">
      <c r="A37" t="s">
        <v>92</v>
      </c>
      <c r="B37" t="s">
        <v>42</v>
      </c>
      <c r="C37">
        <v>2012</v>
      </c>
      <c r="D37" t="s">
        <v>620</v>
      </c>
      <c r="E37">
        <v>0.3</v>
      </c>
      <c r="F37" t="s">
        <v>631</v>
      </c>
      <c r="G37">
        <v>2</v>
      </c>
      <c r="I37" t="str">
        <f t="shared" si="2"/>
        <v>2ESAZambia2012StrategyF47</v>
      </c>
    </row>
    <row r="38" spans="1:9" x14ac:dyDescent="0.25">
      <c r="A38" t="s">
        <v>92</v>
      </c>
      <c r="B38" t="s">
        <v>42</v>
      </c>
      <c r="C38">
        <v>2012</v>
      </c>
      <c r="D38" t="s">
        <v>620</v>
      </c>
      <c r="E38">
        <v>0.25</v>
      </c>
      <c r="F38" t="s">
        <v>947</v>
      </c>
      <c r="G38">
        <v>2</v>
      </c>
      <c r="I38" t="str">
        <f t="shared" si="2"/>
        <v>2ESAZambia2012StrategyF48</v>
      </c>
    </row>
    <row r="39" spans="1:9" x14ac:dyDescent="0.25">
      <c r="A39" t="s">
        <v>92</v>
      </c>
      <c r="B39" t="s">
        <v>42</v>
      </c>
      <c r="C39">
        <v>2012</v>
      </c>
      <c r="D39" t="s">
        <v>620</v>
      </c>
      <c r="E39">
        <v>0.25</v>
      </c>
      <c r="F39" t="s">
        <v>943</v>
      </c>
      <c r="G39">
        <v>2</v>
      </c>
      <c r="I39" t="str">
        <f t="shared" si="2"/>
        <v>2ESAZambia2012StrategyF49</v>
      </c>
    </row>
    <row r="40" spans="1:9" x14ac:dyDescent="0.25">
      <c r="A40" t="s">
        <v>92</v>
      </c>
      <c r="B40" t="s">
        <v>42</v>
      </c>
      <c r="C40">
        <v>2012</v>
      </c>
      <c r="D40" t="s">
        <v>620</v>
      </c>
      <c r="F40" t="s">
        <v>961</v>
      </c>
      <c r="G40">
        <v>2</v>
      </c>
      <c r="I40" t="str">
        <f t="shared" si="2"/>
        <v>2ESAZambia2012StrategyF5</v>
      </c>
    </row>
    <row r="41" spans="1:9" x14ac:dyDescent="0.25">
      <c r="A41" t="s">
        <v>92</v>
      </c>
      <c r="B41" t="s">
        <v>42</v>
      </c>
      <c r="C41">
        <v>2012</v>
      </c>
      <c r="D41" t="s">
        <v>622</v>
      </c>
      <c r="E41">
        <v>3</v>
      </c>
      <c r="F41" t="s">
        <v>623</v>
      </c>
      <c r="G41">
        <v>2</v>
      </c>
      <c r="I41" t="str">
        <f t="shared" si="2"/>
        <v>2ESAZambia2012QuantitiesH2</v>
      </c>
    </row>
    <row r="42" spans="1:9" x14ac:dyDescent="0.25">
      <c r="A42" t="s">
        <v>92</v>
      </c>
      <c r="B42" t="s">
        <v>42</v>
      </c>
      <c r="C42">
        <v>2012</v>
      </c>
      <c r="D42" t="s">
        <v>622</v>
      </c>
      <c r="E42">
        <v>2014</v>
      </c>
      <c r="F42" t="s">
        <v>624</v>
      </c>
      <c r="G42">
        <v>2</v>
      </c>
      <c r="I42" t="str">
        <f t="shared" si="2"/>
        <v>2ESAZambia2012QuantitiesF4</v>
      </c>
    </row>
    <row r="43" spans="1:9" x14ac:dyDescent="0.25">
      <c r="A43" t="s">
        <v>92</v>
      </c>
      <c r="B43" t="s">
        <v>42</v>
      </c>
      <c r="C43">
        <v>2012</v>
      </c>
      <c r="D43" t="s">
        <v>622</v>
      </c>
      <c r="E43">
        <v>0.13500000000000001</v>
      </c>
      <c r="F43" t="s">
        <v>962</v>
      </c>
      <c r="G43">
        <v>2</v>
      </c>
      <c r="I43" t="str">
        <f t="shared" si="2"/>
        <v>2ESAZambia2012QuantitiesG6</v>
      </c>
    </row>
    <row r="44" spans="1:9" x14ac:dyDescent="0.25">
      <c r="A44" t="s">
        <v>92</v>
      </c>
      <c r="B44" t="s">
        <v>42</v>
      </c>
      <c r="C44">
        <v>2012</v>
      </c>
      <c r="D44" t="s">
        <v>621</v>
      </c>
      <c r="E44">
        <v>7400000</v>
      </c>
      <c r="F44" t="s">
        <v>963</v>
      </c>
      <c r="G44">
        <v>2</v>
      </c>
      <c r="I44" t="str">
        <f t="shared" si="2"/>
        <v>2ESAZambia2012OutputsD11</v>
      </c>
    </row>
    <row r="45" spans="1:9" x14ac:dyDescent="0.25">
      <c r="A45" t="s">
        <v>92</v>
      </c>
      <c r="B45" t="s">
        <v>42</v>
      </c>
      <c r="C45">
        <v>2012</v>
      </c>
      <c r="D45" t="s">
        <v>621</v>
      </c>
      <c r="E45">
        <v>6600000</v>
      </c>
      <c r="F45" t="s">
        <v>964</v>
      </c>
      <c r="G45">
        <v>2</v>
      </c>
      <c r="I45" t="str">
        <f t="shared" si="2"/>
        <v>2ESAZambia2012OutputsE11</v>
      </c>
    </row>
    <row r="46" spans="1:9" x14ac:dyDescent="0.25">
      <c r="A46" t="s">
        <v>92</v>
      </c>
      <c r="B46" t="s">
        <v>42</v>
      </c>
      <c r="C46">
        <v>2012</v>
      </c>
      <c r="D46" t="s">
        <v>621</v>
      </c>
      <c r="E46">
        <v>5200000</v>
      </c>
      <c r="F46" t="s">
        <v>965</v>
      </c>
      <c r="G46">
        <v>2</v>
      </c>
      <c r="I46" t="str">
        <f t="shared" si="2"/>
        <v>2ESAZambia2012OutputsF11</v>
      </c>
    </row>
    <row r="47" spans="1:9" x14ac:dyDescent="0.25">
      <c r="A47" t="s">
        <v>92</v>
      </c>
      <c r="B47" t="s">
        <v>42</v>
      </c>
      <c r="C47">
        <v>2012</v>
      </c>
      <c r="D47" t="s">
        <v>621</v>
      </c>
      <c r="E47" s="394">
        <v>0</v>
      </c>
      <c r="F47" t="s">
        <v>936</v>
      </c>
      <c r="G47">
        <v>2</v>
      </c>
      <c r="I47" t="str">
        <f t="shared" si="2"/>
        <v>2ESAZambia2012OutputsD130</v>
      </c>
    </row>
    <row r="48" spans="1:9" x14ac:dyDescent="0.25">
      <c r="A48" t="s">
        <v>92</v>
      </c>
      <c r="B48" t="s">
        <v>42</v>
      </c>
      <c r="C48">
        <v>2012</v>
      </c>
      <c r="D48" t="s">
        <v>621</v>
      </c>
      <c r="E48" s="394">
        <v>0</v>
      </c>
      <c r="F48" t="s">
        <v>937</v>
      </c>
      <c r="G48">
        <v>2</v>
      </c>
      <c r="I48" t="str">
        <f t="shared" si="2"/>
        <v>2ESAZambia2012OutputsE130</v>
      </c>
    </row>
    <row r="49" spans="1:9" x14ac:dyDescent="0.25">
      <c r="A49" t="s">
        <v>92</v>
      </c>
      <c r="B49" t="s">
        <v>42</v>
      </c>
      <c r="C49">
        <v>2012</v>
      </c>
      <c r="D49" t="s">
        <v>621</v>
      </c>
      <c r="E49" s="394">
        <v>0</v>
      </c>
      <c r="F49" t="s">
        <v>938</v>
      </c>
      <c r="G49">
        <v>2</v>
      </c>
      <c r="I49" t="str">
        <f t="shared" si="2"/>
        <v>2ESAZambia2012OutputsF130</v>
      </c>
    </row>
    <row r="50" spans="1:9" x14ac:dyDescent="0.25">
      <c r="A50" t="s">
        <v>92</v>
      </c>
      <c r="B50" t="s">
        <v>42</v>
      </c>
      <c r="C50">
        <v>2012</v>
      </c>
      <c r="D50" t="s">
        <v>621</v>
      </c>
      <c r="E50" s="394">
        <v>0</v>
      </c>
      <c r="F50" t="s">
        <v>939</v>
      </c>
      <c r="G50">
        <v>2</v>
      </c>
      <c r="I50" t="str">
        <f t="shared" si="2"/>
        <v>2ESAZambia2012OutputsG130</v>
      </c>
    </row>
    <row r="51" spans="1:9" x14ac:dyDescent="0.25">
      <c r="A51" t="s">
        <v>92</v>
      </c>
      <c r="B51" t="s">
        <v>42</v>
      </c>
      <c r="C51">
        <v>2012</v>
      </c>
      <c r="D51" t="s">
        <v>621</v>
      </c>
      <c r="E51" s="394">
        <v>0</v>
      </c>
      <c r="F51" t="s">
        <v>940</v>
      </c>
      <c r="G51">
        <v>2</v>
      </c>
      <c r="I51" t="str">
        <f t="shared" si="2"/>
        <v>2ESAZambia2012OutputsH130</v>
      </c>
    </row>
    <row r="52" spans="1:9" x14ac:dyDescent="0.25">
      <c r="A52" t="s">
        <v>92</v>
      </c>
      <c r="B52" t="s">
        <v>42</v>
      </c>
      <c r="C52">
        <v>2012</v>
      </c>
      <c r="D52" t="s">
        <v>621</v>
      </c>
      <c r="E52" s="394">
        <v>0</v>
      </c>
      <c r="F52" t="s">
        <v>941</v>
      </c>
      <c r="G52">
        <v>2</v>
      </c>
      <c r="I52" t="str">
        <f t="shared" si="2"/>
        <v>2ESAZambia2012OutputsI130</v>
      </c>
    </row>
    <row r="53" spans="1:9" x14ac:dyDescent="0.25">
      <c r="A53" t="s">
        <v>92</v>
      </c>
      <c r="B53" t="s">
        <v>42</v>
      </c>
      <c r="C53">
        <v>2012</v>
      </c>
      <c r="D53" t="s">
        <v>621</v>
      </c>
      <c r="E53" s="394">
        <v>0</v>
      </c>
      <c r="F53" t="s">
        <v>942</v>
      </c>
      <c r="G53">
        <v>2</v>
      </c>
      <c r="I53" t="str">
        <f t="shared" si="2"/>
        <v>2ESAZambia2012OutputsJ130</v>
      </c>
    </row>
    <row r="54" spans="1:9" x14ac:dyDescent="0.25">
      <c r="A54" t="s">
        <v>92</v>
      </c>
      <c r="B54" t="s">
        <v>42</v>
      </c>
      <c r="C54">
        <v>2012</v>
      </c>
      <c r="D54" t="s">
        <v>621</v>
      </c>
      <c r="E54">
        <v>700000</v>
      </c>
      <c r="F54" t="s">
        <v>982</v>
      </c>
      <c r="G54">
        <v>2</v>
      </c>
      <c r="I54" t="str">
        <f t="shared" si="2"/>
        <v>2ESAZambia2012OutputsD39</v>
      </c>
    </row>
    <row r="55" spans="1:9" x14ac:dyDescent="0.25">
      <c r="A55" t="s">
        <v>92</v>
      </c>
      <c r="B55" t="s">
        <v>42</v>
      </c>
      <c r="C55">
        <v>2012</v>
      </c>
      <c r="D55" t="s">
        <v>621</v>
      </c>
      <c r="E55">
        <v>820000</v>
      </c>
      <c r="F55" t="s">
        <v>983</v>
      </c>
      <c r="G55">
        <v>2</v>
      </c>
      <c r="I55" t="str">
        <f t="shared" si="2"/>
        <v>2ESAZambia2012OutputsE39</v>
      </c>
    </row>
    <row r="56" spans="1:9" x14ac:dyDescent="0.25">
      <c r="A56" t="s">
        <v>92</v>
      </c>
      <c r="B56" t="s">
        <v>42</v>
      </c>
      <c r="C56">
        <v>2012</v>
      </c>
      <c r="D56" t="s">
        <v>621</v>
      </c>
      <c r="E56">
        <v>900000</v>
      </c>
      <c r="F56" t="s">
        <v>984</v>
      </c>
      <c r="G56">
        <v>2</v>
      </c>
      <c r="I56" t="str">
        <f t="shared" si="2"/>
        <v>2ESAZambia2012OutputsF39</v>
      </c>
    </row>
    <row r="57" spans="1:9" x14ac:dyDescent="0.25">
      <c r="A57" t="s">
        <v>92</v>
      </c>
      <c r="B57" t="s">
        <v>42</v>
      </c>
      <c r="C57">
        <v>2012</v>
      </c>
      <c r="D57" t="s">
        <v>621</v>
      </c>
      <c r="E57">
        <v>1100000</v>
      </c>
      <c r="F57" t="s">
        <v>985</v>
      </c>
      <c r="G57">
        <v>2</v>
      </c>
      <c r="I57" t="str">
        <f t="shared" si="2"/>
        <v>2ESAZambia2012OutputsG39</v>
      </c>
    </row>
    <row r="58" spans="1:9" x14ac:dyDescent="0.25">
      <c r="A58" t="s">
        <v>92</v>
      </c>
      <c r="B58" t="s">
        <v>42</v>
      </c>
      <c r="C58">
        <v>2012</v>
      </c>
      <c r="D58" t="s">
        <v>621</v>
      </c>
      <c r="E58">
        <v>1200000</v>
      </c>
      <c r="F58" t="s">
        <v>986</v>
      </c>
      <c r="G58">
        <v>2</v>
      </c>
      <c r="I58" t="str">
        <f t="shared" si="2"/>
        <v>2ESAZambia2012OutputsH39</v>
      </c>
    </row>
    <row r="59" spans="1:9" x14ac:dyDescent="0.25">
      <c r="A59" t="s">
        <v>92</v>
      </c>
      <c r="B59" t="s">
        <v>42</v>
      </c>
      <c r="C59">
        <v>2012</v>
      </c>
      <c r="D59" t="s">
        <v>621</v>
      </c>
      <c r="E59">
        <v>610000</v>
      </c>
      <c r="F59" t="s">
        <v>987</v>
      </c>
      <c r="G59">
        <v>2</v>
      </c>
      <c r="I59" t="str">
        <f t="shared" si="2"/>
        <v>2ESAZambia2012OutputsD40</v>
      </c>
    </row>
    <row r="60" spans="1:9" x14ac:dyDescent="0.25">
      <c r="A60" t="s">
        <v>92</v>
      </c>
      <c r="B60" t="s">
        <v>42</v>
      </c>
      <c r="C60">
        <v>2012</v>
      </c>
      <c r="D60" t="s">
        <v>621</v>
      </c>
      <c r="E60">
        <v>650000</v>
      </c>
      <c r="F60" t="s">
        <v>988</v>
      </c>
      <c r="G60">
        <v>2</v>
      </c>
      <c r="I60" t="str">
        <f t="shared" si="2"/>
        <v>2ESAZambia2012OutputsE40</v>
      </c>
    </row>
    <row r="61" spans="1:9" x14ac:dyDescent="0.25">
      <c r="A61" t="s">
        <v>92</v>
      </c>
      <c r="B61" t="s">
        <v>42</v>
      </c>
      <c r="C61">
        <v>2012</v>
      </c>
      <c r="D61" t="s">
        <v>621</v>
      </c>
      <c r="E61">
        <v>700000</v>
      </c>
      <c r="F61" t="s">
        <v>989</v>
      </c>
      <c r="G61">
        <v>2</v>
      </c>
      <c r="I61" t="str">
        <f t="shared" si="2"/>
        <v>2ESAZambia2012OutputsF40</v>
      </c>
    </row>
    <row r="62" spans="1:9" x14ac:dyDescent="0.25">
      <c r="A62" t="s">
        <v>92</v>
      </c>
      <c r="B62" t="s">
        <v>42</v>
      </c>
      <c r="C62">
        <v>2012</v>
      </c>
      <c r="D62" t="s">
        <v>621</v>
      </c>
      <c r="E62">
        <v>820000</v>
      </c>
      <c r="F62" t="s">
        <v>990</v>
      </c>
      <c r="G62">
        <v>2</v>
      </c>
      <c r="I62" t="str">
        <f t="shared" si="2"/>
        <v>2ESAZambia2012OutputsG40</v>
      </c>
    </row>
    <row r="63" spans="1:9" x14ac:dyDescent="0.25">
      <c r="A63" t="s">
        <v>92</v>
      </c>
      <c r="B63" t="s">
        <v>42</v>
      </c>
      <c r="C63">
        <v>2012</v>
      </c>
      <c r="D63" t="s">
        <v>621</v>
      </c>
      <c r="E63">
        <v>980000</v>
      </c>
      <c r="F63" t="s">
        <v>991</v>
      </c>
      <c r="G63">
        <v>2</v>
      </c>
      <c r="I63" t="str">
        <f t="shared" si="2"/>
        <v>2ESAZambia2012OutputsH40</v>
      </c>
    </row>
    <row r="64" spans="1:9" x14ac:dyDescent="0.25">
      <c r="A64" t="s">
        <v>92</v>
      </c>
      <c r="B64" t="s">
        <v>42</v>
      </c>
      <c r="C64">
        <v>2012</v>
      </c>
      <c r="D64" t="s">
        <v>621</v>
      </c>
      <c r="E64">
        <v>60000</v>
      </c>
      <c r="F64" t="s">
        <v>992</v>
      </c>
      <c r="G64">
        <v>2</v>
      </c>
      <c r="I64" t="str">
        <f t="shared" si="2"/>
        <v>2ESAZambia2012OutputsD41</v>
      </c>
    </row>
    <row r="65" spans="1:9" x14ac:dyDescent="0.25">
      <c r="A65" t="s">
        <v>92</v>
      </c>
      <c r="B65" t="s">
        <v>42</v>
      </c>
      <c r="C65">
        <v>2012</v>
      </c>
      <c r="D65" t="s">
        <v>621</v>
      </c>
      <c r="E65">
        <v>90000</v>
      </c>
      <c r="F65" t="s">
        <v>993</v>
      </c>
      <c r="G65">
        <v>2</v>
      </c>
      <c r="I65" t="str">
        <f t="shared" si="2"/>
        <v>2ESAZambia2012OutputsE41</v>
      </c>
    </row>
    <row r="66" spans="1:9" x14ac:dyDescent="0.25">
      <c r="A66" t="s">
        <v>92</v>
      </c>
      <c r="B66" t="s">
        <v>42</v>
      </c>
      <c r="C66">
        <v>2012</v>
      </c>
      <c r="D66" t="s">
        <v>621</v>
      </c>
      <c r="E66">
        <v>100000</v>
      </c>
      <c r="F66" t="s">
        <v>994</v>
      </c>
      <c r="G66">
        <v>2</v>
      </c>
      <c r="I66" t="str">
        <f t="shared" ref="I66:I83" si="3">G66&amp;A66&amp;B66&amp;C66&amp;D66&amp;F66</f>
        <v>2ESAZambia2012OutputsF41</v>
      </c>
    </row>
    <row r="67" spans="1:9" x14ac:dyDescent="0.25">
      <c r="A67" t="s">
        <v>92</v>
      </c>
      <c r="B67" t="s">
        <v>42</v>
      </c>
      <c r="C67">
        <v>2012</v>
      </c>
      <c r="D67" t="s">
        <v>621</v>
      </c>
      <c r="E67">
        <v>125000</v>
      </c>
      <c r="F67" t="s">
        <v>995</v>
      </c>
      <c r="G67">
        <v>2</v>
      </c>
      <c r="I67" t="str">
        <f t="shared" si="3"/>
        <v>2ESAZambia2012OutputsG41</v>
      </c>
    </row>
    <row r="68" spans="1:9" x14ac:dyDescent="0.25">
      <c r="A68" t="s">
        <v>92</v>
      </c>
      <c r="B68" t="s">
        <v>42</v>
      </c>
      <c r="C68">
        <v>2012</v>
      </c>
      <c r="D68" t="s">
        <v>621</v>
      </c>
      <c r="E68">
        <v>150000</v>
      </c>
      <c r="F68" t="s">
        <v>996</v>
      </c>
      <c r="G68">
        <v>2</v>
      </c>
      <c r="I68" t="str">
        <f t="shared" si="3"/>
        <v>2ESAZambia2012OutputsH41</v>
      </c>
    </row>
    <row r="69" spans="1:9" x14ac:dyDescent="0.25">
      <c r="A69" t="s">
        <v>92</v>
      </c>
      <c r="B69" t="s">
        <v>42</v>
      </c>
      <c r="C69">
        <v>2012</v>
      </c>
      <c r="D69" t="s">
        <v>621</v>
      </c>
      <c r="E69">
        <v>120000</v>
      </c>
      <c r="F69" t="s">
        <v>997</v>
      </c>
      <c r="G69">
        <v>2</v>
      </c>
      <c r="I69" t="str">
        <f t="shared" si="3"/>
        <v>2ESAZambia2012OutputsD53</v>
      </c>
    </row>
    <row r="70" spans="1:9" x14ac:dyDescent="0.25">
      <c r="A70" t="s">
        <v>92</v>
      </c>
      <c r="B70" t="s">
        <v>42</v>
      </c>
      <c r="C70">
        <v>2012</v>
      </c>
      <c r="D70" t="s">
        <v>621</v>
      </c>
      <c r="E70">
        <v>200000</v>
      </c>
      <c r="F70" t="s">
        <v>998</v>
      </c>
      <c r="G70">
        <v>2</v>
      </c>
      <c r="I70" t="str">
        <f t="shared" si="3"/>
        <v>2ESAZambia2012OutputsE53</v>
      </c>
    </row>
    <row r="71" spans="1:9" x14ac:dyDescent="0.25">
      <c r="A71" t="s">
        <v>92</v>
      </c>
      <c r="B71" t="s">
        <v>42</v>
      </c>
      <c r="C71">
        <v>2012</v>
      </c>
      <c r="D71" t="s">
        <v>621</v>
      </c>
      <c r="E71">
        <v>250000</v>
      </c>
      <c r="F71" t="s">
        <v>999</v>
      </c>
      <c r="G71">
        <v>2</v>
      </c>
      <c r="I71" t="str">
        <f t="shared" si="3"/>
        <v>2ESAZambia2012OutputsF53</v>
      </c>
    </row>
    <row r="72" spans="1:9" x14ac:dyDescent="0.25">
      <c r="A72" t="s">
        <v>92</v>
      </c>
      <c r="B72" t="s">
        <v>42</v>
      </c>
      <c r="C72">
        <v>2012</v>
      </c>
      <c r="D72" t="s">
        <v>621</v>
      </c>
      <c r="E72">
        <v>300000</v>
      </c>
      <c r="F72" t="s">
        <v>1000</v>
      </c>
      <c r="G72">
        <v>2</v>
      </c>
      <c r="I72" t="str">
        <f t="shared" si="3"/>
        <v>2ESAZambia2012OutputsG53</v>
      </c>
    </row>
    <row r="73" spans="1:9" x14ac:dyDescent="0.25">
      <c r="A73" t="s">
        <v>92</v>
      </c>
      <c r="B73" t="s">
        <v>42</v>
      </c>
      <c r="C73">
        <v>2012</v>
      </c>
      <c r="D73" t="s">
        <v>621</v>
      </c>
      <c r="E73">
        <v>450000</v>
      </c>
      <c r="F73" t="s">
        <v>1001</v>
      </c>
      <c r="G73">
        <v>2</v>
      </c>
      <c r="I73" t="str">
        <f t="shared" si="3"/>
        <v>2ESAZambia2012OutputsH53</v>
      </c>
    </row>
    <row r="74" spans="1:9" x14ac:dyDescent="0.25">
      <c r="A74" t="s">
        <v>92</v>
      </c>
      <c r="B74" t="s">
        <v>42</v>
      </c>
      <c r="C74">
        <v>2012</v>
      </c>
      <c r="D74" t="s">
        <v>621</v>
      </c>
      <c r="E74">
        <v>27000</v>
      </c>
      <c r="F74" t="s">
        <v>1002</v>
      </c>
      <c r="G74">
        <v>2</v>
      </c>
      <c r="I74" t="str">
        <f t="shared" si="3"/>
        <v>2ESAZambia2012OutputsD54</v>
      </c>
    </row>
    <row r="75" spans="1:9" x14ac:dyDescent="0.25">
      <c r="A75" t="s">
        <v>92</v>
      </c>
      <c r="B75" t="s">
        <v>42</v>
      </c>
      <c r="C75">
        <v>2012</v>
      </c>
      <c r="D75" t="s">
        <v>621</v>
      </c>
      <c r="E75">
        <v>34000</v>
      </c>
      <c r="F75" t="s">
        <v>1003</v>
      </c>
      <c r="G75">
        <v>2</v>
      </c>
      <c r="I75" t="str">
        <f t="shared" si="3"/>
        <v>2ESAZambia2012OutputsE54</v>
      </c>
    </row>
    <row r="76" spans="1:9" x14ac:dyDescent="0.25">
      <c r="A76" t="s">
        <v>92</v>
      </c>
      <c r="B76" t="s">
        <v>42</v>
      </c>
      <c r="C76">
        <v>2012</v>
      </c>
      <c r="D76" t="s">
        <v>621</v>
      </c>
      <c r="E76">
        <v>38000</v>
      </c>
      <c r="F76" t="s">
        <v>1004</v>
      </c>
      <c r="G76">
        <v>2</v>
      </c>
      <c r="I76" t="str">
        <f t="shared" si="3"/>
        <v>2ESAZambia2012OutputsF54</v>
      </c>
    </row>
    <row r="77" spans="1:9" x14ac:dyDescent="0.25">
      <c r="A77" t="s">
        <v>92</v>
      </c>
      <c r="B77" t="s">
        <v>42</v>
      </c>
      <c r="C77">
        <v>2012</v>
      </c>
      <c r="D77" t="s">
        <v>621</v>
      </c>
      <c r="E77">
        <v>45000</v>
      </c>
      <c r="F77" t="s">
        <v>1005</v>
      </c>
      <c r="G77">
        <v>2</v>
      </c>
      <c r="I77" t="str">
        <f t="shared" si="3"/>
        <v>2ESAZambia2012OutputsG54</v>
      </c>
    </row>
    <row r="78" spans="1:9" x14ac:dyDescent="0.25">
      <c r="A78" t="s">
        <v>92</v>
      </c>
      <c r="B78" t="s">
        <v>42</v>
      </c>
      <c r="C78">
        <v>2012</v>
      </c>
      <c r="D78" t="s">
        <v>621</v>
      </c>
      <c r="E78">
        <v>120000</v>
      </c>
      <c r="F78" t="s">
        <v>1006</v>
      </c>
      <c r="G78">
        <v>2</v>
      </c>
      <c r="I78" t="str">
        <f t="shared" si="3"/>
        <v>2ESAZambia2012OutputsH54</v>
      </c>
    </row>
    <row r="79" spans="1:9" x14ac:dyDescent="0.25">
      <c r="A79" t="s">
        <v>92</v>
      </c>
      <c r="B79" t="s">
        <v>42</v>
      </c>
      <c r="C79">
        <v>2012</v>
      </c>
      <c r="D79" t="s">
        <v>621</v>
      </c>
      <c r="E79">
        <v>10000</v>
      </c>
      <c r="F79" t="s">
        <v>1007</v>
      </c>
      <c r="G79">
        <v>2</v>
      </c>
      <c r="I79" t="str">
        <f t="shared" si="3"/>
        <v>2ESAZambia2012OutputsD55</v>
      </c>
    </row>
    <row r="80" spans="1:9" x14ac:dyDescent="0.25">
      <c r="A80" t="s">
        <v>92</v>
      </c>
      <c r="B80" t="s">
        <v>42</v>
      </c>
      <c r="C80">
        <v>2012</v>
      </c>
      <c r="D80" t="s">
        <v>621</v>
      </c>
      <c r="E80">
        <v>22000</v>
      </c>
      <c r="F80" t="s">
        <v>1008</v>
      </c>
      <c r="G80">
        <v>2</v>
      </c>
      <c r="I80" t="str">
        <f t="shared" si="3"/>
        <v>2ESAZambia2012OutputsE55</v>
      </c>
    </row>
    <row r="81" spans="1:9" x14ac:dyDescent="0.25">
      <c r="A81" t="s">
        <v>92</v>
      </c>
      <c r="B81" t="s">
        <v>42</v>
      </c>
      <c r="C81">
        <v>2012</v>
      </c>
      <c r="D81" t="s">
        <v>621</v>
      </c>
      <c r="E81">
        <v>70000</v>
      </c>
      <c r="F81" t="s">
        <v>1009</v>
      </c>
      <c r="G81">
        <v>2</v>
      </c>
      <c r="I81" t="str">
        <f t="shared" si="3"/>
        <v>2ESAZambia2012OutputsF55</v>
      </c>
    </row>
    <row r="82" spans="1:9" x14ac:dyDescent="0.25">
      <c r="A82" t="s">
        <v>92</v>
      </c>
      <c r="B82" t="s">
        <v>42</v>
      </c>
      <c r="C82">
        <v>2012</v>
      </c>
      <c r="D82" t="s">
        <v>621</v>
      </c>
      <c r="E82">
        <v>90000</v>
      </c>
      <c r="F82" t="s">
        <v>1010</v>
      </c>
      <c r="G82">
        <v>2</v>
      </c>
      <c r="I82" t="str">
        <f t="shared" si="3"/>
        <v>2ESAZambia2012OutputsG55</v>
      </c>
    </row>
    <row r="83" spans="1:9" x14ac:dyDescent="0.25">
      <c r="A83" t="s">
        <v>92</v>
      </c>
      <c r="B83" t="s">
        <v>42</v>
      </c>
      <c r="C83">
        <v>2012</v>
      </c>
      <c r="D83" t="s">
        <v>621</v>
      </c>
      <c r="E83">
        <v>100000</v>
      </c>
      <c r="F83" t="s">
        <v>1011</v>
      </c>
      <c r="G83">
        <v>2</v>
      </c>
      <c r="I83" t="str">
        <f t="shared" si="3"/>
        <v>2ESAZambia2012OutputsH55</v>
      </c>
    </row>
    <row r="84" spans="1:9" x14ac:dyDescent="0.25">
      <c r="A84" t="s">
        <v>92</v>
      </c>
      <c r="B84" t="s">
        <v>42</v>
      </c>
      <c r="C84">
        <v>2010</v>
      </c>
      <c r="D84" t="s">
        <v>620</v>
      </c>
      <c r="F84" t="s">
        <v>961</v>
      </c>
      <c r="G84">
        <v>2</v>
      </c>
      <c r="I84" t="str">
        <f t="shared" ref="I84:I115" si="4">G84&amp;A84&amp;B84&amp;C84&amp;D84&amp;F84</f>
        <v>2ESAZambia2010StrategyF5</v>
      </c>
    </row>
    <row r="85" spans="1:9" x14ac:dyDescent="0.25">
      <c r="A85" t="s">
        <v>92</v>
      </c>
      <c r="B85" t="s">
        <v>42</v>
      </c>
      <c r="C85">
        <v>2010</v>
      </c>
      <c r="D85" t="s">
        <v>620</v>
      </c>
      <c r="E85">
        <v>0.9</v>
      </c>
      <c r="F85" t="s">
        <v>1012</v>
      </c>
      <c r="G85">
        <v>2</v>
      </c>
      <c r="I85" t="str">
        <f t="shared" si="4"/>
        <v>2ESAZambia2010StrategyF7</v>
      </c>
    </row>
    <row r="86" spans="1:9" x14ac:dyDescent="0.25">
      <c r="A86" t="s">
        <v>92</v>
      </c>
      <c r="B86" t="s">
        <v>42</v>
      </c>
      <c r="C86">
        <v>2010</v>
      </c>
      <c r="D86" t="s">
        <v>620</v>
      </c>
      <c r="E86">
        <v>0.8</v>
      </c>
      <c r="F86" t="s">
        <v>965</v>
      </c>
      <c r="G86">
        <v>2</v>
      </c>
      <c r="I86" t="str">
        <f t="shared" si="4"/>
        <v>2ESAZambia2010StrategyF11</v>
      </c>
    </row>
    <row r="87" spans="1:9" x14ac:dyDescent="0.25">
      <c r="A87" t="s">
        <v>92</v>
      </c>
      <c r="B87" t="s">
        <v>42</v>
      </c>
      <c r="C87">
        <v>2010</v>
      </c>
      <c r="D87" t="s">
        <v>620</v>
      </c>
      <c r="E87">
        <v>0.8</v>
      </c>
      <c r="F87" t="s">
        <v>1013</v>
      </c>
      <c r="G87">
        <v>2</v>
      </c>
      <c r="I87" t="str">
        <f t="shared" si="4"/>
        <v>2ESAZambia2010StrategyF12</v>
      </c>
    </row>
    <row r="88" spans="1:9" x14ac:dyDescent="0.25">
      <c r="A88" t="s">
        <v>92</v>
      </c>
      <c r="B88" t="s">
        <v>42</v>
      </c>
      <c r="C88">
        <v>2010</v>
      </c>
      <c r="D88" t="s">
        <v>620</v>
      </c>
      <c r="E88">
        <v>0.5</v>
      </c>
      <c r="F88" t="s">
        <v>628</v>
      </c>
      <c r="G88">
        <v>2</v>
      </c>
      <c r="I88" t="str">
        <f t="shared" si="4"/>
        <v>2ESAZambia2010StrategyF17</v>
      </c>
    </row>
    <row r="89" spans="1:9" x14ac:dyDescent="0.25">
      <c r="A89" t="s">
        <v>92</v>
      </c>
      <c r="B89" t="s">
        <v>42</v>
      </c>
      <c r="C89">
        <v>2010</v>
      </c>
      <c r="D89" t="s">
        <v>620</v>
      </c>
      <c r="E89">
        <v>0.8</v>
      </c>
      <c r="F89" t="s">
        <v>629</v>
      </c>
      <c r="G89">
        <v>2</v>
      </c>
      <c r="I89" t="str">
        <f t="shared" si="4"/>
        <v>2ESAZambia2010StrategyF18</v>
      </c>
    </row>
    <row r="90" spans="1:9" x14ac:dyDescent="0.25">
      <c r="A90" t="s">
        <v>92</v>
      </c>
      <c r="B90" t="s">
        <v>42</v>
      </c>
      <c r="C90">
        <v>2010</v>
      </c>
      <c r="D90" t="s">
        <v>620</v>
      </c>
      <c r="E90">
        <v>0.9</v>
      </c>
      <c r="F90" t="s">
        <v>1014</v>
      </c>
      <c r="G90">
        <v>2</v>
      </c>
      <c r="I90" t="str">
        <f t="shared" si="4"/>
        <v>2ESAZambia2010StrategyF21</v>
      </c>
    </row>
    <row r="91" spans="1:9" x14ac:dyDescent="0.25">
      <c r="A91" t="s">
        <v>92</v>
      </c>
      <c r="B91" t="s">
        <v>42</v>
      </c>
      <c r="C91">
        <v>2010</v>
      </c>
      <c r="D91" t="s">
        <v>620</v>
      </c>
      <c r="E91">
        <v>0.8</v>
      </c>
      <c r="F91" t="s">
        <v>1015</v>
      </c>
      <c r="G91">
        <v>2</v>
      </c>
      <c r="I91" t="str">
        <f t="shared" si="4"/>
        <v>2ESAZambia2010StrategyF24</v>
      </c>
    </row>
    <row r="92" spans="1:9" x14ac:dyDescent="0.25">
      <c r="A92" t="s">
        <v>92</v>
      </c>
      <c r="B92" t="s">
        <v>42</v>
      </c>
      <c r="C92">
        <v>2010</v>
      </c>
      <c r="D92" t="s">
        <v>620</v>
      </c>
      <c r="E92">
        <v>0.8</v>
      </c>
      <c r="F92" t="s">
        <v>1016</v>
      </c>
      <c r="G92">
        <v>2</v>
      </c>
      <c r="I92" t="str">
        <f t="shared" si="4"/>
        <v>2ESAZambia2010StrategyF25</v>
      </c>
    </row>
    <row r="93" spans="1:9" x14ac:dyDescent="0.25">
      <c r="A93" t="s">
        <v>92</v>
      </c>
      <c r="B93" t="s">
        <v>42</v>
      </c>
      <c r="C93">
        <v>2010</v>
      </c>
      <c r="D93" t="s">
        <v>620</v>
      </c>
      <c r="E93">
        <v>0.8</v>
      </c>
      <c r="F93" t="s">
        <v>1017</v>
      </c>
      <c r="G93">
        <v>2</v>
      </c>
      <c r="I93" t="str">
        <f t="shared" si="4"/>
        <v>2ESAZambia2010StrategyF29</v>
      </c>
    </row>
    <row r="94" spans="1:9" x14ac:dyDescent="0.25">
      <c r="A94" t="s">
        <v>92</v>
      </c>
      <c r="B94" t="s">
        <v>42</v>
      </c>
      <c r="C94">
        <v>2010</v>
      </c>
      <c r="D94" t="s">
        <v>620</v>
      </c>
      <c r="E94">
        <v>0.9</v>
      </c>
      <c r="F94" t="s">
        <v>1021</v>
      </c>
      <c r="G94">
        <v>2</v>
      </c>
      <c r="I94" t="str">
        <f t="shared" si="4"/>
        <v>2ESAZambia2010StrategyF31</v>
      </c>
    </row>
    <row r="95" spans="1:9" x14ac:dyDescent="0.25">
      <c r="A95" t="s">
        <v>92</v>
      </c>
      <c r="B95" t="s">
        <v>42</v>
      </c>
      <c r="C95">
        <v>2010</v>
      </c>
      <c r="D95" t="s">
        <v>620</v>
      </c>
      <c r="E95">
        <v>0.9</v>
      </c>
      <c r="F95" t="s">
        <v>1018</v>
      </c>
      <c r="G95">
        <v>2</v>
      </c>
      <c r="I95" t="str">
        <f t="shared" si="4"/>
        <v>2ESAZambia2010StrategyF32</v>
      </c>
    </row>
    <row r="96" spans="1:9" x14ac:dyDescent="0.25">
      <c r="A96" t="s">
        <v>92</v>
      </c>
      <c r="B96" t="s">
        <v>42</v>
      </c>
      <c r="C96">
        <v>2010</v>
      </c>
      <c r="D96" t="s">
        <v>620</v>
      </c>
      <c r="E96">
        <v>0.8</v>
      </c>
      <c r="F96" t="s">
        <v>1019</v>
      </c>
      <c r="G96">
        <v>2</v>
      </c>
      <c r="I96" t="str">
        <f t="shared" si="4"/>
        <v>2ESAZambia2010StrategyF33</v>
      </c>
    </row>
    <row r="97" spans="1:9" x14ac:dyDescent="0.25">
      <c r="A97" t="s">
        <v>92</v>
      </c>
      <c r="B97" t="s">
        <v>42</v>
      </c>
      <c r="C97">
        <v>2010</v>
      </c>
      <c r="D97" t="s">
        <v>620</v>
      </c>
      <c r="E97">
        <v>0.8</v>
      </c>
      <c r="F97" t="s">
        <v>1020</v>
      </c>
      <c r="G97">
        <v>2</v>
      </c>
      <c r="I97" t="str">
        <f t="shared" si="4"/>
        <v>2ESAZambia2010StrategyF34</v>
      </c>
    </row>
    <row r="98" spans="1:9" x14ac:dyDescent="0.25">
      <c r="A98" t="s">
        <v>92</v>
      </c>
      <c r="B98" t="s">
        <v>42</v>
      </c>
      <c r="C98">
        <v>2010</v>
      </c>
      <c r="D98" t="s">
        <v>622</v>
      </c>
      <c r="E98">
        <v>3</v>
      </c>
      <c r="F98" t="s">
        <v>623</v>
      </c>
      <c r="G98">
        <v>2</v>
      </c>
      <c r="I98" t="str">
        <f t="shared" si="4"/>
        <v>2ESAZambia2010QuantitiesH2</v>
      </c>
    </row>
    <row r="99" spans="1:9" x14ac:dyDescent="0.25">
      <c r="A99" t="s">
        <v>92</v>
      </c>
      <c r="B99" t="s">
        <v>42</v>
      </c>
      <c r="C99">
        <v>2010</v>
      </c>
      <c r="D99" t="s">
        <v>622</v>
      </c>
      <c r="E99">
        <v>2013</v>
      </c>
      <c r="F99" t="s">
        <v>624</v>
      </c>
      <c r="G99">
        <v>2</v>
      </c>
      <c r="I99" t="str">
        <f t="shared" si="4"/>
        <v>2ESAZambia2010QuantitiesF4</v>
      </c>
    </row>
    <row r="100" spans="1:9" x14ac:dyDescent="0.25">
      <c r="A100" t="s">
        <v>92</v>
      </c>
      <c r="B100" t="s">
        <v>42</v>
      </c>
      <c r="C100">
        <v>2010</v>
      </c>
      <c r="D100" t="s">
        <v>622</v>
      </c>
      <c r="E100">
        <v>6</v>
      </c>
      <c r="F100" t="s">
        <v>1022</v>
      </c>
      <c r="G100">
        <v>2</v>
      </c>
      <c r="I100" t="str">
        <f t="shared" si="4"/>
        <v>2ESAZambia2010QuantitiesF58</v>
      </c>
    </row>
    <row r="101" spans="1:9" x14ac:dyDescent="0.25">
      <c r="A101" t="s">
        <v>92</v>
      </c>
      <c r="B101" t="s">
        <v>42</v>
      </c>
      <c r="C101">
        <v>2010</v>
      </c>
      <c r="D101" t="s">
        <v>622</v>
      </c>
      <c r="E101">
        <v>6</v>
      </c>
      <c r="F101" t="s">
        <v>1023</v>
      </c>
      <c r="G101">
        <v>2</v>
      </c>
      <c r="I101" t="str">
        <f t="shared" si="4"/>
        <v>2ESAZambia2010QuantitiesG58</v>
      </c>
    </row>
    <row r="102" spans="1:9" x14ac:dyDescent="0.25">
      <c r="A102" t="s">
        <v>92</v>
      </c>
      <c r="B102" t="s">
        <v>42</v>
      </c>
      <c r="C102">
        <v>2010</v>
      </c>
      <c r="D102" t="s">
        <v>622</v>
      </c>
      <c r="E102">
        <v>6</v>
      </c>
      <c r="F102" t="s">
        <v>1024</v>
      </c>
      <c r="G102">
        <v>2</v>
      </c>
      <c r="I102" t="str">
        <f t="shared" si="4"/>
        <v>2ESAZambia2010QuantitiesH58</v>
      </c>
    </row>
    <row r="103" spans="1:9" x14ac:dyDescent="0.25">
      <c r="A103" t="s">
        <v>92</v>
      </c>
      <c r="B103" t="s">
        <v>42</v>
      </c>
      <c r="C103">
        <v>2010</v>
      </c>
      <c r="D103" t="s">
        <v>621</v>
      </c>
      <c r="E103">
        <v>300000</v>
      </c>
      <c r="F103" t="s">
        <v>963</v>
      </c>
      <c r="G103">
        <v>2</v>
      </c>
      <c r="I103" t="str">
        <f t="shared" si="4"/>
        <v>2ESAZambia2010OutputsD11</v>
      </c>
    </row>
    <row r="104" spans="1:9" x14ac:dyDescent="0.25">
      <c r="A104" t="s">
        <v>92</v>
      </c>
      <c r="B104" t="s">
        <v>42</v>
      </c>
      <c r="C104">
        <v>2010</v>
      </c>
      <c r="D104" t="s">
        <v>621</v>
      </c>
      <c r="E104">
        <v>400000</v>
      </c>
      <c r="F104" t="s">
        <v>964</v>
      </c>
      <c r="G104">
        <v>2</v>
      </c>
      <c r="I104" t="str">
        <f t="shared" si="4"/>
        <v>2ESAZambia2010OutputsE11</v>
      </c>
    </row>
    <row r="105" spans="1:9" x14ac:dyDescent="0.25">
      <c r="A105" t="s">
        <v>92</v>
      </c>
      <c r="B105" t="s">
        <v>42</v>
      </c>
      <c r="C105">
        <v>2010</v>
      </c>
      <c r="D105" t="s">
        <v>621</v>
      </c>
      <c r="E105">
        <v>520000</v>
      </c>
      <c r="F105" t="s">
        <v>965</v>
      </c>
      <c r="G105">
        <v>2</v>
      </c>
      <c r="I105" t="str">
        <f t="shared" si="4"/>
        <v>2ESAZambia2010OutputsF11</v>
      </c>
    </row>
    <row r="106" spans="1:9" x14ac:dyDescent="0.25">
      <c r="A106" t="s">
        <v>92</v>
      </c>
      <c r="B106" t="s">
        <v>42</v>
      </c>
      <c r="C106">
        <v>2010</v>
      </c>
      <c r="D106" t="s">
        <v>621</v>
      </c>
      <c r="E106">
        <v>630000</v>
      </c>
      <c r="F106" t="s">
        <v>1025</v>
      </c>
      <c r="G106">
        <v>2</v>
      </c>
      <c r="I106" t="str">
        <f t="shared" si="4"/>
        <v>2ESAZambia2010OutputsG11</v>
      </c>
    </row>
    <row r="107" spans="1:9" x14ac:dyDescent="0.25">
      <c r="A107" t="s">
        <v>92</v>
      </c>
      <c r="B107" t="s">
        <v>42</v>
      </c>
      <c r="C107">
        <v>2010</v>
      </c>
      <c r="D107" t="s">
        <v>621</v>
      </c>
      <c r="E107">
        <v>920000</v>
      </c>
      <c r="F107" t="s">
        <v>1026</v>
      </c>
      <c r="G107">
        <v>2</v>
      </c>
      <c r="I107" t="str">
        <f t="shared" si="4"/>
        <v>2ESAZambia2010OutputsH11</v>
      </c>
    </row>
    <row r="108" spans="1:9" x14ac:dyDescent="0.25">
      <c r="A108" t="s">
        <v>92</v>
      </c>
      <c r="B108" t="s">
        <v>42</v>
      </c>
      <c r="C108">
        <v>2010</v>
      </c>
      <c r="D108" t="s">
        <v>621</v>
      </c>
      <c r="E108">
        <v>1500000</v>
      </c>
      <c r="F108" t="s">
        <v>1027</v>
      </c>
      <c r="G108">
        <v>2</v>
      </c>
      <c r="I108" t="str">
        <f t="shared" si="4"/>
        <v>2ESAZambia2010OutputsI11</v>
      </c>
    </row>
    <row r="109" spans="1:9" x14ac:dyDescent="0.25">
      <c r="A109" t="s">
        <v>92</v>
      </c>
      <c r="B109" t="s">
        <v>42</v>
      </c>
      <c r="C109">
        <v>2010</v>
      </c>
      <c r="D109" t="s">
        <v>621</v>
      </c>
      <c r="E109">
        <v>240000</v>
      </c>
      <c r="F109" t="s">
        <v>1028</v>
      </c>
      <c r="G109">
        <v>2</v>
      </c>
      <c r="I109" t="str">
        <f t="shared" si="4"/>
        <v>2ESAZambia2010OutputsD12</v>
      </c>
    </row>
    <row r="110" spans="1:9" x14ac:dyDescent="0.25">
      <c r="A110" t="s">
        <v>92</v>
      </c>
      <c r="B110" t="s">
        <v>42</v>
      </c>
      <c r="C110">
        <v>2010</v>
      </c>
      <c r="D110" t="s">
        <v>621</v>
      </c>
      <c r="E110">
        <v>300000</v>
      </c>
      <c r="F110" t="s">
        <v>1029</v>
      </c>
      <c r="G110">
        <v>2</v>
      </c>
      <c r="I110" t="str">
        <f t="shared" si="4"/>
        <v>2ESAZambia2010OutputsE12</v>
      </c>
    </row>
    <row r="111" spans="1:9" x14ac:dyDescent="0.25">
      <c r="A111" t="s">
        <v>92</v>
      </c>
      <c r="B111" t="s">
        <v>42</v>
      </c>
      <c r="C111">
        <v>2010</v>
      </c>
      <c r="D111" t="s">
        <v>621</v>
      </c>
      <c r="E111">
        <v>450000</v>
      </c>
      <c r="F111" t="s">
        <v>1013</v>
      </c>
      <c r="G111">
        <v>2</v>
      </c>
      <c r="I111" t="str">
        <f t="shared" si="4"/>
        <v>2ESAZambia2010OutputsF12</v>
      </c>
    </row>
    <row r="112" spans="1:9" x14ac:dyDescent="0.25">
      <c r="A112" t="s">
        <v>92</v>
      </c>
      <c r="B112" t="s">
        <v>42</v>
      </c>
      <c r="C112">
        <v>2010</v>
      </c>
      <c r="D112" t="s">
        <v>621</v>
      </c>
      <c r="E112">
        <v>600000</v>
      </c>
      <c r="F112" t="s">
        <v>1030</v>
      </c>
      <c r="G112">
        <v>2</v>
      </c>
      <c r="I112" t="str">
        <f t="shared" si="4"/>
        <v>2ESAZambia2010OutputsG12</v>
      </c>
    </row>
    <row r="113" spans="1:9" x14ac:dyDescent="0.25">
      <c r="A113" t="s">
        <v>92</v>
      </c>
      <c r="B113" t="s">
        <v>42</v>
      </c>
      <c r="C113">
        <v>2010</v>
      </c>
      <c r="D113" t="s">
        <v>621</v>
      </c>
      <c r="E113">
        <v>680000</v>
      </c>
      <c r="F113" t="s">
        <v>1031</v>
      </c>
      <c r="G113">
        <v>2</v>
      </c>
      <c r="I113" t="str">
        <f t="shared" si="4"/>
        <v>2ESAZambia2010OutputsH12</v>
      </c>
    </row>
    <row r="114" spans="1:9" x14ac:dyDescent="0.25">
      <c r="A114" t="s">
        <v>92</v>
      </c>
      <c r="B114" t="s">
        <v>42</v>
      </c>
      <c r="C114">
        <v>2010</v>
      </c>
      <c r="D114" t="s">
        <v>621</v>
      </c>
      <c r="E114">
        <v>700000</v>
      </c>
      <c r="F114" t="s">
        <v>1032</v>
      </c>
      <c r="G114">
        <v>2</v>
      </c>
      <c r="I114" t="str">
        <f t="shared" si="4"/>
        <v>2ESAZambia2010OutputsI12</v>
      </c>
    </row>
    <row r="115" spans="1:9" x14ac:dyDescent="0.25">
      <c r="A115" t="s">
        <v>92</v>
      </c>
      <c r="B115" t="s">
        <v>42</v>
      </c>
      <c r="C115">
        <v>2010</v>
      </c>
      <c r="D115" t="s">
        <v>621</v>
      </c>
      <c r="E115">
        <v>941887.20000000007</v>
      </c>
      <c r="F115" t="s">
        <v>1033</v>
      </c>
      <c r="G115">
        <v>2</v>
      </c>
      <c r="I115" t="str">
        <f t="shared" si="4"/>
        <v>2ESAZambia2010OutputsD25</v>
      </c>
    </row>
    <row r="116" spans="1:9" x14ac:dyDescent="0.25">
      <c r="A116" t="s">
        <v>92</v>
      </c>
      <c r="B116" t="s">
        <v>42</v>
      </c>
      <c r="C116">
        <v>2010</v>
      </c>
      <c r="D116" t="s">
        <v>621</v>
      </c>
      <c r="E116">
        <v>1439649.6</v>
      </c>
      <c r="F116" t="s">
        <v>1034</v>
      </c>
      <c r="G116">
        <v>2</v>
      </c>
      <c r="I116" t="str">
        <f t="shared" ref="I116:I136" si="5">G116&amp;A116&amp;B116&amp;C116&amp;D116&amp;F116</f>
        <v>2ESAZambia2010OutputsE25</v>
      </c>
    </row>
    <row r="117" spans="1:9" x14ac:dyDescent="0.25">
      <c r="A117" t="s">
        <v>92</v>
      </c>
      <c r="B117" t="s">
        <v>42</v>
      </c>
      <c r="C117">
        <v>2010</v>
      </c>
      <c r="D117" t="s">
        <v>621</v>
      </c>
      <c r="E117">
        <v>1964548</v>
      </c>
      <c r="F117" t="s">
        <v>1016</v>
      </c>
      <c r="G117">
        <v>2</v>
      </c>
      <c r="I117" t="str">
        <f t="shared" si="5"/>
        <v>2ESAZambia2010OutputsF25</v>
      </c>
    </row>
    <row r="118" spans="1:9" x14ac:dyDescent="0.25">
      <c r="A118" t="s">
        <v>92</v>
      </c>
      <c r="B118" t="s">
        <v>42</v>
      </c>
      <c r="C118">
        <v>2010</v>
      </c>
      <c r="D118" t="s">
        <v>621</v>
      </c>
      <c r="E118">
        <v>7116076</v>
      </c>
      <c r="F118" t="s">
        <v>982</v>
      </c>
      <c r="G118">
        <v>2</v>
      </c>
      <c r="I118" t="str">
        <f t="shared" si="5"/>
        <v>2ESAZambia2010OutputsD39</v>
      </c>
    </row>
    <row r="119" spans="1:9" x14ac:dyDescent="0.25">
      <c r="A119" t="s">
        <v>92</v>
      </c>
      <c r="B119" t="s">
        <v>42</v>
      </c>
      <c r="C119">
        <v>2010</v>
      </c>
      <c r="D119" t="s">
        <v>621</v>
      </c>
      <c r="E119">
        <v>7383046.4000000004</v>
      </c>
      <c r="F119" t="s">
        <v>983</v>
      </c>
      <c r="G119">
        <v>2</v>
      </c>
      <c r="I119" t="str">
        <f t="shared" si="5"/>
        <v>2ESAZambia2010OutputsE39</v>
      </c>
    </row>
    <row r="120" spans="1:9" x14ac:dyDescent="0.25">
      <c r="A120" t="s">
        <v>92</v>
      </c>
      <c r="B120" t="s">
        <v>42</v>
      </c>
      <c r="C120">
        <v>2010</v>
      </c>
      <c r="D120" t="s">
        <v>621</v>
      </c>
      <c r="E120">
        <v>7659388</v>
      </c>
      <c r="F120" t="s">
        <v>984</v>
      </c>
      <c r="G120">
        <v>2</v>
      </c>
      <c r="I120" t="str">
        <f t="shared" si="5"/>
        <v>2ESAZambia2010OutputsF39</v>
      </c>
    </row>
    <row r="121" spans="1:9" x14ac:dyDescent="0.25">
      <c r="A121" t="s">
        <v>92</v>
      </c>
      <c r="B121" t="s">
        <v>42</v>
      </c>
      <c r="C121">
        <v>2010</v>
      </c>
      <c r="D121" t="s">
        <v>621</v>
      </c>
      <c r="E121">
        <v>184272</v>
      </c>
      <c r="F121" t="s">
        <v>997</v>
      </c>
      <c r="G121">
        <v>2</v>
      </c>
      <c r="I121" t="str">
        <f t="shared" si="5"/>
        <v>2ESAZambia2010OutputsD53</v>
      </c>
    </row>
    <row r="122" spans="1:9" x14ac:dyDescent="0.25">
      <c r="A122" t="s">
        <v>92</v>
      </c>
      <c r="B122" t="s">
        <v>42</v>
      </c>
      <c r="C122">
        <v>2010</v>
      </c>
      <c r="D122" t="s">
        <v>621</v>
      </c>
      <c r="E122">
        <v>204003.20000000001</v>
      </c>
      <c r="F122" t="s">
        <v>998</v>
      </c>
      <c r="G122">
        <v>2</v>
      </c>
      <c r="I122" t="str">
        <f t="shared" si="5"/>
        <v>2ESAZambia2010OutputsE53</v>
      </c>
    </row>
    <row r="123" spans="1:9" x14ac:dyDescent="0.25">
      <c r="A123" t="s">
        <v>92</v>
      </c>
      <c r="B123" t="s">
        <v>42</v>
      </c>
      <c r="C123">
        <v>2010</v>
      </c>
      <c r="D123" t="s">
        <v>621</v>
      </c>
      <c r="E123">
        <v>224695.2</v>
      </c>
      <c r="F123" t="s">
        <v>999</v>
      </c>
      <c r="G123">
        <v>2</v>
      </c>
      <c r="I123" t="str">
        <f t="shared" si="5"/>
        <v>2ESAZambia2010OutputsF53</v>
      </c>
    </row>
    <row r="124" spans="1:9" x14ac:dyDescent="0.25">
      <c r="A124" t="s">
        <v>92</v>
      </c>
      <c r="B124" t="s">
        <v>42</v>
      </c>
      <c r="C124">
        <v>2010</v>
      </c>
      <c r="D124" t="s">
        <v>621</v>
      </c>
      <c r="E124">
        <v>725748.8</v>
      </c>
      <c r="F124" t="s">
        <v>1035</v>
      </c>
      <c r="G124">
        <v>2</v>
      </c>
      <c r="I124" t="str">
        <f t="shared" si="5"/>
        <v>2ESAZambia2010OutputsD75</v>
      </c>
    </row>
    <row r="125" spans="1:9" x14ac:dyDescent="0.25">
      <c r="A125" t="s">
        <v>92</v>
      </c>
      <c r="B125" t="s">
        <v>42</v>
      </c>
      <c r="C125">
        <v>2010</v>
      </c>
      <c r="D125" t="s">
        <v>621</v>
      </c>
      <c r="E125">
        <v>839328.8</v>
      </c>
      <c r="F125" t="s">
        <v>1036</v>
      </c>
      <c r="G125">
        <v>2</v>
      </c>
      <c r="I125" t="str">
        <f t="shared" si="5"/>
        <v>2ESAZambia2010OutputsE75</v>
      </c>
    </row>
    <row r="126" spans="1:9" x14ac:dyDescent="0.25">
      <c r="A126" t="s">
        <v>92</v>
      </c>
      <c r="B126" t="s">
        <v>42</v>
      </c>
      <c r="C126">
        <v>2010</v>
      </c>
      <c r="D126" t="s">
        <v>621</v>
      </c>
      <c r="E126">
        <v>958699.20000000007</v>
      </c>
      <c r="F126" t="s">
        <v>1037</v>
      </c>
      <c r="G126">
        <v>2</v>
      </c>
      <c r="I126" t="str">
        <f t="shared" si="5"/>
        <v>2ESAZambia2010OutputsF75</v>
      </c>
    </row>
    <row r="127" spans="1:9" x14ac:dyDescent="0.25">
      <c r="A127" t="s">
        <v>92</v>
      </c>
      <c r="B127" t="s">
        <v>42</v>
      </c>
      <c r="C127">
        <v>2010</v>
      </c>
      <c r="D127" t="s">
        <v>621</v>
      </c>
      <c r="E127">
        <v>75598.8</v>
      </c>
      <c r="F127" t="s">
        <v>1038</v>
      </c>
      <c r="G127">
        <v>2</v>
      </c>
      <c r="I127" t="str">
        <f t="shared" si="5"/>
        <v>2ESAZambia2010OutputsD89</v>
      </c>
    </row>
    <row r="128" spans="1:9" x14ac:dyDescent="0.25">
      <c r="A128" t="s">
        <v>92</v>
      </c>
      <c r="B128" t="s">
        <v>42</v>
      </c>
      <c r="C128">
        <v>2010</v>
      </c>
      <c r="D128" t="s">
        <v>621</v>
      </c>
      <c r="E128">
        <v>87430</v>
      </c>
      <c r="F128" t="s">
        <v>1039</v>
      </c>
      <c r="G128">
        <v>2</v>
      </c>
      <c r="I128" t="str">
        <f t="shared" si="5"/>
        <v>2ESAZambia2010OutputsE89</v>
      </c>
    </row>
    <row r="129" spans="1:9" x14ac:dyDescent="0.25">
      <c r="A129" t="s">
        <v>92</v>
      </c>
      <c r="B129" t="s">
        <v>42</v>
      </c>
      <c r="C129">
        <v>2010</v>
      </c>
      <c r="D129" t="s">
        <v>621</v>
      </c>
      <c r="E129">
        <v>99864.5</v>
      </c>
      <c r="F129" t="s">
        <v>1040</v>
      </c>
      <c r="G129">
        <v>2</v>
      </c>
      <c r="I129" t="str">
        <f t="shared" si="5"/>
        <v>2ESAZambia2010OutputsF89</v>
      </c>
    </row>
    <row r="130" spans="1:9" x14ac:dyDescent="0.25">
      <c r="A130" t="s">
        <v>92</v>
      </c>
      <c r="B130" t="s">
        <v>42</v>
      </c>
      <c r="C130">
        <v>2010</v>
      </c>
      <c r="D130" t="s">
        <v>621</v>
      </c>
      <c r="E130" s="394">
        <v>0</v>
      </c>
      <c r="F130" t="s">
        <v>936</v>
      </c>
      <c r="G130">
        <v>2</v>
      </c>
      <c r="I130" t="str">
        <f t="shared" si="5"/>
        <v>2ESAZambia2010OutputsD130</v>
      </c>
    </row>
    <row r="131" spans="1:9" x14ac:dyDescent="0.25">
      <c r="A131" t="s">
        <v>92</v>
      </c>
      <c r="B131" t="s">
        <v>42</v>
      </c>
      <c r="C131">
        <v>2010</v>
      </c>
      <c r="D131" t="s">
        <v>621</v>
      </c>
      <c r="E131" s="394">
        <v>0</v>
      </c>
      <c r="F131" t="s">
        <v>937</v>
      </c>
      <c r="G131">
        <v>2</v>
      </c>
      <c r="I131" t="str">
        <f t="shared" si="5"/>
        <v>2ESAZambia2010OutputsE130</v>
      </c>
    </row>
    <row r="132" spans="1:9" x14ac:dyDescent="0.25">
      <c r="A132" t="s">
        <v>92</v>
      </c>
      <c r="B132" t="s">
        <v>42</v>
      </c>
      <c r="C132">
        <v>2010</v>
      </c>
      <c r="D132" t="s">
        <v>621</v>
      </c>
      <c r="E132" s="394">
        <v>0</v>
      </c>
      <c r="F132" t="s">
        <v>938</v>
      </c>
      <c r="G132">
        <v>2</v>
      </c>
      <c r="I132" t="str">
        <f t="shared" si="5"/>
        <v>2ESAZambia2010OutputsF130</v>
      </c>
    </row>
    <row r="133" spans="1:9" x14ac:dyDescent="0.25">
      <c r="A133" t="s">
        <v>92</v>
      </c>
      <c r="B133" t="s">
        <v>42</v>
      </c>
      <c r="C133">
        <v>2010</v>
      </c>
      <c r="D133" t="s">
        <v>621</v>
      </c>
      <c r="E133" s="394">
        <v>0</v>
      </c>
      <c r="F133" t="s">
        <v>939</v>
      </c>
      <c r="G133">
        <v>2</v>
      </c>
      <c r="I133" t="str">
        <f t="shared" si="5"/>
        <v>2ESAZambia2010OutputsG130</v>
      </c>
    </row>
    <row r="134" spans="1:9" x14ac:dyDescent="0.25">
      <c r="A134" t="s">
        <v>92</v>
      </c>
      <c r="B134" t="s">
        <v>42</v>
      </c>
      <c r="C134">
        <v>2010</v>
      </c>
      <c r="D134" t="s">
        <v>621</v>
      </c>
      <c r="E134" s="394">
        <v>0</v>
      </c>
      <c r="F134" t="s">
        <v>940</v>
      </c>
      <c r="G134">
        <v>2</v>
      </c>
      <c r="I134" t="str">
        <f t="shared" si="5"/>
        <v>2ESAZambia2010OutputsH130</v>
      </c>
    </row>
    <row r="135" spans="1:9" x14ac:dyDescent="0.25">
      <c r="A135" t="s">
        <v>92</v>
      </c>
      <c r="B135" t="s">
        <v>42</v>
      </c>
      <c r="C135">
        <v>2010</v>
      </c>
      <c r="D135" t="s">
        <v>621</v>
      </c>
      <c r="E135" s="394">
        <v>0</v>
      </c>
      <c r="F135" t="s">
        <v>941</v>
      </c>
      <c r="G135">
        <v>2</v>
      </c>
      <c r="I135" t="str">
        <f t="shared" si="5"/>
        <v>2ESAZambia2010OutputsI130</v>
      </c>
    </row>
    <row r="136" spans="1:9" x14ac:dyDescent="0.25">
      <c r="A136" t="s">
        <v>92</v>
      </c>
      <c r="B136" t="s">
        <v>42</v>
      </c>
      <c r="C136">
        <v>2010</v>
      </c>
      <c r="D136" t="s">
        <v>621</v>
      </c>
      <c r="E136" s="394">
        <v>0</v>
      </c>
      <c r="F136" t="s">
        <v>942</v>
      </c>
      <c r="G136">
        <v>2</v>
      </c>
      <c r="I136" t="str">
        <f t="shared" si="5"/>
        <v>2ESAZambia2010OutputsJ130</v>
      </c>
    </row>
    <row r="137" spans="1:9" x14ac:dyDescent="0.25">
      <c r="A137" t="s">
        <v>92</v>
      </c>
      <c r="B137" t="s">
        <v>30</v>
      </c>
      <c r="C137">
        <v>2011</v>
      </c>
      <c r="D137" t="s">
        <v>620</v>
      </c>
      <c r="F137" t="s">
        <v>961</v>
      </c>
      <c r="G137">
        <v>2</v>
      </c>
      <c r="I137" t="str">
        <f t="shared" ref="I137:I200" si="6">G137&amp;A137&amp;B137&amp;C137&amp;D137&amp;F137</f>
        <v>2ESAKenya2011StrategyF5</v>
      </c>
    </row>
    <row r="138" spans="1:9" x14ac:dyDescent="0.25">
      <c r="A138" t="s">
        <v>92</v>
      </c>
      <c r="B138" t="s">
        <v>30</v>
      </c>
      <c r="C138">
        <v>2011</v>
      </c>
      <c r="D138" t="s">
        <v>620</v>
      </c>
      <c r="E138">
        <v>0.8</v>
      </c>
      <c r="F138" t="s">
        <v>1012</v>
      </c>
      <c r="G138">
        <v>2</v>
      </c>
      <c r="I138" t="str">
        <f t="shared" si="6"/>
        <v>2ESAKenya2011StrategyF7</v>
      </c>
    </row>
    <row r="139" spans="1:9" x14ac:dyDescent="0.25">
      <c r="A139" t="s">
        <v>92</v>
      </c>
      <c r="B139" t="s">
        <v>30</v>
      </c>
      <c r="C139">
        <v>2011</v>
      </c>
      <c r="D139" t="s">
        <v>620</v>
      </c>
      <c r="E139">
        <v>0.8</v>
      </c>
      <c r="F139" t="s">
        <v>1041</v>
      </c>
      <c r="G139">
        <v>2</v>
      </c>
      <c r="I139" t="str">
        <f t="shared" si="6"/>
        <v>2ESAKenya2011StrategyF8</v>
      </c>
    </row>
    <row r="140" spans="1:9" x14ac:dyDescent="0.25">
      <c r="A140" t="s">
        <v>92</v>
      </c>
      <c r="B140" t="s">
        <v>30</v>
      </c>
      <c r="C140">
        <v>2011</v>
      </c>
      <c r="D140" t="s">
        <v>620</v>
      </c>
      <c r="E140">
        <v>0.8</v>
      </c>
      <c r="F140" t="s">
        <v>1042</v>
      </c>
      <c r="G140">
        <v>2</v>
      </c>
      <c r="I140" t="str">
        <f t="shared" si="6"/>
        <v>2ESAKenya2011StrategyF9</v>
      </c>
    </row>
    <row r="141" spans="1:9" x14ac:dyDescent="0.25">
      <c r="A141" t="s">
        <v>92</v>
      </c>
      <c r="B141" t="s">
        <v>30</v>
      </c>
      <c r="C141">
        <v>2011</v>
      </c>
      <c r="D141" t="s">
        <v>620</v>
      </c>
      <c r="E141">
        <v>0.9</v>
      </c>
      <c r="F141" t="s">
        <v>1043</v>
      </c>
      <c r="G141">
        <v>2</v>
      </c>
      <c r="I141" t="str">
        <f t="shared" si="6"/>
        <v>2ESAKenya2011StrategyF10</v>
      </c>
    </row>
    <row r="142" spans="1:9" x14ac:dyDescent="0.25">
      <c r="A142" t="s">
        <v>92</v>
      </c>
      <c r="B142" t="s">
        <v>30</v>
      </c>
      <c r="C142">
        <v>2011</v>
      </c>
      <c r="D142" t="s">
        <v>620</v>
      </c>
      <c r="E142">
        <v>0.8</v>
      </c>
      <c r="F142" t="s">
        <v>965</v>
      </c>
      <c r="G142">
        <v>2</v>
      </c>
      <c r="I142" t="str">
        <f t="shared" si="6"/>
        <v>2ESAKenya2011StrategyF11</v>
      </c>
    </row>
    <row r="143" spans="1:9" x14ac:dyDescent="0.25">
      <c r="A143" t="s">
        <v>92</v>
      </c>
      <c r="B143" t="s">
        <v>30</v>
      </c>
      <c r="C143">
        <v>2011</v>
      </c>
      <c r="D143" t="s">
        <v>620</v>
      </c>
      <c r="E143">
        <v>0.8</v>
      </c>
      <c r="F143" t="s">
        <v>1013</v>
      </c>
      <c r="G143">
        <v>2</v>
      </c>
      <c r="I143" t="str">
        <f t="shared" si="6"/>
        <v>2ESAKenya2011StrategyF12</v>
      </c>
    </row>
    <row r="144" spans="1:9" x14ac:dyDescent="0.25">
      <c r="A144" t="s">
        <v>92</v>
      </c>
      <c r="B144" t="s">
        <v>30</v>
      </c>
      <c r="C144">
        <v>2011</v>
      </c>
      <c r="D144" t="s">
        <v>620</v>
      </c>
      <c r="E144">
        <v>0.8</v>
      </c>
      <c r="F144" t="s">
        <v>625</v>
      </c>
      <c r="G144">
        <v>2</v>
      </c>
      <c r="I144" t="str">
        <f t="shared" si="6"/>
        <v>2ESAKenya2011StrategyF14</v>
      </c>
    </row>
    <row r="145" spans="1:9" x14ac:dyDescent="0.25">
      <c r="A145" t="s">
        <v>92</v>
      </c>
      <c r="B145" t="s">
        <v>30</v>
      </c>
      <c r="C145">
        <v>2011</v>
      </c>
      <c r="D145" t="s">
        <v>620</v>
      </c>
      <c r="E145">
        <v>0.8</v>
      </c>
      <c r="F145" t="s">
        <v>626</v>
      </c>
      <c r="G145">
        <v>2</v>
      </c>
      <c r="I145" t="str">
        <f t="shared" si="6"/>
        <v>2ESAKenya2011StrategyF15</v>
      </c>
    </row>
    <row r="146" spans="1:9" x14ac:dyDescent="0.25">
      <c r="A146" t="s">
        <v>92</v>
      </c>
      <c r="B146" t="s">
        <v>30</v>
      </c>
      <c r="C146">
        <v>2011</v>
      </c>
      <c r="D146" t="s">
        <v>620</v>
      </c>
      <c r="E146">
        <v>0.8</v>
      </c>
      <c r="F146" t="s">
        <v>627</v>
      </c>
      <c r="G146">
        <v>2</v>
      </c>
      <c r="I146" t="str">
        <f t="shared" si="6"/>
        <v>2ESAKenya2011StrategyF16</v>
      </c>
    </row>
    <row r="147" spans="1:9" x14ac:dyDescent="0.25">
      <c r="A147" t="s">
        <v>92</v>
      </c>
      <c r="B147" t="s">
        <v>30</v>
      </c>
      <c r="C147">
        <v>2011</v>
      </c>
      <c r="D147" t="s">
        <v>620</v>
      </c>
      <c r="E147">
        <v>0.9</v>
      </c>
      <c r="F147" t="s">
        <v>628</v>
      </c>
      <c r="G147">
        <v>2</v>
      </c>
      <c r="I147" t="str">
        <f t="shared" si="6"/>
        <v>2ESAKenya2011StrategyF17</v>
      </c>
    </row>
    <row r="148" spans="1:9" x14ac:dyDescent="0.25">
      <c r="A148" t="s">
        <v>92</v>
      </c>
      <c r="B148" t="s">
        <v>30</v>
      </c>
      <c r="C148">
        <v>2011</v>
      </c>
      <c r="D148" t="s">
        <v>620</v>
      </c>
      <c r="E148">
        <v>0.9</v>
      </c>
      <c r="F148" t="s">
        <v>629</v>
      </c>
      <c r="G148">
        <v>2</v>
      </c>
      <c r="I148" t="str">
        <f t="shared" si="6"/>
        <v>2ESAKenya2011StrategyF18</v>
      </c>
    </row>
    <row r="149" spans="1:9" x14ac:dyDescent="0.25">
      <c r="A149" t="s">
        <v>92</v>
      </c>
      <c r="B149" t="s">
        <v>30</v>
      </c>
      <c r="C149">
        <v>2011</v>
      </c>
      <c r="D149" t="s">
        <v>620</v>
      </c>
      <c r="E149">
        <v>0.8</v>
      </c>
      <c r="F149" t="s">
        <v>630</v>
      </c>
      <c r="G149">
        <v>2</v>
      </c>
      <c r="I149" t="str">
        <f t="shared" si="6"/>
        <v>2ESAKenya2011StrategyF19</v>
      </c>
    </row>
    <row r="150" spans="1:9" x14ac:dyDescent="0.25">
      <c r="A150" t="s">
        <v>92</v>
      </c>
      <c r="B150" t="s">
        <v>30</v>
      </c>
      <c r="C150">
        <v>2011</v>
      </c>
      <c r="D150" t="s">
        <v>620</v>
      </c>
      <c r="E150">
        <v>0.8</v>
      </c>
      <c r="F150" t="s">
        <v>1014</v>
      </c>
      <c r="G150">
        <v>2</v>
      </c>
      <c r="I150" t="str">
        <f t="shared" si="6"/>
        <v>2ESAKenya2011StrategyF21</v>
      </c>
    </row>
    <row r="151" spans="1:9" x14ac:dyDescent="0.25">
      <c r="A151" t="s">
        <v>92</v>
      </c>
      <c r="B151" t="s">
        <v>30</v>
      </c>
      <c r="C151">
        <v>2011</v>
      </c>
      <c r="D151" t="s">
        <v>620</v>
      </c>
      <c r="E151">
        <v>0.8</v>
      </c>
      <c r="F151" t="s">
        <v>1044</v>
      </c>
      <c r="G151">
        <v>2</v>
      </c>
      <c r="I151" t="str">
        <f t="shared" si="6"/>
        <v>2ESAKenya2011StrategyF22</v>
      </c>
    </row>
    <row r="152" spans="1:9" x14ac:dyDescent="0.25">
      <c r="A152" t="s">
        <v>92</v>
      </c>
      <c r="B152" t="s">
        <v>30</v>
      </c>
      <c r="C152">
        <v>2011</v>
      </c>
      <c r="D152" t="s">
        <v>620</v>
      </c>
      <c r="E152">
        <v>0.8</v>
      </c>
      <c r="F152" t="s">
        <v>1045</v>
      </c>
      <c r="G152">
        <v>2</v>
      </c>
      <c r="I152" t="str">
        <f t="shared" si="6"/>
        <v>2ESAKenya2011StrategyF23</v>
      </c>
    </row>
    <row r="153" spans="1:9" x14ac:dyDescent="0.25">
      <c r="A153" t="s">
        <v>92</v>
      </c>
      <c r="B153" t="s">
        <v>30</v>
      </c>
      <c r="C153">
        <v>2011</v>
      </c>
      <c r="D153" t="s">
        <v>620</v>
      </c>
      <c r="E153">
        <v>0.9</v>
      </c>
      <c r="F153" t="s">
        <v>1015</v>
      </c>
      <c r="G153">
        <v>2</v>
      </c>
      <c r="I153" t="str">
        <f t="shared" si="6"/>
        <v>2ESAKenya2011StrategyF24</v>
      </c>
    </row>
    <row r="154" spans="1:9" x14ac:dyDescent="0.25">
      <c r="A154" t="s">
        <v>92</v>
      </c>
      <c r="B154" t="s">
        <v>30</v>
      </c>
      <c r="C154">
        <v>2011</v>
      </c>
      <c r="D154" t="s">
        <v>620</v>
      </c>
      <c r="E154">
        <v>0.8</v>
      </c>
      <c r="F154" t="s">
        <v>1016</v>
      </c>
      <c r="G154">
        <v>2</v>
      </c>
      <c r="I154" t="str">
        <f t="shared" si="6"/>
        <v>2ESAKenya2011StrategyF25</v>
      </c>
    </row>
    <row r="155" spans="1:9" x14ac:dyDescent="0.25">
      <c r="A155" t="s">
        <v>92</v>
      </c>
      <c r="B155" t="s">
        <v>30</v>
      </c>
      <c r="C155">
        <v>2011</v>
      </c>
      <c r="D155" t="s">
        <v>620</v>
      </c>
      <c r="E155">
        <v>0.8</v>
      </c>
      <c r="F155" t="s">
        <v>1046</v>
      </c>
      <c r="G155">
        <v>2</v>
      </c>
      <c r="I155" t="str">
        <f t="shared" si="6"/>
        <v>2ESAKenya2011StrategyF26</v>
      </c>
    </row>
    <row r="156" spans="1:9" x14ac:dyDescent="0.25">
      <c r="A156" t="s">
        <v>92</v>
      </c>
      <c r="B156" t="s">
        <v>30</v>
      </c>
      <c r="C156">
        <v>2011</v>
      </c>
      <c r="D156" t="s">
        <v>620</v>
      </c>
      <c r="E156">
        <v>0.8</v>
      </c>
      <c r="F156" t="s">
        <v>1017</v>
      </c>
      <c r="G156">
        <v>2</v>
      </c>
      <c r="I156" t="str">
        <f t="shared" si="6"/>
        <v>2ESAKenya2011StrategyF29</v>
      </c>
    </row>
    <row r="157" spans="1:9" x14ac:dyDescent="0.25">
      <c r="A157" t="s">
        <v>92</v>
      </c>
      <c r="B157" t="s">
        <v>30</v>
      </c>
      <c r="C157">
        <v>2011</v>
      </c>
      <c r="D157" t="s">
        <v>620</v>
      </c>
      <c r="E157">
        <v>0.9</v>
      </c>
      <c r="F157" t="s">
        <v>1018</v>
      </c>
      <c r="G157">
        <v>2</v>
      </c>
      <c r="I157" t="str">
        <f t="shared" si="6"/>
        <v>2ESAKenya2011StrategyF32</v>
      </c>
    </row>
    <row r="158" spans="1:9" x14ac:dyDescent="0.25">
      <c r="A158" t="s">
        <v>92</v>
      </c>
      <c r="B158" t="s">
        <v>30</v>
      </c>
      <c r="C158">
        <v>2011</v>
      </c>
      <c r="D158" t="s">
        <v>620</v>
      </c>
      <c r="E158">
        <v>0.9</v>
      </c>
      <c r="F158" t="s">
        <v>1019</v>
      </c>
      <c r="G158">
        <v>2</v>
      </c>
      <c r="I158" t="str">
        <f t="shared" si="6"/>
        <v>2ESAKenya2011StrategyF33</v>
      </c>
    </row>
    <row r="159" spans="1:9" x14ac:dyDescent="0.25">
      <c r="A159" t="s">
        <v>92</v>
      </c>
      <c r="B159" t="s">
        <v>30</v>
      </c>
      <c r="C159">
        <v>2011</v>
      </c>
      <c r="D159" t="s">
        <v>620</v>
      </c>
      <c r="E159">
        <v>0.9</v>
      </c>
      <c r="F159" t="s">
        <v>1020</v>
      </c>
      <c r="G159">
        <v>2</v>
      </c>
      <c r="I159" t="str">
        <f t="shared" si="6"/>
        <v>2ESAKenya2011StrategyF34</v>
      </c>
    </row>
    <row r="160" spans="1:9" x14ac:dyDescent="0.25">
      <c r="A160" t="s">
        <v>92</v>
      </c>
      <c r="B160" t="s">
        <v>30</v>
      </c>
      <c r="C160">
        <v>2011</v>
      </c>
      <c r="D160" t="s">
        <v>622</v>
      </c>
      <c r="E160">
        <v>6</v>
      </c>
      <c r="F160" t="s">
        <v>623</v>
      </c>
      <c r="G160">
        <v>2</v>
      </c>
      <c r="I160" t="str">
        <f t="shared" si="6"/>
        <v>2ESAKenya2011QuantitiesH2</v>
      </c>
    </row>
    <row r="161" spans="1:9" x14ac:dyDescent="0.25">
      <c r="A161" t="s">
        <v>92</v>
      </c>
      <c r="B161" t="s">
        <v>30</v>
      </c>
      <c r="C161">
        <v>2011</v>
      </c>
      <c r="D161" t="s">
        <v>622</v>
      </c>
      <c r="E161">
        <v>2013</v>
      </c>
      <c r="F161" t="s">
        <v>624</v>
      </c>
      <c r="G161">
        <v>2</v>
      </c>
      <c r="I161" t="str">
        <f t="shared" si="6"/>
        <v>2ESAKenya2011QuantitiesF4</v>
      </c>
    </row>
    <row r="162" spans="1:9" x14ac:dyDescent="0.25">
      <c r="A162" t="s">
        <v>92</v>
      </c>
      <c r="B162" t="s">
        <v>30</v>
      </c>
      <c r="C162">
        <v>2011</v>
      </c>
      <c r="D162" t="s">
        <v>622</v>
      </c>
      <c r="E162">
        <v>0.1</v>
      </c>
      <c r="F162" t="s">
        <v>1047</v>
      </c>
      <c r="G162">
        <v>2</v>
      </c>
      <c r="I162" t="str">
        <f t="shared" si="6"/>
        <v>2ESAKenya2011QuantitiesF6</v>
      </c>
    </row>
    <row r="163" spans="1:9" x14ac:dyDescent="0.25">
      <c r="A163" t="s">
        <v>92</v>
      </c>
      <c r="B163" t="s">
        <v>30</v>
      </c>
      <c r="C163">
        <v>2011</v>
      </c>
      <c r="D163" t="s">
        <v>622</v>
      </c>
      <c r="E163">
        <v>0.09</v>
      </c>
      <c r="F163" t="s">
        <v>962</v>
      </c>
      <c r="G163">
        <v>2</v>
      </c>
      <c r="I163" t="str">
        <f t="shared" si="6"/>
        <v>2ESAKenya2011QuantitiesG6</v>
      </c>
    </row>
    <row r="164" spans="1:9" x14ac:dyDescent="0.25">
      <c r="A164" t="s">
        <v>92</v>
      </c>
      <c r="B164" t="s">
        <v>30</v>
      </c>
      <c r="C164">
        <v>2011</v>
      </c>
      <c r="D164" t="s">
        <v>622</v>
      </c>
      <c r="E164">
        <v>0.08</v>
      </c>
      <c r="F164" t="s">
        <v>1048</v>
      </c>
      <c r="G164">
        <v>2</v>
      </c>
      <c r="I164" t="str">
        <f t="shared" si="6"/>
        <v>2ESAKenya2011QuantitiesH6</v>
      </c>
    </row>
    <row r="165" spans="1:9" x14ac:dyDescent="0.25">
      <c r="A165" t="s">
        <v>92</v>
      </c>
      <c r="B165" t="s">
        <v>30</v>
      </c>
      <c r="C165">
        <v>2011</v>
      </c>
      <c r="D165" t="s">
        <v>622</v>
      </c>
      <c r="E165">
        <v>7.0000000000000007E-2</v>
      </c>
      <c r="F165" t="s">
        <v>1049</v>
      </c>
      <c r="G165">
        <v>2</v>
      </c>
      <c r="I165" t="str">
        <f t="shared" si="6"/>
        <v>2ESAKenya2011QuantitiesI6</v>
      </c>
    </row>
    <row r="166" spans="1:9" x14ac:dyDescent="0.25">
      <c r="A166" t="s">
        <v>92</v>
      </c>
      <c r="B166" t="s">
        <v>30</v>
      </c>
      <c r="C166">
        <v>2011</v>
      </c>
      <c r="D166" t="s">
        <v>622</v>
      </c>
      <c r="E166">
        <v>0.06</v>
      </c>
      <c r="F166" t="s">
        <v>1050</v>
      </c>
      <c r="G166">
        <v>2</v>
      </c>
      <c r="I166" t="str">
        <f t="shared" si="6"/>
        <v>2ESAKenya2011QuantitiesJ6</v>
      </c>
    </row>
    <row r="167" spans="1:9" x14ac:dyDescent="0.25">
      <c r="A167" t="s">
        <v>92</v>
      </c>
      <c r="B167" t="s">
        <v>30</v>
      </c>
      <c r="C167">
        <v>2011</v>
      </c>
      <c r="D167" t="s">
        <v>622</v>
      </c>
      <c r="E167">
        <v>0.05</v>
      </c>
      <c r="F167" t="s">
        <v>1051</v>
      </c>
      <c r="G167">
        <v>2</v>
      </c>
      <c r="I167" t="str">
        <f t="shared" si="6"/>
        <v>2ESAKenya2011QuantitiesK6</v>
      </c>
    </row>
    <row r="168" spans="1:9" x14ac:dyDescent="0.25">
      <c r="A168" t="s">
        <v>92</v>
      </c>
      <c r="B168" t="s">
        <v>30</v>
      </c>
      <c r="C168">
        <v>2011</v>
      </c>
      <c r="D168" t="s">
        <v>622</v>
      </c>
      <c r="E168">
        <v>3</v>
      </c>
      <c r="F168" t="s">
        <v>1012</v>
      </c>
      <c r="G168">
        <v>2</v>
      </c>
      <c r="I168" t="str">
        <f t="shared" si="6"/>
        <v>2ESAKenya2011QuantitiesF7</v>
      </c>
    </row>
    <row r="169" spans="1:9" x14ac:dyDescent="0.25">
      <c r="A169" t="s">
        <v>92</v>
      </c>
      <c r="B169" t="s">
        <v>30</v>
      </c>
      <c r="C169">
        <v>2011</v>
      </c>
      <c r="D169" t="s">
        <v>622</v>
      </c>
      <c r="E169">
        <v>2</v>
      </c>
      <c r="F169" t="s">
        <v>1052</v>
      </c>
      <c r="G169">
        <v>2</v>
      </c>
      <c r="I169" t="str">
        <f t="shared" si="6"/>
        <v>2ESAKenya2011QuantitiesG7</v>
      </c>
    </row>
    <row r="170" spans="1:9" x14ac:dyDescent="0.25">
      <c r="A170" t="s">
        <v>92</v>
      </c>
      <c r="B170" t="s">
        <v>30</v>
      </c>
      <c r="C170">
        <v>2011</v>
      </c>
      <c r="D170" t="s">
        <v>622</v>
      </c>
      <c r="E170">
        <v>2</v>
      </c>
      <c r="F170" t="s">
        <v>1053</v>
      </c>
      <c r="G170">
        <v>2</v>
      </c>
      <c r="I170" t="str">
        <f t="shared" si="6"/>
        <v>2ESAKenya2011QuantitiesH7</v>
      </c>
    </row>
    <row r="171" spans="1:9" x14ac:dyDescent="0.25">
      <c r="A171" t="s">
        <v>92</v>
      </c>
      <c r="B171" t="s">
        <v>30</v>
      </c>
      <c r="C171">
        <v>2011</v>
      </c>
      <c r="D171" t="s">
        <v>622</v>
      </c>
      <c r="E171">
        <v>2</v>
      </c>
      <c r="F171" t="s">
        <v>1054</v>
      </c>
      <c r="G171">
        <v>2</v>
      </c>
      <c r="I171" t="str">
        <f t="shared" si="6"/>
        <v>2ESAKenya2011QuantitiesI7</v>
      </c>
    </row>
    <row r="172" spans="1:9" x14ac:dyDescent="0.25">
      <c r="A172" t="s">
        <v>92</v>
      </c>
      <c r="B172" t="s">
        <v>30</v>
      </c>
      <c r="C172">
        <v>2011</v>
      </c>
      <c r="D172" t="s">
        <v>622</v>
      </c>
      <c r="E172">
        <v>2</v>
      </c>
      <c r="F172" t="s">
        <v>1055</v>
      </c>
      <c r="G172">
        <v>2</v>
      </c>
      <c r="I172" t="str">
        <f t="shared" si="6"/>
        <v>2ESAKenya2011QuantitiesJ7</v>
      </c>
    </row>
    <row r="173" spans="1:9" x14ac:dyDescent="0.25">
      <c r="A173" t="s">
        <v>92</v>
      </c>
      <c r="B173" t="s">
        <v>30</v>
      </c>
      <c r="C173">
        <v>2011</v>
      </c>
      <c r="D173" t="s">
        <v>622</v>
      </c>
      <c r="E173">
        <v>1</v>
      </c>
      <c r="F173" t="s">
        <v>1056</v>
      </c>
      <c r="G173">
        <v>2</v>
      </c>
      <c r="I173" t="str">
        <f t="shared" si="6"/>
        <v>2ESAKenya2011QuantitiesK7</v>
      </c>
    </row>
    <row r="174" spans="1:9" x14ac:dyDescent="0.25">
      <c r="A174" t="s">
        <v>92</v>
      </c>
      <c r="B174" t="s">
        <v>30</v>
      </c>
      <c r="C174">
        <v>2011</v>
      </c>
      <c r="D174" t="s">
        <v>622</v>
      </c>
      <c r="E174">
        <v>0</v>
      </c>
      <c r="F174" t="s">
        <v>984</v>
      </c>
      <c r="G174">
        <v>2</v>
      </c>
      <c r="I174" t="str">
        <f t="shared" si="6"/>
        <v>2ESAKenya2011QuantitiesF39</v>
      </c>
    </row>
    <row r="175" spans="1:9" x14ac:dyDescent="0.25">
      <c r="A175" t="s">
        <v>92</v>
      </c>
      <c r="B175" t="s">
        <v>30</v>
      </c>
      <c r="C175">
        <v>2011</v>
      </c>
      <c r="D175" t="s">
        <v>622</v>
      </c>
      <c r="E175">
        <v>0</v>
      </c>
      <c r="F175" t="s">
        <v>985</v>
      </c>
      <c r="G175">
        <v>2</v>
      </c>
      <c r="I175" t="str">
        <f t="shared" si="6"/>
        <v>2ESAKenya2011QuantitiesG39</v>
      </c>
    </row>
    <row r="176" spans="1:9" x14ac:dyDescent="0.25">
      <c r="A176" t="s">
        <v>92</v>
      </c>
      <c r="B176" t="s">
        <v>30</v>
      </c>
      <c r="C176">
        <v>2011</v>
      </c>
      <c r="D176" t="s">
        <v>622</v>
      </c>
      <c r="E176">
        <v>0</v>
      </c>
      <c r="F176" t="s">
        <v>986</v>
      </c>
      <c r="G176">
        <v>2</v>
      </c>
      <c r="I176" t="str">
        <f t="shared" si="6"/>
        <v>2ESAKenya2011QuantitiesH39</v>
      </c>
    </row>
    <row r="177" spans="1:9" x14ac:dyDescent="0.25">
      <c r="A177" t="s">
        <v>92</v>
      </c>
      <c r="B177" t="s">
        <v>30</v>
      </c>
      <c r="C177">
        <v>2011</v>
      </c>
      <c r="D177" t="s">
        <v>622</v>
      </c>
      <c r="E177">
        <v>0</v>
      </c>
      <c r="F177" t="s">
        <v>1057</v>
      </c>
      <c r="G177">
        <v>2</v>
      </c>
      <c r="I177" t="str">
        <f t="shared" si="6"/>
        <v>2ESAKenya2011QuantitiesI39</v>
      </c>
    </row>
    <row r="178" spans="1:9" x14ac:dyDescent="0.25">
      <c r="A178" t="s">
        <v>92</v>
      </c>
      <c r="B178" t="s">
        <v>30</v>
      </c>
      <c r="C178">
        <v>2011</v>
      </c>
      <c r="D178" t="s">
        <v>622</v>
      </c>
      <c r="E178">
        <v>0</v>
      </c>
      <c r="F178" t="s">
        <v>1058</v>
      </c>
      <c r="G178">
        <v>2</v>
      </c>
      <c r="I178" t="str">
        <f t="shared" si="6"/>
        <v>2ESAKenya2011QuantitiesJ39</v>
      </c>
    </row>
    <row r="179" spans="1:9" x14ac:dyDescent="0.25">
      <c r="A179" t="s">
        <v>92</v>
      </c>
      <c r="B179" t="s">
        <v>30</v>
      </c>
      <c r="C179">
        <v>2011</v>
      </c>
      <c r="D179" t="s">
        <v>622</v>
      </c>
      <c r="E179">
        <v>0</v>
      </c>
      <c r="F179" t="s">
        <v>1059</v>
      </c>
      <c r="G179">
        <v>2</v>
      </c>
      <c r="I179" t="str">
        <f t="shared" si="6"/>
        <v>2ESAKenya2011QuantitiesK39</v>
      </c>
    </row>
    <row r="180" spans="1:9" x14ac:dyDescent="0.25">
      <c r="A180" t="s">
        <v>92</v>
      </c>
      <c r="B180" t="s">
        <v>30</v>
      </c>
      <c r="C180">
        <v>2011</v>
      </c>
      <c r="D180" t="s">
        <v>622</v>
      </c>
      <c r="E180">
        <v>74000</v>
      </c>
      <c r="F180" t="s">
        <v>947</v>
      </c>
      <c r="G180">
        <v>2</v>
      </c>
      <c r="I180" t="str">
        <f t="shared" si="6"/>
        <v>2ESAKenya2011QuantitiesF48</v>
      </c>
    </row>
    <row r="181" spans="1:9" x14ac:dyDescent="0.25">
      <c r="A181" t="s">
        <v>92</v>
      </c>
      <c r="B181" t="s">
        <v>30</v>
      </c>
      <c r="C181">
        <v>2011</v>
      </c>
      <c r="D181" t="s">
        <v>622</v>
      </c>
      <c r="E181">
        <v>82000</v>
      </c>
      <c r="F181" t="s">
        <v>1060</v>
      </c>
      <c r="G181">
        <v>2</v>
      </c>
      <c r="I181" t="str">
        <f t="shared" si="6"/>
        <v>2ESAKenya2011QuantitiesG48</v>
      </c>
    </row>
    <row r="182" spans="1:9" x14ac:dyDescent="0.25">
      <c r="A182" t="s">
        <v>92</v>
      </c>
      <c r="B182" t="s">
        <v>30</v>
      </c>
      <c r="C182">
        <v>2011</v>
      </c>
      <c r="D182" t="s">
        <v>622</v>
      </c>
      <c r="E182">
        <v>88000</v>
      </c>
      <c r="F182" t="s">
        <v>1061</v>
      </c>
      <c r="G182">
        <v>2</v>
      </c>
      <c r="I182" t="str">
        <f t="shared" si="6"/>
        <v>2ESAKenya2011QuantitiesH48</v>
      </c>
    </row>
    <row r="183" spans="1:9" x14ac:dyDescent="0.25">
      <c r="A183" t="s">
        <v>92</v>
      </c>
      <c r="B183" t="s">
        <v>30</v>
      </c>
      <c r="C183">
        <v>2011</v>
      </c>
      <c r="D183" t="s">
        <v>622</v>
      </c>
      <c r="E183">
        <v>90000</v>
      </c>
      <c r="F183" t="s">
        <v>1062</v>
      </c>
      <c r="G183">
        <v>2</v>
      </c>
      <c r="I183" t="str">
        <f t="shared" si="6"/>
        <v>2ESAKenya2011QuantitiesI48</v>
      </c>
    </row>
    <row r="184" spans="1:9" x14ac:dyDescent="0.25">
      <c r="A184" t="s">
        <v>92</v>
      </c>
      <c r="B184" t="s">
        <v>30</v>
      </c>
      <c r="C184">
        <v>2011</v>
      </c>
      <c r="D184" t="s">
        <v>622</v>
      </c>
      <c r="E184">
        <v>92000</v>
      </c>
      <c r="F184" t="s">
        <v>1063</v>
      </c>
      <c r="G184">
        <v>2</v>
      </c>
      <c r="I184" t="str">
        <f t="shared" si="6"/>
        <v>2ESAKenya2011QuantitiesJ48</v>
      </c>
    </row>
    <row r="185" spans="1:9" x14ac:dyDescent="0.25">
      <c r="A185" t="s">
        <v>92</v>
      </c>
      <c r="B185" t="s">
        <v>30</v>
      </c>
      <c r="C185">
        <v>2011</v>
      </c>
      <c r="D185" t="s">
        <v>622</v>
      </c>
      <c r="E185">
        <v>80000</v>
      </c>
      <c r="F185" t="s">
        <v>1064</v>
      </c>
      <c r="G185">
        <v>2</v>
      </c>
      <c r="I185" t="str">
        <f t="shared" si="6"/>
        <v>2ESAKenya2011QuantitiesK48</v>
      </c>
    </row>
    <row r="186" spans="1:9" x14ac:dyDescent="0.25">
      <c r="A186" t="s">
        <v>92</v>
      </c>
      <c r="B186" t="s">
        <v>30</v>
      </c>
      <c r="C186">
        <v>2011</v>
      </c>
      <c r="D186" t="s">
        <v>622</v>
      </c>
      <c r="E186">
        <v>6.14</v>
      </c>
      <c r="F186" t="s">
        <v>1065</v>
      </c>
      <c r="G186">
        <v>2</v>
      </c>
      <c r="I186" t="str">
        <f t="shared" si="6"/>
        <v>2ESAKenya2011QuantitiesF51</v>
      </c>
    </row>
    <row r="187" spans="1:9" x14ac:dyDescent="0.25">
      <c r="A187" t="s">
        <v>92</v>
      </c>
      <c r="B187" t="s">
        <v>30</v>
      </c>
      <c r="C187">
        <v>2011</v>
      </c>
      <c r="D187" t="s">
        <v>622</v>
      </c>
      <c r="E187">
        <v>6.6</v>
      </c>
      <c r="F187" t="s">
        <v>1066</v>
      </c>
      <c r="G187">
        <v>2</v>
      </c>
      <c r="I187" t="str">
        <f t="shared" si="6"/>
        <v>2ESAKenya2011QuantitiesG51</v>
      </c>
    </row>
    <row r="188" spans="1:9" x14ac:dyDescent="0.25">
      <c r="A188" t="s">
        <v>92</v>
      </c>
      <c r="B188" t="s">
        <v>30</v>
      </c>
      <c r="C188">
        <v>2011</v>
      </c>
      <c r="D188" t="s">
        <v>622</v>
      </c>
      <c r="E188">
        <v>6.4</v>
      </c>
      <c r="F188" t="s">
        <v>1067</v>
      </c>
      <c r="G188">
        <v>2</v>
      </c>
      <c r="I188" t="str">
        <f t="shared" si="6"/>
        <v>2ESAKenya2011QuantitiesH51</v>
      </c>
    </row>
    <row r="189" spans="1:9" x14ac:dyDescent="0.25">
      <c r="A189" t="s">
        <v>92</v>
      </c>
      <c r="B189" t="s">
        <v>30</v>
      </c>
      <c r="C189">
        <v>2011</v>
      </c>
      <c r="D189" t="s">
        <v>622</v>
      </c>
      <c r="E189">
        <v>6.6</v>
      </c>
      <c r="F189" t="s">
        <v>1068</v>
      </c>
      <c r="G189">
        <v>2</v>
      </c>
      <c r="I189" t="str">
        <f t="shared" si="6"/>
        <v>2ESAKenya2011QuantitiesI51</v>
      </c>
    </row>
    <row r="190" spans="1:9" x14ac:dyDescent="0.25">
      <c r="A190" t="s">
        <v>92</v>
      </c>
      <c r="B190" t="s">
        <v>30</v>
      </c>
      <c r="C190">
        <v>2011</v>
      </c>
      <c r="D190" t="s">
        <v>622</v>
      </c>
      <c r="E190">
        <v>7.73</v>
      </c>
      <c r="F190" t="s">
        <v>1069</v>
      </c>
      <c r="G190">
        <v>2</v>
      </c>
      <c r="I190" t="str">
        <f t="shared" si="6"/>
        <v>2ESAKenya2011QuantitiesJ51</v>
      </c>
    </row>
    <row r="191" spans="1:9" x14ac:dyDescent="0.25">
      <c r="A191" t="s">
        <v>92</v>
      </c>
      <c r="B191" t="s">
        <v>30</v>
      </c>
      <c r="C191">
        <v>2011</v>
      </c>
      <c r="D191" t="s">
        <v>622</v>
      </c>
      <c r="E191">
        <v>13.85</v>
      </c>
      <c r="F191" t="s">
        <v>1070</v>
      </c>
      <c r="G191">
        <v>2</v>
      </c>
      <c r="I191" t="str">
        <f t="shared" si="6"/>
        <v>2ESAKenya2011QuantitiesK51</v>
      </c>
    </row>
    <row r="192" spans="1:9" x14ac:dyDescent="0.25">
      <c r="A192" t="s">
        <v>92</v>
      </c>
      <c r="B192" t="s">
        <v>30</v>
      </c>
      <c r="C192">
        <v>2011</v>
      </c>
      <c r="D192" t="s">
        <v>622</v>
      </c>
      <c r="E192">
        <v>5.0999999999999996</v>
      </c>
      <c r="F192" t="s">
        <v>1022</v>
      </c>
      <c r="G192">
        <v>2</v>
      </c>
      <c r="I192" t="str">
        <f t="shared" si="6"/>
        <v>2ESAKenya2011QuantitiesF58</v>
      </c>
    </row>
    <row r="193" spans="1:9" x14ac:dyDescent="0.25">
      <c r="A193" t="s">
        <v>92</v>
      </c>
      <c r="B193" t="s">
        <v>30</v>
      </c>
      <c r="C193">
        <v>2011</v>
      </c>
      <c r="D193" t="s">
        <v>622</v>
      </c>
      <c r="E193">
        <v>4.0999999999999996</v>
      </c>
      <c r="F193" t="s">
        <v>1023</v>
      </c>
      <c r="G193">
        <v>2</v>
      </c>
      <c r="I193" t="str">
        <f t="shared" si="6"/>
        <v>2ESAKenya2011QuantitiesG58</v>
      </c>
    </row>
    <row r="194" spans="1:9" x14ac:dyDescent="0.25">
      <c r="A194" t="s">
        <v>92</v>
      </c>
      <c r="B194" t="s">
        <v>30</v>
      </c>
      <c r="C194">
        <v>2011</v>
      </c>
      <c r="D194" t="s">
        <v>622</v>
      </c>
      <c r="E194">
        <v>3.5</v>
      </c>
      <c r="F194" t="s">
        <v>1024</v>
      </c>
      <c r="G194">
        <v>2</v>
      </c>
      <c r="I194" t="str">
        <f t="shared" si="6"/>
        <v>2ESAKenya2011QuantitiesH58</v>
      </c>
    </row>
    <row r="195" spans="1:9" x14ac:dyDescent="0.25">
      <c r="A195" t="s">
        <v>92</v>
      </c>
      <c r="B195" t="s">
        <v>30</v>
      </c>
      <c r="C195">
        <v>2011</v>
      </c>
      <c r="D195" t="s">
        <v>622</v>
      </c>
      <c r="E195">
        <v>3.15</v>
      </c>
      <c r="F195" t="s">
        <v>1071</v>
      </c>
      <c r="G195">
        <v>2</v>
      </c>
      <c r="I195" t="str">
        <f t="shared" si="6"/>
        <v>2ESAKenya2011QuantitiesI58</v>
      </c>
    </row>
    <row r="196" spans="1:9" x14ac:dyDescent="0.25">
      <c r="A196" t="s">
        <v>92</v>
      </c>
      <c r="B196" t="s">
        <v>30</v>
      </c>
      <c r="C196">
        <v>2011</v>
      </c>
      <c r="D196" t="s">
        <v>622</v>
      </c>
      <c r="E196">
        <v>2.89</v>
      </c>
      <c r="F196" t="s">
        <v>1072</v>
      </c>
      <c r="G196">
        <v>2</v>
      </c>
      <c r="I196" t="str">
        <f t="shared" si="6"/>
        <v>2ESAKenya2011QuantitiesJ58</v>
      </c>
    </row>
    <row r="197" spans="1:9" x14ac:dyDescent="0.25">
      <c r="A197" t="s">
        <v>92</v>
      </c>
      <c r="B197" t="s">
        <v>30</v>
      </c>
      <c r="C197">
        <v>2011</v>
      </c>
      <c r="D197" t="s">
        <v>622</v>
      </c>
      <c r="E197">
        <v>5.45</v>
      </c>
      <c r="F197" t="s">
        <v>1073</v>
      </c>
      <c r="G197">
        <v>2</v>
      </c>
      <c r="I197" t="str">
        <f t="shared" si="6"/>
        <v>2ESAKenya2011QuantitiesK58</v>
      </c>
    </row>
    <row r="198" spans="1:9" x14ac:dyDescent="0.25">
      <c r="A198" t="s">
        <v>92</v>
      </c>
      <c r="B198" t="s">
        <v>30</v>
      </c>
      <c r="C198">
        <v>2011</v>
      </c>
      <c r="D198" t="s">
        <v>622</v>
      </c>
      <c r="E198">
        <v>65.599999999999994</v>
      </c>
      <c r="F198" t="s">
        <v>1074</v>
      </c>
      <c r="G198">
        <v>2</v>
      </c>
      <c r="I198" t="str">
        <f t="shared" si="6"/>
        <v>2ESAKenya2011QuantitiesF66</v>
      </c>
    </row>
    <row r="199" spans="1:9" x14ac:dyDescent="0.25">
      <c r="A199" t="s">
        <v>92</v>
      </c>
      <c r="B199" t="s">
        <v>30</v>
      </c>
      <c r="C199">
        <v>2011</v>
      </c>
      <c r="D199" t="s">
        <v>622</v>
      </c>
      <c r="E199">
        <v>35.4</v>
      </c>
      <c r="F199" t="s">
        <v>1075</v>
      </c>
      <c r="G199">
        <v>2</v>
      </c>
      <c r="I199" t="str">
        <f t="shared" si="6"/>
        <v>2ESAKenya2011QuantitiesG66</v>
      </c>
    </row>
    <row r="200" spans="1:9" x14ac:dyDescent="0.25">
      <c r="A200" t="s">
        <v>92</v>
      </c>
      <c r="B200" t="s">
        <v>30</v>
      </c>
      <c r="C200">
        <v>2011</v>
      </c>
      <c r="D200" t="s">
        <v>622</v>
      </c>
      <c r="E200">
        <v>24</v>
      </c>
      <c r="F200" t="s">
        <v>1076</v>
      </c>
      <c r="G200">
        <v>2</v>
      </c>
      <c r="I200" t="str">
        <f t="shared" si="6"/>
        <v>2ESAKenya2011QuantitiesH66</v>
      </c>
    </row>
    <row r="201" spans="1:9" x14ac:dyDescent="0.25">
      <c r="A201" t="s">
        <v>92</v>
      </c>
      <c r="B201" t="s">
        <v>30</v>
      </c>
      <c r="C201">
        <v>2011</v>
      </c>
      <c r="D201" t="s">
        <v>622</v>
      </c>
      <c r="E201">
        <v>18.3</v>
      </c>
      <c r="F201" t="s">
        <v>1077</v>
      </c>
      <c r="G201">
        <v>2</v>
      </c>
      <c r="I201" t="str">
        <f t="shared" ref="I201:I264" si="7">G201&amp;A201&amp;B201&amp;C201&amp;D201&amp;F201</f>
        <v>2ESAKenya2011QuantitiesI66</v>
      </c>
    </row>
    <row r="202" spans="1:9" x14ac:dyDescent="0.25">
      <c r="A202" t="s">
        <v>92</v>
      </c>
      <c r="B202" t="s">
        <v>30</v>
      </c>
      <c r="C202">
        <v>2011</v>
      </c>
      <c r="D202" t="s">
        <v>622</v>
      </c>
      <c r="E202">
        <v>14.5</v>
      </c>
      <c r="F202" t="s">
        <v>1078</v>
      </c>
      <c r="G202">
        <v>2</v>
      </c>
      <c r="I202" t="str">
        <f t="shared" si="7"/>
        <v>2ESAKenya2011QuantitiesJ66</v>
      </c>
    </row>
    <row r="203" spans="1:9" x14ac:dyDescent="0.25">
      <c r="A203" t="s">
        <v>92</v>
      </c>
      <c r="B203" t="s">
        <v>30</v>
      </c>
      <c r="C203">
        <v>2011</v>
      </c>
      <c r="D203" t="s">
        <v>622</v>
      </c>
      <c r="E203">
        <v>12.4</v>
      </c>
      <c r="F203" t="s">
        <v>1079</v>
      </c>
      <c r="G203">
        <v>2</v>
      </c>
      <c r="I203" t="str">
        <f t="shared" si="7"/>
        <v>2ESAKenya2011QuantitiesK66</v>
      </c>
    </row>
    <row r="204" spans="1:9" x14ac:dyDescent="0.25">
      <c r="A204" t="s">
        <v>92</v>
      </c>
      <c r="B204" t="s">
        <v>30</v>
      </c>
      <c r="C204">
        <v>2011</v>
      </c>
      <c r="D204" t="s">
        <v>622</v>
      </c>
      <c r="E204">
        <v>196.6</v>
      </c>
      <c r="F204" t="s">
        <v>1080</v>
      </c>
      <c r="G204">
        <v>2</v>
      </c>
      <c r="I204" t="str">
        <f t="shared" si="7"/>
        <v>2ESAKenya2011QuantitiesF68</v>
      </c>
    </row>
    <row r="205" spans="1:9" x14ac:dyDescent="0.25">
      <c r="A205" t="s">
        <v>92</v>
      </c>
      <c r="B205" t="s">
        <v>30</v>
      </c>
      <c r="C205">
        <v>2011</v>
      </c>
      <c r="D205" t="s">
        <v>622</v>
      </c>
      <c r="E205">
        <v>105.5</v>
      </c>
      <c r="F205" t="s">
        <v>1081</v>
      </c>
      <c r="G205">
        <v>2</v>
      </c>
      <c r="I205" t="str">
        <f t="shared" si="7"/>
        <v>2ESAKenya2011QuantitiesG68</v>
      </c>
    </row>
    <row r="206" spans="1:9" x14ac:dyDescent="0.25">
      <c r="A206" t="s">
        <v>92</v>
      </c>
      <c r="B206" t="s">
        <v>30</v>
      </c>
      <c r="C206">
        <v>2011</v>
      </c>
      <c r="D206" t="s">
        <v>622</v>
      </c>
      <c r="E206">
        <v>72</v>
      </c>
      <c r="F206" t="s">
        <v>1082</v>
      </c>
      <c r="G206">
        <v>2</v>
      </c>
      <c r="I206" t="str">
        <f t="shared" si="7"/>
        <v>2ESAKenya2011QuantitiesH68</v>
      </c>
    </row>
    <row r="207" spans="1:9" x14ac:dyDescent="0.25">
      <c r="A207" t="s">
        <v>92</v>
      </c>
      <c r="B207" t="s">
        <v>30</v>
      </c>
      <c r="C207">
        <v>2011</v>
      </c>
      <c r="D207" t="s">
        <v>622</v>
      </c>
      <c r="E207">
        <v>53.3</v>
      </c>
      <c r="F207" t="s">
        <v>1083</v>
      </c>
      <c r="G207">
        <v>2</v>
      </c>
      <c r="I207" t="str">
        <f t="shared" si="7"/>
        <v>2ESAKenya2011QuantitiesI68</v>
      </c>
    </row>
    <row r="208" spans="1:9" x14ac:dyDescent="0.25">
      <c r="A208" t="s">
        <v>92</v>
      </c>
      <c r="B208" t="s">
        <v>30</v>
      </c>
      <c r="C208">
        <v>2011</v>
      </c>
      <c r="D208" t="s">
        <v>622</v>
      </c>
      <c r="E208">
        <v>53.5</v>
      </c>
      <c r="F208" t="s">
        <v>1084</v>
      </c>
      <c r="G208">
        <v>2</v>
      </c>
      <c r="I208" t="str">
        <f t="shared" si="7"/>
        <v>2ESAKenya2011QuantitiesJ68</v>
      </c>
    </row>
    <row r="209" spans="1:9" x14ac:dyDescent="0.25">
      <c r="A209" t="s">
        <v>92</v>
      </c>
      <c r="B209" t="s">
        <v>30</v>
      </c>
      <c r="C209">
        <v>2011</v>
      </c>
      <c r="D209" t="s">
        <v>622</v>
      </c>
      <c r="E209">
        <v>46.8</v>
      </c>
      <c r="F209" t="s">
        <v>1085</v>
      </c>
      <c r="G209">
        <v>2</v>
      </c>
      <c r="I209" t="str">
        <f t="shared" si="7"/>
        <v>2ESAKenya2011QuantitiesK68</v>
      </c>
    </row>
    <row r="210" spans="1:9" x14ac:dyDescent="0.25">
      <c r="A210" t="s">
        <v>92</v>
      </c>
      <c r="B210" t="s">
        <v>30</v>
      </c>
      <c r="C210">
        <v>2011</v>
      </c>
      <c r="D210" t="s">
        <v>622</v>
      </c>
      <c r="E210">
        <v>26000</v>
      </c>
      <c r="F210" t="s">
        <v>1037</v>
      </c>
      <c r="G210">
        <v>2</v>
      </c>
      <c r="I210" t="str">
        <f t="shared" si="7"/>
        <v>2ESAKenya2011QuantitiesF75</v>
      </c>
    </row>
    <row r="211" spans="1:9" x14ac:dyDescent="0.25">
      <c r="A211" t="s">
        <v>92</v>
      </c>
      <c r="B211" t="s">
        <v>30</v>
      </c>
      <c r="C211">
        <v>2011</v>
      </c>
      <c r="D211" t="s">
        <v>622</v>
      </c>
      <c r="E211">
        <v>13</v>
      </c>
      <c r="F211" t="s">
        <v>1086</v>
      </c>
      <c r="G211">
        <v>2</v>
      </c>
      <c r="I211" t="str">
        <f t="shared" si="7"/>
        <v>2ESAKenya2011QuantitiesF76</v>
      </c>
    </row>
    <row r="212" spans="1:9" x14ac:dyDescent="0.25">
      <c r="A212" t="s">
        <v>92</v>
      </c>
      <c r="B212" t="s">
        <v>30</v>
      </c>
      <c r="C212">
        <v>2011</v>
      </c>
      <c r="D212" t="s">
        <v>622</v>
      </c>
      <c r="E212">
        <v>15</v>
      </c>
      <c r="F212" t="s">
        <v>1087</v>
      </c>
      <c r="G212">
        <v>2</v>
      </c>
      <c r="I212" t="str">
        <f t="shared" si="7"/>
        <v>2ESAKenya2011QuantitiesG76</v>
      </c>
    </row>
    <row r="213" spans="1:9" x14ac:dyDescent="0.25">
      <c r="A213" t="s">
        <v>92</v>
      </c>
      <c r="B213" t="s">
        <v>30</v>
      </c>
      <c r="C213">
        <v>2011</v>
      </c>
      <c r="D213" t="s">
        <v>622</v>
      </c>
      <c r="E213">
        <v>16</v>
      </c>
      <c r="F213" t="s">
        <v>1088</v>
      </c>
      <c r="G213">
        <v>2</v>
      </c>
      <c r="I213" t="str">
        <f t="shared" si="7"/>
        <v>2ESAKenya2011QuantitiesH76</v>
      </c>
    </row>
    <row r="214" spans="1:9" x14ac:dyDescent="0.25">
      <c r="A214" t="s">
        <v>92</v>
      </c>
      <c r="B214" t="s">
        <v>30</v>
      </c>
      <c r="C214">
        <v>2011</v>
      </c>
      <c r="D214" t="s">
        <v>622</v>
      </c>
      <c r="E214">
        <v>16</v>
      </c>
      <c r="F214" t="s">
        <v>1089</v>
      </c>
      <c r="G214">
        <v>2</v>
      </c>
      <c r="I214" t="str">
        <f t="shared" si="7"/>
        <v>2ESAKenya2011QuantitiesI76</v>
      </c>
    </row>
    <row r="215" spans="1:9" x14ac:dyDescent="0.25">
      <c r="A215" t="s">
        <v>92</v>
      </c>
      <c r="B215" t="s">
        <v>30</v>
      </c>
      <c r="C215">
        <v>2011</v>
      </c>
      <c r="D215" t="s">
        <v>622</v>
      </c>
      <c r="E215">
        <v>15</v>
      </c>
      <c r="F215" t="s">
        <v>1090</v>
      </c>
      <c r="G215">
        <v>2</v>
      </c>
      <c r="I215" t="str">
        <f t="shared" si="7"/>
        <v>2ESAKenya2011QuantitiesJ76</v>
      </c>
    </row>
    <row r="216" spans="1:9" x14ac:dyDescent="0.25">
      <c r="A216" t="s">
        <v>92</v>
      </c>
      <c r="B216" t="s">
        <v>30</v>
      </c>
      <c r="C216">
        <v>2011</v>
      </c>
      <c r="D216" t="s">
        <v>622</v>
      </c>
      <c r="E216">
        <v>15</v>
      </c>
      <c r="F216" t="s">
        <v>1091</v>
      </c>
      <c r="G216">
        <v>2</v>
      </c>
      <c r="I216" t="str">
        <f t="shared" si="7"/>
        <v>2ESAKenya2011QuantitiesK76</v>
      </c>
    </row>
    <row r="217" spans="1:9" x14ac:dyDescent="0.25">
      <c r="A217" t="s">
        <v>92</v>
      </c>
      <c r="B217" t="s">
        <v>30</v>
      </c>
      <c r="C217">
        <v>2011</v>
      </c>
      <c r="D217" t="s">
        <v>622</v>
      </c>
      <c r="E217">
        <v>1.6</v>
      </c>
      <c r="F217" t="s">
        <v>1092</v>
      </c>
      <c r="G217">
        <v>2</v>
      </c>
      <c r="I217" t="str">
        <f t="shared" si="7"/>
        <v>2ESAKenya2011QuantitiesF93</v>
      </c>
    </row>
    <row r="218" spans="1:9" x14ac:dyDescent="0.25">
      <c r="A218" t="s">
        <v>92</v>
      </c>
      <c r="B218" t="s">
        <v>30</v>
      </c>
      <c r="C218">
        <v>2011</v>
      </c>
      <c r="D218" t="s">
        <v>622</v>
      </c>
      <c r="E218">
        <v>1.1399999999999999</v>
      </c>
      <c r="F218" t="s">
        <v>1093</v>
      </c>
      <c r="G218">
        <v>2</v>
      </c>
      <c r="I218" t="str">
        <f t="shared" si="7"/>
        <v>2ESAKenya2011QuantitiesG93</v>
      </c>
    </row>
    <row r="219" spans="1:9" x14ac:dyDescent="0.25">
      <c r="A219" t="s">
        <v>92</v>
      </c>
      <c r="B219" t="s">
        <v>30</v>
      </c>
      <c r="C219">
        <v>2011</v>
      </c>
      <c r="D219" t="s">
        <v>622</v>
      </c>
      <c r="E219">
        <v>0.875</v>
      </c>
      <c r="F219" t="s">
        <v>1094</v>
      </c>
      <c r="G219">
        <v>2</v>
      </c>
      <c r="I219" t="str">
        <f t="shared" si="7"/>
        <v>2ESAKenya2011QuantitiesH93</v>
      </c>
    </row>
    <row r="220" spans="1:9" x14ac:dyDescent="0.25">
      <c r="A220" t="s">
        <v>92</v>
      </c>
      <c r="B220" t="s">
        <v>30</v>
      </c>
      <c r="C220">
        <v>2011</v>
      </c>
      <c r="D220" t="s">
        <v>622</v>
      </c>
      <c r="E220">
        <v>0.72499999999999998</v>
      </c>
      <c r="F220" t="s">
        <v>1095</v>
      </c>
      <c r="G220">
        <v>2</v>
      </c>
      <c r="I220" t="str">
        <f t="shared" si="7"/>
        <v>2ESAKenya2011QuantitiesI93</v>
      </c>
    </row>
    <row r="221" spans="1:9" x14ac:dyDescent="0.25">
      <c r="A221" t="s">
        <v>92</v>
      </c>
      <c r="B221" t="s">
        <v>30</v>
      </c>
      <c r="C221">
        <v>2011</v>
      </c>
      <c r="D221" t="s">
        <v>622</v>
      </c>
      <c r="E221">
        <v>0.63</v>
      </c>
      <c r="F221" t="s">
        <v>1096</v>
      </c>
      <c r="G221">
        <v>2</v>
      </c>
      <c r="I221" t="str">
        <f t="shared" si="7"/>
        <v>2ESAKenya2011QuantitiesJ93</v>
      </c>
    </row>
    <row r="222" spans="1:9" x14ac:dyDescent="0.25">
      <c r="A222" t="s">
        <v>92</v>
      </c>
      <c r="B222" t="s">
        <v>30</v>
      </c>
      <c r="C222">
        <v>2011</v>
      </c>
      <c r="D222" t="s">
        <v>622</v>
      </c>
      <c r="E222">
        <v>0.56999999999999995</v>
      </c>
      <c r="F222" t="s">
        <v>1097</v>
      </c>
      <c r="G222">
        <v>2</v>
      </c>
      <c r="I222" t="str">
        <f t="shared" si="7"/>
        <v>2ESAKenya2011QuantitiesK93</v>
      </c>
    </row>
    <row r="223" spans="1:9" x14ac:dyDescent="0.25">
      <c r="A223" t="s">
        <v>92</v>
      </c>
      <c r="B223" t="s">
        <v>30</v>
      </c>
      <c r="C223">
        <v>2011</v>
      </c>
      <c r="D223" t="s">
        <v>621</v>
      </c>
      <c r="E223">
        <v>300000</v>
      </c>
      <c r="F223" t="s">
        <v>963</v>
      </c>
      <c r="G223">
        <v>2</v>
      </c>
      <c r="I223" t="str">
        <f t="shared" si="7"/>
        <v>2ESAKenya2011OutputsD11</v>
      </c>
    </row>
    <row r="224" spans="1:9" x14ac:dyDescent="0.25">
      <c r="A224" t="s">
        <v>92</v>
      </c>
      <c r="B224" t="s">
        <v>30</v>
      </c>
      <c r="C224">
        <v>2011</v>
      </c>
      <c r="D224" t="s">
        <v>621</v>
      </c>
      <c r="E224">
        <v>400000</v>
      </c>
      <c r="F224" t="s">
        <v>964</v>
      </c>
      <c r="G224">
        <v>2</v>
      </c>
      <c r="I224" t="str">
        <f t="shared" si="7"/>
        <v>2ESAKenya2011OutputsE11</v>
      </c>
    </row>
    <row r="225" spans="1:9" x14ac:dyDescent="0.25">
      <c r="A225" t="s">
        <v>92</v>
      </c>
      <c r="B225" t="s">
        <v>30</v>
      </c>
      <c r="C225">
        <v>2011</v>
      </c>
      <c r="D225" t="s">
        <v>621</v>
      </c>
      <c r="E225">
        <v>520000</v>
      </c>
      <c r="F225" t="s">
        <v>965</v>
      </c>
      <c r="G225">
        <v>2</v>
      </c>
      <c r="I225" t="str">
        <f t="shared" si="7"/>
        <v>2ESAKenya2011OutputsF11</v>
      </c>
    </row>
    <row r="226" spans="1:9" x14ac:dyDescent="0.25">
      <c r="A226" t="s">
        <v>92</v>
      </c>
      <c r="B226" t="s">
        <v>30</v>
      </c>
      <c r="C226">
        <v>2011</v>
      </c>
      <c r="D226" t="s">
        <v>621</v>
      </c>
      <c r="E226">
        <v>630000</v>
      </c>
      <c r="F226" t="s">
        <v>1025</v>
      </c>
      <c r="G226">
        <v>2</v>
      </c>
      <c r="I226" t="str">
        <f t="shared" si="7"/>
        <v>2ESAKenya2011OutputsG11</v>
      </c>
    </row>
    <row r="227" spans="1:9" x14ac:dyDescent="0.25">
      <c r="A227" t="s">
        <v>92</v>
      </c>
      <c r="B227" t="s">
        <v>30</v>
      </c>
      <c r="C227">
        <v>2011</v>
      </c>
      <c r="D227" t="s">
        <v>621</v>
      </c>
      <c r="E227">
        <v>920000</v>
      </c>
      <c r="F227" t="s">
        <v>1026</v>
      </c>
      <c r="G227">
        <v>2</v>
      </c>
      <c r="I227" t="str">
        <f t="shared" si="7"/>
        <v>2ESAKenya2011OutputsH11</v>
      </c>
    </row>
    <row r="228" spans="1:9" x14ac:dyDescent="0.25">
      <c r="A228" t="s">
        <v>92</v>
      </c>
      <c r="B228" t="s">
        <v>30</v>
      </c>
      <c r="C228">
        <v>2011</v>
      </c>
      <c r="D228" t="s">
        <v>621</v>
      </c>
      <c r="E228">
        <v>1500000</v>
      </c>
      <c r="F228" t="s">
        <v>1027</v>
      </c>
      <c r="G228">
        <v>2</v>
      </c>
      <c r="I228" t="str">
        <f t="shared" si="7"/>
        <v>2ESAKenya2011OutputsI11</v>
      </c>
    </row>
    <row r="229" spans="1:9" x14ac:dyDescent="0.25">
      <c r="A229" t="s">
        <v>92</v>
      </c>
      <c r="B229" t="s">
        <v>30</v>
      </c>
      <c r="C229">
        <v>2011</v>
      </c>
      <c r="D229" t="s">
        <v>621</v>
      </c>
      <c r="E229">
        <v>240000</v>
      </c>
      <c r="F229" t="s">
        <v>1028</v>
      </c>
      <c r="G229">
        <v>2</v>
      </c>
      <c r="I229" t="str">
        <f t="shared" si="7"/>
        <v>2ESAKenya2011OutputsD12</v>
      </c>
    </row>
    <row r="230" spans="1:9" x14ac:dyDescent="0.25">
      <c r="A230" t="s">
        <v>92</v>
      </c>
      <c r="B230" t="s">
        <v>30</v>
      </c>
      <c r="C230">
        <v>2011</v>
      </c>
      <c r="D230" t="s">
        <v>621</v>
      </c>
      <c r="E230">
        <v>300000</v>
      </c>
      <c r="F230" t="s">
        <v>1029</v>
      </c>
      <c r="G230">
        <v>2</v>
      </c>
      <c r="I230" t="str">
        <f t="shared" si="7"/>
        <v>2ESAKenya2011OutputsE12</v>
      </c>
    </row>
    <row r="231" spans="1:9" x14ac:dyDescent="0.25">
      <c r="A231" t="s">
        <v>92</v>
      </c>
      <c r="B231" t="s">
        <v>30</v>
      </c>
      <c r="C231">
        <v>2011</v>
      </c>
      <c r="D231" t="s">
        <v>621</v>
      </c>
      <c r="E231">
        <v>450000</v>
      </c>
      <c r="F231" t="s">
        <v>1013</v>
      </c>
      <c r="G231">
        <v>2</v>
      </c>
      <c r="I231" t="str">
        <f t="shared" si="7"/>
        <v>2ESAKenya2011OutputsF12</v>
      </c>
    </row>
    <row r="232" spans="1:9" x14ac:dyDescent="0.25">
      <c r="A232" t="s">
        <v>92</v>
      </c>
      <c r="B232" t="s">
        <v>30</v>
      </c>
      <c r="C232">
        <v>2011</v>
      </c>
      <c r="D232" t="s">
        <v>621</v>
      </c>
      <c r="E232">
        <v>600000</v>
      </c>
      <c r="F232" t="s">
        <v>1030</v>
      </c>
      <c r="G232">
        <v>2</v>
      </c>
      <c r="I232" t="str">
        <f t="shared" si="7"/>
        <v>2ESAKenya2011OutputsG12</v>
      </c>
    </row>
    <row r="233" spans="1:9" x14ac:dyDescent="0.25">
      <c r="A233" t="s">
        <v>92</v>
      </c>
      <c r="B233" t="s">
        <v>30</v>
      </c>
      <c r="C233">
        <v>2011</v>
      </c>
      <c r="D233" t="s">
        <v>621</v>
      </c>
      <c r="E233">
        <v>680000</v>
      </c>
      <c r="F233" t="s">
        <v>1031</v>
      </c>
      <c r="G233">
        <v>2</v>
      </c>
      <c r="I233" t="str">
        <f t="shared" si="7"/>
        <v>2ESAKenya2011OutputsH12</v>
      </c>
    </row>
    <row r="234" spans="1:9" x14ac:dyDescent="0.25">
      <c r="A234" t="s">
        <v>92</v>
      </c>
      <c r="B234" t="s">
        <v>30</v>
      </c>
      <c r="C234">
        <v>2011</v>
      </c>
      <c r="D234" t="s">
        <v>621</v>
      </c>
      <c r="E234">
        <v>700000</v>
      </c>
      <c r="F234" t="s">
        <v>1032</v>
      </c>
      <c r="G234">
        <v>2</v>
      </c>
      <c r="I234" t="str">
        <f t="shared" si="7"/>
        <v>2ESAKenya2011OutputsI12</v>
      </c>
    </row>
    <row r="235" spans="1:9" x14ac:dyDescent="0.25">
      <c r="A235" t="s">
        <v>92</v>
      </c>
      <c r="B235" t="s">
        <v>30</v>
      </c>
      <c r="C235">
        <v>2011</v>
      </c>
      <c r="D235" t="s">
        <v>621</v>
      </c>
      <c r="E235">
        <v>300000</v>
      </c>
      <c r="F235" t="s">
        <v>1033</v>
      </c>
      <c r="G235">
        <v>2</v>
      </c>
      <c r="I235" t="str">
        <f t="shared" si="7"/>
        <v>2ESAKenya2011OutputsD25</v>
      </c>
    </row>
    <row r="236" spans="1:9" x14ac:dyDescent="0.25">
      <c r="A236" t="s">
        <v>92</v>
      </c>
      <c r="B236" t="s">
        <v>30</v>
      </c>
      <c r="C236">
        <v>2011</v>
      </c>
      <c r="D236" t="s">
        <v>621</v>
      </c>
      <c r="E236">
        <v>400000</v>
      </c>
      <c r="F236" t="s">
        <v>1034</v>
      </c>
      <c r="G236">
        <v>2</v>
      </c>
      <c r="I236" t="str">
        <f t="shared" si="7"/>
        <v>2ESAKenya2011OutputsE25</v>
      </c>
    </row>
    <row r="237" spans="1:9" x14ac:dyDescent="0.25">
      <c r="A237" t="s">
        <v>92</v>
      </c>
      <c r="B237" t="s">
        <v>30</v>
      </c>
      <c r="C237">
        <v>2011</v>
      </c>
      <c r="D237" t="s">
        <v>621</v>
      </c>
      <c r="E237">
        <v>520000</v>
      </c>
      <c r="F237" t="s">
        <v>1016</v>
      </c>
      <c r="G237">
        <v>2</v>
      </c>
      <c r="I237" t="str">
        <f t="shared" si="7"/>
        <v>2ESAKenya2011OutputsF25</v>
      </c>
    </row>
    <row r="238" spans="1:9" x14ac:dyDescent="0.25">
      <c r="A238" t="s">
        <v>92</v>
      </c>
      <c r="B238" t="s">
        <v>30</v>
      </c>
      <c r="C238">
        <v>2011</v>
      </c>
      <c r="D238" t="s">
        <v>621</v>
      </c>
      <c r="E238">
        <v>630000</v>
      </c>
      <c r="F238" t="s">
        <v>1098</v>
      </c>
      <c r="G238">
        <v>2</v>
      </c>
      <c r="I238" t="str">
        <f t="shared" si="7"/>
        <v>2ESAKenya2011OutputsG25</v>
      </c>
    </row>
    <row r="239" spans="1:9" x14ac:dyDescent="0.25">
      <c r="A239" t="s">
        <v>92</v>
      </c>
      <c r="B239" t="s">
        <v>30</v>
      </c>
      <c r="C239">
        <v>2011</v>
      </c>
      <c r="D239" t="s">
        <v>621</v>
      </c>
      <c r="E239">
        <v>920000</v>
      </c>
      <c r="F239" t="s">
        <v>1099</v>
      </c>
      <c r="G239">
        <v>2</v>
      </c>
      <c r="I239" t="str">
        <f t="shared" si="7"/>
        <v>2ESAKenya2011OutputsH25</v>
      </c>
    </row>
    <row r="240" spans="1:9" x14ac:dyDescent="0.25">
      <c r="A240" t="s">
        <v>92</v>
      </c>
      <c r="B240" t="s">
        <v>30</v>
      </c>
      <c r="C240">
        <v>2011</v>
      </c>
      <c r="D240" t="s">
        <v>621</v>
      </c>
      <c r="E240">
        <v>1500000</v>
      </c>
      <c r="F240" t="s">
        <v>1100</v>
      </c>
      <c r="G240">
        <v>2</v>
      </c>
      <c r="I240" t="str">
        <f t="shared" si="7"/>
        <v>2ESAKenya2011OutputsI25</v>
      </c>
    </row>
    <row r="241" spans="1:9" x14ac:dyDescent="0.25">
      <c r="A241" t="s">
        <v>92</v>
      </c>
      <c r="B241" t="s">
        <v>30</v>
      </c>
      <c r="C241">
        <v>2011</v>
      </c>
      <c r="D241" t="s">
        <v>621</v>
      </c>
      <c r="E241">
        <v>240000</v>
      </c>
      <c r="F241" t="s">
        <v>1101</v>
      </c>
      <c r="G241">
        <v>2</v>
      </c>
      <c r="I241" t="str">
        <f t="shared" si="7"/>
        <v>2ESAKenya2011OutputsD26</v>
      </c>
    </row>
    <row r="242" spans="1:9" x14ac:dyDescent="0.25">
      <c r="A242" t="s">
        <v>92</v>
      </c>
      <c r="B242" t="s">
        <v>30</v>
      </c>
      <c r="C242">
        <v>2011</v>
      </c>
      <c r="D242" t="s">
        <v>621</v>
      </c>
      <c r="E242">
        <v>300000</v>
      </c>
      <c r="F242" t="s">
        <v>1102</v>
      </c>
      <c r="G242">
        <v>2</v>
      </c>
      <c r="I242" t="str">
        <f t="shared" si="7"/>
        <v>2ESAKenya2011OutputsE26</v>
      </c>
    </row>
    <row r="243" spans="1:9" x14ac:dyDescent="0.25">
      <c r="A243" t="s">
        <v>92</v>
      </c>
      <c r="B243" t="s">
        <v>30</v>
      </c>
      <c r="C243">
        <v>2011</v>
      </c>
      <c r="D243" t="s">
        <v>621</v>
      </c>
      <c r="E243">
        <v>450000</v>
      </c>
      <c r="F243" t="s">
        <v>1046</v>
      </c>
      <c r="G243">
        <v>2</v>
      </c>
      <c r="I243" t="str">
        <f t="shared" si="7"/>
        <v>2ESAKenya2011OutputsF26</v>
      </c>
    </row>
    <row r="244" spans="1:9" x14ac:dyDescent="0.25">
      <c r="A244" t="s">
        <v>92</v>
      </c>
      <c r="B244" t="s">
        <v>30</v>
      </c>
      <c r="C244">
        <v>2011</v>
      </c>
      <c r="D244" t="s">
        <v>621</v>
      </c>
      <c r="E244">
        <v>600000</v>
      </c>
      <c r="F244" t="s">
        <v>1103</v>
      </c>
      <c r="G244">
        <v>2</v>
      </c>
      <c r="I244" t="str">
        <f t="shared" si="7"/>
        <v>2ESAKenya2011OutputsG26</v>
      </c>
    </row>
    <row r="245" spans="1:9" x14ac:dyDescent="0.25">
      <c r="A245" t="s">
        <v>92</v>
      </c>
      <c r="B245" t="s">
        <v>30</v>
      </c>
      <c r="C245">
        <v>2011</v>
      </c>
      <c r="D245" t="s">
        <v>621</v>
      </c>
      <c r="E245">
        <v>680000</v>
      </c>
      <c r="F245" t="s">
        <v>1104</v>
      </c>
      <c r="G245">
        <v>2</v>
      </c>
      <c r="I245" t="str">
        <f t="shared" si="7"/>
        <v>2ESAKenya2011OutputsH26</v>
      </c>
    </row>
    <row r="246" spans="1:9" x14ac:dyDescent="0.25">
      <c r="A246" t="s">
        <v>92</v>
      </c>
      <c r="B246" t="s">
        <v>30</v>
      </c>
      <c r="C246">
        <v>2011</v>
      </c>
      <c r="D246" t="s">
        <v>621</v>
      </c>
      <c r="E246">
        <v>700000</v>
      </c>
      <c r="F246" t="s">
        <v>1105</v>
      </c>
      <c r="G246">
        <v>2</v>
      </c>
      <c r="I246" t="str">
        <f t="shared" si="7"/>
        <v>2ESAKenya2011OutputsI26</v>
      </c>
    </row>
    <row r="247" spans="1:9" x14ac:dyDescent="0.25">
      <c r="A247" t="s">
        <v>92</v>
      </c>
      <c r="B247" t="s">
        <v>30</v>
      </c>
      <c r="C247">
        <v>2011</v>
      </c>
      <c r="D247" t="s">
        <v>621</v>
      </c>
      <c r="E247">
        <v>80000</v>
      </c>
      <c r="F247" t="s">
        <v>1106</v>
      </c>
      <c r="G247">
        <v>2</v>
      </c>
      <c r="I247" t="str">
        <f t="shared" si="7"/>
        <v>2ESAKenya2011OutputsD27</v>
      </c>
    </row>
    <row r="248" spans="1:9" x14ac:dyDescent="0.25">
      <c r="A248" t="s">
        <v>92</v>
      </c>
      <c r="B248" t="s">
        <v>30</v>
      </c>
      <c r="C248">
        <v>2011</v>
      </c>
      <c r="D248" t="s">
        <v>621</v>
      </c>
      <c r="E248">
        <v>110000</v>
      </c>
      <c r="F248" t="s">
        <v>1107</v>
      </c>
      <c r="G248">
        <v>2</v>
      </c>
      <c r="I248" t="str">
        <f t="shared" si="7"/>
        <v>2ESAKenya2011OutputsE27</v>
      </c>
    </row>
    <row r="249" spans="1:9" x14ac:dyDescent="0.25">
      <c r="A249" t="s">
        <v>92</v>
      </c>
      <c r="B249" t="s">
        <v>30</v>
      </c>
      <c r="C249">
        <v>2011</v>
      </c>
      <c r="D249" t="s">
        <v>621</v>
      </c>
      <c r="E249">
        <v>150000</v>
      </c>
      <c r="F249" t="s">
        <v>1108</v>
      </c>
      <c r="G249">
        <v>2</v>
      </c>
      <c r="I249" t="str">
        <f t="shared" si="7"/>
        <v>2ESAKenya2011OutputsF27</v>
      </c>
    </row>
    <row r="250" spans="1:9" x14ac:dyDescent="0.25">
      <c r="A250" t="s">
        <v>92</v>
      </c>
      <c r="B250" t="s">
        <v>30</v>
      </c>
      <c r="C250">
        <v>2011</v>
      </c>
      <c r="D250" t="s">
        <v>621</v>
      </c>
      <c r="E250">
        <v>160000</v>
      </c>
      <c r="F250" t="s">
        <v>1109</v>
      </c>
      <c r="G250">
        <v>2</v>
      </c>
      <c r="I250" t="str">
        <f t="shared" si="7"/>
        <v>2ESAKenya2011OutputsG27</v>
      </c>
    </row>
    <row r="251" spans="1:9" x14ac:dyDescent="0.25">
      <c r="A251" t="s">
        <v>92</v>
      </c>
      <c r="B251" t="s">
        <v>30</v>
      </c>
      <c r="C251">
        <v>2011</v>
      </c>
      <c r="D251" t="s">
        <v>621</v>
      </c>
      <c r="E251">
        <v>530000</v>
      </c>
      <c r="F251" t="s">
        <v>1110</v>
      </c>
      <c r="G251">
        <v>2</v>
      </c>
      <c r="I251" t="str">
        <f t="shared" si="7"/>
        <v>2ESAKenya2011OutputsH27</v>
      </c>
    </row>
    <row r="252" spans="1:9" x14ac:dyDescent="0.25">
      <c r="A252" t="s">
        <v>92</v>
      </c>
      <c r="B252" t="s">
        <v>30</v>
      </c>
      <c r="C252">
        <v>2011</v>
      </c>
      <c r="D252" t="s">
        <v>621</v>
      </c>
      <c r="E252">
        <v>610000</v>
      </c>
      <c r="F252" t="s">
        <v>1111</v>
      </c>
      <c r="G252">
        <v>2</v>
      </c>
      <c r="I252" t="str">
        <f t="shared" si="7"/>
        <v>2ESAKenya2011OutputsI27</v>
      </c>
    </row>
    <row r="253" spans="1:9" x14ac:dyDescent="0.25">
      <c r="A253" t="s">
        <v>92</v>
      </c>
      <c r="B253" t="s">
        <v>30</v>
      </c>
      <c r="C253">
        <v>2011</v>
      </c>
      <c r="D253" t="s">
        <v>621</v>
      </c>
      <c r="E253">
        <v>300000</v>
      </c>
      <c r="F253" t="s">
        <v>1112</v>
      </c>
      <c r="G253">
        <v>2</v>
      </c>
      <c r="I253" t="str">
        <f t="shared" si="7"/>
        <v>2ESAKenya2011OutputsD35</v>
      </c>
    </row>
    <row r="254" spans="1:9" x14ac:dyDescent="0.25">
      <c r="A254" t="s">
        <v>92</v>
      </c>
      <c r="B254" t="s">
        <v>30</v>
      </c>
      <c r="C254">
        <v>2011</v>
      </c>
      <c r="D254" t="s">
        <v>621</v>
      </c>
      <c r="E254">
        <v>320000</v>
      </c>
      <c r="F254" t="s">
        <v>1113</v>
      </c>
      <c r="G254">
        <v>2</v>
      </c>
      <c r="I254" t="str">
        <f t="shared" si="7"/>
        <v>2ESAKenya2011OutputsE35</v>
      </c>
    </row>
    <row r="255" spans="1:9" x14ac:dyDescent="0.25">
      <c r="A255" t="s">
        <v>92</v>
      </c>
      <c r="B255" t="s">
        <v>30</v>
      </c>
      <c r="C255">
        <v>2011</v>
      </c>
      <c r="D255" t="s">
        <v>621</v>
      </c>
      <c r="E255">
        <v>330000</v>
      </c>
      <c r="F255" t="s">
        <v>1114</v>
      </c>
      <c r="G255">
        <v>2</v>
      </c>
      <c r="I255" t="str">
        <f t="shared" si="7"/>
        <v>2ESAKenya2011OutputsF35</v>
      </c>
    </row>
    <row r="256" spans="1:9" x14ac:dyDescent="0.25">
      <c r="A256" t="s">
        <v>92</v>
      </c>
      <c r="B256" t="s">
        <v>30</v>
      </c>
      <c r="C256">
        <v>2011</v>
      </c>
      <c r="D256" t="s">
        <v>621</v>
      </c>
      <c r="E256">
        <v>380000</v>
      </c>
      <c r="F256" t="s">
        <v>1115</v>
      </c>
      <c r="G256">
        <v>2</v>
      </c>
      <c r="I256" t="str">
        <f t="shared" si="7"/>
        <v>2ESAKenya2011OutputsG35</v>
      </c>
    </row>
    <row r="257" spans="1:9" x14ac:dyDescent="0.25">
      <c r="A257" t="s">
        <v>92</v>
      </c>
      <c r="B257" t="s">
        <v>30</v>
      </c>
      <c r="C257">
        <v>2011</v>
      </c>
      <c r="D257" t="s">
        <v>621</v>
      </c>
      <c r="E257">
        <v>420000</v>
      </c>
      <c r="F257" t="s">
        <v>1116</v>
      </c>
      <c r="G257">
        <v>2</v>
      </c>
      <c r="I257" t="str">
        <f t="shared" si="7"/>
        <v>2ESAKenya2011OutputsH35</v>
      </c>
    </row>
    <row r="258" spans="1:9" x14ac:dyDescent="0.25">
      <c r="A258" t="s">
        <v>92</v>
      </c>
      <c r="B258" t="s">
        <v>30</v>
      </c>
      <c r="C258">
        <v>2011</v>
      </c>
      <c r="D258" t="s">
        <v>621</v>
      </c>
      <c r="E258">
        <v>500000</v>
      </c>
      <c r="F258" t="s">
        <v>1117</v>
      </c>
      <c r="G258">
        <v>2</v>
      </c>
      <c r="I258" t="str">
        <f t="shared" si="7"/>
        <v>2ESAKenya2011OutputsI35</v>
      </c>
    </row>
    <row r="259" spans="1:9" x14ac:dyDescent="0.25">
      <c r="A259" t="s">
        <v>92</v>
      </c>
      <c r="B259" t="s">
        <v>30</v>
      </c>
      <c r="C259">
        <v>2011</v>
      </c>
      <c r="D259" t="s">
        <v>621</v>
      </c>
      <c r="E259">
        <v>450000</v>
      </c>
      <c r="F259" t="s">
        <v>1118</v>
      </c>
      <c r="G259">
        <v>2</v>
      </c>
      <c r="I259" t="str">
        <f t="shared" si="7"/>
        <v>2ESAKenya2011OutputsD36</v>
      </c>
    </row>
    <row r="260" spans="1:9" x14ac:dyDescent="0.25">
      <c r="A260" t="s">
        <v>92</v>
      </c>
      <c r="B260" t="s">
        <v>30</v>
      </c>
      <c r="C260">
        <v>2011</v>
      </c>
      <c r="D260" t="s">
        <v>621</v>
      </c>
      <c r="E260">
        <v>500000</v>
      </c>
      <c r="F260" t="s">
        <v>1119</v>
      </c>
      <c r="G260">
        <v>2</v>
      </c>
      <c r="I260" t="str">
        <f t="shared" si="7"/>
        <v>2ESAKenya2011OutputsE36</v>
      </c>
    </row>
    <row r="261" spans="1:9" x14ac:dyDescent="0.25">
      <c r="A261" t="s">
        <v>92</v>
      </c>
      <c r="B261" t="s">
        <v>30</v>
      </c>
      <c r="C261">
        <v>2011</v>
      </c>
      <c r="D261" t="s">
        <v>621</v>
      </c>
      <c r="E261">
        <v>540000</v>
      </c>
      <c r="F261" t="s">
        <v>1120</v>
      </c>
      <c r="G261">
        <v>2</v>
      </c>
      <c r="I261" t="str">
        <f t="shared" si="7"/>
        <v>2ESAKenya2011OutputsF36</v>
      </c>
    </row>
    <row r="262" spans="1:9" x14ac:dyDescent="0.25">
      <c r="A262" t="s">
        <v>92</v>
      </c>
      <c r="B262" t="s">
        <v>30</v>
      </c>
      <c r="C262">
        <v>2011</v>
      </c>
      <c r="D262" t="s">
        <v>621</v>
      </c>
      <c r="E262">
        <v>580000</v>
      </c>
      <c r="F262" t="s">
        <v>1121</v>
      </c>
      <c r="G262">
        <v>2</v>
      </c>
      <c r="I262" t="str">
        <f t="shared" si="7"/>
        <v>2ESAKenya2011OutputsG36</v>
      </c>
    </row>
    <row r="263" spans="1:9" x14ac:dyDescent="0.25">
      <c r="A263" t="s">
        <v>92</v>
      </c>
      <c r="B263" t="s">
        <v>30</v>
      </c>
      <c r="C263">
        <v>2011</v>
      </c>
      <c r="D263" t="s">
        <v>621</v>
      </c>
      <c r="E263">
        <v>780000</v>
      </c>
      <c r="F263" t="s">
        <v>1122</v>
      </c>
      <c r="G263">
        <v>2</v>
      </c>
      <c r="I263" t="str">
        <f t="shared" si="7"/>
        <v>2ESAKenya2011OutputsH36</v>
      </c>
    </row>
    <row r="264" spans="1:9" x14ac:dyDescent="0.25">
      <c r="A264" t="s">
        <v>92</v>
      </c>
      <c r="B264" t="s">
        <v>30</v>
      </c>
      <c r="C264">
        <v>2011</v>
      </c>
      <c r="D264" t="s">
        <v>621</v>
      </c>
      <c r="E264">
        <v>830000</v>
      </c>
      <c r="F264" t="s">
        <v>1123</v>
      </c>
      <c r="G264">
        <v>2</v>
      </c>
      <c r="I264" t="str">
        <f t="shared" si="7"/>
        <v>2ESAKenya2011OutputsI36</v>
      </c>
    </row>
    <row r="265" spans="1:9" x14ac:dyDescent="0.25">
      <c r="A265" t="s">
        <v>92</v>
      </c>
      <c r="B265" t="s">
        <v>30</v>
      </c>
      <c r="C265">
        <v>2011</v>
      </c>
      <c r="D265" t="s">
        <v>621</v>
      </c>
      <c r="E265">
        <v>100000</v>
      </c>
      <c r="F265" t="s">
        <v>1124</v>
      </c>
      <c r="G265">
        <v>2</v>
      </c>
      <c r="I265" t="str">
        <f t="shared" ref="I265:I328" si="8">G265&amp;A265&amp;B265&amp;C265&amp;D265&amp;F265</f>
        <v>2ESAKenya2011OutputsD37</v>
      </c>
    </row>
    <row r="266" spans="1:9" x14ac:dyDescent="0.25">
      <c r="A266" t="s">
        <v>92</v>
      </c>
      <c r="B266" t="s">
        <v>30</v>
      </c>
      <c r="C266">
        <v>2011</v>
      </c>
      <c r="D266" t="s">
        <v>621</v>
      </c>
      <c r="E266">
        <v>120000</v>
      </c>
      <c r="F266" t="s">
        <v>1125</v>
      </c>
      <c r="G266">
        <v>2</v>
      </c>
      <c r="I266" t="str">
        <f t="shared" si="8"/>
        <v>2ESAKenya2011OutputsE37</v>
      </c>
    </row>
    <row r="267" spans="1:9" x14ac:dyDescent="0.25">
      <c r="A267" t="s">
        <v>92</v>
      </c>
      <c r="B267" t="s">
        <v>30</v>
      </c>
      <c r="C267">
        <v>2011</v>
      </c>
      <c r="D267" t="s">
        <v>621</v>
      </c>
      <c r="E267">
        <v>180000</v>
      </c>
      <c r="F267" t="s">
        <v>1126</v>
      </c>
      <c r="G267">
        <v>2</v>
      </c>
      <c r="I267" t="str">
        <f t="shared" si="8"/>
        <v>2ESAKenya2011OutputsF37</v>
      </c>
    </row>
    <row r="268" spans="1:9" x14ac:dyDescent="0.25">
      <c r="A268" t="s">
        <v>92</v>
      </c>
      <c r="B268" t="s">
        <v>30</v>
      </c>
      <c r="C268">
        <v>2011</v>
      </c>
      <c r="D268" t="s">
        <v>621</v>
      </c>
      <c r="E268">
        <v>230000</v>
      </c>
      <c r="F268" t="s">
        <v>1127</v>
      </c>
      <c r="G268">
        <v>2</v>
      </c>
      <c r="I268" t="str">
        <f t="shared" si="8"/>
        <v>2ESAKenya2011OutputsG37</v>
      </c>
    </row>
    <row r="269" spans="1:9" x14ac:dyDescent="0.25">
      <c r="A269" t="s">
        <v>92</v>
      </c>
      <c r="B269" t="s">
        <v>30</v>
      </c>
      <c r="C269">
        <v>2011</v>
      </c>
      <c r="D269" t="s">
        <v>621</v>
      </c>
      <c r="E269">
        <v>250000</v>
      </c>
      <c r="F269" t="s">
        <v>1128</v>
      </c>
      <c r="G269">
        <v>2</v>
      </c>
      <c r="I269" t="str">
        <f t="shared" si="8"/>
        <v>2ESAKenya2011OutputsH37</v>
      </c>
    </row>
    <row r="270" spans="1:9" x14ac:dyDescent="0.25">
      <c r="A270" t="s">
        <v>92</v>
      </c>
      <c r="B270" t="s">
        <v>30</v>
      </c>
      <c r="C270">
        <v>2011</v>
      </c>
      <c r="D270" t="s">
        <v>621</v>
      </c>
      <c r="E270">
        <v>300000</v>
      </c>
      <c r="F270" t="s">
        <v>1129</v>
      </c>
      <c r="G270">
        <v>2</v>
      </c>
      <c r="I270" t="str">
        <f t="shared" si="8"/>
        <v>2ESAKenya2011OutputsI37</v>
      </c>
    </row>
    <row r="271" spans="1:9" x14ac:dyDescent="0.25">
      <c r="A271" t="s">
        <v>92</v>
      </c>
      <c r="B271" t="s">
        <v>30</v>
      </c>
      <c r="C271">
        <v>2011</v>
      </c>
      <c r="D271" t="s">
        <v>621</v>
      </c>
      <c r="E271">
        <v>500000</v>
      </c>
      <c r="F271" t="s">
        <v>982</v>
      </c>
      <c r="G271">
        <v>2</v>
      </c>
      <c r="I271" t="str">
        <f t="shared" si="8"/>
        <v>2ESAKenya2011OutputsD39</v>
      </c>
    </row>
    <row r="272" spans="1:9" x14ac:dyDescent="0.25">
      <c r="A272" t="s">
        <v>92</v>
      </c>
      <c r="B272" t="s">
        <v>30</v>
      </c>
      <c r="C272">
        <v>2011</v>
      </c>
      <c r="D272" t="s">
        <v>621</v>
      </c>
      <c r="E272">
        <v>700000</v>
      </c>
      <c r="F272" t="s">
        <v>983</v>
      </c>
      <c r="G272">
        <v>2</v>
      </c>
      <c r="I272" t="str">
        <f t="shared" si="8"/>
        <v>2ESAKenya2011OutputsE39</v>
      </c>
    </row>
    <row r="273" spans="1:9" x14ac:dyDescent="0.25">
      <c r="A273" t="s">
        <v>92</v>
      </c>
      <c r="B273" t="s">
        <v>30</v>
      </c>
      <c r="C273">
        <v>2011</v>
      </c>
      <c r="D273" t="s">
        <v>621</v>
      </c>
      <c r="E273">
        <v>820000</v>
      </c>
      <c r="F273" t="s">
        <v>984</v>
      </c>
      <c r="G273">
        <v>2</v>
      </c>
      <c r="I273" t="str">
        <f t="shared" si="8"/>
        <v>2ESAKenya2011OutputsF39</v>
      </c>
    </row>
    <row r="274" spans="1:9" x14ac:dyDescent="0.25">
      <c r="A274" t="s">
        <v>92</v>
      </c>
      <c r="B274" t="s">
        <v>30</v>
      </c>
      <c r="C274">
        <v>2011</v>
      </c>
      <c r="D274" t="s">
        <v>621</v>
      </c>
      <c r="E274">
        <v>900000</v>
      </c>
      <c r="F274" t="s">
        <v>985</v>
      </c>
      <c r="G274">
        <v>2</v>
      </c>
      <c r="I274" t="str">
        <f t="shared" si="8"/>
        <v>2ESAKenya2011OutputsG39</v>
      </c>
    </row>
    <row r="275" spans="1:9" x14ac:dyDescent="0.25">
      <c r="A275" t="s">
        <v>92</v>
      </c>
      <c r="B275" t="s">
        <v>30</v>
      </c>
      <c r="C275">
        <v>2011</v>
      </c>
      <c r="D275" t="s">
        <v>621</v>
      </c>
      <c r="E275">
        <v>1100000</v>
      </c>
      <c r="F275" t="s">
        <v>986</v>
      </c>
      <c r="G275">
        <v>2</v>
      </c>
      <c r="I275" t="str">
        <f t="shared" si="8"/>
        <v>2ESAKenya2011OutputsH39</v>
      </c>
    </row>
    <row r="276" spans="1:9" x14ac:dyDescent="0.25">
      <c r="A276" t="s">
        <v>92</v>
      </c>
      <c r="B276" t="s">
        <v>30</v>
      </c>
      <c r="C276">
        <v>2011</v>
      </c>
      <c r="D276" t="s">
        <v>621</v>
      </c>
      <c r="E276">
        <v>1200000</v>
      </c>
      <c r="F276" t="s">
        <v>1057</v>
      </c>
      <c r="G276">
        <v>2</v>
      </c>
      <c r="I276" t="str">
        <f t="shared" si="8"/>
        <v>2ESAKenya2011OutputsI39</v>
      </c>
    </row>
    <row r="277" spans="1:9" x14ac:dyDescent="0.25">
      <c r="A277" t="s">
        <v>92</v>
      </c>
      <c r="B277" t="s">
        <v>30</v>
      </c>
      <c r="C277">
        <v>2011</v>
      </c>
      <c r="D277" t="s">
        <v>621</v>
      </c>
      <c r="E277">
        <v>600000</v>
      </c>
      <c r="F277" t="s">
        <v>987</v>
      </c>
      <c r="G277">
        <v>2</v>
      </c>
      <c r="I277" t="str">
        <f t="shared" si="8"/>
        <v>2ESAKenya2011OutputsD40</v>
      </c>
    </row>
    <row r="278" spans="1:9" x14ac:dyDescent="0.25">
      <c r="A278" t="s">
        <v>92</v>
      </c>
      <c r="B278" t="s">
        <v>30</v>
      </c>
      <c r="C278">
        <v>2011</v>
      </c>
      <c r="D278" t="s">
        <v>621</v>
      </c>
      <c r="E278">
        <v>610000</v>
      </c>
      <c r="F278" t="s">
        <v>988</v>
      </c>
      <c r="G278">
        <v>2</v>
      </c>
      <c r="I278" t="str">
        <f t="shared" si="8"/>
        <v>2ESAKenya2011OutputsE40</v>
      </c>
    </row>
    <row r="279" spans="1:9" x14ac:dyDescent="0.25">
      <c r="A279" t="s">
        <v>92</v>
      </c>
      <c r="B279" t="s">
        <v>30</v>
      </c>
      <c r="C279">
        <v>2011</v>
      </c>
      <c r="D279" t="s">
        <v>621</v>
      </c>
      <c r="E279">
        <v>650000</v>
      </c>
      <c r="F279" t="s">
        <v>989</v>
      </c>
      <c r="G279">
        <v>2</v>
      </c>
      <c r="I279" t="str">
        <f t="shared" si="8"/>
        <v>2ESAKenya2011OutputsF40</v>
      </c>
    </row>
    <row r="280" spans="1:9" x14ac:dyDescent="0.25">
      <c r="A280" t="s">
        <v>92</v>
      </c>
      <c r="B280" t="s">
        <v>30</v>
      </c>
      <c r="C280">
        <v>2011</v>
      </c>
      <c r="D280" t="s">
        <v>621</v>
      </c>
      <c r="E280">
        <v>700000</v>
      </c>
      <c r="F280" t="s">
        <v>990</v>
      </c>
      <c r="G280">
        <v>2</v>
      </c>
      <c r="I280" t="str">
        <f t="shared" si="8"/>
        <v>2ESAKenya2011OutputsG40</v>
      </c>
    </row>
    <row r="281" spans="1:9" x14ac:dyDescent="0.25">
      <c r="A281" t="s">
        <v>92</v>
      </c>
      <c r="B281" t="s">
        <v>30</v>
      </c>
      <c r="C281">
        <v>2011</v>
      </c>
      <c r="D281" t="s">
        <v>621</v>
      </c>
      <c r="E281">
        <v>820000</v>
      </c>
      <c r="F281" t="s">
        <v>991</v>
      </c>
      <c r="G281">
        <v>2</v>
      </c>
      <c r="I281" t="str">
        <f t="shared" si="8"/>
        <v>2ESAKenya2011OutputsH40</v>
      </c>
    </row>
    <row r="282" spans="1:9" x14ac:dyDescent="0.25">
      <c r="A282" t="s">
        <v>92</v>
      </c>
      <c r="B282" t="s">
        <v>30</v>
      </c>
      <c r="C282">
        <v>2011</v>
      </c>
      <c r="D282" t="s">
        <v>621</v>
      </c>
      <c r="E282">
        <v>980000</v>
      </c>
      <c r="F282" t="s">
        <v>1130</v>
      </c>
      <c r="G282">
        <v>2</v>
      </c>
      <c r="I282" t="str">
        <f t="shared" si="8"/>
        <v>2ESAKenya2011OutputsI40</v>
      </c>
    </row>
    <row r="283" spans="1:9" x14ac:dyDescent="0.25">
      <c r="A283" t="s">
        <v>92</v>
      </c>
      <c r="B283" t="s">
        <v>30</v>
      </c>
      <c r="C283">
        <v>2011</v>
      </c>
      <c r="D283" t="s">
        <v>621</v>
      </c>
      <c r="E283">
        <v>50000</v>
      </c>
      <c r="F283" t="s">
        <v>992</v>
      </c>
      <c r="G283">
        <v>2</v>
      </c>
      <c r="I283" t="str">
        <f t="shared" si="8"/>
        <v>2ESAKenya2011OutputsD41</v>
      </c>
    </row>
    <row r="284" spans="1:9" x14ac:dyDescent="0.25">
      <c r="A284" t="s">
        <v>92</v>
      </c>
      <c r="B284" t="s">
        <v>30</v>
      </c>
      <c r="C284">
        <v>2011</v>
      </c>
      <c r="D284" t="s">
        <v>621</v>
      </c>
      <c r="E284">
        <v>60000</v>
      </c>
      <c r="F284" t="s">
        <v>993</v>
      </c>
      <c r="G284">
        <v>2</v>
      </c>
      <c r="I284" t="str">
        <f t="shared" si="8"/>
        <v>2ESAKenya2011OutputsE41</v>
      </c>
    </row>
    <row r="285" spans="1:9" x14ac:dyDescent="0.25">
      <c r="A285" t="s">
        <v>92</v>
      </c>
      <c r="B285" t="s">
        <v>30</v>
      </c>
      <c r="C285">
        <v>2011</v>
      </c>
      <c r="D285" t="s">
        <v>621</v>
      </c>
      <c r="E285">
        <v>90000</v>
      </c>
      <c r="F285" t="s">
        <v>994</v>
      </c>
      <c r="G285">
        <v>2</v>
      </c>
      <c r="I285" t="str">
        <f t="shared" si="8"/>
        <v>2ESAKenya2011OutputsF41</v>
      </c>
    </row>
    <row r="286" spans="1:9" x14ac:dyDescent="0.25">
      <c r="A286" t="s">
        <v>92</v>
      </c>
      <c r="B286" t="s">
        <v>30</v>
      </c>
      <c r="C286">
        <v>2011</v>
      </c>
      <c r="D286" t="s">
        <v>621</v>
      </c>
      <c r="E286">
        <v>100000</v>
      </c>
      <c r="F286" t="s">
        <v>995</v>
      </c>
      <c r="G286">
        <v>2</v>
      </c>
      <c r="I286" t="str">
        <f t="shared" si="8"/>
        <v>2ESAKenya2011OutputsG41</v>
      </c>
    </row>
    <row r="287" spans="1:9" x14ac:dyDescent="0.25">
      <c r="A287" t="s">
        <v>92</v>
      </c>
      <c r="B287" t="s">
        <v>30</v>
      </c>
      <c r="C287">
        <v>2011</v>
      </c>
      <c r="D287" t="s">
        <v>621</v>
      </c>
      <c r="E287">
        <v>125000</v>
      </c>
      <c r="F287" t="s">
        <v>996</v>
      </c>
      <c r="G287">
        <v>2</v>
      </c>
      <c r="I287" t="str">
        <f t="shared" si="8"/>
        <v>2ESAKenya2011OutputsH41</v>
      </c>
    </row>
    <row r="288" spans="1:9" x14ac:dyDescent="0.25">
      <c r="A288" t="s">
        <v>92</v>
      </c>
      <c r="B288" t="s">
        <v>30</v>
      </c>
      <c r="C288">
        <v>2011</v>
      </c>
      <c r="D288" t="s">
        <v>621</v>
      </c>
      <c r="E288">
        <v>150000</v>
      </c>
      <c r="F288" t="s">
        <v>1131</v>
      </c>
      <c r="G288">
        <v>2</v>
      </c>
      <c r="I288" t="str">
        <f t="shared" si="8"/>
        <v>2ESAKenya2011OutputsI41</v>
      </c>
    </row>
    <row r="289" spans="1:9" x14ac:dyDescent="0.25">
      <c r="A289" t="s">
        <v>92</v>
      </c>
      <c r="B289" t="s">
        <v>30</v>
      </c>
      <c r="C289">
        <v>2011</v>
      </c>
      <c r="D289" t="s">
        <v>621</v>
      </c>
      <c r="E289">
        <v>90000</v>
      </c>
      <c r="F289" t="s">
        <v>997</v>
      </c>
      <c r="G289">
        <v>2</v>
      </c>
      <c r="I289" t="str">
        <f t="shared" si="8"/>
        <v>2ESAKenya2011OutputsD53</v>
      </c>
    </row>
    <row r="290" spans="1:9" x14ac:dyDescent="0.25">
      <c r="A290" t="s">
        <v>92</v>
      </c>
      <c r="B290" t="s">
        <v>30</v>
      </c>
      <c r="C290">
        <v>2011</v>
      </c>
      <c r="D290" t="s">
        <v>621</v>
      </c>
      <c r="E290">
        <v>120000</v>
      </c>
      <c r="F290" t="s">
        <v>998</v>
      </c>
      <c r="G290">
        <v>2</v>
      </c>
      <c r="I290" t="str">
        <f t="shared" si="8"/>
        <v>2ESAKenya2011OutputsE53</v>
      </c>
    </row>
    <row r="291" spans="1:9" x14ac:dyDescent="0.25">
      <c r="A291" t="s">
        <v>92</v>
      </c>
      <c r="B291" t="s">
        <v>30</v>
      </c>
      <c r="C291">
        <v>2011</v>
      </c>
      <c r="D291" t="s">
        <v>621</v>
      </c>
      <c r="E291">
        <v>200000</v>
      </c>
      <c r="F291" t="s">
        <v>999</v>
      </c>
      <c r="G291">
        <v>2</v>
      </c>
      <c r="I291" t="str">
        <f t="shared" si="8"/>
        <v>2ESAKenya2011OutputsF53</v>
      </c>
    </row>
    <row r="292" spans="1:9" x14ac:dyDescent="0.25">
      <c r="A292" t="s">
        <v>92</v>
      </c>
      <c r="B292" t="s">
        <v>30</v>
      </c>
      <c r="C292">
        <v>2011</v>
      </c>
      <c r="D292" t="s">
        <v>621</v>
      </c>
      <c r="E292">
        <v>250000</v>
      </c>
      <c r="F292" t="s">
        <v>1000</v>
      </c>
      <c r="G292">
        <v>2</v>
      </c>
      <c r="I292" t="str">
        <f t="shared" si="8"/>
        <v>2ESAKenya2011OutputsG53</v>
      </c>
    </row>
    <row r="293" spans="1:9" x14ac:dyDescent="0.25">
      <c r="A293" t="s">
        <v>92</v>
      </c>
      <c r="B293" t="s">
        <v>30</v>
      </c>
      <c r="C293">
        <v>2011</v>
      </c>
      <c r="D293" t="s">
        <v>621</v>
      </c>
      <c r="E293">
        <v>300000</v>
      </c>
      <c r="F293" t="s">
        <v>1001</v>
      </c>
      <c r="G293">
        <v>2</v>
      </c>
      <c r="I293" t="str">
        <f t="shared" si="8"/>
        <v>2ESAKenya2011OutputsH53</v>
      </c>
    </row>
    <row r="294" spans="1:9" x14ac:dyDescent="0.25">
      <c r="A294" t="s">
        <v>92</v>
      </c>
      <c r="B294" t="s">
        <v>30</v>
      </c>
      <c r="C294">
        <v>2011</v>
      </c>
      <c r="D294" t="s">
        <v>621</v>
      </c>
      <c r="E294">
        <v>450000</v>
      </c>
      <c r="F294" t="s">
        <v>1132</v>
      </c>
      <c r="G294">
        <v>2</v>
      </c>
      <c r="I294" t="str">
        <f t="shared" si="8"/>
        <v>2ESAKenya2011OutputsI53</v>
      </c>
    </row>
    <row r="295" spans="1:9" x14ac:dyDescent="0.25">
      <c r="A295" t="s">
        <v>92</v>
      </c>
      <c r="B295" t="s">
        <v>30</v>
      </c>
      <c r="C295">
        <v>2011</v>
      </c>
      <c r="D295" t="s">
        <v>621</v>
      </c>
      <c r="E295">
        <v>25000</v>
      </c>
      <c r="F295" t="s">
        <v>1002</v>
      </c>
      <c r="G295">
        <v>2</v>
      </c>
      <c r="I295" t="str">
        <f t="shared" si="8"/>
        <v>2ESAKenya2011OutputsD54</v>
      </c>
    </row>
    <row r="296" spans="1:9" x14ac:dyDescent="0.25">
      <c r="A296" t="s">
        <v>92</v>
      </c>
      <c r="B296" t="s">
        <v>30</v>
      </c>
      <c r="C296">
        <v>2011</v>
      </c>
      <c r="D296" t="s">
        <v>621</v>
      </c>
      <c r="E296">
        <v>27000</v>
      </c>
      <c r="F296" t="s">
        <v>1003</v>
      </c>
      <c r="G296">
        <v>2</v>
      </c>
      <c r="I296" t="str">
        <f t="shared" si="8"/>
        <v>2ESAKenya2011OutputsE54</v>
      </c>
    </row>
    <row r="297" spans="1:9" x14ac:dyDescent="0.25">
      <c r="A297" t="s">
        <v>92</v>
      </c>
      <c r="B297" t="s">
        <v>30</v>
      </c>
      <c r="C297">
        <v>2011</v>
      </c>
      <c r="D297" t="s">
        <v>621</v>
      </c>
      <c r="E297">
        <v>34000</v>
      </c>
      <c r="F297" t="s">
        <v>1004</v>
      </c>
      <c r="G297">
        <v>2</v>
      </c>
      <c r="I297" t="str">
        <f t="shared" si="8"/>
        <v>2ESAKenya2011OutputsF54</v>
      </c>
    </row>
    <row r="298" spans="1:9" x14ac:dyDescent="0.25">
      <c r="A298" t="s">
        <v>92</v>
      </c>
      <c r="B298" t="s">
        <v>30</v>
      </c>
      <c r="C298">
        <v>2011</v>
      </c>
      <c r="D298" t="s">
        <v>621</v>
      </c>
      <c r="E298">
        <v>38000</v>
      </c>
      <c r="F298" t="s">
        <v>1005</v>
      </c>
      <c r="G298">
        <v>2</v>
      </c>
      <c r="I298" t="str">
        <f t="shared" si="8"/>
        <v>2ESAKenya2011OutputsG54</v>
      </c>
    </row>
    <row r="299" spans="1:9" x14ac:dyDescent="0.25">
      <c r="A299" t="s">
        <v>92</v>
      </c>
      <c r="B299" t="s">
        <v>30</v>
      </c>
      <c r="C299">
        <v>2011</v>
      </c>
      <c r="D299" t="s">
        <v>621</v>
      </c>
      <c r="E299">
        <v>45000</v>
      </c>
      <c r="F299" t="s">
        <v>1006</v>
      </c>
      <c r="G299">
        <v>2</v>
      </c>
      <c r="I299" t="str">
        <f t="shared" si="8"/>
        <v>2ESAKenya2011OutputsH54</v>
      </c>
    </row>
    <row r="300" spans="1:9" x14ac:dyDescent="0.25">
      <c r="A300" t="s">
        <v>92</v>
      </c>
      <c r="B300" t="s">
        <v>30</v>
      </c>
      <c r="C300">
        <v>2011</v>
      </c>
      <c r="D300" t="s">
        <v>621</v>
      </c>
      <c r="E300">
        <v>120000</v>
      </c>
      <c r="F300" t="s">
        <v>1133</v>
      </c>
      <c r="G300">
        <v>2</v>
      </c>
      <c r="I300" t="str">
        <f t="shared" si="8"/>
        <v>2ESAKenya2011OutputsI54</v>
      </c>
    </row>
    <row r="301" spans="1:9" x14ac:dyDescent="0.25">
      <c r="A301" t="s">
        <v>92</v>
      </c>
      <c r="B301" t="s">
        <v>30</v>
      </c>
      <c r="C301">
        <v>2011</v>
      </c>
      <c r="D301" t="s">
        <v>621</v>
      </c>
      <c r="E301">
        <v>8000</v>
      </c>
      <c r="F301" t="s">
        <v>1007</v>
      </c>
      <c r="G301">
        <v>2</v>
      </c>
      <c r="I301" t="str">
        <f t="shared" si="8"/>
        <v>2ESAKenya2011OutputsD55</v>
      </c>
    </row>
    <row r="302" spans="1:9" x14ac:dyDescent="0.25">
      <c r="A302" t="s">
        <v>92</v>
      </c>
      <c r="B302" t="s">
        <v>30</v>
      </c>
      <c r="C302">
        <v>2011</v>
      </c>
      <c r="D302" t="s">
        <v>621</v>
      </c>
      <c r="E302">
        <v>10000</v>
      </c>
      <c r="F302" t="s">
        <v>1008</v>
      </c>
      <c r="G302">
        <v>2</v>
      </c>
      <c r="I302" t="str">
        <f t="shared" si="8"/>
        <v>2ESAKenya2011OutputsE55</v>
      </c>
    </row>
    <row r="303" spans="1:9" x14ac:dyDescent="0.25">
      <c r="A303" t="s">
        <v>92</v>
      </c>
      <c r="B303" t="s">
        <v>30</v>
      </c>
      <c r="C303">
        <v>2011</v>
      </c>
      <c r="D303" t="s">
        <v>621</v>
      </c>
      <c r="E303">
        <v>22000</v>
      </c>
      <c r="F303" t="s">
        <v>1009</v>
      </c>
      <c r="G303">
        <v>2</v>
      </c>
      <c r="I303" t="str">
        <f t="shared" si="8"/>
        <v>2ESAKenya2011OutputsF55</v>
      </c>
    </row>
    <row r="304" spans="1:9" x14ac:dyDescent="0.25">
      <c r="A304" t="s">
        <v>92</v>
      </c>
      <c r="B304" t="s">
        <v>30</v>
      </c>
      <c r="C304">
        <v>2011</v>
      </c>
      <c r="D304" t="s">
        <v>621</v>
      </c>
      <c r="E304">
        <v>70000</v>
      </c>
      <c r="F304" t="s">
        <v>1010</v>
      </c>
      <c r="G304">
        <v>2</v>
      </c>
      <c r="I304" t="str">
        <f t="shared" si="8"/>
        <v>2ESAKenya2011OutputsG55</v>
      </c>
    </row>
    <row r="305" spans="1:9" x14ac:dyDescent="0.25">
      <c r="A305" t="s">
        <v>92</v>
      </c>
      <c r="B305" t="s">
        <v>30</v>
      </c>
      <c r="C305">
        <v>2011</v>
      </c>
      <c r="D305" t="s">
        <v>621</v>
      </c>
      <c r="E305">
        <v>90000</v>
      </c>
      <c r="F305" t="s">
        <v>1011</v>
      </c>
      <c r="G305">
        <v>2</v>
      </c>
      <c r="I305" t="str">
        <f t="shared" si="8"/>
        <v>2ESAKenya2011OutputsH55</v>
      </c>
    </row>
    <row r="306" spans="1:9" x14ac:dyDescent="0.25">
      <c r="A306" t="s">
        <v>92</v>
      </c>
      <c r="B306" t="s">
        <v>30</v>
      </c>
      <c r="C306">
        <v>2011</v>
      </c>
      <c r="D306" t="s">
        <v>621</v>
      </c>
      <c r="E306">
        <v>100000</v>
      </c>
      <c r="F306" t="s">
        <v>1134</v>
      </c>
      <c r="G306">
        <v>2</v>
      </c>
      <c r="I306" t="str">
        <f t="shared" si="8"/>
        <v>2ESAKenya2011OutputsI55</v>
      </c>
    </row>
    <row r="307" spans="1:9" x14ac:dyDescent="0.25">
      <c r="A307" t="s">
        <v>92</v>
      </c>
      <c r="B307" t="s">
        <v>30</v>
      </c>
      <c r="C307">
        <v>2011</v>
      </c>
      <c r="D307" t="s">
        <v>621</v>
      </c>
      <c r="E307">
        <v>2300</v>
      </c>
      <c r="F307" t="s">
        <v>1135</v>
      </c>
      <c r="G307">
        <v>2</v>
      </c>
      <c r="I307" t="str">
        <f t="shared" si="8"/>
        <v>2ESAKenya2011OutputsD63</v>
      </c>
    </row>
    <row r="308" spans="1:9" x14ac:dyDescent="0.25">
      <c r="A308" t="s">
        <v>92</v>
      </c>
      <c r="B308" t="s">
        <v>30</v>
      </c>
      <c r="C308">
        <v>2011</v>
      </c>
      <c r="D308" t="s">
        <v>621</v>
      </c>
      <c r="E308">
        <v>4100</v>
      </c>
      <c r="F308" t="s">
        <v>1136</v>
      </c>
      <c r="G308">
        <v>2</v>
      </c>
      <c r="I308" t="str">
        <f t="shared" si="8"/>
        <v>2ESAKenya2011OutputsE63</v>
      </c>
    </row>
    <row r="309" spans="1:9" x14ac:dyDescent="0.25">
      <c r="A309" t="s">
        <v>92</v>
      </c>
      <c r="B309" t="s">
        <v>30</v>
      </c>
      <c r="C309">
        <v>2011</v>
      </c>
      <c r="D309" t="s">
        <v>621</v>
      </c>
      <c r="E309">
        <v>4940</v>
      </c>
      <c r="F309" t="s">
        <v>1137</v>
      </c>
      <c r="G309">
        <v>2</v>
      </c>
      <c r="I309" t="str">
        <f t="shared" si="8"/>
        <v>2ESAKenya2011OutputsF63</v>
      </c>
    </row>
    <row r="310" spans="1:9" x14ac:dyDescent="0.25">
      <c r="A310" t="s">
        <v>92</v>
      </c>
      <c r="B310" t="s">
        <v>30</v>
      </c>
      <c r="C310">
        <v>2011</v>
      </c>
      <c r="D310" t="s">
        <v>621</v>
      </c>
      <c r="E310">
        <v>5700</v>
      </c>
      <c r="F310" t="s">
        <v>1138</v>
      </c>
      <c r="G310">
        <v>2</v>
      </c>
      <c r="I310" t="str">
        <f t="shared" si="8"/>
        <v>2ESAKenya2011OutputsG63</v>
      </c>
    </row>
    <row r="311" spans="1:9" x14ac:dyDescent="0.25">
      <c r="A311" t="s">
        <v>92</v>
      </c>
      <c r="B311" t="s">
        <v>30</v>
      </c>
      <c r="C311">
        <v>2011</v>
      </c>
      <c r="D311" t="s">
        <v>621</v>
      </c>
      <c r="E311">
        <v>6500</v>
      </c>
      <c r="F311" t="s">
        <v>1139</v>
      </c>
      <c r="G311">
        <v>2</v>
      </c>
      <c r="I311" t="str">
        <f t="shared" si="8"/>
        <v>2ESAKenya2011OutputsH63</v>
      </c>
    </row>
    <row r="312" spans="1:9" x14ac:dyDescent="0.25">
      <c r="A312" t="s">
        <v>92</v>
      </c>
      <c r="B312" t="s">
        <v>30</v>
      </c>
      <c r="C312">
        <v>2011</v>
      </c>
      <c r="D312" t="s">
        <v>621</v>
      </c>
      <c r="E312">
        <v>7300</v>
      </c>
      <c r="F312" t="s">
        <v>1140</v>
      </c>
      <c r="G312">
        <v>2</v>
      </c>
      <c r="I312" t="str">
        <f t="shared" si="8"/>
        <v>2ESAKenya2011OutputsI63</v>
      </c>
    </row>
    <row r="313" spans="1:9" x14ac:dyDescent="0.25">
      <c r="A313" t="s">
        <v>92</v>
      </c>
      <c r="B313" t="s">
        <v>30</v>
      </c>
      <c r="C313">
        <v>2011</v>
      </c>
      <c r="D313" t="s">
        <v>621</v>
      </c>
      <c r="E313">
        <v>8000000</v>
      </c>
      <c r="F313" t="s">
        <v>1141</v>
      </c>
      <c r="G313">
        <v>2</v>
      </c>
      <c r="I313" t="str">
        <f t="shared" si="8"/>
        <v>2ESAKenya2011OutputsD71</v>
      </c>
    </row>
    <row r="314" spans="1:9" x14ac:dyDescent="0.25">
      <c r="A314" t="s">
        <v>92</v>
      </c>
      <c r="B314" t="s">
        <v>30</v>
      </c>
      <c r="C314">
        <v>2011</v>
      </c>
      <c r="D314" t="s">
        <v>621</v>
      </c>
      <c r="E314">
        <v>8500000</v>
      </c>
      <c r="F314" t="s">
        <v>1142</v>
      </c>
      <c r="G314">
        <v>2</v>
      </c>
      <c r="I314" t="str">
        <f t="shared" si="8"/>
        <v>2ESAKenya2011OutputsE71</v>
      </c>
    </row>
    <row r="315" spans="1:9" x14ac:dyDescent="0.25">
      <c r="A315" t="s">
        <v>92</v>
      </c>
      <c r="B315" t="s">
        <v>30</v>
      </c>
      <c r="C315">
        <v>2011</v>
      </c>
      <c r="D315" t="s">
        <v>621</v>
      </c>
      <c r="E315">
        <v>9000000</v>
      </c>
      <c r="F315" t="s">
        <v>1143</v>
      </c>
      <c r="G315">
        <v>2</v>
      </c>
      <c r="I315" t="str">
        <f t="shared" si="8"/>
        <v>2ESAKenya2011OutputsF71</v>
      </c>
    </row>
    <row r="316" spans="1:9" x14ac:dyDescent="0.25">
      <c r="A316" t="s">
        <v>92</v>
      </c>
      <c r="B316" t="s">
        <v>30</v>
      </c>
      <c r="C316">
        <v>2011</v>
      </c>
      <c r="D316" t="s">
        <v>621</v>
      </c>
      <c r="E316">
        <v>9500000</v>
      </c>
      <c r="F316" t="s">
        <v>1144</v>
      </c>
      <c r="G316">
        <v>2</v>
      </c>
      <c r="I316" t="str">
        <f t="shared" si="8"/>
        <v>2ESAKenya2011OutputsG71</v>
      </c>
    </row>
    <row r="317" spans="1:9" x14ac:dyDescent="0.25">
      <c r="A317" t="s">
        <v>92</v>
      </c>
      <c r="B317" t="s">
        <v>30</v>
      </c>
      <c r="C317">
        <v>2011</v>
      </c>
      <c r="D317" t="s">
        <v>621</v>
      </c>
      <c r="E317">
        <v>9800000</v>
      </c>
      <c r="F317" t="s">
        <v>1145</v>
      </c>
      <c r="G317">
        <v>2</v>
      </c>
      <c r="I317" t="str">
        <f t="shared" si="8"/>
        <v>2ESAKenya2011OutputsH71</v>
      </c>
    </row>
    <row r="318" spans="1:9" x14ac:dyDescent="0.25">
      <c r="A318" t="s">
        <v>92</v>
      </c>
      <c r="B318" t="s">
        <v>30</v>
      </c>
      <c r="C318">
        <v>2011</v>
      </c>
      <c r="D318" t="s">
        <v>621</v>
      </c>
      <c r="E318">
        <v>9990000</v>
      </c>
      <c r="F318" t="s">
        <v>1146</v>
      </c>
      <c r="G318">
        <v>2</v>
      </c>
      <c r="I318" t="str">
        <f t="shared" si="8"/>
        <v>2ESAKenya2011OutputsI71</v>
      </c>
    </row>
    <row r="319" spans="1:9" x14ac:dyDescent="0.25">
      <c r="A319" t="s">
        <v>92</v>
      </c>
      <c r="B319" t="s">
        <v>30</v>
      </c>
      <c r="C319">
        <v>2011</v>
      </c>
      <c r="D319" t="s">
        <v>621</v>
      </c>
      <c r="E319">
        <v>1200000</v>
      </c>
      <c r="F319" t="s">
        <v>1147</v>
      </c>
      <c r="G319">
        <v>2</v>
      </c>
      <c r="I319" t="str">
        <f t="shared" si="8"/>
        <v>2ESAKenya2011OutputsD72</v>
      </c>
    </row>
    <row r="320" spans="1:9" x14ac:dyDescent="0.25">
      <c r="A320" t="s">
        <v>92</v>
      </c>
      <c r="B320" t="s">
        <v>30</v>
      </c>
      <c r="C320">
        <v>2011</v>
      </c>
      <c r="D320" t="s">
        <v>621</v>
      </c>
      <c r="E320">
        <v>1300000</v>
      </c>
      <c r="F320" t="s">
        <v>1148</v>
      </c>
      <c r="G320">
        <v>2</v>
      </c>
      <c r="I320" t="str">
        <f t="shared" si="8"/>
        <v>2ESAKenya2011OutputsE72</v>
      </c>
    </row>
    <row r="321" spans="1:9" x14ac:dyDescent="0.25">
      <c r="A321" t="s">
        <v>92</v>
      </c>
      <c r="B321" t="s">
        <v>30</v>
      </c>
      <c r="C321">
        <v>2011</v>
      </c>
      <c r="D321" t="s">
        <v>621</v>
      </c>
      <c r="E321">
        <v>1800000</v>
      </c>
      <c r="F321" t="s">
        <v>1149</v>
      </c>
      <c r="G321">
        <v>2</v>
      </c>
      <c r="I321" t="str">
        <f t="shared" si="8"/>
        <v>2ESAKenya2011OutputsF72</v>
      </c>
    </row>
    <row r="322" spans="1:9" x14ac:dyDescent="0.25">
      <c r="A322" t="s">
        <v>92</v>
      </c>
      <c r="B322" t="s">
        <v>30</v>
      </c>
      <c r="C322">
        <v>2011</v>
      </c>
      <c r="D322" t="s">
        <v>621</v>
      </c>
      <c r="E322">
        <v>2000000</v>
      </c>
      <c r="F322" t="s">
        <v>1150</v>
      </c>
      <c r="G322">
        <v>2</v>
      </c>
      <c r="I322" t="str">
        <f t="shared" si="8"/>
        <v>2ESAKenya2011OutputsG72</v>
      </c>
    </row>
    <row r="323" spans="1:9" x14ac:dyDescent="0.25">
      <c r="A323" t="s">
        <v>92</v>
      </c>
      <c r="B323" t="s">
        <v>30</v>
      </c>
      <c r="C323">
        <v>2011</v>
      </c>
      <c r="D323" t="s">
        <v>621</v>
      </c>
      <c r="E323">
        <v>2500000</v>
      </c>
      <c r="F323" t="s">
        <v>1151</v>
      </c>
      <c r="G323">
        <v>2</v>
      </c>
      <c r="I323" t="str">
        <f t="shared" si="8"/>
        <v>2ESAKenya2011OutputsH72</v>
      </c>
    </row>
    <row r="324" spans="1:9" x14ac:dyDescent="0.25">
      <c r="A324" t="s">
        <v>92</v>
      </c>
      <c r="B324" t="s">
        <v>30</v>
      </c>
      <c r="C324">
        <v>2011</v>
      </c>
      <c r="D324" t="s">
        <v>621</v>
      </c>
      <c r="E324">
        <v>3000000</v>
      </c>
      <c r="F324" t="s">
        <v>1152</v>
      </c>
      <c r="G324">
        <v>2</v>
      </c>
      <c r="I324" t="str">
        <f t="shared" si="8"/>
        <v>2ESAKenya2011OutputsI72</v>
      </c>
    </row>
    <row r="325" spans="1:9" x14ac:dyDescent="0.25">
      <c r="A325" t="s">
        <v>92</v>
      </c>
      <c r="B325" t="s">
        <v>30</v>
      </c>
      <c r="C325">
        <v>2011</v>
      </c>
      <c r="D325" t="s">
        <v>621</v>
      </c>
      <c r="E325">
        <v>3000000</v>
      </c>
      <c r="F325" t="s">
        <v>1035</v>
      </c>
      <c r="G325">
        <v>2</v>
      </c>
      <c r="I325" t="str">
        <f t="shared" si="8"/>
        <v>2ESAKenya2011OutputsD75</v>
      </c>
    </row>
    <row r="326" spans="1:9" x14ac:dyDescent="0.25">
      <c r="A326" t="s">
        <v>92</v>
      </c>
      <c r="B326" t="s">
        <v>30</v>
      </c>
      <c r="C326">
        <v>2011</v>
      </c>
      <c r="D326" t="s">
        <v>621</v>
      </c>
      <c r="E326">
        <v>3400000</v>
      </c>
      <c r="F326" t="s">
        <v>1036</v>
      </c>
      <c r="G326">
        <v>2</v>
      </c>
      <c r="I326" t="str">
        <f t="shared" si="8"/>
        <v>2ESAKenya2011OutputsE75</v>
      </c>
    </row>
    <row r="327" spans="1:9" x14ac:dyDescent="0.25">
      <c r="A327" t="s">
        <v>92</v>
      </c>
      <c r="B327" t="s">
        <v>30</v>
      </c>
      <c r="C327">
        <v>2011</v>
      </c>
      <c r="D327" t="s">
        <v>621</v>
      </c>
      <c r="E327">
        <v>4000000</v>
      </c>
      <c r="F327" t="s">
        <v>1037</v>
      </c>
      <c r="G327">
        <v>2</v>
      </c>
      <c r="I327" t="str">
        <f t="shared" si="8"/>
        <v>2ESAKenya2011OutputsF75</v>
      </c>
    </row>
    <row r="328" spans="1:9" x14ac:dyDescent="0.25">
      <c r="A328" t="s">
        <v>92</v>
      </c>
      <c r="B328" t="s">
        <v>30</v>
      </c>
      <c r="C328">
        <v>2011</v>
      </c>
      <c r="D328" t="s">
        <v>621</v>
      </c>
      <c r="E328">
        <v>4100000</v>
      </c>
      <c r="F328" t="s">
        <v>1153</v>
      </c>
      <c r="G328">
        <v>2</v>
      </c>
      <c r="I328" t="str">
        <f t="shared" si="8"/>
        <v>2ESAKenya2011OutputsG75</v>
      </c>
    </row>
    <row r="329" spans="1:9" x14ac:dyDescent="0.25">
      <c r="A329" t="s">
        <v>92</v>
      </c>
      <c r="B329" t="s">
        <v>30</v>
      </c>
      <c r="C329">
        <v>2011</v>
      </c>
      <c r="D329" t="s">
        <v>621</v>
      </c>
      <c r="E329">
        <v>4800000</v>
      </c>
      <c r="F329" t="s">
        <v>1154</v>
      </c>
      <c r="G329">
        <v>2</v>
      </c>
      <c r="I329" t="str">
        <f t="shared" ref="I329:I378" si="9">G329&amp;A329&amp;B329&amp;C329&amp;D329&amp;F329</f>
        <v>2ESAKenya2011OutputsH75</v>
      </c>
    </row>
    <row r="330" spans="1:9" x14ac:dyDescent="0.25">
      <c r="A330" t="s">
        <v>92</v>
      </c>
      <c r="B330" t="s">
        <v>30</v>
      </c>
      <c r="C330">
        <v>2011</v>
      </c>
      <c r="D330" t="s">
        <v>621</v>
      </c>
      <c r="E330">
        <v>5200000</v>
      </c>
      <c r="F330" t="s">
        <v>1155</v>
      </c>
      <c r="G330">
        <v>2</v>
      </c>
      <c r="I330" t="str">
        <f t="shared" si="9"/>
        <v>2ESAKenya2011OutputsI75</v>
      </c>
    </row>
    <row r="331" spans="1:9" x14ac:dyDescent="0.25">
      <c r="A331" t="s">
        <v>92</v>
      </c>
      <c r="B331" t="s">
        <v>30</v>
      </c>
      <c r="C331">
        <v>2011</v>
      </c>
      <c r="D331" t="s">
        <v>621</v>
      </c>
      <c r="E331">
        <v>800000</v>
      </c>
      <c r="F331" t="s">
        <v>1156</v>
      </c>
      <c r="G331">
        <v>2</v>
      </c>
      <c r="I331" t="str">
        <f t="shared" si="9"/>
        <v>2ESAKenya2011OutputsD76</v>
      </c>
    </row>
    <row r="332" spans="1:9" x14ac:dyDescent="0.25">
      <c r="A332" t="s">
        <v>92</v>
      </c>
      <c r="B332" t="s">
        <v>30</v>
      </c>
      <c r="C332">
        <v>2011</v>
      </c>
      <c r="D332" t="s">
        <v>621</v>
      </c>
      <c r="E332">
        <v>900000</v>
      </c>
      <c r="F332" t="s">
        <v>1157</v>
      </c>
      <c r="G332">
        <v>2</v>
      </c>
      <c r="I332" t="str">
        <f t="shared" si="9"/>
        <v>2ESAKenya2011OutputsE76</v>
      </c>
    </row>
    <row r="333" spans="1:9" x14ac:dyDescent="0.25">
      <c r="A333" t="s">
        <v>92</v>
      </c>
      <c r="B333" t="s">
        <v>30</v>
      </c>
      <c r="C333">
        <v>2011</v>
      </c>
      <c r="D333" t="s">
        <v>621</v>
      </c>
      <c r="E333">
        <v>1000000</v>
      </c>
      <c r="F333" t="s">
        <v>1086</v>
      </c>
      <c r="G333">
        <v>2</v>
      </c>
      <c r="I333" t="str">
        <f t="shared" si="9"/>
        <v>2ESAKenya2011OutputsF76</v>
      </c>
    </row>
    <row r="334" spans="1:9" x14ac:dyDescent="0.25">
      <c r="A334" t="s">
        <v>92</v>
      </c>
      <c r="B334" t="s">
        <v>30</v>
      </c>
      <c r="C334">
        <v>2011</v>
      </c>
      <c r="D334" t="s">
        <v>621</v>
      </c>
      <c r="E334">
        <v>1200000</v>
      </c>
      <c r="F334" t="s">
        <v>1087</v>
      </c>
      <c r="G334">
        <v>2</v>
      </c>
      <c r="I334" t="str">
        <f t="shared" si="9"/>
        <v>2ESAKenya2011OutputsG76</v>
      </c>
    </row>
    <row r="335" spans="1:9" x14ac:dyDescent="0.25">
      <c r="A335" t="s">
        <v>92</v>
      </c>
      <c r="B335" t="s">
        <v>30</v>
      </c>
      <c r="C335">
        <v>2011</v>
      </c>
      <c r="D335" t="s">
        <v>621</v>
      </c>
      <c r="E335">
        <v>3300000</v>
      </c>
      <c r="F335" t="s">
        <v>1088</v>
      </c>
      <c r="G335">
        <v>2</v>
      </c>
      <c r="I335" t="str">
        <f t="shared" si="9"/>
        <v>2ESAKenya2011OutputsH76</v>
      </c>
    </row>
    <row r="336" spans="1:9" x14ac:dyDescent="0.25">
      <c r="A336" t="s">
        <v>92</v>
      </c>
      <c r="B336" t="s">
        <v>30</v>
      </c>
      <c r="C336">
        <v>2011</v>
      </c>
      <c r="D336" t="s">
        <v>621</v>
      </c>
      <c r="E336">
        <v>4300000</v>
      </c>
      <c r="F336" t="s">
        <v>1089</v>
      </c>
      <c r="G336">
        <v>2</v>
      </c>
      <c r="I336" t="str">
        <f t="shared" si="9"/>
        <v>2ESAKenya2011OutputsI76</v>
      </c>
    </row>
    <row r="337" spans="1:9" x14ac:dyDescent="0.25">
      <c r="A337" t="s">
        <v>92</v>
      </c>
      <c r="B337" t="s">
        <v>30</v>
      </c>
      <c r="C337">
        <v>2011</v>
      </c>
      <c r="D337" t="s">
        <v>621</v>
      </c>
      <c r="E337">
        <v>600000</v>
      </c>
      <c r="F337" t="s">
        <v>1158</v>
      </c>
      <c r="G337">
        <v>2</v>
      </c>
      <c r="I337" t="str">
        <f t="shared" si="9"/>
        <v>2ESAKenya2011OutputsD77</v>
      </c>
    </row>
    <row r="338" spans="1:9" x14ac:dyDescent="0.25">
      <c r="A338" t="s">
        <v>92</v>
      </c>
      <c r="B338" t="s">
        <v>30</v>
      </c>
      <c r="C338">
        <v>2011</v>
      </c>
      <c r="D338" t="s">
        <v>621</v>
      </c>
      <c r="E338">
        <v>630000</v>
      </c>
      <c r="F338" t="s">
        <v>1159</v>
      </c>
      <c r="G338">
        <v>2</v>
      </c>
      <c r="I338" t="str">
        <f t="shared" si="9"/>
        <v>2ESAKenya2011OutputsE77</v>
      </c>
    </row>
    <row r="339" spans="1:9" x14ac:dyDescent="0.25">
      <c r="A339" t="s">
        <v>92</v>
      </c>
      <c r="B339" t="s">
        <v>30</v>
      </c>
      <c r="C339">
        <v>2011</v>
      </c>
      <c r="D339" t="s">
        <v>621</v>
      </c>
      <c r="E339">
        <v>700000</v>
      </c>
      <c r="F339" t="s">
        <v>1160</v>
      </c>
      <c r="G339">
        <v>2</v>
      </c>
      <c r="I339" t="str">
        <f t="shared" si="9"/>
        <v>2ESAKenya2011OutputsF77</v>
      </c>
    </row>
    <row r="340" spans="1:9" x14ac:dyDescent="0.25">
      <c r="A340" t="s">
        <v>92</v>
      </c>
      <c r="B340" t="s">
        <v>30</v>
      </c>
      <c r="C340">
        <v>2011</v>
      </c>
      <c r="D340" t="s">
        <v>621</v>
      </c>
      <c r="E340">
        <v>880000</v>
      </c>
      <c r="F340" t="s">
        <v>1161</v>
      </c>
      <c r="G340">
        <v>2</v>
      </c>
      <c r="I340" t="str">
        <f t="shared" si="9"/>
        <v>2ESAKenya2011OutputsG77</v>
      </c>
    </row>
    <row r="341" spans="1:9" x14ac:dyDescent="0.25">
      <c r="A341" t="s">
        <v>92</v>
      </c>
      <c r="B341" t="s">
        <v>30</v>
      </c>
      <c r="C341">
        <v>2011</v>
      </c>
      <c r="D341" t="s">
        <v>621</v>
      </c>
      <c r="E341">
        <v>900000</v>
      </c>
      <c r="F341" t="s">
        <v>1162</v>
      </c>
      <c r="G341">
        <v>2</v>
      </c>
      <c r="I341" t="str">
        <f t="shared" si="9"/>
        <v>2ESAKenya2011OutputsH77</v>
      </c>
    </row>
    <row r="342" spans="1:9" x14ac:dyDescent="0.25">
      <c r="A342" t="s">
        <v>92</v>
      </c>
      <c r="B342" t="s">
        <v>30</v>
      </c>
      <c r="C342">
        <v>2011</v>
      </c>
      <c r="D342" t="s">
        <v>621</v>
      </c>
      <c r="E342">
        <v>1200000</v>
      </c>
      <c r="F342" t="s">
        <v>1163</v>
      </c>
      <c r="G342">
        <v>2</v>
      </c>
      <c r="I342" t="str">
        <f t="shared" si="9"/>
        <v>2ESAKenya2011OutputsI77</v>
      </c>
    </row>
    <row r="343" spans="1:9" x14ac:dyDescent="0.25">
      <c r="A343" t="s">
        <v>92</v>
      </c>
      <c r="B343" t="s">
        <v>30</v>
      </c>
      <c r="C343">
        <v>2011</v>
      </c>
      <c r="D343" t="s">
        <v>621</v>
      </c>
      <c r="E343">
        <v>8000000</v>
      </c>
      <c r="F343" t="s">
        <v>1164</v>
      </c>
      <c r="G343">
        <v>2</v>
      </c>
      <c r="I343" t="str">
        <f t="shared" si="9"/>
        <v>2ESAKenya2011OutputsD85</v>
      </c>
    </row>
    <row r="344" spans="1:9" x14ac:dyDescent="0.25">
      <c r="A344" t="s">
        <v>92</v>
      </c>
      <c r="B344" t="s">
        <v>30</v>
      </c>
      <c r="C344">
        <v>2011</v>
      </c>
      <c r="D344" t="s">
        <v>621</v>
      </c>
      <c r="E344">
        <v>9600000</v>
      </c>
      <c r="F344" t="s">
        <v>1165</v>
      </c>
      <c r="G344">
        <v>2</v>
      </c>
      <c r="I344" t="str">
        <f t="shared" si="9"/>
        <v>2ESAKenya2011OutputsE85</v>
      </c>
    </row>
    <row r="345" spans="1:9" x14ac:dyDescent="0.25">
      <c r="A345" t="s">
        <v>92</v>
      </c>
      <c r="B345" t="s">
        <v>30</v>
      </c>
      <c r="C345">
        <v>2011</v>
      </c>
      <c r="D345" t="s">
        <v>621</v>
      </c>
      <c r="E345">
        <v>10000000</v>
      </c>
      <c r="F345" t="s">
        <v>1166</v>
      </c>
      <c r="G345">
        <v>2</v>
      </c>
      <c r="I345" t="str">
        <f t="shared" si="9"/>
        <v>2ESAKenya2011OutputsF85</v>
      </c>
    </row>
    <row r="346" spans="1:9" x14ac:dyDescent="0.25">
      <c r="A346" t="s">
        <v>92</v>
      </c>
      <c r="B346" t="s">
        <v>30</v>
      </c>
      <c r="C346">
        <v>2011</v>
      </c>
      <c r="D346" t="s">
        <v>621</v>
      </c>
      <c r="E346">
        <v>12000000</v>
      </c>
      <c r="F346" t="s">
        <v>1167</v>
      </c>
      <c r="G346">
        <v>2</v>
      </c>
      <c r="I346" t="str">
        <f t="shared" si="9"/>
        <v>2ESAKenya2011OutputsG85</v>
      </c>
    </row>
    <row r="347" spans="1:9" x14ac:dyDescent="0.25">
      <c r="A347" t="s">
        <v>92</v>
      </c>
      <c r="B347" t="s">
        <v>30</v>
      </c>
      <c r="C347">
        <v>2011</v>
      </c>
      <c r="D347" t="s">
        <v>621</v>
      </c>
      <c r="E347">
        <v>14880000</v>
      </c>
      <c r="F347" t="s">
        <v>1168</v>
      </c>
      <c r="G347">
        <v>2</v>
      </c>
      <c r="I347" t="str">
        <f t="shared" si="9"/>
        <v>2ESAKenya2011OutputsH85</v>
      </c>
    </row>
    <row r="348" spans="1:9" x14ac:dyDescent="0.25">
      <c r="A348" t="s">
        <v>92</v>
      </c>
      <c r="B348" t="s">
        <v>30</v>
      </c>
      <c r="C348">
        <v>2011</v>
      </c>
      <c r="D348" t="s">
        <v>621</v>
      </c>
      <c r="E348">
        <v>23000000</v>
      </c>
      <c r="F348" t="s">
        <v>1169</v>
      </c>
      <c r="G348">
        <v>2</v>
      </c>
      <c r="I348" t="str">
        <f t="shared" si="9"/>
        <v>2ESAKenya2011OutputsI85</v>
      </c>
    </row>
    <row r="349" spans="1:9" x14ac:dyDescent="0.25">
      <c r="A349" t="s">
        <v>92</v>
      </c>
      <c r="B349" t="s">
        <v>30</v>
      </c>
      <c r="C349">
        <v>2011</v>
      </c>
      <c r="D349" t="s">
        <v>621</v>
      </c>
      <c r="E349">
        <v>6300000</v>
      </c>
      <c r="F349" t="s">
        <v>1170</v>
      </c>
      <c r="G349">
        <v>2</v>
      </c>
      <c r="I349" t="str">
        <f t="shared" si="9"/>
        <v>2ESAKenya2011OutputsD86</v>
      </c>
    </row>
    <row r="350" spans="1:9" x14ac:dyDescent="0.25">
      <c r="A350" t="s">
        <v>92</v>
      </c>
      <c r="B350" t="s">
        <v>30</v>
      </c>
      <c r="C350">
        <v>2011</v>
      </c>
      <c r="D350" t="s">
        <v>621</v>
      </c>
      <c r="E350">
        <v>6800000</v>
      </c>
      <c r="F350" t="s">
        <v>1171</v>
      </c>
      <c r="G350">
        <v>2</v>
      </c>
      <c r="I350" t="str">
        <f t="shared" si="9"/>
        <v>2ESAKenya2011OutputsE86</v>
      </c>
    </row>
    <row r="351" spans="1:9" x14ac:dyDescent="0.25">
      <c r="A351" t="s">
        <v>92</v>
      </c>
      <c r="B351" t="s">
        <v>30</v>
      </c>
      <c r="C351">
        <v>2011</v>
      </c>
      <c r="D351" t="s">
        <v>621</v>
      </c>
      <c r="E351">
        <v>7200000</v>
      </c>
      <c r="F351" t="s">
        <v>1172</v>
      </c>
      <c r="G351">
        <v>2</v>
      </c>
      <c r="I351" t="str">
        <f t="shared" si="9"/>
        <v>2ESAKenya2011OutputsF86</v>
      </c>
    </row>
    <row r="352" spans="1:9" x14ac:dyDescent="0.25">
      <c r="A352" t="s">
        <v>92</v>
      </c>
      <c r="B352" t="s">
        <v>30</v>
      </c>
      <c r="C352">
        <v>2011</v>
      </c>
      <c r="D352" t="s">
        <v>621</v>
      </c>
      <c r="E352">
        <v>9000500</v>
      </c>
      <c r="F352" t="s">
        <v>1173</v>
      </c>
      <c r="G352">
        <v>2</v>
      </c>
      <c r="I352" t="str">
        <f t="shared" si="9"/>
        <v>2ESAKenya2011OutputsG86</v>
      </c>
    </row>
    <row r="353" spans="1:9" x14ac:dyDescent="0.25">
      <c r="A353" t="s">
        <v>92</v>
      </c>
      <c r="B353" t="s">
        <v>30</v>
      </c>
      <c r="C353">
        <v>2011</v>
      </c>
      <c r="D353" t="s">
        <v>621</v>
      </c>
      <c r="E353">
        <v>11000000</v>
      </c>
      <c r="F353" t="s">
        <v>1174</v>
      </c>
      <c r="G353">
        <v>2</v>
      </c>
      <c r="I353" t="str">
        <f t="shared" si="9"/>
        <v>2ESAKenya2011OutputsH86</v>
      </c>
    </row>
    <row r="354" spans="1:9" x14ac:dyDescent="0.25">
      <c r="A354" t="s">
        <v>92</v>
      </c>
      <c r="B354" t="s">
        <v>30</v>
      </c>
      <c r="C354">
        <v>2011</v>
      </c>
      <c r="D354" t="s">
        <v>621</v>
      </c>
      <c r="E354">
        <v>15400300</v>
      </c>
      <c r="F354" t="s">
        <v>1175</v>
      </c>
      <c r="G354">
        <v>2</v>
      </c>
      <c r="I354" t="str">
        <f t="shared" si="9"/>
        <v>2ESAKenya2011OutputsI86</v>
      </c>
    </row>
    <row r="355" spans="1:9" x14ac:dyDescent="0.25">
      <c r="A355" t="s">
        <v>92</v>
      </c>
      <c r="B355" t="s">
        <v>30</v>
      </c>
      <c r="C355">
        <v>2011</v>
      </c>
      <c r="D355" t="s">
        <v>621</v>
      </c>
      <c r="E355">
        <v>18000000</v>
      </c>
      <c r="F355" t="s">
        <v>1038</v>
      </c>
      <c r="G355">
        <v>2</v>
      </c>
      <c r="I355" t="str">
        <f t="shared" si="9"/>
        <v>2ESAKenya2011OutputsD89</v>
      </c>
    </row>
    <row r="356" spans="1:9" x14ac:dyDescent="0.25">
      <c r="A356" t="s">
        <v>92</v>
      </c>
      <c r="B356" t="s">
        <v>30</v>
      </c>
      <c r="C356">
        <v>2011</v>
      </c>
      <c r="D356" t="s">
        <v>621</v>
      </c>
      <c r="E356">
        <v>18900000</v>
      </c>
      <c r="F356" t="s">
        <v>1039</v>
      </c>
      <c r="G356">
        <v>2</v>
      </c>
      <c r="I356" t="str">
        <f t="shared" si="9"/>
        <v>2ESAKenya2011OutputsE89</v>
      </c>
    </row>
    <row r="357" spans="1:9" x14ac:dyDescent="0.25">
      <c r="A357" t="s">
        <v>92</v>
      </c>
      <c r="B357" t="s">
        <v>30</v>
      </c>
      <c r="C357">
        <v>2011</v>
      </c>
      <c r="D357" t="s">
        <v>621</v>
      </c>
      <c r="E357">
        <v>19000500</v>
      </c>
      <c r="F357" t="s">
        <v>1040</v>
      </c>
      <c r="G357">
        <v>2</v>
      </c>
      <c r="I357" t="str">
        <f t="shared" si="9"/>
        <v>2ESAKenya2011OutputsF89</v>
      </c>
    </row>
    <row r="358" spans="1:9" x14ac:dyDescent="0.25">
      <c r="A358" t="s">
        <v>92</v>
      </c>
      <c r="B358" t="s">
        <v>30</v>
      </c>
      <c r="C358">
        <v>2011</v>
      </c>
      <c r="D358" t="s">
        <v>621</v>
      </c>
      <c r="E358">
        <v>20000200</v>
      </c>
      <c r="F358" t="s">
        <v>1176</v>
      </c>
      <c r="G358">
        <v>2</v>
      </c>
      <c r="I358" t="str">
        <f t="shared" si="9"/>
        <v>2ESAKenya2011OutputsG89</v>
      </c>
    </row>
    <row r="359" spans="1:9" x14ac:dyDescent="0.25">
      <c r="A359" t="s">
        <v>92</v>
      </c>
      <c r="B359" t="s">
        <v>30</v>
      </c>
      <c r="C359">
        <v>2011</v>
      </c>
      <c r="D359" t="s">
        <v>621</v>
      </c>
      <c r="E359">
        <v>22800000</v>
      </c>
      <c r="F359" t="s">
        <v>1177</v>
      </c>
      <c r="G359">
        <v>2</v>
      </c>
      <c r="I359" t="str">
        <f t="shared" si="9"/>
        <v>2ESAKenya2011OutputsH89</v>
      </c>
    </row>
    <row r="360" spans="1:9" x14ac:dyDescent="0.25">
      <c r="A360" t="s">
        <v>92</v>
      </c>
      <c r="B360" t="s">
        <v>30</v>
      </c>
      <c r="C360">
        <v>2011</v>
      </c>
      <c r="D360" t="s">
        <v>621</v>
      </c>
      <c r="E360">
        <v>25500300</v>
      </c>
      <c r="F360" t="s">
        <v>1178</v>
      </c>
      <c r="G360">
        <v>2</v>
      </c>
      <c r="I360" t="str">
        <f t="shared" si="9"/>
        <v>2ESAKenya2011OutputsI89</v>
      </c>
    </row>
    <row r="361" spans="1:9" x14ac:dyDescent="0.25">
      <c r="A361" t="s">
        <v>92</v>
      </c>
      <c r="B361" t="s">
        <v>30</v>
      </c>
      <c r="C361">
        <v>2011</v>
      </c>
      <c r="D361" t="s">
        <v>621</v>
      </c>
      <c r="E361">
        <v>3000000</v>
      </c>
      <c r="F361" t="s">
        <v>1179</v>
      </c>
      <c r="G361">
        <v>2</v>
      </c>
      <c r="I361" t="str">
        <f t="shared" si="9"/>
        <v>2ESAKenya2011OutputsD90</v>
      </c>
    </row>
    <row r="362" spans="1:9" x14ac:dyDescent="0.25">
      <c r="A362" t="s">
        <v>92</v>
      </c>
      <c r="B362" t="s">
        <v>30</v>
      </c>
      <c r="C362">
        <v>2011</v>
      </c>
      <c r="D362" t="s">
        <v>621</v>
      </c>
      <c r="E362">
        <v>3500000</v>
      </c>
      <c r="F362" t="s">
        <v>1180</v>
      </c>
      <c r="G362">
        <v>2</v>
      </c>
      <c r="I362" t="str">
        <f t="shared" si="9"/>
        <v>2ESAKenya2011OutputsE90</v>
      </c>
    </row>
    <row r="363" spans="1:9" x14ac:dyDescent="0.25">
      <c r="A363" t="s">
        <v>92</v>
      </c>
      <c r="B363" t="s">
        <v>30</v>
      </c>
      <c r="C363">
        <v>2011</v>
      </c>
      <c r="D363" t="s">
        <v>621</v>
      </c>
      <c r="E363">
        <v>4500000</v>
      </c>
      <c r="F363" t="s">
        <v>1181</v>
      </c>
      <c r="G363">
        <v>2</v>
      </c>
      <c r="I363" t="str">
        <f t="shared" si="9"/>
        <v>2ESAKenya2011OutputsF90</v>
      </c>
    </row>
    <row r="364" spans="1:9" x14ac:dyDescent="0.25">
      <c r="A364" t="s">
        <v>92</v>
      </c>
      <c r="B364" t="s">
        <v>30</v>
      </c>
      <c r="C364">
        <v>2011</v>
      </c>
      <c r="D364" t="s">
        <v>621</v>
      </c>
      <c r="E364">
        <v>4800000</v>
      </c>
      <c r="F364" t="s">
        <v>1182</v>
      </c>
      <c r="G364">
        <v>2</v>
      </c>
      <c r="I364" t="str">
        <f t="shared" si="9"/>
        <v>2ESAKenya2011OutputsG90</v>
      </c>
    </row>
    <row r="365" spans="1:9" x14ac:dyDescent="0.25">
      <c r="A365" t="s">
        <v>92</v>
      </c>
      <c r="B365" t="s">
        <v>30</v>
      </c>
      <c r="C365">
        <v>2011</v>
      </c>
      <c r="D365" t="s">
        <v>621</v>
      </c>
      <c r="E365">
        <v>5100000</v>
      </c>
      <c r="F365" t="s">
        <v>1183</v>
      </c>
      <c r="G365">
        <v>2</v>
      </c>
      <c r="I365" t="str">
        <f t="shared" si="9"/>
        <v>2ESAKenya2011OutputsH90</v>
      </c>
    </row>
    <row r="366" spans="1:9" x14ac:dyDescent="0.25">
      <c r="A366" t="s">
        <v>92</v>
      </c>
      <c r="B366" t="s">
        <v>30</v>
      </c>
      <c r="C366">
        <v>2011</v>
      </c>
      <c r="D366" t="s">
        <v>621</v>
      </c>
      <c r="E366">
        <v>8900000</v>
      </c>
      <c r="F366" t="s">
        <v>1184</v>
      </c>
      <c r="G366">
        <v>2</v>
      </c>
      <c r="I366" t="str">
        <f t="shared" si="9"/>
        <v>2ESAKenya2011OutputsI90</v>
      </c>
    </row>
    <row r="367" spans="1:9" x14ac:dyDescent="0.25">
      <c r="A367" t="s">
        <v>92</v>
      </c>
      <c r="B367" t="s">
        <v>30</v>
      </c>
      <c r="C367">
        <v>2011</v>
      </c>
      <c r="D367" t="s">
        <v>621</v>
      </c>
      <c r="E367">
        <v>23000000</v>
      </c>
      <c r="F367" t="s">
        <v>1185</v>
      </c>
      <c r="G367">
        <v>2</v>
      </c>
      <c r="I367" t="str">
        <f t="shared" si="9"/>
        <v>2ESAKenya2011OutputsD91</v>
      </c>
    </row>
    <row r="368" spans="1:9" x14ac:dyDescent="0.25">
      <c r="A368" t="s">
        <v>92</v>
      </c>
      <c r="B368" t="s">
        <v>30</v>
      </c>
      <c r="C368">
        <v>2011</v>
      </c>
      <c r="D368" t="s">
        <v>621</v>
      </c>
      <c r="E368">
        <v>3200000</v>
      </c>
      <c r="F368" t="s">
        <v>1186</v>
      </c>
      <c r="G368">
        <v>2</v>
      </c>
      <c r="I368" t="str">
        <f t="shared" si="9"/>
        <v>2ESAKenya2011OutputsE91</v>
      </c>
    </row>
    <row r="369" spans="1:9" x14ac:dyDescent="0.25">
      <c r="A369" t="s">
        <v>92</v>
      </c>
      <c r="B369" t="s">
        <v>30</v>
      </c>
      <c r="C369">
        <v>2011</v>
      </c>
      <c r="D369" t="s">
        <v>621</v>
      </c>
      <c r="E369">
        <v>3500000</v>
      </c>
      <c r="F369" t="s">
        <v>1187</v>
      </c>
      <c r="G369">
        <v>2</v>
      </c>
      <c r="I369" t="str">
        <f t="shared" si="9"/>
        <v>2ESAKenya2011OutputsF91</v>
      </c>
    </row>
    <row r="370" spans="1:9" x14ac:dyDescent="0.25">
      <c r="A370" t="s">
        <v>92</v>
      </c>
      <c r="B370" t="s">
        <v>30</v>
      </c>
      <c r="C370">
        <v>2011</v>
      </c>
      <c r="D370" t="s">
        <v>621</v>
      </c>
      <c r="E370">
        <v>4200000</v>
      </c>
      <c r="F370" t="s">
        <v>1188</v>
      </c>
      <c r="G370">
        <v>2</v>
      </c>
      <c r="I370" t="str">
        <f t="shared" si="9"/>
        <v>2ESAKenya2011OutputsG91</v>
      </c>
    </row>
    <row r="371" spans="1:9" x14ac:dyDescent="0.25">
      <c r="A371" t="s">
        <v>92</v>
      </c>
      <c r="B371" t="s">
        <v>30</v>
      </c>
      <c r="C371">
        <v>2011</v>
      </c>
      <c r="D371" t="s">
        <v>621</v>
      </c>
      <c r="E371">
        <v>5000700</v>
      </c>
      <c r="F371" t="s">
        <v>1189</v>
      </c>
      <c r="G371">
        <v>2</v>
      </c>
      <c r="I371" t="str">
        <f t="shared" si="9"/>
        <v>2ESAKenya2011OutputsH91</v>
      </c>
    </row>
    <row r="372" spans="1:9" x14ac:dyDescent="0.25">
      <c r="A372" t="s">
        <v>92</v>
      </c>
      <c r="B372" t="s">
        <v>30</v>
      </c>
      <c r="C372">
        <v>2011</v>
      </c>
      <c r="D372" t="s">
        <v>621</v>
      </c>
      <c r="E372">
        <v>8900000</v>
      </c>
      <c r="F372" t="s">
        <v>1190</v>
      </c>
      <c r="G372">
        <v>2</v>
      </c>
      <c r="I372" t="str">
        <f t="shared" si="9"/>
        <v>2ESAKenya2011OutputsI91</v>
      </c>
    </row>
    <row r="373" spans="1:9" x14ac:dyDescent="0.25">
      <c r="A373" t="s">
        <v>92</v>
      </c>
      <c r="B373" t="s">
        <v>30</v>
      </c>
      <c r="C373">
        <v>2011</v>
      </c>
      <c r="D373" t="s">
        <v>621</v>
      </c>
      <c r="E373" s="394">
        <v>12347100</v>
      </c>
      <c r="F373" t="s">
        <v>936</v>
      </c>
      <c r="G373">
        <v>2</v>
      </c>
      <c r="I373" t="str">
        <f t="shared" si="9"/>
        <v>2ESAKenya2011OutputsD130</v>
      </c>
    </row>
    <row r="374" spans="1:9" x14ac:dyDescent="0.25">
      <c r="A374" t="s">
        <v>92</v>
      </c>
      <c r="B374" t="s">
        <v>30</v>
      </c>
      <c r="C374">
        <v>2011</v>
      </c>
      <c r="D374" t="s">
        <v>621</v>
      </c>
      <c r="E374" s="394">
        <v>12402800</v>
      </c>
      <c r="F374" t="s">
        <v>937</v>
      </c>
      <c r="G374">
        <v>2</v>
      </c>
      <c r="I374" t="str">
        <f t="shared" si="9"/>
        <v>2ESAKenya2011OutputsE130</v>
      </c>
    </row>
    <row r="375" spans="1:9" x14ac:dyDescent="0.25">
      <c r="A375" t="s">
        <v>92</v>
      </c>
      <c r="B375" t="s">
        <v>30</v>
      </c>
      <c r="C375">
        <v>2011</v>
      </c>
      <c r="D375" t="s">
        <v>621</v>
      </c>
      <c r="E375" s="394">
        <v>14303945</v>
      </c>
      <c r="F375" t="s">
        <v>938</v>
      </c>
      <c r="G375">
        <v>2</v>
      </c>
      <c r="I375" t="str">
        <f t="shared" si="9"/>
        <v>2ESAKenya2011OutputsF130</v>
      </c>
    </row>
    <row r="376" spans="1:9" x14ac:dyDescent="0.25">
      <c r="A376" t="s">
        <v>92</v>
      </c>
      <c r="B376" t="s">
        <v>30</v>
      </c>
      <c r="C376">
        <v>2011</v>
      </c>
      <c r="D376" t="s">
        <v>621</v>
      </c>
      <c r="E376" s="394">
        <v>15880018</v>
      </c>
      <c r="F376" t="s">
        <v>939</v>
      </c>
      <c r="G376">
        <v>2</v>
      </c>
      <c r="I376" t="str">
        <f t="shared" si="9"/>
        <v>2ESAKenya2011OutputsG130</v>
      </c>
    </row>
    <row r="377" spans="1:9" x14ac:dyDescent="0.25">
      <c r="A377" t="s">
        <v>92</v>
      </c>
      <c r="B377" t="s">
        <v>30</v>
      </c>
      <c r="C377">
        <v>2011</v>
      </c>
      <c r="D377" t="s">
        <v>621</v>
      </c>
      <c r="E377" s="394">
        <v>19693063</v>
      </c>
      <c r="F377" t="s">
        <v>940</v>
      </c>
      <c r="G377">
        <v>2</v>
      </c>
      <c r="I377" t="str">
        <f t="shared" si="9"/>
        <v>2ESAKenya2011OutputsH130</v>
      </c>
    </row>
    <row r="378" spans="1:9" x14ac:dyDescent="0.25">
      <c r="A378" t="s">
        <v>92</v>
      </c>
      <c r="B378" t="s">
        <v>30</v>
      </c>
      <c r="C378">
        <v>2011</v>
      </c>
      <c r="D378" t="s">
        <v>621</v>
      </c>
      <c r="E378" s="394">
        <v>23736027</v>
      </c>
      <c r="F378" t="s">
        <v>941</v>
      </c>
      <c r="G378">
        <v>2</v>
      </c>
      <c r="I378" t="str">
        <f t="shared" si="9"/>
        <v>2ESAKenya2011OutputsI130</v>
      </c>
    </row>
    <row r="379" spans="1:9" x14ac:dyDescent="0.25">
      <c r="A379" t="s">
        <v>92</v>
      </c>
      <c r="B379" t="s">
        <v>29</v>
      </c>
      <c r="C379">
        <v>2010</v>
      </c>
      <c r="D379" t="s">
        <v>620</v>
      </c>
      <c r="F379" t="s">
        <v>961</v>
      </c>
      <c r="G379">
        <v>2</v>
      </c>
      <c r="I379" t="str">
        <f t="shared" ref="I379:I410" si="10">G379&amp;A379&amp;B379&amp;C379&amp;D379&amp;F379</f>
        <v>2ESAEthiopia2010StrategyF5</v>
      </c>
    </row>
    <row r="380" spans="1:9" x14ac:dyDescent="0.25">
      <c r="A380" t="s">
        <v>92</v>
      </c>
      <c r="B380" t="s">
        <v>29</v>
      </c>
      <c r="C380">
        <v>2010</v>
      </c>
      <c r="D380" t="s">
        <v>620</v>
      </c>
      <c r="E380">
        <v>0.7</v>
      </c>
      <c r="F380" t="s">
        <v>965</v>
      </c>
      <c r="G380">
        <v>2</v>
      </c>
      <c r="I380" t="str">
        <f t="shared" si="10"/>
        <v>2ESAEthiopia2010StrategyF11</v>
      </c>
    </row>
    <row r="381" spans="1:9" x14ac:dyDescent="0.25">
      <c r="A381" t="s">
        <v>92</v>
      </c>
      <c r="B381" t="s">
        <v>29</v>
      </c>
      <c r="C381">
        <v>2010</v>
      </c>
      <c r="D381" t="s">
        <v>620</v>
      </c>
      <c r="E381">
        <v>0.85</v>
      </c>
      <c r="F381" t="s">
        <v>625</v>
      </c>
      <c r="G381">
        <v>2</v>
      </c>
      <c r="I381" t="str">
        <f t="shared" si="10"/>
        <v>2ESAEthiopia2010StrategyF14</v>
      </c>
    </row>
    <row r="382" spans="1:9" x14ac:dyDescent="0.25">
      <c r="A382" t="s">
        <v>92</v>
      </c>
      <c r="B382" t="s">
        <v>29</v>
      </c>
      <c r="C382">
        <v>2010</v>
      </c>
      <c r="D382" t="s">
        <v>620</v>
      </c>
      <c r="E382">
        <v>0.7</v>
      </c>
      <c r="F382" t="s">
        <v>629</v>
      </c>
      <c r="G382">
        <v>2</v>
      </c>
      <c r="I382" t="str">
        <f t="shared" si="10"/>
        <v>2ESAEthiopia2010StrategyF18</v>
      </c>
    </row>
    <row r="383" spans="1:9" x14ac:dyDescent="0.25">
      <c r="A383" t="s">
        <v>92</v>
      </c>
      <c r="B383" t="s">
        <v>29</v>
      </c>
      <c r="C383">
        <v>2010</v>
      </c>
      <c r="D383" t="s">
        <v>620</v>
      </c>
      <c r="E383">
        <v>0.7</v>
      </c>
      <c r="F383" t="s">
        <v>630</v>
      </c>
      <c r="G383">
        <v>2</v>
      </c>
      <c r="I383" t="str">
        <f t="shared" si="10"/>
        <v>2ESAEthiopia2010StrategyF19</v>
      </c>
    </row>
    <row r="384" spans="1:9" x14ac:dyDescent="0.25">
      <c r="A384" t="s">
        <v>92</v>
      </c>
      <c r="B384" t="s">
        <v>29</v>
      </c>
      <c r="C384">
        <v>2010</v>
      </c>
      <c r="D384" t="s">
        <v>620</v>
      </c>
      <c r="E384">
        <v>0.98</v>
      </c>
      <c r="F384" t="s">
        <v>1014</v>
      </c>
      <c r="G384">
        <v>2</v>
      </c>
      <c r="I384" t="str">
        <f t="shared" si="10"/>
        <v>2ESAEthiopia2010StrategyF21</v>
      </c>
    </row>
    <row r="385" spans="1:9" x14ac:dyDescent="0.25">
      <c r="A385" t="s">
        <v>92</v>
      </c>
      <c r="B385" t="s">
        <v>29</v>
      </c>
      <c r="C385">
        <v>2010</v>
      </c>
      <c r="D385" t="s">
        <v>620</v>
      </c>
      <c r="E385">
        <v>0.85</v>
      </c>
      <c r="F385" t="s">
        <v>1015</v>
      </c>
      <c r="G385">
        <v>2</v>
      </c>
      <c r="I385" t="str">
        <f t="shared" si="10"/>
        <v>2ESAEthiopia2010StrategyF24</v>
      </c>
    </row>
    <row r="386" spans="1:9" x14ac:dyDescent="0.25">
      <c r="A386" t="s">
        <v>92</v>
      </c>
      <c r="B386" t="s">
        <v>29</v>
      </c>
      <c r="C386">
        <v>2010</v>
      </c>
      <c r="D386" t="s">
        <v>620</v>
      </c>
      <c r="E386">
        <v>0.85</v>
      </c>
      <c r="F386" t="s">
        <v>1016</v>
      </c>
      <c r="G386">
        <v>2</v>
      </c>
      <c r="I386" t="str">
        <f t="shared" si="10"/>
        <v>2ESAEthiopia2010StrategyF25</v>
      </c>
    </row>
    <row r="387" spans="1:9" x14ac:dyDescent="0.25">
      <c r="A387" t="s">
        <v>92</v>
      </c>
      <c r="B387" t="s">
        <v>29</v>
      </c>
      <c r="C387">
        <v>2010</v>
      </c>
      <c r="D387" t="s">
        <v>620</v>
      </c>
      <c r="E387">
        <v>0.85</v>
      </c>
      <c r="F387" t="s">
        <v>1046</v>
      </c>
      <c r="G387">
        <v>2</v>
      </c>
      <c r="I387" t="str">
        <f t="shared" si="10"/>
        <v>2ESAEthiopia2010StrategyF26</v>
      </c>
    </row>
    <row r="388" spans="1:9" x14ac:dyDescent="0.25">
      <c r="A388" t="s">
        <v>92</v>
      </c>
      <c r="B388" t="s">
        <v>29</v>
      </c>
      <c r="C388">
        <v>2010</v>
      </c>
      <c r="D388" t="s">
        <v>620</v>
      </c>
      <c r="E388">
        <v>0.98</v>
      </c>
      <c r="F388" t="s">
        <v>1191</v>
      </c>
      <c r="G388">
        <v>2</v>
      </c>
      <c r="I388" t="str">
        <f t="shared" si="10"/>
        <v>2ESAEthiopia2010StrategyF28</v>
      </c>
    </row>
    <row r="389" spans="1:9" x14ac:dyDescent="0.25">
      <c r="A389" t="s">
        <v>92</v>
      </c>
      <c r="B389" t="s">
        <v>29</v>
      </c>
      <c r="C389">
        <v>2010</v>
      </c>
      <c r="D389" t="s">
        <v>620</v>
      </c>
      <c r="E389">
        <v>0.98</v>
      </c>
      <c r="F389" t="s">
        <v>1017</v>
      </c>
      <c r="G389">
        <v>2</v>
      </c>
      <c r="I389" t="str">
        <f t="shared" si="10"/>
        <v>2ESAEthiopia2010StrategyF29</v>
      </c>
    </row>
    <row r="390" spans="1:9" x14ac:dyDescent="0.25">
      <c r="A390" t="s">
        <v>92</v>
      </c>
      <c r="B390" t="s">
        <v>29</v>
      </c>
      <c r="C390">
        <v>2010</v>
      </c>
      <c r="D390" t="s">
        <v>620</v>
      </c>
      <c r="E390">
        <v>1</v>
      </c>
      <c r="F390" t="s">
        <v>1021</v>
      </c>
      <c r="G390">
        <v>2</v>
      </c>
      <c r="I390" t="str">
        <f t="shared" si="10"/>
        <v>2ESAEthiopia2010StrategyF31</v>
      </c>
    </row>
    <row r="391" spans="1:9" x14ac:dyDescent="0.25">
      <c r="A391" t="s">
        <v>92</v>
      </c>
      <c r="B391" t="s">
        <v>29</v>
      </c>
      <c r="C391">
        <v>2010</v>
      </c>
      <c r="D391" t="s">
        <v>620</v>
      </c>
      <c r="E391">
        <v>0.9</v>
      </c>
      <c r="F391" t="s">
        <v>1018</v>
      </c>
      <c r="G391">
        <v>2</v>
      </c>
      <c r="I391" t="str">
        <f t="shared" si="10"/>
        <v>2ESAEthiopia2010StrategyF32</v>
      </c>
    </row>
    <row r="392" spans="1:9" x14ac:dyDescent="0.25">
      <c r="A392" t="s">
        <v>92</v>
      </c>
      <c r="B392" t="s">
        <v>29</v>
      </c>
      <c r="C392">
        <v>2010</v>
      </c>
      <c r="D392" t="s">
        <v>620</v>
      </c>
      <c r="E392">
        <v>0.85</v>
      </c>
      <c r="F392" t="s">
        <v>1019</v>
      </c>
      <c r="G392">
        <v>2</v>
      </c>
      <c r="I392" t="str">
        <f t="shared" si="10"/>
        <v>2ESAEthiopia2010StrategyF33</v>
      </c>
    </row>
    <row r="393" spans="1:9" x14ac:dyDescent="0.25">
      <c r="A393" t="s">
        <v>92</v>
      </c>
      <c r="B393" t="s">
        <v>29</v>
      </c>
      <c r="C393">
        <v>2010</v>
      </c>
      <c r="D393" t="s">
        <v>622</v>
      </c>
      <c r="E393">
        <v>5</v>
      </c>
      <c r="F393" t="s">
        <v>623</v>
      </c>
      <c r="G393">
        <v>2</v>
      </c>
      <c r="I393" t="str">
        <f t="shared" si="10"/>
        <v>2ESAEthiopia2010QuantitiesH2</v>
      </c>
    </row>
    <row r="394" spans="1:9" x14ac:dyDescent="0.25">
      <c r="A394" t="s">
        <v>92</v>
      </c>
      <c r="B394" t="s">
        <v>29</v>
      </c>
      <c r="C394">
        <v>2010</v>
      </c>
      <c r="D394" t="s">
        <v>622</v>
      </c>
      <c r="E394">
        <v>2013</v>
      </c>
      <c r="F394" t="s">
        <v>624</v>
      </c>
      <c r="G394">
        <v>2</v>
      </c>
      <c r="I394" t="str">
        <f t="shared" si="10"/>
        <v>2ESAEthiopia2010QuantitiesF4</v>
      </c>
    </row>
    <row r="395" spans="1:9" x14ac:dyDescent="0.25">
      <c r="A395" t="s">
        <v>92</v>
      </c>
      <c r="B395" t="s">
        <v>29</v>
      </c>
      <c r="C395">
        <v>2010</v>
      </c>
      <c r="D395" t="s">
        <v>622</v>
      </c>
      <c r="E395">
        <v>0.45</v>
      </c>
      <c r="F395" t="s">
        <v>962</v>
      </c>
      <c r="G395">
        <v>2</v>
      </c>
      <c r="I395" t="str">
        <f t="shared" si="10"/>
        <v>2ESAEthiopia2010QuantitiesG6</v>
      </c>
    </row>
    <row r="396" spans="1:9" x14ac:dyDescent="0.25">
      <c r="A396" t="s">
        <v>92</v>
      </c>
      <c r="B396" t="s">
        <v>29</v>
      </c>
      <c r="C396">
        <v>2010</v>
      </c>
      <c r="D396" t="s">
        <v>622</v>
      </c>
      <c r="E396">
        <v>0.43</v>
      </c>
      <c r="F396" t="s">
        <v>1048</v>
      </c>
      <c r="G396">
        <v>2</v>
      </c>
      <c r="I396" t="str">
        <f t="shared" si="10"/>
        <v>2ESAEthiopia2010QuantitiesH6</v>
      </c>
    </row>
    <row r="397" spans="1:9" x14ac:dyDescent="0.25">
      <c r="A397" t="s">
        <v>92</v>
      </c>
      <c r="B397" t="s">
        <v>29</v>
      </c>
      <c r="C397">
        <v>2010</v>
      </c>
      <c r="D397" t="s">
        <v>622</v>
      </c>
      <c r="E397">
        <v>0.35</v>
      </c>
      <c r="F397" t="s">
        <v>1049</v>
      </c>
      <c r="G397">
        <v>2</v>
      </c>
      <c r="I397" t="str">
        <f t="shared" si="10"/>
        <v>2ESAEthiopia2010QuantitiesI6</v>
      </c>
    </row>
    <row r="398" spans="1:9" x14ac:dyDescent="0.25">
      <c r="A398" t="s">
        <v>92</v>
      </c>
      <c r="B398" t="s">
        <v>29</v>
      </c>
      <c r="C398">
        <v>2010</v>
      </c>
      <c r="D398" t="s">
        <v>622</v>
      </c>
      <c r="E398">
        <v>0.3</v>
      </c>
      <c r="F398" t="s">
        <v>1050</v>
      </c>
      <c r="G398">
        <v>2</v>
      </c>
      <c r="I398" t="str">
        <f t="shared" si="10"/>
        <v>2ESAEthiopia2010QuantitiesJ6</v>
      </c>
    </row>
    <row r="399" spans="1:9" x14ac:dyDescent="0.25">
      <c r="A399" t="s">
        <v>92</v>
      </c>
      <c r="B399" t="s">
        <v>29</v>
      </c>
      <c r="C399">
        <v>2010</v>
      </c>
      <c r="D399" t="s">
        <v>622</v>
      </c>
      <c r="E399">
        <v>0.5</v>
      </c>
      <c r="F399" t="s">
        <v>1052</v>
      </c>
      <c r="G399">
        <v>2</v>
      </c>
      <c r="I399" t="str">
        <f t="shared" si="10"/>
        <v>2ESAEthiopia2010QuantitiesG7</v>
      </c>
    </row>
    <row r="400" spans="1:9" x14ac:dyDescent="0.25">
      <c r="A400" t="s">
        <v>92</v>
      </c>
      <c r="B400" t="s">
        <v>29</v>
      </c>
      <c r="C400">
        <v>2010</v>
      </c>
      <c r="D400" t="s">
        <v>622</v>
      </c>
      <c r="E400">
        <v>0.45</v>
      </c>
      <c r="F400" t="s">
        <v>1053</v>
      </c>
      <c r="G400">
        <v>2</v>
      </c>
      <c r="I400" t="str">
        <f t="shared" si="10"/>
        <v>2ESAEthiopia2010QuantitiesH7</v>
      </c>
    </row>
    <row r="401" spans="1:9" x14ac:dyDescent="0.25">
      <c r="A401" t="s">
        <v>92</v>
      </c>
      <c r="B401" t="s">
        <v>29</v>
      </c>
      <c r="C401">
        <v>2010</v>
      </c>
      <c r="D401" t="s">
        <v>622</v>
      </c>
      <c r="E401">
        <v>0.4</v>
      </c>
      <c r="F401" t="s">
        <v>1054</v>
      </c>
      <c r="G401">
        <v>2</v>
      </c>
      <c r="I401" t="str">
        <f t="shared" si="10"/>
        <v>2ESAEthiopia2010QuantitiesI7</v>
      </c>
    </row>
    <row r="402" spans="1:9" x14ac:dyDescent="0.25">
      <c r="A402" t="s">
        <v>92</v>
      </c>
      <c r="B402" t="s">
        <v>29</v>
      </c>
      <c r="C402">
        <v>2010</v>
      </c>
      <c r="D402" t="s">
        <v>622</v>
      </c>
      <c r="E402">
        <v>0.35</v>
      </c>
      <c r="F402" t="s">
        <v>1055</v>
      </c>
      <c r="G402">
        <v>2</v>
      </c>
      <c r="I402" t="str">
        <f t="shared" si="10"/>
        <v>2ESAEthiopia2010QuantitiesJ7</v>
      </c>
    </row>
    <row r="403" spans="1:9" x14ac:dyDescent="0.25">
      <c r="A403" t="s">
        <v>92</v>
      </c>
      <c r="B403" t="s">
        <v>29</v>
      </c>
      <c r="C403">
        <v>2010</v>
      </c>
      <c r="D403" t="s">
        <v>622</v>
      </c>
      <c r="E403">
        <v>6.5000000000000002E-2</v>
      </c>
      <c r="F403" t="s">
        <v>1192</v>
      </c>
      <c r="G403">
        <v>2</v>
      </c>
      <c r="I403" t="str">
        <f t="shared" si="10"/>
        <v>2ESAEthiopia2010QuantitiesG8</v>
      </c>
    </row>
    <row r="404" spans="1:9" x14ac:dyDescent="0.25">
      <c r="A404" t="s">
        <v>92</v>
      </c>
      <c r="B404" t="s">
        <v>29</v>
      </c>
      <c r="C404">
        <v>2010</v>
      </c>
      <c r="D404" t="s">
        <v>622</v>
      </c>
      <c r="E404">
        <v>0.06</v>
      </c>
      <c r="F404" t="s">
        <v>1193</v>
      </c>
      <c r="G404">
        <v>2</v>
      </c>
      <c r="I404" t="str">
        <f t="shared" si="10"/>
        <v>2ESAEthiopia2010QuantitiesH8</v>
      </c>
    </row>
    <row r="405" spans="1:9" x14ac:dyDescent="0.25">
      <c r="A405" t="s">
        <v>92</v>
      </c>
      <c r="B405" t="s">
        <v>29</v>
      </c>
      <c r="C405">
        <v>2010</v>
      </c>
      <c r="D405" t="s">
        <v>622</v>
      </c>
      <c r="E405">
        <v>0.05</v>
      </c>
      <c r="F405" t="s">
        <v>1194</v>
      </c>
      <c r="G405">
        <v>2</v>
      </c>
      <c r="I405" t="str">
        <f t="shared" si="10"/>
        <v>2ESAEthiopia2010QuantitiesI8</v>
      </c>
    </row>
    <row r="406" spans="1:9" x14ac:dyDescent="0.25">
      <c r="A406" t="s">
        <v>92</v>
      </c>
      <c r="B406" t="s">
        <v>29</v>
      </c>
      <c r="C406">
        <v>2010</v>
      </c>
      <c r="D406" t="s">
        <v>622</v>
      </c>
      <c r="E406">
        <v>4.4999999999999998E-2</v>
      </c>
      <c r="F406" t="s">
        <v>1195</v>
      </c>
      <c r="G406">
        <v>2</v>
      </c>
      <c r="I406" t="str">
        <f t="shared" si="10"/>
        <v>2ESAEthiopia2010QuantitiesJ8</v>
      </c>
    </row>
    <row r="407" spans="1:9" x14ac:dyDescent="0.25">
      <c r="A407" t="s">
        <v>92</v>
      </c>
      <c r="B407" t="s">
        <v>29</v>
      </c>
      <c r="C407">
        <v>2010</v>
      </c>
      <c r="D407" t="s">
        <v>622</v>
      </c>
      <c r="E407">
        <v>0.26</v>
      </c>
      <c r="F407" t="s">
        <v>1196</v>
      </c>
      <c r="G407">
        <v>2</v>
      </c>
      <c r="I407" t="str">
        <f t="shared" si="10"/>
        <v>2ESAEthiopia2010QuantitiesG9</v>
      </c>
    </row>
    <row r="408" spans="1:9" x14ac:dyDescent="0.25">
      <c r="A408" t="s">
        <v>92</v>
      </c>
      <c r="B408" t="s">
        <v>29</v>
      </c>
      <c r="C408">
        <v>2010</v>
      </c>
      <c r="D408" t="s">
        <v>622</v>
      </c>
      <c r="E408">
        <v>0.24</v>
      </c>
      <c r="F408" t="s">
        <v>1197</v>
      </c>
      <c r="G408">
        <v>2</v>
      </c>
      <c r="I408" t="str">
        <f t="shared" si="10"/>
        <v>2ESAEthiopia2010QuantitiesH9</v>
      </c>
    </row>
    <row r="409" spans="1:9" x14ac:dyDescent="0.25">
      <c r="A409" t="s">
        <v>92</v>
      </c>
      <c r="B409" t="s">
        <v>29</v>
      </c>
      <c r="C409">
        <v>2010</v>
      </c>
      <c r="D409" t="s">
        <v>622</v>
      </c>
      <c r="E409">
        <v>0.22</v>
      </c>
      <c r="F409" t="s">
        <v>1198</v>
      </c>
      <c r="G409">
        <v>2</v>
      </c>
      <c r="I409" t="str">
        <f t="shared" si="10"/>
        <v>2ESAEthiopia2010QuantitiesI9</v>
      </c>
    </row>
    <row r="410" spans="1:9" x14ac:dyDescent="0.25">
      <c r="A410" t="s">
        <v>92</v>
      </c>
      <c r="B410" t="s">
        <v>29</v>
      </c>
      <c r="C410">
        <v>2010</v>
      </c>
      <c r="D410" t="s">
        <v>622</v>
      </c>
      <c r="E410">
        <v>0.2</v>
      </c>
      <c r="F410" t="s">
        <v>1199</v>
      </c>
      <c r="G410">
        <v>2</v>
      </c>
      <c r="I410" t="str">
        <f t="shared" si="10"/>
        <v>2ESAEthiopia2010QuantitiesJ9</v>
      </c>
    </row>
    <row r="411" spans="1:9" x14ac:dyDescent="0.25">
      <c r="A411" t="s">
        <v>92</v>
      </c>
      <c r="B411" t="s">
        <v>29</v>
      </c>
      <c r="C411">
        <v>2010</v>
      </c>
      <c r="D411" t="s">
        <v>622</v>
      </c>
      <c r="E411">
        <v>0.12</v>
      </c>
      <c r="F411" t="s">
        <v>1200</v>
      </c>
      <c r="G411">
        <v>2</v>
      </c>
      <c r="I411" t="str">
        <f t="shared" ref="I411:I442" si="11">G411&amp;A411&amp;B411&amp;C411&amp;D411&amp;F411</f>
        <v>2ESAEthiopia2010QuantitiesG10</v>
      </c>
    </row>
    <row r="412" spans="1:9" x14ac:dyDescent="0.25">
      <c r="A412" t="s">
        <v>92</v>
      </c>
      <c r="B412" t="s">
        <v>29</v>
      </c>
      <c r="C412">
        <v>2010</v>
      </c>
      <c r="D412" t="s">
        <v>622</v>
      </c>
      <c r="E412">
        <v>0.11</v>
      </c>
      <c r="F412" t="s">
        <v>1201</v>
      </c>
      <c r="G412">
        <v>2</v>
      </c>
      <c r="I412" t="str">
        <f t="shared" si="11"/>
        <v>2ESAEthiopia2010QuantitiesH10</v>
      </c>
    </row>
    <row r="413" spans="1:9" x14ac:dyDescent="0.25">
      <c r="A413" t="s">
        <v>92</v>
      </c>
      <c r="B413" t="s">
        <v>29</v>
      </c>
      <c r="C413">
        <v>2010</v>
      </c>
      <c r="D413" t="s">
        <v>622</v>
      </c>
      <c r="E413">
        <v>0.1</v>
      </c>
      <c r="F413" t="s">
        <v>1202</v>
      </c>
      <c r="G413">
        <v>2</v>
      </c>
      <c r="I413" t="str">
        <f t="shared" si="11"/>
        <v>2ESAEthiopia2010QuantitiesI10</v>
      </c>
    </row>
    <row r="414" spans="1:9" x14ac:dyDescent="0.25">
      <c r="A414" t="s">
        <v>92</v>
      </c>
      <c r="B414" t="s">
        <v>29</v>
      </c>
      <c r="C414">
        <v>2010</v>
      </c>
      <c r="D414" t="s">
        <v>622</v>
      </c>
      <c r="E414">
        <v>0.09</v>
      </c>
      <c r="F414" t="s">
        <v>1203</v>
      </c>
      <c r="G414">
        <v>2</v>
      </c>
      <c r="I414" t="str">
        <f t="shared" si="11"/>
        <v>2ESAEthiopia2010QuantitiesJ10</v>
      </c>
    </row>
    <row r="415" spans="1:9" x14ac:dyDescent="0.25">
      <c r="A415" t="s">
        <v>92</v>
      </c>
      <c r="B415" t="s">
        <v>29</v>
      </c>
      <c r="C415">
        <v>2010</v>
      </c>
      <c r="D415" t="s">
        <v>622</v>
      </c>
      <c r="E415">
        <v>3.75</v>
      </c>
      <c r="F415" t="s">
        <v>1025</v>
      </c>
      <c r="G415">
        <v>2</v>
      </c>
      <c r="I415" t="str">
        <f t="shared" si="11"/>
        <v>2ESAEthiopia2010QuantitiesG11</v>
      </c>
    </row>
    <row r="416" spans="1:9" x14ac:dyDescent="0.25">
      <c r="A416" t="s">
        <v>92</v>
      </c>
      <c r="B416" t="s">
        <v>29</v>
      </c>
      <c r="C416">
        <v>2010</v>
      </c>
      <c r="D416" t="s">
        <v>622</v>
      </c>
      <c r="E416">
        <v>3.5</v>
      </c>
      <c r="F416" t="s">
        <v>1026</v>
      </c>
      <c r="G416">
        <v>2</v>
      </c>
      <c r="I416" t="str">
        <f t="shared" si="11"/>
        <v>2ESAEthiopia2010QuantitiesH11</v>
      </c>
    </row>
    <row r="417" spans="1:9" x14ac:dyDescent="0.25">
      <c r="A417" t="s">
        <v>92</v>
      </c>
      <c r="B417" t="s">
        <v>29</v>
      </c>
      <c r="C417">
        <v>2010</v>
      </c>
      <c r="D417" t="s">
        <v>622</v>
      </c>
      <c r="E417">
        <v>3</v>
      </c>
      <c r="F417" t="s">
        <v>1027</v>
      </c>
      <c r="G417">
        <v>2</v>
      </c>
      <c r="I417" t="str">
        <f t="shared" si="11"/>
        <v>2ESAEthiopia2010QuantitiesI11</v>
      </c>
    </row>
    <row r="418" spans="1:9" x14ac:dyDescent="0.25">
      <c r="A418" t="s">
        <v>92</v>
      </c>
      <c r="B418" t="s">
        <v>29</v>
      </c>
      <c r="C418">
        <v>2010</v>
      </c>
      <c r="D418" t="s">
        <v>622</v>
      </c>
      <c r="E418">
        <v>2.5</v>
      </c>
      <c r="F418" t="s">
        <v>1204</v>
      </c>
      <c r="G418">
        <v>2</v>
      </c>
      <c r="I418" t="str">
        <f t="shared" si="11"/>
        <v>2ESAEthiopia2010QuantitiesJ11</v>
      </c>
    </row>
    <row r="419" spans="1:9" x14ac:dyDescent="0.25">
      <c r="A419" t="s">
        <v>92</v>
      </c>
      <c r="B419" t="s">
        <v>29</v>
      </c>
      <c r="C419">
        <v>2010</v>
      </c>
      <c r="D419" t="s">
        <v>622</v>
      </c>
      <c r="E419">
        <v>2.5000000000000001E-2</v>
      </c>
      <c r="F419" t="s">
        <v>627</v>
      </c>
      <c r="G419">
        <v>2</v>
      </c>
      <c r="I419" t="str">
        <f t="shared" si="11"/>
        <v>2ESAEthiopia2010QuantitiesF16</v>
      </c>
    </row>
    <row r="420" spans="1:9" x14ac:dyDescent="0.25">
      <c r="A420" t="s">
        <v>92</v>
      </c>
      <c r="B420" t="s">
        <v>29</v>
      </c>
      <c r="C420">
        <v>2010</v>
      </c>
      <c r="D420" t="s">
        <v>622</v>
      </c>
      <c r="E420">
        <v>2.4E-2</v>
      </c>
      <c r="F420" t="s">
        <v>1205</v>
      </c>
      <c r="G420">
        <v>2</v>
      </c>
      <c r="I420" t="str">
        <f t="shared" si="11"/>
        <v>2ESAEthiopia2010QuantitiesG16</v>
      </c>
    </row>
    <row r="421" spans="1:9" x14ac:dyDescent="0.25">
      <c r="A421" t="s">
        <v>92</v>
      </c>
      <c r="B421" t="s">
        <v>29</v>
      </c>
      <c r="C421">
        <v>2010</v>
      </c>
      <c r="D421" t="s">
        <v>622</v>
      </c>
      <c r="E421">
        <v>2.3E-2</v>
      </c>
      <c r="F421" t="s">
        <v>1206</v>
      </c>
      <c r="G421">
        <v>2</v>
      </c>
      <c r="I421" t="str">
        <f t="shared" si="11"/>
        <v>2ESAEthiopia2010QuantitiesH16</v>
      </c>
    </row>
    <row r="422" spans="1:9" x14ac:dyDescent="0.25">
      <c r="A422" t="s">
        <v>92</v>
      </c>
      <c r="B422" t="s">
        <v>29</v>
      </c>
      <c r="C422">
        <v>2010</v>
      </c>
      <c r="D422" t="s">
        <v>622</v>
      </c>
      <c r="E422">
        <v>2.1999999999999999E-2</v>
      </c>
      <c r="F422" t="s">
        <v>1207</v>
      </c>
      <c r="G422">
        <v>2</v>
      </c>
      <c r="I422" t="str">
        <f t="shared" si="11"/>
        <v>2ESAEthiopia2010QuantitiesI16</v>
      </c>
    </row>
    <row r="423" spans="1:9" x14ac:dyDescent="0.25">
      <c r="A423" t="s">
        <v>92</v>
      </c>
      <c r="B423" t="s">
        <v>29</v>
      </c>
      <c r="C423">
        <v>2010</v>
      </c>
      <c r="D423" t="s">
        <v>622</v>
      </c>
      <c r="E423">
        <v>2.1000000000000001E-2</v>
      </c>
      <c r="F423" t="s">
        <v>1208</v>
      </c>
      <c r="G423">
        <v>2</v>
      </c>
      <c r="I423" t="str">
        <f t="shared" si="11"/>
        <v>2ESAEthiopia2010QuantitiesJ16</v>
      </c>
    </row>
    <row r="424" spans="1:9" x14ac:dyDescent="0.25">
      <c r="A424" t="s">
        <v>92</v>
      </c>
      <c r="B424" t="s">
        <v>29</v>
      </c>
      <c r="C424">
        <v>2010</v>
      </c>
      <c r="D424" t="s">
        <v>622</v>
      </c>
      <c r="E424">
        <v>4.5999999999999996</v>
      </c>
      <c r="F424" t="s">
        <v>1044</v>
      </c>
      <c r="G424">
        <v>2</v>
      </c>
      <c r="I424" t="str">
        <f t="shared" si="11"/>
        <v>2ESAEthiopia2010QuantitiesF22</v>
      </c>
    </row>
    <row r="425" spans="1:9" x14ac:dyDescent="0.25">
      <c r="A425" t="s">
        <v>92</v>
      </c>
      <c r="B425" t="s">
        <v>29</v>
      </c>
      <c r="C425">
        <v>2010</v>
      </c>
      <c r="D425" t="s">
        <v>622</v>
      </c>
      <c r="E425">
        <v>4.5</v>
      </c>
      <c r="F425" t="s">
        <v>1209</v>
      </c>
      <c r="G425">
        <v>2</v>
      </c>
      <c r="I425" t="str">
        <f t="shared" si="11"/>
        <v>2ESAEthiopia2010QuantitiesG22</v>
      </c>
    </row>
    <row r="426" spans="1:9" x14ac:dyDescent="0.25">
      <c r="A426" t="s">
        <v>92</v>
      </c>
      <c r="B426" t="s">
        <v>29</v>
      </c>
      <c r="C426">
        <v>2010</v>
      </c>
      <c r="D426" t="s">
        <v>622</v>
      </c>
      <c r="E426">
        <v>4.4000000000000004</v>
      </c>
      <c r="F426" t="s">
        <v>1210</v>
      </c>
      <c r="G426">
        <v>2</v>
      </c>
      <c r="I426" t="str">
        <f t="shared" si="11"/>
        <v>2ESAEthiopia2010QuantitiesH22</v>
      </c>
    </row>
    <row r="427" spans="1:9" x14ac:dyDescent="0.25">
      <c r="A427" t="s">
        <v>92</v>
      </c>
      <c r="B427" t="s">
        <v>29</v>
      </c>
      <c r="C427">
        <v>2010</v>
      </c>
      <c r="D427" t="s">
        <v>622</v>
      </c>
      <c r="E427">
        <v>4.3</v>
      </c>
      <c r="F427" t="s">
        <v>1211</v>
      </c>
      <c r="G427">
        <v>2</v>
      </c>
      <c r="I427" t="str">
        <f t="shared" si="11"/>
        <v>2ESAEthiopia2010QuantitiesI22</v>
      </c>
    </row>
    <row r="428" spans="1:9" x14ac:dyDescent="0.25">
      <c r="A428" t="s">
        <v>92</v>
      </c>
      <c r="B428" t="s">
        <v>29</v>
      </c>
      <c r="C428">
        <v>2010</v>
      </c>
      <c r="D428" t="s">
        <v>622</v>
      </c>
      <c r="E428">
        <v>4.2</v>
      </c>
      <c r="F428" t="s">
        <v>1212</v>
      </c>
      <c r="G428">
        <v>2</v>
      </c>
      <c r="I428" t="str">
        <f t="shared" si="11"/>
        <v>2ESAEthiopia2010QuantitiesJ22</v>
      </c>
    </row>
    <row r="429" spans="1:9" x14ac:dyDescent="0.25">
      <c r="A429" t="s">
        <v>92</v>
      </c>
      <c r="B429" t="s">
        <v>29</v>
      </c>
      <c r="C429">
        <v>2010</v>
      </c>
      <c r="D429" t="s">
        <v>622</v>
      </c>
      <c r="E429">
        <v>0.6</v>
      </c>
      <c r="F429" t="s">
        <v>1019</v>
      </c>
      <c r="G429">
        <v>2</v>
      </c>
      <c r="I429" t="str">
        <f t="shared" si="11"/>
        <v>2ESAEthiopia2010QuantitiesF33</v>
      </c>
    </row>
    <row r="430" spans="1:9" x14ac:dyDescent="0.25">
      <c r="A430" t="s">
        <v>92</v>
      </c>
      <c r="B430" t="s">
        <v>29</v>
      </c>
      <c r="C430">
        <v>2010</v>
      </c>
      <c r="D430" t="s">
        <v>622</v>
      </c>
      <c r="E430">
        <v>0.7</v>
      </c>
      <c r="F430" t="s">
        <v>1213</v>
      </c>
      <c r="G430">
        <v>2</v>
      </c>
      <c r="I430" t="str">
        <f t="shared" si="11"/>
        <v>2ESAEthiopia2010QuantitiesG33</v>
      </c>
    </row>
    <row r="431" spans="1:9" x14ac:dyDescent="0.25">
      <c r="A431" t="s">
        <v>92</v>
      </c>
      <c r="B431" t="s">
        <v>29</v>
      </c>
      <c r="C431">
        <v>2010</v>
      </c>
      <c r="D431" t="s">
        <v>622</v>
      </c>
      <c r="E431">
        <v>0.85</v>
      </c>
      <c r="F431" t="s">
        <v>1214</v>
      </c>
      <c r="G431">
        <v>2</v>
      </c>
      <c r="I431" t="str">
        <f t="shared" si="11"/>
        <v>2ESAEthiopia2010QuantitiesH33</v>
      </c>
    </row>
    <row r="432" spans="1:9" x14ac:dyDescent="0.25">
      <c r="A432" t="s">
        <v>92</v>
      </c>
      <c r="B432" t="s">
        <v>29</v>
      </c>
      <c r="C432">
        <v>2010</v>
      </c>
      <c r="D432" t="s">
        <v>622</v>
      </c>
      <c r="E432">
        <v>0.95</v>
      </c>
      <c r="F432" t="s">
        <v>1215</v>
      </c>
      <c r="G432">
        <v>2</v>
      </c>
      <c r="I432" t="str">
        <f t="shared" si="11"/>
        <v>2ESAEthiopia2010QuantitiesI33</v>
      </c>
    </row>
    <row r="433" spans="1:9" x14ac:dyDescent="0.25">
      <c r="A433" t="s">
        <v>92</v>
      </c>
      <c r="B433" t="s">
        <v>29</v>
      </c>
      <c r="C433">
        <v>2010</v>
      </c>
      <c r="D433" t="s">
        <v>622</v>
      </c>
      <c r="E433">
        <v>1</v>
      </c>
      <c r="F433" t="s">
        <v>1216</v>
      </c>
      <c r="G433">
        <v>2</v>
      </c>
      <c r="I433" t="str">
        <f t="shared" si="11"/>
        <v>2ESAEthiopia2010QuantitiesJ33</v>
      </c>
    </row>
    <row r="434" spans="1:9" x14ac:dyDescent="0.25">
      <c r="A434" t="s">
        <v>92</v>
      </c>
      <c r="B434" t="s">
        <v>29</v>
      </c>
      <c r="C434">
        <v>2010</v>
      </c>
      <c r="D434" t="s">
        <v>622</v>
      </c>
      <c r="E434">
        <v>0.85</v>
      </c>
      <c r="F434" t="s">
        <v>1114</v>
      </c>
      <c r="G434">
        <v>2</v>
      </c>
      <c r="I434" t="str">
        <f t="shared" si="11"/>
        <v>2ESAEthiopia2010QuantitiesF35</v>
      </c>
    </row>
    <row r="435" spans="1:9" x14ac:dyDescent="0.25">
      <c r="A435" t="s">
        <v>92</v>
      </c>
      <c r="B435" t="s">
        <v>29</v>
      </c>
      <c r="C435">
        <v>2010</v>
      </c>
      <c r="D435" t="s">
        <v>622</v>
      </c>
      <c r="E435">
        <v>0.9</v>
      </c>
      <c r="F435" t="s">
        <v>1115</v>
      </c>
      <c r="G435">
        <v>2</v>
      </c>
      <c r="I435" t="str">
        <f t="shared" si="11"/>
        <v>2ESAEthiopia2010QuantitiesG35</v>
      </c>
    </row>
    <row r="436" spans="1:9" x14ac:dyDescent="0.25">
      <c r="A436" t="s">
        <v>92</v>
      </c>
      <c r="B436" t="s">
        <v>29</v>
      </c>
      <c r="C436">
        <v>2010</v>
      </c>
      <c r="D436" t="s">
        <v>622</v>
      </c>
      <c r="E436">
        <v>0.95</v>
      </c>
      <c r="F436" t="s">
        <v>1116</v>
      </c>
      <c r="G436">
        <v>2</v>
      </c>
      <c r="I436" t="str">
        <f t="shared" si="11"/>
        <v>2ESAEthiopia2010QuantitiesH35</v>
      </c>
    </row>
    <row r="437" spans="1:9" x14ac:dyDescent="0.25">
      <c r="A437" t="s">
        <v>92</v>
      </c>
      <c r="B437" t="s">
        <v>29</v>
      </c>
      <c r="C437">
        <v>2010</v>
      </c>
      <c r="D437" t="s">
        <v>622</v>
      </c>
      <c r="E437">
        <v>1</v>
      </c>
      <c r="F437" t="s">
        <v>1117</v>
      </c>
      <c r="G437">
        <v>2</v>
      </c>
      <c r="I437" t="str">
        <f t="shared" si="11"/>
        <v>2ESAEthiopia2010QuantitiesI35</v>
      </c>
    </row>
    <row r="438" spans="1:9" x14ac:dyDescent="0.25">
      <c r="A438" t="s">
        <v>92</v>
      </c>
      <c r="B438" t="s">
        <v>29</v>
      </c>
      <c r="C438">
        <v>2010</v>
      </c>
      <c r="D438" t="s">
        <v>622</v>
      </c>
      <c r="E438">
        <v>1</v>
      </c>
      <c r="F438" t="s">
        <v>1217</v>
      </c>
      <c r="G438">
        <v>2</v>
      </c>
      <c r="I438" t="str">
        <f t="shared" si="11"/>
        <v>2ESAEthiopia2010QuantitiesJ35</v>
      </c>
    </row>
    <row r="439" spans="1:9" x14ac:dyDescent="0.25">
      <c r="A439" t="s">
        <v>92</v>
      </c>
      <c r="B439" t="s">
        <v>29</v>
      </c>
      <c r="C439">
        <v>2010</v>
      </c>
      <c r="D439" t="s">
        <v>622</v>
      </c>
      <c r="F439" t="s">
        <v>985</v>
      </c>
      <c r="G439">
        <v>2</v>
      </c>
      <c r="I439" t="str">
        <f t="shared" si="11"/>
        <v>2ESAEthiopia2010QuantitiesG39</v>
      </c>
    </row>
    <row r="440" spans="1:9" x14ac:dyDescent="0.25">
      <c r="A440" t="s">
        <v>92</v>
      </c>
      <c r="B440" t="s">
        <v>29</v>
      </c>
      <c r="C440">
        <v>2010</v>
      </c>
      <c r="D440" t="s">
        <v>622</v>
      </c>
      <c r="F440" t="s">
        <v>986</v>
      </c>
      <c r="G440">
        <v>2</v>
      </c>
      <c r="I440" t="str">
        <f t="shared" si="11"/>
        <v>2ESAEthiopia2010QuantitiesH39</v>
      </c>
    </row>
    <row r="441" spans="1:9" x14ac:dyDescent="0.25">
      <c r="A441" t="s">
        <v>92</v>
      </c>
      <c r="B441" t="s">
        <v>29</v>
      </c>
      <c r="C441">
        <v>2010</v>
      </c>
      <c r="D441" t="s">
        <v>622</v>
      </c>
      <c r="F441" t="s">
        <v>1058</v>
      </c>
      <c r="G441">
        <v>2</v>
      </c>
      <c r="I441" t="str">
        <f t="shared" si="11"/>
        <v>2ESAEthiopia2010QuantitiesJ39</v>
      </c>
    </row>
    <row r="442" spans="1:9" x14ac:dyDescent="0.25">
      <c r="A442" t="s">
        <v>92</v>
      </c>
      <c r="B442" t="s">
        <v>29</v>
      </c>
      <c r="C442">
        <v>2010</v>
      </c>
      <c r="D442" t="s">
        <v>622</v>
      </c>
      <c r="E442">
        <v>1.1000000000000001</v>
      </c>
      <c r="F442" t="s">
        <v>1065</v>
      </c>
      <c r="G442">
        <v>2</v>
      </c>
      <c r="I442" t="str">
        <f t="shared" si="11"/>
        <v>2ESAEthiopia2010QuantitiesF51</v>
      </c>
    </row>
    <row r="443" spans="1:9" x14ac:dyDescent="0.25">
      <c r="A443" t="s">
        <v>92</v>
      </c>
      <c r="B443" t="s">
        <v>29</v>
      </c>
      <c r="C443">
        <v>2010</v>
      </c>
      <c r="D443" t="s">
        <v>622</v>
      </c>
      <c r="E443">
        <v>1</v>
      </c>
      <c r="F443" t="s">
        <v>1066</v>
      </c>
      <c r="G443">
        <v>2</v>
      </c>
      <c r="I443" t="str">
        <f t="shared" ref="I443:I466" si="12">G443&amp;A443&amp;B443&amp;C443&amp;D443&amp;F443</f>
        <v>2ESAEthiopia2010QuantitiesG51</v>
      </c>
    </row>
    <row r="444" spans="1:9" x14ac:dyDescent="0.25">
      <c r="A444" t="s">
        <v>92</v>
      </c>
      <c r="B444" t="s">
        <v>29</v>
      </c>
      <c r="C444">
        <v>2010</v>
      </c>
      <c r="D444" t="s">
        <v>622</v>
      </c>
      <c r="E444">
        <v>1</v>
      </c>
      <c r="F444" t="s">
        <v>1067</v>
      </c>
      <c r="G444">
        <v>2</v>
      </c>
      <c r="I444" t="str">
        <f t="shared" si="12"/>
        <v>2ESAEthiopia2010QuantitiesH51</v>
      </c>
    </row>
    <row r="445" spans="1:9" x14ac:dyDescent="0.25">
      <c r="A445" t="s">
        <v>92</v>
      </c>
      <c r="B445" t="s">
        <v>29</v>
      </c>
      <c r="C445">
        <v>2010</v>
      </c>
      <c r="D445" t="s">
        <v>622</v>
      </c>
      <c r="E445">
        <v>1</v>
      </c>
      <c r="F445" t="s">
        <v>1068</v>
      </c>
      <c r="G445">
        <v>2</v>
      </c>
      <c r="I445" t="str">
        <f t="shared" si="12"/>
        <v>2ESAEthiopia2010QuantitiesI51</v>
      </c>
    </row>
    <row r="446" spans="1:9" x14ac:dyDescent="0.25">
      <c r="A446" t="s">
        <v>92</v>
      </c>
      <c r="B446" t="s">
        <v>29</v>
      </c>
      <c r="C446">
        <v>2010</v>
      </c>
      <c r="D446" t="s">
        <v>622</v>
      </c>
      <c r="E446">
        <v>1</v>
      </c>
      <c r="F446" t="s">
        <v>1069</v>
      </c>
      <c r="G446">
        <v>2</v>
      </c>
      <c r="I446" t="str">
        <f t="shared" si="12"/>
        <v>2ESAEthiopia2010QuantitiesJ51</v>
      </c>
    </row>
    <row r="447" spans="1:9" x14ac:dyDescent="0.25">
      <c r="A447" t="s">
        <v>92</v>
      </c>
      <c r="B447" t="s">
        <v>29</v>
      </c>
      <c r="C447">
        <v>2010</v>
      </c>
      <c r="D447" t="s">
        <v>622</v>
      </c>
      <c r="E447">
        <v>3.5</v>
      </c>
      <c r="F447" t="s">
        <v>1022</v>
      </c>
      <c r="G447">
        <v>2</v>
      </c>
      <c r="I447" t="str">
        <f t="shared" si="12"/>
        <v>2ESAEthiopia2010QuantitiesF58</v>
      </c>
    </row>
    <row r="448" spans="1:9" x14ac:dyDescent="0.25">
      <c r="A448" t="s">
        <v>92</v>
      </c>
      <c r="B448" t="s">
        <v>29</v>
      </c>
      <c r="C448">
        <v>2010</v>
      </c>
      <c r="D448" t="s">
        <v>622</v>
      </c>
      <c r="E448">
        <v>3</v>
      </c>
      <c r="F448" t="s">
        <v>1023</v>
      </c>
      <c r="G448">
        <v>2</v>
      </c>
      <c r="I448" t="str">
        <f t="shared" si="12"/>
        <v>2ESAEthiopia2010QuantitiesG58</v>
      </c>
    </row>
    <row r="449" spans="1:9" x14ac:dyDescent="0.25">
      <c r="A449" t="s">
        <v>92</v>
      </c>
      <c r="B449" t="s">
        <v>29</v>
      </c>
      <c r="C449">
        <v>2010</v>
      </c>
      <c r="D449" t="s">
        <v>622</v>
      </c>
      <c r="E449">
        <v>3</v>
      </c>
      <c r="F449" t="s">
        <v>1024</v>
      </c>
      <c r="G449">
        <v>2</v>
      </c>
      <c r="I449" t="str">
        <f t="shared" si="12"/>
        <v>2ESAEthiopia2010QuantitiesH58</v>
      </c>
    </row>
    <row r="450" spans="1:9" x14ac:dyDescent="0.25">
      <c r="A450" t="s">
        <v>92</v>
      </c>
      <c r="B450" t="s">
        <v>29</v>
      </c>
      <c r="C450">
        <v>2010</v>
      </c>
      <c r="D450" t="s">
        <v>622</v>
      </c>
      <c r="E450">
        <v>3</v>
      </c>
      <c r="F450" t="s">
        <v>1071</v>
      </c>
      <c r="G450">
        <v>2</v>
      </c>
      <c r="I450" t="str">
        <f t="shared" si="12"/>
        <v>2ESAEthiopia2010QuantitiesI58</v>
      </c>
    </row>
    <row r="451" spans="1:9" x14ac:dyDescent="0.25">
      <c r="A451" t="s">
        <v>92</v>
      </c>
      <c r="B451" t="s">
        <v>29</v>
      </c>
      <c r="C451">
        <v>2010</v>
      </c>
      <c r="D451" t="s">
        <v>622</v>
      </c>
      <c r="E451">
        <v>2.5</v>
      </c>
      <c r="F451" t="s">
        <v>1072</v>
      </c>
      <c r="G451">
        <v>2</v>
      </c>
      <c r="I451" t="str">
        <f t="shared" si="12"/>
        <v>2ESAEthiopia2010QuantitiesJ58</v>
      </c>
    </row>
    <row r="452" spans="1:9" x14ac:dyDescent="0.25">
      <c r="A452" t="s">
        <v>92</v>
      </c>
      <c r="B452" t="s">
        <v>29</v>
      </c>
      <c r="C452">
        <v>2010</v>
      </c>
      <c r="D452" t="s">
        <v>622</v>
      </c>
      <c r="E452">
        <v>1</v>
      </c>
      <c r="F452" t="s">
        <v>1178</v>
      </c>
      <c r="G452">
        <v>2</v>
      </c>
      <c r="I452" t="str">
        <f t="shared" si="12"/>
        <v>2ESAEthiopia2010QuantitiesI89</v>
      </c>
    </row>
    <row r="453" spans="1:9" x14ac:dyDescent="0.25">
      <c r="A453" t="s">
        <v>92</v>
      </c>
      <c r="B453" t="s">
        <v>29</v>
      </c>
      <c r="C453">
        <v>2010</v>
      </c>
      <c r="D453" t="s">
        <v>622</v>
      </c>
      <c r="E453">
        <v>1</v>
      </c>
      <c r="F453" t="s">
        <v>1218</v>
      </c>
      <c r="G453">
        <v>2</v>
      </c>
      <c r="I453" t="str">
        <f t="shared" si="12"/>
        <v>2ESAEthiopia2010QuantitiesJ89</v>
      </c>
    </row>
    <row r="454" spans="1:9" x14ac:dyDescent="0.25">
      <c r="A454" t="s">
        <v>92</v>
      </c>
      <c r="B454" t="s">
        <v>29</v>
      </c>
      <c r="C454">
        <v>2010</v>
      </c>
      <c r="D454" t="s">
        <v>622</v>
      </c>
      <c r="E454">
        <v>1</v>
      </c>
      <c r="F454" t="s">
        <v>1219</v>
      </c>
      <c r="G454">
        <v>2</v>
      </c>
      <c r="I454" t="str">
        <f t="shared" si="12"/>
        <v>2ESAEthiopia2010QuantitiesH92</v>
      </c>
    </row>
    <row r="455" spans="1:9" x14ac:dyDescent="0.25">
      <c r="A455" t="s">
        <v>92</v>
      </c>
      <c r="B455" t="s">
        <v>29</v>
      </c>
      <c r="C455">
        <v>2010</v>
      </c>
      <c r="D455" t="s">
        <v>622</v>
      </c>
      <c r="E455">
        <v>1</v>
      </c>
      <c r="F455" t="s">
        <v>1220</v>
      </c>
      <c r="G455">
        <v>2</v>
      </c>
      <c r="I455" t="str">
        <f t="shared" si="12"/>
        <v>2ESAEthiopia2010QuantitiesI92</v>
      </c>
    </row>
    <row r="456" spans="1:9" x14ac:dyDescent="0.25">
      <c r="A456" t="s">
        <v>92</v>
      </c>
      <c r="B456" t="s">
        <v>29</v>
      </c>
      <c r="C456">
        <v>2010</v>
      </c>
      <c r="D456" t="s">
        <v>622</v>
      </c>
      <c r="E456">
        <v>1</v>
      </c>
      <c r="F456" t="s">
        <v>1221</v>
      </c>
      <c r="G456">
        <v>2</v>
      </c>
      <c r="I456" t="str">
        <f t="shared" si="12"/>
        <v>2ESAEthiopia2010QuantitiesJ92</v>
      </c>
    </row>
    <row r="457" spans="1:9" x14ac:dyDescent="0.25">
      <c r="A457" t="s">
        <v>92</v>
      </c>
      <c r="B457" t="s">
        <v>29</v>
      </c>
      <c r="C457">
        <v>2010</v>
      </c>
      <c r="D457" t="s">
        <v>622</v>
      </c>
      <c r="E457">
        <v>1</v>
      </c>
      <c r="F457" t="s">
        <v>1222</v>
      </c>
      <c r="G457">
        <v>2</v>
      </c>
      <c r="I457" t="str">
        <f t="shared" si="12"/>
        <v>2ESAEthiopia2010QuantitiesF97</v>
      </c>
    </row>
    <row r="458" spans="1:9" x14ac:dyDescent="0.25">
      <c r="A458" t="s">
        <v>92</v>
      </c>
      <c r="B458" t="s">
        <v>29</v>
      </c>
      <c r="C458">
        <v>2010</v>
      </c>
      <c r="D458" t="s">
        <v>622</v>
      </c>
      <c r="E458">
        <v>1</v>
      </c>
      <c r="F458" t="s">
        <v>1223</v>
      </c>
      <c r="G458">
        <v>2</v>
      </c>
      <c r="I458" t="str">
        <f t="shared" si="12"/>
        <v>2ESAEthiopia2010QuantitiesG97</v>
      </c>
    </row>
    <row r="459" spans="1:9" x14ac:dyDescent="0.25">
      <c r="A459" t="s">
        <v>92</v>
      </c>
      <c r="B459" t="s">
        <v>29</v>
      </c>
      <c r="C459">
        <v>2010</v>
      </c>
      <c r="D459" t="s">
        <v>622</v>
      </c>
      <c r="E459">
        <v>1</v>
      </c>
      <c r="F459" t="s">
        <v>1224</v>
      </c>
      <c r="G459">
        <v>2</v>
      </c>
      <c r="I459" t="str">
        <f t="shared" si="12"/>
        <v>2ESAEthiopia2010QuantitiesH97</v>
      </c>
    </row>
    <row r="460" spans="1:9" x14ac:dyDescent="0.25">
      <c r="A460" t="s">
        <v>92</v>
      </c>
      <c r="B460" t="s">
        <v>29</v>
      </c>
      <c r="C460">
        <v>2010</v>
      </c>
      <c r="D460" t="s">
        <v>622</v>
      </c>
      <c r="E460">
        <v>1</v>
      </c>
      <c r="F460" t="s">
        <v>1225</v>
      </c>
      <c r="G460">
        <v>2</v>
      </c>
      <c r="I460" t="str">
        <f t="shared" si="12"/>
        <v>2ESAEthiopia2010QuantitiesI97</v>
      </c>
    </row>
    <row r="461" spans="1:9" x14ac:dyDescent="0.25">
      <c r="A461" t="s">
        <v>92</v>
      </c>
      <c r="B461" t="s">
        <v>29</v>
      </c>
      <c r="C461">
        <v>2010</v>
      </c>
      <c r="D461" t="s">
        <v>622</v>
      </c>
      <c r="E461">
        <v>1</v>
      </c>
      <c r="F461" t="s">
        <v>1226</v>
      </c>
      <c r="G461">
        <v>2</v>
      </c>
      <c r="I461" t="str">
        <f t="shared" si="12"/>
        <v>2ESAEthiopia2010QuantitiesJ97</v>
      </c>
    </row>
    <row r="462" spans="1:9" x14ac:dyDescent="0.25">
      <c r="A462" t="s">
        <v>92</v>
      </c>
      <c r="B462" t="s">
        <v>29</v>
      </c>
      <c r="C462">
        <v>2010</v>
      </c>
      <c r="D462" t="s">
        <v>621</v>
      </c>
      <c r="E462" s="394">
        <v>0</v>
      </c>
      <c r="F462" t="s">
        <v>936</v>
      </c>
      <c r="G462">
        <v>2</v>
      </c>
      <c r="I462" t="str">
        <f t="shared" si="12"/>
        <v>2ESAEthiopia2010OutputsD130</v>
      </c>
    </row>
    <row r="463" spans="1:9" x14ac:dyDescent="0.25">
      <c r="A463" t="s">
        <v>92</v>
      </c>
      <c r="B463" t="s">
        <v>29</v>
      </c>
      <c r="C463">
        <v>2010</v>
      </c>
      <c r="D463" t="s">
        <v>621</v>
      </c>
      <c r="E463" s="394">
        <v>0</v>
      </c>
      <c r="F463" t="s">
        <v>937</v>
      </c>
      <c r="G463">
        <v>2</v>
      </c>
      <c r="I463" t="str">
        <f t="shared" si="12"/>
        <v>2ESAEthiopia2010OutputsE130</v>
      </c>
    </row>
    <row r="464" spans="1:9" x14ac:dyDescent="0.25">
      <c r="A464" t="s">
        <v>92</v>
      </c>
      <c r="B464" t="s">
        <v>29</v>
      </c>
      <c r="C464">
        <v>2010</v>
      </c>
      <c r="D464" t="s">
        <v>621</v>
      </c>
      <c r="E464" s="394">
        <v>0</v>
      </c>
      <c r="F464" t="s">
        <v>938</v>
      </c>
      <c r="G464">
        <v>2</v>
      </c>
      <c r="I464" t="str">
        <f t="shared" si="12"/>
        <v>2ESAEthiopia2010OutputsF130</v>
      </c>
    </row>
    <row r="465" spans="1:9" x14ac:dyDescent="0.25">
      <c r="A465" t="s">
        <v>92</v>
      </c>
      <c r="B465" t="s">
        <v>29</v>
      </c>
      <c r="C465">
        <v>2010</v>
      </c>
      <c r="D465" t="s">
        <v>621</v>
      </c>
      <c r="E465" s="394">
        <v>0</v>
      </c>
      <c r="F465" t="s">
        <v>939</v>
      </c>
      <c r="G465">
        <v>2</v>
      </c>
      <c r="I465" t="str">
        <f t="shared" si="12"/>
        <v>2ESAEthiopia2010OutputsG130</v>
      </c>
    </row>
    <row r="466" spans="1:9" x14ac:dyDescent="0.25">
      <c r="A466" t="s">
        <v>92</v>
      </c>
      <c r="B466" t="s">
        <v>29</v>
      </c>
      <c r="C466">
        <v>2010</v>
      </c>
      <c r="D466" t="s">
        <v>621</v>
      </c>
      <c r="E466" s="394">
        <v>0</v>
      </c>
      <c r="F466" t="s">
        <v>940</v>
      </c>
      <c r="G466">
        <v>2</v>
      </c>
      <c r="I466" t="str">
        <f t="shared" si="12"/>
        <v>2ESAEthiopia2010OutputsH130</v>
      </c>
    </row>
    <row r="467" spans="1:9" x14ac:dyDescent="0.25">
      <c r="A467" t="s">
        <v>92</v>
      </c>
      <c r="B467" t="s">
        <v>32</v>
      </c>
      <c r="C467">
        <v>2011</v>
      </c>
      <c r="D467" t="s">
        <v>620</v>
      </c>
      <c r="F467" t="s">
        <v>961</v>
      </c>
      <c r="G467">
        <v>2</v>
      </c>
      <c r="I467" t="str">
        <f t="shared" ref="I467:I498" si="13">G467&amp;A467&amp;B467&amp;C467&amp;D467&amp;F467</f>
        <v>2ESAMadagascar2011StrategyF5</v>
      </c>
    </row>
    <row r="468" spans="1:9" x14ac:dyDescent="0.25">
      <c r="A468" t="s">
        <v>92</v>
      </c>
      <c r="B468" t="s">
        <v>32</v>
      </c>
      <c r="C468">
        <v>2011</v>
      </c>
      <c r="D468" t="s">
        <v>620</v>
      </c>
      <c r="E468">
        <v>0.8</v>
      </c>
      <c r="F468" t="s">
        <v>1012</v>
      </c>
      <c r="G468">
        <v>2</v>
      </c>
      <c r="I468" t="str">
        <f t="shared" si="13"/>
        <v>2ESAMadagascar2011StrategyF7</v>
      </c>
    </row>
    <row r="469" spans="1:9" x14ac:dyDescent="0.25">
      <c r="A469" t="s">
        <v>92</v>
      </c>
      <c r="B469" t="s">
        <v>32</v>
      </c>
      <c r="C469">
        <v>2011</v>
      </c>
      <c r="D469" t="s">
        <v>620</v>
      </c>
      <c r="E469">
        <v>0.8</v>
      </c>
      <c r="F469" t="s">
        <v>1041</v>
      </c>
      <c r="G469">
        <v>2</v>
      </c>
      <c r="I469" t="str">
        <f t="shared" si="13"/>
        <v>2ESAMadagascar2011StrategyF8</v>
      </c>
    </row>
    <row r="470" spans="1:9" x14ac:dyDescent="0.25">
      <c r="A470" t="s">
        <v>92</v>
      </c>
      <c r="B470" t="s">
        <v>32</v>
      </c>
      <c r="C470">
        <v>2011</v>
      </c>
      <c r="D470" t="s">
        <v>620</v>
      </c>
      <c r="E470">
        <v>0.75</v>
      </c>
      <c r="F470" t="s">
        <v>1042</v>
      </c>
      <c r="G470">
        <v>2</v>
      </c>
      <c r="I470" t="str">
        <f t="shared" si="13"/>
        <v>2ESAMadagascar2011StrategyF9</v>
      </c>
    </row>
    <row r="471" spans="1:9" x14ac:dyDescent="0.25">
      <c r="A471" t="s">
        <v>92</v>
      </c>
      <c r="B471" t="s">
        <v>32</v>
      </c>
      <c r="C471">
        <v>2011</v>
      </c>
      <c r="D471" t="s">
        <v>620</v>
      </c>
      <c r="E471">
        <v>0.35</v>
      </c>
      <c r="F471" t="s">
        <v>1043</v>
      </c>
      <c r="G471">
        <v>2</v>
      </c>
      <c r="I471" t="str">
        <f t="shared" si="13"/>
        <v>2ESAMadagascar2011StrategyF10</v>
      </c>
    </row>
    <row r="472" spans="1:9" x14ac:dyDescent="0.25">
      <c r="A472" t="s">
        <v>92</v>
      </c>
      <c r="B472" t="s">
        <v>32</v>
      </c>
      <c r="C472">
        <v>2011</v>
      </c>
      <c r="D472" t="s">
        <v>620</v>
      </c>
      <c r="E472">
        <v>0.6</v>
      </c>
      <c r="F472" t="s">
        <v>965</v>
      </c>
      <c r="G472">
        <v>2</v>
      </c>
      <c r="I472" t="str">
        <f t="shared" si="13"/>
        <v>2ESAMadagascar2011StrategyF11</v>
      </c>
    </row>
    <row r="473" spans="1:9" x14ac:dyDescent="0.25">
      <c r="A473" t="s">
        <v>92</v>
      </c>
      <c r="B473" t="s">
        <v>32</v>
      </c>
      <c r="C473">
        <v>2011</v>
      </c>
      <c r="D473" t="s">
        <v>620</v>
      </c>
      <c r="E473">
        <v>0.03</v>
      </c>
      <c r="F473" t="s">
        <v>1013</v>
      </c>
      <c r="G473">
        <v>2</v>
      </c>
      <c r="I473" t="str">
        <f t="shared" si="13"/>
        <v>2ESAMadagascar2011StrategyF12</v>
      </c>
    </row>
    <row r="474" spans="1:9" x14ac:dyDescent="0.25">
      <c r="A474" t="s">
        <v>92</v>
      </c>
      <c r="B474" t="s">
        <v>32</v>
      </c>
      <c r="C474">
        <v>2011</v>
      </c>
      <c r="D474" t="s">
        <v>620</v>
      </c>
      <c r="E474">
        <v>0.75</v>
      </c>
      <c r="F474" t="s">
        <v>625</v>
      </c>
      <c r="G474">
        <v>2</v>
      </c>
      <c r="I474" t="str">
        <f t="shared" si="13"/>
        <v>2ESAMadagascar2011StrategyF14</v>
      </c>
    </row>
    <row r="475" spans="1:9" x14ac:dyDescent="0.25">
      <c r="A475" t="s">
        <v>92</v>
      </c>
      <c r="B475" t="s">
        <v>32</v>
      </c>
      <c r="C475">
        <v>2011</v>
      </c>
      <c r="D475" t="s">
        <v>620</v>
      </c>
      <c r="E475">
        <v>0.8</v>
      </c>
      <c r="F475" t="s">
        <v>626</v>
      </c>
      <c r="G475">
        <v>2</v>
      </c>
      <c r="I475" t="str">
        <f t="shared" si="13"/>
        <v>2ESAMadagascar2011StrategyF15</v>
      </c>
    </row>
    <row r="476" spans="1:9" x14ac:dyDescent="0.25">
      <c r="A476" t="s">
        <v>92</v>
      </c>
      <c r="B476" t="s">
        <v>32</v>
      </c>
      <c r="C476">
        <v>2011</v>
      </c>
      <c r="D476" t="s">
        <v>620</v>
      </c>
      <c r="E476">
        <v>0.75</v>
      </c>
      <c r="F476" t="s">
        <v>627</v>
      </c>
      <c r="G476">
        <v>2</v>
      </c>
      <c r="I476" t="str">
        <f t="shared" si="13"/>
        <v>2ESAMadagascar2011StrategyF16</v>
      </c>
    </row>
    <row r="477" spans="1:9" x14ac:dyDescent="0.25">
      <c r="A477" t="s">
        <v>92</v>
      </c>
      <c r="B477" t="s">
        <v>32</v>
      </c>
      <c r="C477">
        <v>2011</v>
      </c>
      <c r="D477" t="s">
        <v>620</v>
      </c>
      <c r="E477">
        <v>0.95</v>
      </c>
      <c r="F477" t="s">
        <v>628</v>
      </c>
      <c r="G477">
        <v>2</v>
      </c>
      <c r="I477" t="str">
        <f t="shared" si="13"/>
        <v>2ESAMadagascar2011StrategyF17</v>
      </c>
    </row>
    <row r="478" spans="1:9" x14ac:dyDescent="0.25">
      <c r="A478" t="s">
        <v>92</v>
      </c>
      <c r="B478" t="s">
        <v>32</v>
      </c>
      <c r="C478">
        <v>2011</v>
      </c>
      <c r="D478" t="s">
        <v>620</v>
      </c>
      <c r="E478">
        <v>0.75</v>
      </c>
      <c r="F478" t="s">
        <v>629</v>
      </c>
      <c r="G478">
        <v>2</v>
      </c>
      <c r="I478" t="str">
        <f t="shared" si="13"/>
        <v>2ESAMadagascar2011StrategyF18</v>
      </c>
    </row>
    <row r="479" spans="1:9" x14ac:dyDescent="0.25">
      <c r="A479" t="s">
        <v>92</v>
      </c>
      <c r="B479" t="s">
        <v>32</v>
      </c>
      <c r="C479">
        <v>2011</v>
      </c>
      <c r="D479" t="s">
        <v>620</v>
      </c>
      <c r="E479">
        <v>0.75</v>
      </c>
      <c r="F479" t="s">
        <v>630</v>
      </c>
      <c r="G479">
        <v>2</v>
      </c>
      <c r="I479" t="str">
        <f t="shared" si="13"/>
        <v>2ESAMadagascar2011StrategyF19</v>
      </c>
    </row>
    <row r="480" spans="1:9" x14ac:dyDescent="0.25">
      <c r="A480" t="s">
        <v>92</v>
      </c>
      <c r="B480" t="s">
        <v>32</v>
      </c>
      <c r="C480">
        <v>2011</v>
      </c>
      <c r="D480" t="s">
        <v>620</v>
      </c>
      <c r="E480">
        <v>1</v>
      </c>
      <c r="F480" t="s">
        <v>1014</v>
      </c>
      <c r="G480">
        <v>2</v>
      </c>
      <c r="I480" t="str">
        <f t="shared" si="13"/>
        <v>2ESAMadagascar2011StrategyF21</v>
      </c>
    </row>
    <row r="481" spans="1:9" x14ac:dyDescent="0.25">
      <c r="A481" t="s">
        <v>92</v>
      </c>
      <c r="B481" t="s">
        <v>32</v>
      </c>
      <c r="C481">
        <v>2011</v>
      </c>
      <c r="D481" t="s">
        <v>620</v>
      </c>
      <c r="E481">
        <v>0.8</v>
      </c>
      <c r="F481" t="s">
        <v>1044</v>
      </c>
      <c r="G481">
        <v>2</v>
      </c>
      <c r="I481" t="str">
        <f t="shared" si="13"/>
        <v>2ESAMadagascar2011StrategyF22</v>
      </c>
    </row>
    <row r="482" spans="1:9" x14ac:dyDescent="0.25">
      <c r="A482" t="s">
        <v>92</v>
      </c>
      <c r="B482" t="s">
        <v>32</v>
      </c>
      <c r="C482">
        <v>2011</v>
      </c>
      <c r="D482" t="s">
        <v>620</v>
      </c>
      <c r="E482">
        <v>0.75</v>
      </c>
      <c r="F482" t="s">
        <v>1045</v>
      </c>
      <c r="G482">
        <v>2</v>
      </c>
      <c r="I482" t="str">
        <f t="shared" si="13"/>
        <v>2ESAMadagascar2011StrategyF23</v>
      </c>
    </row>
    <row r="483" spans="1:9" x14ac:dyDescent="0.25">
      <c r="A483" t="s">
        <v>92</v>
      </c>
      <c r="B483" t="s">
        <v>32</v>
      </c>
      <c r="C483">
        <v>2011</v>
      </c>
      <c r="D483" t="s">
        <v>620</v>
      </c>
      <c r="E483">
        <v>0.55000000000000004</v>
      </c>
      <c r="F483" t="s">
        <v>1015</v>
      </c>
      <c r="G483">
        <v>2</v>
      </c>
      <c r="I483" t="str">
        <f t="shared" si="13"/>
        <v>2ESAMadagascar2011StrategyF24</v>
      </c>
    </row>
    <row r="484" spans="1:9" x14ac:dyDescent="0.25">
      <c r="A484" t="s">
        <v>92</v>
      </c>
      <c r="B484" t="s">
        <v>32</v>
      </c>
      <c r="C484">
        <v>2011</v>
      </c>
      <c r="D484" t="s">
        <v>620</v>
      </c>
      <c r="E484">
        <v>0.1</v>
      </c>
      <c r="F484" t="s">
        <v>1016</v>
      </c>
      <c r="G484">
        <v>2</v>
      </c>
      <c r="I484" t="str">
        <f t="shared" si="13"/>
        <v>2ESAMadagascar2011StrategyF25</v>
      </c>
    </row>
    <row r="485" spans="1:9" x14ac:dyDescent="0.25">
      <c r="A485" t="s">
        <v>92</v>
      </c>
      <c r="B485" t="s">
        <v>32</v>
      </c>
      <c r="C485">
        <v>2011</v>
      </c>
      <c r="D485" t="s">
        <v>620</v>
      </c>
      <c r="E485">
        <v>0.1</v>
      </c>
      <c r="F485" t="s">
        <v>1046</v>
      </c>
      <c r="G485">
        <v>2</v>
      </c>
      <c r="I485" t="str">
        <f t="shared" si="13"/>
        <v>2ESAMadagascar2011StrategyF26</v>
      </c>
    </row>
    <row r="486" spans="1:9" x14ac:dyDescent="0.25">
      <c r="A486" t="s">
        <v>92</v>
      </c>
      <c r="B486" t="s">
        <v>32</v>
      </c>
      <c r="C486">
        <v>2011</v>
      </c>
      <c r="D486" t="s">
        <v>620</v>
      </c>
      <c r="E486">
        <v>0.8</v>
      </c>
      <c r="F486" t="s">
        <v>1191</v>
      </c>
      <c r="G486">
        <v>2</v>
      </c>
      <c r="I486" t="str">
        <f t="shared" si="13"/>
        <v>2ESAMadagascar2011StrategyF28</v>
      </c>
    </row>
    <row r="487" spans="1:9" x14ac:dyDescent="0.25">
      <c r="A487" t="s">
        <v>92</v>
      </c>
      <c r="B487" t="s">
        <v>32</v>
      </c>
      <c r="C487">
        <v>2011</v>
      </c>
      <c r="D487" t="s">
        <v>620</v>
      </c>
      <c r="E487">
        <v>0.3</v>
      </c>
      <c r="F487" t="s">
        <v>1017</v>
      </c>
      <c r="G487">
        <v>2</v>
      </c>
      <c r="I487" t="str">
        <f t="shared" si="13"/>
        <v>2ESAMadagascar2011StrategyF29</v>
      </c>
    </row>
    <row r="488" spans="1:9" x14ac:dyDescent="0.25">
      <c r="A488" t="s">
        <v>92</v>
      </c>
      <c r="B488" t="s">
        <v>32</v>
      </c>
      <c r="C488">
        <v>2011</v>
      </c>
      <c r="D488" t="s">
        <v>620</v>
      </c>
      <c r="E488">
        <v>0.8</v>
      </c>
      <c r="F488" t="s">
        <v>1227</v>
      </c>
      <c r="G488">
        <v>2</v>
      </c>
      <c r="I488" t="str">
        <f t="shared" si="13"/>
        <v>2ESAMadagascar2011StrategyF30</v>
      </c>
    </row>
    <row r="489" spans="1:9" x14ac:dyDescent="0.25">
      <c r="A489" t="s">
        <v>92</v>
      </c>
      <c r="B489" t="s">
        <v>32</v>
      </c>
      <c r="C489">
        <v>2011</v>
      </c>
      <c r="D489" t="s">
        <v>620</v>
      </c>
      <c r="E489">
        <v>0.9</v>
      </c>
      <c r="F489" t="s">
        <v>1021</v>
      </c>
      <c r="G489">
        <v>2</v>
      </c>
      <c r="I489" t="str">
        <f t="shared" si="13"/>
        <v>2ESAMadagascar2011StrategyF31</v>
      </c>
    </row>
    <row r="490" spans="1:9" x14ac:dyDescent="0.25">
      <c r="A490" t="s">
        <v>92</v>
      </c>
      <c r="B490" t="s">
        <v>32</v>
      </c>
      <c r="C490">
        <v>2011</v>
      </c>
      <c r="D490" t="s">
        <v>620</v>
      </c>
      <c r="E490">
        <v>0.75</v>
      </c>
      <c r="F490" t="s">
        <v>1018</v>
      </c>
      <c r="G490">
        <v>2</v>
      </c>
      <c r="I490" t="str">
        <f t="shared" si="13"/>
        <v>2ESAMadagascar2011StrategyF32</v>
      </c>
    </row>
    <row r="491" spans="1:9" x14ac:dyDescent="0.25">
      <c r="A491" t="s">
        <v>92</v>
      </c>
      <c r="B491" t="s">
        <v>32</v>
      </c>
      <c r="C491">
        <v>2011</v>
      </c>
      <c r="D491" t="s">
        <v>620</v>
      </c>
      <c r="E491">
        <v>0.73</v>
      </c>
      <c r="F491" t="s">
        <v>1019</v>
      </c>
      <c r="G491">
        <v>2</v>
      </c>
      <c r="I491" t="str">
        <f t="shared" si="13"/>
        <v>2ESAMadagascar2011StrategyF33</v>
      </c>
    </row>
    <row r="492" spans="1:9" x14ac:dyDescent="0.25">
      <c r="A492" t="s">
        <v>92</v>
      </c>
      <c r="B492" t="s">
        <v>32</v>
      </c>
      <c r="C492">
        <v>2011</v>
      </c>
      <c r="D492" t="s">
        <v>620</v>
      </c>
      <c r="E492">
        <v>0.73</v>
      </c>
      <c r="F492" t="s">
        <v>1020</v>
      </c>
      <c r="G492">
        <v>2</v>
      </c>
      <c r="I492" t="str">
        <f t="shared" si="13"/>
        <v>2ESAMadagascar2011StrategyF34</v>
      </c>
    </row>
    <row r="493" spans="1:9" x14ac:dyDescent="0.25">
      <c r="A493" t="s">
        <v>92</v>
      </c>
      <c r="B493" t="s">
        <v>32</v>
      </c>
      <c r="C493">
        <v>2011</v>
      </c>
      <c r="D493" t="s">
        <v>622</v>
      </c>
      <c r="E493">
        <v>3</v>
      </c>
      <c r="F493" t="s">
        <v>623</v>
      </c>
      <c r="G493">
        <v>2</v>
      </c>
      <c r="I493" t="str">
        <f t="shared" si="13"/>
        <v>2ESAMadagascar2011QuantitiesH2</v>
      </c>
    </row>
    <row r="494" spans="1:9" x14ac:dyDescent="0.25">
      <c r="A494" t="s">
        <v>92</v>
      </c>
      <c r="B494" t="s">
        <v>32</v>
      </c>
      <c r="C494">
        <v>2011</v>
      </c>
      <c r="D494" t="s">
        <v>622</v>
      </c>
      <c r="E494">
        <v>2013</v>
      </c>
      <c r="F494" t="s">
        <v>624</v>
      </c>
      <c r="G494">
        <v>2</v>
      </c>
      <c r="I494" t="str">
        <f t="shared" si="13"/>
        <v>2ESAMadagascar2011QuantitiesF4</v>
      </c>
    </row>
    <row r="495" spans="1:9" x14ac:dyDescent="0.25">
      <c r="A495" t="s">
        <v>92</v>
      </c>
      <c r="B495" t="s">
        <v>32</v>
      </c>
      <c r="C495">
        <v>2011</v>
      </c>
      <c r="D495" t="s">
        <v>622</v>
      </c>
      <c r="F495" t="s">
        <v>985</v>
      </c>
      <c r="G495">
        <v>2</v>
      </c>
      <c r="I495" t="str">
        <f t="shared" si="13"/>
        <v>2ESAMadagascar2011QuantitiesG39</v>
      </c>
    </row>
    <row r="496" spans="1:9" x14ac:dyDescent="0.25">
      <c r="A496" t="s">
        <v>92</v>
      </c>
      <c r="B496" t="s">
        <v>32</v>
      </c>
      <c r="C496">
        <v>2011</v>
      </c>
      <c r="D496" t="s">
        <v>622</v>
      </c>
      <c r="E496">
        <v>44.3</v>
      </c>
      <c r="F496" t="s">
        <v>1065</v>
      </c>
      <c r="G496">
        <v>2</v>
      </c>
      <c r="I496" t="str">
        <f t="shared" si="13"/>
        <v>2ESAMadagascar2011QuantitiesF51</v>
      </c>
    </row>
    <row r="497" spans="1:9" x14ac:dyDescent="0.25">
      <c r="A497" t="s">
        <v>92</v>
      </c>
      <c r="B497" t="s">
        <v>32</v>
      </c>
      <c r="C497">
        <v>2011</v>
      </c>
      <c r="D497" t="s">
        <v>622</v>
      </c>
      <c r="E497">
        <v>46.1</v>
      </c>
      <c r="F497" t="s">
        <v>1066</v>
      </c>
      <c r="G497">
        <v>2</v>
      </c>
      <c r="I497" t="str">
        <f t="shared" si="13"/>
        <v>2ESAMadagascar2011QuantitiesG51</v>
      </c>
    </row>
    <row r="498" spans="1:9" x14ac:dyDescent="0.25">
      <c r="A498" t="s">
        <v>92</v>
      </c>
      <c r="B498" t="s">
        <v>32</v>
      </c>
      <c r="C498">
        <v>2011</v>
      </c>
      <c r="D498" t="s">
        <v>622</v>
      </c>
      <c r="E498">
        <v>33.15</v>
      </c>
      <c r="F498" t="s">
        <v>1067</v>
      </c>
      <c r="G498">
        <v>2</v>
      </c>
      <c r="I498" t="str">
        <f t="shared" si="13"/>
        <v>2ESAMadagascar2011QuantitiesH51</v>
      </c>
    </row>
    <row r="499" spans="1:9" x14ac:dyDescent="0.25">
      <c r="A499" t="s">
        <v>92</v>
      </c>
      <c r="B499" t="s">
        <v>32</v>
      </c>
      <c r="C499">
        <v>2011</v>
      </c>
      <c r="D499" t="s">
        <v>622</v>
      </c>
      <c r="E499">
        <v>23</v>
      </c>
      <c r="F499" t="s">
        <v>1022</v>
      </c>
      <c r="G499">
        <v>2</v>
      </c>
      <c r="I499" t="str">
        <f t="shared" ref="I499:I534" si="14">G499&amp;A499&amp;B499&amp;C499&amp;D499&amp;F499</f>
        <v>2ESAMadagascar2011QuantitiesF58</v>
      </c>
    </row>
    <row r="500" spans="1:9" x14ac:dyDescent="0.25">
      <c r="A500" t="s">
        <v>92</v>
      </c>
      <c r="B500" t="s">
        <v>32</v>
      </c>
      <c r="C500">
        <v>2011</v>
      </c>
      <c r="D500" t="s">
        <v>622</v>
      </c>
      <c r="E500">
        <v>26</v>
      </c>
      <c r="F500" t="s">
        <v>1023</v>
      </c>
      <c r="G500">
        <v>2</v>
      </c>
      <c r="I500" t="str">
        <f t="shared" si="14"/>
        <v>2ESAMadagascar2011QuantitiesG58</v>
      </c>
    </row>
    <row r="501" spans="1:9" x14ac:dyDescent="0.25">
      <c r="A501" t="s">
        <v>92</v>
      </c>
      <c r="B501" t="s">
        <v>32</v>
      </c>
      <c r="C501">
        <v>2011</v>
      </c>
      <c r="D501" t="s">
        <v>622</v>
      </c>
      <c r="E501">
        <v>20</v>
      </c>
      <c r="F501" t="s">
        <v>1024</v>
      </c>
      <c r="G501">
        <v>2</v>
      </c>
      <c r="I501" t="str">
        <f t="shared" si="14"/>
        <v>2ESAMadagascar2011QuantitiesH58</v>
      </c>
    </row>
    <row r="502" spans="1:9" x14ac:dyDescent="0.25">
      <c r="A502" t="s">
        <v>92</v>
      </c>
      <c r="B502" t="s">
        <v>32</v>
      </c>
      <c r="C502">
        <v>2011</v>
      </c>
      <c r="D502" t="s">
        <v>622</v>
      </c>
      <c r="E502">
        <v>163</v>
      </c>
      <c r="F502" t="s">
        <v>1074</v>
      </c>
      <c r="G502">
        <v>2</v>
      </c>
      <c r="I502" t="str">
        <f t="shared" si="14"/>
        <v>2ESAMadagascar2011QuantitiesF66</v>
      </c>
    </row>
    <row r="503" spans="1:9" x14ac:dyDescent="0.25">
      <c r="A503" t="s">
        <v>92</v>
      </c>
      <c r="B503" t="s">
        <v>32</v>
      </c>
      <c r="C503">
        <v>2011</v>
      </c>
      <c r="D503" t="s">
        <v>622</v>
      </c>
      <c r="E503">
        <v>116.1</v>
      </c>
      <c r="F503" t="s">
        <v>1075</v>
      </c>
      <c r="G503">
        <v>2</v>
      </c>
      <c r="I503" t="str">
        <f t="shared" si="14"/>
        <v>2ESAMadagascar2011QuantitiesG66</v>
      </c>
    </row>
    <row r="504" spans="1:9" x14ac:dyDescent="0.25">
      <c r="A504" t="s">
        <v>92</v>
      </c>
      <c r="B504" t="s">
        <v>32</v>
      </c>
      <c r="C504">
        <v>2011</v>
      </c>
      <c r="D504" t="s">
        <v>622</v>
      </c>
      <c r="E504">
        <v>90.5</v>
      </c>
      <c r="F504" t="s">
        <v>1076</v>
      </c>
      <c r="G504">
        <v>2</v>
      </c>
      <c r="I504" t="str">
        <f t="shared" si="14"/>
        <v>2ESAMadagascar2011QuantitiesH66</v>
      </c>
    </row>
    <row r="505" spans="1:9" x14ac:dyDescent="0.25">
      <c r="A505" t="s">
        <v>92</v>
      </c>
      <c r="B505" t="s">
        <v>32</v>
      </c>
      <c r="C505">
        <v>2011</v>
      </c>
      <c r="D505" t="s">
        <v>622</v>
      </c>
      <c r="E505">
        <v>769</v>
      </c>
      <c r="F505" t="s">
        <v>1080</v>
      </c>
      <c r="G505">
        <v>2</v>
      </c>
      <c r="I505" t="str">
        <f t="shared" si="14"/>
        <v>2ESAMadagascar2011QuantitiesF68</v>
      </c>
    </row>
    <row r="506" spans="1:9" x14ac:dyDescent="0.25">
      <c r="A506" t="s">
        <v>92</v>
      </c>
      <c r="B506" t="s">
        <v>32</v>
      </c>
      <c r="C506">
        <v>2011</v>
      </c>
      <c r="D506" t="s">
        <v>622</v>
      </c>
      <c r="E506">
        <v>551</v>
      </c>
      <c r="F506" t="s">
        <v>1081</v>
      </c>
      <c r="G506">
        <v>2</v>
      </c>
      <c r="I506" t="str">
        <f t="shared" si="14"/>
        <v>2ESAMadagascar2011QuantitiesG68</v>
      </c>
    </row>
    <row r="507" spans="1:9" x14ac:dyDescent="0.25">
      <c r="A507" t="s">
        <v>92</v>
      </c>
      <c r="B507" t="s">
        <v>32</v>
      </c>
      <c r="C507">
        <v>2011</v>
      </c>
      <c r="D507" t="s">
        <v>622</v>
      </c>
      <c r="E507">
        <v>428.4</v>
      </c>
      <c r="F507" t="s">
        <v>1082</v>
      </c>
      <c r="G507">
        <v>2</v>
      </c>
      <c r="I507" t="str">
        <f t="shared" si="14"/>
        <v>2ESAMadagascar2011QuantitiesH68</v>
      </c>
    </row>
    <row r="508" spans="1:9" x14ac:dyDescent="0.25">
      <c r="A508" t="s">
        <v>92</v>
      </c>
      <c r="B508" t="s">
        <v>32</v>
      </c>
      <c r="C508">
        <v>2011</v>
      </c>
      <c r="D508" t="s">
        <v>622</v>
      </c>
      <c r="E508">
        <v>424.3</v>
      </c>
      <c r="F508" t="s">
        <v>1086</v>
      </c>
      <c r="G508">
        <v>2</v>
      </c>
      <c r="I508" t="str">
        <f t="shared" si="14"/>
        <v>2ESAMadagascar2011QuantitiesF76</v>
      </c>
    </row>
    <row r="509" spans="1:9" x14ac:dyDescent="0.25">
      <c r="A509" t="s">
        <v>92</v>
      </c>
      <c r="B509" t="s">
        <v>32</v>
      </c>
      <c r="C509">
        <v>2011</v>
      </c>
      <c r="D509" t="s">
        <v>622</v>
      </c>
      <c r="E509">
        <v>295.39999999999998</v>
      </c>
      <c r="F509" t="s">
        <v>1087</v>
      </c>
      <c r="G509">
        <v>2</v>
      </c>
      <c r="I509" t="str">
        <f t="shared" si="14"/>
        <v>2ESAMadagascar2011QuantitiesG76</v>
      </c>
    </row>
    <row r="510" spans="1:9" x14ac:dyDescent="0.25">
      <c r="A510" t="s">
        <v>92</v>
      </c>
      <c r="B510" t="s">
        <v>32</v>
      </c>
      <c r="C510">
        <v>2011</v>
      </c>
      <c r="D510" t="s">
        <v>622</v>
      </c>
      <c r="E510">
        <v>227</v>
      </c>
      <c r="F510" t="s">
        <v>1088</v>
      </c>
      <c r="G510">
        <v>2</v>
      </c>
      <c r="I510" t="str">
        <f t="shared" si="14"/>
        <v>2ESAMadagascar2011QuantitiesH76</v>
      </c>
    </row>
    <row r="511" spans="1:9" x14ac:dyDescent="0.25">
      <c r="A511" t="s">
        <v>92</v>
      </c>
      <c r="B511" t="s">
        <v>32</v>
      </c>
      <c r="C511">
        <v>2011</v>
      </c>
      <c r="D511" t="s">
        <v>621</v>
      </c>
      <c r="E511">
        <v>25000</v>
      </c>
      <c r="F511" t="s">
        <v>1228</v>
      </c>
      <c r="G511">
        <v>2</v>
      </c>
      <c r="I511" t="str">
        <f t="shared" si="14"/>
        <v>2ESAMadagascar2011OutputsD8</v>
      </c>
    </row>
    <row r="512" spans="1:9" x14ac:dyDescent="0.25">
      <c r="A512" t="s">
        <v>92</v>
      </c>
      <c r="B512" t="s">
        <v>32</v>
      </c>
      <c r="C512">
        <v>2011</v>
      </c>
      <c r="D512" t="s">
        <v>621</v>
      </c>
      <c r="E512">
        <v>200000</v>
      </c>
      <c r="F512" t="s">
        <v>1229</v>
      </c>
      <c r="G512">
        <v>2</v>
      </c>
      <c r="I512" t="str">
        <f t="shared" si="14"/>
        <v>2ESAMadagascar2011OutputsE8</v>
      </c>
    </row>
    <row r="513" spans="1:9" x14ac:dyDescent="0.25">
      <c r="A513" t="s">
        <v>92</v>
      </c>
      <c r="B513" t="s">
        <v>32</v>
      </c>
      <c r="C513">
        <v>2011</v>
      </c>
      <c r="D513" t="s">
        <v>621</v>
      </c>
      <c r="E513">
        <v>240000</v>
      </c>
      <c r="F513" t="s">
        <v>1041</v>
      </c>
      <c r="G513">
        <v>2</v>
      </c>
      <c r="I513" t="str">
        <f t="shared" si="14"/>
        <v>2ESAMadagascar2011OutputsF8</v>
      </c>
    </row>
    <row r="514" spans="1:9" x14ac:dyDescent="0.25">
      <c r="A514" t="s">
        <v>92</v>
      </c>
      <c r="B514" t="s">
        <v>32</v>
      </c>
      <c r="C514">
        <v>2011</v>
      </c>
      <c r="D514" t="s">
        <v>621</v>
      </c>
      <c r="E514">
        <v>310694</v>
      </c>
      <c r="F514" t="s">
        <v>1230</v>
      </c>
      <c r="G514">
        <v>2</v>
      </c>
      <c r="I514" t="str">
        <f t="shared" si="14"/>
        <v>2ESAMadagascar2011OutputsD9</v>
      </c>
    </row>
    <row r="515" spans="1:9" x14ac:dyDescent="0.25">
      <c r="A515" t="s">
        <v>92</v>
      </c>
      <c r="B515" t="s">
        <v>32</v>
      </c>
      <c r="C515">
        <v>2011</v>
      </c>
      <c r="D515" t="s">
        <v>621</v>
      </c>
      <c r="E515">
        <v>319394</v>
      </c>
      <c r="F515" t="s">
        <v>1231</v>
      </c>
      <c r="G515">
        <v>2</v>
      </c>
      <c r="I515" t="str">
        <f t="shared" si="14"/>
        <v>2ESAMadagascar2011OutputsE9</v>
      </c>
    </row>
    <row r="516" spans="1:9" x14ac:dyDescent="0.25">
      <c r="A516" t="s">
        <v>92</v>
      </c>
      <c r="B516" t="s">
        <v>32</v>
      </c>
      <c r="C516">
        <v>2011</v>
      </c>
      <c r="D516" t="s">
        <v>621</v>
      </c>
      <c r="E516">
        <v>749019</v>
      </c>
      <c r="F516" t="s">
        <v>1042</v>
      </c>
      <c r="G516">
        <v>2</v>
      </c>
      <c r="I516" t="str">
        <f t="shared" si="14"/>
        <v>2ESAMadagascar2011OutputsF9</v>
      </c>
    </row>
    <row r="517" spans="1:9" x14ac:dyDescent="0.25">
      <c r="A517" t="s">
        <v>92</v>
      </c>
      <c r="B517" t="s">
        <v>32</v>
      </c>
      <c r="C517">
        <v>2011</v>
      </c>
      <c r="D517" t="s">
        <v>621</v>
      </c>
      <c r="E517">
        <v>2452400</v>
      </c>
      <c r="F517" t="s">
        <v>963</v>
      </c>
      <c r="G517">
        <v>2</v>
      </c>
      <c r="I517" t="str">
        <f t="shared" si="14"/>
        <v>2ESAMadagascar2011OutputsD11</v>
      </c>
    </row>
    <row r="518" spans="1:9" x14ac:dyDescent="0.25">
      <c r="A518" t="s">
        <v>92</v>
      </c>
      <c r="B518" t="s">
        <v>32</v>
      </c>
      <c r="C518">
        <v>2011</v>
      </c>
      <c r="D518" t="s">
        <v>621</v>
      </c>
      <c r="E518">
        <v>3520000</v>
      </c>
      <c r="F518" t="s">
        <v>964</v>
      </c>
      <c r="G518">
        <v>2</v>
      </c>
      <c r="I518" t="str">
        <f t="shared" si="14"/>
        <v>2ESAMadagascar2011OutputsE11</v>
      </c>
    </row>
    <row r="519" spans="1:9" x14ac:dyDescent="0.25">
      <c r="A519" t="s">
        <v>92</v>
      </c>
      <c r="B519" t="s">
        <v>32</v>
      </c>
      <c r="C519">
        <v>2011</v>
      </c>
      <c r="D519" t="s">
        <v>621</v>
      </c>
      <c r="E519">
        <v>800000</v>
      </c>
      <c r="F519" t="s">
        <v>1028</v>
      </c>
      <c r="G519">
        <v>2</v>
      </c>
      <c r="I519" t="str">
        <f t="shared" si="14"/>
        <v>2ESAMadagascar2011OutputsD12</v>
      </c>
    </row>
    <row r="520" spans="1:9" x14ac:dyDescent="0.25">
      <c r="A520" t="s">
        <v>92</v>
      </c>
      <c r="B520" t="s">
        <v>32</v>
      </c>
      <c r="C520">
        <v>2011</v>
      </c>
      <c r="D520" t="s">
        <v>621</v>
      </c>
      <c r="E520">
        <v>800000</v>
      </c>
      <c r="F520" t="s">
        <v>1029</v>
      </c>
      <c r="G520">
        <v>2</v>
      </c>
      <c r="I520" t="str">
        <f t="shared" si="14"/>
        <v>2ESAMadagascar2011OutputsE12</v>
      </c>
    </row>
    <row r="521" spans="1:9" x14ac:dyDescent="0.25">
      <c r="A521" t="s">
        <v>92</v>
      </c>
      <c r="B521" t="s">
        <v>32</v>
      </c>
      <c r="C521">
        <v>2011</v>
      </c>
      <c r="D521" t="s">
        <v>621</v>
      </c>
      <c r="E521">
        <v>750000</v>
      </c>
      <c r="F521" t="s">
        <v>1232</v>
      </c>
      <c r="G521">
        <v>2</v>
      </c>
      <c r="I521" t="str">
        <f t="shared" si="14"/>
        <v>2ESAMadagascar2011OutputsD22</v>
      </c>
    </row>
    <row r="522" spans="1:9" x14ac:dyDescent="0.25">
      <c r="A522" t="s">
        <v>92</v>
      </c>
      <c r="B522" t="s">
        <v>32</v>
      </c>
      <c r="C522">
        <v>2011</v>
      </c>
      <c r="D522" t="s">
        <v>621</v>
      </c>
      <c r="E522">
        <v>500000</v>
      </c>
      <c r="F522" t="s">
        <v>1233</v>
      </c>
      <c r="G522">
        <v>2</v>
      </c>
      <c r="I522" t="str">
        <f t="shared" si="14"/>
        <v>2ESAMadagascar2011OutputsE22</v>
      </c>
    </row>
    <row r="523" spans="1:9" x14ac:dyDescent="0.25">
      <c r="A523" t="s">
        <v>92</v>
      </c>
      <c r="B523" t="s">
        <v>32</v>
      </c>
      <c r="C523">
        <v>2011</v>
      </c>
      <c r="D523" t="s">
        <v>621</v>
      </c>
      <c r="E523">
        <v>514000</v>
      </c>
      <c r="F523" t="s">
        <v>1044</v>
      </c>
      <c r="G523">
        <v>2</v>
      </c>
      <c r="I523" t="str">
        <f t="shared" si="14"/>
        <v>2ESAMadagascar2011OutputsF22</v>
      </c>
    </row>
    <row r="524" spans="1:9" x14ac:dyDescent="0.25">
      <c r="A524" t="s">
        <v>92</v>
      </c>
      <c r="B524" t="s">
        <v>32</v>
      </c>
      <c r="C524">
        <v>2011</v>
      </c>
      <c r="D524" t="s">
        <v>621</v>
      </c>
      <c r="E524">
        <v>671175</v>
      </c>
      <c r="F524" t="s">
        <v>1033</v>
      </c>
      <c r="G524">
        <v>2</v>
      </c>
      <c r="I524" t="str">
        <f t="shared" si="14"/>
        <v>2ESAMadagascar2011OutputsD25</v>
      </c>
    </row>
    <row r="525" spans="1:9" x14ac:dyDescent="0.25">
      <c r="A525" t="s">
        <v>92</v>
      </c>
      <c r="B525" t="s">
        <v>32</v>
      </c>
      <c r="C525">
        <v>2011</v>
      </c>
      <c r="D525" t="s">
        <v>621</v>
      </c>
      <c r="E525">
        <v>73963</v>
      </c>
      <c r="F525" t="s">
        <v>1112</v>
      </c>
      <c r="G525">
        <v>2</v>
      </c>
      <c r="I525" t="str">
        <f t="shared" si="14"/>
        <v>2ESAMadagascar2011OutputsD35</v>
      </c>
    </row>
    <row r="526" spans="1:9" x14ac:dyDescent="0.25">
      <c r="A526" t="s">
        <v>92</v>
      </c>
      <c r="B526" t="s">
        <v>32</v>
      </c>
      <c r="C526">
        <v>2011</v>
      </c>
      <c r="D526" t="s">
        <v>621</v>
      </c>
      <c r="E526">
        <v>75412</v>
      </c>
      <c r="F526" t="s">
        <v>1113</v>
      </c>
      <c r="G526">
        <v>2</v>
      </c>
      <c r="I526" t="str">
        <f t="shared" si="14"/>
        <v>2ESAMadagascar2011OutputsE35</v>
      </c>
    </row>
    <row r="527" spans="1:9" x14ac:dyDescent="0.25">
      <c r="A527" t="s">
        <v>92</v>
      </c>
      <c r="B527" t="s">
        <v>32</v>
      </c>
      <c r="C527">
        <v>2011</v>
      </c>
      <c r="D527" t="s">
        <v>621</v>
      </c>
      <c r="E527">
        <v>77510</v>
      </c>
      <c r="F527" t="s">
        <v>1114</v>
      </c>
      <c r="G527">
        <v>2</v>
      </c>
      <c r="I527" t="str">
        <f t="shared" si="14"/>
        <v>2ESAMadagascar2011OutputsF35</v>
      </c>
    </row>
    <row r="528" spans="1:9" x14ac:dyDescent="0.25">
      <c r="A528" t="s">
        <v>92</v>
      </c>
      <c r="B528" t="s">
        <v>32</v>
      </c>
      <c r="C528">
        <v>2011</v>
      </c>
      <c r="D528" t="s">
        <v>621</v>
      </c>
      <c r="E528">
        <v>11500</v>
      </c>
      <c r="F528" t="s">
        <v>982</v>
      </c>
      <c r="G528">
        <v>2</v>
      </c>
      <c r="I528" t="str">
        <f t="shared" si="14"/>
        <v>2ESAMadagascar2011OutputsD39</v>
      </c>
    </row>
    <row r="529" spans="1:9" x14ac:dyDescent="0.25">
      <c r="A529" t="s">
        <v>92</v>
      </c>
      <c r="B529" t="s">
        <v>32</v>
      </c>
      <c r="C529">
        <v>2011</v>
      </c>
      <c r="D529" t="s">
        <v>621</v>
      </c>
      <c r="E529">
        <v>11500</v>
      </c>
      <c r="F529" t="s">
        <v>983</v>
      </c>
      <c r="G529">
        <v>2</v>
      </c>
      <c r="I529" t="str">
        <f t="shared" si="14"/>
        <v>2ESAMadagascar2011OutputsE39</v>
      </c>
    </row>
    <row r="530" spans="1:9" x14ac:dyDescent="0.25">
      <c r="A530" t="s">
        <v>92</v>
      </c>
      <c r="B530" t="s">
        <v>32</v>
      </c>
      <c r="C530">
        <v>2011</v>
      </c>
      <c r="D530" t="s">
        <v>621</v>
      </c>
      <c r="E530">
        <v>11500</v>
      </c>
      <c r="F530" t="s">
        <v>984</v>
      </c>
      <c r="G530">
        <v>2</v>
      </c>
      <c r="I530" t="str">
        <f t="shared" si="14"/>
        <v>2ESAMadagascar2011OutputsF39</v>
      </c>
    </row>
    <row r="531" spans="1:9" x14ac:dyDescent="0.25">
      <c r="A531" t="s">
        <v>92</v>
      </c>
      <c r="B531" t="s">
        <v>32</v>
      </c>
      <c r="C531">
        <v>2011</v>
      </c>
      <c r="D531" t="s">
        <v>621</v>
      </c>
      <c r="E531">
        <v>4925</v>
      </c>
      <c r="F531" t="s">
        <v>1135</v>
      </c>
      <c r="G531">
        <v>2</v>
      </c>
      <c r="I531" t="str">
        <f t="shared" si="14"/>
        <v>2ESAMadagascar2011OutputsD63</v>
      </c>
    </row>
    <row r="532" spans="1:9" x14ac:dyDescent="0.25">
      <c r="A532" t="s">
        <v>92</v>
      </c>
      <c r="B532" t="s">
        <v>32</v>
      </c>
      <c r="C532">
        <v>2011</v>
      </c>
      <c r="D532" t="s">
        <v>621</v>
      </c>
      <c r="E532" s="394">
        <v>3282208.25</v>
      </c>
      <c r="F532" t="s">
        <v>936</v>
      </c>
      <c r="G532">
        <v>2</v>
      </c>
      <c r="I532" t="str">
        <f t="shared" si="14"/>
        <v>2ESAMadagascar2011OutputsD130</v>
      </c>
    </row>
    <row r="533" spans="1:9" x14ac:dyDescent="0.25">
      <c r="A533" t="s">
        <v>92</v>
      </c>
      <c r="B533" t="s">
        <v>32</v>
      </c>
      <c r="C533">
        <v>2011</v>
      </c>
      <c r="D533" t="s">
        <v>621</v>
      </c>
      <c r="E533" s="394">
        <v>3205350</v>
      </c>
      <c r="F533" t="s">
        <v>937</v>
      </c>
      <c r="G533">
        <v>2</v>
      </c>
      <c r="I533" t="str">
        <f t="shared" si="14"/>
        <v>2ESAMadagascar2011OutputsE130</v>
      </c>
    </row>
    <row r="534" spans="1:9" x14ac:dyDescent="0.25">
      <c r="A534" t="s">
        <v>92</v>
      </c>
      <c r="B534" t="s">
        <v>32</v>
      </c>
      <c r="C534">
        <v>2011</v>
      </c>
      <c r="D534" t="s">
        <v>621</v>
      </c>
      <c r="E534" s="394">
        <v>51750</v>
      </c>
      <c r="F534" t="s">
        <v>938</v>
      </c>
      <c r="G534">
        <v>2</v>
      </c>
      <c r="I534" t="str">
        <f t="shared" si="14"/>
        <v>2ESAMadagascar2011OutputsF130</v>
      </c>
    </row>
    <row r="535" spans="1:9" x14ac:dyDescent="0.25">
      <c r="A535" t="s">
        <v>33</v>
      </c>
      <c r="B535" t="s">
        <v>33</v>
      </c>
      <c r="C535">
        <v>2012</v>
      </c>
      <c r="D535" t="s">
        <v>620</v>
      </c>
      <c r="F535" t="s">
        <v>961</v>
      </c>
      <c r="G535">
        <v>1</v>
      </c>
      <c r="I535" t="str">
        <f t="shared" ref="I535:I566" si="15">G535&amp;A535&amp;B535&amp;C535&amp;D535&amp;F535</f>
        <v>1MalawiMalawi2012StrategyF5</v>
      </c>
    </row>
    <row r="536" spans="1:9" x14ac:dyDescent="0.25">
      <c r="A536" t="s">
        <v>33</v>
      </c>
      <c r="B536" t="s">
        <v>33</v>
      </c>
      <c r="C536">
        <v>2012</v>
      </c>
      <c r="D536" t="s">
        <v>620</v>
      </c>
      <c r="E536">
        <v>0.8</v>
      </c>
      <c r="F536" t="s">
        <v>1012</v>
      </c>
      <c r="G536">
        <v>1</v>
      </c>
      <c r="I536" t="str">
        <f t="shared" si="15"/>
        <v>1MalawiMalawi2012StrategyF7</v>
      </c>
    </row>
    <row r="537" spans="1:9" x14ac:dyDescent="0.25">
      <c r="A537" t="s">
        <v>33</v>
      </c>
      <c r="B537" t="s">
        <v>33</v>
      </c>
      <c r="C537">
        <v>2012</v>
      </c>
      <c r="D537" t="s">
        <v>620</v>
      </c>
      <c r="E537">
        <v>0.5</v>
      </c>
      <c r="F537" t="s">
        <v>1042</v>
      </c>
      <c r="G537">
        <v>1</v>
      </c>
      <c r="I537" t="str">
        <f t="shared" si="15"/>
        <v>1MalawiMalawi2012StrategyF9</v>
      </c>
    </row>
    <row r="538" spans="1:9" x14ac:dyDescent="0.25">
      <c r="A538" t="s">
        <v>33</v>
      </c>
      <c r="B538" t="s">
        <v>33</v>
      </c>
      <c r="C538">
        <v>2012</v>
      </c>
      <c r="D538" t="s">
        <v>620</v>
      </c>
      <c r="E538">
        <v>0.8</v>
      </c>
      <c r="F538" t="s">
        <v>1013</v>
      </c>
      <c r="G538">
        <v>1</v>
      </c>
      <c r="I538" t="str">
        <f t="shared" si="15"/>
        <v>1MalawiMalawi2012StrategyF12</v>
      </c>
    </row>
    <row r="539" spans="1:9" x14ac:dyDescent="0.25">
      <c r="A539" t="s">
        <v>33</v>
      </c>
      <c r="B539" t="s">
        <v>33</v>
      </c>
      <c r="C539">
        <v>2012</v>
      </c>
      <c r="D539" t="s">
        <v>620</v>
      </c>
      <c r="E539">
        <v>0.8</v>
      </c>
      <c r="F539" t="s">
        <v>625</v>
      </c>
      <c r="G539">
        <v>1</v>
      </c>
      <c r="I539" t="str">
        <f t="shared" si="15"/>
        <v>1MalawiMalawi2012StrategyF14</v>
      </c>
    </row>
    <row r="540" spans="1:9" x14ac:dyDescent="0.25">
      <c r="A540" t="s">
        <v>33</v>
      </c>
      <c r="B540" t="s">
        <v>33</v>
      </c>
      <c r="C540">
        <v>2012</v>
      </c>
      <c r="D540" t="s">
        <v>620</v>
      </c>
      <c r="E540">
        <v>0.8</v>
      </c>
      <c r="F540" t="s">
        <v>628</v>
      </c>
      <c r="G540">
        <v>1</v>
      </c>
      <c r="I540" t="str">
        <f t="shared" si="15"/>
        <v>1MalawiMalawi2012StrategyF17</v>
      </c>
    </row>
    <row r="541" spans="1:9" x14ac:dyDescent="0.25">
      <c r="A541" t="s">
        <v>33</v>
      </c>
      <c r="B541" t="s">
        <v>33</v>
      </c>
      <c r="C541">
        <v>2012</v>
      </c>
      <c r="D541" t="s">
        <v>620</v>
      </c>
      <c r="E541">
        <v>0.8</v>
      </c>
      <c r="F541" t="s">
        <v>629</v>
      </c>
      <c r="G541">
        <v>1</v>
      </c>
      <c r="I541" t="str">
        <f t="shared" si="15"/>
        <v>1MalawiMalawi2012StrategyF18</v>
      </c>
    </row>
    <row r="542" spans="1:9" x14ac:dyDescent="0.25">
      <c r="A542" t="s">
        <v>33</v>
      </c>
      <c r="B542" t="s">
        <v>33</v>
      </c>
      <c r="C542">
        <v>2012</v>
      </c>
      <c r="D542" t="s">
        <v>620</v>
      </c>
      <c r="E542">
        <v>0.8</v>
      </c>
      <c r="F542" t="s">
        <v>630</v>
      </c>
      <c r="G542">
        <v>1</v>
      </c>
      <c r="I542" t="str">
        <f t="shared" si="15"/>
        <v>1MalawiMalawi2012StrategyF19</v>
      </c>
    </row>
    <row r="543" spans="1:9" x14ac:dyDescent="0.25">
      <c r="A543" t="s">
        <v>33</v>
      </c>
      <c r="B543" t="s">
        <v>33</v>
      </c>
      <c r="C543">
        <v>2012</v>
      </c>
      <c r="D543" t="s">
        <v>620</v>
      </c>
      <c r="E543">
        <v>0.8</v>
      </c>
      <c r="F543" t="s">
        <v>1014</v>
      </c>
      <c r="G543">
        <v>1</v>
      </c>
      <c r="I543" t="str">
        <f t="shared" si="15"/>
        <v>1MalawiMalawi2012StrategyF21</v>
      </c>
    </row>
    <row r="544" spans="1:9" x14ac:dyDescent="0.25">
      <c r="A544" t="s">
        <v>33</v>
      </c>
      <c r="B544" t="s">
        <v>33</v>
      </c>
      <c r="C544">
        <v>2012</v>
      </c>
      <c r="D544" t="s">
        <v>620</v>
      </c>
      <c r="E544">
        <v>0.8</v>
      </c>
      <c r="F544" t="s">
        <v>1015</v>
      </c>
      <c r="G544">
        <v>1</v>
      </c>
      <c r="I544" t="str">
        <f t="shared" si="15"/>
        <v>1MalawiMalawi2012StrategyF24</v>
      </c>
    </row>
    <row r="545" spans="1:9" x14ac:dyDescent="0.25">
      <c r="A545" t="s">
        <v>33</v>
      </c>
      <c r="B545" t="s">
        <v>33</v>
      </c>
      <c r="C545">
        <v>2012</v>
      </c>
      <c r="D545" t="s">
        <v>620</v>
      </c>
      <c r="E545">
        <v>0.8</v>
      </c>
      <c r="F545" t="s">
        <v>1016</v>
      </c>
      <c r="G545">
        <v>1</v>
      </c>
      <c r="I545" t="str">
        <f t="shared" si="15"/>
        <v>1MalawiMalawi2012StrategyF25</v>
      </c>
    </row>
    <row r="546" spans="1:9" x14ac:dyDescent="0.25">
      <c r="A546" t="s">
        <v>33</v>
      </c>
      <c r="B546" t="s">
        <v>33</v>
      </c>
      <c r="C546">
        <v>2012</v>
      </c>
      <c r="D546" t="s">
        <v>620</v>
      </c>
      <c r="E546">
        <v>0.8</v>
      </c>
      <c r="F546" t="s">
        <v>1046</v>
      </c>
      <c r="G546">
        <v>1</v>
      </c>
      <c r="I546" t="str">
        <f t="shared" si="15"/>
        <v>1MalawiMalawi2012StrategyF26</v>
      </c>
    </row>
    <row r="547" spans="1:9" x14ac:dyDescent="0.25">
      <c r="A547" t="s">
        <v>33</v>
      </c>
      <c r="B547" t="s">
        <v>33</v>
      </c>
      <c r="C547">
        <v>2012</v>
      </c>
      <c r="D547" t="s">
        <v>620</v>
      </c>
      <c r="E547">
        <v>0.75</v>
      </c>
      <c r="F547" t="s">
        <v>1017</v>
      </c>
      <c r="G547">
        <v>1</v>
      </c>
      <c r="I547" t="str">
        <f t="shared" si="15"/>
        <v>1MalawiMalawi2012StrategyF29</v>
      </c>
    </row>
    <row r="548" spans="1:9" x14ac:dyDescent="0.25">
      <c r="A548" t="s">
        <v>33</v>
      </c>
      <c r="B548" t="s">
        <v>33</v>
      </c>
      <c r="C548">
        <v>2012</v>
      </c>
      <c r="D548" t="s">
        <v>620</v>
      </c>
      <c r="E548">
        <v>0.8</v>
      </c>
      <c r="F548" t="s">
        <v>1019</v>
      </c>
      <c r="G548">
        <v>1</v>
      </c>
      <c r="I548" t="str">
        <f t="shared" si="15"/>
        <v>1MalawiMalawi2012StrategyF33</v>
      </c>
    </row>
    <row r="549" spans="1:9" x14ac:dyDescent="0.25">
      <c r="A549" t="s">
        <v>33</v>
      </c>
      <c r="B549" t="s">
        <v>33</v>
      </c>
      <c r="C549">
        <v>2012</v>
      </c>
      <c r="D549" t="s">
        <v>620</v>
      </c>
      <c r="E549">
        <v>0.8</v>
      </c>
      <c r="F549" t="s">
        <v>1020</v>
      </c>
      <c r="G549">
        <v>1</v>
      </c>
      <c r="I549" t="str">
        <f t="shared" si="15"/>
        <v>1MalawiMalawi2012StrategyF34</v>
      </c>
    </row>
    <row r="550" spans="1:9" x14ac:dyDescent="0.25">
      <c r="A550" t="s">
        <v>33</v>
      </c>
      <c r="B550" t="s">
        <v>33</v>
      </c>
      <c r="C550">
        <v>2012</v>
      </c>
      <c r="D550" t="s">
        <v>622</v>
      </c>
      <c r="E550">
        <v>5</v>
      </c>
      <c r="F550" t="s">
        <v>623</v>
      </c>
      <c r="G550">
        <v>1</v>
      </c>
      <c r="I550" t="str">
        <f t="shared" si="15"/>
        <v>1MalawiMalawi2012QuantitiesH2</v>
      </c>
    </row>
    <row r="551" spans="1:9" x14ac:dyDescent="0.25">
      <c r="A551" t="s">
        <v>33</v>
      </c>
      <c r="B551" t="s">
        <v>33</v>
      </c>
      <c r="C551">
        <v>2012</v>
      </c>
      <c r="D551" t="s">
        <v>622</v>
      </c>
      <c r="E551">
        <v>2013</v>
      </c>
      <c r="F551" t="s">
        <v>624</v>
      </c>
      <c r="G551">
        <v>1</v>
      </c>
      <c r="I551" t="str">
        <f t="shared" si="15"/>
        <v>1MalawiMalawi2012QuantitiesF4</v>
      </c>
    </row>
    <row r="552" spans="1:9" x14ac:dyDescent="0.25">
      <c r="A552" t="s">
        <v>33</v>
      </c>
      <c r="B552" t="s">
        <v>33</v>
      </c>
      <c r="C552">
        <v>2012</v>
      </c>
      <c r="D552" t="s">
        <v>622</v>
      </c>
      <c r="F552" t="s">
        <v>984</v>
      </c>
      <c r="G552">
        <v>1</v>
      </c>
      <c r="I552" t="str">
        <f t="shared" si="15"/>
        <v>1MalawiMalawi2012QuantitiesF39</v>
      </c>
    </row>
    <row r="553" spans="1:9" x14ac:dyDescent="0.25">
      <c r="A553" t="s">
        <v>33</v>
      </c>
      <c r="B553" t="s">
        <v>33</v>
      </c>
      <c r="C553">
        <v>2012</v>
      </c>
      <c r="D553" t="s">
        <v>622</v>
      </c>
      <c r="F553" t="s">
        <v>985</v>
      </c>
      <c r="G553">
        <v>1</v>
      </c>
      <c r="I553" t="str">
        <f t="shared" si="15"/>
        <v>1MalawiMalawi2012QuantitiesG39</v>
      </c>
    </row>
    <row r="554" spans="1:9" x14ac:dyDescent="0.25">
      <c r="A554" t="s">
        <v>33</v>
      </c>
      <c r="B554" t="s">
        <v>33</v>
      </c>
      <c r="C554">
        <v>2012</v>
      </c>
      <c r="D554" t="s">
        <v>622</v>
      </c>
      <c r="F554" t="s">
        <v>1057</v>
      </c>
      <c r="G554">
        <v>1</v>
      </c>
      <c r="I554" t="str">
        <f t="shared" si="15"/>
        <v>1MalawiMalawi2012QuantitiesI39</v>
      </c>
    </row>
    <row r="555" spans="1:9" x14ac:dyDescent="0.25">
      <c r="A555" t="s">
        <v>33</v>
      </c>
      <c r="B555" t="s">
        <v>33</v>
      </c>
      <c r="C555">
        <v>2012</v>
      </c>
      <c r="D555" t="s">
        <v>622</v>
      </c>
      <c r="E555">
        <v>4</v>
      </c>
      <c r="F555" t="s">
        <v>1065</v>
      </c>
      <c r="G555">
        <v>1</v>
      </c>
      <c r="I555" t="str">
        <f t="shared" si="15"/>
        <v>1MalawiMalawi2012QuantitiesF51</v>
      </c>
    </row>
    <row r="556" spans="1:9" x14ac:dyDescent="0.25">
      <c r="A556" t="s">
        <v>33</v>
      </c>
      <c r="B556" t="s">
        <v>33</v>
      </c>
      <c r="C556">
        <v>2012</v>
      </c>
      <c r="D556" t="s">
        <v>622</v>
      </c>
      <c r="E556">
        <v>4</v>
      </c>
      <c r="F556" t="s">
        <v>1066</v>
      </c>
      <c r="G556">
        <v>1</v>
      </c>
      <c r="I556" t="str">
        <f t="shared" si="15"/>
        <v>1MalawiMalawi2012QuantitiesG51</v>
      </c>
    </row>
    <row r="557" spans="1:9" x14ac:dyDescent="0.25">
      <c r="A557" t="s">
        <v>33</v>
      </c>
      <c r="B557" t="s">
        <v>33</v>
      </c>
      <c r="C557">
        <v>2012</v>
      </c>
      <c r="D557" t="s">
        <v>622</v>
      </c>
      <c r="E557">
        <v>4</v>
      </c>
      <c r="F557" t="s">
        <v>1067</v>
      </c>
      <c r="G557">
        <v>1</v>
      </c>
      <c r="I557" t="str">
        <f t="shared" si="15"/>
        <v>1MalawiMalawi2012QuantitiesH51</v>
      </c>
    </row>
    <row r="558" spans="1:9" x14ac:dyDescent="0.25">
      <c r="A558" t="s">
        <v>33</v>
      </c>
      <c r="B558" t="s">
        <v>33</v>
      </c>
      <c r="C558">
        <v>2012</v>
      </c>
      <c r="D558" t="s">
        <v>622</v>
      </c>
      <c r="E558">
        <v>4</v>
      </c>
      <c r="F558" t="s">
        <v>1068</v>
      </c>
      <c r="G558">
        <v>1</v>
      </c>
      <c r="I558" t="str">
        <f t="shared" si="15"/>
        <v>1MalawiMalawi2012QuantitiesI51</v>
      </c>
    </row>
    <row r="559" spans="1:9" x14ac:dyDescent="0.25">
      <c r="A559" t="s">
        <v>33</v>
      </c>
      <c r="B559" t="s">
        <v>33</v>
      </c>
      <c r="C559">
        <v>2012</v>
      </c>
      <c r="D559" t="s">
        <v>622</v>
      </c>
      <c r="E559">
        <v>4</v>
      </c>
      <c r="F559" t="s">
        <v>1069</v>
      </c>
      <c r="G559">
        <v>1</v>
      </c>
      <c r="I559" t="str">
        <f t="shared" si="15"/>
        <v>1MalawiMalawi2012QuantitiesJ51</v>
      </c>
    </row>
    <row r="560" spans="1:9" x14ac:dyDescent="0.25">
      <c r="A560" t="s">
        <v>33</v>
      </c>
      <c r="B560" t="s">
        <v>33</v>
      </c>
      <c r="C560">
        <v>2012</v>
      </c>
      <c r="D560" t="s">
        <v>622</v>
      </c>
      <c r="E560">
        <v>7</v>
      </c>
      <c r="F560" t="s">
        <v>1022</v>
      </c>
      <c r="G560">
        <v>1</v>
      </c>
      <c r="I560" t="str">
        <f t="shared" si="15"/>
        <v>1MalawiMalawi2012QuantitiesF58</v>
      </c>
    </row>
    <row r="561" spans="1:9" x14ac:dyDescent="0.25">
      <c r="A561" t="s">
        <v>33</v>
      </c>
      <c r="B561" t="s">
        <v>33</v>
      </c>
      <c r="C561">
        <v>2012</v>
      </c>
      <c r="D561" t="s">
        <v>622</v>
      </c>
      <c r="E561">
        <v>7</v>
      </c>
      <c r="F561" t="s">
        <v>1023</v>
      </c>
      <c r="G561">
        <v>1</v>
      </c>
      <c r="I561" t="str">
        <f t="shared" si="15"/>
        <v>1MalawiMalawi2012QuantitiesG58</v>
      </c>
    </row>
    <row r="562" spans="1:9" x14ac:dyDescent="0.25">
      <c r="A562" t="s">
        <v>33</v>
      </c>
      <c r="B562" t="s">
        <v>33</v>
      </c>
      <c r="C562">
        <v>2012</v>
      </c>
      <c r="D562" t="s">
        <v>622</v>
      </c>
      <c r="E562">
        <v>7</v>
      </c>
      <c r="F562" t="s">
        <v>1024</v>
      </c>
      <c r="G562">
        <v>1</v>
      </c>
      <c r="I562" t="str">
        <f t="shared" si="15"/>
        <v>1MalawiMalawi2012QuantitiesH58</v>
      </c>
    </row>
    <row r="563" spans="1:9" x14ac:dyDescent="0.25">
      <c r="A563" t="s">
        <v>33</v>
      </c>
      <c r="B563" t="s">
        <v>33</v>
      </c>
      <c r="C563">
        <v>2012</v>
      </c>
      <c r="D563" t="s">
        <v>622</v>
      </c>
      <c r="E563">
        <v>7</v>
      </c>
      <c r="F563" t="s">
        <v>1071</v>
      </c>
      <c r="G563">
        <v>1</v>
      </c>
      <c r="I563" t="str">
        <f t="shared" si="15"/>
        <v>1MalawiMalawi2012QuantitiesI58</v>
      </c>
    </row>
    <row r="564" spans="1:9" x14ac:dyDescent="0.25">
      <c r="A564" t="s">
        <v>33</v>
      </c>
      <c r="B564" t="s">
        <v>33</v>
      </c>
      <c r="C564">
        <v>2012</v>
      </c>
      <c r="D564" t="s">
        <v>622</v>
      </c>
      <c r="E564">
        <v>7</v>
      </c>
      <c r="F564" t="s">
        <v>1072</v>
      </c>
      <c r="G564">
        <v>1</v>
      </c>
      <c r="I564" t="str">
        <f t="shared" si="15"/>
        <v>1MalawiMalawi2012QuantitiesJ58</v>
      </c>
    </row>
    <row r="565" spans="1:9" x14ac:dyDescent="0.25">
      <c r="A565" t="s">
        <v>33</v>
      </c>
      <c r="B565" t="s">
        <v>33</v>
      </c>
      <c r="C565">
        <v>2012</v>
      </c>
      <c r="D565" t="s">
        <v>622</v>
      </c>
      <c r="E565">
        <v>2.5</v>
      </c>
      <c r="F565" t="s">
        <v>1074</v>
      </c>
      <c r="G565">
        <v>1</v>
      </c>
      <c r="I565" t="str">
        <f t="shared" si="15"/>
        <v>1MalawiMalawi2012QuantitiesF66</v>
      </c>
    </row>
    <row r="566" spans="1:9" x14ac:dyDescent="0.25">
      <c r="A566" t="s">
        <v>33</v>
      </c>
      <c r="B566" t="s">
        <v>33</v>
      </c>
      <c r="C566">
        <v>2012</v>
      </c>
      <c r="D566" t="s">
        <v>622</v>
      </c>
      <c r="E566">
        <v>2.5</v>
      </c>
      <c r="F566" t="s">
        <v>1075</v>
      </c>
      <c r="G566">
        <v>1</v>
      </c>
      <c r="I566" t="str">
        <f t="shared" si="15"/>
        <v>1MalawiMalawi2012QuantitiesG66</v>
      </c>
    </row>
    <row r="567" spans="1:9" x14ac:dyDescent="0.25">
      <c r="A567" t="s">
        <v>33</v>
      </c>
      <c r="B567" t="s">
        <v>33</v>
      </c>
      <c r="C567">
        <v>2012</v>
      </c>
      <c r="D567" t="s">
        <v>622</v>
      </c>
      <c r="E567">
        <v>2.5</v>
      </c>
      <c r="F567" t="s">
        <v>1076</v>
      </c>
      <c r="G567">
        <v>1</v>
      </c>
      <c r="I567" t="str">
        <f t="shared" ref="I567:I594" si="16">G567&amp;A567&amp;B567&amp;C567&amp;D567&amp;F567</f>
        <v>1MalawiMalawi2012QuantitiesH66</v>
      </c>
    </row>
    <row r="568" spans="1:9" x14ac:dyDescent="0.25">
      <c r="A568" t="s">
        <v>33</v>
      </c>
      <c r="B568" t="s">
        <v>33</v>
      </c>
      <c r="C568">
        <v>2012</v>
      </c>
      <c r="D568" t="s">
        <v>622</v>
      </c>
      <c r="E568">
        <v>2.5</v>
      </c>
      <c r="F568" t="s">
        <v>1077</v>
      </c>
      <c r="G568">
        <v>1</v>
      </c>
      <c r="I568" t="str">
        <f t="shared" si="16"/>
        <v>1MalawiMalawi2012QuantitiesI66</v>
      </c>
    </row>
    <row r="569" spans="1:9" x14ac:dyDescent="0.25">
      <c r="A569" t="s">
        <v>33</v>
      </c>
      <c r="B569" t="s">
        <v>33</v>
      </c>
      <c r="C569">
        <v>2012</v>
      </c>
      <c r="D569" t="s">
        <v>622</v>
      </c>
      <c r="E569">
        <v>2.5</v>
      </c>
      <c r="F569" t="s">
        <v>1078</v>
      </c>
      <c r="G569">
        <v>1</v>
      </c>
      <c r="I569" t="str">
        <f t="shared" si="16"/>
        <v>1MalawiMalawi2012QuantitiesJ66</v>
      </c>
    </row>
    <row r="570" spans="1:9" x14ac:dyDescent="0.25">
      <c r="A570" t="s">
        <v>33</v>
      </c>
      <c r="B570" t="s">
        <v>33</v>
      </c>
      <c r="C570">
        <v>2012</v>
      </c>
      <c r="D570" t="s">
        <v>622</v>
      </c>
      <c r="E570">
        <v>2.5</v>
      </c>
      <c r="F570" t="s">
        <v>1080</v>
      </c>
      <c r="G570">
        <v>1</v>
      </c>
      <c r="I570" t="str">
        <f t="shared" si="16"/>
        <v>1MalawiMalawi2012QuantitiesF68</v>
      </c>
    </row>
    <row r="571" spans="1:9" x14ac:dyDescent="0.25">
      <c r="A571" t="s">
        <v>33</v>
      </c>
      <c r="B571" t="s">
        <v>33</v>
      </c>
      <c r="C571">
        <v>2012</v>
      </c>
      <c r="D571" t="s">
        <v>622</v>
      </c>
      <c r="E571">
        <v>2.5</v>
      </c>
      <c r="F571" t="s">
        <v>1081</v>
      </c>
      <c r="G571">
        <v>1</v>
      </c>
      <c r="I571" t="str">
        <f t="shared" si="16"/>
        <v>1MalawiMalawi2012QuantitiesG68</v>
      </c>
    </row>
    <row r="572" spans="1:9" x14ac:dyDescent="0.25">
      <c r="A572" t="s">
        <v>33</v>
      </c>
      <c r="B572" t="s">
        <v>33</v>
      </c>
      <c r="C572">
        <v>2012</v>
      </c>
      <c r="D572" t="s">
        <v>622</v>
      </c>
      <c r="E572">
        <v>2.5</v>
      </c>
      <c r="F572" t="s">
        <v>1082</v>
      </c>
      <c r="G572">
        <v>1</v>
      </c>
      <c r="I572" t="str">
        <f t="shared" si="16"/>
        <v>1MalawiMalawi2012QuantitiesH68</v>
      </c>
    </row>
    <row r="573" spans="1:9" x14ac:dyDescent="0.25">
      <c r="A573" t="s">
        <v>33</v>
      </c>
      <c r="B573" t="s">
        <v>33</v>
      </c>
      <c r="C573">
        <v>2012</v>
      </c>
      <c r="D573" t="s">
        <v>622</v>
      </c>
      <c r="E573">
        <v>2.5</v>
      </c>
      <c r="F573" t="s">
        <v>1083</v>
      </c>
      <c r="G573">
        <v>1</v>
      </c>
      <c r="I573" t="str">
        <f t="shared" si="16"/>
        <v>1MalawiMalawi2012QuantitiesI68</v>
      </c>
    </row>
    <row r="574" spans="1:9" x14ac:dyDescent="0.25">
      <c r="A574" t="s">
        <v>33</v>
      </c>
      <c r="B574" t="s">
        <v>33</v>
      </c>
      <c r="C574">
        <v>2012</v>
      </c>
      <c r="D574" t="s">
        <v>622</v>
      </c>
      <c r="E574">
        <v>2.5</v>
      </c>
      <c r="F574" t="s">
        <v>1084</v>
      </c>
      <c r="G574">
        <v>1</v>
      </c>
      <c r="I574" t="str">
        <f t="shared" si="16"/>
        <v>1MalawiMalawi2012QuantitiesJ68</v>
      </c>
    </row>
    <row r="575" spans="1:9" x14ac:dyDescent="0.25">
      <c r="A575" t="s">
        <v>33</v>
      </c>
      <c r="B575" t="s">
        <v>33</v>
      </c>
      <c r="C575">
        <v>2012</v>
      </c>
      <c r="D575" t="s">
        <v>622</v>
      </c>
      <c r="F575" t="s">
        <v>1234</v>
      </c>
      <c r="G575">
        <v>1</v>
      </c>
      <c r="I575" t="str">
        <f t="shared" si="16"/>
        <v>1MalawiMalawi2012QuantitiesI74</v>
      </c>
    </row>
    <row r="576" spans="1:9" x14ac:dyDescent="0.25">
      <c r="A576" t="s">
        <v>33</v>
      </c>
      <c r="B576" t="s">
        <v>33</v>
      </c>
      <c r="C576">
        <v>2012</v>
      </c>
      <c r="D576" t="s">
        <v>622</v>
      </c>
      <c r="F576" t="s">
        <v>1235</v>
      </c>
      <c r="G576">
        <v>1</v>
      </c>
      <c r="I576" t="str">
        <f t="shared" si="16"/>
        <v>1MalawiMalawi2012QuantitiesJ74</v>
      </c>
    </row>
    <row r="577" spans="1:9" x14ac:dyDescent="0.25">
      <c r="A577" t="s">
        <v>33</v>
      </c>
      <c r="B577" t="s">
        <v>33</v>
      </c>
      <c r="C577">
        <v>2012</v>
      </c>
      <c r="D577" t="s">
        <v>622</v>
      </c>
      <c r="E577">
        <v>4</v>
      </c>
      <c r="F577" t="s">
        <v>1086</v>
      </c>
      <c r="G577">
        <v>1</v>
      </c>
      <c r="I577" t="str">
        <f t="shared" si="16"/>
        <v>1MalawiMalawi2012QuantitiesF76</v>
      </c>
    </row>
    <row r="578" spans="1:9" x14ac:dyDescent="0.25">
      <c r="A578" t="s">
        <v>33</v>
      </c>
      <c r="B578" t="s">
        <v>33</v>
      </c>
      <c r="C578">
        <v>2012</v>
      </c>
      <c r="D578" t="s">
        <v>622</v>
      </c>
      <c r="E578">
        <v>4</v>
      </c>
      <c r="F578" t="s">
        <v>1087</v>
      </c>
      <c r="G578">
        <v>1</v>
      </c>
      <c r="I578" t="str">
        <f t="shared" si="16"/>
        <v>1MalawiMalawi2012QuantitiesG76</v>
      </c>
    </row>
    <row r="579" spans="1:9" x14ac:dyDescent="0.25">
      <c r="A579" t="s">
        <v>33</v>
      </c>
      <c r="B579" t="s">
        <v>33</v>
      </c>
      <c r="C579">
        <v>2012</v>
      </c>
      <c r="D579" t="s">
        <v>622</v>
      </c>
      <c r="E579">
        <v>4</v>
      </c>
      <c r="F579" t="s">
        <v>1088</v>
      </c>
      <c r="G579">
        <v>1</v>
      </c>
      <c r="I579" t="str">
        <f t="shared" si="16"/>
        <v>1MalawiMalawi2012QuantitiesH76</v>
      </c>
    </row>
    <row r="580" spans="1:9" x14ac:dyDescent="0.25">
      <c r="A580" t="s">
        <v>33</v>
      </c>
      <c r="B580" t="s">
        <v>33</v>
      </c>
      <c r="C580">
        <v>2012</v>
      </c>
      <c r="D580" t="s">
        <v>622</v>
      </c>
      <c r="E580">
        <v>4</v>
      </c>
      <c r="F580" t="s">
        <v>1089</v>
      </c>
      <c r="G580">
        <v>1</v>
      </c>
      <c r="I580" t="str">
        <f t="shared" si="16"/>
        <v>1MalawiMalawi2012QuantitiesI76</v>
      </c>
    </row>
    <row r="581" spans="1:9" x14ac:dyDescent="0.25">
      <c r="A581" t="s">
        <v>33</v>
      </c>
      <c r="B581" t="s">
        <v>33</v>
      </c>
      <c r="C581">
        <v>2012</v>
      </c>
      <c r="D581" t="s">
        <v>622</v>
      </c>
      <c r="E581">
        <v>4</v>
      </c>
      <c r="F581" t="s">
        <v>1090</v>
      </c>
      <c r="G581">
        <v>1</v>
      </c>
      <c r="I581" t="str">
        <f t="shared" si="16"/>
        <v>1MalawiMalawi2012QuantitiesJ76</v>
      </c>
    </row>
    <row r="582" spans="1:9" x14ac:dyDescent="0.25">
      <c r="A582" t="s">
        <v>33</v>
      </c>
      <c r="B582" t="s">
        <v>33</v>
      </c>
      <c r="C582">
        <v>2012</v>
      </c>
      <c r="D582" t="s">
        <v>622</v>
      </c>
      <c r="E582">
        <v>1.5</v>
      </c>
      <c r="F582" t="s">
        <v>1092</v>
      </c>
      <c r="G582">
        <v>1</v>
      </c>
      <c r="I582" t="str">
        <f t="shared" si="16"/>
        <v>1MalawiMalawi2012QuantitiesF93</v>
      </c>
    </row>
    <row r="583" spans="1:9" x14ac:dyDescent="0.25">
      <c r="A583" t="s">
        <v>33</v>
      </c>
      <c r="B583" t="s">
        <v>33</v>
      </c>
      <c r="C583">
        <v>2012</v>
      </c>
      <c r="D583" t="s">
        <v>622</v>
      </c>
      <c r="E583">
        <v>1.5</v>
      </c>
      <c r="F583" t="s">
        <v>1093</v>
      </c>
      <c r="G583">
        <v>1</v>
      </c>
      <c r="I583" t="str">
        <f t="shared" si="16"/>
        <v>1MalawiMalawi2012QuantitiesG93</v>
      </c>
    </row>
    <row r="584" spans="1:9" x14ac:dyDescent="0.25">
      <c r="A584" t="s">
        <v>33</v>
      </c>
      <c r="B584" t="s">
        <v>33</v>
      </c>
      <c r="C584">
        <v>2012</v>
      </c>
      <c r="D584" t="s">
        <v>622</v>
      </c>
      <c r="E584">
        <v>1.5</v>
      </c>
      <c r="F584" t="s">
        <v>1094</v>
      </c>
      <c r="G584">
        <v>1</v>
      </c>
      <c r="I584" t="str">
        <f t="shared" si="16"/>
        <v>1MalawiMalawi2012QuantitiesH93</v>
      </c>
    </row>
    <row r="585" spans="1:9" x14ac:dyDescent="0.25">
      <c r="A585" t="s">
        <v>33</v>
      </c>
      <c r="B585" t="s">
        <v>33</v>
      </c>
      <c r="C585">
        <v>2012</v>
      </c>
      <c r="D585" t="s">
        <v>622</v>
      </c>
      <c r="E585">
        <v>1.5</v>
      </c>
      <c r="F585" t="s">
        <v>1095</v>
      </c>
      <c r="G585">
        <v>1</v>
      </c>
      <c r="I585" t="str">
        <f t="shared" si="16"/>
        <v>1MalawiMalawi2012QuantitiesI93</v>
      </c>
    </row>
    <row r="586" spans="1:9" x14ac:dyDescent="0.25">
      <c r="A586" t="s">
        <v>33</v>
      </c>
      <c r="B586" t="s">
        <v>33</v>
      </c>
      <c r="C586">
        <v>2012</v>
      </c>
      <c r="D586" t="s">
        <v>622</v>
      </c>
      <c r="E586">
        <v>1.5</v>
      </c>
      <c r="F586" t="s">
        <v>1096</v>
      </c>
      <c r="G586">
        <v>1</v>
      </c>
      <c r="I586" t="str">
        <f t="shared" si="16"/>
        <v>1MalawiMalawi2012QuantitiesJ93</v>
      </c>
    </row>
    <row r="587" spans="1:9" x14ac:dyDescent="0.25">
      <c r="A587" t="s">
        <v>33</v>
      </c>
      <c r="B587" t="s">
        <v>33</v>
      </c>
      <c r="C587">
        <v>2012</v>
      </c>
      <c r="D587" t="s">
        <v>621</v>
      </c>
      <c r="E587">
        <v>55000</v>
      </c>
      <c r="F587" t="s">
        <v>1002</v>
      </c>
      <c r="G587">
        <v>1</v>
      </c>
      <c r="I587" t="str">
        <f t="shared" si="16"/>
        <v>1MalawiMalawi2012OutputsD54</v>
      </c>
    </row>
    <row r="588" spans="1:9" x14ac:dyDescent="0.25">
      <c r="A588" t="s">
        <v>33</v>
      </c>
      <c r="B588" t="s">
        <v>33</v>
      </c>
      <c r="C588">
        <v>2012</v>
      </c>
      <c r="D588" t="s">
        <v>621</v>
      </c>
      <c r="E588">
        <v>275000</v>
      </c>
      <c r="F588" t="s">
        <v>1156</v>
      </c>
      <c r="G588">
        <v>1</v>
      </c>
      <c r="I588" t="str">
        <f t="shared" si="16"/>
        <v>1MalawiMalawi2012OutputsD76</v>
      </c>
    </row>
    <row r="589" spans="1:9" x14ac:dyDescent="0.25">
      <c r="A589" t="s">
        <v>33</v>
      </c>
      <c r="B589" t="s">
        <v>33</v>
      </c>
      <c r="C589">
        <v>2012</v>
      </c>
      <c r="D589" t="s">
        <v>621</v>
      </c>
      <c r="E589">
        <v>30000</v>
      </c>
      <c r="F589" t="s">
        <v>1179</v>
      </c>
      <c r="G589">
        <v>1</v>
      </c>
      <c r="I589" t="str">
        <f t="shared" si="16"/>
        <v>1MalawiMalawi2012OutputsD90</v>
      </c>
    </row>
    <row r="590" spans="1:9" x14ac:dyDescent="0.25">
      <c r="A590" t="s">
        <v>33</v>
      </c>
      <c r="B590" t="s">
        <v>33</v>
      </c>
      <c r="C590">
        <v>2012</v>
      </c>
      <c r="D590" t="s">
        <v>621</v>
      </c>
      <c r="E590" s="394">
        <v>152950</v>
      </c>
      <c r="F590" t="s">
        <v>936</v>
      </c>
      <c r="G590">
        <v>1</v>
      </c>
      <c r="I590" t="str">
        <f t="shared" si="16"/>
        <v>1MalawiMalawi2012OutputsD130</v>
      </c>
    </row>
    <row r="591" spans="1:9" x14ac:dyDescent="0.25">
      <c r="A591" t="s">
        <v>33</v>
      </c>
      <c r="B591" t="s">
        <v>33</v>
      </c>
      <c r="C591">
        <v>2012</v>
      </c>
      <c r="D591" t="s">
        <v>621</v>
      </c>
      <c r="E591" s="394">
        <v>0</v>
      </c>
      <c r="F591" t="s">
        <v>937</v>
      </c>
      <c r="G591">
        <v>1</v>
      </c>
      <c r="I591" t="str">
        <f t="shared" si="16"/>
        <v>1MalawiMalawi2012OutputsE130</v>
      </c>
    </row>
    <row r="592" spans="1:9" x14ac:dyDescent="0.25">
      <c r="A592" t="s">
        <v>33</v>
      </c>
      <c r="B592" t="s">
        <v>33</v>
      </c>
      <c r="C592">
        <v>2012</v>
      </c>
      <c r="D592" t="s">
        <v>621</v>
      </c>
      <c r="E592" s="394">
        <v>0</v>
      </c>
      <c r="F592" t="s">
        <v>938</v>
      </c>
      <c r="G592">
        <v>1</v>
      </c>
      <c r="I592" t="str">
        <f t="shared" si="16"/>
        <v>1MalawiMalawi2012OutputsF130</v>
      </c>
    </row>
    <row r="593" spans="1:9" x14ac:dyDescent="0.25">
      <c r="A593" t="s">
        <v>33</v>
      </c>
      <c r="B593" t="s">
        <v>33</v>
      </c>
      <c r="C593">
        <v>2012</v>
      </c>
      <c r="D593" t="s">
        <v>621</v>
      </c>
      <c r="E593" s="394">
        <v>0</v>
      </c>
      <c r="F593" t="s">
        <v>939</v>
      </c>
      <c r="G593">
        <v>1</v>
      </c>
      <c r="I593" t="str">
        <f t="shared" si="16"/>
        <v>1MalawiMalawi2012OutputsG130</v>
      </c>
    </row>
    <row r="594" spans="1:9" x14ac:dyDescent="0.25">
      <c r="A594" t="s">
        <v>33</v>
      </c>
      <c r="B594" t="s">
        <v>33</v>
      </c>
      <c r="C594">
        <v>2012</v>
      </c>
      <c r="D594" t="s">
        <v>621</v>
      </c>
      <c r="E594" s="394">
        <v>0</v>
      </c>
      <c r="F594" t="s">
        <v>940</v>
      </c>
      <c r="G594">
        <v>1</v>
      </c>
      <c r="I594" t="str">
        <f t="shared" si="16"/>
        <v>1MalawiMalawi2012OutputsH130</v>
      </c>
    </row>
    <row r="595" spans="1:9" x14ac:dyDescent="0.25">
      <c r="A595" t="s">
        <v>92</v>
      </c>
      <c r="B595" t="s">
        <v>33</v>
      </c>
      <c r="C595">
        <v>2012</v>
      </c>
      <c r="D595" t="s">
        <v>620</v>
      </c>
      <c r="F595" t="s">
        <v>961</v>
      </c>
      <c r="G595">
        <v>2</v>
      </c>
      <c r="I595" t="str">
        <f t="shared" ref="I595:I626" si="17">G595&amp;A595&amp;B595&amp;C595&amp;D595&amp;F595</f>
        <v>2ESAMalawi2012StrategyF5</v>
      </c>
    </row>
    <row r="596" spans="1:9" x14ac:dyDescent="0.25">
      <c r="A596" t="s">
        <v>92</v>
      </c>
      <c r="B596" t="s">
        <v>33</v>
      </c>
      <c r="C596">
        <v>2012</v>
      </c>
      <c r="D596" t="s">
        <v>620</v>
      </c>
      <c r="E596">
        <v>0.8</v>
      </c>
      <c r="F596" t="s">
        <v>1012</v>
      </c>
      <c r="G596">
        <v>2</v>
      </c>
      <c r="I596" t="str">
        <f t="shared" si="17"/>
        <v>2ESAMalawi2012StrategyF7</v>
      </c>
    </row>
    <row r="597" spans="1:9" x14ac:dyDescent="0.25">
      <c r="A597" t="s">
        <v>92</v>
      </c>
      <c r="B597" t="s">
        <v>33</v>
      </c>
      <c r="C597">
        <v>2012</v>
      </c>
      <c r="D597" t="s">
        <v>620</v>
      </c>
      <c r="E597">
        <v>0.5</v>
      </c>
      <c r="F597" t="s">
        <v>1042</v>
      </c>
      <c r="G597">
        <v>2</v>
      </c>
      <c r="I597" t="str">
        <f t="shared" si="17"/>
        <v>2ESAMalawi2012StrategyF9</v>
      </c>
    </row>
    <row r="598" spans="1:9" x14ac:dyDescent="0.25">
      <c r="A598" t="s">
        <v>92</v>
      </c>
      <c r="B598" t="s">
        <v>33</v>
      </c>
      <c r="C598">
        <v>2012</v>
      </c>
      <c r="D598" t="s">
        <v>620</v>
      </c>
      <c r="E598">
        <v>0.8</v>
      </c>
      <c r="F598" t="s">
        <v>1013</v>
      </c>
      <c r="G598">
        <v>2</v>
      </c>
      <c r="I598" t="str">
        <f t="shared" si="17"/>
        <v>2ESAMalawi2012StrategyF12</v>
      </c>
    </row>
    <row r="599" spans="1:9" x14ac:dyDescent="0.25">
      <c r="A599" t="s">
        <v>92</v>
      </c>
      <c r="B599" t="s">
        <v>33</v>
      </c>
      <c r="C599">
        <v>2012</v>
      </c>
      <c r="D599" t="s">
        <v>620</v>
      </c>
      <c r="E599">
        <v>0.8</v>
      </c>
      <c r="F599" t="s">
        <v>625</v>
      </c>
      <c r="G599">
        <v>2</v>
      </c>
      <c r="I599" t="str">
        <f t="shared" si="17"/>
        <v>2ESAMalawi2012StrategyF14</v>
      </c>
    </row>
    <row r="600" spans="1:9" x14ac:dyDescent="0.25">
      <c r="A600" t="s">
        <v>92</v>
      </c>
      <c r="B600" t="s">
        <v>33</v>
      </c>
      <c r="C600">
        <v>2012</v>
      </c>
      <c r="D600" t="s">
        <v>620</v>
      </c>
      <c r="E600">
        <v>0.8</v>
      </c>
      <c r="F600" t="s">
        <v>628</v>
      </c>
      <c r="G600">
        <v>2</v>
      </c>
      <c r="I600" t="str">
        <f t="shared" si="17"/>
        <v>2ESAMalawi2012StrategyF17</v>
      </c>
    </row>
    <row r="601" spans="1:9" x14ac:dyDescent="0.25">
      <c r="A601" t="s">
        <v>92</v>
      </c>
      <c r="B601" t="s">
        <v>33</v>
      </c>
      <c r="C601">
        <v>2012</v>
      </c>
      <c r="D601" t="s">
        <v>620</v>
      </c>
      <c r="E601">
        <v>0.8</v>
      </c>
      <c r="F601" t="s">
        <v>629</v>
      </c>
      <c r="G601">
        <v>2</v>
      </c>
      <c r="I601" t="str">
        <f t="shared" si="17"/>
        <v>2ESAMalawi2012StrategyF18</v>
      </c>
    </row>
    <row r="602" spans="1:9" x14ac:dyDescent="0.25">
      <c r="A602" t="s">
        <v>92</v>
      </c>
      <c r="B602" t="s">
        <v>33</v>
      </c>
      <c r="C602">
        <v>2012</v>
      </c>
      <c r="D602" t="s">
        <v>620</v>
      </c>
      <c r="E602">
        <v>0.8</v>
      </c>
      <c r="F602" t="s">
        <v>630</v>
      </c>
      <c r="G602">
        <v>2</v>
      </c>
      <c r="I602" t="str">
        <f t="shared" si="17"/>
        <v>2ESAMalawi2012StrategyF19</v>
      </c>
    </row>
    <row r="603" spans="1:9" x14ac:dyDescent="0.25">
      <c r="A603" t="s">
        <v>92</v>
      </c>
      <c r="B603" t="s">
        <v>33</v>
      </c>
      <c r="C603">
        <v>2012</v>
      </c>
      <c r="D603" t="s">
        <v>620</v>
      </c>
      <c r="E603">
        <v>0.8</v>
      </c>
      <c r="F603" t="s">
        <v>1014</v>
      </c>
      <c r="G603">
        <v>2</v>
      </c>
      <c r="I603" t="str">
        <f t="shared" si="17"/>
        <v>2ESAMalawi2012StrategyF21</v>
      </c>
    </row>
    <row r="604" spans="1:9" x14ac:dyDescent="0.25">
      <c r="A604" t="s">
        <v>92</v>
      </c>
      <c r="B604" t="s">
        <v>33</v>
      </c>
      <c r="C604">
        <v>2012</v>
      </c>
      <c r="D604" t="s">
        <v>620</v>
      </c>
      <c r="E604">
        <v>0.8</v>
      </c>
      <c r="F604" t="s">
        <v>1015</v>
      </c>
      <c r="G604">
        <v>2</v>
      </c>
      <c r="I604" t="str">
        <f t="shared" si="17"/>
        <v>2ESAMalawi2012StrategyF24</v>
      </c>
    </row>
    <row r="605" spans="1:9" x14ac:dyDescent="0.25">
      <c r="A605" t="s">
        <v>92</v>
      </c>
      <c r="B605" t="s">
        <v>33</v>
      </c>
      <c r="C605">
        <v>2012</v>
      </c>
      <c r="D605" t="s">
        <v>620</v>
      </c>
      <c r="E605">
        <v>0.8</v>
      </c>
      <c r="F605" t="s">
        <v>1016</v>
      </c>
      <c r="G605">
        <v>2</v>
      </c>
      <c r="I605" t="str">
        <f t="shared" si="17"/>
        <v>2ESAMalawi2012StrategyF25</v>
      </c>
    </row>
    <row r="606" spans="1:9" x14ac:dyDescent="0.25">
      <c r="A606" t="s">
        <v>92</v>
      </c>
      <c r="B606" t="s">
        <v>33</v>
      </c>
      <c r="C606">
        <v>2012</v>
      </c>
      <c r="D606" t="s">
        <v>620</v>
      </c>
      <c r="E606">
        <v>0.8</v>
      </c>
      <c r="F606" t="s">
        <v>1046</v>
      </c>
      <c r="G606">
        <v>2</v>
      </c>
      <c r="I606" t="str">
        <f t="shared" si="17"/>
        <v>2ESAMalawi2012StrategyF26</v>
      </c>
    </row>
    <row r="607" spans="1:9" x14ac:dyDescent="0.25">
      <c r="A607" t="s">
        <v>92</v>
      </c>
      <c r="B607" t="s">
        <v>33</v>
      </c>
      <c r="C607">
        <v>2012</v>
      </c>
      <c r="D607" t="s">
        <v>620</v>
      </c>
      <c r="E607">
        <v>0.75</v>
      </c>
      <c r="F607" t="s">
        <v>1017</v>
      </c>
      <c r="G607">
        <v>2</v>
      </c>
      <c r="I607" t="str">
        <f t="shared" si="17"/>
        <v>2ESAMalawi2012StrategyF29</v>
      </c>
    </row>
    <row r="608" spans="1:9" x14ac:dyDescent="0.25">
      <c r="A608" t="s">
        <v>92</v>
      </c>
      <c r="B608" t="s">
        <v>33</v>
      </c>
      <c r="C608">
        <v>2012</v>
      </c>
      <c r="D608" t="s">
        <v>620</v>
      </c>
      <c r="E608">
        <v>0.8</v>
      </c>
      <c r="F608" t="s">
        <v>1019</v>
      </c>
      <c r="G608">
        <v>2</v>
      </c>
      <c r="I608" t="str">
        <f t="shared" si="17"/>
        <v>2ESAMalawi2012StrategyF33</v>
      </c>
    </row>
    <row r="609" spans="1:9" x14ac:dyDescent="0.25">
      <c r="A609" t="s">
        <v>92</v>
      </c>
      <c r="B609" t="s">
        <v>33</v>
      </c>
      <c r="C609">
        <v>2012</v>
      </c>
      <c r="D609" t="s">
        <v>620</v>
      </c>
      <c r="E609">
        <v>0.8</v>
      </c>
      <c r="F609" t="s">
        <v>1020</v>
      </c>
      <c r="G609">
        <v>2</v>
      </c>
      <c r="I609" t="str">
        <f t="shared" si="17"/>
        <v>2ESAMalawi2012StrategyF34</v>
      </c>
    </row>
    <row r="610" spans="1:9" x14ac:dyDescent="0.25">
      <c r="A610" t="s">
        <v>92</v>
      </c>
      <c r="B610" t="s">
        <v>33</v>
      </c>
      <c r="C610">
        <v>2012</v>
      </c>
      <c r="D610" t="s">
        <v>622</v>
      </c>
      <c r="E610">
        <v>5</v>
      </c>
      <c r="F610" t="s">
        <v>623</v>
      </c>
      <c r="G610">
        <v>2</v>
      </c>
      <c r="I610" t="str">
        <f t="shared" si="17"/>
        <v>2ESAMalawi2012QuantitiesH2</v>
      </c>
    </row>
    <row r="611" spans="1:9" x14ac:dyDescent="0.25">
      <c r="A611" t="s">
        <v>92</v>
      </c>
      <c r="B611" t="s">
        <v>33</v>
      </c>
      <c r="C611">
        <v>2012</v>
      </c>
      <c r="D611" t="s">
        <v>622</v>
      </c>
      <c r="E611">
        <v>2013</v>
      </c>
      <c r="F611" t="s">
        <v>624</v>
      </c>
      <c r="G611">
        <v>2</v>
      </c>
      <c r="I611" t="str">
        <f t="shared" si="17"/>
        <v>2ESAMalawi2012QuantitiesF4</v>
      </c>
    </row>
    <row r="612" spans="1:9" x14ac:dyDescent="0.25">
      <c r="A612" t="s">
        <v>92</v>
      </c>
      <c r="B612" t="s">
        <v>33</v>
      </c>
      <c r="C612">
        <v>2012</v>
      </c>
      <c r="D612" t="s">
        <v>622</v>
      </c>
      <c r="F612" t="s">
        <v>984</v>
      </c>
      <c r="G612">
        <v>2</v>
      </c>
      <c r="I612" t="str">
        <f t="shared" si="17"/>
        <v>2ESAMalawi2012QuantitiesF39</v>
      </c>
    </row>
    <row r="613" spans="1:9" x14ac:dyDescent="0.25">
      <c r="A613" t="s">
        <v>92</v>
      </c>
      <c r="B613" t="s">
        <v>33</v>
      </c>
      <c r="C613">
        <v>2012</v>
      </c>
      <c r="D613" t="s">
        <v>622</v>
      </c>
      <c r="F613" t="s">
        <v>985</v>
      </c>
      <c r="G613">
        <v>2</v>
      </c>
      <c r="I613" t="str">
        <f t="shared" si="17"/>
        <v>2ESAMalawi2012QuantitiesG39</v>
      </c>
    </row>
    <row r="614" spans="1:9" x14ac:dyDescent="0.25">
      <c r="A614" t="s">
        <v>92</v>
      </c>
      <c r="B614" t="s">
        <v>33</v>
      </c>
      <c r="C614">
        <v>2012</v>
      </c>
      <c r="D614" t="s">
        <v>622</v>
      </c>
      <c r="F614" t="s">
        <v>1057</v>
      </c>
      <c r="G614">
        <v>2</v>
      </c>
      <c r="I614" t="str">
        <f t="shared" si="17"/>
        <v>2ESAMalawi2012QuantitiesI39</v>
      </c>
    </row>
    <row r="615" spans="1:9" x14ac:dyDescent="0.25">
      <c r="A615" t="s">
        <v>92</v>
      </c>
      <c r="B615" t="s">
        <v>33</v>
      </c>
      <c r="C615">
        <v>2012</v>
      </c>
      <c r="D615" t="s">
        <v>622</v>
      </c>
      <c r="E615">
        <v>4</v>
      </c>
      <c r="F615" t="s">
        <v>1065</v>
      </c>
      <c r="G615">
        <v>2</v>
      </c>
      <c r="I615" t="str">
        <f t="shared" si="17"/>
        <v>2ESAMalawi2012QuantitiesF51</v>
      </c>
    </row>
    <row r="616" spans="1:9" x14ac:dyDescent="0.25">
      <c r="A616" t="s">
        <v>92</v>
      </c>
      <c r="B616" t="s">
        <v>33</v>
      </c>
      <c r="C616">
        <v>2012</v>
      </c>
      <c r="D616" t="s">
        <v>622</v>
      </c>
      <c r="E616">
        <v>4</v>
      </c>
      <c r="F616" t="s">
        <v>1066</v>
      </c>
      <c r="G616">
        <v>2</v>
      </c>
      <c r="I616" t="str">
        <f t="shared" si="17"/>
        <v>2ESAMalawi2012QuantitiesG51</v>
      </c>
    </row>
    <row r="617" spans="1:9" x14ac:dyDescent="0.25">
      <c r="A617" t="s">
        <v>92</v>
      </c>
      <c r="B617" t="s">
        <v>33</v>
      </c>
      <c r="C617">
        <v>2012</v>
      </c>
      <c r="D617" t="s">
        <v>622</v>
      </c>
      <c r="E617">
        <v>4</v>
      </c>
      <c r="F617" t="s">
        <v>1067</v>
      </c>
      <c r="G617">
        <v>2</v>
      </c>
      <c r="I617" t="str">
        <f t="shared" si="17"/>
        <v>2ESAMalawi2012QuantitiesH51</v>
      </c>
    </row>
    <row r="618" spans="1:9" x14ac:dyDescent="0.25">
      <c r="A618" t="s">
        <v>92</v>
      </c>
      <c r="B618" t="s">
        <v>33</v>
      </c>
      <c r="C618">
        <v>2012</v>
      </c>
      <c r="D618" t="s">
        <v>622</v>
      </c>
      <c r="E618">
        <v>4</v>
      </c>
      <c r="F618" t="s">
        <v>1068</v>
      </c>
      <c r="G618">
        <v>2</v>
      </c>
      <c r="I618" t="str">
        <f t="shared" si="17"/>
        <v>2ESAMalawi2012QuantitiesI51</v>
      </c>
    </row>
    <row r="619" spans="1:9" x14ac:dyDescent="0.25">
      <c r="A619" t="s">
        <v>92</v>
      </c>
      <c r="B619" t="s">
        <v>33</v>
      </c>
      <c r="C619">
        <v>2012</v>
      </c>
      <c r="D619" t="s">
        <v>622</v>
      </c>
      <c r="E619">
        <v>4</v>
      </c>
      <c r="F619" t="s">
        <v>1069</v>
      </c>
      <c r="G619">
        <v>2</v>
      </c>
      <c r="I619" t="str">
        <f t="shared" si="17"/>
        <v>2ESAMalawi2012QuantitiesJ51</v>
      </c>
    </row>
    <row r="620" spans="1:9" x14ac:dyDescent="0.25">
      <c r="A620" t="s">
        <v>92</v>
      </c>
      <c r="B620" t="s">
        <v>33</v>
      </c>
      <c r="C620">
        <v>2012</v>
      </c>
      <c r="D620" t="s">
        <v>622</v>
      </c>
      <c r="E620">
        <v>7</v>
      </c>
      <c r="F620" t="s">
        <v>1022</v>
      </c>
      <c r="G620">
        <v>2</v>
      </c>
      <c r="I620" t="str">
        <f t="shared" si="17"/>
        <v>2ESAMalawi2012QuantitiesF58</v>
      </c>
    </row>
    <row r="621" spans="1:9" x14ac:dyDescent="0.25">
      <c r="A621" t="s">
        <v>92</v>
      </c>
      <c r="B621" t="s">
        <v>33</v>
      </c>
      <c r="C621">
        <v>2012</v>
      </c>
      <c r="D621" t="s">
        <v>622</v>
      </c>
      <c r="E621">
        <v>7</v>
      </c>
      <c r="F621" t="s">
        <v>1023</v>
      </c>
      <c r="G621">
        <v>2</v>
      </c>
      <c r="I621" t="str">
        <f t="shared" si="17"/>
        <v>2ESAMalawi2012QuantitiesG58</v>
      </c>
    </row>
    <row r="622" spans="1:9" x14ac:dyDescent="0.25">
      <c r="A622" t="s">
        <v>92</v>
      </c>
      <c r="B622" t="s">
        <v>33</v>
      </c>
      <c r="C622">
        <v>2012</v>
      </c>
      <c r="D622" t="s">
        <v>622</v>
      </c>
      <c r="E622">
        <v>7</v>
      </c>
      <c r="F622" t="s">
        <v>1024</v>
      </c>
      <c r="G622">
        <v>2</v>
      </c>
      <c r="I622" t="str">
        <f t="shared" si="17"/>
        <v>2ESAMalawi2012QuantitiesH58</v>
      </c>
    </row>
    <row r="623" spans="1:9" x14ac:dyDescent="0.25">
      <c r="A623" t="s">
        <v>92</v>
      </c>
      <c r="B623" t="s">
        <v>33</v>
      </c>
      <c r="C623">
        <v>2012</v>
      </c>
      <c r="D623" t="s">
        <v>622</v>
      </c>
      <c r="E623">
        <v>7</v>
      </c>
      <c r="F623" t="s">
        <v>1071</v>
      </c>
      <c r="G623">
        <v>2</v>
      </c>
      <c r="I623" t="str">
        <f t="shared" si="17"/>
        <v>2ESAMalawi2012QuantitiesI58</v>
      </c>
    </row>
    <row r="624" spans="1:9" x14ac:dyDescent="0.25">
      <c r="A624" t="s">
        <v>92</v>
      </c>
      <c r="B624" t="s">
        <v>33</v>
      </c>
      <c r="C624">
        <v>2012</v>
      </c>
      <c r="D624" t="s">
        <v>622</v>
      </c>
      <c r="E624">
        <v>7</v>
      </c>
      <c r="F624" t="s">
        <v>1072</v>
      </c>
      <c r="G624">
        <v>2</v>
      </c>
      <c r="I624" t="str">
        <f t="shared" si="17"/>
        <v>2ESAMalawi2012QuantitiesJ58</v>
      </c>
    </row>
    <row r="625" spans="1:9" x14ac:dyDescent="0.25">
      <c r="A625" t="s">
        <v>92</v>
      </c>
      <c r="B625" t="s">
        <v>33</v>
      </c>
      <c r="C625">
        <v>2012</v>
      </c>
      <c r="D625" t="s">
        <v>622</v>
      </c>
      <c r="E625">
        <v>2.5</v>
      </c>
      <c r="F625" t="s">
        <v>1074</v>
      </c>
      <c r="G625">
        <v>2</v>
      </c>
      <c r="I625" t="str">
        <f t="shared" si="17"/>
        <v>2ESAMalawi2012QuantitiesF66</v>
      </c>
    </row>
    <row r="626" spans="1:9" x14ac:dyDescent="0.25">
      <c r="A626" t="s">
        <v>92</v>
      </c>
      <c r="B626" t="s">
        <v>33</v>
      </c>
      <c r="C626">
        <v>2012</v>
      </c>
      <c r="D626" t="s">
        <v>622</v>
      </c>
      <c r="E626">
        <v>2.5</v>
      </c>
      <c r="F626" t="s">
        <v>1075</v>
      </c>
      <c r="G626">
        <v>2</v>
      </c>
      <c r="I626" t="str">
        <f t="shared" si="17"/>
        <v>2ESAMalawi2012QuantitiesG66</v>
      </c>
    </row>
    <row r="627" spans="1:9" x14ac:dyDescent="0.25">
      <c r="A627" t="s">
        <v>92</v>
      </c>
      <c r="B627" t="s">
        <v>33</v>
      </c>
      <c r="C627">
        <v>2012</v>
      </c>
      <c r="D627" t="s">
        <v>622</v>
      </c>
      <c r="E627">
        <v>2.5</v>
      </c>
      <c r="F627" t="s">
        <v>1076</v>
      </c>
      <c r="G627">
        <v>2</v>
      </c>
      <c r="I627" t="str">
        <f t="shared" ref="I627:I654" si="18">G627&amp;A627&amp;B627&amp;C627&amp;D627&amp;F627</f>
        <v>2ESAMalawi2012QuantitiesH66</v>
      </c>
    </row>
    <row r="628" spans="1:9" x14ac:dyDescent="0.25">
      <c r="A628" t="s">
        <v>92</v>
      </c>
      <c r="B628" t="s">
        <v>33</v>
      </c>
      <c r="C628">
        <v>2012</v>
      </c>
      <c r="D628" t="s">
        <v>622</v>
      </c>
      <c r="E628">
        <v>2.5</v>
      </c>
      <c r="F628" t="s">
        <v>1077</v>
      </c>
      <c r="G628">
        <v>2</v>
      </c>
      <c r="I628" t="str">
        <f t="shared" si="18"/>
        <v>2ESAMalawi2012QuantitiesI66</v>
      </c>
    </row>
    <row r="629" spans="1:9" x14ac:dyDescent="0.25">
      <c r="A629" t="s">
        <v>92</v>
      </c>
      <c r="B629" t="s">
        <v>33</v>
      </c>
      <c r="C629">
        <v>2012</v>
      </c>
      <c r="D629" t="s">
        <v>622</v>
      </c>
      <c r="E629">
        <v>2.5</v>
      </c>
      <c r="F629" t="s">
        <v>1078</v>
      </c>
      <c r="G629">
        <v>2</v>
      </c>
      <c r="I629" t="str">
        <f t="shared" si="18"/>
        <v>2ESAMalawi2012QuantitiesJ66</v>
      </c>
    </row>
    <row r="630" spans="1:9" x14ac:dyDescent="0.25">
      <c r="A630" t="s">
        <v>92</v>
      </c>
      <c r="B630" t="s">
        <v>33</v>
      </c>
      <c r="C630">
        <v>2012</v>
      </c>
      <c r="D630" t="s">
        <v>622</v>
      </c>
      <c r="E630">
        <v>2.5</v>
      </c>
      <c r="F630" t="s">
        <v>1080</v>
      </c>
      <c r="G630">
        <v>2</v>
      </c>
      <c r="I630" t="str">
        <f t="shared" si="18"/>
        <v>2ESAMalawi2012QuantitiesF68</v>
      </c>
    </row>
    <row r="631" spans="1:9" x14ac:dyDescent="0.25">
      <c r="A631" t="s">
        <v>92</v>
      </c>
      <c r="B631" t="s">
        <v>33</v>
      </c>
      <c r="C631">
        <v>2012</v>
      </c>
      <c r="D631" t="s">
        <v>622</v>
      </c>
      <c r="E631">
        <v>2.5</v>
      </c>
      <c r="F631" t="s">
        <v>1081</v>
      </c>
      <c r="G631">
        <v>2</v>
      </c>
      <c r="I631" t="str">
        <f t="shared" si="18"/>
        <v>2ESAMalawi2012QuantitiesG68</v>
      </c>
    </row>
    <row r="632" spans="1:9" x14ac:dyDescent="0.25">
      <c r="A632" t="s">
        <v>92</v>
      </c>
      <c r="B632" t="s">
        <v>33</v>
      </c>
      <c r="C632">
        <v>2012</v>
      </c>
      <c r="D632" t="s">
        <v>622</v>
      </c>
      <c r="E632">
        <v>2.5</v>
      </c>
      <c r="F632" t="s">
        <v>1082</v>
      </c>
      <c r="G632">
        <v>2</v>
      </c>
      <c r="I632" t="str">
        <f t="shared" si="18"/>
        <v>2ESAMalawi2012QuantitiesH68</v>
      </c>
    </row>
    <row r="633" spans="1:9" x14ac:dyDescent="0.25">
      <c r="A633" t="s">
        <v>92</v>
      </c>
      <c r="B633" t="s">
        <v>33</v>
      </c>
      <c r="C633">
        <v>2012</v>
      </c>
      <c r="D633" t="s">
        <v>622</v>
      </c>
      <c r="E633">
        <v>2.5</v>
      </c>
      <c r="F633" t="s">
        <v>1083</v>
      </c>
      <c r="G633">
        <v>2</v>
      </c>
      <c r="I633" t="str">
        <f t="shared" si="18"/>
        <v>2ESAMalawi2012QuantitiesI68</v>
      </c>
    </row>
    <row r="634" spans="1:9" x14ac:dyDescent="0.25">
      <c r="A634" t="s">
        <v>92</v>
      </c>
      <c r="B634" t="s">
        <v>33</v>
      </c>
      <c r="C634">
        <v>2012</v>
      </c>
      <c r="D634" t="s">
        <v>622</v>
      </c>
      <c r="E634">
        <v>2.5</v>
      </c>
      <c r="F634" t="s">
        <v>1084</v>
      </c>
      <c r="G634">
        <v>2</v>
      </c>
      <c r="I634" t="str">
        <f t="shared" si="18"/>
        <v>2ESAMalawi2012QuantitiesJ68</v>
      </c>
    </row>
    <row r="635" spans="1:9" x14ac:dyDescent="0.25">
      <c r="A635" t="s">
        <v>92</v>
      </c>
      <c r="B635" t="s">
        <v>33</v>
      </c>
      <c r="C635">
        <v>2012</v>
      </c>
      <c r="D635" t="s">
        <v>622</v>
      </c>
      <c r="F635" t="s">
        <v>1234</v>
      </c>
      <c r="G635">
        <v>2</v>
      </c>
      <c r="I635" t="str">
        <f t="shared" si="18"/>
        <v>2ESAMalawi2012QuantitiesI74</v>
      </c>
    </row>
    <row r="636" spans="1:9" x14ac:dyDescent="0.25">
      <c r="A636" t="s">
        <v>92</v>
      </c>
      <c r="B636" t="s">
        <v>33</v>
      </c>
      <c r="C636">
        <v>2012</v>
      </c>
      <c r="D636" t="s">
        <v>622</v>
      </c>
      <c r="F636" t="s">
        <v>1235</v>
      </c>
      <c r="G636">
        <v>2</v>
      </c>
      <c r="I636" t="str">
        <f t="shared" si="18"/>
        <v>2ESAMalawi2012QuantitiesJ74</v>
      </c>
    </row>
    <row r="637" spans="1:9" x14ac:dyDescent="0.25">
      <c r="A637" t="s">
        <v>92</v>
      </c>
      <c r="B637" t="s">
        <v>33</v>
      </c>
      <c r="C637">
        <v>2012</v>
      </c>
      <c r="D637" t="s">
        <v>622</v>
      </c>
      <c r="E637">
        <v>4</v>
      </c>
      <c r="F637" t="s">
        <v>1086</v>
      </c>
      <c r="G637">
        <v>2</v>
      </c>
      <c r="I637" t="str">
        <f t="shared" si="18"/>
        <v>2ESAMalawi2012QuantitiesF76</v>
      </c>
    </row>
    <row r="638" spans="1:9" x14ac:dyDescent="0.25">
      <c r="A638" t="s">
        <v>92</v>
      </c>
      <c r="B638" t="s">
        <v>33</v>
      </c>
      <c r="C638">
        <v>2012</v>
      </c>
      <c r="D638" t="s">
        <v>622</v>
      </c>
      <c r="E638">
        <v>4</v>
      </c>
      <c r="F638" t="s">
        <v>1087</v>
      </c>
      <c r="G638">
        <v>2</v>
      </c>
      <c r="I638" t="str">
        <f t="shared" si="18"/>
        <v>2ESAMalawi2012QuantitiesG76</v>
      </c>
    </row>
    <row r="639" spans="1:9" x14ac:dyDescent="0.25">
      <c r="A639" t="s">
        <v>92</v>
      </c>
      <c r="B639" t="s">
        <v>33</v>
      </c>
      <c r="C639">
        <v>2012</v>
      </c>
      <c r="D639" t="s">
        <v>622</v>
      </c>
      <c r="E639">
        <v>4</v>
      </c>
      <c r="F639" t="s">
        <v>1088</v>
      </c>
      <c r="G639">
        <v>2</v>
      </c>
      <c r="I639" t="str">
        <f t="shared" si="18"/>
        <v>2ESAMalawi2012QuantitiesH76</v>
      </c>
    </row>
    <row r="640" spans="1:9" x14ac:dyDescent="0.25">
      <c r="A640" t="s">
        <v>92</v>
      </c>
      <c r="B640" t="s">
        <v>33</v>
      </c>
      <c r="C640">
        <v>2012</v>
      </c>
      <c r="D640" t="s">
        <v>622</v>
      </c>
      <c r="E640">
        <v>4</v>
      </c>
      <c r="F640" t="s">
        <v>1089</v>
      </c>
      <c r="G640">
        <v>2</v>
      </c>
      <c r="I640" t="str">
        <f t="shared" si="18"/>
        <v>2ESAMalawi2012QuantitiesI76</v>
      </c>
    </row>
    <row r="641" spans="1:9" x14ac:dyDescent="0.25">
      <c r="A641" t="s">
        <v>92</v>
      </c>
      <c r="B641" t="s">
        <v>33</v>
      </c>
      <c r="C641">
        <v>2012</v>
      </c>
      <c r="D641" t="s">
        <v>622</v>
      </c>
      <c r="E641">
        <v>4</v>
      </c>
      <c r="F641" t="s">
        <v>1090</v>
      </c>
      <c r="G641">
        <v>2</v>
      </c>
      <c r="I641" t="str">
        <f t="shared" si="18"/>
        <v>2ESAMalawi2012QuantitiesJ76</v>
      </c>
    </row>
    <row r="642" spans="1:9" x14ac:dyDescent="0.25">
      <c r="A642" t="s">
        <v>92</v>
      </c>
      <c r="B642" t="s">
        <v>33</v>
      </c>
      <c r="C642">
        <v>2012</v>
      </c>
      <c r="D642" t="s">
        <v>622</v>
      </c>
      <c r="E642">
        <v>1.5</v>
      </c>
      <c r="F642" t="s">
        <v>1092</v>
      </c>
      <c r="G642">
        <v>2</v>
      </c>
      <c r="I642" t="str">
        <f t="shared" si="18"/>
        <v>2ESAMalawi2012QuantitiesF93</v>
      </c>
    </row>
    <row r="643" spans="1:9" x14ac:dyDescent="0.25">
      <c r="A643" t="s">
        <v>92</v>
      </c>
      <c r="B643" t="s">
        <v>33</v>
      </c>
      <c r="C643">
        <v>2012</v>
      </c>
      <c r="D643" t="s">
        <v>622</v>
      </c>
      <c r="E643">
        <v>1.5</v>
      </c>
      <c r="F643" t="s">
        <v>1093</v>
      </c>
      <c r="G643">
        <v>2</v>
      </c>
      <c r="I643" t="str">
        <f t="shared" si="18"/>
        <v>2ESAMalawi2012QuantitiesG93</v>
      </c>
    </row>
    <row r="644" spans="1:9" x14ac:dyDescent="0.25">
      <c r="A644" t="s">
        <v>92</v>
      </c>
      <c r="B644" t="s">
        <v>33</v>
      </c>
      <c r="C644">
        <v>2012</v>
      </c>
      <c r="D644" t="s">
        <v>622</v>
      </c>
      <c r="E644">
        <v>1.5</v>
      </c>
      <c r="F644" t="s">
        <v>1094</v>
      </c>
      <c r="G644">
        <v>2</v>
      </c>
      <c r="I644" t="str">
        <f t="shared" si="18"/>
        <v>2ESAMalawi2012QuantitiesH93</v>
      </c>
    </row>
    <row r="645" spans="1:9" x14ac:dyDescent="0.25">
      <c r="A645" t="s">
        <v>92</v>
      </c>
      <c r="B645" t="s">
        <v>33</v>
      </c>
      <c r="C645">
        <v>2012</v>
      </c>
      <c r="D645" t="s">
        <v>622</v>
      </c>
      <c r="E645">
        <v>1.5</v>
      </c>
      <c r="F645" t="s">
        <v>1095</v>
      </c>
      <c r="G645">
        <v>2</v>
      </c>
      <c r="I645" t="str">
        <f t="shared" si="18"/>
        <v>2ESAMalawi2012QuantitiesI93</v>
      </c>
    </row>
    <row r="646" spans="1:9" x14ac:dyDescent="0.25">
      <c r="A646" t="s">
        <v>92</v>
      </c>
      <c r="B646" t="s">
        <v>33</v>
      </c>
      <c r="C646">
        <v>2012</v>
      </c>
      <c r="D646" t="s">
        <v>622</v>
      </c>
      <c r="E646">
        <v>1.5</v>
      </c>
      <c r="F646" t="s">
        <v>1096</v>
      </c>
      <c r="G646">
        <v>2</v>
      </c>
      <c r="I646" t="str">
        <f t="shared" si="18"/>
        <v>2ESAMalawi2012QuantitiesJ93</v>
      </c>
    </row>
    <row r="647" spans="1:9" x14ac:dyDescent="0.25">
      <c r="A647" t="s">
        <v>92</v>
      </c>
      <c r="B647" t="s">
        <v>33</v>
      </c>
      <c r="C647">
        <v>2012</v>
      </c>
      <c r="D647" t="s">
        <v>621</v>
      </c>
      <c r="E647">
        <v>55000</v>
      </c>
      <c r="F647" t="s">
        <v>1002</v>
      </c>
      <c r="G647">
        <v>2</v>
      </c>
      <c r="I647" t="str">
        <f t="shared" si="18"/>
        <v>2ESAMalawi2012OutputsD54</v>
      </c>
    </row>
    <row r="648" spans="1:9" x14ac:dyDescent="0.25">
      <c r="A648" t="s">
        <v>92</v>
      </c>
      <c r="B648" t="s">
        <v>33</v>
      </c>
      <c r="C648">
        <v>2012</v>
      </c>
      <c r="D648" t="s">
        <v>621</v>
      </c>
      <c r="E648">
        <v>275000</v>
      </c>
      <c r="F648" t="s">
        <v>1156</v>
      </c>
      <c r="G648">
        <v>2</v>
      </c>
      <c r="I648" t="str">
        <f t="shared" si="18"/>
        <v>2ESAMalawi2012OutputsD76</v>
      </c>
    </row>
    <row r="649" spans="1:9" x14ac:dyDescent="0.25">
      <c r="A649" t="s">
        <v>92</v>
      </c>
      <c r="B649" t="s">
        <v>33</v>
      </c>
      <c r="C649">
        <v>2012</v>
      </c>
      <c r="D649" t="s">
        <v>621</v>
      </c>
      <c r="E649">
        <v>30000</v>
      </c>
      <c r="F649" t="s">
        <v>1179</v>
      </c>
      <c r="G649">
        <v>2</v>
      </c>
      <c r="I649" t="str">
        <f t="shared" si="18"/>
        <v>2ESAMalawi2012OutputsD90</v>
      </c>
    </row>
    <row r="650" spans="1:9" x14ac:dyDescent="0.25">
      <c r="A650" t="s">
        <v>92</v>
      </c>
      <c r="B650" t="s">
        <v>33</v>
      </c>
      <c r="C650">
        <v>2012</v>
      </c>
      <c r="D650" t="s">
        <v>621</v>
      </c>
      <c r="E650" s="394">
        <v>152950</v>
      </c>
      <c r="F650" t="s">
        <v>936</v>
      </c>
      <c r="G650">
        <v>2</v>
      </c>
      <c r="I650" t="str">
        <f t="shared" si="18"/>
        <v>2ESAMalawi2012OutputsD130</v>
      </c>
    </row>
    <row r="651" spans="1:9" x14ac:dyDescent="0.25">
      <c r="A651" t="s">
        <v>92</v>
      </c>
      <c r="B651" t="s">
        <v>33</v>
      </c>
      <c r="C651">
        <v>2012</v>
      </c>
      <c r="D651" t="s">
        <v>621</v>
      </c>
      <c r="E651" s="394">
        <v>0</v>
      </c>
      <c r="F651" t="s">
        <v>937</v>
      </c>
      <c r="G651">
        <v>2</v>
      </c>
      <c r="I651" t="str">
        <f t="shared" si="18"/>
        <v>2ESAMalawi2012OutputsE130</v>
      </c>
    </row>
    <row r="652" spans="1:9" x14ac:dyDescent="0.25">
      <c r="A652" t="s">
        <v>92</v>
      </c>
      <c r="B652" t="s">
        <v>33</v>
      </c>
      <c r="C652">
        <v>2012</v>
      </c>
      <c r="D652" t="s">
        <v>621</v>
      </c>
      <c r="E652" s="394">
        <v>0</v>
      </c>
      <c r="F652" t="s">
        <v>938</v>
      </c>
      <c r="G652">
        <v>2</v>
      </c>
      <c r="I652" t="str">
        <f t="shared" si="18"/>
        <v>2ESAMalawi2012OutputsF130</v>
      </c>
    </row>
    <row r="653" spans="1:9" x14ac:dyDescent="0.25">
      <c r="A653" t="s">
        <v>92</v>
      </c>
      <c r="B653" t="s">
        <v>33</v>
      </c>
      <c r="C653">
        <v>2012</v>
      </c>
      <c r="D653" t="s">
        <v>621</v>
      </c>
      <c r="E653" s="394">
        <v>0</v>
      </c>
      <c r="F653" t="s">
        <v>939</v>
      </c>
      <c r="G653">
        <v>2</v>
      </c>
      <c r="I653" t="str">
        <f t="shared" si="18"/>
        <v>2ESAMalawi2012OutputsG130</v>
      </c>
    </row>
    <row r="654" spans="1:9" x14ac:dyDescent="0.25">
      <c r="A654" t="s">
        <v>92</v>
      </c>
      <c r="B654" t="s">
        <v>33</v>
      </c>
      <c r="C654">
        <v>2012</v>
      </c>
      <c r="D654" t="s">
        <v>621</v>
      </c>
      <c r="E654" s="394">
        <v>0</v>
      </c>
      <c r="F654" t="s">
        <v>940</v>
      </c>
      <c r="G654">
        <v>2</v>
      </c>
      <c r="I654" t="str">
        <f t="shared" si="18"/>
        <v>2ESAMalawi2012OutputsH130</v>
      </c>
    </row>
    <row r="655" spans="1:9" x14ac:dyDescent="0.25">
      <c r="A655" t="s">
        <v>92</v>
      </c>
      <c r="B655" t="s">
        <v>34</v>
      </c>
      <c r="C655">
        <v>2011</v>
      </c>
      <c r="D655" t="s">
        <v>620</v>
      </c>
      <c r="F655" t="s">
        <v>961</v>
      </c>
      <c r="G655">
        <v>2</v>
      </c>
      <c r="I655" t="str">
        <f t="shared" ref="I655:I686" si="19">G655&amp;A655&amp;B655&amp;C655&amp;D655&amp;F655</f>
        <v>2ESAMozambique2011StrategyF5</v>
      </c>
    </row>
    <row r="656" spans="1:9" x14ac:dyDescent="0.25">
      <c r="A656" t="s">
        <v>92</v>
      </c>
      <c r="B656" t="s">
        <v>34</v>
      </c>
      <c r="C656">
        <v>2011</v>
      </c>
      <c r="D656" t="s">
        <v>620</v>
      </c>
      <c r="E656">
        <v>0.56999999999999995</v>
      </c>
      <c r="F656" t="s">
        <v>1041</v>
      </c>
      <c r="G656">
        <v>2</v>
      </c>
      <c r="I656" t="str">
        <f t="shared" si="19"/>
        <v>2ESAMozambique2011StrategyF8</v>
      </c>
    </row>
    <row r="657" spans="1:9" x14ac:dyDescent="0.25">
      <c r="A657" t="s">
        <v>92</v>
      </c>
      <c r="B657" t="s">
        <v>34</v>
      </c>
      <c r="C657">
        <v>2011</v>
      </c>
      <c r="D657" t="s">
        <v>620</v>
      </c>
      <c r="E657">
        <v>0.56999999999999995</v>
      </c>
      <c r="F657" t="s">
        <v>1042</v>
      </c>
      <c r="G657">
        <v>2</v>
      </c>
      <c r="I657" t="str">
        <f t="shared" si="19"/>
        <v>2ESAMozambique2011StrategyF9</v>
      </c>
    </row>
    <row r="658" spans="1:9" x14ac:dyDescent="0.25">
      <c r="A658" t="s">
        <v>92</v>
      </c>
      <c r="B658" t="s">
        <v>34</v>
      </c>
      <c r="C658">
        <v>2011</v>
      </c>
      <c r="D658" t="s">
        <v>620</v>
      </c>
      <c r="E658">
        <v>0.8</v>
      </c>
      <c r="F658" t="s">
        <v>1043</v>
      </c>
      <c r="G658">
        <v>2</v>
      </c>
      <c r="I658" t="str">
        <f t="shared" si="19"/>
        <v>2ESAMozambique2011StrategyF10</v>
      </c>
    </row>
    <row r="659" spans="1:9" x14ac:dyDescent="0.25">
      <c r="A659" t="s">
        <v>92</v>
      </c>
      <c r="B659" t="s">
        <v>34</v>
      </c>
      <c r="C659">
        <v>2011</v>
      </c>
      <c r="D659" t="s">
        <v>620</v>
      </c>
      <c r="E659">
        <v>0.5</v>
      </c>
      <c r="F659" t="s">
        <v>965</v>
      </c>
      <c r="G659">
        <v>2</v>
      </c>
      <c r="I659" t="str">
        <f t="shared" si="19"/>
        <v>2ESAMozambique2011StrategyF11</v>
      </c>
    </row>
    <row r="660" spans="1:9" x14ac:dyDescent="0.25">
      <c r="A660" t="s">
        <v>92</v>
      </c>
      <c r="B660" t="s">
        <v>34</v>
      </c>
      <c r="C660">
        <v>2011</v>
      </c>
      <c r="D660" t="s">
        <v>620</v>
      </c>
      <c r="E660">
        <v>0.4</v>
      </c>
      <c r="F660" t="s">
        <v>1013</v>
      </c>
      <c r="G660">
        <v>2</v>
      </c>
      <c r="I660" t="str">
        <f t="shared" si="19"/>
        <v>2ESAMozambique2011StrategyF12</v>
      </c>
    </row>
    <row r="661" spans="1:9" x14ac:dyDescent="0.25">
      <c r="A661" t="s">
        <v>92</v>
      </c>
      <c r="B661" t="s">
        <v>34</v>
      </c>
      <c r="C661">
        <v>2011</v>
      </c>
      <c r="D661" t="s">
        <v>620</v>
      </c>
      <c r="E661">
        <v>0.56999999999999995</v>
      </c>
      <c r="F661" t="s">
        <v>626</v>
      </c>
      <c r="G661">
        <v>2</v>
      </c>
      <c r="I661" t="str">
        <f t="shared" si="19"/>
        <v>2ESAMozambique2011StrategyF15</v>
      </c>
    </row>
    <row r="662" spans="1:9" x14ac:dyDescent="0.25">
      <c r="A662" t="s">
        <v>92</v>
      </c>
      <c r="B662" t="s">
        <v>34</v>
      </c>
      <c r="C662">
        <v>2011</v>
      </c>
      <c r="D662" t="s">
        <v>620</v>
      </c>
      <c r="E662">
        <v>0.56999999999999995</v>
      </c>
      <c r="F662" t="s">
        <v>627</v>
      </c>
      <c r="G662">
        <v>2</v>
      </c>
      <c r="I662" t="str">
        <f t="shared" si="19"/>
        <v>2ESAMozambique2011StrategyF16</v>
      </c>
    </row>
    <row r="663" spans="1:9" x14ac:dyDescent="0.25">
      <c r="A663" t="s">
        <v>92</v>
      </c>
      <c r="B663" t="s">
        <v>34</v>
      </c>
      <c r="C663">
        <v>2011</v>
      </c>
      <c r="D663" t="s">
        <v>620</v>
      </c>
      <c r="E663">
        <v>0.7</v>
      </c>
      <c r="F663" t="s">
        <v>628</v>
      </c>
      <c r="G663">
        <v>2</v>
      </c>
      <c r="I663" t="str">
        <f t="shared" si="19"/>
        <v>2ESAMozambique2011StrategyF17</v>
      </c>
    </row>
    <row r="664" spans="1:9" x14ac:dyDescent="0.25">
      <c r="A664" t="s">
        <v>92</v>
      </c>
      <c r="B664" t="s">
        <v>34</v>
      </c>
      <c r="C664">
        <v>2011</v>
      </c>
      <c r="D664" t="s">
        <v>620</v>
      </c>
      <c r="E664">
        <v>0.95</v>
      </c>
      <c r="F664" t="s">
        <v>629</v>
      </c>
      <c r="G664">
        <v>2</v>
      </c>
      <c r="I664" t="str">
        <f t="shared" si="19"/>
        <v>2ESAMozambique2011StrategyF18</v>
      </c>
    </row>
    <row r="665" spans="1:9" x14ac:dyDescent="0.25">
      <c r="A665" t="s">
        <v>92</v>
      </c>
      <c r="B665" t="s">
        <v>34</v>
      </c>
      <c r="C665">
        <v>2011</v>
      </c>
      <c r="D665" t="s">
        <v>620</v>
      </c>
      <c r="E665">
        <v>0.95</v>
      </c>
      <c r="F665" t="s">
        <v>630</v>
      </c>
      <c r="G665">
        <v>2</v>
      </c>
      <c r="I665" t="str">
        <f t="shared" si="19"/>
        <v>2ESAMozambique2011StrategyF19</v>
      </c>
    </row>
    <row r="666" spans="1:9" x14ac:dyDescent="0.25">
      <c r="A666" t="s">
        <v>92</v>
      </c>
      <c r="B666" t="s">
        <v>34</v>
      </c>
      <c r="C666">
        <v>2011</v>
      </c>
      <c r="D666" t="s">
        <v>620</v>
      </c>
      <c r="E666">
        <v>0.8</v>
      </c>
      <c r="F666" t="s">
        <v>1014</v>
      </c>
      <c r="G666">
        <v>2</v>
      </c>
      <c r="I666" t="str">
        <f t="shared" si="19"/>
        <v>2ESAMozambique2011StrategyF21</v>
      </c>
    </row>
    <row r="667" spans="1:9" x14ac:dyDescent="0.25">
      <c r="A667" t="s">
        <v>92</v>
      </c>
      <c r="B667" t="s">
        <v>34</v>
      </c>
      <c r="C667">
        <v>2011</v>
      </c>
      <c r="D667" t="s">
        <v>620</v>
      </c>
      <c r="E667">
        <v>0.56999999999999995</v>
      </c>
      <c r="F667" t="s">
        <v>1044</v>
      </c>
      <c r="G667">
        <v>2</v>
      </c>
      <c r="I667" t="str">
        <f t="shared" si="19"/>
        <v>2ESAMozambique2011StrategyF22</v>
      </c>
    </row>
    <row r="668" spans="1:9" x14ac:dyDescent="0.25">
      <c r="A668" t="s">
        <v>92</v>
      </c>
      <c r="B668" t="s">
        <v>34</v>
      </c>
      <c r="C668">
        <v>2011</v>
      </c>
      <c r="D668" t="s">
        <v>620</v>
      </c>
      <c r="E668">
        <v>0.56999999999999995</v>
      </c>
      <c r="F668" t="s">
        <v>1045</v>
      </c>
      <c r="G668">
        <v>2</v>
      </c>
      <c r="I668" t="str">
        <f t="shared" si="19"/>
        <v>2ESAMozambique2011StrategyF23</v>
      </c>
    </row>
    <row r="669" spans="1:9" x14ac:dyDescent="0.25">
      <c r="A669" t="s">
        <v>92</v>
      </c>
      <c r="B669" t="s">
        <v>34</v>
      </c>
      <c r="C669">
        <v>2011</v>
      </c>
      <c r="D669" t="s">
        <v>620</v>
      </c>
      <c r="E669">
        <v>0.8</v>
      </c>
      <c r="F669" t="s">
        <v>1015</v>
      </c>
      <c r="G669">
        <v>2</v>
      </c>
      <c r="I669" t="str">
        <f t="shared" si="19"/>
        <v>2ESAMozambique2011StrategyF24</v>
      </c>
    </row>
    <row r="670" spans="1:9" x14ac:dyDescent="0.25">
      <c r="A670" t="s">
        <v>92</v>
      </c>
      <c r="B670" t="s">
        <v>34</v>
      </c>
      <c r="C670">
        <v>2011</v>
      </c>
      <c r="D670" t="s">
        <v>620</v>
      </c>
      <c r="E670">
        <v>0.7</v>
      </c>
      <c r="F670" t="s">
        <v>1016</v>
      </c>
      <c r="G670">
        <v>2</v>
      </c>
      <c r="I670" t="str">
        <f t="shared" si="19"/>
        <v>2ESAMozambique2011StrategyF25</v>
      </c>
    </row>
    <row r="671" spans="1:9" x14ac:dyDescent="0.25">
      <c r="A671" t="s">
        <v>92</v>
      </c>
      <c r="B671" t="s">
        <v>34</v>
      </c>
      <c r="C671">
        <v>2011</v>
      </c>
      <c r="D671" t="s">
        <v>620</v>
      </c>
      <c r="E671">
        <v>0.6</v>
      </c>
      <c r="F671" t="s">
        <v>1046</v>
      </c>
      <c r="G671">
        <v>2</v>
      </c>
      <c r="I671" t="str">
        <f t="shared" si="19"/>
        <v>2ESAMozambique2011StrategyF26</v>
      </c>
    </row>
    <row r="672" spans="1:9" x14ac:dyDescent="0.25">
      <c r="A672" t="s">
        <v>92</v>
      </c>
      <c r="B672" t="s">
        <v>34</v>
      </c>
      <c r="C672">
        <v>2011</v>
      </c>
      <c r="D672" t="s">
        <v>620</v>
      </c>
      <c r="E672">
        <v>0.56999999999999995</v>
      </c>
      <c r="F672" t="s">
        <v>1017</v>
      </c>
      <c r="G672">
        <v>2</v>
      </c>
      <c r="I672" t="str">
        <f t="shared" si="19"/>
        <v>2ESAMozambique2011StrategyF29</v>
      </c>
    </row>
    <row r="673" spans="1:9" x14ac:dyDescent="0.25">
      <c r="A673" t="s">
        <v>92</v>
      </c>
      <c r="B673" t="s">
        <v>34</v>
      </c>
      <c r="C673">
        <v>2011</v>
      </c>
      <c r="D673" t="s">
        <v>620</v>
      </c>
      <c r="E673">
        <v>0.65</v>
      </c>
      <c r="F673" t="s">
        <v>1227</v>
      </c>
      <c r="G673">
        <v>2</v>
      </c>
      <c r="I673" t="str">
        <f t="shared" si="19"/>
        <v>2ESAMozambique2011StrategyF30</v>
      </c>
    </row>
    <row r="674" spans="1:9" x14ac:dyDescent="0.25">
      <c r="A674" t="s">
        <v>92</v>
      </c>
      <c r="B674" t="s">
        <v>34</v>
      </c>
      <c r="C674">
        <v>2011</v>
      </c>
      <c r="D674" t="s">
        <v>620</v>
      </c>
      <c r="E674">
        <v>0.8</v>
      </c>
      <c r="F674" t="s">
        <v>1018</v>
      </c>
      <c r="G674">
        <v>2</v>
      </c>
      <c r="I674" t="str">
        <f t="shared" si="19"/>
        <v>2ESAMozambique2011StrategyF32</v>
      </c>
    </row>
    <row r="675" spans="1:9" x14ac:dyDescent="0.25">
      <c r="A675" t="s">
        <v>92</v>
      </c>
      <c r="B675" t="s">
        <v>34</v>
      </c>
      <c r="C675">
        <v>2011</v>
      </c>
      <c r="D675" t="s">
        <v>620</v>
      </c>
      <c r="E675">
        <v>0.7</v>
      </c>
      <c r="F675" t="s">
        <v>1019</v>
      </c>
      <c r="G675">
        <v>2</v>
      </c>
      <c r="I675" t="str">
        <f t="shared" si="19"/>
        <v>2ESAMozambique2011StrategyF33</v>
      </c>
    </row>
    <row r="676" spans="1:9" x14ac:dyDescent="0.25">
      <c r="A676" t="s">
        <v>92</v>
      </c>
      <c r="B676" t="s">
        <v>34</v>
      </c>
      <c r="C676">
        <v>2011</v>
      </c>
      <c r="D676" t="s">
        <v>620</v>
      </c>
      <c r="E676">
        <v>0.9</v>
      </c>
      <c r="F676" t="s">
        <v>1020</v>
      </c>
      <c r="G676">
        <v>2</v>
      </c>
      <c r="I676" t="str">
        <f t="shared" si="19"/>
        <v>2ESAMozambique2011StrategyF34</v>
      </c>
    </row>
    <row r="677" spans="1:9" x14ac:dyDescent="0.25">
      <c r="A677" t="s">
        <v>92</v>
      </c>
      <c r="B677" t="s">
        <v>34</v>
      </c>
      <c r="C677">
        <v>2011</v>
      </c>
      <c r="D677" t="s">
        <v>622</v>
      </c>
      <c r="E677">
        <v>3</v>
      </c>
      <c r="F677" t="s">
        <v>623</v>
      </c>
      <c r="G677">
        <v>2</v>
      </c>
      <c r="I677" t="str">
        <f t="shared" si="19"/>
        <v>2ESAMozambique2011QuantitiesH2</v>
      </c>
    </row>
    <row r="678" spans="1:9" x14ac:dyDescent="0.25">
      <c r="A678" t="s">
        <v>92</v>
      </c>
      <c r="B678" t="s">
        <v>34</v>
      </c>
      <c r="C678">
        <v>2011</v>
      </c>
      <c r="D678" t="s">
        <v>622</v>
      </c>
      <c r="E678">
        <v>2013</v>
      </c>
      <c r="F678" t="s">
        <v>624</v>
      </c>
      <c r="G678">
        <v>2</v>
      </c>
      <c r="I678" t="str">
        <f t="shared" si="19"/>
        <v>2ESAMozambique2011QuantitiesF4</v>
      </c>
    </row>
    <row r="679" spans="1:9" x14ac:dyDescent="0.25">
      <c r="A679" t="s">
        <v>92</v>
      </c>
      <c r="B679" t="s">
        <v>34</v>
      </c>
      <c r="C679">
        <v>2011</v>
      </c>
      <c r="D679" t="s">
        <v>622</v>
      </c>
      <c r="F679" t="s">
        <v>984</v>
      </c>
      <c r="G679">
        <v>2</v>
      </c>
      <c r="I679" t="str">
        <f t="shared" si="19"/>
        <v>2ESAMozambique2011QuantitiesF39</v>
      </c>
    </row>
    <row r="680" spans="1:9" x14ac:dyDescent="0.25">
      <c r="A680" t="s">
        <v>92</v>
      </c>
      <c r="B680" t="s">
        <v>34</v>
      </c>
      <c r="C680">
        <v>2011</v>
      </c>
      <c r="D680" t="s">
        <v>622</v>
      </c>
      <c r="F680" t="s">
        <v>986</v>
      </c>
      <c r="G680">
        <v>2</v>
      </c>
      <c r="I680" t="str">
        <f t="shared" si="19"/>
        <v>2ESAMozambique2011QuantitiesH39</v>
      </c>
    </row>
    <row r="681" spans="1:9" x14ac:dyDescent="0.25">
      <c r="A681" t="s">
        <v>92</v>
      </c>
      <c r="B681" t="s">
        <v>34</v>
      </c>
      <c r="C681">
        <v>2011</v>
      </c>
      <c r="D681" t="s">
        <v>622</v>
      </c>
      <c r="E681">
        <v>10</v>
      </c>
      <c r="F681" t="s">
        <v>1086</v>
      </c>
      <c r="G681">
        <v>2</v>
      </c>
      <c r="I681" t="str">
        <f t="shared" si="19"/>
        <v>2ESAMozambique2011QuantitiesF76</v>
      </c>
    </row>
    <row r="682" spans="1:9" x14ac:dyDescent="0.25">
      <c r="A682" t="s">
        <v>92</v>
      </c>
      <c r="B682" t="s">
        <v>34</v>
      </c>
      <c r="C682">
        <v>2011</v>
      </c>
      <c r="D682" t="s">
        <v>622</v>
      </c>
      <c r="E682">
        <v>10</v>
      </c>
      <c r="F682" t="s">
        <v>1087</v>
      </c>
      <c r="G682">
        <v>2</v>
      </c>
      <c r="I682" t="str">
        <f t="shared" si="19"/>
        <v>2ESAMozambique2011QuantitiesG76</v>
      </c>
    </row>
    <row r="683" spans="1:9" x14ac:dyDescent="0.25">
      <c r="A683" t="s">
        <v>92</v>
      </c>
      <c r="B683" t="s">
        <v>34</v>
      </c>
      <c r="C683">
        <v>2011</v>
      </c>
      <c r="D683" t="s">
        <v>622</v>
      </c>
      <c r="E683">
        <v>10</v>
      </c>
      <c r="F683" t="s">
        <v>1088</v>
      </c>
      <c r="G683">
        <v>2</v>
      </c>
      <c r="I683" t="str">
        <f t="shared" si="19"/>
        <v>2ESAMozambique2011QuantitiesH76</v>
      </c>
    </row>
    <row r="684" spans="1:9" x14ac:dyDescent="0.25">
      <c r="A684" t="s">
        <v>92</v>
      </c>
      <c r="B684" t="s">
        <v>34</v>
      </c>
      <c r="C684">
        <v>2011</v>
      </c>
      <c r="D684" t="s">
        <v>621</v>
      </c>
      <c r="E684" s="394">
        <v>0</v>
      </c>
      <c r="F684" t="s">
        <v>936</v>
      </c>
      <c r="G684">
        <v>2</v>
      </c>
      <c r="I684" t="str">
        <f t="shared" si="19"/>
        <v>2ESAMozambique2011OutputsD130</v>
      </c>
    </row>
    <row r="685" spans="1:9" x14ac:dyDescent="0.25">
      <c r="A685" t="s">
        <v>92</v>
      </c>
      <c r="B685" t="s">
        <v>34</v>
      </c>
      <c r="C685">
        <v>2011</v>
      </c>
      <c r="D685" t="s">
        <v>621</v>
      </c>
      <c r="E685" s="394">
        <v>0</v>
      </c>
      <c r="F685" t="s">
        <v>937</v>
      </c>
      <c r="G685">
        <v>2</v>
      </c>
      <c r="I685" t="str">
        <f t="shared" si="19"/>
        <v>2ESAMozambique2011OutputsE130</v>
      </c>
    </row>
    <row r="686" spans="1:9" x14ac:dyDescent="0.25">
      <c r="A686" t="s">
        <v>92</v>
      </c>
      <c r="B686" t="s">
        <v>34</v>
      </c>
      <c r="C686">
        <v>2011</v>
      </c>
      <c r="D686" t="s">
        <v>621</v>
      </c>
      <c r="E686" s="394">
        <v>0</v>
      </c>
      <c r="F686" t="s">
        <v>938</v>
      </c>
      <c r="G686">
        <v>2</v>
      </c>
      <c r="I686" t="str">
        <f t="shared" si="19"/>
        <v>2ESAMozambique2011OutputsF130</v>
      </c>
    </row>
    <row r="687" spans="1:9" x14ac:dyDescent="0.25">
      <c r="A687" t="s">
        <v>92</v>
      </c>
      <c r="B687" t="s">
        <v>37</v>
      </c>
      <c r="C687">
        <v>2010</v>
      </c>
      <c r="D687" t="s">
        <v>620</v>
      </c>
      <c r="F687" t="s">
        <v>961</v>
      </c>
      <c r="G687">
        <v>2</v>
      </c>
      <c r="I687" t="str">
        <f t="shared" ref="I687:I718" si="20">G687&amp;A687&amp;B687&amp;C687&amp;D687&amp;F687</f>
        <v>2ESASomalia2010StrategyF5</v>
      </c>
    </row>
    <row r="688" spans="1:9" x14ac:dyDescent="0.25">
      <c r="A688" t="s">
        <v>92</v>
      </c>
      <c r="B688" t="s">
        <v>37</v>
      </c>
      <c r="C688">
        <v>2010</v>
      </c>
      <c r="D688" t="s">
        <v>620</v>
      </c>
      <c r="E688">
        <v>0.4</v>
      </c>
      <c r="F688" t="s">
        <v>1012</v>
      </c>
      <c r="G688">
        <v>2</v>
      </c>
      <c r="I688" t="str">
        <f t="shared" si="20"/>
        <v>2ESASomalia2010StrategyF7</v>
      </c>
    </row>
    <row r="689" spans="1:9" x14ac:dyDescent="0.25">
      <c r="A689" t="s">
        <v>92</v>
      </c>
      <c r="B689" t="s">
        <v>37</v>
      </c>
      <c r="C689">
        <v>2010</v>
      </c>
      <c r="D689" t="s">
        <v>620</v>
      </c>
      <c r="E689">
        <v>0.4</v>
      </c>
      <c r="F689" t="s">
        <v>1042</v>
      </c>
      <c r="G689">
        <v>2</v>
      </c>
      <c r="I689" t="str">
        <f t="shared" si="20"/>
        <v>2ESASomalia2010StrategyF9</v>
      </c>
    </row>
    <row r="690" spans="1:9" x14ac:dyDescent="0.25">
      <c r="A690" t="s">
        <v>92</v>
      </c>
      <c r="B690" t="s">
        <v>37</v>
      </c>
      <c r="C690">
        <v>2010</v>
      </c>
      <c r="D690" t="s">
        <v>620</v>
      </c>
      <c r="E690">
        <v>0.4</v>
      </c>
      <c r="F690" t="s">
        <v>1043</v>
      </c>
      <c r="G690">
        <v>2</v>
      </c>
      <c r="I690" t="str">
        <f t="shared" si="20"/>
        <v>2ESASomalia2010StrategyF10</v>
      </c>
    </row>
    <row r="691" spans="1:9" x14ac:dyDescent="0.25">
      <c r="A691" t="s">
        <v>92</v>
      </c>
      <c r="B691" t="s">
        <v>37</v>
      </c>
      <c r="C691">
        <v>2010</v>
      </c>
      <c r="D691" t="s">
        <v>620</v>
      </c>
      <c r="E691">
        <v>0.4</v>
      </c>
      <c r="F691" t="s">
        <v>965</v>
      </c>
      <c r="G691">
        <v>2</v>
      </c>
      <c r="I691" t="str">
        <f t="shared" si="20"/>
        <v>2ESASomalia2010StrategyF11</v>
      </c>
    </row>
    <row r="692" spans="1:9" x14ac:dyDescent="0.25">
      <c r="A692" t="s">
        <v>92</v>
      </c>
      <c r="B692" t="s">
        <v>37</v>
      </c>
      <c r="C692">
        <v>2010</v>
      </c>
      <c r="D692" t="s">
        <v>620</v>
      </c>
      <c r="E692">
        <v>0.4</v>
      </c>
      <c r="F692" t="s">
        <v>1013</v>
      </c>
      <c r="G692">
        <v>2</v>
      </c>
      <c r="I692" t="str">
        <f t="shared" si="20"/>
        <v>2ESASomalia2010StrategyF12</v>
      </c>
    </row>
    <row r="693" spans="1:9" x14ac:dyDescent="0.25">
      <c r="A693" t="s">
        <v>92</v>
      </c>
      <c r="B693" t="s">
        <v>37</v>
      </c>
      <c r="C693">
        <v>2010</v>
      </c>
      <c r="D693" t="s">
        <v>620</v>
      </c>
      <c r="E693">
        <v>0.4</v>
      </c>
      <c r="F693" t="s">
        <v>625</v>
      </c>
      <c r="G693">
        <v>2</v>
      </c>
      <c r="I693" t="str">
        <f t="shared" si="20"/>
        <v>2ESASomalia2010StrategyF14</v>
      </c>
    </row>
    <row r="694" spans="1:9" x14ac:dyDescent="0.25">
      <c r="A694" t="s">
        <v>92</v>
      </c>
      <c r="B694" t="s">
        <v>37</v>
      </c>
      <c r="C694">
        <v>2010</v>
      </c>
      <c r="D694" t="s">
        <v>620</v>
      </c>
      <c r="E694">
        <v>0.4</v>
      </c>
      <c r="F694" t="s">
        <v>627</v>
      </c>
      <c r="G694">
        <v>2</v>
      </c>
      <c r="I694" t="str">
        <f t="shared" si="20"/>
        <v>2ESASomalia2010StrategyF16</v>
      </c>
    </row>
    <row r="695" spans="1:9" x14ac:dyDescent="0.25">
      <c r="A695" t="s">
        <v>92</v>
      </c>
      <c r="B695" t="s">
        <v>37</v>
      </c>
      <c r="C695">
        <v>2010</v>
      </c>
      <c r="D695" t="s">
        <v>620</v>
      </c>
      <c r="E695">
        <v>0.4</v>
      </c>
      <c r="F695" t="s">
        <v>628</v>
      </c>
      <c r="G695">
        <v>2</v>
      </c>
      <c r="I695" t="str">
        <f t="shared" si="20"/>
        <v>2ESASomalia2010StrategyF17</v>
      </c>
    </row>
    <row r="696" spans="1:9" x14ac:dyDescent="0.25">
      <c r="A696" t="s">
        <v>92</v>
      </c>
      <c r="B696" t="s">
        <v>37</v>
      </c>
      <c r="C696">
        <v>2010</v>
      </c>
      <c r="D696" t="s">
        <v>620</v>
      </c>
      <c r="E696">
        <v>0.4</v>
      </c>
      <c r="F696" t="s">
        <v>629</v>
      </c>
      <c r="G696">
        <v>2</v>
      </c>
      <c r="I696" t="str">
        <f t="shared" si="20"/>
        <v>2ESASomalia2010StrategyF18</v>
      </c>
    </row>
    <row r="697" spans="1:9" x14ac:dyDescent="0.25">
      <c r="A697" t="s">
        <v>92</v>
      </c>
      <c r="B697" t="s">
        <v>37</v>
      </c>
      <c r="C697">
        <v>2010</v>
      </c>
      <c r="D697" t="s">
        <v>620</v>
      </c>
      <c r="E697">
        <v>0.4</v>
      </c>
      <c r="F697" t="s">
        <v>630</v>
      </c>
      <c r="G697">
        <v>2</v>
      </c>
      <c r="I697" t="str">
        <f t="shared" si="20"/>
        <v>2ESASomalia2010StrategyF19</v>
      </c>
    </row>
    <row r="698" spans="1:9" x14ac:dyDescent="0.25">
      <c r="A698" t="s">
        <v>92</v>
      </c>
      <c r="B698" t="s">
        <v>37</v>
      </c>
      <c r="C698">
        <v>2010</v>
      </c>
      <c r="D698" t="s">
        <v>620</v>
      </c>
      <c r="E698">
        <v>0.4</v>
      </c>
      <c r="F698" t="s">
        <v>1014</v>
      </c>
      <c r="G698">
        <v>2</v>
      </c>
      <c r="I698" t="str">
        <f t="shared" si="20"/>
        <v>2ESASomalia2010StrategyF21</v>
      </c>
    </row>
    <row r="699" spans="1:9" x14ac:dyDescent="0.25">
      <c r="A699" t="s">
        <v>92</v>
      </c>
      <c r="B699" t="s">
        <v>37</v>
      </c>
      <c r="C699">
        <v>2010</v>
      </c>
      <c r="D699" t="s">
        <v>620</v>
      </c>
      <c r="E699">
        <v>0.4</v>
      </c>
      <c r="F699" t="s">
        <v>1044</v>
      </c>
      <c r="G699">
        <v>2</v>
      </c>
      <c r="I699" t="str">
        <f t="shared" si="20"/>
        <v>2ESASomalia2010StrategyF22</v>
      </c>
    </row>
    <row r="700" spans="1:9" x14ac:dyDescent="0.25">
      <c r="A700" t="s">
        <v>92</v>
      </c>
      <c r="B700" t="s">
        <v>37</v>
      </c>
      <c r="C700">
        <v>2010</v>
      </c>
      <c r="D700" t="s">
        <v>620</v>
      </c>
      <c r="E700">
        <v>0.4</v>
      </c>
      <c r="F700" t="s">
        <v>1045</v>
      </c>
      <c r="G700">
        <v>2</v>
      </c>
      <c r="I700" t="str">
        <f t="shared" si="20"/>
        <v>2ESASomalia2010StrategyF23</v>
      </c>
    </row>
    <row r="701" spans="1:9" x14ac:dyDescent="0.25">
      <c r="A701" t="s">
        <v>92</v>
      </c>
      <c r="B701" t="s">
        <v>37</v>
      </c>
      <c r="C701">
        <v>2010</v>
      </c>
      <c r="D701" t="s">
        <v>620</v>
      </c>
      <c r="E701">
        <v>0.4</v>
      </c>
      <c r="F701" t="s">
        <v>1015</v>
      </c>
      <c r="G701">
        <v>2</v>
      </c>
      <c r="I701" t="str">
        <f t="shared" si="20"/>
        <v>2ESASomalia2010StrategyF24</v>
      </c>
    </row>
    <row r="702" spans="1:9" x14ac:dyDescent="0.25">
      <c r="A702" t="s">
        <v>92</v>
      </c>
      <c r="B702" t="s">
        <v>37</v>
      </c>
      <c r="C702">
        <v>2010</v>
      </c>
      <c r="D702" t="s">
        <v>620</v>
      </c>
      <c r="E702">
        <v>0.4</v>
      </c>
      <c r="F702" t="s">
        <v>1016</v>
      </c>
      <c r="G702">
        <v>2</v>
      </c>
      <c r="I702" t="str">
        <f t="shared" si="20"/>
        <v>2ESASomalia2010StrategyF25</v>
      </c>
    </row>
    <row r="703" spans="1:9" x14ac:dyDescent="0.25">
      <c r="A703" t="s">
        <v>92</v>
      </c>
      <c r="B703" t="s">
        <v>37</v>
      </c>
      <c r="C703">
        <v>2010</v>
      </c>
      <c r="D703" t="s">
        <v>620</v>
      </c>
      <c r="E703">
        <v>0.4</v>
      </c>
      <c r="F703" t="s">
        <v>1046</v>
      </c>
      <c r="G703">
        <v>2</v>
      </c>
      <c r="I703" t="str">
        <f t="shared" si="20"/>
        <v>2ESASomalia2010StrategyF26</v>
      </c>
    </row>
    <row r="704" spans="1:9" x14ac:dyDescent="0.25">
      <c r="A704" t="s">
        <v>92</v>
      </c>
      <c r="B704" t="s">
        <v>37</v>
      </c>
      <c r="C704">
        <v>2010</v>
      </c>
      <c r="D704" t="s">
        <v>620</v>
      </c>
      <c r="E704">
        <v>0.4</v>
      </c>
      <c r="F704" t="s">
        <v>1191</v>
      </c>
      <c r="G704">
        <v>2</v>
      </c>
      <c r="I704" t="str">
        <f t="shared" si="20"/>
        <v>2ESASomalia2010StrategyF28</v>
      </c>
    </row>
    <row r="705" spans="1:9" x14ac:dyDescent="0.25">
      <c r="A705" t="s">
        <v>92</v>
      </c>
      <c r="B705" t="s">
        <v>37</v>
      </c>
      <c r="C705">
        <v>2010</v>
      </c>
      <c r="D705" t="s">
        <v>620</v>
      </c>
      <c r="E705">
        <v>0.4</v>
      </c>
      <c r="F705" t="s">
        <v>1017</v>
      </c>
      <c r="G705">
        <v>2</v>
      </c>
      <c r="I705" t="str">
        <f t="shared" si="20"/>
        <v>2ESASomalia2010StrategyF29</v>
      </c>
    </row>
    <row r="706" spans="1:9" x14ac:dyDescent="0.25">
      <c r="A706" t="s">
        <v>92</v>
      </c>
      <c r="B706" t="s">
        <v>37</v>
      </c>
      <c r="C706">
        <v>2010</v>
      </c>
      <c r="D706" t="s">
        <v>620</v>
      </c>
      <c r="E706">
        <v>0.4</v>
      </c>
      <c r="F706" t="s">
        <v>1227</v>
      </c>
      <c r="G706">
        <v>2</v>
      </c>
      <c r="I706" t="str">
        <f t="shared" si="20"/>
        <v>2ESASomalia2010StrategyF30</v>
      </c>
    </row>
    <row r="707" spans="1:9" x14ac:dyDescent="0.25">
      <c r="A707" t="s">
        <v>92</v>
      </c>
      <c r="B707" t="s">
        <v>37</v>
      </c>
      <c r="C707">
        <v>2010</v>
      </c>
      <c r="D707" t="s">
        <v>620</v>
      </c>
      <c r="E707">
        <v>0.4</v>
      </c>
      <c r="F707" t="s">
        <v>1021</v>
      </c>
      <c r="G707">
        <v>2</v>
      </c>
      <c r="I707" t="str">
        <f t="shared" si="20"/>
        <v>2ESASomalia2010StrategyF31</v>
      </c>
    </row>
    <row r="708" spans="1:9" x14ac:dyDescent="0.25">
      <c r="A708" t="s">
        <v>92</v>
      </c>
      <c r="B708" t="s">
        <v>37</v>
      </c>
      <c r="C708">
        <v>2010</v>
      </c>
      <c r="D708" t="s">
        <v>620</v>
      </c>
      <c r="E708">
        <v>0.4</v>
      </c>
      <c r="F708" t="s">
        <v>1018</v>
      </c>
      <c r="G708">
        <v>2</v>
      </c>
      <c r="I708" t="str">
        <f t="shared" si="20"/>
        <v>2ESASomalia2010StrategyF32</v>
      </c>
    </row>
    <row r="709" spans="1:9" x14ac:dyDescent="0.25">
      <c r="A709" t="s">
        <v>92</v>
      </c>
      <c r="B709" t="s">
        <v>37</v>
      </c>
      <c r="C709">
        <v>2010</v>
      </c>
      <c r="D709" t="s">
        <v>620</v>
      </c>
      <c r="E709">
        <v>0.4</v>
      </c>
      <c r="F709" t="s">
        <v>1019</v>
      </c>
      <c r="G709">
        <v>2</v>
      </c>
      <c r="I709" t="str">
        <f t="shared" si="20"/>
        <v>2ESASomalia2010StrategyF33</v>
      </c>
    </row>
    <row r="710" spans="1:9" x14ac:dyDescent="0.25">
      <c r="A710" t="s">
        <v>92</v>
      </c>
      <c r="B710" t="s">
        <v>37</v>
      </c>
      <c r="C710">
        <v>2010</v>
      </c>
      <c r="D710" t="s">
        <v>620</v>
      </c>
      <c r="E710">
        <v>0.4</v>
      </c>
      <c r="F710" t="s">
        <v>1020</v>
      </c>
      <c r="G710">
        <v>2</v>
      </c>
      <c r="I710" t="str">
        <f t="shared" si="20"/>
        <v>2ESASomalia2010StrategyF34</v>
      </c>
    </row>
    <row r="711" spans="1:9" x14ac:dyDescent="0.25">
      <c r="A711" t="s">
        <v>92</v>
      </c>
      <c r="B711" t="s">
        <v>37</v>
      </c>
      <c r="C711">
        <v>2010</v>
      </c>
      <c r="D711" t="s">
        <v>622</v>
      </c>
      <c r="E711">
        <v>5</v>
      </c>
      <c r="F711" t="s">
        <v>623</v>
      </c>
      <c r="G711">
        <v>2</v>
      </c>
      <c r="I711" t="str">
        <f t="shared" si="20"/>
        <v>2ESASomalia2010QuantitiesH2</v>
      </c>
    </row>
    <row r="712" spans="1:9" x14ac:dyDescent="0.25">
      <c r="A712" t="s">
        <v>92</v>
      </c>
      <c r="B712" t="s">
        <v>37</v>
      </c>
      <c r="C712">
        <v>2010</v>
      </c>
      <c r="D712" t="s">
        <v>622</v>
      </c>
      <c r="E712">
        <v>2013</v>
      </c>
      <c r="F712" t="s">
        <v>624</v>
      </c>
      <c r="G712">
        <v>2</v>
      </c>
      <c r="I712" t="str">
        <f t="shared" si="20"/>
        <v>2ESASomalia2010QuantitiesF4</v>
      </c>
    </row>
    <row r="713" spans="1:9" x14ac:dyDescent="0.25">
      <c r="A713" t="s">
        <v>92</v>
      </c>
      <c r="B713" t="s">
        <v>37</v>
      </c>
      <c r="C713">
        <v>2010</v>
      </c>
      <c r="D713" t="s">
        <v>622</v>
      </c>
      <c r="E713">
        <v>10</v>
      </c>
      <c r="F713" t="s">
        <v>1065</v>
      </c>
      <c r="G713">
        <v>2</v>
      </c>
      <c r="I713" t="str">
        <f t="shared" si="20"/>
        <v>2ESASomalia2010QuantitiesF51</v>
      </c>
    </row>
    <row r="714" spans="1:9" x14ac:dyDescent="0.25">
      <c r="A714" t="s">
        <v>92</v>
      </c>
      <c r="B714" t="s">
        <v>37</v>
      </c>
      <c r="C714">
        <v>2010</v>
      </c>
      <c r="D714" t="s">
        <v>622</v>
      </c>
      <c r="E714">
        <v>6</v>
      </c>
      <c r="F714" t="s">
        <v>1066</v>
      </c>
      <c r="G714">
        <v>2</v>
      </c>
      <c r="I714" t="str">
        <f t="shared" si="20"/>
        <v>2ESASomalia2010QuantitiesG51</v>
      </c>
    </row>
    <row r="715" spans="1:9" x14ac:dyDescent="0.25">
      <c r="A715" t="s">
        <v>92</v>
      </c>
      <c r="B715" t="s">
        <v>37</v>
      </c>
      <c r="C715">
        <v>2010</v>
      </c>
      <c r="D715" t="s">
        <v>622</v>
      </c>
      <c r="E715">
        <v>5</v>
      </c>
      <c r="F715" t="s">
        <v>1067</v>
      </c>
      <c r="G715">
        <v>2</v>
      </c>
      <c r="I715" t="str">
        <f t="shared" si="20"/>
        <v>2ESASomalia2010QuantitiesH51</v>
      </c>
    </row>
    <row r="716" spans="1:9" x14ac:dyDescent="0.25">
      <c r="A716" t="s">
        <v>92</v>
      </c>
      <c r="B716" t="s">
        <v>37</v>
      </c>
      <c r="C716">
        <v>2010</v>
      </c>
      <c r="D716" t="s">
        <v>622</v>
      </c>
      <c r="E716">
        <v>4</v>
      </c>
      <c r="F716" t="s">
        <v>1068</v>
      </c>
      <c r="G716">
        <v>2</v>
      </c>
      <c r="I716" t="str">
        <f t="shared" si="20"/>
        <v>2ESASomalia2010QuantitiesI51</v>
      </c>
    </row>
    <row r="717" spans="1:9" x14ac:dyDescent="0.25">
      <c r="A717" t="s">
        <v>92</v>
      </c>
      <c r="B717" t="s">
        <v>37</v>
      </c>
      <c r="C717">
        <v>2010</v>
      </c>
      <c r="D717" t="s">
        <v>622</v>
      </c>
      <c r="E717">
        <v>4</v>
      </c>
      <c r="F717" t="s">
        <v>1069</v>
      </c>
      <c r="G717">
        <v>2</v>
      </c>
      <c r="I717" t="str">
        <f t="shared" si="20"/>
        <v>2ESASomalia2010QuantitiesJ51</v>
      </c>
    </row>
    <row r="718" spans="1:9" x14ac:dyDescent="0.25">
      <c r="A718" t="s">
        <v>92</v>
      </c>
      <c r="B718" t="s">
        <v>37</v>
      </c>
      <c r="C718">
        <v>2010</v>
      </c>
      <c r="D718" t="s">
        <v>622</v>
      </c>
      <c r="E718">
        <v>2</v>
      </c>
      <c r="F718" t="s">
        <v>1074</v>
      </c>
      <c r="G718">
        <v>2</v>
      </c>
      <c r="I718" t="str">
        <f t="shared" si="20"/>
        <v>2ESASomalia2010QuantitiesF66</v>
      </c>
    </row>
    <row r="719" spans="1:9" x14ac:dyDescent="0.25">
      <c r="A719" t="s">
        <v>92</v>
      </c>
      <c r="B719" t="s">
        <v>37</v>
      </c>
      <c r="C719">
        <v>2010</v>
      </c>
      <c r="D719" t="s">
        <v>622</v>
      </c>
      <c r="E719">
        <v>1.5</v>
      </c>
      <c r="F719" t="s">
        <v>1075</v>
      </c>
      <c r="G719">
        <v>2</v>
      </c>
      <c r="I719" t="str">
        <f t="shared" ref="I719:I748" si="21">G719&amp;A719&amp;B719&amp;C719&amp;D719&amp;F719</f>
        <v>2ESASomalia2010QuantitiesG66</v>
      </c>
    </row>
    <row r="720" spans="1:9" x14ac:dyDescent="0.25">
      <c r="A720" t="s">
        <v>92</v>
      </c>
      <c r="B720" t="s">
        <v>37</v>
      </c>
      <c r="C720">
        <v>2010</v>
      </c>
      <c r="D720" t="s">
        <v>622</v>
      </c>
      <c r="E720">
        <v>2.5</v>
      </c>
      <c r="F720" t="s">
        <v>1080</v>
      </c>
      <c r="G720">
        <v>2</v>
      </c>
      <c r="I720" t="str">
        <f t="shared" si="21"/>
        <v>2ESASomalia2010QuantitiesF68</v>
      </c>
    </row>
    <row r="721" spans="1:9" x14ac:dyDescent="0.25">
      <c r="A721" t="s">
        <v>92</v>
      </c>
      <c r="B721" t="s">
        <v>37</v>
      </c>
      <c r="C721">
        <v>2010</v>
      </c>
      <c r="D721" t="s">
        <v>622</v>
      </c>
      <c r="E721">
        <v>2</v>
      </c>
      <c r="F721" t="s">
        <v>1081</v>
      </c>
      <c r="G721">
        <v>2</v>
      </c>
      <c r="I721" t="str">
        <f t="shared" si="21"/>
        <v>2ESASomalia2010QuantitiesG68</v>
      </c>
    </row>
    <row r="722" spans="1:9" x14ac:dyDescent="0.25">
      <c r="A722" t="s">
        <v>92</v>
      </c>
      <c r="B722" t="s">
        <v>37</v>
      </c>
      <c r="C722">
        <v>2010</v>
      </c>
      <c r="D722" t="s">
        <v>622</v>
      </c>
      <c r="E722">
        <v>1.5</v>
      </c>
      <c r="F722" t="s">
        <v>1082</v>
      </c>
      <c r="G722">
        <v>2</v>
      </c>
      <c r="I722" t="str">
        <f t="shared" si="21"/>
        <v>2ESASomalia2010QuantitiesH68</v>
      </c>
    </row>
    <row r="723" spans="1:9" x14ac:dyDescent="0.25">
      <c r="A723" t="s">
        <v>92</v>
      </c>
      <c r="B723" t="s">
        <v>37</v>
      </c>
      <c r="C723">
        <v>2010</v>
      </c>
      <c r="D723" t="s">
        <v>622</v>
      </c>
      <c r="E723">
        <v>1.3</v>
      </c>
      <c r="F723" t="s">
        <v>1083</v>
      </c>
      <c r="G723">
        <v>2</v>
      </c>
      <c r="I723" t="str">
        <f t="shared" si="21"/>
        <v>2ESASomalia2010QuantitiesI68</v>
      </c>
    </row>
    <row r="724" spans="1:9" x14ac:dyDescent="0.25">
      <c r="A724" t="s">
        <v>92</v>
      </c>
      <c r="B724" t="s">
        <v>37</v>
      </c>
      <c r="C724">
        <v>2010</v>
      </c>
      <c r="D724" t="s">
        <v>622</v>
      </c>
      <c r="E724">
        <v>1.3</v>
      </c>
      <c r="F724" t="s">
        <v>1084</v>
      </c>
      <c r="G724">
        <v>2</v>
      </c>
      <c r="I724" t="str">
        <f t="shared" si="21"/>
        <v>2ESASomalia2010QuantitiesJ68</v>
      </c>
    </row>
    <row r="725" spans="1:9" x14ac:dyDescent="0.25">
      <c r="A725" t="s">
        <v>92</v>
      </c>
      <c r="B725" t="s">
        <v>37</v>
      </c>
      <c r="C725">
        <v>2010</v>
      </c>
      <c r="D725" t="s">
        <v>622</v>
      </c>
      <c r="E725">
        <v>4</v>
      </c>
      <c r="F725" t="s">
        <v>1086</v>
      </c>
      <c r="G725">
        <v>2</v>
      </c>
      <c r="I725" t="str">
        <f t="shared" si="21"/>
        <v>2ESASomalia2010QuantitiesF76</v>
      </c>
    </row>
    <row r="726" spans="1:9" x14ac:dyDescent="0.25">
      <c r="A726" t="s">
        <v>92</v>
      </c>
      <c r="B726" t="s">
        <v>37</v>
      </c>
      <c r="C726">
        <v>2010</v>
      </c>
      <c r="D726" t="s">
        <v>622</v>
      </c>
      <c r="E726">
        <v>3</v>
      </c>
      <c r="F726" t="s">
        <v>1087</v>
      </c>
      <c r="G726">
        <v>2</v>
      </c>
      <c r="I726" t="str">
        <f t="shared" si="21"/>
        <v>2ESASomalia2010QuantitiesG76</v>
      </c>
    </row>
    <row r="727" spans="1:9" x14ac:dyDescent="0.25">
      <c r="A727" t="s">
        <v>92</v>
      </c>
      <c r="B727" t="s">
        <v>37</v>
      </c>
      <c r="C727">
        <v>2010</v>
      </c>
      <c r="D727" t="s">
        <v>622</v>
      </c>
      <c r="E727">
        <v>2.5</v>
      </c>
      <c r="F727" t="s">
        <v>1088</v>
      </c>
      <c r="G727">
        <v>2</v>
      </c>
      <c r="I727" t="str">
        <f t="shared" si="21"/>
        <v>2ESASomalia2010QuantitiesH76</v>
      </c>
    </row>
    <row r="728" spans="1:9" x14ac:dyDescent="0.25">
      <c r="A728" t="s">
        <v>92</v>
      </c>
      <c r="B728" t="s">
        <v>37</v>
      </c>
      <c r="C728">
        <v>2010</v>
      </c>
      <c r="D728" t="s">
        <v>622</v>
      </c>
      <c r="E728">
        <v>2</v>
      </c>
      <c r="F728" t="s">
        <v>1089</v>
      </c>
      <c r="G728">
        <v>2</v>
      </c>
      <c r="I728" t="str">
        <f t="shared" si="21"/>
        <v>2ESASomalia2010QuantitiesI76</v>
      </c>
    </row>
    <row r="729" spans="1:9" x14ac:dyDescent="0.25">
      <c r="A729" t="s">
        <v>92</v>
      </c>
      <c r="B729" t="s">
        <v>37</v>
      </c>
      <c r="C729">
        <v>2010</v>
      </c>
      <c r="D729" t="s">
        <v>622</v>
      </c>
      <c r="E729">
        <v>1.8</v>
      </c>
      <c r="F729" t="s">
        <v>1090</v>
      </c>
      <c r="G729">
        <v>2</v>
      </c>
      <c r="I729" t="str">
        <f t="shared" si="21"/>
        <v>2ESASomalia2010QuantitiesJ76</v>
      </c>
    </row>
    <row r="730" spans="1:9" x14ac:dyDescent="0.25">
      <c r="A730" t="s">
        <v>92</v>
      </c>
      <c r="B730" t="s">
        <v>37</v>
      </c>
      <c r="C730">
        <v>2010</v>
      </c>
      <c r="D730" t="s">
        <v>621</v>
      </c>
      <c r="E730">
        <v>100000</v>
      </c>
      <c r="F730" t="s">
        <v>963</v>
      </c>
      <c r="G730">
        <v>2</v>
      </c>
      <c r="I730" t="str">
        <f t="shared" si="21"/>
        <v>2ESASomalia2010OutputsD11</v>
      </c>
    </row>
    <row r="731" spans="1:9" x14ac:dyDescent="0.25">
      <c r="A731" t="s">
        <v>92</v>
      </c>
      <c r="B731" t="s">
        <v>37</v>
      </c>
      <c r="C731">
        <v>2010</v>
      </c>
      <c r="D731" t="s">
        <v>621</v>
      </c>
      <c r="E731">
        <v>100000</v>
      </c>
      <c r="F731" t="s">
        <v>964</v>
      </c>
      <c r="G731">
        <v>2</v>
      </c>
      <c r="I731" t="str">
        <f t="shared" si="21"/>
        <v>2ESASomalia2010OutputsE11</v>
      </c>
    </row>
    <row r="732" spans="1:9" x14ac:dyDescent="0.25">
      <c r="A732" t="s">
        <v>92</v>
      </c>
      <c r="B732" t="s">
        <v>37</v>
      </c>
      <c r="C732">
        <v>2010</v>
      </c>
      <c r="D732" t="s">
        <v>621</v>
      </c>
      <c r="E732">
        <v>100000</v>
      </c>
      <c r="F732" t="s">
        <v>965</v>
      </c>
      <c r="G732">
        <v>2</v>
      </c>
      <c r="I732" t="str">
        <f t="shared" si="21"/>
        <v>2ESASomalia2010OutputsF11</v>
      </c>
    </row>
    <row r="733" spans="1:9" x14ac:dyDescent="0.25">
      <c r="A733" t="s">
        <v>92</v>
      </c>
      <c r="B733" t="s">
        <v>37</v>
      </c>
      <c r="C733">
        <v>2010</v>
      </c>
      <c r="D733" t="s">
        <v>621</v>
      </c>
      <c r="E733">
        <v>100000</v>
      </c>
      <c r="F733" t="s">
        <v>1033</v>
      </c>
      <c r="G733">
        <v>2</v>
      </c>
      <c r="I733" t="str">
        <f t="shared" si="21"/>
        <v>2ESASomalia2010OutputsD25</v>
      </c>
    </row>
    <row r="734" spans="1:9" x14ac:dyDescent="0.25">
      <c r="A734" t="s">
        <v>92</v>
      </c>
      <c r="B734" t="s">
        <v>37</v>
      </c>
      <c r="C734">
        <v>2010</v>
      </c>
      <c r="D734" t="s">
        <v>621</v>
      </c>
      <c r="E734">
        <v>100000</v>
      </c>
      <c r="F734" t="s">
        <v>1034</v>
      </c>
      <c r="G734">
        <v>2</v>
      </c>
      <c r="I734" t="str">
        <f t="shared" si="21"/>
        <v>2ESASomalia2010OutputsE25</v>
      </c>
    </row>
    <row r="735" spans="1:9" x14ac:dyDescent="0.25">
      <c r="A735" t="s">
        <v>92</v>
      </c>
      <c r="B735" t="s">
        <v>37</v>
      </c>
      <c r="C735">
        <v>2010</v>
      </c>
      <c r="D735" t="s">
        <v>621</v>
      </c>
      <c r="E735">
        <v>100000</v>
      </c>
      <c r="F735" t="s">
        <v>1016</v>
      </c>
      <c r="G735">
        <v>2</v>
      </c>
      <c r="I735" t="str">
        <f t="shared" si="21"/>
        <v>2ESASomalia2010OutputsF25</v>
      </c>
    </row>
    <row r="736" spans="1:9" x14ac:dyDescent="0.25">
      <c r="A736" t="s">
        <v>92</v>
      </c>
      <c r="B736" t="s">
        <v>37</v>
      </c>
      <c r="C736">
        <v>2010</v>
      </c>
      <c r="D736" t="s">
        <v>621</v>
      </c>
      <c r="E736">
        <v>200000</v>
      </c>
      <c r="F736" t="s">
        <v>1112</v>
      </c>
      <c r="G736">
        <v>2</v>
      </c>
      <c r="I736" t="str">
        <f t="shared" si="21"/>
        <v>2ESASomalia2010OutputsD35</v>
      </c>
    </row>
    <row r="737" spans="1:9" x14ac:dyDescent="0.25">
      <c r="A737" t="s">
        <v>92</v>
      </c>
      <c r="B737" t="s">
        <v>37</v>
      </c>
      <c r="C737">
        <v>2010</v>
      </c>
      <c r="D737" t="s">
        <v>621</v>
      </c>
      <c r="E737">
        <v>200000</v>
      </c>
      <c r="F737" t="s">
        <v>982</v>
      </c>
      <c r="G737">
        <v>2</v>
      </c>
      <c r="I737" t="str">
        <f t="shared" si="21"/>
        <v>2ESASomalia2010OutputsD39</v>
      </c>
    </row>
    <row r="738" spans="1:9" x14ac:dyDescent="0.25">
      <c r="A738" t="s">
        <v>92</v>
      </c>
      <c r="B738" t="s">
        <v>37</v>
      </c>
      <c r="C738">
        <v>2010</v>
      </c>
      <c r="D738" t="s">
        <v>621</v>
      </c>
      <c r="E738">
        <v>300000</v>
      </c>
      <c r="F738" t="s">
        <v>997</v>
      </c>
      <c r="G738">
        <v>2</v>
      </c>
      <c r="I738" t="str">
        <f t="shared" si="21"/>
        <v>2ESASomalia2010OutputsD53</v>
      </c>
    </row>
    <row r="739" spans="1:9" x14ac:dyDescent="0.25">
      <c r="A739" t="s">
        <v>92</v>
      </c>
      <c r="B739" t="s">
        <v>37</v>
      </c>
      <c r="C739">
        <v>2010</v>
      </c>
      <c r="D739" t="s">
        <v>621</v>
      </c>
      <c r="E739">
        <v>1000</v>
      </c>
      <c r="F739" t="s">
        <v>1135</v>
      </c>
      <c r="G739">
        <v>2</v>
      </c>
      <c r="I739" t="str">
        <f t="shared" si="21"/>
        <v>2ESASomalia2010OutputsD63</v>
      </c>
    </row>
    <row r="740" spans="1:9" x14ac:dyDescent="0.25">
      <c r="A740" t="s">
        <v>92</v>
      </c>
      <c r="B740" t="s">
        <v>37</v>
      </c>
      <c r="C740">
        <v>2010</v>
      </c>
      <c r="D740" t="s">
        <v>621</v>
      </c>
      <c r="E740">
        <v>500000</v>
      </c>
      <c r="F740" t="s">
        <v>1239</v>
      </c>
      <c r="G740">
        <v>2</v>
      </c>
      <c r="I740" t="str">
        <f t="shared" si="21"/>
        <v>2ESASomalia2010OutputsD73</v>
      </c>
    </row>
    <row r="741" spans="1:9" x14ac:dyDescent="0.25">
      <c r="A741" t="s">
        <v>92</v>
      </c>
      <c r="B741" t="s">
        <v>37</v>
      </c>
      <c r="C741">
        <v>2010</v>
      </c>
      <c r="D741" t="s">
        <v>621</v>
      </c>
      <c r="E741">
        <v>1500000</v>
      </c>
      <c r="F741" t="s">
        <v>1035</v>
      </c>
      <c r="G741">
        <v>2</v>
      </c>
      <c r="I741" t="str">
        <f t="shared" si="21"/>
        <v>2ESASomalia2010OutputsD75</v>
      </c>
    </row>
    <row r="742" spans="1:9" x14ac:dyDescent="0.25">
      <c r="A742" t="s">
        <v>92</v>
      </c>
      <c r="B742" t="s">
        <v>37</v>
      </c>
      <c r="C742">
        <v>2010</v>
      </c>
      <c r="D742" t="s">
        <v>621</v>
      </c>
      <c r="E742">
        <v>500000</v>
      </c>
      <c r="F742" t="s">
        <v>1158</v>
      </c>
      <c r="G742">
        <v>2</v>
      </c>
      <c r="I742" t="str">
        <f t="shared" si="21"/>
        <v>2ESASomalia2010OutputsD77</v>
      </c>
    </row>
    <row r="743" spans="1:9" x14ac:dyDescent="0.25">
      <c r="A743" t="s">
        <v>92</v>
      </c>
      <c r="B743" t="s">
        <v>37</v>
      </c>
      <c r="C743">
        <v>2010</v>
      </c>
      <c r="D743" t="s">
        <v>621</v>
      </c>
      <c r="E743">
        <v>500000</v>
      </c>
      <c r="F743" t="s">
        <v>1185</v>
      </c>
      <c r="G743">
        <v>2</v>
      </c>
      <c r="I743" t="str">
        <f t="shared" si="21"/>
        <v>2ESASomalia2010OutputsD91</v>
      </c>
    </row>
    <row r="744" spans="1:9" x14ac:dyDescent="0.25">
      <c r="A744" t="s">
        <v>92</v>
      </c>
      <c r="B744" t="s">
        <v>37</v>
      </c>
      <c r="C744">
        <v>2010</v>
      </c>
      <c r="D744" t="s">
        <v>621</v>
      </c>
      <c r="E744" s="394">
        <v>4906000</v>
      </c>
      <c r="F744" t="s">
        <v>936</v>
      </c>
      <c r="G744">
        <v>2</v>
      </c>
      <c r="I744" t="str">
        <f t="shared" si="21"/>
        <v>2ESASomalia2010OutputsD130</v>
      </c>
    </row>
    <row r="745" spans="1:9" x14ac:dyDescent="0.25">
      <c r="A745" t="s">
        <v>92</v>
      </c>
      <c r="B745" t="s">
        <v>37</v>
      </c>
      <c r="C745">
        <v>2010</v>
      </c>
      <c r="D745" t="s">
        <v>621</v>
      </c>
      <c r="E745" s="394">
        <v>1500000</v>
      </c>
      <c r="F745" t="s">
        <v>937</v>
      </c>
      <c r="G745">
        <v>2</v>
      </c>
      <c r="I745" t="str">
        <f t="shared" si="21"/>
        <v>2ESASomalia2010OutputsE130</v>
      </c>
    </row>
    <row r="746" spans="1:9" x14ac:dyDescent="0.25">
      <c r="A746" t="s">
        <v>92</v>
      </c>
      <c r="B746" t="s">
        <v>37</v>
      </c>
      <c r="C746">
        <v>2010</v>
      </c>
      <c r="D746" t="s">
        <v>621</v>
      </c>
      <c r="E746" s="394">
        <v>1500000</v>
      </c>
      <c r="F746" t="s">
        <v>938</v>
      </c>
      <c r="G746">
        <v>2</v>
      </c>
      <c r="I746" t="str">
        <f t="shared" si="21"/>
        <v>2ESASomalia2010OutputsF130</v>
      </c>
    </row>
    <row r="747" spans="1:9" x14ac:dyDescent="0.25">
      <c r="A747" t="s">
        <v>92</v>
      </c>
      <c r="B747" t="s">
        <v>37</v>
      </c>
      <c r="C747">
        <v>2010</v>
      </c>
      <c r="D747" t="s">
        <v>621</v>
      </c>
      <c r="E747" s="394">
        <v>0</v>
      </c>
      <c r="F747" t="s">
        <v>939</v>
      </c>
      <c r="G747">
        <v>2</v>
      </c>
      <c r="I747" t="str">
        <f t="shared" si="21"/>
        <v>2ESASomalia2010OutputsG130</v>
      </c>
    </row>
    <row r="748" spans="1:9" x14ac:dyDescent="0.25">
      <c r="A748" t="s">
        <v>92</v>
      </c>
      <c r="B748" t="s">
        <v>37</v>
      </c>
      <c r="C748">
        <v>2010</v>
      </c>
      <c r="D748" t="s">
        <v>621</v>
      </c>
      <c r="E748" s="394">
        <v>0</v>
      </c>
      <c r="F748" t="s">
        <v>940</v>
      </c>
      <c r="G748">
        <v>2</v>
      </c>
      <c r="I748" t="str">
        <f t="shared" si="21"/>
        <v>2ESASomalia2010OutputsH130</v>
      </c>
    </row>
    <row r="749" spans="1:9" x14ac:dyDescent="0.25">
      <c r="A749" t="s">
        <v>92</v>
      </c>
      <c r="B749" t="s">
        <v>44</v>
      </c>
      <c r="C749">
        <v>2011</v>
      </c>
      <c r="D749" t="s">
        <v>620</v>
      </c>
      <c r="F749" t="s">
        <v>961</v>
      </c>
      <c r="G749">
        <v>2</v>
      </c>
      <c r="I749" t="str">
        <f t="shared" ref="I749:I780" si="22">G749&amp;A749&amp;B749&amp;C749&amp;D749&amp;F749</f>
        <v>2ESASouth Sudan2011StrategyF5</v>
      </c>
    </row>
    <row r="750" spans="1:9" x14ac:dyDescent="0.25">
      <c r="A750" t="s">
        <v>92</v>
      </c>
      <c r="B750" t="s">
        <v>44</v>
      </c>
      <c r="C750">
        <v>2011</v>
      </c>
      <c r="D750" t="s">
        <v>620</v>
      </c>
      <c r="E750">
        <v>0.9</v>
      </c>
      <c r="F750" t="s">
        <v>1012</v>
      </c>
      <c r="G750">
        <v>2</v>
      </c>
      <c r="I750" t="str">
        <f t="shared" si="22"/>
        <v>2ESASouth Sudan2011StrategyF7</v>
      </c>
    </row>
    <row r="751" spans="1:9" x14ac:dyDescent="0.25">
      <c r="A751" t="s">
        <v>92</v>
      </c>
      <c r="B751" t="s">
        <v>44</v>
      </c>
      <c r="C751">
        <v>2011</v>
      </c>
      <c r="D751" t="s">
        <v>620</v>
      </c>
      <c r="E751">
        <v>0.9</v>
      </c>
      <c r="F751" t="s">
        <v>1042</v>
      </c>
      <c r="G751">
        <v>2</v>
      </c>
      <c r="I751" t="str">
        <f t="shared" si="22"/>
        <v>2ESASouth Sudan2011StrategyF9</v>
      </c>
    </row>
    <row r="752" spans="1:9" x14ac:dyDescent="0.25">
      <c r="A752" t="s">
        <v>92</v>
      </c>
      <c r="B752" t="s">
        <v>44</v>
      </c>
      <c r="C752">
        <v>2011</v>
      </c>
      <c r="D752" t="s">
        <v>620</v>
      </c>
      <c r="E752">
        <v>0.75</v>
      </c>
      <c r="F752" t="s">
        <v>1043</v>
      </c>
      <c r="G752">
        <v>2</v>
      </c>
      <c r="I752" t="str">
        <f t="shared" si="22"/>
        <v>2ESASouth Sudan2011StrategyF10</v>
      </c>
    </row>
    <row r="753" spans="1:9" x14ac:dyDescent="0.25">
      <c r="A753" t="s">
        <v>92</v>
      </c>
      <c r="B753" t="s">
        <v>44</v>
      </c>
      <c r="C753">
        <v>2011</v>
      </c>
      <c r="D753" t="s">
        <v>620</v>
      </c>
      <c r="E753">
        <v>0.9</v>
      </c>
      <c r="F753" t="s">
        <v>965</v>
      </c>
      <c r="G753">
        <v>2</v>
      </c>
      <c r="I753" t="str">
        <f t="shared" si="22"/>
        <v>2ESASouth Sudan2011StrategyF11</v>
      </c>
    </row>
    <row r="754" spans="1:9" x14ac:dyDescent="0.25">
      <c r="A754" t="s">
        <v>92</v>
      </c>
      <c r="B754" t="s">
        <v>44</v>
      </c>
      <c r="C754">
        <v>2011</v>
      </c>
      <c r="D754" t="s">
        <v>620</v>
      </c>
      <c r="E754">
        <v>0.8</v>
      </c>
      <c r="F754" t="s">
        <v>1013</v>
      </c>
      <c r="G754">
        <v>2</v>
      </c>
      <c r="I754" t="str">
        <f t="shared" si="22"/>
        <v>2ESASouth Sudan2011StrategyF12</v>
      </c>
    </row>
    <row r="755" spans="1:9" x14ac:dyDescent="0.25">
      <c r="A755" t="s">
        <v>92</v>
      </c>
      <c r="B755" t="s">
        <v>44</v>
      </c>
      <c r="C755">
        <v>2011</v>
      </c>
      <c r="D755" t="s">
        <v>620</v>
      </c>
      <c r="E755">
        <v>0.9</v>
      </c>
      <c r="F755" t="s">
        <v>625</v>
      </c>
      <c r="G755">
        <v>2</v>
      </c>
      <c r="I755" t="str">
        <f t="shared" si="22"/>
        <v>2ESASouth Sudan2011StrategyF14</v>
      </c>
    </row>
    <row r="756" spans="1:9" x14ac:dyDescent="0.25">
      <c r="A756" t="s">
        <v>92</v>
      </c>
      <c r="B756" t="s">
        <v>44</v>
      </c>
      <c r="C756">
        <v>2011</v>
      </c>
      <c r="D756" t="s">
        <v>620</v>
      </c>
      <c r="E756">
        <v>0.9</v>
      </c>
      <c r="F756" t="s">
        <v>627</v>
      </c>
      <c r="G756">
        <v>2</v>
      </c>
      <c r="I756" t="str">
        <f t="shared" si="22"/>
        <v>2ESASouth Sudan2011StrategyF16</v>
      </c>
    </row>
    <row r="757" spans="1:9" x14ac:dyDescent="0.25">
      <c r="A757" t="s">
        <v>92</v>
      </c>
      <c r="B757" t="s">
        <v>44</v>
      </c>
      <c r="C757">
        <v>2011</v>
      </c>
      <c r="D757" t="s">
        <v>620</v>
      </c>
      <c r="E757">
        <v>0.75</v>
      </c>
      <c r="F757" t="s">
        <v>628</v>
      </c>
      <c r="G757">
        <v>2</v>
      </c>
      <c r="I757" t="str">
        <f t="shared" si="22"/>
        <v>2ESASouth Sudan2011StrategyF17</v>
      </c>
    </row>
    <row r="758" spans="1:9" x14ac:dyDescent="0.25">
      <c r="A758" t="s">
        <v>92</v>
      </c>
      <c r="B758" t="s">
        <v>44</v>
      </c>
      <c r="C758">
        <v>2011</v>
      </c>
      <c r="D758" t="s">
        <v>620</v>
      </c>
      <c r="E758">
        <v>0.9</v>
      </c>
      <c r="F758" t="s">
        <v>629</v>
      </c>
      <c r="G758">
        <v>2</v>
      </c>
      <c r="I758" t="str">
        <f t="shared" si="22"/>
        <v>2ESASouth Sudan2011StrategyF18</v>
      </c>
    </row>
    <row r="759" spans="1:9" x14ac:dyDescent="0.25">
      <c r="A759" t="s">
        <v>92</v>
      </c>
      <c r="B759" t="s">
        <v>44</v>
      </c>
      <c r="C759">
        <v>2011</v>
      </c>
      <c r="D759" t="s">
        <v>620</v>
      </c>
      <c r="E759">
        <v>0.8</v>
      </c>
      <c r="F759" t="s">
        <v>630</v>
      </c>
      <c r="G759">
        <v>2</v>
      </c>
      <c r="I759" t="str">
        <f t="shared" si="22"/>
        <v>2ESASouth Sudan2011StrategyF19</v>
      </c>
    </row>
    <row r="760" spans="1:9" x14ac:dyDescent="0.25">
      <c r="A760" t="s">
        <v>92</v>
      </c>
      <c r="B760" t="s">
        <v>44</v>
      </c>
      <c r="C760">
        <v>2011</v>
      </c>
      <c r="D760" t="s">
        <v>620</v>
      </c>
      <c r="E760">
        <v>0.9</v>
      </c>
      <c r="F760" t="s">
        <v>1014</v>
      </c>
      <c r="G760">
        <v>2</v>
      </c>
      <c r="I760" t="str">
        <f t="shared" si="22"/>
        <v>2ESASouth Sudan2011StrategyF21</v>
      </c>
    </row>
    <row r="761" spans="1:9" x14ac:dyDescent="0.25">
      <c r="A761" t="s">
        <v>92</v>
      </c>
      <c r="B761" t="s">
        <v>44</v>
      </c>
      <c r="C761">
        <v>2011</v>
      </c>
      <c r="D761" t="s">
        <v>620</v>
      </c>
      <c r="E761">
        <v>0.9</v>
      </c>
      <c r="F761" t="s">
        <v>1045</v>
      </c>
      <c r="G761">
        <v>2</v>
      </c>
      <c r="I761" t="str">
        <f t="shared" si="22"/>
        <v>2ESASouth Sudan2011StrategyF23</v>
      </c>
    </row>
    <row r="762" spans="1:9" x14ac:dyDescent="0.25">
      <c r="A762" t="s">
        <v>92</v>
      </c>
      <c r="B762" t="s">
        <v>44</v>
      </c>
      <c r="C762">
        <v>2011</v>
      </c>
      <c r="D762" t="s">
        <v>620</v>
      </c>
      <c r="E762">
        <v>0.75</v>
      </c>
      <c r="F762" t="s">
        <v>1015</v>
      </c>
      <c r="G762">
        <v>2</v>
      </c>
      <c r="I762" t="str">
        <f t="shared" si="22"/>
        <v>2ESASouth Sudan2011StrategyF24</v>
      </c>
    </row>
    <row r="763" spans="1:9" x14ac:dyDescent="0.25">
      <c r="A763" t="s">
        <v>92</v>
      </c>
      <c r="B763" t="s">
        <v>44</v>
      </c>
      <c r="C763">
        <v>2011</v>
      </c>
      <c r="D763" t="s">
        <v>620</v>
      </c>
      <c r="E763">
        <v>0.9</v>
      </c>
      <c r="F763" t="s">
        <v>1016</v>
      </c>
      <c r="G763">
        <v>2</v>
      </c>
      <c r="I763" t="str">
        <f t="shared" si="22"/>
        <v>2ESASouth Sudan2011StrategyF25</v>
      </c>
    </row>
    <row r="764" spans="1:9" x14ac:dyDescent="0.25">
      <c r="A764" t="s">
        <v>92</v>
      </c>
      <c r="B764" t="s">
        <v>44</v>
      </c>
      <c r="C764">
        <v>2011</v>
      </c>
      <c r="D764" t="s">
        <v>620</v>
      </c>
      <c r="E764">
        <v>0.8</v>
      </c>
      <c r="F764" t="s">
        <v>1046</v>
      </c>
      <c r="G764">
        <v>2</v>
      </c>
      <c r="I764" t="str">
        <f t="shared" si="22"/>
        <v>2ESASouth Sudan2011StrategyF26</v>
      </c>
    </row>
    <row r="765" spans="1:9" x14ac:dyDescent="0.25">
      <c r="A765" t="s">
        <v>92</v>
      </c>
      <c r="B765" t="s">
        <v>44</v>
      </c>
      <c r="C765">
        <v>2011</v>
      </c>
      <c r="D765" t="s">
        <v>620</v>
      </c>
      <c r="E765">
        <v>0.6</v>
      </c>
      <c r="F765" t="s">
        <v>1191</v>
      </c>
      <c r="G765">
        <v>2</v>
      </c>
      <c r="I765" t="str">
        <f t="shared" si="22"/>
        <v>2ESASouth Sudan2011StrategyF28</v>
      </c>
    </row>
    <row r="766" spans="1:9" x14ac:dyDescent="0.25">
      <c r="A766" t="s">
        <v>92</v>
      </c>
      <c r="B766" t="s">
        <v>44</v>
      </c>
      <c r="C766">
        <v>2011</v>
      </c>
      <c r="D766" t="s">
        <v>620</v>
      </c>
      <c r="E766">
        <v>0.5</v>
      </c>
      <c r="F766" t="s">
        <v>1017</v>
      </c>
      <c r="G766">
        <v>2</v>
      </c>
      <c r="I766" t="str">
        <f t="shared" si="22"/>
        <v>2ESASouth Sudan2011StrategyF29</v>
      </c>
    </row>
    <row r="767" spans="1:9" x14ac:dyDescent="0.25">
      <c r="A767" t="s">
        <v>92</v>
      </c>
      <c r="B767" t="s">
        <v>44</v>
      </c>
      <c r="C767">
        <v>2011</v>
      </c>
      <c r="D767" t="s">
        <v>620</v>
      </c>
      <c r="E767">
        <v>0.6</v>
      </c>
      <c r="F767" t="s">
        <v>1227</v>
      </c>
      <c r="G767">
        <v>2</v>
      </c>
      <c r="I767" t="str">
        <f t="shared" si="22"/>
        <v>2ESASouth Sudan2011StrategyF30</v>
      </c>
    </row>
    <row r="768" spans="1:9" x14ac:dyDescent="0.25">
      <c r="A768" t="s">
        <v>92</v>
      </c>
      <c r="B768" t="s">
        <v>44</v>
      </c>
      <c r="C768">
        <v>2011</v>
      </c>
      <c r="D768" t="s">
        <v>620</v>
      </c>
      <c r="E768">
        <v>0.75</v>
      </c>
      <c r="F768" t="s">
        <v>1021</v>
      </c>
      <c r="G768">
        <v>2</v>
      </c>
      <c r="I768" t="str">
        <f t="shared" si="22"/>
        <v>2ESASouth Sudan2011StrategyF31</v>
      </c>
    </row>
    <row r="769" spans="1:9" x14ac:dyDescent="0.25">
      <c r="A769" t="s">
        <v>92</v>
      </c>
      <c r="B769" t="s">
        <v>44</v>
      </c>
      <c r="C769">
        <v>2011</v>
      </c>
      <c r="D769" t="s">
        <v>620</v>
      </c>
      <c r="E769">
        <v>0.8</v>
      </c>
      <c r="F769" t="s">
        <v>1018</v>
      </c>
      <c r="G769">
        <v>2</v>
      </c>
      <c r="I769" t="str">
        <f t="shared" si="22"/>
        <v>2ESASouth Sudan2011StrategyF32</v>
      </c>
    </row>
    <row r="770" spans="1:9" x14ac:dyDescent="0.25">
      <c r="A770" t="s">
        <v>92</v>
      </c>
      <c r="B770" t="s">
        <v>44</v>
      </c>
      <c r="C770">
        <v>2011</v>
      </c>
      <c r="D770" t="s">
        <v>620</v>
      </c>
      <c r="E770">
        <v>0.8</v>
      </c>
      <c r="F770" t="s">
        <v>1019</v>
      </c>
      <c r="G770">
        <v>2</v>
      </c>
      <c r="I770" t="str">
        <f t="shared" si="22"/>
        <v>2ESASouth Sudan2011StrategyF33</v>
      </c>
    </row>
    <row r="771" spans="1:9" x14ac:dyDescent="0.25">
      <c r="A771" t="s">
        <v>92</v>
      </c>
      <c r="B771" t="s">
        <v>44</v>
      </c>
      <c r="C771">
        <v>2011</v>
      </c>
      <c r="D771" t="s">
        <v>620</v>
      </c>
      <c r="E771">
        <v>0.8</v>
      </c>
      <c r="F771" t="s">
        <v>1020</v>
      </c>
      <c r="G771">
        <v>2</v>
      </c>
      <c r="I771" t="str">
        <f t="shared" si="22"/>
        <v>2ESASouth Sudan2011StrategyF34</v>
      </c>
    </row>
    <row r="772" spans="1:9" x14ac:dyDescent="0.25">
      <c r="A772" t="s">
        <v>92</v>
      </c>
      <c r="B772" t="s">
        <v>44</v>
      </c>
      <c r="C772">
        <v>2011</v>
      </c>
      <c r="D772" t="s">
        <v>622</v>
      </c>
      <c r="E772">
        <v>5</v>
      </c>
      <c r="F772" t="s">
        <v>623</v>
      </c>
      <c r="G772">
        <v>2</v>
      </c>
      <c r="I772" t="str">
        <f t="shared" si="22"/>
        <v>2ESASouth Sudan2011QuantitiesH2</v>
      </c>
    </row>
    <row r="773" spans="1:9" x14ac:dyDescent="0.25">
      <c r="A773" t="s">
        <v>92</v>
      </c>
      <c r="B773" t="s">
        <v>44</v>
      </c>
      <c r="C773">
        <v>2011</v>
      </c>
      <c r="D773" t="s">
        <v>622</v>
      </c>
      <c r="E773">
        <v>2013</v>
      </c>
      <c r="F773" t="s">
        <v>624</v>
      </c>
      <c r="G773">
        <v>2</v>
      </c>
      <c r="I773" t="str">
        <f t="shared" si="22"/>
        <v>2ESASouth Sudan2011QuantitiesF4</v>
      </c>
    </row>
    <row r="774" spans="1:9" x14ac:dyDescent="0.25">
      <c r="A774" t="s">
        <v>92</v>
      </c>
      <c r="B774" t="s">
        <v>44</v>
      </c>
      <c r="C774">
        <v>2011</v>
      </c>
      <c r="D774" t="s">
        <v>622</v>
      </c>
      <c r="E774">
        <v>0.31</v>
      </c>
      <c r="F774" t="s">
        <v>1047</v>
      </c>
      <c r="G774">
        <v>2</v>
      </c>
      <c r="I774" t="str">
        <f t="shared" si="22"/>
        <v>2ESASouth Sudan2011QuantitiesF6</v>
      </c>
    </row>
    <row r="775" spans="1:9" x14ac:dyDescent="0.25">
      <c r="A775" t="s">
        <v>92</v>
      </c>
      <c r="B775" t="s">
        <v>44</v>
      </c>
      <c r="C775">
        <v>2011</v>
      </c>
      <c r="D775" t="s">
        <v>622</v>
      </c>
      <c r="E775">
        <v>0.3</v>
      </c>
      <c r="F775" t="s">
        <v>962</v>
      </c>
      <c r="G775">
        <v>2</v>
      </c>
      <c r="I775" t="str">
        <f t="shared" si="22"/>
        <v>2ESASouth Sudan2011QuantitiesG6</v>
      </c>
    </row>
    <row r="776" spans="1:9" x14ac:dyDescent="0.25">
      <c r="A776" t="s">
        <v>92</v>
      </c>
      <c r="B776" t="s">
        <v>44</v>
      </c>
      <c r="C776">
        <v>2011</v>
      </c>
      <c r="D776" t="s">
        <v>622</v>
      </c>
      <c r="E776">
        <v>0.28999999999999998</v>
      </c>
      <c r="F776" t="s">
        <v>1048</v>
      </c>
      <c r="G776">
        <v>2</v>
      </c>
      <c r="I776" t="str">
        <f t="shared" si="22"/>
        <v>2ESASouth Sudan2011QuantitiesH6</v>
      </c>
    </row>
    <row r="777" spans="1:9" x14ac:dyDescent="0.25">
      <c r="A777" t="s">
        <v>92</v>
      </c>
      <c r="B777" t="s">
        <v>44</v>
      </c>
      <c r="C777">
        <v>2011</v>
      </c>
      <c r="D777" t="s">
        <v>622</v>
      </c>
      <c r="E777">
        <v>0.28000000000000003</v>
      </c>
      <c r="F777" t="s">
        <v>1049</v>
      </c>
      <c r="G777">
        <v>2</v>
      </c>
      <c r="I777" t="str">
        <f t="shared" si="22"/>
        <v>2ESASouth Sudan2011QuantitiesI6</v>
      </c>
    </row>
    <row r="778" spans="1:9" x14ac:dyDescent="0.25">
      <c r="A778" t="s">
        <v>92</v>
      </c>
      <c r="B778" t="s">
        <v>44</v>
      </c>
      <c r="C778">
        <v>2011</v>
      </c>
      <c r="D778" t="s">
        <v>622</v>
      </c>
      <c r="E778">
        <v>0.27</v>
      </c>
      <c r="F778" t="s">
        <v>1050</v>
      </c>
      <c r="G778">
        <v>2</v>
      </c>
      <c r="I778" t="str">
        <f t="shared" si="22"/>
        <v>2ESASouth Sudan2011QuantitiesJ6</v>
      </c>
    </row>
    <row r="779" spans="1:9" x14ac:dyDescent="0.25">
      <c r="A779" t="s">
        <v>92</v>
      </c>
      <c r="B779" t="s">
        <v>44</v>
      </c>
      <c r="C779">
        <v>2011</v>
      </c>
      <c r="D779" t="s">
        <v>622</v>
      </c>
      <c r="E779">
        <v>2</v>
      </c>
      <c r="F779" t="s">
        <v>1012</v>
      </c>
      <c r="G779">
        <v>2</v>
      </c>
      <c r="I779" t="str">
        <f t="shared" si="22"/>
        <v>2ESASouth Sudan2011QuantitiesF7</v>
      </c>
    </row>
    <row r="780" spans="1:9" x14ac:dyDescent="0.25">
      <c r="A780" t="s">
        <v>92</v>
      </c>
      <c r="B780" t="s">
        <v>44</v>
      </c>
      <c r="C780">
        <v>2011</v>
      </c>
      <c r="D780" t="s">
        <v>622</v>
      </c>
      <c r="E780">
        <v>1.75</v>
      </c>
      <c r="F780" t="s">
        <v>1052</v>
      </c>
      <c r="G780">
        <v>2</v>
      </c>
      <c r="I780" t="str">
        <f t="shared" si="22"/>
        <v>2ESASouth Sudan2011QuantitiesG7</v>
      </c>
    </row>
    <row r="781" spans="1:9" x14ac:dyDescent="0.25">
      <c r="A781" t="s">
        <v>92</v>
      </c>
      <c r="B781" t="s">
        <v>44</v>
      </c>
      <c r="C781">
        <v>2011</v>
      </c>
      <c r="D781" t="s">
        <v>622</v>
      </c>
      <c r="E781">
        <v>1.5</v>
      </c>
      <c r="F781" t="s">
        <v>1053</v>
      </c>
      <c r="G781">
        <v>2</v>
      </c>
      <c r="I781" t="str">
        <f t="shared" ref="I781:I812" si="23">G781&amp;A781&amp;B781&amp;C781&amp;D781&amp;F781</f>
        <v>2ESASouth Sudan2011QuantitiesH7</v>
      </c>
    </row>
    <row r="782" spans="1:9" x14ac:dyDescent="0.25">
      <c r="A782" t="s">
        <v>92</v>
      </c>
      <c r="B782" t="s">
        <v>44</v>
      </c>
      <c r="C782">
        <v>2011</v>
      </c>
      <c r="D782" t="s">
        <v>622</v>
      </c>
      <c r="E782">
        <v>1.25</v>
      </c>
      <c r="F782" t="s">
        <v>1054</v>
      </c>
      <c r="G782">
        <v>2</v>
      </c>
      <c r="I782" t="str">
        <f t="shared" si="23"/>
        <v>2ESASouth Sudan2011QuantitiesI7</v>
      </c>
    </row>
    <row r="783" spans="1:9" x14ac:dyDescent="0.25">
      <c r="A783" t="s">
        <v>92</v>
      </c>
      <c r="B783" t="s">
        <v>44</v>
      </c>
      <c r="C783">
        <v>2011</v>
      </c>
      <c r="D783" t="s">
        <v>622</v>
      </c>
      <c r="E783">
        <v>1</v>
      </c>
      <c r="F783" t="s">
        <v>1055</v>
      </c>
      <c r="G783">
        <v>2</v>
      </c>
      <c r="I783" t="str">
        <f t="shared" si="23"/>
        <v>2ESASouth Sudan2011QuantitiesJ7</v>
      </c>
    </row>
    <row r="784" spans="1:9" x14ac:dyDescent="0.25">
      <c r="A784" t="s">
        <v>92</v>
      </c>
      <c r="B784" t="s">
        <v>44</v>
      </c>
      <c r="C784">
        <v>2011</v>
      </c>
      <c r="D784" t="s">
        <v>622</v>
      </c>
      <c r="E784">
        <v>0.17499999999999999</v>
      </c>
      <c r="F784" t="s">
        <v>1041</v>
      </c>
      <c r="G784">
        <v>2</v>
      </c>
      <c r="I784" t="str">
        <f t="shared" si="23"/>
        <v>2ESASouth Sudan2011QuantitiesF8</v>
      </c>
    </row>
    <row r="785" spans="1:9" x14ac:dyDescent="0.25">
      <c r="A785" t="s">
        <v>92</v>
      </c>
      <c r="B785" t="s">
        <v>44</v>
      </c>
      <c r="C785">
        <v>2011</v>
      </c>
      <c r="D785" t="s">
        <v>622</v>
      </c>
      <c r="E785">
        <v>0.17</v>
      </c>
      <c r="F785" t="s">
        <v>1192</v>
      </c>
      <c r="G785">
        <v>2</v>
      </c>
      <c r="I785" t="str">
        <f t="shared" si="23"/>
        <v>2ESASouth Sudan2011QuantitiesG8</v>
      </c>
    </row>
    <row r="786" spans="1:9" x14ac:dyDescent="0.25">
      <c r="A786" t="s">
        <v>92</v>
      </c>
      <c r="B786" t="s">
        <v>44</v>
      </c>
      <c r="C786">
        <v>2011</v>
      </c>
      <c r="D786" t="s">
        <v>622</v>
      </c>
      <c r="E786">
        <v>0.16500000000000001</v>
      </c>
      <c r="F786" t="s">
        <v>1193</v>
      </c>
      <c r="G786">
        <v>2</v>
      </c>
      <c r="I786" t="str">
        <f t="shared" si="23"/>
        <v>2ESASouth Sudan2011QuantitiesH8</v>
      </c>
    </row>
    <row r="787" spans="1:9" x14ac:dyDescent="0.25">
      <c r="A787" t="s">
        <v>92</v>
      </c>
      <c r="B787" t="s">
        <v>44</v>
      </c>
      <c r="C787">
        <v>2011</v>
      </c>
      <c r="D787" t="s">
        <v>622</v>
      </c>
      <c r="E787">
        <v>0.16</v>
      </c>
      <c r="F787" t="s">
        <v>1194</v>
      </c>
      <c r="G787">
        <v>2</v>
      </c>
      <c r="I787" t="str">
        <f t="shared" si="23"/>
        <v>2ESASouth Sudan2011QuantitiesI8</v>
      </c>
    </row>
    <row r="788" spans="1:9" x14ac:dyDescent="0.25">
      <c r="A788" t="s">
        <v>92</v>
      </c>
      <c r="B788" t="s">
        <v>44</v>
      </c>
      <c r="C788">
        <v>2011</v>
      </c>
      <c r="D788" t="s">
        <v>622</v>
      </c>
      <c r="E788">
        <v>0.155</v>
      </c>
      <c r="F788" t="s">
        <v>1195</v>
      </c>
      <c r="G788">
        <v>2</v>
      </c>
      <c r="I788" t="str">
        <f t="shared" si="23"/>
        <v>2ESASouth Sudan2011QuantitiesJ8</v>
      </c>
    </row>
    <row r="789" spans="1:9" x14ac:dyDescent="0.25">
      <c r="A789" t="s">
        <v>92</v>
      </c>
      <c r="B789" t="s">
        <v>44</v>
      </c>
      <c r="C789">
        <v>2011</v>
      </c>
      <c r="D789" t="s">
        <v>622</v>
      </c>
      <c r="E789">
        <v>1.9</v>
      </c>
      <c r="F789" t="s">
        <v>1042</v>
      </c>
      <c r="G789">
        <v>2</v>
      </c>
      <c r="I789" t="str">
        <f t="shared" si="23"/>
        <v>2ESASouth Sudan2011QuantitiesF9</v>
      </c>
    </row>
    <row r="790" spans="1:9" x14ac:dyDescent="0.25">
      <c r="A790" t="s">
        <v>92</v>
      </c>
      <c r="B790" t="s">
        <v>44</v>
      </c>
      <c r="C790">
        <v>2011</v>
      </c>
      <c r="D790" t="s">
        <v>622</v>
      </c>
      <c r="E790">
        <v>1.8</v>
      </c>
      <c r="F790" t="s">
        <v>1196</v>
      </c>
      <c r="G790">
        <v>2</v>
      </c>
      <c r="I790" t="str">
        <f t="shared" si="23"/>
        <v>2ESASouth Sudan2011QuantitiesG9</v>
      </c>
    </row>
    <row r="791" spans="1:9" x14ac:dyDescent="0.25">
      <c r="A791" t="s">
        <v>92</v>
      </c>
      <c r="B791" t="s">
        <v>44</v>
      </c>
      <c r="C791">
        <v>2011</v>
      </c>
      <c r="D791" t="s">
        <v>622</v>
      </c>
      <c r="E791">
        <v>1.7</v>
      </c>
      <c r="F791" t="s">
        <v>1197</v>
      </c>
      <c r="G791">
        <v>2</v>
      </c>
      <c r="I791" t="str">
        <f t="shared" si="23"/>
        <v>2ESASouth Sudan2011QuantitiesH9</v>
      </c>
    </row>
    <row r="792" spans="1:9" x14ac:dyDescent="0.25">
      <c r="A792" t="s">
        <v>92</v>
      </c>
      <c r="B792" t="s">
        <v>44</v>
      </c>
      <c r="C792">
        <v>2011</v>
      </c>
      <c r="D792" t="s">
        <v>622</v>
      </c>
      <c r="E792">
        <v>1.6</v>
      </c>
      <c r="F792" t="s">
        <v>1198</v>
      </c>
      <c r="G792">
        <v>2</v>
      </c>
      <c r="I792" t="str">
        <f t="shared" si="23"/>
        <v>2ESASouth Sudan2011QuantitiesI9</v>
      </c>
    </row>
    <row r="793" spans="1:9" x14ac:dyDescent="0.25">
      <c r="A793" t="s">
        <v>92</v>
      </c>
      <c r="B793" t="s">
        <v>44</v>
      </c>
      <c r="C793">
        <v>2011</v>
      </c>
      <c r="D793" t="s">
        <v>622</v>
      </c>
      <c r="E793">
        <v>1.5</v>
      </c>
      <c r="F793" t="s">
        <v>1199</v>
      </c>
      <c r="G793">
        <v>2</v>
      </c>
      <c r="I793" t="str">
        <f t="shared" si="23"/>
        <v>2ESASouth Sudan2011QuantitiesJ9</v>
      </c>
    </row>
    <row r="794" spans="1:9" x14ac:dyDescent="0.25">
      <c r="A794" t="s">
        <v>92</v>
      </c>
      <c r="B794" t="s">
        <v>44</v>
      </c>
      <c r="C794">
        <v>2011</v>
      </c>
      <c r="D794" t="s">
        <v>622</v>
      </c>
      <c r="E794">
        <v>0.33</v>
      </c>
      <c r="F794" t="s">
        <v>1043</v>
      </c>
      <c r="G794">
        <v>2</v>
      </c>
      <c r="I794" t="str">
        <f t="shared" si="23"/>
        <v>2ESASouth Sudan2011QuantitiesF10</v>
      </c>
    </row>
    <row r="795" spans="1:9" x14ac:dyDescent="0.25">
      <c r="A795" t="s">
        <v>92</v>
      </c>
      <c r="B795" t="s">
        <v>44</v>
      </c>
      <c r="C795">
        <v>2011</v>
      </c>
      <c r="D795" t="s">
        <v>622</v>
      </c>
      <c r="E795">
        <v>0.32</v>
      </c>
      <c r="F795" t="s">
        <v>1200</v>
      </c>
      <c r="G795">
        <v>2</v>
      </c>
      <c r="I795" t="str">
        <f t="shared" si="23"/>
        <v>2ESASouth Sudan2011QuantitiesG10</v>
      </c>
    </row>
    <row r="796" spans="1:9" x14ac:dyDescent="0.25">
      <c r="A796" t="s">
        <v>92</v>
      </c>
      <c r="B796" t="s">
        <v>44</v>
      </c>
      <c r="C796">
        <v>2011</v>
      </c>
      <c r="D796" t="s">
        <v>622</v>
      </c>
      <c r="E796">
        <v>0.31</v>
      </c>
      <c r="F796" t="s">
        <v>1201</v>
      </c>
      <c r="G796">
        <v>2</v>
      </c>
      <c r="I796" t="str">
        <f t="shared" si="23"/>
        <v>2ESASouth Sudan2011QuantitiesH10</v>
      </c>
    </row>
    <row r="797" spans="1:9" x14ac:dyDescent="0.25">
      <c r="A797" t="s">
        <v>92</v>
      </c>
      <c r="B797" t="s">
        <v>44</v>
      </c>
      <c r="C797">
        <v>2011</v>
      </c>
      <c r="D797" t="s">
        <v>622</v>
      </c>
      <c r="E797">
        <v>0.3</v>
      </c>
      <c r="F797" t="s">
        <v>1202</v>
      </c>
      <c r="G797">
        <v>2</v>
      </c>
      <c r="I797" t="str">
        <f t="shared" si="23"/>
        <v>2ESASouth Sudan2011QuantitiesI10</v>
      </c>
    </row>
    <row r="798" spans="1:9" x14ac:dyDescent="0.25">
      <c r="A798" t="s">
        <v>92</v>
      </c>
      <c r="B798" t="s">
        <v>44</v>
      </c>
      <c r="C798">
        <v>2011</v>
      </c>
      <c r="D798" t="s">
        <v>622</v>
      </c>
      <c r="E798">
        <v>0.28999999999999998</v>
      </c>
      <c r="F798" t="s">
        <v>1203</v>
      </c>
      <c r="G798">
        <v>2</v>
      </c>
      <c r="I798" t="str">
        <f t="shared" si="23"/>
        <v>2ESASouth Sudan2011QuantitiesJ10</v>
      </c>
    </row>
    <row r="799" spans="1:9" x14ac:dyDescent="0.25">
      <c r="A799" t="s">
        <v>92</v>
      </c>
      <c r="B799" t="s">
        <v>44</v>
      </c>
      <c r="C799">
        <v>2011</v>
      </c>
      <c r="D799" t="s">
        <v>622</v>
      </c>
      <c r="E799">
        <v>7</v>
      </c>
      <c r="F799" t="s">
        <v>965</v>
      </c>
      <c r="G799">
        <v>2</v>
      </c>
      <c r="I799" t="str">
        <f t="shared" si="23"/>
        <v>2ESASouth Sudan2011QuantitiesF11</v>
      </c>
    </row>
    <row r="800" spans="1:9" x14ac:dyDescent="0.25">
      <c r="A800" t="s">
        <v>92</v>
      </c>
      <c r="B800" t="s">
        <v>44</v>
      </c>
      <c r="C800">
        <v>2011</v>
      </c>
      <c r="D800" t="s">
        <v>622</v>
      </c>
      <c r="E800">
        <v>6.75</v>
      </c>
      <c r="F800" t="s">
        <v>1025</v>
      </c>
      <c r="G800">
        <v>2</v>
      </c>
      <c r="I800" t="str">
        <f t="shared" si="23"/>
        <v>2ESASouth Sudan2011QuantitiesG11</v>
      </c>
    </row>
    <row r="801" spans="1:9" x14ac:dyDescent="0.25">
      <c r="A801" t="s">
        <v>92</v>
      </c>
      <c r="B801" t="s">
        <v>44</v>
      </c>
      <c r="C801">
        <v>2011</v>
      </c>
      <c r="D801" t="s">
        <v>622</v>
      </c>
      <c r="E801">
        <v>6.5</v>
      </c>
      <c r="F801" t="s">
        <v>1026</v>
      </c>
      <c r="G801">
        <v>2</v>
      </c>
      <c r="I801" t="str">
        <f t="shared" si="23"/>
        <v>2ESASouth Sudan2011QuantitiesH11</v>
      </c>
    </row>
    <row r="802" spans="1:9" x14ac:dyDescent="0.25">
      <c r="A802" t="s">
        <v>92</v>
      </c>
      <c r="B802" t="s">
        <v>44</v>
      </c>
      <c r="C802">
        <v>2011</v>
      </c>
      <c r="D802" t="s">
        <v>622</v>
      </c>
      <c r="E802">
        <v>6.25</v>
      </c>
      <c r="F802" t="s">
        <v>1027</v>
      </c>
      <c r="G802">
        <v>2</v>
      </c>
      <c r="I802" t="str">
        <f t="shared" si="23"/>
        <v>2ESASouth Sudan2011QuantitiesI11</v>
      </c>
    </row>
    <row r="803" spans="1:9" x14ac:dyDescent="0.25">
      <c r="A803" t="s">
        <v>92</v>
      </c>
      <c r="B803" t="s">
        <v>44</v>
      </c>
      <c r="C803">
        <v>2011</v>
      </c>
      <c r="D803" t="s">
        <v>622</v>
      </c>
      <c r="E803">
        <v>6</v>
      </c>
      <c r="F803" t="s">
        <v>1204</v>
      </c>
      <c r="G803">
        <v>2</v>
      </c>
      <c r="I803" t="str">
        <f t="shared" si="23"/>
        <v>2ESASouth Sudan2011QuantitiesJ11</v>
      </c>
    </row>
    <row r="804" spans="1:9" x14ac:dyDescent="0.25">
      <c r="A804" t="s">
        <v>92</v>
      </c>
      <c r="B804" t="s">
        <v>44</v>
      </c>
      <c r="C804">
        <v>2011</v>
      </c>
      <c r="D804" t="s">
        <v>622</v>
      </c>
      <c r="E804">
        <v>0.25</v>
      </c>
      <c r="F804" t="s">
        <v>1014</v>
      </c>
      <c r="G804">
        <v>2</v>
      </c>
      <c r="I804" t="str">
        <f t="shared" si="23"/>
        <v>2ESASouth Sudan2011QuantitiesF21</v>
      </c>
    </row>
    <row r="805" spans="1:9" x14ac:dyDescent="0.25">
      <c r="A805" t="s">
        <v>92</v>
      </c>
      <c r="B805" t="s">
        <v>44</v>
      </c>
      <c r="C805">
        <v>2011</v>
      </c>
      <c r="D805" t="s">
        <v>622</v>
      </c>
      <c r="E805">
        <v>0.25</v>
      </c>
      <c r="F805" t="s">
        <v>1240</v>
      </c>
      <c r="G805">
        <v>2</v>
      </c>
      <c r="I805" t="str">
        <f t="shared" si="23"/>
        <v>2ESASouth Sudan2011QuantitiesG21</v>
      </c>
    </row>
    <row r="806" spans="1:9" x14ac:dyDescent="0.25">
      <c r="A806" t="s">
        <v>92</v>
      </c>
      <c r="B806" t="s">
        <v>44</v>
      </c>
      <c r="C806">
        <v>2011</v>
      </c>
      <c r="D806" t="s">
        <v>622</v>
      </c>
      <c r="E806">
        <v>0.25</v>
      </c>
      <c r="F806" t="s">
        <v>1241</v>
      </c>
      <c r="G806">
        <v>2</v>
      </c>
      <c r="I806" t="str">
        <f t="shared" si="23"/>
        <v>2ESASouth Sudan2011QuantitiesH21</v>
      </c>
    </row>
    <row r="807" spans="1:9" x14ac:dyDescent="0.25">
      <c r="A807" t="s">
        <v>92</v>
      </c>
      <c r="B807" t="s">
        <v>44</v>
      </c>
      <c r="C807">
        <v>2011</v>
      </c>
      <c r="D807" t="s">
        <v>622</v>
      </c>
      <c r="E807">
        <v>0.25</v>
      </c>
      <c r="F807" t="s">
        <v>1242</v>
      </c>
      <c r="G807">
        <v>2</v>
      </c>
      <c r="I807" t="str">
        <f t="shared" si="23"/>
        <v>2ESASouth Sudan2011QuantitiesI21</v>
      </c>
    </row>
    <row r="808" spans="1:9" x14ac:dyDescent="0.25">
      <c r="A808" t="s">
        <v>92</v>
      </c>
      <c r="B808" t="s">
        <v>44</v>
      </c>
      <c r="C808">
        <v>2011</v>
      </c>
      <c r="D808" t="s">
        <v>622</v>
      </c>
      <c r="E808">
        <v>0.25</v>
      </c>
      <c r="F808" t="s">
        <v>1243</v>
      </c>
      <c r="G808">
        <v>2</v>
      </c>
      <c r="I808" t="str">
        <f t="shared" si="23"/>
        <v>2ESASouth Sudan2011QuantitiesJ21</v>
      </c>
    </row>
    <row r="809" spans="1:9" x14ac:dyDescent="0.25">
      <c r="A809" t="s">
        <v>92</v>
      </c>
      <c r="B809" t="s">
        <v>44</v>
      </c>
      <c r="C809">
        <v>2011</v>
      </c>
      <c r="D809" t="s">
        <v>622</v>
      </c>
      <c r="E809">
        <v>0.4</v>
      </c>
      <c r="F809" t="s">
        <v>984</v>
      </c>
      <c r="G809">
        <v>2</v>
      </c>
      <c r="I809" t="str">
        <f t="shared" si="23"/>
        <v>2ESASouth Sudan2011QuantitiesF39</v>
      </c>
    </row>
    <row r="810" spans="1:9" x14ac:dyDescent="0.25">
      <c r="A810" t="s">
        <v>92</v>
      </c>
      <c r="B810" t="s">
        <v>44</v>
      </c>
      <c r="C810">
        <v>2011</v>
      </c>
      <c r="D810" t="s">
        <v>622</v>
      </c>
      <c r="E810">
        <v>0.3</v>
      </c>
      <c r="F810" t="s">
        <v>985</v>
      </c>
      <c r="G810">
        <v>2</v>
      </c>
      <c r="I810" t="str">
        <f t="shared" si="23"/>
        <v>2ESASouth Sudan2011QuantitiesG39</v>
      </c>
    </row>
    <row r="811" spans="1:9" x14ac:dyDescent="0.25">
      <c r="A811" t="s">
        <v>92</v>
      </c>
      <c r="B811" t="s">
        <v>44</v>
      </c>
      <c r="C811">
        <v>2011</v>
      </c>
      <c r="D811" t="s">
        <v>622</v>
      </c>
      <c r="E811">
        <v>0.3</v>
      </c>
      <c r="F811" t="s">
        <v>986</v>
      </c>
      <c r="G811">
        <v>2</v>
      </c>
      <c r="I811" t="str">
        <f t="shared" si="23"/>
        <v>2ESASouth Sudan2011QuantitiesH39</v>
      </c>
    </row>
    <row r="812" spans="1:9" x14ac:dyDescent="0.25">
      <c r="A812" t="s">
        <v>92</v>
      </c>
      <c r="B812" t="s">
        <v>44</v>
      </c>
      <c r="C812">
        <v>2011</v>
      </c>
      <c r="D812" t="s">
        <v>622</v>
      </c>
      <c r="E812">
        <v>0.4</v>
      </c>
      <c r="F812" t="s">
        <v>1057</v>
      </c>
      <c r="G812">
        <v>2</v>
      </c>
      <c r="I812" t="str">
        <f t="shared" si="23"/>
        <v>2ESASouth Sudan2011QuantitiesI39</v>
      </c>
    </row>
    <row r="813" spans="1:9" x14ac:dyDescent="0.25">
      <c r="A813" t="s">
        <v>92</v>
      </c>
      <c r="B813" t="s">
        <v>44</v>
      </c>
      <c r="C813">
        <v>2011</v>
      </c>
      <c r="D813" t="s">
        <v>622</v>
      </c>
      <c r="E813">
        <v>0.3</v>
      </c>
      <c r="F813" t="s">
        <v>1058</v>
      </c>
      <c r="G813">
        <v>2</v>
      </c>
      <c r="I813" t="str">
        <f t="shared" ref="I813:I844" si="24">G813&amp;A813&amp;B813&amp;C813&amp;D813&amp;F813</f>
        <v>2ESASouth Sudan2011QuantitiesJ39</v>
      </c>
    </row>
    <row r="814" spans="1:9" x14ac:dyDescent="0.25">
      <c r="A814" t="s">
        <v>92</v>
      </c>
      <c r="B814" t="s">
        <v>44</v>
      </c>
      <c r="C814">
        <v>2011</v>
      </c>
      <c r="D814" t="s">
        <v>622</v>
      </c>
      <c r="E814">
        <v>3</v>
      </c>
      <c r="F814" t="s">
        <v>1065</v>
      </c>
      <c r="G814">
        <v>2</v>
      </c>
      <c r="I814" t="str">
        <f t="shared" si="24"/>
        <v>2ESASouth Sudan2011QuantitiesF51</v>
      </c>
    </row>
    <row r="815" spans="1:9" x14ac:dyDescent="0.25">
      <c r="A815" t="s">
        <v>92</v>
      </c>
      <c r="B815" t="s">
        <v>44</v>
      </c>
      <c r="C815">
        <v>2011</v>
      </c>
      <c r="D815" t="s">
        <v>622</v>
      </c>
      <c r="E815">
        <v>2</v>
      </c>
      <c r="F815" t="s">
        <v>1066</v>
      </c>
      <c r="G815">
        <v>2</v>
      </c>
      <c r="I815" t="str">
        <f t="shared" si="24"/>
        <v>2ESASouth Sudan2011QuantitiesG51</v>
      </c>
    </row>
    <row r="816" spans="1:9" x14ac:dyDescent="0.25">
      <c r="A816" t="s">
        <v>92</v>
      </c>
      <c r="B816" t="s">
        <v>44</v>
      </c>
      <c r="C816">
        <v>2011</v>
      </c>
      <c r="D816" t="s">
        <v>622</v>
      </c>
      <c r="E816">
        <v>1.8</v>
      </c>
      <c r="F816" t="s">
        <v>1067</v>
      </c>
      <c r="G816">
        <v>2</v>
      </c>
      <c r="I816" t="str">
        <f t="shared" si="24"/>
        <v>2ESASouth Sudan2011QuantitiesH51</v>
      </c>
    </row>
    <row r="817" spans="1:9" x14ac:dyDescent="0.25">
      <c r="A817" t="s">
        <v>92</v>
      </c>
      <c r="B817" t="s">
        <v>44</v>
      </c>
      <c r="C817">
        <v>2011</v>
      </c>
      <c r="D817" t="s">
        <v>622</v>
      </c>
      <c r="E817">
        <v>1.7</v>
      </c>
      <c r="F817" t="s">
        <v>1068</v>
      </c>
      <c r="G817">
        <v>2</v>
      </c>
      <c r="I817" t="str">
        <f t="shared" si="24"/>
        <v>2ESASouth Sudan2011QuantitiesI51</v>
      </c>
    </row>
    <row r="818" spans="1:9" x14ac:dyDescent="0.25">
      <c r="A818" t="s">
        <v>92</v>
      </c>
      <c r="B818" t="s">
        <v>44</v>
      </c>
      <c r="C818">
        <v>2011</v>
      </c>
      <c r="D818" t="s">
        <v>622</v>
      </c>
      <c r="E818">
        <v>1.8</v>
      </c>
      <c r="F818" t="s">
        <v>1069</v>
      </c>
      <c r="G818">
        <v>2</v>
      </c>
      <c r="I818" t="str">
        <f t="shared" si="24"/>
        <v>2ESASouth Sudan2011QuantitiesJ51</v>
      </c>
    </row>
    <row r="819" spans="1:9" x14ac:dyDescent="0.25">
      <c r="A819" t="s">
        <v>92</v>
      </c>
      <c r="B819" t="s">
        <v>44</v>
      </c>
      <c r="C819">
        <v>2011</v>
      </c>
      <c r="D819" t="s">
        <v>622</v>
      </c>
      <c r="E819">
        <v>2</v>
      </c>
      <c r="F819" t="s">
        <v>1074</v>
      </c>
      <c r="G819">
        <v>2</v>
      </c>
      <c r="I819" t="str">
        <f t="shared" si="24"/>
        <v>2ESASouth Sudan2011QuantitiesF66</v>
      </c>
    </row>
    <row r="820" spans="1:9" x14ac:dyDescent="0.25">
      <c r="A820" t="s">
        <v>92</v>
      </c>
      <c r="B820" t="s">
        <v>44</v>
      </c>
      <c r="C820">
        <v>2011</v>
      </c>
      <c r="D820" t="s">
        <v>622</v>
      </c>
      <c r="E820">
        <v>2</v>
      </c>
      <c r="F820" t="s">
        <v>1075</v>
      </c>
      <c r="G820">
        <v>2</v>
      </c>
      <c r="I820" t="str">
        <f t="shared" si="24"/>
        <v>2ESASouth Sudan2011QuantitiesG66</v>
      </c>
    </row>
    <row r="821" spans="1:9" x14ac:dyDescent="0.25">
      <c r="A821" t="s">
        <v>92</v>
      </c>
      <c r="B821" t="s">
        <v>44</v>
      </c>
      <c r="C821">
        <v>2011</v>
      </c>
      <c r="D821" t="s">
        <v>622</v>
      </c>
      <c r="E821">
        <v>2</v>
      </c>
      <c r="F821" t="s">
        <v>1076</v>
      </c>
      <c r="G821">
        <v>2</v>
      </c>
      <c r="I821" t="str">
        <f t="shared" si="24"/>
        <v>2ESASouth Sudan2011QuantitiesH66</v>
      </c>
    </row>
    <row r="822" spans="1:9" x14ac:dyDescent="0.25">
      <c r="A822" t="s">
        <v>92</v>
      </c>
      <c r="B822" t="s">
        <v>44</v>
      </c>
      <c r="C822">
        <v>2011</v>
      </c>
      <c r="D822" t="s">
        <v>622</v>
      </c>
      <c r="E822">
        <v>2</v>
      </c>
      <c r="F822" t="s">
        <v>1077</v>
      </c>
      <c r="G822">
        <v>2</v>
      </c>
      <c r="I822" t="str">
        <f t="shared" si="24"/>
        <v>2ESASouth Sudan2011QuantitiesI66</v>
      </c>
    </row>
    <row r="823" spans="1:9" x14ac:dyDescent="0.25">
      <c r="A823" t="s">
        <v>92</v>
      </c>
      <c r="B823" t="s">
        <v>44</v>
      </c>
      <c r="C823">
        <v>2011</v>
      </c>
      <c r="D823" t="s">
        <v>622</v>
      </c>
      <c r="E823">
        <v>2</v>
      </c>
      <c r="F823" t="s">
        <v>1078</v>
      </c>
      <c r="G823">
        <v>2</v>
      </c>
      <c r="I823" t="str">
        <f t="shared" si="24"/>
        <v>2ESASouth Sudan2011QuantitiesJ66</v>
      </c>
    </row>
    <row r="824" spans="1:9" x14ac:dyDescent="0.25">
      <c r="A824" t="s">
        <v>92</v>
      </c>
      <c r="B824" t="s">
        <v>44</v>
      </c>
      <c r="C824">
        <v>2011</v>
      </c>
      <c r="D824" t="s">
        <v>622</v>
      </c>
      <c r="E824">
        <v>1.7</v>
      </c>
      <c r="F824" t="s">
        <v>1080</v>
      </c>
      <c r="G824">
        <v>2</v>
      </c>
      <c r="I824" t="str">
        <f t="shared" si="24"/>
        <v>2ESASouth Sudan2011QuantitiesF68</v>
      </c>
    </row>
    <row r="825" spans="1:9" x14ac:dyDescent="0.25">
      <c r="A825" t="s">
        <v>92</v>
      </c>
      <c r="B825" t="s">
        <v>44</v>
      </c>
      <c r="C825">
        <v>2011</v>
      </c>
      <c r="D825" t="s">
        <v>622</v>
      </c>
      <c r="E825">
        <v>1.7</v>
      </c>
      <c r="F825" t="s">
        <v>1081</v>
      </c>
      <c r="G825">
        <v>2</v>
      </c>
      <c r="I825" t="str">
        <f t="shared" si="24"/>
        <v>2ESASouth Sudan2011QuantitiesG68</v>
      </c>
    </row>
    <row r="826" spans="1:9" x14ac:dyDescent="0.25">
      <c r="A826" t="s">
        <v>92</v>
      </c>
      <c r="B826" t="s">
        <v>44</v>
      </c>
      <c r="C826">
        <v>2011</v>
      </c>
      <c r="D826" t="s">
        <v>622</v>
      </c>
      <c r="E826">
        <v>1.7</v>
      </c>
      <c r="F826" t="s">
        <v>1082</v>
      </c>
      <c r="G826">
        <v>2</v>
      </c>
      <c r="I826" t="str">
        <f t="shared" si="24"/>
        <v>2ESASouth Sudan2011QuantitiesH68</v>
      </c>
    </row>
    <row r="827" spans="1:9" x14ac:dyDescent="0.25">
      <c r="A827" t="s">
        <v>92</v>
      </c>
      <c r="B827" t="s">
        <v>44</v>
      </c>
      <c r="C827">
        <v>2011</v>
      </c>
      <c r="D827" t="s">
        <v>622</v>
      </c>
      <c r="E827">
        <v>1.7</v>
      </c>
      <c r="F827" t="s">
        <v>1083</v>
      </c>
      <c r="G827">
        <v>2</v>
      </c>
      <c r="I827" t="str">
        <f t="shared" si="24"/>
        <v>2ESASouth Sudan2011QuantitiesI68</v>
      </c>
    </row>
    <row r="828" spans="1:9" x14ac:dyDescent="0.25">
      <c r="A828" t="s">
        <v>92</v>
      </c>
      <c r="B828" t="s">
        <v>44</v>
      </c>
      <c r="C828">
        <v>2011</v>
      </c>
      <c r="D828" t="s">
        <v>622</v>
      </c>
      <c r="E828">
        <v>1.7</v>
      </c>
      <c r="F828" t="s">
        <v>1084</v>
      </c>
      <c r="G828">
        <v>2</v>
      </c>
      <c r="I828" t="str">
        <f t="shared" si="24"/>
        <v>2ESASouth Sudan2011QuantitiesJ68</v>
      </c>
    </row>
    <row r="829" spans="1:9" x14ac:dyDescent="0.25">
      <c r="A829" t="s">
        <v>92</v>
      </c>
      <c r="B829" t="s">
        <v>44</v>
      </c>
      <c r="C829">
        <v>2011</v>
      </c>
      <c r="D829" t="s">
        <v>622</v>
      </c>
      <c r="E829">
        <v>6</v>
      </c>
      <c r="F829" t="s">
        <v>1086</v>
      </c>
      <c r="G829">
        <v>2</v>
      </c>
      <c r="I829" t="str">
        <f t="shared" si="24"/>
        <v>2ESASouth Sudan2011QuantitiesF76</v>
      </c>
    </row>
    <row r="830" spans="1:9" x14ac:dyDescent="0.25">
      <c r="A830" t="s">
        <v>92</v>
      </c>
      <c r="B830" t="s">
        <v>44</v>
      </c>
      <c r="C830">
        <v>2011</v>
      </c>
      <c r="D830" t="s">
        <v>622</v>
      </c>
      <c r="E830">
        <v>6</v>
      </c>
      <c r="F830" t="s">
        <v>1087</v>
      </c>
      <c r="G830">
        <v>2</v>
      </c>
      <c r="I830" t="str">
        <f t="shared" si="24"/>
        <v>2ESASouth Sudan2011QuantitiesG76</v>
      </c>
    </row>
    <row r="831" spans="1:9" x14ac:dyDescent="0.25">
      <c r="A831" t="s">
        <v>92</v>
      </c>
      <c r="B831" t="s">
        <v>44</v>
      </c>
      <c r="C831">
        <v>2011</v>
      </c>
      <c r="D831" t="s">
        <v>622</v>
      </c>
      <c r="E831">
        <v>6</v>
      </c>
      <c r="F831" t="s">
        <v>1088</v>
      </c>
      <c r="G831">
        <v>2</v>
      </c>
      <c r="I831" t="str">
        <f t="shared" si="24"/>
        <v>2ESASouth Sudan2011QuantitiesH76</v>
      </c>
    </row>
    <row r="832" spans="1:9" x14ac:dyDescent="0.25">
      <c r="A832" t="s">
        <v>92</v>
      </c>
      <c r="B832" t="s">
        <v>44</v>
      </c>
      <c r="C832">
        <v>2011</v>
      </c>
      <c r="D832" t="s">
        <v>622</v>
      </c>
      <c r="E832">
        <v>6</v>
      </c>
      <c r="F832" t="s">
        <v>1089</v>
      </c>
      <c r="G832">
        <v>2</v>
      </c>
      <c r="I832" t="str">
        <f t="shared" si="24"/>
        <v>2ESASouth Sudan2011QuantitiesI76</v>
      </c>
    </row>
    <row r="833" spans="1:9" x14ac:dyDescent="0.25">
      <c r="A833" t="s">
        <v>92</v>
      </c>
      <c r="B833" t="s">
        <v>44</v>
      </c>
      <c r="C833">
        <v>2011</v>
      </c>
      <c r="D833" t="s">
        <v>622</v>
      </c>
      <c r="E833">
        <v>6</v>
      </c>
      <c r="F833" t="s">
        <v>1090</v>
      </c>
      <c r="G833">
        <v>2</v>
      </c>
      <c r="I833" t="str">
        <f t="shared" si="24"/>
        <v>2ESASouth Sudan2011QuantitiesJ76</v>
      </c>
    </row>
    <row r="834" spans="1:9" x14ac:dyDescent="0.25">
      <c r="A834" t="s">
        <v>92</v>
      </c>
      <c r="B834" t="s">
        <v>44</v>
      </c>
      <c r="C834">
        <v>2011</v>
      </c>
      <c r="D834" t="s">
        <v>622</v>
      </c>
      <c r="E834">
        <v>12576</v>
      </c>
      <c r="F834" t="s">
        <v>1244</v>
      </c>
      <c r="G834">
        <v>2</v>
      </c>
      <c r="I834" t="str">
        <f t="shared" si="24"/>
        <v>2ESASouth Sudan2011QuantitiesF88</v>
      </c>
    </row>
    <row r="835" spans="1:9" x14ac:dyDescent="0.25">
      <c r="A835" t="s">
        <v>92</v>
      </c>
      <c r="B835" t="s">
        <v>44</v>
      </c>
      <c r="C835">
        <v>2011</v>
      </c>
      <c r="D835" t="s">
        <v>622</v>
      </c>
      <c r="E835">
        <v>14752</v>
      </c>
      <c r="F835" t="s">
        <v>1245</v>
      </c>
      <c r="G835">
        <v>2</v>
      </c>
      <c r="I835" t="str">
        <f t="shared" si="24"/>
        <v>2ESASouth Sudan2011QuantitiesG88</v>
      </c>
    </row>
    <row r="836" spans="1:9" x14ac:dyDescent="0.25">
      <c r="A836" t="s">
        <v>92</v>
      </c>
      <c r="B836" t="s">
        <v>44</v>
      </c>
      <c r="C836">
        <v>2011</v>
      </c>
      <c r="D836" t="s">
        <v>622</v>
      </c>
      <c r="E836">
        <v>16000</v>
      </c>
      <c r="F836" t="s">
        <v>1246</v>
      </c>
      <c r="G836">
        <v>2</v>
      </c>
      <c r="I836" t="str">
        <f t="shared" si="24"/>
        <v>2ESASouth Sudan2011QuantitiesH88</v>
      </c>
    </row>
    <row r="837" spans="1:9" x14ac:dyDescent="0.25">
      <c r="A837" t="s">
        <v>92</v>
      </c>
      <c r="B837" t="s">
        <v>44</v>
      </c>
      <c r="C837">
        <v>2011</v>
      </c>
      <c r="D837" t="s">
        <v>622</v>
      </c>
      <c r="E837">
        <v>17000</v>
      </c>
      <c r="F837" t="s">
        <v>1247</v>
      </c>
      <c r="G837">
        <v>2</v>
      </c>
      <c r="I837" t="str">
        <f t="shared" si="24"/>
        <v>2ESASouth Sudan2011QuantitiesI88</v>
      </c>
    </row>
    <row r="838" spans="1:9" x14ac:dyDescent="0.25">
      <c r="A838" t="s">
        <v>92</v>
      </c>
      <c r="B838" t="s">
        <v>44</v>
      </c>
      <c r="C838">
        <v>2011</v>
      </c>
      <c r="D838" t="s">
        <v>622</v>
      </c>
      <c r="E838">
        <v>18000</v>
      </c>
      <c r="F838" t="s">
        <v>1248</v>
      </c>
      <c r="G838">
        <v>2</v>
      </c>
      <c r="I838" t="str">
        <f t="shared" si="24"/>
        <v>2ESASouth Sudan2011QuantitiesJ88</v>
      </c>
    </row>
    <row r="839" spans="1:9" x14ac:dyDescent="0.25">
      <c r="A839" t="s">
        <v>92</v>
      </c>
      <c r="B839" t="s">
        <v>44</v>
      </c>
      <c r="C839">
        <v>2011</v>
      </c>
      <c r="D839" t="s">
        <v>622</v>
      </c>
      <c r="E839">
        <v>2</v>
      </c>
      <c r="F839" t="s">
        <v>1092</v>
      </c>
      <c r="G839">
        <v>2</v>
      </c>
      <c r="I839" t="str">
        <f t="shared" si="24"/>
        <v>2ESASouth Sudan2011QuantitiesF93</v>
      </c>
    </row>
    <row r="840" spans="1:9" x14ac:dyDescent="0.25">
      <c r="A840" t="s">
        <v>92</v>
      </c>
      <c r="B840" t="s">
        <v>44</v>
      </c>
      <c r="C840">
        <v>2011</v>
      </c>
      <c r="D840" t="s">
        <v>622</v>
      </c>
      <c r="E840">
        <v>2</v>
      </c>
      <c r="F840" t="s">
        <v>1093</v>
      </c>
      <c r="G840">
        <v>2</v>
      </c>
      <c r="I840" t="str">
        <f t="shared" si="24"/>
        <v>2ESASouth Sudan2011QuantitiesG93</v>
      </c>
    </row>
    <row r="841" spans="1:9" x14ac:dyDescent="0.25">
      <c r="A841" t="s">
        <v>92</v>
      </c>
      <c r="B841" t="s">
        <v>44</v>
      </c>
      <c r="C841">
        <v>2011</v>
      </c>
      <c r="D841" t="s">
        <v>622</v>
      </c>
      <c r="E841">
        <v>1</v>
      </c>
      <c r="F841" t="s">
        <v>1094</v>
      </c>
      <c r="G841">
        <v>2</v>
      </c>
      <c r="I841" t="str">
        <f t="shared" si="24"/>
        <v>2ESASouth Sudan2011QuantitiesH93</v>
      </c>
    </row>
    <row r="842" spans="1:9" x14ac:dyDescent="0.25">
      <c r="A842" t="s">
        <v>92</v>
      </c>
      <c r="B842" t="s">
        <v>44</v>
      </c>
      <c r="C842">
        <v>2011</v>
      </c>
      <c r="D842" t="s">
        <v>622</v>
      </c>
      <c r="E842">
        <v>1</v>
      </c>
      <c r="F842" t="s">
        <v>1095</v>
      </c>
      <c r="G842">
        <v>2</v>
      </c>
      <c r="I842" t="str">
        <f t="shared" si="24"/>
        <v>2ESASouth Sudan2011QuantitiesI93</v>
      </c>
    </row>
    <row r="843" spans="1:9" x14ac:dyDescent="0.25">
      <c r="A843" t="s">
        <v>92</v>
      </c>
      <c r="B843" t="s">
        <v>44</v>
      </c>
      <c r="C843">
        <v>2011</v>
      </c>
      <c r="D843" t="s">
        <v>622</v>
      </c>
      <c r="E843">
        <v>1</v>
      </c>
      <c r="F843" t="s">
        <v>1096</v>
      </c>
      <c r="G843">
        <v>2</v>
      </c>
      <c r="I843" t="str">
        <f t="shared" si="24"/>
        <v>2ESASouth Sudan2011QuantitiesJ93</v>
      </c>
    </row>
    <row r="844" spans="1:9" x14ac:dyDescent="0.25">
      <c r="A844" t="s">
        <v>92</v>
      </c>
      <c r="B844" t="s">
        <v>44</v>
      </c>
      <c r="C844">
        <v>2011</v>
      </c>
      <c r="D844" t="s">
        <v>622</v>
      </c>
      <c r="E844">
        <v>2</v>
      </c>
      <c r="F844" t="s">
        <v>1249</v>
      </c>
      <c r="G844">
        <v>2</v>
      </c>
      <c r="I844" t="str">
        <f t="shared" si="24"/>
        <v>2ESASouth Sudan2011QuantitiesF101</v>
      </c>
    </row>
    <row r="845" spans="1:9" x14ac:dyDescent="0.25">
      <c r="A845" t="s">
        <v>92</v>
      </c>
      <c r="B845" t="s">
        <v>44</v>
      </c>
      <c r="C845">
        <v>2011</v>
      </c>
      <c r="D845" t="s">
        <v>622</v>
      </c>
      <c r="E845">
        <v>2</v>
      </c>
      <c r="F845" t="s">
        <v>1250</v>
      </c>
      <c r="G845">
        <v>2</v>
      </c>
      <c r="I845" t="str">
        <f t="shared" ref="I845:I872" si="25">G845&amp;A845&amp;B845&amp;C845&amp;D845&amp;F845</f>
        <v>2ESASouth Sudan2011QuantitiesG101</v>
      </c>
    </row>
    <row r="846" spans="1:9" x14ac:dyDescent="0.25">
      <c r="A846" t="s">
        <v>92</v>
      </c>
      <c r="B846" t="s">
        <v>44</v>
      </c>
      <c r="C846">
        <v>2011</v>
      </c>
      <c r="D846" t="s">
        <v>622</v>
      </c>
      <c r="E846">
        <v>1</v>
      </c>
      <c r="F846" t="s">
        <v>1251</v>
      </c>
      <c r="G846">
        <v>2</v>
      </c>
      <c r="I846" t="str">
        <f t="shared" si="25"/>
        <v>2ESASouth Sudan2011QuantitiesH101</v>
      </c>
    </row>
    <row r="847" spans="1:9" x14ac:dyDescent="0.25">
      <c r="A847" t="s">
        <v>92</v>
      </c>
      <c r="B847" t="s">
        <v>44</v>
      </c>
      <c r="C847">
        <v>2011</v>
      </c>
      <c r="D847" t="s">
        <v>622</v>
      </c>
      <c r="E847">
        <v>1</v>
      </c>
      <c r="F847" t="s">
        <v>1252</v>
      </c>
      <c r="G847">
        <v>2</v>
      </c>
      <c r="I847" t="str">
        <f t="shared" si="25"/>
        <v>2ESASouth Sudan2011QuantitiesI101</v>
      </c>
    </row>
    <row r="848" spans="1:9" x14ac:dyDescent="0.25">
      <c r="A848" t="s">
        <v>92</v>
      </c>
      <c r="B848" t="s">
        <v>44</v>
      </c>
      <c r="C848">
        <v>2011</v>
      </c>
      <c r="D848" t="s">
        <v>622</v>
      </c>
      <c r="E848">
        <v>1</v>
      </c>
      <c r="F848" t="s">
        <v>1253</v>
      </c>
      <c r="G848">
        <v>2</v>
      </c>
      <c r="I848" t="str">
        <f t="shared" si="25"/>
        <v>2ESASouth Sudan2011QuantitiesJ101</v>
      </c>
    </row>
    <row r="849" spans="1:9" x14ac:dyDescent="0.25">
      <c r="A849" t="s">
        <v>92</v>
      </c>
      <c r="B849" t="s">
        <v>44</v>
      </c>
      <c r="C849">
        <v>2011</v>
      </c>
      <c r="D849" t="s">
        <v>621</v>
      </c>
      <c r="E849">
        <v>1001595</v>
      </c>
      <c r="F849" t="s">
        <v>1034</v>
      </c>
      <c r="G849">
        <v>2</v>
      </c>
      <c r="I849" t="str">
        <f t="shared" si="25"/>
        <v>2ESASouth Sudan2011OutputsE25</v>
      </c>
    </row>
    <row r="850" spans="1:9" x14ac:dyDescent="0.25">
      <c r="A850" t="s">
        <v>92</v>
      </c>
      <c r="B850" t="s">
        <v>44</v>
      </c>
      <c r="C850">
        <v>2011</v>
      </c>
      <c r="D850" t="s">
        <v>621</v>
      </c>
      <c r="E850">
        <v>987281</v>
      </c>
      <c r="F850" t="s">
        <v>1016</v>
      </c>
      <c r="G850">
        <v>2</v>
      </c>
      <c r="I850" t="str">
        <f t="shared" si="25"/>
        <v>2ESASouth Sudan2011OutputsF25</v>
      </c>
    </row>
    <row r="851" spans="1:9" x14ac:dyDescent="0.25">
      <c r="A851" t="s">
        <v>92</v>
      </c>
      <c r="B851" t="s">
        <v>44</v>
      </c>
      <c r="C851">
        <v>2011</v>
      </c>
      <c r="D851" t="s">
        <v>621</v>
      </c>
      <c r="E851">
        <v>388527</v>
      </c>
      <c r="F851" t="s">
        <v>997</v>
      </c>
      <c r="G851">
        <v>2</v>
      </c>
      <c r="I851" t="str">
        <f t="shared" si="25"/>
        <v>2ESASouth Sudan2011OutputsD53</v>
      </c>
    </row>
    <row r="852" spans="1:9" x14ac:dyDescent="0.25">
      <c r="A852" t="s">
        <v>92</v>
      </c>
      <c r="B852" t="s">
        <v>44</v>
      </c>
      <c r="C852">
        <v>2011</v>
      </c>
      <c r="D852" t="s">
        <v>621</v>
      </c>
      <c r="E852">
        <v>453281</v>
      </c>
      <c r="F852" t="s">
        <v>998</v>
      </c>
      <c r="G852">
        <v>2</v>
      </c>
      <c r="I852" t="str">
        <f t="shared" si="25"/>
        <v>2ESASouth Sudan2011OutputsE53</v>
      </c>
    </row>
    <row r="853" spans="1:9" x14ac:dyDescent="0.25">
      <c r="A853" t="s">
        <v>92</v>
      </c>
      <c r="B853" t="s">
        <v>44</v>
      </c>
      <c r="C853">
        <v>2011</v>
      </c>
      <c r="D853" t="s">
        <v>621</v>
      </c>
      <c r="E853">
        <v>523734</v>
      </c>
      <c r="F853" t="s">
        <v>999</v>
      </c>
      <c r="G853">
        <v>2</v>
      </c>
      <c r="I853" t="str">
        <f t="shared" si="25"/>
        <v>2ESASouth Sudan2011OutputsF53</v>
      </c>
    </row>
    <row r="854" spans="1:9" x14ac:dyDescent="0.25">
      <c r="A854" t="s">
        <v>92</v>
      </c>
      <c r="B854" t="s">
        <v>44</v>
      </c>
      <c r="C854">
        <v>2011</v>
      </c>
      <c r="D854" t="s">
        <v>621</v>
      </c>
      <c r="E854">
        <v>594187</v>
      </c>
      <c r="F854" t="s">
        <v>1000</v>
      </c>
      <c r="G854">
        <v>2</v>
      </c>
      <c r="I854" t="str">
        <f t="shared" si="25"/>
        <v>2ESASouth Sudan2011OutputsG53</v>
      </c>
    </row>
    <row r="855" spans="1:9" x14ac:dyDescent="0.25">
      <c r="A855" t="s">
        <v>92</v>
      </c>
      <c r="B855" t="s">
        <v>44</v>
      </c>
      <c r="C855">
        <v>2011</v>
      </c>
      <c r="D855" t="s">
        <v>621</v>
      </c>
      <c r="E855">
        <v>594187</v>
      </c>
      <c r="F855" t="s">
        <v>1001</v>
      </c>
      <c r="G855">
        <v>2</v>
      </c>
      <c r="I855" t="str">
        <f t="shared" si="25"/>
        <v>2ESASouth Sudan2011OutputsH53</v>
      </c>
    </row>
    <row r="856" spans="1:9" x14ac:dyDescent="0.25">
      <c r="A856" t="s">
        <v>92</v>
      </c>
      <c r="B856" t="s">
        <v>44</v>
      </c>
      <c r="C856">
        <v>2011</v>
      </c>
      <c r="D856" t="s">
        <v>621</v>
      </c>
      <c r="E856">
        <v>2000</v>
      </c>
      <c r="F856" t="s">
        <v>1135</v>
      </c>
      <c r="G856">
        <v>2</v>
      </c>
      <c r="I856" t="str">
        <f t="shared" si="25"/>
        <v>2ESASouth Sudan2011OutputsD63</v>
      </c>
    </row>
    <row r="857" spans="1:9" x14ac:dyDescent="0.25">
      <c r="A857" t="s">
        <v>92</v>
      </c>
      <c r="B857" t="s">
        <v>44</v>
      </c>
      <c r="C857">
        <v>2011</v>
      </c>
      <c r="D857" t="s">
        <v>621</v>
      </c>
      <c r="E857">
        <v>2000</v>
      </c>
      <c r="F857" t="s">
        <v>1136</v>
      </c>
      <c r="G857">
        <v>2</v>
      </c>
      <c r="I857" t="str">
        <f t="shared" si="25"/>
        <v>2ESASouth Sudan2011OutputsE63</v>
      </c>
    </row>
    <row r="858" spans="1:9" x14ac:dyDescent="0.25">
      <c r="A858" t="s">
        <v>92</v>
      </c>
      <c r="B858" t="s">
        <v>44</v>
      </c>
      <c r="C858">
        <v>2011</v>
      </c>
      <c r="D858" t="s">
        <v>621</v>
      </c>
      <c r="E858">
        <v>737988</v>
      </c>
      <c r="F858" t="s">
        <v>1035</v>
      </c>
      <c r="G858">
        <v>2</v>
      </c>
      <c r="I858" t="str">
        <f t="shared" si="25"/>
        <v>2ESASouth Sudan2011OutputsD75</v>
      </c>
    </row>
    <row r="859" spans="1:9" x14ac:dyDescent="0.25">
      <c r="A859" t="s">
        <v>92</v>
      </c>
      <c r="B859" t="s">
        <v>44</v>
      </c>
      <c r="C859">
        <v>2011</v>
      </c>
      <c r="D859" t="s">
        <v>621</v>
      </c>
      <c r="E859">
        <v>860986</v>
      </c>
      <c r="F859" t="s">
        <v>1036</v>
      </c>
      <c r="G859">
        <v>2</v>
      </c>
      <c r="I859" t="str">
        <f t="shared" si="25"/>
        <v>2ESASouth Sudan2011OutputsE75</v>
      </c>
    </row>
    <row r="860" spans="1:9" x14ac:dyDescent="0.25">
      <c r="A860" t="s">
        <v>92</v>
      </c>
      <c r="B860" t="s">
        <v>44</v>
      </c>
      <c r="C860">
        <v>2011</v>
      </c>
      <c r="D860" t="s">
        <v>621</v>
      </c>
      <c r="E860">
        <v>994808</v>
      </c>
      <c r="F860" t="s">
        <v>1037</v>
      </c>
      <c r="G860">
        <v>2</v>
      </c>
      <c r="I860" t="str">
        <f t="shared" si="25"/>
        <v>2ESASouth Sudan2011OutputsF75</v>
      </c>
    </row>
    <row r="861" spans="1:9" x14ac:dyDescent="0.25">
      <c r="A861" t="s">
        <v>92</v>
      </c>
      <c r="B861" t="s">
        <v>44</v>
      </c>
      <c r="C861">
        <v>2011</v>
      </c>
      <c r="D861" t="s">
        <v>621</v>
      </c>
      <c r="E861">
        <v>1128629</v>
      </c>
      <c r="F861" t="s">
        <v>1153</v>
      </c>
      <c r="G861">
        <v>2</v>
      </c>
      <c r="I861" t="str">
        <f t="shared" si="25"/>
        <v>2ESASouth Sudan2011OutputsG75</v>
      </c>
    </row>
    <row r="862" spans="1:9" x14ac:dyDescent="0.25">
      <c r="A862" t="s">
        <v>92</v>
      </c>
      <c r="B862" t="s">
        <v>44</v>
      </c>
      <c r="C862">
        <v>2011</v>
      </c>
      <c r="D862" t="s">
        <v>621</v>
      </c>
      <c r="E862">
        <v>1128629</v>
      </c>
      <c r="F862" t="s">
        <v>1154</v>
      </c>
      <c r="G862">
        <v>2</v>
      </c>
      <c r="I862" t="str">
        <f t="shared" si="25"/>
        <v>2ESASouth Sudan2011OutputsH75</v>
      </c>
    </row>
    <row r="863" spans="1:9" x14ac:dyDescent="0.25">
      <c r="A863" t="s">
        <v>92</v>
      </c>
      <c r="B863" t="s">
        <v>44</v>
      </c>
      <c r="C863">
        <v>2011</v>
      </c>
      <c r="D863" t="s">
        <v>621</v>
      </c>
      <c r="E863">
        <v>737988</v>
      </c>
      <c r="F863" t="s">
        <v>1038</v>
      </c>
      <c r="G863">
        <v>2</v>
      </c>
      <c r="I863" t="str">
        <f t="shared" si="25"/>
        <v>2ESASouth Sudan2011OutputsD89</v>
      </c>
    </row>
    <row r="864" spans="1:9" x14ac:dyDescent="0.25">
      <c r="A864" t="s">
        <v>92</v>
      </c>
      <c r="B864" t="s">
        <v>44</v>
      </c>
      <c r="C864">
        <v>2011</v>
      </c>
      <c r="D864" t="s">
        <v>621</v>
      </c>
      <c r="E864">
        <v>860986</v>
      </c>
      <c r="F864" t="s">
        <v>1039</v>
      </c>
      <c r="G864">
        <v>2</v>
      </c>
      <c r="I864" t="str">
        <f t="shared" si="25"/>
        <v>2ESASouth Sudan2011OutputsE89</v>
      </c>
    </row>
    <row r="865" spans="1:9" x14ac:dyDescent="0.25">
      <c r="A865" t="s">
        <v>92</v>
      </c>
      <c r="B865" t="s">
        <v>44</v>
      </c>
      <c r="C865">
        <v>2011</v>
      </c>
      <c r="D865" t="s">
        <v>621</v>
      </c>
      <c r="E865">
        <v>994808</v>
      </c>
      <c r="F865" t="s">
        <v>1040</v>
      </c>
      <c r="G865">
        <v>2</v>
      </c>
      <c r="I865" t="str">
        <f t="shared" si="25"/>
        <v>2ESASouth Sudan2011OutputsF89</v>
      </c>
    </row>
    <row r="866" spans="1:9" x14ac:dyDescent="0.25">
      <c r="A866" t="s">
        <v>92</v>
      </c>
      <c r="B866" t="s">
        <v>44</v>
      </c>
      <c r="C866">
        <v>2011</v>
      </c>
      <c r="D866" t="s">
        <v>621</v>
      </c>
      <c r="E866">
        <v>1128629</v>
      </c>
      <c r="F866" t="s">
        <v>1176</v>
      </c>
      <c r="G866">
        <v>2</v>
      </c>
      <c r="I866" t="str">
        <f t="shared" si="25"/>
        <v>2ESASouth Sudan2011OutputsG89</v>
      </c>
    </row>
    <row r="867" spans="1:9" x14ac:dyDescent="0.25">
      <c r="A867" t="s">
        <v>92</v>
      </c>
      <c r="B867" t="s">
        <v>44</v>
      </c>
      <c r="C867">
        <v>2011</v>
      </c>
      <c r="D867" t="s">
        <v>621</v>
      </c>
      <c r="E867">
        <v>1128629</v>
      </c>
      <c r="F867" t="s">
        <v>1177</v>
      </c>
      <c r="G867">
        <v>2</v>
      </c>
      <c r="I867" t="str">
        <f t="shared" si="25"/>
        <v>2ESASouth Sudan2011OutputsH89</v>
      </c>
    </row>
    <row r="868" spans="1:9" x14ac:dyDescent="0.25">
      <c r="A868" t="s">
        <v>92</v>
      </c>
      <c r="B868" t="s">
        <v>44</v>
      </c>
      <c r="C868">
        <v>2011</v>
      </c>
      <c r="D868" t="s">
        <v>621</v>
      </c>
      <c r="E868" s="394">
        <v>15000000</v>
      </c>
      <c r="F868" t="s">
        <v>936</v>
      </c>
      <c r="G868">
        <v>2</v>
      </c>
      <c r="I868" t="str">
        <f t="shared" si="25"/>
        <v>2ESASouth Sudan2011OutputsD130</v>
      </c>
    </row>
    <row r="869" spans="1:9" x14ac:dyDescent="0.25">
      <c r="A869" t="s">
        <v>92</v>
      </c>
      <c r="B869" t="s">
        <v>44</v>
      </c>
      <c r="C869">
        <v>2011</v>
      </c>
      <c r="D869" t="s">
        <v>621</v>
      </c>
      <c r="E869" s="394">
        <v>890148.06</v>
      </c>
      <c r="F869" t="s">
        <v>937</v>
      </c>
      <c r="G869">
        <v>2</v>
      </c>
      <c r="I869" t="str">
        <f t="shared" si="25"/>
        <v>2ESASouth Sudan2011OutputsE130</v>
      </c>
    </row>
    <row r="870" spans="1:9" x14ac:dyDescent="0.25">
      <c r="A870" t="s">
        <v>92</v>
      </c>
      <c r="B870" t="s">
        <v>44</v>
      </c>
      <c r="C870">
        <v>2011</v>
      </c>
      <c r="D870" t="s">
        <v>621</v>
      </c>
      <c r="E870" s="394">
        <v>542462.31999999995</v>
      </c>
      <c r="F870" t="s">
        <v>938</v>
      </c>
      <c r="G870">
        <v>2</v>
      </c>
      <c r="I870" t="str">
        <f t="shared" si="25"/>
        <v>2ESASouth Sudan2011OutputsF130</v>
      </c>
    </row>
    <row r="871" spans="1:9" x14ac:dyDescent="0.25">
      <c r="A871" t="s">
        <v>92</v>
      </c>
      <c r="B871" t="s">
        <v>44</v>
      </c>
      <c r="C871">
        <v>2011</v>
      </c>
      <c r="D871" t="s">
        <v>621</v>
      </c>
      <c r="E871" s="394">
        <v>615434.16</v>
      </c>
      <c r="F871" t="s">
        <v>939</v>
      </c>
      <c r="G871">
        <v>2</v>
      </c>
      <c r="I871" t="str">
        <f t="shared" si="25"/>
        <v>2ESASouth Sudan2011OutputsG130</v>
      </c>
    </row>
    <row r="872" spans="1:9" x14ac:dyDescent="0.25">
      <c r="A872" t="s">
        <v>92</v>
      </c>
      <c r="B872" t="s">
        <v>44</v>
      </c>
      <c r="C872">
        <v>2011</v>
      </c>
      <c r="D872" t="s">
        <v>621</v>
      </c>
      <c r="E872" s="394">
        <v>615434.16</v>
      </c>
      <c r="F872" t="s">
        <v>940</v>
      </c>
      <c r="G872">
        <v>2</v>
      </c>
      <c r="I872" t="str">
        <f t="shared" si="25"/>
        <v>2ESASouth Sudan2011OutputsH130</v>
      </c>
    </row>
    <row r="873" spans="1:9" x14ac:dyDescent="0.25">
      <c r="A873" t="s">
        <v>92</v>
      </c>
      <c r="B873" t="s">
        <v>44</v>
      </c>
      <c r="C873">
        <v>2012</v>
      </c>
      <c r="D873" t="s">
        <v>620</v>
      </c>
      <c r="F873" t="s">
        <v>961</v>
      </c>
      <c r="G873">
        <v>2</v>
      </c>
      <c r="I873" t="str">
        <f t="shared" ref="I873:I904" si="26">G873&amp;A873&amp;B873&amp;C873&amp;D873&amp;F873</f>
        <v>2ESASouth Sudan2012StrategyF5</v>
      </c>
    </row>
    <row r="874" spans="1:9" x14ac:dyDescent="0.25">
      <c r="A874" t="s">
        <v>92</v>
      </c>
      <c r="B874" t="s">
        <v>44</v>
      </c>
      <c r="C874">
        <v>2012</v>
      </c>
      <c r="D874" t="s">
        <v>620</v>
      </c>
      <c r="E874">
        <v>0.88</v>
      </c>
      <c r="F874" t="s">
        <v>1041</v>
      </c>
      <c r="G874">
        <v>2</v>
      </c>
      <c r="I874" t="str">
        <f t="shared" si="26"/>
        <v>2ESASouth Sudan2012StrategyF8</v>
      </c>
    </row>
    <row r="875" spans="1:9" x14ac:dyDescent="0.25">
      <c r="A875" t="s">
        <v>92</v>
      </c>
      <c r="B875" t="s">
        <v>44</v>
      </c>
      <c r="C875">
        <v>2012</v>
      </c>
      <c r="D875" t="s">
        <v>620</v>
      </c>
      <c r="E875">
        <v>0.75</v>
      </c>
      <c r="F875" t="s">
        <v>1042</v>
      </c>
      <c r="G875">
        <v>2</v>
      </c>
      <c r="I875" t="str">
        <f t="shared" si="26"/>
        <v>2ESASouth Sudan2012StrategyF9</v>
      </c>
    </row>
    <row r="876" spans="1:9" x14ac:dyDescent="0.25">
      <c r="A876" t="s">
        <v>92</v>
      </c>
      <c r="B876" t="s">
        <v>44</v>
      </c>
      <c r="C876">
        <v>2012</v>
      </c>
      <c r="D876" t="s">
        <v>620</v>
      </c>
      <c r="E876">
        <v>0.5</v>
      </c>
      <c r="F876" t="s">
        <v>1043</v>
      </c>
      <c r="G876">
        <v>2</v>
      </c>
      <c r="I876" t="str">
        <f t="shared" si="26"/>
        <v>2ESASouth Sudan2012StrategyF10</v>
      </c>
    </row>
    <row r="877" spans="1:9" x14ac:dyDescent="0.25">
      <c r="A877" t="s">
        <v>92</v>
      </c>
      <c r="B877" t="s">
        <v>44</v>
      </c>
      <c r="C877">
        <v>2012</v>
      </c>
      <c r="D877" t="s">
        <v>620</v>
      </c>
      <c r="E877">
        <v>0.9</v>
      </c>
      <c r="F877" t="s">
        <v>965</v>
      </c>
      <c r="G877">
        <v>2</v>
      </c>
      <c r="I877" t="str">
        <f t="shared" si="26"/>
        <v>2ESASouth Sudan2012StrategyF11</v>
      </c>
    </row>
    <row r="878" spans="1:9" x14ac:dyDescent="0.25">
      <c r="A878" t="s">
        <v>92</v>
      </c>
      <c r="B878" t="s">
        <v>44</v>
      </c>
      <c r="C878">
        <v>2012</v>
      </c>
      <c r="D878" t="s">
        <v>620</v>
      </c>
      <c r="E878">
        <v>0.89</v>
      </c>
      <c r="F878" t="s">
        <v>1013</v>
      </c>
      <c r="G878">
        <v>2</v>
      </c>
      <c r="I878" t="str">
        <f t="shared" si="26"/>
        <v>2ESASouth Sudan2012StrategyF12</v>
      </c>
    </row>
    <row r="879" spans="1:9" x14ac:dyDescent="0.25">
      <c r="A879" t="s">
        <v>92</v>
      </c>
      <c r="B879" t="s">
        <v>44</v>
      </c>
      <c r="C879">
        <v>2012</v>
      </c>
      <c r="D879" t="s">
        <v>620</v>
      </c>
      <c r="E879">
        <v>1</v>
      </c>
      <c r="F879" t="s">
        <v>627</v>
      </c>
      <c r="G879">
        <v>2</v>
      </c>
      <c r="I879" t="str">
        <f t="shared" si="26"/>
        <v>2ESASouth Sudan2012StrategyF16</v>
      </c>
    </row>
    <row r="880" spans="1:9" x14ac:dyDescent="0.25">
      <c r="A880" t="s">
        <v>92</v>
      </c>
      <c r="B880" t="s">
        <v>44</v>
      </c>
      <c r="C880">
        <v>2012</v>
      </c>
      <c r="D880" t="s">
        <v>620</v>
      </c>
      <c r="E880">
        <v>0.25</v>
      </c>
      <c r="F880" t="s">
        <v>628</v>
      </c>
      <c r="G880">
        <v>2</v>
      </c>
      <c r="I880" t="str">
        <f t="shared" si="26"/>
        <v>2ESASouth Sudan2012StrategyF17</v>
      </c>
    </row>
    <row r="881" spans="1:9" x14ac:dyDescent="0.25">
      <c r="A881" t="s">
        <v>92</v>
      </c>
      <c r="B881" t="s">
        <v>44</v>
      </c>
      <c r="C881">
        <v>2012</v>
      </c>
      <c r="D881" t="s">
        <v>620</v>
      </c>
      <c r="E881">
        <v>0.25</v>
      </c>
      <c r="F881" t="s">
        <v>629</v>
      </c>
      <c r="G881">
        <v>2</v>
      </c>
      <c r="I881" t="str">
        <f t="shared" si="26"/>
        <v>2ESASouth Sudan2012StrategyF18</v>
      </c>
    </row>
    <row r="882" spans="1:9" x14ac:dyDescent="0.25">
      <c r="A882" t="s">
        <v>92</v>
      </c>
      <c r="B882" t="s">
        <v>44</v>
      </c>
      <c r="C882">
        <v>2012</v>
      </c>
      <c r="D882" t="s">
        <v>620</v>
      </c>
      <c r="E882">
        <v>0.25</v>
      </c>
      <c r="F882" t="s">
        <v>630</v>
      </c>
      <c r="G882">
        <v>2</v>
      </c>
      <c r="I882" t="str">
        <f t="shared" si="26"/>
        <v>2ESASouth Sudan2012StrategyF19</v>
      </c>
    </row>
    <row r="883" spans="1:9" x14ac:dyDescent="0.25">
      <c r="A883" t="s">
        <v>92</v>
      </c>
      <c r="B883" t="s">
        <v>44</v>
      </c>
      <c r="C883">
        <v>2012</v>
      </c>
      <c r="D883" t="s">
        <v>620</v>
      </c>
      <c r="E883">
        <v>0.6</v>
      </c>
      <c r="F883" t="s">
        <v>1045</v>
      </c>
      <c r="G883">
        <v>2</v>
      </c>
      <c r="I883" t="str">
        <f t="shared" si="26"/>
        <v>2ESASouth Sudan2012StrategyF23</v>
      </c>
    </row>
    <row r="884" spans="1:9" x14ac:dyDescent="0.25">
      <c r="A884" t="s">
        <v>92</v>
      </c>
      <c r="B884" t="s">
        <v>44</v>
      </c>
      <c r="C884">
        <v>2012</v>
      </c>
      <c r="D884" t="s">
        <v>620</v>
      </c>
      <c r="E884">
        <v>0.6</v>
      </c>
      <c r="F884" t="s">
        <v>1015</v>
      </c>
      <c r="G884">
        <v>2</v>
      </c>
      <c r="I884" t="str">
        <f t="shared" si="26"/>
        <v>2ESASouth Sudan2012StrategyF24</v>
      </c>
    </row>
    <row r="885" spans="1:9" x14ac:dyDescent="0.25">
      <c r="A885" t="s">
        <v>92</v>
      </c>
      <c r="B885" t="s">
        <v>44</v>
      </c>
      <c r="C885">
        <v>2012</v>
      </c>
      <c r="D885" t="s">
        <v>620</v>
      </c>
      <c r="E885">
        <v>0.6</v>
      </c>
      <c r="F885" t="s">
        <v>1016</v>
      </c>
      <c r="G885">
        <v>2</v>
      </c>
      <c r="I885" t="str">
        <f t="shared" si="26"/>
        <v>2ESASouth Sudan2012StrategyF25</v>
      </c>
    </row>
    <row r="886" spans="1:9" x14ac:dyDescent="0.25">
      <c r="A886" t="s">
        <v>92</v>
      </c>
      <c r="B886" t="s">
        <v>44</v>
      </c>
      <c r="C886">
        <v>2012</v>
      </c>
      <c r="D886" t="s">
        <v>620</v>
      </c>
      <c r="E886">
        <v>0.5</v>
      </c>
      <c r="F886" t="s">
        <v>1046</v>
      </c>
      <c r="G886">
        <v>2</v>
      </c>
      <c r="I886" t="str">
        <f t="shared" si="26"/>
        <v>2ESASouth Sudan2012StrategyF26</v>
      </c>
    </row>
    <row r="887" spans="1:9" x14ac:dyDescent="0.25">
      <c r="A887" t="s">
        <v>92</v>
      </c>
      <c r="B887" t="s">
        <v>44</v>
      </c>
      <c r="C887">
        <v>2012</v>
      </c>
      <c r="D887" t="s">
        <v>620</v>
      </c>
      <c r="E887">
        <v>0.8</v>
      </c>
      <c r="F887" t="s">
        <v>1191</v>
      </c>
      <c r="G887">
        <v>2</v>
      </c>
      <c r="I887" t="str">
        <f t="shared" si="26"/>
        <v>2ESASouth Sudan2012StrategyF28</v>
      </c>
    </row>
    <row r="888" spans="1:9" x14ac:dyDescent="0.25">
      <c r="A888" t="s">
        <v>92</v>
      </c>
      <c r="B888" t="s">
        <v>44</v>
      </c>
      <c r="C888">
        <v>2012</v>
      </c>
      <c r="D888" t="s">
        <v>620</v>
      </c>
      <c r="E888">
        <v>0.8</v>
      </c>
      <c r="F888" t="s">
        <v>1017</v>
      </c>
      <c r="G888">
        <v>2</v>
      </c>
      <c r="I888" t="str">
        <f t="shared" si="26"/>
        <v>2ESASouth Sudan2012StrategyF29</v>
      </c>
    </row>
    <row r="889" spans="1:9" x14ac:dyDescent="0.25">
      <c r="A889" t="s">
        <v>92</v>
      </c>
      <c r="B889" t="s">
        <v>44</v>
      </c>
      <c r="C889">
        <v>2012</v>
      </c>
      <c r="D889" t="s">
        <v>620</v>
      </c>
      <c r="E889">
        <v>0.8</v>
      </c>
      <c r="F889" t="s">
        <v>1227</v>
      </c>
      <c r="G889">
        <v>2</v>
      </c>
      <c r="I889" t="str">
        <f t="shared" si="26"/>
        <v>2ESASouth Sudan2012StrategyF30</v>
      </c>
    </row>
    <row r="890" spans="1:9" x14ac:dyDescent="0.25">
      <c r="A890" t="s">
        <v>92</v>
      </c>
      <c r="B890" t="s">
        <v>44</v>
      </c>
      <c r="C890">
        <v>2012</v>
      </c>
      <c r="D890" t="s">
        <v>620</v>
      </c>
      <c r="E890">
        <v>0.8</v>
      </c>
      <c r="F890" t="s">
        <v>1021</v>
      </c>
      <c r="G890">
        <v>2</v>
      </c>
      <c r="I890" t="str">
        <f t="shared" si="26"/>
        <v>2ESASouth Sudan2012StrategyF31</v>
      </c>
    </row>
    <row r="891" spans="1:9" x14ac:dyDescent="0.25">
      <c r="A891" t="s">
        <v>92</v>
      </c>
      <c r="B891" t="s">
        <v>44</v>
      </c>
      <c r="C891">
        <v>2012</v>
      </c>
      <c r="D891" t="s">
        <v>620</v>
      </c>
      <c r="E891">
        <v>0.8</v>
      </c>
      <c r="F891" t="s">
        <v>1018</v>
      </c>
      <c r="G891">
        <v>2</v>
      </c>
      <c r="I891" t="str">
        <f t="shared" si="26"/>
        <v>2ESASouth Sudan2012StrategyF32</v>
      </c>
    </row>
    <row r="892" spans="1:9" x14ac:dyDescent="0.25">
      <c r="A892" t="s">
        <v>92</v>
      </c>
      <c r="B892" t="s">
        <v>44</v>
      </c>
      <c r="C892">
        <v>2012</v>
      </c>
      <c r="D892" t="s">
        <v>620</v>
      </c>
      <c r="E892">
        <v>0.8</v>
      </c>
      <c r="F892" t="s">
        <v>1019</v>
      </c>
      <c r="G892">
        <v>2</v>
      </c>
      <c r="I892" t="str">
        <f t="shared" si="26"/>
        <v>2ESASouth Sudan2012StrategyF33</v>
      </c>
    </row>
    <row r="893" spans="1:9" x14ac:dyDescent="0.25">
      <c r="A893" t="s">
        <v>92</v>
      </c>
      <c r="B893" t="s">
        <v>44</v>
      </c>
      <c r="C893">
        <v>2012</v>
      </c>
      <c r="D893" t="s">
        <v>620</v>
      </c>
      <c r="E893">
        <v>0.8</v>
      </c>
      <c r="F893" t="s">
        <v>1020</v>
      </c>
      <c r="G893">
        <v>2</v>
      </c>
      <c r="I893" t="str">
        <f t="shared" si="26"/>
        <v>2ESASouth Sudan2012StrategyF34</v>
      </c>
    </row>
    <row r="894" spans="1:9" x14ac:dyDescent="0.25">
      <c r="A894" t="s">
        <v>92</v>
      </c>
      <c r="B894" t="s">
        <v>44</v>
      </c>
      <c r="C894">
        <v>2012</v>
      </c>
      <c r="D894" t="s">
        <v>620</v>
      </c>
      <c r="E894">
        <v>0.5</v>
      </c>
      <c r="F894" t="s">
        <v>1120</v>
      </c>
      <c r="G894">
        <v>2</v>
      </c>
      <c r="I894" t="str">
        <f t="shared" si="26"/>
        <v>2ESASouth Sudan2012StrategyF36</v>
      </c>
    </row>
    <row r="895" spans="1:9" x14ac:dyDescent="0.25">
      <c r="A895" t="s">
        <v>92</v>
      </c>
      <c r="B895" t="s">
        <v>44</v>
      </c>
      <c r="C895">
        <v>2012</v>
      </c>
      <c r="D895" t="s">
        <v>620</v>
      </c>
      <c r="E895">
        <v>0.65</v>
      </c>
      <c r="F895" t="s">
        <v>1126</v>
      </c>
      <c r="G895">
        <v>2</v>
      </c>
      <c r="I895" t="str">
        <f t="shared" si="26"/>
        <v>2ESASouth Sudan2012StrategyF37</v>
      </c>
    </row>
    <row r="896" spans="1:9" x14ac:dyDescent="0.25">
      <c r="A896" t="s">
        <v>92</v>
      </c>
      <c r="B896" t="s">
        <v>44</v>
      </c>
      <c r="C896">
        <v>2012</v>
      </c>
      <c r="D896" t="s">
        <v>620</v>
      </c>
      <c r="E896">
        <v>0.65</v>
      </c>
      <c r="F896" t="s">
        <v>1256</v>
      </c>
      <c r="G896">
        <v>2</v>
      </c>
      <c r="I896" t="str">
        <f t="shared" si="26"/>
        <v>2ESASouth Sudan2012StrategyF38</v>
      </c>
    </row>
    <row r="897" spans="1:9" x14ac:dyDescent="0.25">
      <c r="A897" t="s">
        <v>92</v>
      </c>
      <c r="B897" t="s">
        <v>44</v>
      </c>
      <c r="C897">
        <v>2012</v>
      </c>
      <c r="D897" t="s">
        <v>620</v>
      </c>
      <c r="E897">
        <v>0.2</v>
      </c>
      <c r="F897" t="s">
        <v>984</v>
      </c>
      <c r="G897">
        <v>2</v>
      </c>
      <c r="I897" t="str">
        <f t="shared" si="26"/>
        <v>2ESASouth Sudan2012StrategyF39</v>
      </c>
    </row>
    <row r="898" spans="1:9" x14ac:dyDescent="0.25">
      <c r="A898" t="s">
        <v>92</v>
      </c>
      <c r="B898" t="s">
        <v>44</v>
      </c>
      <c r="C898">
        <v>2012</v>
      </c>
      <c r="D898" t="s">
        <v>620</v>
      </c>
      <c r="E898">
        <v>0.25</v>
      </c>
      <c r="F898" t="s">
        <v>989</v>
      </c>
      <c r="G898">
        <v>2</v>
      </c>
      <c r="I898" t="str">
        <f t="shared" si="26"/>
        <v>2ESASouth Sudan2012StrategyF40</v>
      </c>
    </row>
    <row r="899" spans="1:9" x14ac:dyDescent="0.25">
      <c r="A899" t="s">
        <v>92</v>
      </c>
      <c r="B899" t="s">
        <v>44</v>
      </c>
      <c r="C899">
        <v>2012</v>
      </c>
      <c r="D899" t="s">
        <v>620</v>
      </c>
      <c r="E899">
        <v>0.15</v>
      </c>
      <c r="F899" t="s">
        <v>994</v>
      </c>
      <c r="G899">
        <v>2</v>
      </c>
      <c r="I899" t="str">
        <f t="shared" si="26"/>
        <v>2ESASouth Sudan2012StrategyF41</v>
      </c>
    </row>
    <row r="900" spans="1:9" x14ac:dyDescent="0.25">
      <c r="A900" t="s">
        <v>92</v>
      </c>
      <c r="B900" t="s">
        <v>44</v>
      </c>
      <c r="C900">
        <v>2012</v>
      </c>
      <c r="D900" t="s">
        <v>620</v>
      </c>
      <c r="E900">
        <v>0.75</v>
      </c>
      <c r="F900" t="s">
        <v>1257</v>
      </c>
      <c r="G900">
        <v>2</v>
      </c>
      <c r="I900" t="str">
        <f t="shared" si="26"/>
        <v>2ESASouth Sudan2012StrategyF42</v>
      </c>
    </row>
    <row r="901" spans="1:9" x14ac:dyDescent="0.25">
      <c r="A901" t="s">
        <v>92</v>
      </c>
      <c r="B901" t="s">
        <v>44</v>
      </c>
      <c r="C901">
        <v>2012</v>
      </c>
      <c r="D901" t="s">
        <v>622</v>
      </c>
      <c r="E901">
        <v>5</v>
      </c>
      <c r="F901" t="s">
        <v>623</v>
      </c>
      <c r="G901">
        <v>2</v>
      </c>
      <c r="I901" t="str">
        <f t="shared" si="26"/>
        <v>2ESASouth Sudan2012QuantitiesH2</v>
      </c>
    </row>
    <row r="902" spans="1:9" x14ac:dyDescent="0.25">
      <c r="A902" t="s">
        <v>92</v>
      </c>
      <c r="B902" t="s">
        <v>44</v>
      </c>
      <c r="C902">
        <v>2012</v>
      </c>
      <c r="D902" t="s">
        <v>622</v>
      </c>
      <c r="E902">
        <v>2013</v>
      </c>
      <c r="F902" t="s">
        <v>624</v>
      </c>
      <c r="G902">
        <v>2</v>
      </c>
      <c r="I902" t="str">
        <f t="shared" si="26"/>
        <v>2ESASouth Sudan2012QuantitiesF4</v>
      </c>
    </row>
    <row r="903" spans="1:9" x14ac:dyDescent="0.25">
      <c r="A903" t="s">
        <v>92</v>
      </c>
      <c r="B903" t="s">
        <v>44</v>
      </c>
      <c r="C903">
        <v>2012</v>
      </c>
      <c r="D903" t="s">
        <v>622</v>
      </c>
      <c r="E903">
        <v>0.22</v>
      </c>
      <c r="F903" t="s">
        <v>1047</v>
      </c>
      <c r="G903">
        <v>2</v>
      </c>
      <c r="I903" t="str">
        <f t="shared" si="26"/>
        <v>2ESASouth Sudan2012QuantitiesF6</v>
      </c>
    </row>
    <row r="904" spans="1:9" x14ac:dyDescent="0.25">
      <c r="A904" t="s">
        <v>92</v>
      </c>
      <c r="B904" t="s">
        <v>44</v>
      </c>
      <c r="C904">
        <v>2012</v>
      </c>
      <c r="D904" t="s">
        <v>622</v>
      </c>
      <c r="E904">
        <v>0.2</v>
      </c>
      <c r="F904" t="s">
        <v>962</v>
      </c>
      <c r="G904">
        <v>2</v>
      </c>
      <c r="I904" t="str">
        <f t="shared" si="26"/>
        <v>2ESASouth Sudan2012QuantitiesG6</v>
      </c>
    </row>
    <row r="905" spans="1:9" x14ac:dyDescent="0.25">
      <c r="A905" t="s">
        <v>92</v>
      </c>
      <c r="B905" t="s">
        <v>44</v>
      </c>
      <c r="C905">
        <v>2012</v>
      </c>
      <c r="D905" t="s">
        <v>622</v>
      </c>
      <c r="E905">
        <v>0.18</v>
      </c>
      <c r="F905" t="s">
        <v>1048</v>
      </c>
      <c r="G905">
        <v>2</v>
      </c>
      <c r="I905" t="str">
        <f t="shared" ref="I905:I936" si="27">G905&amp;A905&amp;B905&amp;C905&amp;D905&amp;F905</f>
        <v>2ESASouth Sudan2012QuantitiesH6</v>
      </c>
    </row>
    <row r="906" spans="1:9" x14ac:dyDescent="0.25">
      <c r="A906" t="s">
        <v>92</v>
      </c>
      <c r="B906" t="s">
        <v>44</v>
      </c>
      <c r="C906">
        <v>2012</v>
      </c>
      <c r="D906" t="s">
        <v>622</v>
      </c>
      <c r="E906">
        <v>0.16</v>
      </c>
      <c r="F906" t="s">
        <v>1049</v>
      </c>
      <c r="G906">
        <v>2</v>
      </c>
      <c r="I906" t="str">
        <f t="shared" si="27"/>
        <v>2ESASouth Sudan2012QuantitiesI6</v>
      </c>
    </row>
    <row r="907" spans="1:9" x14ac:dyDescent="0.25">
      <c r="A907" t="s">
        <v>92</v>
      </c>
      <c r="B907" t="s">
        <v>44</v>
      </c>
      <c r="C907">
        <v>2012</v>
      </c>
      <c r="D907" t="s">
        <v>622</v>
      </c>
      <c r="E907">
        <v>0.14000000000000001</v>
      </c>
      <c r="F907" t="s">
        <v>1050</v>
      </c>
      <c r="G907">
        <v>2</v>
      </c>
      <c r="I907" t="str">
        <f t="shared" si="27"/>
        <v>2ESASouth Sudan2012QuantitiesJ6</v>
      </c>
    </row>
    <row r="908" spans="1:9" x14ac:dyDescent="0.25">
      <c r="A908" t="s">
        <v>92</v>
      </c>
      <c r="B908" t="s">
        <v>44</v>
      </c>
      <c r="C908">
        <v>2012</v>
      </c>
      <c r="D908" t="s">
        <v>622</v>
      </c>
      <c r="E908">
        <v>2.2000000000000002</v>
      </c>
      <c r="F908" t="s">
        <v>1052</v>
      </c>
      <c r="G908">
        <v>2</v>
      </c>
      <c r="I908" t="str">
        <f t="shared" si="27"/>
        <v>2ESASouth Sudan2012QuantitiesG7</v>
      </c>
    </row>
    <row r="909" spans="1:9" x14ac:dyDescent="0.25">
      <c r="A909" t="s">
        <v>92</v>
      </c>
      <c r="B909" t="s">
        <v>44</v>
      </c>
      <c r="C909">
        <v>2012</v>
      </c>
      <c r="D909" t="s">
        <v>622</v>
      </c>
      <c r="E909">
        <v>2</v>
      </c>
      <c r="F909" t="s">
        <v>1053</v>
      </c>
      <c r="G909">
        <v>2</v>
      </c>
      <c r="I909" t="str">
        <f t="shared" si="27"/>
        <v>2ESASouth Sudan2012QuantitiesH7</v>
      </c>
    </row>
    <row r="910" spans="1:9" x14ac:dyDescent="0.25">
      <c r="A910" t="s">
        <v>92</v>
      </c>
      <c r="B910" t="s">
        <v>44</v>
      </c>
      <c r="C910">
        <v>2012</v>
      </c>
      <c r="D910" t="s">
        <v>622</v>
      </c>
      <c r="E910">
        <v>1.5</v>
      </c>
      <c r="F910" t="s">
        <v>1054</v>
      </c>
      <c r="G910">
        <v>2</v>
      </c>
      <c r="I910" t="str">
        <f t="shared" si="27"/>
        <v>2ESASouth Sudan2012QuantitiesI7</v>
      </c>
    </row>
    <row r="911" spans="1:9" x14ac:dyDescent="0.25">
      <c r="A911" t="s">
        <v>92</v>
      </c>
      <c r="B911" t="s">
        <v>44</v>
      </c>
      <c r="C911">
        <v>2012</v>
      </c>
      <c r="D911" t="s">
        <v>622</v>
      </c>
      <c r="E911">
        <v>1</v>
      </c>
      <c r="F911" t="s">
        <v>1055</v>
      </c>
      <c r="G911">
        <v>2</v>
      </c>
      <c r="I911" t="str">
        <f t="shared" si="27"/>
        <v>2ESASouth Sudan2012QuantitiesJ7</v>
      </c>
    </row>
    <row r="912" spans="1:9" x14ac:dyDescent="0.25">
      <c r="A912" t="s">
        <v>92</v>
      </c>
      <c r="B912" t="s">
        <v>44</v>
      </c>
      <c r="C912">
        <v>2012</v>
      </c>
      <c r="D912" t="s">
        <v>622</v>
      </c>
      <c r="E912">
        <v>0.30399999999999999</v>
      </c>
      <c r="F912" t="s">
        <v>1200</v>
      </c>
      <c r="G912">
        <v>2</v>
      </c>
      <c r="I912" t="str">
        <f t="shared" si="27"/>
        <v>2ESASouth Sudan2012QuantitiesG10</v>
      </c>
    </row>
    <row r="913" spans="1:9" x14ac:dyDescent="0.25">
      <c r="A913" t="s">
        <v>92</v>
      </c>
      <c r="B913" t="s">
        <v>44</v>
      </c>
      <c r="C913">
        <v>2012</v>
      </c>
      <c r="D913" t="s">
        <v>622</v>
      </c>
      <c r="E913">
        <v>0.26400000000000001</v>
      </c>
      <c r="F913" t="s">
        <v>1201</v>
      </c>
      <c r="G913">
        <v>2</v>
      </c>
      <c r="I913" t="str">
        <f t="shared" si="27"/>
        <v>2ESASouth Sudan2012QuantitiesH10</v>
      </c>
    </row>
    <row r="914" spans="1:9" x14ac:dyDescent="0.25">
      <c r="A914" t="s">
        <v>92</v>
      </c>
      <c r="B914" t="s">
        <v>44</v>
      </c>
      <c r="C914">
        <v>2012</v>
      </c>
      <c r="D914" t="s">
        <v>622</v>
      </c>
      <c r="E914">
        <v>0.224</v>
      </c>
      <c r="F914" t="s">
        <v>1202</v>
      </c>
      <c r="G914">
        <v>2</v>
      </c>
      <c r="I914" t="str">
        <f t="shared" si="27"/>
        <v>2ESASouth Sudan2012QuantitiesI10</v>
      </c>
    </row>
    <row r="915" spans="1:9" x14ac:dyDescent="0.25">
      <c r="A915" t="s">
        <v>92</v>
      </c>
      <c r="B915" t="s">
        <v>44</v>
      </c>
      <c r="C915">
        <v>2012</v>
      </c>
      <c r="D915" t="s">
        <v>622</v>
      </c>
      <c r="E915">
        <v>0.184</v>
      </c>
      <c r="F915" t="s">
        <v>1203</v>
      </c>
      <c r="G915">
        <v>2</v>
      </c>
      <c r="I915" t="str">
        <f t="shared" si="27"/>
        <v>2ESASouth Sudan2012QuantitiesJ10</v>
      </c>
    </row>
    <row r="916" spans="1:9" x14ac:dyDescent="0.25">
      <c r="A916" t="s">
        <v>92</v>
      </c>
      <c r="B916" t="s">
        <v>44</v>
      </c>
      <c r="C916">
        <v>2012</v>
      </c>
      <c r="D916" t="s">
        <v>622</v>
      </c>
      <c r="E916">
        <v>3.72</v>
      </c>
      <c r="F916" t="s">
        <v>1025</v>
      </c>
      <c r="G916">
        <v>2</v>
      </c>
      <c r="I916" t="str">
        <f t="shared" si="27"/>
        <v>2ESASouth Sudan2012QuantitiesG11</v>
      </c>
    </row>
    <row r="917" spans="1:9" x14ac:dyDescent="0.25">
      <c r="A917" t="s">
        <v>92</v>
      </c>
      <c r="B917" t="s">
        <v>44</v>
      </c>
      <c r="C917">
        <v>2012</v>
      </c>
      <c r="D917" t="s">
        <v>622</v>
      </c>
      <c r="E917">
        <v>2.72</v>
      </c>
      <c r="F917" t="s">
        <v>1026</v>
      </c>
      <c r="G917">
        <v>2</v>
      </c>
      <c r="I917" t="str">
        <f t="shared" si="27"/>
        <v>2ESASouth Sudan2012QuantitiesH11</v>
      </c>
    </row>
    <row r="918" spans="1:9" x14ac:dyDescent="0.25">
      <c r="A918" t="s">
        <v>92</v>
      </c>
      <c r="B918" t="s">
        <v>44</v>
      </c>
      <c r="C918">
        <v>2012</v>
      </c>
      <c r="D918" t="s">
        <v>622</v>
      </c>
      <c r="E918">
        <v>1.72</v>
      </c>
      <c r="F918" t="s">
        <v>1027</v>
      </c>
      <c r="G918">
        <v>2</v>
      </c>
      <c r="I918" t="str">
        <f t="shared" si="27"/>
        <v>2ESASouth Sudan2012QuantitiesI11</v>
      </c>
    </row>
    <row r="919" spans="1:9" x14ac:dyDescent="0.25">
      <c r="A919" t="s">
        <v>92</v>
      </c>
      <c r="B919" t="s">
        <v>44</v>
      </c>
      <c r="C919">
        <v>2012</v>
      </c>
      <c r="D919" t="s">
        <v>622</v>
      </c>
      <c r="E919">
        <v>0.72</v>
      </c>
      <c r="F919" t="s">
        <v>1204</v>
      </c>
      <c r="G919">
        <v>2</v>
      </c>
      <c r="I919" t="str">
        <f t="shared" si="27"/>
        <v>2ESASouth Sudan2012QuantitiesJ11</v>
      </c>
    </row>
    <row r="920" spans="1:9" x14ac:dyDescent="0.25">
      <c r="A920" t="s">
        <v>92</v>
      </c>
      <c r="B920" t="s">
        <v>44</v>
      </c>
      <c r="C920">
        <v>2012</v>
      </c>
      <c r="D920" t="s">
        <v>622</v>
      </c>
      <c r="E920">
        <v>7.9000000000000001E-2</v>
      </c>
      <c r="F920" t="s">
        <v>1030</v>
      </c>
      <c r="G920">
        <v>2</v>
      </c>
      <c r="I920" t="str">
        <f t="shared" si="27"/>
        <v>2ESASouth Sudan2012QuantitiesG12</v>
      </c>
    </row>
    <row r="921" spans="1:9" x14ac:dyDescent="0.25">
      <c r="A921" t="s">
        <v>92</v>
      </c>
      <c r="B921" t="s">
        <v>44</v>
      </c>
      <c r="C921">
        <v>2012</v>
      </c>
      <c r="D921" t="s">
        <v>622</v>
      </c>
      <c r="E921">
        <v>5.8999999999999997E-2</v>
      </c>
      <c r="F921" t="s">
        <v>1031</v>
      </c>
      <c r="G921">
        <v>2</v>
      </c>
      <c r="I921" t="str">
        <f t="shared" si="27"/>
        <v>2ESASouth Sudan2012QuantitiesH12</v>
      </c>
    </row>
    <row r="922" spans="1:9" x14ac:dyDescent="0.25">
      <c r="A922" t="s">
        <v>92</v>
      </c>
      <c r="B922" t="s">
        <v>44</v>
      </c>
      <c r="C922">
        <v>2012</v>
      </c>
      <c r="D922" t="s">
        <v>622</v>
      </c>
      <c r="E922">
        <v>3.9E-2</v>
      </c>
      <c r="F922" t="s">
        <v>1032</v>
      </c>
      <c r="G922">
        <v>2</v>
      </c>
      <c r="I922" t="str">
        <f t="shared" si="27"/>
        <v>2ESASouth Sudan2012QuantitiesI12</v>
      </c>
    </row>
    <row r="923" spans="1:9" x14ac:dyDescent="0.25">
      <c r="A923" t="s">
        <v>92</v>
      </c>
      <c r="B923" t="s">
        <v>44</v>
      </c>
      <c r="C923">
        <v>2012</v>
      </c>
      <c r="D923" t="s">
        <v>622</v>
      </c>
      <c r="E923">
        <v>2.9000000000000001E-2</v>
      </c>
      <c r="F923" t="s">
        <v>1258</v>
      </c>
      <c r="G923">
        <v>2</v>
      </c>
      <c r="I923" t="str">
        <f t="shared" si="27"/>
        <v>2ESASouth Sudan2012QuantitiesJ12</v>
      </c>
    </row>
    <row r="924" spans="1:9" x14ac:dyDescent="0.25">
      <c r="A924" t="s">
        <v>92</v>
      </c>
      <c r="B924" t="s">
        <v>44</v>
      </c>
      <c r="C924">
        <v>2012</v>
      </c>
      <c r="D924" t="s">
        <v>622</v>
      </c>
      <c r="E924">
        <v>1</v>
      </c>
      <c r="F924" t="s">
        <v>1259</v>
      </c>
      <c r="G924">
        <v>2</v>
      </c>
      <c r="I924" t="str">
        <f t="shared" si="27"/>
        <v>2ESASouth Sudan2012QuantitiesF20</v>
      </c>
    </row>
    <row r="925" spans="1:9" x14ac:dyDescent="0.25">
      <c r="A925" t="s">
        <v>92</v>
      </c>
      <c r="B925" t="s">
        <v>44</v>
      </c>
      <c r="C925">
        <v>2012</v>
      </c>
      <c r="D925" t="s">
        <v>622</v>
      </c>
      <c r="E925">
        <v>1</v>
      </c>
      <c r="F925" t="s">
        <v>1260</v>
      </c>
      <c r="G925">
        <v>2</v>
      </c>
      <c r="I925" t="str">
        <f t="shared" si="27"/>
        <v>2ESASouth Sudan2012QuantitiesG20</v>
      </c>
    </row>
    <row r="926" spans="1:9" x14ac:dyDescent="0.25">
      <c r="A926" t="s">
        <v>92</v>
      </c>
      <c r="B926" t="s">
        <v>44</v>
      </c>
      <c r="C926">
        <v>2012</v>
      </c>
      <c r="D926" t="s">
        <v>622</v>
      </c>
      <c r="E926">
        <v>1</v>
      </c>
      <c r="F926" t="s">
        <v>1261</v>
      </c>
      <c r="G926">
        <v>2</v>
      </c>
      <c r="I926" t="str">
        <f t="shared" si="27"/>
        <v>2ESASouth Sudan2012QuantitiesH20</v>
      </c>
    </row>
    <row r="927" spans="1:9" x14ac:dyDescent="0.25">
      <c r="A927" t="s">
        <v>92</v>
      </c>
      <c r="B927" t="s">
        <v>44</v>
      </c>
      <c r="C927">
        <v>2012</v>
      </c>
      <c r="D927" t="s">
        <v>622</v>
      </c>
      <c r="E927">
        <v>1</v>
      </c>
      <c r="F927" t="s">
        <v>1262</v>
      </c>
      <c r="G927">
        <v>2</v>
      </c>
      <c r="I927" t="str">
        <f t="shared" si="27"/>
        <v>2ESASouth Sudan2012QuantitiesI20</v>
      </c>
    </row>
    <row r="928" spans="1:9" x14ac:dyDescent="0.25">
      <c r="A928" t="s">
        <v>92</v>
      </c>
      <c r="B928" t="s">
        <v>44</v>
      </c>
      <c r="C928">
        <v>2012</v>
      </c>
      <c r="D928" t="s">
        <v>622</v>
      </c>
      <c r="E928">
        <v>1</v>
      </c>
      <c r="F928" t="s">
        <v>1263</v>
      </c>
      <c r="G928">
        <v>2</v>
      </c>
      <c r="I928" t="str">
        <f t="shared" si="27"/>
        <v>2ESASouth Sudan2012QuantitiesJ20</v>
      </c>
    </row>
    <row r="929" spans="1:9" x14ac:dyDescent="0.25">
      <c r="A929" t="s">
        <v>92</v>
      </c>
      <c r="B929" t="s">
        <v>44</v>
      </c>
      <c r="C929">
        <v>2012</v>
      </c>
      <c r="D929" t="s">
        <v>622</v>
      </c>
      <c r="E929">
        <v>0.5</v>
      </c>
      <c r="F929" t="s">
        <v>1240</v>
      </c>
      <c r="G929">
        <v>2</v>
      </c>
      <c r="I929" t="str">
        <f t="shared" si="27"/>
        <v>2ESASouth Sudan2012QuantitiesG21</v>
      </c>
    </row>
    <row r="930" spans="1:9" x14ac:dyDescent="0.25">
      <c r="A930" t="s">
        <v>92</v>
      </c>
      <c r="B930" t="s">
        <v>44</v>
      </c>
      <c r="C930">
        <v>2012</v>
      </c>
      <c r="D930" t="s">
        <v>622</v>
      </c>
      <c r="E930">
        <v>0.65</v>
      </c>
      <c r="F930" t="s">
        <v>1241</v>
      </c>
      <c r="G930">
        <v>2</v>
      </c>
      <c r="I930" t="str">
        <f t="shared" si="27"/>
        <v>2ESASouth Sudan2012QuantitiesH21</v>
      </c>
    </row>
    <row r="931" spans="1:9" x14ac:dyDescent="0.25">
      <c r="A931" t="s">
        <v>92</v>
      </c>
      <c r="B931" t="s">
        <v>44</v>
      </c>
      <c r="C931">
        <v>2012</v>
      </c>
      <c r="D931" t="s">
        <v>622</v>
      </c>
      <c r="E931">
        <v>0.75</v>
      </c>
      <c r="F931" t="s">
        <v>1242</v>
      </c>
      <c r="G931">
        <v>2</v>
      </c>
      <c r="I931" t="str">
        <f t="shared" si="27"/>
        <v>2ESASouth Sudan2012QuantitiesI21</v>
      </c>
    </row>
    <row r="932" spans="1:9" x14ac:dyDescent="0.25">
      <c r="A932" t="s">
        <v>92</v>
      </c>
      <c r="B932" t="s">
        <v>44</v>
      </c>
      <c r="C932">
        <v>2012</v>
      </c>
      <c r="D932" t="s">
        <v>622</v>
      </c>
      <c r="E932">
        <v>0.85</v>
      </c>
      <c r="F932" t="s">
        <v>1243</v>
      </c>
      <c r="G932">
        <v>2</v>
      </c>
      <c r="I932" t="str">
        <f t="shared" si="27"/>
        <v>2ESASouth Sudan2012QuantitiesJ21</v>
      </c>
    </row>
    <row r="933" spans="1:9" x14ac:dyDescent="0.25">
      <c r="A933" t="s">
        <v>92</v>
      </c>
      <c r="B933" t="s">
        <v>44</v>
      </c>
      <c r="C933">
        <v>2012</v>
      </c>
      <c r="D933" t="s">
        <v>621</v>
      </c>
      <c r="E933" s="394">
        <v>11569.6</v>
      </c>
      <c r="F933" t="s">
        <v>936</v>
      </c>
      <c r="G933">
        <v>2</v>
      </c>
      <c r="I933" t="str">
        <f t="shared" si="27"/>
        <v>2ESASouth Sudan2012OutputsD130</v>
      </c>
    </row>
    <row r="934" spans="1:9" x14ac:dyDescent="0.25">
      <c r="A934" t="s">
        <v>92</v>
      </c>
      <c r="B934" t="s">
        <v>44</v>
      </c>
      <c r="C934">
        <v>2012</v>
      </c>
      <c r="D934" t="s">
        <v>621</v>
      </c>
      <c r="E934" s="394">
        <v>19660.82</v>
      </c>
      <c r="F934" t="s">
        <v>937</v>
      </c>
      <c r="G934">
        <v>2</v>
      </c>
      <c r="I934" t="str">
        <f t="shared" si="27"/>
        <v>2ESASouth Sudan2012OutputsE130</v>
      </c>
    </row>
    <row r="935" spans="1:9" x14ac:dyDescent="0.25">
      <c r="A935" t="s">
        <v>92</v>
      </c>
      <c r="B935" t="s">
        <v>44</v>
      </c>
      <c r="C935">
        <v>2012</v>
      </c>
      <c r="D935" t="s">
        <v>621</v>
      </c>
      <c r="E935" s="394">
        <v>27752.04</v>
      </c>
      <c r="F935" t="s">
        <v>938</v>
      </c>
      <c r="G935">
        <v>2</v>
      </c>
      <c r="I935" t="str">
        <f t="shared" si="27"/>
        <v>2ESASouth Sudan2012OutputsF130</v>
      </c>
    </row>
    <row r="936" spans="1:9" x14ac:dyDescent="0.25">
      <c r="A936" t="s">
        <v>92</v>
      </c>
      <c r="B936" t="s">
        <v>44</v>
      </c>
      <c r="C936">
        <v>2012</v>
      </c>
      <c r="D936" t="s">
        <v>621</v>
      </c>
      <c r="E936" s="394">
        <v>35843.25</v>
      </c>
      <c r="F936" t="s">
        <v>939</v>
      </c>
      <c r="G936">
        <v>2</v>
      </c>
      <c r="I936" t="str">
        <f t="shared" si="27"/>
        <v>2ESASouth Sudan2012OutputsG130</v>
      </c>
    </row>
    <row r="937" spans="1:9" x14ac:dyDescent="0.25">
      <c r="A937" t="s">
        <v>92</v>
      </c>
      <c r="B937" t="s">
        <v>44</v>
      </c>
      <c r="C937">
        <v>2012</v>
      </c>
      <c r="D937" t="s">
        <v>621</v>
      </c>
      <c r="E937" s="394">
        <v>43934.47</v>
      </c>
      <c r="F937" t="s">
        <v>940</v>
      </c>
      <c r="G937">
        <v>2</v>
      </c>
      <c r="I937" t="str">
        <f t="shared" ref="I937:I968" si="28">G937&amp;A937&amp;B937&amp;C937&amp;D937&amp;F937</f>
        <v>2ESASouth Sudan2012OutputsH130</v>
      </c>
    </row>
    <row r="938" spans="1:9" x14ac:dyDescent="0.25">
      <c r="A938" t="s">
        <v>92</v>
      </c>
      <c r="B938" t="s">
        <v>43</v>
      </c>
      <c r="C938">
        <v>2012</v>
      </c>
      <c r="D938" t="s">
        <v>620</v>
      </c>
      <c r="F938" t="s">
        <v>961</v>
      </c>
      <c r="G938">
        <v>2</v>
      </c>
      <c r="I938" t="str">
        <f t="shared" si="28"/>
        <v>2ESAZimbabwe2012StrategyF5</v>
      </c>
    </row>
    <row r="939" spans="1:9" x14ac:dyDescent="0.25">
      <c r="A939" t="s">
        <v>92</v>
      </c>
      <c r="B939" t="s">
        <v>43</v>
      </c>
      <c r="C939">
        <v>2012</v>
      </c>
      <c r="D939" t="s">
        <v>622</v>
      </c>
      <c r="E939">
        <v>7</v>
      </c>
      <c r="F939" t="s">
        <v>623</v>
      </c>
      <c r="G939">
        <v>2</v>
      </c>
      <c r="I939" t="str">
        <f t="shared" si="28"/>
        <v>2ESAZimbabwe2012QuantitiesH2</v>
      </c>
    </row>
    <row r="940" spans="1:9" x14ac:dyDescent="0.25">
      <c r="A940" t="s">
        <v>92</v>
      </c>
      <c r="B940" t="s">
        <v>43</v>
      </c>
      <c r="C940">
        <v>2012</v>
      </c>
      <c r="D940" t="s">
        <v>622</v>
      </c>
      <c r="E940">
        <v>2014</v>
      </c>
      <c r="F940" t="s">
        <v>624</v>
      </c>
      <c r="G940">
        <v>2</v>
      </c>
      <c r="I940" t="str">
        <f t="shared" si="28"/>
        <v>2ESAZimbabwe2012QuantitiesF4</v>
      </c>
    </row>
    <row r="941" spans="1:9" x14ac:dyDescent="0.25">
      <c r="A941" t="s">
        <v>92</v>
      </c>
      <c r="B941" t="s">
        <v>43</v>
      </c>
      <c r="C941">
        <v>2012</v>
      </c>
      <c r="D941" t="s">
        <v>622</v>
      </c>
      <c r="E941">
        <v>0.28999999999999998</v>
      </c>
      <c r="F941" t="s">
        <v>1048</v>
      </c>
      <c r="G941">
        <v>2</v>
      </c>
      <c r="I941" t="str">
        <f t="shared" si="28"/>
        <v>2ESAZimbabwe2012QuantitiesH6</v>
      </c>
    </row>
    <row r="942" spans="1:9" x14ac:dyDescent="0.25">
      <c r="A942" t="s">
        <v>92</v>
      </c>
      <c r="B942" t="s">
        <v>43</v>
      </c>
      <c r="C942">
        <v>2012</v>
      </c>
      <c r="D942" t="s">
        <v>622</v>
      </c>
      <c r="E942">
        <v>0.28000000000000003</v>
      </c>
      <c r="F942" t="s">
        <v>1049</v>
      </c>
      <c r="G942">
        <v>2</v>
      </c>
      <c r="I942" t="str">
        <f t="shared" si="28"/>
        <v>2ESAZimbabwe2012QuantitiesI6</v>
      </c>
    </row>
    <row r="943" spans="1:9" x14ac:dyDescent="0.25">
      <c r="A943" t="s">
        <v>92</v>
      </c>
      <c r="B943" t="s">
        <v>43</v>
      </c>
      <c r="C943">
        <v>2012</v>
      </c>
      <c r="D943" t="s">
        <v>622</v>
      </c>
      <c r="E943">
        <v>0.27</v>
      </c>
      <c r="F943" t="s">
        <v>1050</v>
      </c>
      <c r="G943">
        <v>2</v>
      </c>
      <c r="I943" t="str">
        <f t="shared" si="28"/>
        <v>2ESAZimbabwe2012QuantitiesJ6</v>
      </c>
    </row>
    <row r="944" spans="1:9" x14ac:dyDescent="0.25">
      <c r="A944" t="s">
        <v>92</v>
      </c>
      <c r="B944" t="s">
        <v>43</v>
      </c>
      <c r="C944">
        <v>2012</v>
      </c>
      <c r="D944" t="s">
        <v>622</v>
      </c>
      <c r="E944">
        <v>0.26</v>
      </c>
      <c r="F944" t="s">
        <v>1051</v>
      </c>
      <c r="G944">
        <v>2</v>
      </c>
      <c r="I944" t="str">
        <f t="shared" si="28"/>
        <v>2ESAZimbabwe2012QuantitiesK6</v>
      </c>
    </row>
    <row r="945" spans="1:9" x14ac:dyDescent="0.25">
      <c r="A945" t="s">
        <v>92</v>
      </c>
      <c r="B945" t="s">
        <v>43</v>
      </c>
      <c r="C945">
        <v>2012</v>
      </c>
      <c r="D945" t="s">
        <v>622</v>
      </c>
      <c r="E945">
        <v>0.25</v>
      </c>
      <c r="F945" t="s">
        <v>1265</v>
      </c>
      <c r="G945">
        <v>2</v>
      </c>
      <c r="I945" t="str">
        <f t="shared" si="28"/>
        <v>2ESAZimbabwe2012QuantitiesL6</v>
      </c>
    </row>
    <row r="946" spans="1:9" x14ac:dyDescent="0.25">
      <c r="A946" t="s">
        <v>92</v>
      </c>
      <c r="B946" t="s">
        <v>43</v>
      </c>
      <c r="C946">
        <v>2012</v>
      </c>
      <c r="D946" t="s">
        <v>622</v>
      </c>
      <c r="E946">
        <v>0.12</v>
      </c>
      <c r="F946" t="s">
        <v>1200</v>
      </c>
      <c r="G946">
        <v>2</v>
      </c>
      <c r="I946" t="str">
        <f t="shared" si="28"/>
        <v>2ESAZimbabwe2012QuantitiesG10</v>
      </c>
    </row>
    <row r="947" spans="1:9" x14ac:dyDescent="0.25">
      <c r="A947" t="s">
        <v>92</v>
      </c>
      <c r="B947" t="s">
        <v>43</v>
      </c>
      <c r="C947">
        <v>2012</v>
      </c>
      <c r="D947" t="s">
        <v>622</v>
      </c>
      <c r="E947">
        <v>0.12</v>
      </c>
      <c r="F947" t="s">
        <v>1201</v>
      </c>
      <c r="G947">
        <v>2</v>
      </c>
      <c r="I947" t="str">
        <f t="shared" si="28"/>
        <v>2ESAZimbabwe2012QuantitiesH10</v>
      </c>
    </row>
    <row r="948" spans="1:9" x14ac:dyDescent="0.25">
      <c r="A948" t="s">
        <v>92</v>
      </c>
      <c r="B948" t="s">
        <v>43</v>
      </c>
      <c r="C948">
        <v>2012</v>
      </c>
      <c r="D948" t="s">
        <v>622</v>
      </c>
      <c r="E948">
        <v>0.115</v>
      </c>
      <c r="F948" t="s">
        <v>1202</v>
      </c>
      <c r="G948">
        <v>2</v>
      </c>
      <c r="I948" t="str">
        <f t="shared" si="28"/>
        <v>2ESAZimbabwe2012QuantitiesI10</v>
      </c>
    </row>
    <row r="949" spans="1:9" x14ac:dyDescent="0.25">
      <c r="A949" t="s">
        <v>92</v>
      </c>
      <c r="B949" t="s">
        <v>43</v>
      </c>
      <c r="C949">
        <v>2012</v>
      </c>
      <c r="D949" t="s">
        <v>622</v>
      </c>
      <c r="E949">
        <v>0.11</v>
      </c>
      <c r="F949" t="s">
        <v>1203</v>
      </c>
      <c r="G949">
        <v>2</v>
      </c>
      <c r="I949" t="str">
        <f t="shared" si="28"/>
        <v>2ESAZimbabwe2012QuantitiesJ10</v>
      </c>
    </row>
    <row r="950" spans="1:9" x14ac:dyDescent="0.25">
      <c r="A950" t="s">
        <v>92</v>
      </c>
      <c r="B950" t="s">
        <v>43</v>
      </c>
      <c r="C950">
        <v>2012</v>
      </c>
      <c r="D950" t="s">
        <v>622</v>
      </c>
      <c r="E950">
        <v>0.1</v>
      </c>
      <c r="F950" t="s">
        <v>1266</v>
      </c>
      <c r="G950">
        <v>2</v>
      </c>
      <c r="I950" t="str">
        <f t="shared" si="28"/>
        <v>2ESAZimbabwe2012QuantitiesK10</v>
      </c>
    </row>
    <row r="951" spans="1:9" x14ac:dyDescent="0.25">
      <c r="A951" t="s">
        <v>92</v>
      </c>
      <c r="B951" t="s">
        <v>43</v>
      </c>
      <c r="C951">
        <v>2012</v>
      </c>
      <c r="D951" t="s">
        <v>622</v>
      </c>
      <c r="E951">
        <v>0.09</v>
      </c>
      <c r="F951" t="s">
        <v>1267</v>
      </c>
      <c r="G951">
        <v>2</v>
      </c>
      <c r="I951" t="str">
        <f t="shared" si="28"/>
        <v>2ESAZimbabwe2012QuantitiesL10</v>
      </c>
    </row>
    <row r="952" spans="1:9" x14ac:dyDescent="0.25">
      <c r="A952" t="s">
        <v>92</v>
      </c>
      <c r="B952" t="s">
        <v>43</v>
      </c>
      <c r="C952">
        <v>2012</v>
      </c>
      <c r="D952" t="s">
        <v>622</v>
      </c>
      <c r="E952">
        <v>0.21</v>
      </c>
      <c r="F952" t="s">
        <v>1014</v>
      </c>
      <c r="G952">
        <v>2</v>
      </c>
      <c r="I952" t="str">
        <f t="shared" si="28"/>
        <v>2ESAZimbabwe2012QuantitiesF21</v>
      </c>
    </row>
    <row r="953" spans="1:9" x14ac:dyDescent="0.25">
      <c r="A953" t="s">
        <v>92</v>
      </c>
      <c r="B953" t="s">
        <v>43</v>
      </c>
      <c r="C953">
        <v>2012</v>
      </c>
      <c r="D953" t="s">
        <v>622</v>
      </c>
      <c r="E953">
        <v>0.24</v>
      </c>
      <c r="F953" t="s">
        <v>1240</v>
      </c>
      <c r="G953">
        <v>2</v>
      </c>
      <c r="I953" t="str">
        <f t="shared" si="28"/>
        <v>2ESAZimbabwe2012QuantitiesG21</v>
      </c>
    </row>
    <row r="954" spans="1:9" x14ac:dyDescent="0.25">
      <c r="A954" t="s">
        <v>92</v>
      </c>
      <c r="B954" t="s">
        <v>43</v>
      </c>
      <c r="C954">
        <v>2012</v>
      </c>
      <c r="D954" t="s">
        <v>622</v>
      </c>
      <c r="E954">
        <v>0.25</v>
      </c>
      <c r="F954" t="s">
        <v>1241</v>
      </c>
      <c r="G954">
        <v>2</v>
      </c>
      <c r="I954" t="str">
        <f t="shared" si="28"/>
        <v>2ESAZimbabwe2012QuantitiesH21</v>
      </c>
    </row>
    <row r="955" spans="1:9" x14ac:dyDescent="0.25">
      <c r="A955" t="s">
        <v>92</v>
      </c>
      <c r="B955" t="s">
        <v>43</v>
      </c>
      <c r="C955">
        <v>2012</v>
      </c>
      <c r="D955" t="s">
        <v>622</v>
      </c>
      <c r="E955">
        <v>0.28000000000000003</v>
      </c>
      <c r="F955" t="s">
        <v>1242</v>
      </c>
      <c r="G955">
        <v>2</v>
      </c>
      <c r="I955" t="str">
        <f t="shared" si="28"/>
        <v>2ESAZimbabwe2012QuantitiesI21</v>
      </c>
    </row>
    <row r="956" spans="1:9" x14ac:dyDescent="0.25">
      <c r="A956" t="s">
        <v>92</v>
      </c>
      <c r="B956" t="s">
        <v>43</v>
      </c>
      <c r="C956">
        <v>2012</v>
      </c>
      <c r="D956" t="s">
        <v>622</v>
      </c>
      <c r="E956">
        <v>0.3</v>
      </c>
      <c r="F956" t="s">
        <v>1243</v>
      </c>
      <c r="G956">
        <v>2</v>
      </c>
      <c r="I956" t="str">
        <f t="shared" si="28"/>
        <v>2ESAZimbabwe2012QuantitiesJ21</v>
      </c>
    </row>
    <row r="957" spans="1:9" x14ac:dyDescent="0.25">
      <c r="A957" t="s">
        <v>92</v>
      </c>
      <c r="B957" t="s">
        <v>43</v>
      </c>
      <c r="C957">
        <v>2012</v>
      </c>
      <c r="D957" t="s">
        <v>622</v>
      </c>
      <c r="E957">
        <v>0.38</v>
      </c>
      <c r="F957" t="s">
        <v>1268</v>
      </c>
      <c r="G957">
        <v>2</v>
      </c>
      <c r="I957" t="str">
        <f t="shared" si="28"/>
        <v>2ESAZimbabwe2012QuantitiesK21</v>
      </c>
    </row>
    <row r="958" spans="1:9" x14ac:dyDescent="0.25">
      <c r="A958" t="s">
        <v>92</v>
      </c>
      <c r="B958" t="s">
        <v>43</v>
      </c>
      <c r="C958">
        <v>2012</v>
      </c>
      <c r="D958" t="s">
        <v>622</v>
      </c>
      <c r="E958">
        <v>0.4</v>
      </c>
      <c r="F958" t="s">
        <v>1269</v>
      </c>
      <c r="G958">
        <v>2</v>
      </c>
      <c r="I958" t="str">
        <f t="shared" si="28"/>
        <v>2ESAZimbabwe2012QuantitiesL21</v>
      </c>
    </row>
    <row r="959" spans="1:9" x14ac:dyDescent="0.25">
      <c r="A959" t="s">
        <v>92</v>
      </c>
      <c r="B959" t="s">
        <v>43</v>
      </c>
      <c r="C959">
        <v>2012</v>
      </c>
      <c r="D959" t="s">
        <v>622</v>
      </c>
      <c r="F959" t="s">
        <v>985</v>
      </c>
      <c r="G959">
        <v>2</v>
      </c>
      <c r="I959" t="str">
        <f t="shared" si="28"/>
        <v>2ESAZimbabwe2012QuantitiesG39</v>
      </c>
    </row>
    <row r="960" spans="1:9" x14ac:dyDescent="0.25">
      <c r="A960" t="s">
        <v>92</v>
      </c>
      <c r="B960" t="s">
        <v>43</v>
      </c>
      <c r="C960">
        <v>2012</v>
      </c>
      <c r="D960" t="s">
        <v>622</v>
      </c>
      <c r="F960" t="s">
        <v>1057</v>
      </c>
      <c r="G960">
        <v>2</v>
      </c>
      <c r="I960" t="str">
        <f t="shared" si="28"/>
        <v>2ESAZimbabwe2012QuantitiesI39</v>
      </c>
    </row>
    <row r="961" spans="1:9" x14ac:dyDescent="0.25">
      <c r="A961" t="s">
        <v>92</v>
      </c>
      <c r="B961" t="s">
        <v>43</v>
      </c>
      <c r="C961">
        <v>2012</v>
      </c>
      <c r="D961" t="s">
        <v>622</v>
      </c>
      <c r="F961" t="s">
        <v>1058</v>
      </c>
      <c r="G961">
        <v>2</v>
      </c>
      <c r="I961" t="str">
        <f t="shared" si="28"/>
        <v>2ESAZimbabwe2012QuantitiesJ39</v>
      </c>
    </row>
    <row r="962" spans="1:9" x14ac:dyDescent="0.25">
      <c r="A962" t="s">
        <v>92</v>
      </c>
      <c r="B962" t="s">
        <v>43</v>
      </c>
      <c r="C962">
        <v>2012</v>
      </c>
      <c r="D962" t="s">
        <v>622</v>
      </c>
      <c r="F962" t="s">
        <v>1270</v>
      </c>
      <c r="G962">
        <v>2</v>
      </c>
      <c r="I962" t="str">
        <f t="shared" si="28"/>
        <v>2ESAZimbabwe2012QuantitiesL39</v>
      </c>
    </row>
    <row r="963" spans="1:9" x14ac:dyDescent="0.25">
      <c r="A963" t="s">
        <v>92</v>
      </c>
      <c r="B963" t="s">
        <v>43</v>
      </c>
      <c r="C963">
        <v>2012</v>
      </c>
      <c r="D963" t="s">
        <v>622</v>
      </c>
      <c r="E963">
        <v>4</v>
      </c>
      <c r="F963" t="s">
        <v>1065</v>
      </c>
      <c r="G963">
        <v>2</v>
      </c>
      <c r="I963" t="str">
        <f t="shared" si="28"/>
        <v>2ESAZimbabwe2012QuantitiesF51</v>
      </c>
    </row>
    <row r="964" spans="1:9" x14ac:dyDescent="0.25">
      <c r="A964" t="s">
        <v>92</v>
      </c>
      <c r="B964" t="s">
        <v>43</v>
      </c>
      <c r="C964">
        <v>2012</v>
      </c>
      <c r="D964" t="s">
        <v>622</v>
      </c>
      <c r="E964">
        <v>4</v>
      </c>
      <c r="F964" t="s">
        <v>1066</v>
      </c>
      <c r="G964">
        <v>2</v>
      </c>
      <c r="I964" t="str">
        <f t="shared" si="28"/>
        <v>2ESAZimbabwe2012QuantitiesG51</v>
      </c>
    </row>
    <row r="965" spans="1:9" x14ac:dyDescent="0.25">
      <c r="A965" t="s">
        <v>92</v>
      </c>
      <c r="B965" t="s">
        <v>43</v>
      </c>
      <c r="C965">
        <v>2012</v>
      </c>
      <c r="D965" t="s">
        <v>622</v>
      </c>
      <c r="E965">
        <v>4</v>
      </c>
      <c r="F965" t="s">
        <v>1067</v>
      </c>
      <c r="G965">
        <v>2</v>
      </c>
      <c r="I965" t="str">
        <f t="shared" si="28"/>
        <v>2ESAZimbabwe2012QuantitiesH51</v>
      </c>
    </row>
    <row r="966" spans="1:9" x14ac:dyDescent="0.25">
      <c r="A966" t="s">
        <v>92</v>
      </c>
      <c r="B966" t="s">
        <v>43</v>
      </c>
      <c r="C966">
        <v>2012</v>
      </c>
      <c r="D966" t="s">
        <v>622</v>
      </c>
      <c r="E966">
        <v>4</v>
      </c>
      <c r="F966" t="s">
        <v>1068</v>
      </c>
      <c r="G966">
        <v>2</v>
      </c>
      <c r="I966" t="str">
        <f t="shared" si="28"/>
        <v>2ESAZimbabwe2012QuantitiesI51</v>
      </c>
    </row>
    <row r="967" spans="1:9" x14ac:dyDescent="0.25">
      <c r="A967" t="s">
        <v>92</v>
      </c>
      <c r="B967" t="s">
        <v>43</v>
      </c>
      <c r="C967">
        <v>2012</v>
      </c>
      <c r="D967" t="s">
        <v>622</v>
      </c>
      <c r="E967">
        <v>4</v>
      </c>
      <c r="F967" t="s">
        <v>1069</v>
      </c>
      <c r="G967">
        <v>2</v>
      </c>
      <c r="I967" t="str">
        <f t="shared" si="28"/>
        <v>2ESAZimbabwe2012QuantitiesJ51</v>
      </c>
    </row>
    <row r="968" spans="1:9" x14ac:dyDescent="0.25">
      <c r="A968" t="s">
        <v>92</v>
      </c>
      <c r="B968" t="s">
        <v>43</v>
      </c>
      <c r="C968">
        <v>2012</v>
      </c>
      <c r="D968" t="s">
        <v>622</v>
      </c>
      <c r="E968">
        <v>4</v>
      </c>
      <c r="F968" t="s">
        <v>1070</v>
      </c>
      <c r="G968">
        <v>2</v>
      </c>
      <c r="I968" t="str">
        <f t="shared" si="28"/>
        <v>2ESAZimbabwe2012QuantitiesK51</v>
      </c>
    </row>
    <row r="969" spans="1:9" x14ac:dyDescent="0.25">
      <c r="A969" t="s">
        <v>92</v>
      </c>
      <c r="B969" t="s">
        <v>43</v>
      </c>
      <c r="C969">
        <v>2012</v>
      </c>
      <c r="D969" t="s">
        <v>622</v>
      </c>
      <c r="E969">
        <v>4</v>
      </c>
      <c r="F969" t="s">
        <v>1271</v>
      </c>
      <c r="G969">
        <v>2</v>
      </c>
      <c r="I969" t="str">
        <f t="shared" ref="I969:I983" si="29">G969&amp;A969&amp;B969&amp;C969&amp;D969&amp;F969</f>
        <v>2ESAZimbabwe2012QuantitiesL51</v>
      </c>
    </row>
    <row r="970" spans="1:9" x14ac:dyDescent="0.25">
      <c r="A970" t="s">
        <v>92</v>
      </c>
      <c r="B970" t="s">
        <v>43</v>
      </c>
      <c r="C970">
        <v>2012</v>
      </c>
      <c r="D970" t="s">
        <v>622</v>
      </c>
      <c r="E970">
        <v>12</v>
      </c>
      <c r="F970" t="s">
        <v>1022</v>
      </c>
      <c r="G970">
        <v>2</v>
      </c>
      <c r="I970" t="str">
        <f t="shared" si="29"/>
        <v>2ESAZimbabwe2012QuantitiesF58</v>
      </c>
    </row>
    <row r="971" spans="1:9" x14ac:dyDescent="0.25">
      <c r="A971" t="s">
        <v>92</v>
      </c>
      <c r="B971" t="s">
        <v>43</v>
      </c>
      <c r="C971">
        <v>2012</v>
      </c>
      <c r="D971" t="s">
        <v>622</v>
      </c>
      <c r="E971">
        <v>12</v>
      </c>
      <c r="F971" t="s">
        <v>1023</v>
      </c>
      <c r="G971">
        <v>2</v>
      </c>
      <c r="I971" t="str">
        <f t="shared" si="29"/>
        <v>2ESAZimbabwe2012QuantitiesG58</v>
      </c>
    </row>
    <row r="972" spans="1:9" x14ac:dyDescent="0.25">
      <c r="A972" t="s">
        <v>92</v>
      </c>
      <c r="B972" t="s">
        <v>43</v>
      </c>
      <c r="C972">
        <v>2012</v>
      </c>
      <c r="D972" t="s">
        <v>622</v>
      </c>
      <c r="E972">
        <v>12</v>
      </c>
      <c r="F972" t="s">
        <v>1024</v>
      </c>
      <c r="G972">
        <v>2</v>
      </c>
      <c r="I972" t="str">
        <f t="shared" si="29"/>
        <v>2ESAZimbabwe2012QuantitiesH58</v>
      </c>
    </row>
    <row r="973" spans="1:9" x14ac:dyDescent="0.25">
      <c r="A973" t="s">
        <v>92</v>
      </c>
      <c r="B973" t="s">
        <v>43</v>
      </c>
      <c r="C973">
        <v>2012</v>
      </c>
      <c r="D973" t="s">
        <v>622</v>
      </c>
      <c r="E973">
        <v>12</v>
      </c>
      <c r="F973" t="s">
        <v>1071</v>
      </c>
      <c r="G973">
        <v>2</v>
      </c>
      <c r="I973" t="str">
        <f t="shared" si="29"/>
        <v>2ESAZimbabwe2012QuantitiesI58</v>
      </c>
    </row>
    <row r="974" spans="1:9" x14ac:dyDescent="0.25">
      <c r="A974" t="s">
        <v>92</v>
      </c>
      <c r="B974" t="s">
        <v>43</v>
      </c>
      <c r="C974">
        <v>2012</v>
      </c>
      <c r="D974" t="s">
        <v>622</v>
      </c>
      <c r="E974">
        <v>12</v>
      </c>
      <c r="F974" t="s">
        <v>1072</v>
      </c>
      <c r="G974">
        <v>2</v>
      </c>
      <c r="I974" t="str">
        <f t="shared" si="29"/>
        <v>2ESAZimbabwe2012QuantitiesJ58</v>
      </c>
    </row>
    <row r="975" spans="1:9" x14ac:dyDescent="0.25">
      <c r="A975" t="s">
        <v>92</v>
      </c>
      <c r="B975" t="s">
        <v>43</v>
      </c>
      <c r="C975">
        <v>2012</v>
      </c>
      <c r="D975" t="s">
        <v>622</v>
      </c>
      <c r="E975">
        <v>12</v>
      </c>
      <c r="F975" t="s">
        <v>1073</v>
      </c>
      <c r="G975">
        <v>2</v>
      </c>
      <c r="I975" t="str">
        <f t="shared" si="29"/>
        <v>2ESAZimbabwe2012QuantitiesK58</v>
      </c>
    </row>
    <row r="976" spans="1:9" x14ac:dyDescent="0.25">
      <c r="A976" t="s">
        <v>92</v>
      </c>
      <c r="B976" t="s">
        <v>43</v>
      </c>
      <c r="C976">
        <v>2012</v>
      </c>
      <c r="D976" t="s">
        <v>622</v>
      </c>
      <c r="E976">
        <v>12</v>
      </c>
      <c r="F976" t="s">
        <v>1272</v>
      </c>
      <c r="G976">
        <v>2</v>
      </c>
      <c r="I976" t="str">
        <f t="shared" si="29"/>
        <v>2ESAZimbabwe2012QuantitiesL58</v>
      </c>
    </row>
    <row r="977" spans="1:9" x14ac:dyDescent="0.25">
      <c r="A977" t="s">
        <v>92</v>
      </c>
      <c r="B977" t="s">
        <v>43</v>
      </c>
      <c r="C977">
        <v>2012</v>
      </c>
      <c r="D977" t="s">
        <v>621</v>
      </c>
      <c r="E977" s="394">
        <v>0</v>
      </c>
      <c r="F977" t="s">
        <v>936</v>
      </c>
      <c r="G977">
        <v>2</v>
      </c>
      <c r="I977" t="str">
        <f t="shared" si="29"/>
        <v>2ESAZimbabwe2012OutputsD130</v>
      </c>
    </row>
    <row r="978" spans="1:9" x14ac:dyDescent="0.25">
      <c r="A978" t="s">
        <v>92</v>
      </c>
      <c r="B978" t="s">
        <v>43</v>
      </c>
      <c r="C978">
        <v>2012</v>
      </c>
      <c r="D978" t="s">
        <v>621</v>
      </c>
      <c r="E978" s="394">
        <v>0</v>
      </c>
      <c r="F978" t="s">
        <v>937</v>
      </c>
      <c r="G978">
        <v>2</v>
      </c>
      <c r="I978" t="str">
        <f t="shared" si="29"/>
        <v>2ESAZimbabwe2012OutputsE130</v>
      </c>
    </row>
    <row r="979" spans="1:9" x14ac:dyDescent="0.25">
      <c r="A979" t="s">
        <v>92</v>
      </c>
      <c r="B979" t="s">
        <v>43</v>
      </c>
      <c r="C979">
        <v>2012</v>
      </c>
      <c r="D979" t="s">
        <v>621</v>
      </c>
      <c r="E979" s="394">
        <v>0</v>
      </c>
      <c r="F979" t="s">
        <v>938</v>
      </c>
      <c r="G979">
        <v>2</v>
      </c>
      <c r="I979" t="str">
        <f t="shared" si="29"/>
        <v>2ESAZimbabwe2012OutputsF130</v>
      </c>
    </row>
    <row r="980" spans="1:9" x14ac:dyDescent="0.25">
      <c r="A980" t="s">
        <v>92</v>
      </c>
      <c r="B980" t="s">
        <v>43</v>
      </c>
      <c r="C980">
        <v>2012</v>
      </c>
      <c r="D980" t="s">
        <v>621</v>
      </c>
      <c r="E980" s="394">
        <v>0</v>
      </c>
      <c r="F980" t="s">
        <v>939</v>
      </c>
      <c r="G980">
        <v>2</v>
      </c>
      <c r="I980" t="str">
        <f t="shared" si="29"/>
        <v>2ESAZimbabwe2012OutputsG130</v>
      </c>
    </row>
    <row r="981" spans="1:9" x14ac:dyDescent="0.25">
      <c r="A981" t="s">
        <v>92</v>
      </c>
      <c r="B981" t="s">
        <v>43</v>
      </c>
      <c r="C981">
        <v>2012</v>
      </c>
      <c r="D981" t="s">
        <v>621</v>
      </c>
      <c r="E981" s="394">
        <v>0</v>
      </c>
      <c r="F981" t="s">
        <v>940</v>
      </c>
      <c r="G981">
        <v>2</v>
      </c>
      <c r="I981" t="str">
        <f t="shared" si="29"/>
        <v>2ESAZimbabwe2012OutputsH130</v>
      </c>
    </row>
    <row r="982" spans="1:9" x14ac:dyDescent="0.25">
      <c r="A982" t="s">
        <v>92</v>
      </c>
      <c r="B982" t="s">
        <v>43</v>
      </c>
      <c r="C982">
        <v>2012</v>
      </c>
      <c r="D982" t="s">
        <v>621</v>
      </c>
      <c r="E982" s="394">
        <v>0</v>
      </c>
      <c r="F982" t="s">
        <v>941</v>
      </c>
      <c r="G982">
        <v>2</v>
      </c>
      <c r="I982" t="str">
        <f t="shared" si="29"/>
        <v>2ESAZimbabwe2012OutputsI130</v>
      </c>
    </row>
    <row r="983" spans="1:9" x14ac:dyDescent="0.25">
      <c r="A983" t="s">
        <v>92</v>
      </c>
      <c r="B983" t="s">
        <v>43</v>
      </c>
      <c r="C983">
        <v>2012</v>
      </c>
      <c r="D983" t="s">
        <v>621</v>
      </c>
      <c r="E983" s="394">
        <v>0</v>
      </c>
      <c r="F983" t="s">
        <v>942</v>
      </c>
      <c r="G983">
        <v>2</v>
      </c>
      <c r="I983" t="str">
        <f t="shared" si="29"/>
        <v>2ESAZimbabwe2012OutputsJ130</v>
      </c>
    </row>
    <row r="984" spans="1:9" x14ac:dyDescent="0.25">
      <c r="A984" t="s">
        <v>92</v>
      </c>
      <c r="B984" t="s">
        <v>29</v>
      </c>
      <c r="C984">
        <v>2012</v>
      </c>
      <c r="D984" t="s">
        <v>620</v>
      </c>
      <c r="F984" t="s">
        <v>961</v>
      </c>
      <c r="G984">
        <v>2</v>
      </c>
      <c r="I984" t="str">
        <f t="shared" ref="I984:I1015" si="30">G984&amp;A984&amp;B984&amp;C984&amp;D984&amp;F984</f>
        <v>2ESAEthiopia2012StrategyF5</v>
      </c>
    </row>
    <row r="985" spans="1:9" x14ac:dyDescent="0.25">
      <c r="A985" t="s">
        <v>92</v>
      </c>
      <c r="B985" t="s">
        <v>29</v>
      </c>
      <c r="C985">
        <v>2012</v>
      </c>
      <c r="D985" t="s">
        <v>620</v>
      </c>
      <c r="E985">
        <v>0.95</v>
      </c>
      <c r="F985" t="s">
        <v>1013</v>
      </c>
      <c r="G985">
        <v>2</v>
      </c>
      <c r="I985" t="str">
        <f t="shared" si="30"/>
        <v>2ESAEthiopia2012StrategyF12</v>
      </c>
    </row>
    <row r="986" spans="1:9" x14ac:dyDescent="0.25">
      <c r="A986" t="s">
        <v>92</v>
      </c>
      <c r="B986" t="s">
        <v>29</v>
      </c>
      <c r="C986">
        <v>2012</v>
      </c>
      <c r="D986" t="s">
        <v>620</v>
      </c>
      <c r="E986">
        <v>0.95</v>
      </c>
      <c r="F986" t="s">
        <v>1046</v>
      </c>
      <c r="G986">
        <v>2</v>
      </c>
      <c r="I986" t="str">
        <f t="shared" si="30"/>
        <v>2ESAEthiopia2012StrategyF26</v>
      </c>
    </row>
    <row r="987" spans="1:9" x14ac:dyDescent="0.25">
      <c r="A987" t="s">
        <v>92</v>
      </c>
      <c r="B987" t="s">
        <v>29</v>
      </c>
      <c r="C987">
        <v>2012</v>
      </c>
      <c r="D987" t="s">
        <v>620</v>
      </c>
      <c r="E987">
        <v>0.8</v>
      </c>
      <c r="F987" t="s">
        <v>1020</v>
      </c>
      <c r="G987">
        <v>2</v>
      </c>
      <c r="I987" t="str">
        <f t="shared" si="30"/>
        <v>2ESAEthiopia2012StrategyF34</v>
      </c>
    </row>
    <row r="988" spans="1:9" x14ac:dyDescent="0.25">
      <c r="A988" t="s">
        <v>92</v>
      </c>
      <c r="B988" t="s">
        <v>29</v>
      </c>
      <c r="C988">
        <v>2012</v>
      </c>
      <c r="D988" t="s">
        <v>620</v>
      </c>
      <c r="E988">
        <v>0.9</v>
      </c>
      <c r="F988" t="s">
        <v>1257</v>
      </c>
      <c r="G988">
        <v>2</v>
      </c>
      <c r="I988" t="str">
        <f t="shared" si="30"/>
        <v>2ESAEthiopia2012StrategyF42</v>
      </c>
    </row>
    <row r="989" spans="1:9" x14ac:dyDescent="0.25">
      <c r="A989" t="s">
        <v>92</v>
      </c>
      <c r="B989" t="s">
        <v>29</v>
      </c>
      <c r="C989">
        <v>2012</v>
      </c>
      <c r="D989" t="s">
        <v>622</v>
      </c>
      <c r="E989">
        <v>0.13</v>
      </c>
      <c r="F989" t="s">
        <v>1047</v>
      </c>
      <c r="G989">
        <v>2</v>
      </c>
      <c r="I989" t="str">
        <f t="shared" si="30"/>
        <v>2ESAEthiopia2012QuantitiesF6</v>
      </c>
    </row>
    <row r="990" spans="1:9" x14ac:dyDescent="0.25">
      <c r="A990" t="s">
        <v>92</v>
      </c>
      <c r="B990" t="s">
        <v>29</v>
      </c>
      <c r="C990">
        <v>2012</v>
      </c>
      <c r="D990" t="s">
        <v>622</v>
      </c>
      <c r="E990">
        <v>0.11</v>
      </c>
      <c r="F990" t="s">
        <v>962</v>
      </c>
      <c r="G990">
        <v>2</v>
      </c>
      <c r="I990" t="str">
        <f t="shared" si="30"/>
        <v>2ESAEthiopia2012QuantitiesG6</v>
      </c>
    </row>
    <row r="991" spans="1:9" x14ac:dyDescent="0.25">
      <c r="A991" t="s">
        <v>92</v>
      </c>
      <c r="B991" t="s">
        <v>29</v>
      </c>
      <c r="C991">
        <v>2012</v>
      </c>
      <c r="D991" t="s">
        <v>622</v>
      </c>
      <c r="E991">
        <v>0.09</v>
      </c>
      <c r="F991" t="s">
        <v>1048</v>
      </c>
      <c r="G991">
        <v>2</v>
      </c>
      <c r="I991" t="str">
        <f t="shared" si="30"/>
        <v>2ESAEthiopia2012QuantitiesH6</v>
      </c>
    </row>
    <row r="992" spans="1:9" x14ac:dyDescent="0.25">
      <c r="A992" t="s">
        <v>92</v>
      </c>
      <c r="B992" t="s">
        <v>29</v>
      </c>
      <c r="C992">
        <v>2012</v>
      </c>
      <c r="D992" t="s">
        <v>622</v>
      </c>
      <c r="E992">
        <v>7.0000000000000007E-2</v>
      </c>
      <c r="F992" t="s">
        <v>1049</v>
      </c>
      <c r="G992">
        <v>2</v>
      </c>
      <c r="I992" t="str">
        <f t="shared" si="30"/>
        <v>2ESAEthiopia2012QuantitiesI6</v>
      </c>
    </row>
    <row r="993" spans="1:9" x14ac:dyDescent="0.25">
      <c r="A993" t="s">
        <v>92</v>
      </c>
      <c r="B993" t="s">
        <v>29</v>
      </c>
      <c r="C993">
        <v>2012</v>
      </c>
      <c r="D993" t="s">
        <v>622</v>
      </c>
      <c r="E993">
        <v>0.06</v>
      </c>
      <c r="F993" t="s">
        <v>1050</v>
      </c>
      <c r="G993">
        <v>2</v>
      </c>
      <c r="I993" t="str">
        <f t="shared" si="30"/>
        <v>2ESAEthiopia2012QuantitiesJ6</v>
      </c>
    </row>
    <row r="994" spans="1:9" x14ac:dyDescent="0.25">
      <c r="A994" t="s">
        <v>92</v>
      </c>
      <c r="B994" t="s">
        <v>29</v>
      </c>
      <c r="C994">
        <v>2012</v>
      </c>
      <c r="D994" t="s">
        <v>622</v>
      </c>
      <c r="E994">
        <v>0.05</v>
      </c>
      <c r="F994" t="s">
        <v>1051</v>
      </c>
      <c r="G994">
        <v>2</v>
      </c>
      <c r="I994" t="str">
        <f t="shared" si="30"/>
        <v>2ESAEthiopia2012QuantitiesK6</v>
      </c>
    </row>
    <row r="995" spans="1:9" x14ac:dyDescent="0.25">
      <c r="A995" t="s">
        <v>92</v>
      </c>
      <c r="B995" t="s">
        <v>29</v>
      </c>
      <c r="C995">
        <v>2012</v>
      </c>
      <c r="D995" t="s">
        <v>622</v>
      </c>
      <c r="E995">
        <v>0.04</v>
      </c>
      <c r="F995" t="s">
        <v>1265</v>
      </c>
      <c r="G995">
        <v>2</v>
      </c>
      <c r="I995" t="str">
        <f t="shared" si="30"/>
        <v>2ESAEthiopia2012QuantitiesL6</v>
      </c>
    </row>
    <row r="996" spans="1:9" x14ac:dyDescent="0.25">
      <c r="A996" t="s">
        <v>92</v>
      </c>
      <c r="B996" t="s">
        <v>29</v>
      </c>
      <c r="C996">
        <v>2012</v>
      </c>
      <c r="D996" t="s">
        <v>622</v>
      </c>
      <c r="E996">
        <v>0.8</v>
      </c>
      <c r="F996" t="s">
        <v>1012</v>
      </c>
      <c r="G996">
        <v>2</v>
      </c>
      <c r="I996" t="str">
        <f t="shared" si="30"/>
        <v>2ESAEthiopia2012QuantitiesF7</v>
      </c>
    </row>
    <row r="997" spans="1:9" x14ac:dyDescent="0.25">
      <c r="A997" t="s">
        <v>92</v>
      </c>
      <c r="B997" t="s">
        <v>29</v>
      </c>
      <c r="C997">
        <v>2012</v>
      </c>
      <c r="D997" t="s">
        <v>622</v>
      </c>
      <c r="E997">
        <v>0.6</v>
      </c>
      <c r="F997" t="s">
        <v>1052</v>
      </c>
      <c r="G997">
        <v>2</v>
      </c>
      <c r="I997" t="str">
        <f t="shared" si="30"/>
        <v>2ESAEthiopia2012QuantitiesG7</v>
      </c>
    </row>
    <row r="998" spans="1:9" x14ac:dyDescent="0.25">
      <c r="A998" t="s">
        <v>92</v>
      </c>
      <c r="B998" t="s">
        <v>29</v>
      </c>
      <c r="C998">
        <v>2012</v>
      </c>
      <c r="D998" t="s">
        <v>622</v>
      </c>
      <c r="E998">
        <v>0.5</v>
      </c>
      <c r="F998" t="s">
        <v>1053</v>
      </c>
      <c r="G998">
        <v>2</v>
      </c>
      <c r="I998" t="str">
        <f t="shared" si="30"/>
        <v>2ESAEthiopia2012QuantitiesH7</v>
      </c>
    </row>
    <row r="999" spans="1:9" x14ac:dyDescent="0.25">
      <c r="A999" t="s">
        <v>92</v>
      </c>
      <c r="B999" t="s">
        <v>29</v>
      </c>
      <c r="C999">
        <v>2012</v>
      </c>
      <c r="D999" t="s">
        <v>622</v>
      </c>
      <c r="E999">
        <v>0.4</v>
      </c>
      <c r="F999" t="s">
        <v>1054</v>
      </c>
      <c r="G999">
        <v>2</v>
      </c>
      <c r="I999" t="str">
        <f t="shared" si="30"/>
        <v>2ESAEthiopia2012QuantitiesI7</v>
      </c>
    </row>
    <row r="1000" spans="1:9" x14ac:dyDescent="0.25">
      <c r="A1000" t="s">
        <v>92</v>
      </c>
      <c r="B1000" t="s">
        <v>29</v>
      </c>
      <c r="C1000">
        <v>2012</v>
      </c>
      <c r="D1000" t="s">
        <v>622</v>
      </c>
      <c r="E1000">
        <v>0.3</v>
      </c>
      <c r="F1000" t="s">
        <v>1055</v>
      </c>
      <c r="G1000">
        <v>2</v>
      </c>
      <c r="I1000" t="str">
        <f t="shared" si="30"/>
        <v>2ESAEthiopia2012QuantitiesJ7</v>
      </c>
    </row>
    <row r="1001" spans="1:9" x14ac:dyDescent="0.25">
      <c r="A1001" t="s">
        <v>92</v>
      </c>
      <c r="B1001" t="s">
        <v>29</v>
      </c>
      <c r="C1001">
        <v>2012</v>
      </c>
      <c r="D1001" t="s">
        <v>622</v>
      </c>
      <c r="E1001">
        <v>0.25</v>
      </c>
      <c r="F1001" t="s">
        <v>1056</v>
      </c>
      <c r="G1001">
        <v>2</v>
      </c>
      <c r="I1001" t="str">
        <f t="shared" si="30"/>
        <v>2ESAEthiopia2012QuantitiesK7</v>
      </c>
    </row>
    <row r="1002" spans="1:9" x14ac:dyDescent="0.25">
      <c r="A1002" t="s">
        <v>92</v>
      </c>
      <c r="B1002" t="s">
        <v>29</v>
      </c>
      <c r="C1002">
        <v>2012</v>
      </c>
      <c r="D1002" t="s">
        <v>622</v>
      </c>
      <c r="E1002">
        <v>0.2</v>
      </c>
      <c r="F1002" t="s">
        <v>1273</v>
      </c>
      <c r="G1002">
        <v>2</v>
      </c>
      <c r="I1002" t="str">
        <f t="shared" si="30"/>
        <v>2ESAEthiopia2012QuantitiesL7</v>
      </c>
    </row>
    <row r="1003" spans="1:9" x14ac:dyDescent="0.25">
      <c r="A1003" t="s">
        <v>92</v>
      </c>
      <c r="B1003" t="s">
        <v>29</v>
      </c>
      <c r="C1003">
        <v>2012</v>
      </c>
      <c r="D1003" t="s">
        <v>622</v>
      </c>
      <c r="E1003">
        <v>0.06</v>
      </c>
      <c r="F1003" t="s">
        <v>1041</v>
      </c>
      <c r="G1003">
        <v>2</v>
      </c>
      <c r="I1003" t="str">
        <f t="shared" si="30"/>
        <v>2ESAEthiopia2012QuantitiesF8</v>
      </c>
    </row>
    <row r="1004" spans="1:9" x14ac:dyDescent="0.25">
      <c r="A1004" t="s">
        <v>92</v>
      </c>
      <c r="B1004" t="s">
        <v>29</v>
      </c>
      <c r="C1004">
        <v>2012</v>
      </c>
      <c r="D1004" t="s">
        <v>622</v>
      </c>
      <c r="E1004">
        <v>0.05</v>
      </c>
      <c r="F1004" t="s">
        <v>1192</v>
      </c>
      <c r="G1004">
        <v>2</v>
      </c>
      <c r="I1004" t="str">
        <f t="shared" si="30"/>
        <v>2ESAEthiopia2012QuantitiesG8</v>
      </c>
    </row>
    <row r="1005" spans="1:9" x14ac:dyDescent="0.25">
      <c r="A1005" t="s">
        <v>92</v>
      </c>
      <c r="B1005" t="s">
        <v>29</v>
      </c>
      <c r="C1005">
        <v>2012</v>
      </c>
      <c r="D1005" t="s">
        <v>622</v>
      </c>
      <c r="E1005">
        <v>0.04</v>
      </c>
      <c r="F1005" t="s">
        <v>1193</v>
      </c>
      <c r="G1005">
        <v>2</v>
      </c>
      <c r="I1005" t="str">
        <f t="shared" si="30"/>
        <v>2ESAEthiopia2012QuantitiesH8</v>
      </c>
    </row>
    <row r="1006" spans="1:9" x14ac:dyDescent="0.25">
      <c r="A1006" t="s">
        <v>92</v>
      </c>
      <c r="B1006" t="s">
        <v>29</v>
      </c>
      <c r="C1006">
        <v>2012</v>
      </c>
      <c r="D1006" t="s">
        <v>622</v>
      </c>
      <c r="E1006">
        <v>3.5000000000000003E-2</v>
      </c>
      <c r="F1006" t="s">
        <v>1194</v>
      </c>
      <c r="G1006">
        <v>2</v>
      </c>
      <c r="I1006" t="str">
        <f t="shared" si="30"/>
        <v>2ESAEthiopia2012QuantitiesI8</v>
      </c>
    </row>
    <row r="1007" spans="1:9" x14ac:dyDescent="0.25">
      <c r="A1007" t="s">
        <v>92</v>
      </c>
      <c r="B1007" t="s">
        <v>29</v>
      </c>
      <c r="C1007">
        <v>2012</v>
      </c>
      <c r="D1007" t="s">
        <v>622</v>
      </c>
      <c r="E1007">
        <v>0.03</v>
      </c>
      <c r="F1007" t="s">
        <v>1195</v>
      </c>
      <c r="G1007">
        <v>2</v>
      </c>
      <c r="I1007" t="str">
        <f t="shared" si="30"/>
        <v>2ESAEthiopia2012QuantitiesJ8</v>
      </c>
    </row>
    <row r="1008" spans="1:9" x14ac:dyDescent="0.25">
      <c r="A1008" t="s">
        <v>92</v>
      </c>
      <c r="B1008" t="s">
        <v>29</v>
      </c>
      <c r="C1008">
        <v>2012</v>
      </c>
      <c r="D1008" t="s">
        <v>622</v>
      </c>
      <c r="E1008">
        <v>2.5000000000000001E-2</v>
      </c>
      <c r="F1008" t="s">
        <v>1274</v>
      </c>
      <c r="G1008">
        <v>2</v>
      </c>
      <c r="I1008" t="str">
        <f t="shared" si="30"/>
        <v>2ESAEthiopia2012QuantitiesK8</v>
      </c>
    </row>
    <row r="1009" spans="1:9" x14ac:dyDescent="0.25">
      <c r="A1009" t="s">
        <v>92</v>
      </c>
      <c r="B1009" t="s">
        <v>29</v>
      </c>
      <c r="C1009">
        <v>2012</v>
      </c>
      <c r="D1009" t="s">
        <v>622</v>
      </c>
      <c r="E1009">
        <v>0.02</v>
      </c>
      <c r="F1009" t="s">
        <v>1275</v>
      </c>
      <c r="G1009">
        <v>2</v>
      </c>
      <c r="I1009" t="str">
        <f t="shared" si="30"/>
        <v>2ESAEthiopia2012QuantitiesL8</v>
      </c>
    </row>
    <row r="1010" spans="1:9" x14ac:dyDescent="0.25">
      <c r="A1010" t="s">
        <v>92</v>
      </c>
      <c r="B1010" t="s">
        <v>29</v>
      </c>
      <c r="C1010">
        <v>2012</v>
      </c>
      <c r="D1010" t="s">
        <v>622</v>
      </c>
      <c r="E1010">
        <v>0.8</v>
      </c>
      <c r="F1010" t="s">
        <v>1042</v>
      </c>
      <c r="G1010">
        <v>2</v>
      </c>
      <c r="I1010" t="str">
        <f t="shared" si="30"/>
        <v>2ESAEthiopia2012QuantitiesF9</v>
      </c>
    </row>
    <row r="1011" spans="1:9" x14ac:dyDescent="0.25">
      <c r="A1011" t="s">
        <v>92</v>
      </c>
      <c r="B1011" t="s">
        <v>29</v>
      </c>
      <c r="C1011">
        <v>2012</v>
      </c>
      <c r="D1011" t="s">
        <v>622</v>
      </c>
      <c r="E1011">
        <v>0.6</v>
      </c>
      <c r="F1011" t="s">
        <v>1196</v>
      </c>
      <c r="G1011">
        <v>2</v>
      </c>
      <c r="I1011" t="str">
        <f t="shared" si="30"/>
        <v>2ESAEthiopia2012QuantitiesG9</v>
      </c>
    </row>
    <row r="1012" spans="1:9" x14ac:dyDescent="0.25">
      <c r="A1012" t="s">
        <v>92</v>
      </c>
      <c r="B1012" t="s">
        <v>29</v>
      </c>
      <c r="C1012">
        <v>2012</v>
      </c>
      <c r="D1012" t="s">
        <v>622</v>
      </c>
      <c r="E1012">
        <v>0.5</v>
      </c>
      <c r="F1012" t="s">
        <v>1197</v>
      </c>
      <c r="G1012">
        <v>2</v>
      </c>
      <c r="I1012" t="str">
        <f t="shared" si="30"/>
        <v>2ESAEthiopia2012QuantitiesH9</v>
      </c>
    </row>
    <row r="1013" spans="1:9" x14ac:dyDescent="0.25">
      <c r="A1013" t="s">
        <v>92</v>
      </c>
      <c r="B1013" t="s">
        <v>29</v>
      </c>
      <c r="C1013">
        <v>2012</v>
      </c>
      <c r="D1013" t="s">
        <v>622</v>
      </c>
      <c r="E1013">
        <v>0.4</v>
      </c>
      <c r="F1013" t="s">
        <v>1198</v>
      </c>
      <c r="G1013">
        <v>2</v>
      </c>
      <c r="I1013" t="str">
        <f t="shared" si="30"/>
        <v>2ESAEthiopia2012QuantitiesI9</v>
      </c>
    </row>
    <row r="1014" spans="1:9" x14ac:dyDescent="0.25">
      <c r="A1014" t="s">
        <v>92</v>
      </c>
      <c r="B1014" t="s">
        <v>29</v>
      </c>
      <c r="C1014">
        <v>2012</v>
      </c>
      <c r="D1014" t="s">
        <v>622</v>
      </c>
      <c r="E1014">
        <v>0.3</v>
      </c>
      <c r="F1014" t="s">
        <v>1199</v>
      </c>
      <c r="G1014">
        <v>2</v>
      </c>
      <c r="I1014" t="str">
        <f t="shared" si="30"/>
        <v>2ESAEthiopia2012QuantitiesJ9</v>
      </c>
    </row>
    <row r="1015" spans="1:9" x14ac:dyDescent="0.25">
      <c r="A1015" t="s">
        <v>92</v>
      </c>
      <c r="B1015" t="s">
        <v>29</v>
      </c>
      <c r="C1015">
        <v>2012</v>
      </c>
      <c r="D1015" t="s">
        <v>622</v>
      </c>
      <c r="E1015">
        <v>0.25</v>
      </c>
      <c r="F1015" t="s">
        <v>1276</v>
      </c>
      <c r="G1015">
        <v>2</v>
      </c>
      <c r="I1015" t="str">
        <f t="shared" si="30"/>
        <v>2ESAEthiopia2012QuantitiesK9</v>
      </c>
    </row>
    <row r="1016" spans="1:9" x14ac:dyDescent="0.25">
      <c r="A1016" t="s">
        <v>92</v>
      </c>
      <c r="B1016" t="s">
        <v>29</v>
      </c>
      <c r="C1016">
        <v>2012</v>
      </c>
      <c r="D1016" t="s">
        <v>622</v>
      </c>
      <c r="E1016">
        <v>0.2</v>
      </c>
      <c r="F1016" t="s">
        <v>1277</v>
      </c>
      <c r="G1016">
        <v>2</v>
      </c>
      <c r="I1016" t="str">
        <f t="shared" ref="I1016:I1047" si="31">G1016&amp;A1016&amp;B1016&amp;C1016&amp;D1016&amp;F1016</f>
        <v>2ESAEthiopia2012QuantitiesL9</v>
      </c>
    </row>
    <row r="1017" spans="1:9" x14ac:dyDescent="0.25">
      <c r="A1017" t="s">
        <v>92</v>
      </c>
      <c r="B1017" t="s">
        <v>29</v>
      </c>
      <c r="C1017">
        <v>2012</v>
      </c>
      <c r="D1017" t="s">
        <v>622</v>
      </c>
      <c r="E1017">
        <v>0.11</v>
      </c>
      <c r="F1017" t="s">
        <v>1043</v>
      </c>
      <c r="G1017">
        <v>2</v>
      </c>
      <c r="I1017" t="str">
        <f t="shared" si="31"/>
        <v>2ESAEthiopia2012QuantitiesF10</v>
      </c>
    </row>
    <row r="1018" spans="1:9" x14ac:dyDescent="0.25">
      <c r="A1018" t="s">
        <v>92</v>
      </c>
      <c r="B1018" t="s">
        <v>29</v>
      </c>
      <c r="C1018">
        <v>2012</v>
      </c>
      <c r="D1018" t="s">
        <v>622</v>
      </c>
      <c r="E1018">
        <v>0.09</v>
      </c>
      <c r="F1018" t="s">
        <v>1200</v>
      </c>
      <c r="G1018">
        <v>2</v>
      </c>
      <c r="I1018" t="str">
        <f t="shared" si="31"/>
        <v>2ESAEthiopia2012QuantitiesG10</v>
      </c>
    </row>
    <row r="1019" spans="1:9" x14ac:dyDescent="0.25">
      <c r="A1019" t="s">
        <v>92</v>
      </c>
      <c r="B1019" t="s">
        <v>29</v>
      </c>
      <c r="C1019">
        <v>2012</v>
      </c>
      <c r="D1019" t="s">
        <v>622</v>
      </c>
      <c r="E1019">
        <v>0.08</v>
      </c>
      <c r="F1019" t="s">
        <v>1201</v>
      </c>
      <c r="G1019">
        <v>2</v>
      </c>
      <c r="I1019" t="str">
        <f t="shared" si="31"/>
        <v>2ESAEthiopia2012QuantitiesH10</v>
      </c>
    </row>
    <row r="1020" spans="1:9" x14ac:dyDescent="0.25">
      <c r="A1020" t="s">
        <v>92</v>
      </c>
      <c r="B1020" t="s">
        <v>29</v>
      </c>
      <c r="C1020">
        <v>2012</v>
      </c>
      <c r="D1020" t="s">
        <v>622</v>
      </c>
      <c r="E1020">
        <v>7.0000000000000007E-2</v>
      </c>
      <c r="F1020" t="s">
        <v>1202</v>
      </c>
      <c r="G1020">
        <v>2</v>
      </c>
      <c r="I1020" t="str">
        <f t="shared" si="31"/>
        <v>2ESAEthiopia2012QuantitiesI10</v>
      </c>
    </row>
    <row r="1021" spans="1:9" x14ac:dyDescent="0.25">
      <c r="A1021" t="s">
        <v>92</v>
      </c>
      <c r="B1021" t="s">
        <v>29</v>
      </c>
      <c r="C1021">
        <v>2012</v>
      </c>
      <c r="D1021" t="s">
        <v>622</v>
      </c>
      <c r="E1021">
        <v>0.06</v>
      </c>
      <c r="F1021" t="s">
        <v>1203</v>
      </c>
      <c r="G1021">
        <v>2</v>
      </c>
      <c r="I1021" t="str">
        <f t="shared" si="31"/>
        <v>2ESAEthiopia2012QuantitiesJ10</v>
      </c>
    </row>
    <row r="1022" spans="1:9" x14ac:dyDescent="0.25">
      <c r="A1022" t="s">
        <v>92</v>
      </c>
      <c r="B1022" t="s">
        <v>29</v>
      </c>
      <c r="C1022">
        <v>2012</v>
      </c>
      <c r="D1022" t="s">
        <v>622</v>
      </c>
      <c r="E1022">
        <v>0.04</v>
      </c>
      <c r="F1022" t="s">
        <v>1266</v>
      </c>
      <c r="G1022">
        <v>2</v>
      </c>
      <c r="I1022" t="str">
        <f t="shared" si="31"/>
        <v>2ESAEthiopia2012QuantitiesK10</v>
      </c>
    </row>
    <row r="1023" spans="1:9" x14ac:dyDescent="0.25">
      <c r="A1023" t="s">
        <v>92</v>
      </c>
      <c r="B1023" t="s">
        <v>29</v>
      </c>
      <c r="C1023">
        <v>2012</v>
      </c>
      <c r="D1023" t="s">
        <v>622</v>
      </c>
      <c r="E1023">
        <v>0.02</v>
      </c>
      <c r="F1023" t="s">
        <v>1267</v>
      </c>
      <c r="G1023">
        <v>2</v>
      </c>
      <c r="I1023" t="str">
        <f t="shared" si="31"/>
        <v>2ESAEthiopia2012QuantitiesL10</v>
      </c>
    </row>
    <row r="1024" spans="1:9" x14ac:dyDescent="0.25">
      <c r="A1024" t="s">
        <v>92</v>
      </c>
      <c r="B1024" t="s">
        <v>29</v>
      </c>
      <c r="C1024">
        <v>2012</v>
      </c>
      <c r="D1024" t="s">
        <v>622</v>
      </c>
      <c r="E1024">
        <v>2.5</v>
      </c>
      <c r="F1024" t="s">
        <v>965</v>
      </c>
      <c r="G1024">
        <v>2</v>
      </c>
      <c r="I1024" t="str">
        <f t="shared" si="31"/>
        <v>2ESAEthiopia2012QuantitiesF11</v>
      </c>
    </row>
    <row r="1025" spans="1:9" x14ac:dyDescent="0.25">
      <c r="A1025" t="s">
        <v>92</v>
      </c>
      <c r="B1025" t="s">
        <v>29</v>
      </c>
      <c r="C1025">
        <v>2012</v>
      </c>
      <c r="D1025" t="s">
        <v>622</v>
      </c>
      <c r="E1025">
        <v>2</v>
      </c>
      <c r="F1025" t="s">
        <v>1025</v>
      </c>
      <c r="G1025">
        <v>2</v>
      </c>
      <c r="I1025" t="str">
        <f t="shared" si="31"/>
        <v>2ESAEthiopia2012QuantitiesG11</v>
      </c>
    </row>
    <row r="1026" spans="1:9" x14ac:dyDescent="0.25">
      <c r="A1026" t="s">
        <v>92</v>
      </c>
      <c r="B1026" t="s">
        <v>29</v>
      </c>
      <c r="C1026">
        <v>2012</v>
      </c>
      <c r="D1026" t="s">
        <v>622</v>
      </c>
      <c r="E1026">
        <v>1.6</v>
      </c>
      <c r="F1026" t="s">
        <v>1026</v>
      </c>
      <c r="G1026">
        <v>2</v>
      </c>
      <c r="I1026" t="str">
        <f t="shared" si="31"/>
        <v>2ESAEthiopia2012QuantitiesH11</v>
      </c>
    </row>
    <row r="1027" spans="1:9" x14ac:dyDescent="0.25">
      <c r="A1027" t="s">
        <v>92</v>
      </c>
      <c r="B1027" t="s">
        <v>29</v>
      </c>
      <c r="C1027">
        <v>2012</v>
      </c>
      <c r="D1027" t="s">
        <v>622</v>
      </c>
      <c r="E1027">
        <v>1.2</v>
      </c>
      <c r="F1027" t="s">
        <v>1027</v>
      </c>
      <c r="G1027">
        <v>2</v>
      </c>
      <c r="I1027" t="str">
        <f t="shared" si="31"/>
        <v>2ESAEthiopia2012QuantitiesI11</v>
      </c>
    </row>
    <row r="1028" spans="1:9" x14ac:dyDescent="0.25">
      <c r="A1028" t="s">
        <v>92</v>
      </c>
      <c r="B1028" t="s">
        <v>29</v>
      </c>
      <c r="C1028">
        <v>2012</v>
      </c>
      <c r="D1028" t="s">
        <v>622</v>
      </c>
      <c r="E1028">
        <v>0.9</v>
      </c>
      <c r="F1028" t="s">
        <v>1204</v>
      </c>
      <c r="G1028">
        <v>2</v>
      </c>
      <c r="I1028" t="str">
        <f t="shared" si="31"/>
        <v>2ESAEthiopia2012QuantitiesJ11</v>
      </c>
    </row>
    <row r="1029" spans="1:9" x14ac:dyDescent="0.25">
      <c r="A1029" t="s">
        <v>92</v>
      </c>
      <c r="B1029" t="s">
        <v>29</v>
      </c>
      <c r="C1029">
        <v>2012</v>
      </c>
      <c r="D1029" t="s">
        <v>622</v>
      </c>
      <c r="E1029">
        <v>0.7</v>
      </c>
      <c r="F1029" t="s">
        <v>1278</v>
      </c>
      <c r="G1029">
        <v>2</v>
      </c>
      <c r="I1029" t="str">
        <f t="shared" si="31"/>
        <v>2ESAEthiopia2012QuantitiesK11</v>
      </c>
    </row>
    <row r="1030" spans="1:9" x14ac:dyDescent="0.25">
      <c r="A1030" t="s">
        <v>92</v>
      </c>
      <c r="B1030" t="s">
        <v>29</v>
      </c>
      <c r="C1030">
        <v>2012</v>
      </c>
      <c r="D1030" t="s">
        <v>622</v>
      </c>
      <c r="E1030">
        <v>0.5</v>
      </c>
      <c r="F1030" t="s">
        <v>1279</v>
      </c>
      <c r="G1030">
        <v>2</v>
      </c>
      <c r="I1030" t="str">
        <f t="shared" si="31"/>
        <v>2ESAEthiopia2012QuantitiesL11</v>
      </c>
    </row>
    <row r="1031" spans="1:9" x14ac:dyDescent="0.25">
      <c r="A1031" t="s">
        <v>92</v>
      </c>
      <c r="B1031" t="s">
        <v>29</v>
      </c>
      <c r="C1031">
        <v>2012</v>
      </c>
      <c r="D1031" t="s">
        <v>622</v>
      </c>
      <c r="E1031">
        <v>2.5000000000000001E-2</v>
      </c>
      <c r="F1031" t="s">
        <v>1013</v>
      </c>
      <c r="G1031">
        <v>2</v>
      </c>
      <c r="I1031" t="str">
        <f t="shared" si="31"/>
        <v>2ESAEthiopia2012QuantitiesF12</v>
      </c>
    </row>
    <row r="1032" spans="1:9" x14ac:dyDescent="0.25">
      <c r="A1032" t="s">
        <v>92</v>
      </c>
      <c r="B1032" t="s">
        <v>29</v>
      </c>
      <c r="C1032">
        <v>2012</v>
      </c>
      <c r="D1032" t="s">
        <v>622</v>
      </c>
      <c r="E1032">
        <v>0.02</v>
      </c>
      <c r="F1032" t="s">
        <v>1030</v>
      </c>
      <c r="G1032">
        <v>2</v>
      </c>
      <c r="I1032" t="str">
        <f t="shared" si="31"/>
        <v>2ESAEthiopia2012QuantitiesG12</v>
      </c>
    </row>
    <row r="1033" spans="1:9" x14ac:dyDescent="0.25">
      <c r="A1033" t="s">
        <v>92</v>
      </c>
      <c r="B1033" t="s">
        <v>29</v>
      </c>
      <c r="C1033">
        <v>2012</v>
      </c>
      <c r="D1033" t="s">
        <v>622</v>
      </c>
      <c r="E1033">
        <v>1.7000000000000001E-2</v>
      </c>
      <c r="F1033" t="s">
        <v>1031</v>
      </c>
      <c r="G1033">
        <v>2</v>
      </c>
      <c r="I1033" t="str">
        <f t="shared" si="31"/>
        <v>2ESAEthiopia2012QuantitiesH12</v>
      </c>
    </row>
    <row r="1034" spans="1:9" x14ac:dyDescent="0.25">
      <c r="A1034" t="s">
        <v>92</v>
      </c>
      <c r="B1034" t="s">
        <v>29</v>
      </c>
      <c r="C1034">
        <v>2012</v>
      </c>
      <c r="D1034" t="s">
        <v>622</v>
      </c>
      <c r="E1034">
        <v>1.4E-2</v>
      </c>
      <c r="F1034" t="s">
        <v>1032</v>
      </c>
      <c r="G1034">
        <v>2</v>
      </c>
      <c r="I1034" t="str">
        <f t="shared" si="31"/>
        <v>2ESAEthiopia2012QuantitiesI12</v>
      </c>
    </row>
    <row r="1035" spans="1:9" x14ac:dyDescent="0.25">
      <c r="A1035" t="s">
        <v>92</v>
      </c>
      <c r="B1035" t="s">
        <v>29</v>
      </c>
      <c r="C1035">
        <v>2012</v>
      </c>
      <c r="D1035" t="s">
        <v>622</v>
      </c>
      <c r="E1035">
        <v>8.9999999999999993E-3</v>
      </c>
      <c r="F1035" t="s">
        <v>1258</v>
      </c>
      <c r="G1035">
        <v>2</v>
      </c>
      <c r="I1035" t="str">
        <f t="shared" si="31"/>
        <v>2ESAEthiopia2012QuantitiesJ12</v>
      </c>
    </row>
    <row r="1036" spans="1:9" x14ac:dyDescent="0.25">
      <c r="A1036" t="s">
        <v>92</v>
      </c>
      <c r="B1036" t="s">
        <v>29</v>
      </c>
      <c r="C1036">
        <v>2012</v>
      </c>
      <c r="D1036" t="s">
        <v>622</v>
      </c>
      <c r="E1036">
        <v>6.0000000000000001E-3</v>
      </c>
      <c r="F1036" t="s">
        <v>1280</v>
      </c>
      <c r="G1036">
        <v>2</v>
      </c>
      <c r="I1036" t="str">
        <f t="shared" si="31"/>
        <v>2ESAEthiopia2012QuantitiesK12</v>
      </c>
    </row>
    <row r="1037" spans="1:9" x14ac:dyDescent="0.25">
      <c r="A1037" t="s">
        <v>92</v>
      </c>
      <c r="B1037" t="s">
        <v>29</v>
      </c>
      <c r="C1037">
        <v>2012</v>
      </c>
      <c r="D1037" t="s">
        <v>622</v>
      </c>
      <c r="E1037">
        <v>4.0000000000000001E-3</v>
      </c>
      <c r="F1037" t="s">
        <v>1281</v>
      </c>
      <c r="G1037">
        <v>2</v>
      </c>
      <c r="I1037" t="str">
        <f t="shared" si="31"/>
        <v>2ESAEthiopia2012QuantitiesL12</v>
      </c>
    </row>
    <row r="1038" spans="1:9" x14ac:dyDescent="0.25">
      <c r="A1038" t="s">
        <v>92</v>
      </c>
      <c r="B1038" t="s">
        <v>29</v>
      </c>
      <c r="C1038">
        <v>2012</v>
      </c>
      <c r="D1038" t="s">
        <v>622</v>
      </c>
      <c r="E1038">
        <v>0.8</v>
      </c>
      <c r="F1038" t="s">
        <v>1282</v>
      </c>
      <c r="G1038">
        <v>2</v>
      </c>
      <c r="I1038" t="str">
        <f t="shared" si="31"/>
        <v>2ESAEthiopia2012QuantitiesF13</v>
      </c>
    </row>
    <row r="1039" spans="1:9" x14ac:dyDescent="0.25">
      <c r="A1039" t="s">
        <v>92</v>
      </c>
      <c r="B1039" t="s">
        <v>29</v>
      </c>
      <c r="C1039">
        <v>2012</v>
      </c>
      <c r="D1039" t="s">
        <v>622</v>
      </c>
      <c r="E1039">
        <v>0.7</v>
      </c>
      <c r="F1039" t="s">
        <v>1283</v>
      </c>
      <c r="G1039">
        <v>2</v>
      </c>
      <c r="I1039" t="str">
        <f t="shared" si="31"/>
        <v>2ESAEthiopia2012QuantitiesG13</v>
      </c>
    </row>
    <row r="1040" spans="1:9" x14ac:dyDescent="0.25">
      <c r="A1040" t="s">
        <v>92</v>
      </c>
      <c r="B1040" t="s">
        <v>29</v>
      </c>
      <c r="C1040">
        <v>2012</v>
      </c>
      <c r="D1040" t="s">
        <v>622</v>
      </c>
      <c r="E1040">
        <v>0.5</v>
      </c>
      <c r="F1040" t="s">
        <v>1284</v>
      </c>
      <c r="G1040">
        <v>2</v>
      </c>
      <c r="I1040" t="str">
        <f t="shared" si="31"/>
        <v>2ESAEthiopia2012QuantitiesH13</v>
      </c>
    </row>
    <row r="1041" spans="1:9" x14ac:dyDescent="0.25">
      <c r="A1041" t="s">
        <v>92</v>
      </c>
      <c r="B1041" t="s">
        <v>29</v>
      </c>
      <c r="C1041">
        <v>2012</v>
      </c>
      <c r="D1041" t="s">
        <v>622</v>
      </c>
      <c r="E1041">
        <v>0.4</v>
      </c>
      <c r="F1041" t="s">
        <v>1285</v>
      </c>
      <c r="G1041">
        <v>2</v>
      </c>
      <c r="I1041" t="str">
        <f t="shared" si="31"/>
        <v>2ESAEthiopia2012QuantitiesI13</v>
      </c>
    </row>
    <row r="1042" spans="1:9" x14ac:dyDescent="0.25">
      <c r="A1042" t="s">
        <v>92</v>
      </c>
      <c r="B1042" t="s">
        <v>29</v>
      </c>
      <c r="C1042">
        <v>2012</v>
      </c>
      <c r="D1042" t="s">
        <v>622</v>
      </c>
      <c r="E1042">
        <v>0.3</v>
      </c>
      <c r="F1042" t="s">
        <v>1286</v>
      </c>
      <c r="G1042">
        <v>2</v>
      </c>
      <c r="I1042" t="str">
        <f t="shared" si="31"/>
        <v>2ESAEthiopia2012QuantitiesJ13</v>
      </c>
    </row>
    <row r="1043" spans="1:9" x14ac:dyDescent="0.25">
      <c r="A1043" t="s">
        <v>92</v>
      </c>
      <c r="B1043" t="s">
        <v>29</v>
      </c>
      <c r="C1043">
        <v>2012</v>
      </c>
      <c r="D1043" t="s">
        <v>622</v>
      </c>
      <c r="E1043">
        <v>0.25</v>
      </c>
      <c r="F1043" t="s">
        <v>1287</v>
      </c>
      <c r="G1043">
        <v>2</v>
      </c>
      <c r="I1043" t="str">
        <f t="shared" si="31"/>
        <v>2ESAEthiopia2012QuantitiesK13</v>
      </c>
    </row>
    <row r="1044" spans="1:9" x14ac:dyDescent="0.25">
      <c r="A1044" t="s">
        <v>92</v>
      </c>
      <c r="B1044" t="s">
        <v>29</v>
      </c>
      <c r="C1044">
        <v>2012</v>
      </c>
      <c r="D1044" t="s">
        <v>622</v>
      </c>
      <c r="E1044">
        <v>0.2</v>
      </c>
      <c r="F1044" t="s">
        <v>1288</v>
      </c>
      <c r="G1044">
        <v>2</v>
      </c>
      <c r="I1044" t="str">
        <f t="shared" si="31"/>
        <v>2ESAEthiopia2012QuantitiesL13</v>
      </c>
    </row>
    <row r="1045" spans="1:9" x14ac:dyDescent="0.25">
      <c r="A1045" t="s">
        <v>92</v>
      </c>
      <c r="B1045" t="s">
        <v>29</v>
      </c>
      <c r="C1045">
        <v>2012</v>
      </c>
      <c r="D1045" t="s">
        <v>622</v>
      </c>
      <c r="E1045">
        <v>0.7</v>
      </c>
      <c r="F1045" t="s">
        <v>1014</v>
      </c>
      <c r="G1045">
        <v>2</v>
      </c>
      <c r="I1045" t="str">
        <f t="shared" si="31"/>
        <v>2ESAEthiopia2012QuantitiesF21</v>
      </c>
    </row>
    <row r="1046" spans="1:9" x14ac:dyDescent="0.25">
      <c r="A1046" t="s">
        <v>92</v>
      </c>
      <c r="B1046" t="s">
        <v>29</v>
      </c>
      <c r="C1046">
        <v>2012</v>
      </c>
      <c r="D1046" t="s">
        <v>622</v>
      </c>
      <c r="E1046">
        <v>0.75</v>
      </c>
      <c r="F1046" t="s">
        <v>1240</v>
      </c>
      <c r="G1046">
        <v>2</v>
      </c>
      <c r="I1046" t="str">
        <f t="shared" si="31"/>
        <v>2ESAEthiopia2012QuantitiesG21</v>
      </c>
    </row>
    <row r="1047" spans="1:9" x14ac:dyDescent="0.25">
      <c r="A1047" t="s">
        <v>92</v>
      </c>
      <c r="B1047" t="s">
        <v>29</v>
      </c>
      <c r="C1047">
        <v>2012</v>
      </c>
      <c r="D1047" t="s">
        <v>622</v>
      </c>
      <c r="E1047">
        <v>0.8</v>
      </c>
      <c r="F1047" t="s">
        <v>1241</v>
      </c>
      <c r="G1047">
        <v>2</v>
      </c>
      <c r="I1047" t="str">
        <f t="shared" si="31"/>
        <v>2ESAEthiopia2012QuantitiesH21</v>
      </c>
    </row>
    <row r="1048" spans="1:9" x14ac:dyDescent="0.25">
      <c r="A1048" t="s">
        <v>92</v>
      </c>
      <c r="B1048" t="s">
        <v>29</v>
      </c>
      <c r="C1048">
        <v>2012</v>
      </c>
      <c r="D1048" t="s">
        <v>622</v>
      </c>
      <c r="E1048">
        <v>0.85</v>
      </c>
      <c r="F1048" t="s">
        <v>1242</v>
      </c>
      <c r="G1048">
        <v>2</v>
      </c>
      <c r="I1048" t="str">
        <f t="shared" ref="I1048:I1065" si="32">G1048&amp;A1048&amp;B1048&amp;C1048&amp;D1048&amp;F1048</f>
        <v>2ESAEthiopia2012QuantitiesI21</v>
      </c>
    </row>
    <row r="1049" spans="1:9" x14ac:dyDescent="0.25">
      <c r="A1049" t="s">
        <v>92</v>
      </c>
      <c r="B1049" t="s">
        <v>29</v>
      </c>
      <c r="C1049">
        <v>2012</v>
      </c>
      <c r="D1049" t="s">
        <v>622</v>
      </c>
      <c r="E1049">
        <v>0.9</v>
      </c>
      <c r="F1049" t="s">
        <v>1243</v>
      </c>
      <c r="G1049">
        <v>2</v>
      </c>
      <c r="I1049" t="str">
        <f t="shared" si="32"/>
        <v>2ESAEthiopia2012QuantitiesJ21</v>
      </c>
    </row>
    <row r="1050" spans="1:9" x14ac:dyDescent="0.25">
      <c r="A1050" t="s">
        <v>92</v>
      </c>
      <c r="B1050" t="s">
        <v>29</v>
      </c>
      <c r="C1050">
        <v>2012</v>
      </c>
      <c r="D1050" t="s">
        <v>622</v>
      </c>
      <c r="E1050">
        <v>0.95</v>
      </c>
      <c r="F1050" t="s">
        <v>1268</v>
      </c>
      <c r="G1050">
        <v>2</v>
      </c>
      <c r="I1050" t="str">
        <f t="shared" si="32"/>
        <v>2ESAEthiopia2012QuantitiesK21</v>
      </c>
    </row>
    <row r="1051" spans="1:9" x14ac:dyDescent="0.25">
      <c r="A1051" t="s">
        <v>92</v>
      </c>
      <c r="B1051" t="s">
        <v>29</v>
      </c>
      <c r="C1051">
        <v>2012</v>
      </c>
      <c r="D1051" t="s">
        <v>622</v>
      </c>
      <c r="E1051">
        <v>1</v>
      </c>
      <c r="F1051" t="s">
        <v>1269</v>
      </c>
      <c r="G1051">
        <v>2</v>
      </c>
      <c r="I1051" t="str">
        <f t="shared" si="32"/>
        <v>2ESAEthiopia2012QuantitiesL21</v>
      </c>
    </row>
    <row r="1052" spans="1:9" x14ac:dyDescent="0.25">
      <c r="A1052" t="s">
        <v>92</v>
      </c>
      <c r="B1052" t="s">
        <v>29</v>
      </c>
      <c r="C1052">
        <v>2012</v>
      </c>
      <c r="D1052" t="s">
        <v>622</v>
      </c>
      <c r="E1052">
        <v>0.70499999999999996</v>
      </c>
      <c r="F1052" t="s">
        <v>984</v>
      </c>
      <c r="G1052">
        <v>2</v>
      </c>
      <c r="I1052" t="str">
        <f t="shared" si="32"/>
        <v>2ESAEthiopia2012QuantitiesF39</v>
      </c>
    </row>
    <row r="1053" spans="1:9" x14ac:dyDescent="0.25">
      <c r="A1053" t="s">
        <v>92</v>
      </c>
      <c r="B1053" t="s">
        <v>29</v>
      </c>
      <c r="C1053">
        <v>2012</v>
      </c>
      <c r="D1053" t="s">
        <v>622</v>
      </c>
      <c r="E1053">
        <v>0.2</v>
      </c>
      <c r="F1053" t="s">
        <v>985</v>
      </c>
      <c r="G1053">
        <v>2</v>
      </c>
      <c r="I1053" t="str">
        <f t="shared" si="32"/>
        <v>2ESAEthiopia2012QuantitiesG39</v>
      </c>
    </row>
    <row r="1054" spans="1:9" x14ac:dyDescent="0.25">
      <c r="A1054" t="s">
        <v>92</v>
      </c>
      <c r="B1054" t="s">
        <v>29</v>
      </c>
      <c r="C1054">
        <v>2012</v>
      </c>
      <c r="D1054" t="s">
        <v>622</v>
      </c>
      <c r="E1054">
        <v>0.45</v>
      </c>
      <c r="F1054" t="s">
        <v>986</v>
      </c>
      <c r="G1054">
        <v>2</v>
      </c>
      <c r="I1054" t="str">
        <f t="shared" si="32"/>
        <v>2ESAEthiopia2012QuantitiesH39</v>
      </c>
    </row>
    <row r="1055" spans="1:9" x14ac:dyDescent="0.25">
      <c r="A1055" t="s">
        <v>92</v>
      </c>
      <c r="B1055" t="s">
        <v>29</v>
      </c>
      <c r="C1055">
        <v>2012</v>
      </c>
      <c r="D1055" t="s">
        <v>622</v>
      </c>
      <c r="E1055">
        <v>0.7</v>
      </c>
      <c r="F1055" t="s">
        <v>1057</v>
      </c>
      <c r="G1055">
        <v>2</v>
      </c>
      <c r="I1055" t="str">
        <f t="shared" si="32"/>
        <v>2ESAEthiopia2012QuantitiesI39</v>
      </c>
    </row>
    <row r="1056" spans="1:9" x14ac:dyDescent="0.25">
      <c r="A1056" t="s">
        <v>92</v>
      </c>
      <c r="B1056" t="s">
        <v>29</v>
      </c>
      <c r="C1056">
        <v>2012</v>
      </c>
      <c r="D1056" t="s">
        <v>622</v>
      </c>
      <c r="E1056">
        <v>0.2</v>
      </c>
      <c r="F1056" t="s">
        <v>1058</v>
      </c>
      <c r="G1056">
        <v>2</v>
      </c>
      <c r="I1056" t="str">
        <f t="shared" si="32"/>
        <v>2ESAEthiopia2012QuantitiesJ39</v>
      </c>
    </row>
    <row r="1057" spans="1:9" x14ac:dyDescent="0.25">
      <c r="A1057" t="s">
        <v>92</v>
      </c>
      <c r="B1057" t="s">
        <v>29</v>
      </c>
      <c r="C1057">
        <v>2012</v>
      </c>
      <c r="D1057" t="s">
        <v>622</v>
      </c>
      <c r="E1057">
        <v>0.45</v>
      </c>
      <c r="F1057" t="s">
        <v>1059</v>
      </c>
      <c r="G1057">
        <v>2</v>
      </c>
      <c r="I1057" t="str">
        <f t="shared" si="32"/>
        <v>2ESAEthiopia2012QuantitiesK39</v>
      </c>
    </row>
    <row r="1058" spans="1:9" x14ac:dyDescent="0.25">
      <c r="A1058" t="s">
        <v>92</v>
      </c>
      <c r="B1058" t="s">
        <v>29</v>
      </c>
      <c r="C1058">
        <v>2012</v>
      </c>
      <c r="D1058" t="s">
        <v>622</v>
      </c>
      <c r="E1058">
        <v>0.6</v>
      </c>
      <c r="F1058" t="s">
        <v>1270</v>
      </c>
      <c r="G1058">
        <v>2</v>
      </c>
      <c r="I1058" t="str">
        <f t="shared" si="32"/>
        <v>2ESAEthiopia2012QuantitiesL39</v>
      </c>
    </row>
    <row r="1059" spans="1:9" x14ac:dyDescent="0.25">
      <c r="A1059" t="s">
        <v>92</v>
      </c>
      <c r="B1059" t="s">
        <v>29</v>
      </c>
      <c r="C1059">
        <v>2012</v>
      </c>
      <c r="D1059" t="s">
        <v>622</v>
      </c>
      <c r="E1059">
        <v>9.8000000000000007</v>
      </c>
      <c r="F1059" t="s">
        <v>1022</v>
      </c>
      <c r="G1059">
        <v>2</v>
      </c>
      <c r="I1059" t="str">
        <f t="shared" si="32"/>
        <v>2ESAEthiopia2012QuantitiesF58</v>
      </c>
    </row>
    <row r="1060" spans="1:9" x14ac:dyDescent="0.25">
      <c r="A1060" t="s">
        <v>92</v>
      </c>
      <c r="B1060" t="s">
        <v>29</v>
      </c>
      <c r="C1060">
        <v>2012</v>
      </c>
      <c r="D1060" t="s">
        <v>622</v>
      </c>
      <c r="E1060">
        <v>8.5</v>
      </c>
      <c r="F1060" t="s">
        <v>1023</v>
      </c>
      <c r="G1060">
        <v>2</v>
      </c>
      <c r="I1060" t="str">
        <f t="shared" si="32"/>
        <v>2ESAEthiopia2012QuantitiesG58</v>
      </c>
    </row>
    <row r="1061" spans="1:9" x14ac:dyDescent="0.25">
      <c r="A1061" t="s">
        <v>92</v>
      </c>
      <c r="B1061" t="s">
        <v>29</v>
      </c>
      <c r="C1061">
        <v>2012</v>
      </c>
      <c r="D1061" t="s">
        <v>622</v>
      </c>
      <c r="E1061">
        <v>8</v>
      </c>
      <c r="F1061" t="s">
        <v>1024</v>
      </c>
      <c r="G1061">
        <v>2</v>
      </c>
      <c r="I1061" t="str">
        <f t="shared" si="32"/>
        <v>2ESAEthiopia2012QuantitiesH58</v>
      </c>
    </row>
    <row r="1062" spans="1:9" x14ac:dyDescent="0.25">
      <c r="A1062" t="s">
        <v>92</v>
      </c>
      <c r="B1062" t="s">
        <v>29</v>
      </c>
      <c r="C1062">
        <v>2012</v>
      </c>
      <c r="D1062" t="s">
        <v>622</v>
      </c>
      <c r="E1062">
        <v>7.5</v>
      </c>
      <c r="F1062" t="s">
        <v>1071</v>
      </c>
      <c r="G1062">
        <v>2</v>
      </c>
      <c r="I1062" t="str">
        <f t="shared" si="32"/>
        <v>2ESAEthiopia2012QuantitiesI58</v>
      </c>
    </row>
    <row r="1063" spans="1:9" x14ac:dyDescent="0.25">
      <c r="A1063" t="s">
        <v>92</v>
      </c>
      <c r="B1063" t="s">
        <v>29</v>
      </c>
      <c r="C1063">
        <v>2012</v>
      </c>
      <c r="D1063" t="s">
        <v>622</v>
      </c>
      <c r="E1063">
        <v>7</v>
      </c>
      <c r="F1063" t="s">
        <v>1072</v>
      </c>
      <c r="G1063">
        <v>2</v>
      </c>
      <c r="I1063" t="str">
        <f t="shared" si="32"/>
        <v>2ESAEthiopia2012QuantitiesJ58</v>
      </c>
    </row>
    <row r="1064" spans="1:9" x14ac:dyDescent="0.25">
      <c r="A1064" t="s">
        <v>92</v>
      </c>
      <c r="B1064" t="s">
        <v>29</v>
      </c>
      <c r="C1064">
        <v>2012</v>
      </c>
      <c r="D1064" t="s">
        <v>622</v>
      </c>
      <c r="E1064">
        <v>6.7</v>
      </c>
      <c r="F1064" t="s">
        <v>1073</v>
      </c>
      <c r="G1064">
        <v>2</v>
      </c>
      <c r="I1064" t="str">
        <f t="shared" si="32"/>
        <v>2ESAEthiopia2012QuantitiesK58</v>
      </c>
    </row>
    <row r="1065" spans="1:9" x14ac:dyDescent="0.25">
      <c r="A1065" t="s">
        <v>92</v>
      </c>
      <c r="B1065" t="s">
        <v>29</v>
      </c>
      <c r="C1065">
        <v>2012</v>
      </c>
      <c r="D1065" t="s">
        <v>622</v>
      </c>
      <c r="E1065">
        <v>6</v>
      </c>
      <c r="F1065" t="s">
        <v>1272</v>
      </c>
      <c r="G1065">
        <v>2</v>
      </c>
      <c r="I1065" t="str">
        <f t="shared" si="32"/>
        <v>2ESAEthiopia2012QuantitiesL58</v>
      </c>
    </row>
    <row r="1066" spans="1:9" x14ac:dyDescent="0.25">
      <c r="A1066" t="s">
        <v>92</v>
      </c>
      <c r="B1066" t="s">
        <v>42</v>
      </c>
      <c r="C1066">
        <v>2012</v>
      </c>
      <c r="D1066" t="s">
        <v>622</v>
      </c>
      <c r="F1066" t="s">
        <v>984</v>
      </c>
      <c r="G1066">
        <v>2</v>
      </c>
      <c r="I1066" t="str">
        <f t="shared" ref="I1066:I1101" si="33">G1066&amp;A1066&amp;B1066&amp;C1066&amp;D1066&amp;F1066</f>
        <v>2ESAZambia2012QuantitiesF39</v>
      </c>
    </row>
    <row r="1067" spans="1:9" x14ac:dyDescent="0.25">
      <c r="A1067" t="s">
        <v>92</v>
      </c>
      <c r="B1067" t="s">
        <v>42</v>
      </c>
      <c r="C1067">
        <v>2012</v>
      </c>
      <c r="D1067" t="s">
        <v>622</v>
      </c>
      <c r="F1067" t="s">
        <v>985</v>
      </c>
      <c r="G1067">
        <v>2</v>
      </c>
      <c r="I1067" t="str">
        <f t="shared" si="33"/>
        <v>2ESAZambia2012QuantitiesG39</v>
      </c>
    </row>
    <row r="1068" spans="1:9" x14ac:dyDescent="0.25">
      <c r="A1068" t="s">
        <v>92</v>
      </c>
      <c r="B1068" t="s">
        <v>42</v>
      </c>
      <c r="C1068">
        <v>2012</v>
      </c>
      <c r="D1068" t="s">
        <v>622</v>
      </c>
      <c r="F1068" t="s">
        <v>986</v>
      </c>
      <c r="G1068">
        <v>2</v>
      </c>
      <c r="I1068" t="str">
        <f t="shared" si="33"/>
        <v>2ESAZambia2012QuantitiesH39</v>
      </c>
    </row>
    <row r="1069" spans="1:9" x14ac:dyDescent="0.25">
      <c r="A1069" t="s">
        <v>92</v>
      </c>
      <c r="B1069" t="s">
        <v>42</v>
      </c>
      <c r="C1069">
        <v>2012</v>
      </c>
      <c r="D1069" t="s">
        <v>622</v>
      </c>
      <c r="E1069">
        <v>3</v>
      </c>
      <c r="F1069" t="s">
        <v>1074</v>
      </c>
      <c r="G1069">
        <v>2</v>
      </c>
      <c r="I1069" t="str">
        <f t="shared" si="33"/>
        <v>2ESAZambia2012QuantitiesF66</v>
      </c>
    </row>
    <row r="1070" spans="1:9" x14ac:dyDescent="0.25">
      <c r="A1070" t="s">
        <v>92</v>
      </c>
      <c r="B1070" t="s">
        <v>42</v>
      </c>
      <c r="C1070">
        <v>2012</v>
      </c>
      <c r="D1070" t="s">
        <v>622</v>
      </c>
      <c r="E1070">
        <v>3</v>
      </c>
      <c r="F1070" t="s">
        <v>1075</v>
      </c>
      <c r="G1070">
        <v>2</v>
      </c>
      <c r="I1070" t="str">
        <f t="shared" si="33"/>
        <v>2ESAZambia2012QuantitiesG66</v>
      </c>
    </row>
    <row r="1071" spans="1:9" x14ac:dyDescent="0.25">
      <c r="A1071" t="s">
        <v>92</v>
      </c>
      <c r="B1071" t="s">
        <v>42</v>
      </c>
      <c r="C1071">
        <v>2012</v>
      </c>
      <c r="D1071" t="s">
        <v>622</v>
      </c>
      <c r="E1071">
        <v>3</v>
      </c>
      <c r="F1071" t="s">
        <v>1076</v>
      </c>
      <c r="G1071">
        <v>2</v>
      </c>
      <c r="I1071" t="str">
        <f t="shared" si="33"/>
        <v>2ESAZambia2012QuantitiesH66</v>
      </c>
    </row>
    <row r="1072" spans="1:9" x14ac:dyDescent="0.25">
      <c r="A1072" t="s">
        <v>92</v>
      </c>
      <c r="B1072" t="s">
        <v>42</v>
      </c>
      <c r="C1072">
        <v>2012</v>
      </c>
      <c r="D1072" t="s">
        <v>622</v>
      </c>
      <c r="E1072">
        <v>3</v>
      </c>
      <c r="F1072" t="s">
        <v>1086</v>
      </c>
      <c r="G1072">
        <v>2</v>
      </c>
      <c r="I1072" t="str">
        <f t="shared" si="33"/>
        <v>2ESAZambia2012QuantitiesF76</v>
      </c>
    </row>
    <row r="1073" spans="1:9" x14ac:dyDescent="0.25">
      <c r="A1073" t="s">
        <v>92</v>
      </c>
      <c r="B1073" t="s">
        <v>42</v>
      </c>
      <c r="C1073">
        <v>2012</v>
      </c>
      <c r="D1073" t="s">
        <v>622</v>
      </c>
      <c r="E1073">
        <v>3</v>
      </c>
      <c r="F1073" t="s">
        <v>1087</v>
      </c>
      <c r="G1073">
        <v>2</v>
      </c>
      <c r="I1073" t="str">
        <f t="shared" si="33"/>
        <v>2ESAZambia2012QuantitiesG76</v>
      </c>
    </row>
    <row r="1074" spans="1:9" x14ac:dyDescent="0.25">
      <c r="A1074" t="s">
        <v>92</v>
      </c>
      <c r="B1074" t="s">
        <v>42</v>
      </c>
      <c r="C1074">
        <v>2012</v>
      </c>
      <c r="D1074" t="s">
        <v>622</v>
      </c>
      <c r="E1074">
        <v>3</v>
      </c>
      <c r="F1074" t="s">
        <v>1088</v>
      </c>
      <c r="G1074">
        <v>2</v>
      </c>
      <c r="I1074" t="str">
        <f t="shared" si="33"/>
        <v>2ESAZambia2012QuantitiesH76</v>
      </c>
    </row>
    <row r="1075" spans="1:9" x14ac:dyDescent="0.25">
      <c r="A1075" t="s">
        <v>92</v>
      </c>
      <c r="B1075" t="s">
        <v>42</v>
      </c>
      <c r="C1075">
        <v>2012</v>
      </c>
      <c r="D1075" t="s">
        <v>622</v>
      </c>
      <c r="F1075" t="s">
        <v>1291</v>
      </c>
      <c r="G1075">
        <v>2</v>
      </c>
      <c r="I1075" t="str">
        <f t="shared" si="33"/>
        <v>2ESAZambia2012QuantitiesF84</v>
      </c>
    </row>
    <row r="1076" spans="1:9" x14ac:dyDescent="0.25">
      <c r="A1076" t="s">
        <v>92</v>
      </c>
      <c r="B1076" t="s">
        <v>42</v>
      </c>
      <c r="C1076">
        <v>2012</v>
      </c>
      <c r="D1076" t="s">
        <v>622</v>
      </c>
      <c r="F1076" t="s">
        <v>1292</v>
      </c>
      <c r="G1076">
        <v>2</v>
      </c>
      <c r="I1076" t="str">
        <f t="shared" si="33"/>
        <v>2ESAZambia2012QuantitiesG84</v>
      </c>
    </row>
    <row r="1077" spans="1:9" x14ac:dyDescent="0.25">
      <c r="A1077" t="s">
        <v>92</v>
      </c>
      <c r="B1077" t="s">
        <v>42</v>
      </c>
      <c r="C1077">
        <v>2012</v>
      </c>
      <c r="D1077" t="s">
        <v>622</v>
      </c>
      <c r="F1077" t="s">
        <v>1293</v>
      </c>
      <c r="G1077">
        <v>2</v>
      </c>
      <c r="I1077" t="str">
        <f t="shared" si="33"/>
        <v>2ESAZambia2012QuantitiesH84</v>
      </c>
    </row>
    <row r="1078" spans="1:9" x14ac:dyDescent="0.25">
      <c r="A1078" t="s">
        <v>92</v>
      </c>
      <c r="B1078" t="s">
        <v>42</v>
      </c>
      <c r="C1078">
        <v>2012</v>
      </c>
      <c r="D1078" t="s">
        <v>622</v>
      </c>
      <c r="F1078" t="s">
        <v>1294</v>
      </c>
      <c r="G1078">
        <v>2</v>
      </c>
      <c r="I1078" t="str">
        <f t="shared" si="33"/>
        <v>2ESAZambia2012QuantitiesF107</v>
      </c>
    </row>
    <row r="1079" spans="1:9" x14ac:dyDescent="0.25">
      <c r="A1079" t="s">
        <v>92</v>
      </c>
      <c r="B1079" t="s">
        <v>42</v>
      </c>
      <c r="C1079">
        <v>2012</v>
      </c>
      <c r="D1079" t="s">
        <v>622</v>
      </c>
      <c r="F1079" t="s">
        <v>1295</v>
      </c>
      <c r="G1079">
        <v>2</v>
      </c>
      <c r="I1079" t="str">
        <f t="shared" si="33"/>
        <v>2ESAZambia2012QuantitiesG107</v>
      </c>
    </row>
    <row r="1080" spans="1:9" x14ac:dyDescent="0.25">
      <c r="A1080" t="s">
        <v>92</v>
      </c>
      <c r="B1080" t="s">
        <v>42</v>
      </c>
      <c r="C1080">
        <v>2012</v>
      </c>
      <c r="D1080" t="s">
        <v>622</v>
      </c>
      <c r="F1080" t="s">
        <v>1296</v>
      </c>
      <c r="G1080">
        <v>2</v>
      </c>
      <c r="I1080" t="str">
        <f t="shared" si="33"/>
        <v>2ESAZambia2012QuantitiesH107</v>
      </c>
    </row>
    <row r="1081" spans="1:9" x14ac:dyDescent="0.25">
      <c r="A1081" t="s">
        <v>92</v>
      </c>
      <c r="B1081" t="s">
        <v>42</v>
      </c>
      <c r="C1081">
        <v>2012</v>
      </c>
      <c r="D1081" t="s">
        <v>621</v>
      </c>
      <c r="E1081">
        <v>7958392</v>
      </c>
      <c r="F1081" t="s">
        <v>1033</v>
      </c>
      <c r="G1081">
        <v>2</v>
      </c>
      <c r="I1081" t="str">
        <f t="shared" si="33"/>
        <v>2ESAZambia2012OutputsD25</v>
      </c>
    </row>
    <row r="1082" spans="1:9" x14ac:dyDescent="0.25">
      <c r="A1082" t="s">
        <v>92</v>
      </c>
      <c r="B1082" t="s">
        <v>42</v>
      </c>
      <c r="C1082">
        <v>2012</v>
      </c>
      <c r="D1082" t="s">
        <v>621</v>
      </c>
      <c r="E1082">
        <v>7171222</v>
      </c>
      <c r="F1082" t="s">
        <v>1034</v>
      </c>
      <c r="G1082">
        <v>2</v>
      </c>
      <c r="I1082" t="str">
        <f t="shared" si="33"/>
        <v>2ESAZambia2012OutputsE25</v>
      </c>
    </row>
    <row r="1083" spans="1:9" x14ac:dyDescent="0.25">
      <c r="A1083" t="s">
        <v>92</v>
      </c>
      <c r="B1083" t="s">
        <v>42</v>
      </c>
      <c r="C1083">
        <v>2012</v>
      </c>
      <c r="D1083" t="s">
        <v>621</v>
      </c>
      <c r="E1083">
        <v>6052461</v>
      </c>
      <c r="F1083" t="s">
        <v>1016</v>
      </c>
      <c r="G1083">
        <v>2</v>
      </c>
      <c r="I1083" t="str">
        <f t="shared" si="33"/>
        <v>2ESAZambia2012OutputsF25</v>
      </c>
    </row>
    <row r="1084" spans="1:9" x14ac:dyDescent="0.25">
      <c r="A1084" t="s">
        <v>92</v>
      </c>
      <c r="B1084" t="s">
        <v>42</v>
      </c>
      <c r="C1084">
        <v>2012</v>
      </c>
      <c r="D1084" t="s">
        <v>621</v>
      </c>
      <c r="E1084">
        <v>3400000</v>
      </c>
      <c r="F1084" t="s">
        <v>1035</v>
      </c>
      <c r="G1084">
        <v>2</v>
      </c>
      <c r="I1084" t="str">
        <f t="shared" si="33"/>
        <v>2ESAZambia2012OutputsD75</v>
      </c>
    </row>
    <row r="1085" spans="1:9" x14ac:dyDescent="0.25">
      <c r="A1085" t="s">
        <v>92</v>
      </c>
      <c r="B1085" t="s">
        <v>42</v>
      </c>
      <c r="C1085">
        <v>2012</v>
      </c>
      <c r="D1085" t="s">
        <v>621</v>
      </c>
      <c r="E1085">
        <v>4000000</v>
      </c>
      <c r="F1085" t="s">
        <v>1036</v>
      </c>
      <c r="G1085">
        <v>2</v>
      </c>
      <c r="I1085" t="str">
        <f t="shared" si="33"/>
        <v>2ESAZambia2012OutputsE75</v>
      </c>
    </row>
    <row r="1086" spans="1:9" x14ac:dyDescent="0.25">
      <c r="A1086" t="s">
        <v>92</v>
      </c>
      <c r="B1086" t="s">
        <v>42</v>
      </c>
      <c r="C1086">
        <v>2012</v>
      </c>
      <c r="D1086" t="s">
        <v>621</v>
      </c>
      <c r="E1086">
        <v>4100000</v>
      </c>
      <c r="F1086" t="s">
        <v>1037</v>
      </c>
      <c r="G1086">
        <v>2</v>
      </c>
      <c r="I1086" t="str">
        <f t="shared" si="33"/>
        <v>2ESAZambia2012OutputsF75</v>
      </c>
    </row>
    <row r="1087" spans="1:9" x14ac:dyDescent="0.25">
      <c r="A1087" t="s">
        <v>92</v>
      </c>
      <c r="B1087" t="s">
        <v>42</v>
      </c>
      <c r="C1087">
        <v>2012</v>
      </c>
      <c r="D1087" t="s">
        <v>621</v>
      </c>
      <c r="E1087">
        <v>900000</v>
      </c>
      <c r="F1087" t="s">
        <v>1156</v>
      </c>
      <c r="G1087">
        <v>2</v>
      </c>
      <c r="I1087" t="str">
        <f t="shared" si="33"/>
        <v>2ESAZambia2012OutputsD76</v>
      </c>
    </row>
    <row r="1088" spans="1:9" x14ac:dyDescent="0.25">
      <c r="A1088" t="s">
        <v>92</v>
      </c>
      <c r="B1088" t="s">
        <v>42</v>
      </c>
      <c r="C1088">
        <v>2012</v>
      </c>
      <c r="D1088" t="s">
        <v>621</v>
      </c>
      <c r="E1088">
        <v>1000000</v>
      </c>
      <c r="F1088" t="s">
        <v>1157</v>
      </c>
      <c r="G1088">
        <v>2</v>
      </c>
      <c r="I1088" t="str">
        <f t="shared" si="33"/>
        <v>2ESAZambia2012OutputsE76</v>
      </c>
    </row>
    <row r="1089" spans="1:9" x14ac:dyDescent="0.25">
      <c r="A1089" t="s">
        <v>92</v>
      </c>
      <c r="B1089" t="s">
        <v>42</v>
      </c>
      <c r="C1089">
        <v>2012</v>
      </c>
      <c r="D1089" t="s">
        <v>621</v>
      </c>
      <c r="E1089">
        <v>1200000</v>
      </c>
      <c r="F1089" t="s">
        <v>1086</v>
      </c>
      <c r="G1089">
        <v>2</v>
      </c>
      <c r="I1089" t="str">
        <f t="shared" si="33"/>
        <v>2ESAZambia2012OutputsF76</v>
      </c>
    </row>
    <row r="1090" spans="1:9" x14ac:dyDescent="0.25">
      <c r="A1090" t="s">
        <v>92</v>
      </c>
      <c r="B1090" t="s">
        <v>42</v>
      </c>
      <c r="C1090">
        <v>2012</v>
      </c>
      <c r="D1090" t="s">
        <v>621</v>
      </c>
      <c r="E1090">
        <v>630000</v>
      </c>
      <c r="F1090" t="s">
        <v>1158</v>
      </c>
      <c r="G1090">
        <v>2</v>
      </c>
      <c r="I1090" t="str">
        <f t="shared" si="33"/>
        <v>2ESAZambia2012OutputsD77</v>
      </c>
    </row>
    <row r="1091" spans="1:9" x14ac:dyDescent="0.25">
      <c r="A1091" t="s">
        <v>92</v>
      </c>
      <c r="B1091" t="s">
        <v>42</v>
      </c>
      <c r="C1091">
        <v>2012</v>
      </c>
      <c r="D1091" t="s">
        <v>621</v>
      </c>
      <c r="E1091">
        <v>700000</v>
      </c>
      <c r="F1091" t="s">
        <v>1159</v>
      </c>
      <c r="G1091">
        <v>2</v>
      </c>
      <c r="I1091" t="str">
        <f t="shared" si="33"/>
        <v>2ESAZambia2012OutputsE77</v>
      </c>
    </row>
    <row r="1092" spans="1:9" x14ac:dyDescent="0.25">
      <c r="A1092" t="s">
        <v>92</v>
      </c>
      <c r="B1092" t="s">
        <v>42</v>
      </c>
      <c r="C1092">
        <v>2012</v>
      </c>
      <c r="D1092" t="s">
        <v>621</v>
      </c>
      <c r="E1092">
        <v>880000</v>
      </c>
      <c r="F1092" t="s">
        <v>1160</v>
      </c>
      <c r="G1092">
        <v>2</v>
      </c>
      <c r="I1092" t="str">
        <f t="shared" si="33"/>
        <v>2ESAZambia2012OutputsF77</v>
      </c>
    </row>
    <row r="1093" spans="1:9" x14ac:dyDescent="0.25">
      <c r="A1093" t="s">
        <v>92</v>
      </c>
      <c r="B1093" t="s">
        <v>42</v>
      </c>
      <c r="C1093">
        <v>2012</v>
      </c>
      <c r="D1093" t="s">
        <v>621</v>
      </c>
      <c r="E1093">
        <v>18900000</v>
      </c>
      <c r="F1093" t="s">
        <v>1038</v>
      </c>
      <c r="G1093">
        <v>2</v>
      </c>
      <c r="I1093" t="str">
        <f t="shared" si="33"/>
        <v>2ESAZambia2012OutputsD89</v>
      </c>
    </row>
    <row r="1094" spans="1:9" x14ac:dyDescent="0.25">
      <c r="A1094" t="s">
        <v>92</v>
      </c>
      <c r="B1094" t="s">
        <v>42</v>
      </c>
      <c r="C1094">
        <v>2012</v>
      </c>
      <c r="D1094" t="s">
        <v>621</v>
      </c>
      <c r="E1094">
        <v>19000500</v>
      </c>
      <c r="F1094" t="s">
        <v>1039</v>
      </c>
      <c r="G1094">
        <v>2</v>
      </c>
      <c r="I1094" t="str">
        <f t="shared" si="33"/>
        <v>2ESAZambia2012OutputsE89</v>
      </c>
    </row>
    <row r="1095" spans="1:9" x14ac:dyDescent="0.25">
      <c r="A1095" t="s">
        <v>92</v>
      </c>
      <c r="B1095" t="s">
        <v>42</v>
      </c>
      <c r="C1095">
        <v>2012</v>
      </c>
      <c r="D1095" t="s">
        <v>621</v>
      </c>
      <c r="E1095">
        <v>20000200</v>
      </c>
      <c r="F1095" t="s">
        <v>1040</v>
      </c>
      <c r="G1095">
        <v>2</v>
      </c>
      <c r="I1095" t="str">
        <f t="shared" si="33"/>
        <v>2ESAZambia2012OutputsF89</v>
      </c>
    </row>
    <row r="1096" spans="1:9" x14ac:dyDescent="0.25">
      <c r="A1096" t="s">
        <v>92</v>
      </c>
      <c r="B1096" t="s">
        <v>42</v>
      </c>
      <c r="C1096">
        <v>2012</v>
      </c>
      <c r="D1096" t="s">
        <v>621</v>
      </c>
      <c r="E1096">
        <v>3500000</v>
      </c>
      <c r="F1096" t="s">
        <v>1179</v>
      </c>
      <c r="G1096">
        <v>2</v>
      </c>
      <c r="I1096" t="str">
        <f t="shared" si="33"/>
        <v>2ESAZambia2012OutputsD90</v>
      </c>
    </row>
    <row r="1097" spans="1:9" x14ac:dyDescent="0.25">
      <c r="A1097" t="s">
        <v>92</v>
      </c>
      <c r="B1097" t="s">
        <v>42</v>
      </c>
      <c r="C1097">
        <v>2012</v>
      </c>
      <c r="D1097" t="s">
        <v>621</v>
      </c>
      <c r="E1097">
        <v>4500000</v>
      </c>
      <c r="F1097" t="s">
        <v>1180</v>
      </c>
      <c r="G1097">
        <v>2</v>
      </c>
      <c r="I1097" t="str">
        <f t="shared" si="33"/>
        <v>2ESAZambia2012OutputsE90</v>
      </c>
    </row>
    <row r="1098" spans="1:9" x14ac:dyDescent="0.25">
      <c r="A1098" t="s">
        <v>92</v>
      </c>
      <c r="B1098" t="s">
        <v>42</v>
      </c>
      <c r="C1098">
        <v>2012</v>
      </c>
      <c r="D1098" t="s">
        <v>621</v>
      </c>
      <c r="E1098">
        <v>4800000</v>
      </c>
      <c r="F1098" t="s">
        <v>1181</v>
      </c>
      <c r="G1098">
        <v>2</v>
      </c>
      <c r="I1098" t="str">
        <f t="shared" si="33"/>
        <v>2ESAZambia2012OutputsF90</v>
      </c>
    </row>
    <row r="1099" spans="1:9" x14ac:dyDescent="0.25">
      <c r="A1099" t="s">
        <v>92</v>
      </c>
      <c r="B1099" t="s">
        <v>42</v>
      </c>
      <c r="C1099">
        <v>2012</v>
      </c>
      <c r="D1099" t="s">
        <v>621</v>
      </c>
      <c r="E1099">
        <v>3200000</v>
      </c>
      <c r="F1099" t="s">
        <v>1185</v>
      </c>
      <c r="G1099">
        <v>2</v>
      </c>
      <c r="I1099" t="str">
        <f t="shared" si="33"/>
        <v>2ESAZambia2012OutputsD91</v>
      </c>
    </row>
    <row r="1100" spans="1:9" x14ac:dyDescent="0.25">
      <c r="A1100" t="s">
        <v>92</v>
      </c>
      <c r="B1100" t="s">
        <v>42</v>
      </c>
      <c r="C1100">
        <v>2012</v>
      </c>
      <c r="D1100" t="s">
        <v>621</v>
      </c>
      <c r="E1100">
        <v>3500000</v>
      </c>
      <c r="F1100" t="s">
        <v>1186</v>
      </c>
      <c r="G1100">
        <v>2</v>
      </c>
      <c r="I1100" t="str">
        <f t="shared" si="33"/>
        <v>2ESAZambia2012OutputsE91</v>
      </c>
    </row>
    <row r="1101" spans="1:9" x14ac:dyDescent="0.25">
      <c r="A1101" t="s">
        <v>92</v>
      </c>
      <c r="B1101" t="s">
        <v>42</v>
      </c>
      <c r="C1101">
        <v>2012</v>
      </c>
      <c r="D1101" t="s">
        <v>621</v>
      </c>
      <c r="E1101">
        <v>4200000</v>
      </c>
      <c r="F1101" t="s">
        <v>1187</v>
      </c>
      <c r="G1101">
        <v>2</v>
      </c>
      <c r="I1101" t="str">
        <f t="shared" si="33"/>
        <v>2ESAZambia2012OutputsF91</v>
      </c>
    </row>
    <row r="1102" spans="1:9" x14ac:dyDescent="0.25">
      <c r="A1102" t="s">
        <v>92</v>
      </c>
      <c r="B1102" t="s">
        <v>30</v>
      </c>
      <c r="C1102">
        <v>2012</v>
      </c>
      <c r="D1102" t="s">
        <v>620</v>
      </c>
      <c r="F1102" t="s">
        <v>961</v>
      </c>
      <c r="G1102">
        <v>2</v>
      </c>
      <c r="I1102" t="str">
        <f t="shared" ref="I1102:I1133" si="34">G1102&amp;A1102&amp;B1102&amp;C1102&amp;D1102&amp;F1102</f>
        <v>2ESAKenya2012StrategyF5</v>
      </c>
    </row>
    <row r="1103" spans="1:9" x14ac:dyDescent="0.25">
      <c r="A1103" t="s">
        <v>92</v>
      </c>
      <c r="B1103" t="s">
        <v>30</v>
      </c>
      <c r="C1103">
        <v>2012</v>
      </c>
      <c r="D1103" t="s">
        <v>620</v>
      </c>
      <c r="E1103">
        <v>0.05</v>
      </c>
      <c r="F1103" t="s">
        <v>1014</v>
      </c>
      <c r="G1103">
        <v>2</v>
      </c>
      <c r="I1103" t="str">
        <f t="shared" si="34"/>
        <v>2ESAKenya2012StrategyF21</v>
      </c>
    </row>
    <row r="1104" spans="1:9" x14ac:dyDescent="0.25">
      <c r="A1104" t="s">
        <v>92</v>
      </c>
      <c r="B1104" t="s">
        <v>30</v>
      </c>
      <c r="C1104">
        <v>2012</v>
      </c>
      <c r="D1104" t="s">
        <v>620</v>
      </c>
      <c r="E1104">
        <v>0.5</v>
      </c>
      <c r="F1104" t="s">
        <v>1044</v>
      </c>
      <c r="G1104">
        <v>2</v>
      </c>
      <c r="I1104" t="str">
        <f t="shared" si="34"/>
        <v>2ESAKenya2012StrategyF22</v>
      </c>
    </row>
    <row r="1105" spans="1:9" x14ac:dyDescent="0.25">
      <c r="A1105" t="s">
        <v>92</v>
      </c>
      <c r="B1105" t="s">
        <v>30</v>
      </c>
      <c r="C1105">
        <v>2012</v>
      </c>
      <c r="D1105" t="s">
        <v>620</v>
      </c>
      <c r="E1105">
        <v>0.5</v>
      </c>
      <c r="F1105" t="s">
        <v>1045</v>
      </c>
      <c r="G1105">
        <v>2</v>
      </c>
      <c r="I1105" t="str">
        <f t="shared" si="34"/>
        <v>2ESAKenya2012StrategyF23</v>
      </c>
    </row>
    <row r="1106" spans="1:9" x14ac:dyDescent="0.25">
      <c r="A1106" t="s">
        <v>92</v>
      </c>
      <c r="B1106" t="s">
        <v>30</v>
      </c>
      <c r="C1106">
        <v>2012</v>
      </c>
      <c r="D1106" t="s">
        <v>620</v>
      </c>
      <c r="E1106">
        <v>0.8</v>
      </c>
      <c r="F1106" t="s">
        <v>1015</v>
      </c>
      <c r="G1106">
        <v>2</v>
      </c>
      <c r="I1106" t="str">
        <f t="shared" si="34"/>
        <v>2ESAKenya2012StrategyF24</v>
      </c>
    </row>
    <row r="1107" spans="1:9" x14ac:dyDescent="0.25">
      <c r="A1107" t="s">
        <v>92</v>
      </c>
      <c r="B1107" t="s">
        <v>30</v>
      </c>
      <c r="C1107">
        <v>2012</v>
      </c>
      <c r="D1107" t="s">
        <v>620</v>
      </c>
      <c r="E1107">
        <v>0.8</v>
      </c>
      <c r="F1107" t="s">
        <v>1016</v>
      </c>
      <c r="G1107">
        <v>2</v>
      </c>
      <c r="I1107" t="str">
        <f t="shared" si="34"/>
        <v>2ESAKenya2012StrategyF25</v>
      </c>
    </row>
    <row r="1108" spans="1:9" x14ac:dyDescent="0.25">
      <c r="A1108" t="s">
        <v>92</v>
      </c>
      <c r="B1108" t="s">
        <v>30</v>
      </c>
      <c r="C1108">
        <v>2012</v>
      </c>
      <c r="D1108" t="s">
        <v>620</v>
      </c>
      <c r="E1108">
        <v>0.7</v>
      </c>
      <c r="F1108" t="s">
        <v>1046</v>
      </c>
      <c r="G1108">
        <v>2</v>
      </c>
      <c r="I1108" t="str">
        <f t="shared" si="34"/>
        <v>2ESAKenya2012StrategyF26</v>
      </c>
    </row>
    <row r="1109" spans="1:9" x14ac:dyDescent="0.25">
      <c r="A1109" t="s">
        <v>92</v>
      </c>
      <c r="B1109" t="s">
        <v>30</v>
      </c>
      <c r="C1109">
        <v>2012</v>
      </c>
      <c r="D1109" t="s">
        <v>622</v>
      </c>
      <c r="E1109">
        <v>4</v>
      </c>
      <c r="F1109" t="s">
        <v>623</v>
      </c>
      <c r="G1109">
        <v>2</v>
      </c>
      <c r="I1109" t="str">
        <f t="shared" si="34"/>
        <v>2ESAKenya2012QuantitiesH2</v>
      </c>
    </row>
    <row r="1110" spans="1:9" x14ac:dyDescent="0.25">
      <c r="A1110" t="s">
        <v>92</v>
      </c>
      <c r="B1110" t="s">
        <v>30</v>
      </c>
      <c r="C1110">
        <v>2012</v>
      </c>
      <c r="D1110" t="s">
        <v>622</v>
      </c>
      <c r="E1110">
        <v>2014</v>
      </c>
      <c r="F1110" t="s">
        <v>624</v>
      </c>
      <c r="G1110">
        <v>2</v>
      </c>
      <c r="I1110" t="str">
        <f t="shared" si="34"/>
        <v>2ESAKenya2012QuantitiesF4</v>
      </c>
    </row>
    <row r="1111" spans="1:9" x14ac:dyDescent="0.25">
      <c r="A1111" t="s">
        <v>92</v>
      </c>
      <c r="B1111" t="s">
        <v>30</v>
      </c>
      <c r="C1111">
        <v>2012</v>
      </c>
      <c r="D1111" t="s">
        <v>622</v>
      </c>
      <c r="E1111">
        <v>1</v>
      </c>
      <c r="F1111" t="s">
        <v>984</v>
      </c>
      <c r="G1111">
        <v>2</v>
      </c>
      <c r="I1111" t="str">
        <f t="shared" si="34"/>
        <v>2ESAKenya2012QuantitiesF39</v>
      </c>
    </row>
    <row r="1112" spans="1:9" x14ac:dyDescent="0.25">
      <c r="A1112" t="s">
        <v>92</v>
      </c>
      <c r="B1112" t="s">
        <v>30</v>
      </c>
      <c r="C1112">
        <v>2012</v>
      </c>
      <c r="D1112" t="s">
        <v>622</v>
      </c>
      <c r="F1112" t="s">
        <v>986</v>
      </c>
      <c r="G1112">
        <v>2</v>
      </c>
      <c r="I1112" t="str">
        <f t="shared" si="34"/>
        <v>2ESAKenya2012QuantitiesH39</v>
      </c>
    </row>
    <row r="1113" spans="1:9" x14ac:dyDescent="0.25">
      <c r="A1113" t="s">
        <v>92</v>
      </c>
      <c r="B1113" t="s">
        <v>30</v>
      </c>
      <c r="C1113">
        <v>2012</v>
      </c>
      <c r="D1113" t="s">
        <v>622</v>
      </c>
      <c r="E1113">
        <v>1</v>
      </c>
      <c r="F1113" t="s">
        <v>1057</v>
      </c>
      <c r="G1113">
        <v>2</v>
      </c>
      <c r="I1113" t="str">
        <f t="shared" si="34"/>
        <v>2ESAKenya2012QuantitiesI39</v>
      </c>
    </row>
    <row r="1114" spans="1:9" x14ac:dyDescent="0.25">
      <c r="A1114" t="s">
        <v>92</v>
      </c>
      <c r="B1114" t="s">
        <v>30</v>
      </c>
      <c r="C1114">
        <v>2012</v>
      </c>
      <c r="D1114" t="s">
        <v>622</v>
      </c>
      <c r="E1114">
        <v>4</v>
      </c>
      <c r="F1114" t="s">
        <v>1074</v>
      </c>
      <c r="G1114">
        <v>2</v>
      </c>
      <c r="I1114" t="str">
        <f t="shared" si="34"/>
        <v>2ESAKenya2012QuantitiesF66</v>
      </c>
    </row>
    <row r="1115" spans="1:9" x14ac:dyDescent="0.25">
      <c r="A1115" t="s">
        <v>92</v>
      </c>
      <c r="B1115" t="s">
        <v>30</v>
      </c>
      <c r="C1115">
        <v>2012</v>
      </c>
      <c r="D1115" t="s">
        <v>622</v>
      </c>
      <c r="E1115">
        <v>4</v>
      </c>
      <c r="F1115" t="s">
        <v>1075</v>
      </c>
      <c r="G1115">
        <v>2</v>
      </c>
      <c r="I1115" t="str">
        <f t="shared" si="34"/>
        <v>2ESAKenya2012QuantitiesG66</v>
      </c>
    </row>
    <row r="1116" spans="1:9" x14ac:dyDescent="0.25">
      <c r="A1116" t="s">
        <v>92</v>
      </c>
      <c r="B1116" t="s">
        <v>30</v>
      </c>
      <c r="C1116">
        <v>2012</v>
      </c>
      <c r="D1116" t="s">
        <v>622</v>
      </c>
      <c r="E1116">
        <v>4</v>
      </c>
      <c r="F1116" t="s">
        <v>1076</v>
      </c>
      <c r="G1116">
        <v>2</v>
      </c>
      <c r="I1116" t="str">
        <f t="shared" si="34"/>
        <v>2ESAKenya2012QuantitiesH66</v>
      </c>
    </row>
    <row r="1117" spans="1:9" x14ac:dyDescent="0.25">
      <c r="A1117" t="s">
        <v>92</v>
      </c>
      <c r="B1117" t="s">
        <v>30</v>
      </c>
      <c r="C1117">
        <v>2012</v>
      </c>
      <c r="D1117" t="s">
        <v>622</v>
      </c>
      <c r="E1117">
        <v>4</v>
      </c>
      <c r="F1117" t="s">
        <v>1077</v>
      </c>
      <c r="G1117">
        <v>2</v>
      </c>
      <c r="I1117" t="str">
        <f t="shared" si="34"/>
        <v>2ESAKenya2012QuantitiesI66</v>
      </c>
    </row>
    <row r="1118" spans="1:9" x14ac:dyDescent="0.25">
      <c r="A1118" t="s">
        <v>92</v>
      </c>
      <c r="B1118" t="s">
        <v>30</v>
      </c>
      <c r="C1118">
        <v>2012</v>
      </c>
      <c r="D1118" t="s">
        <v>622</v>
      </c>
      <c r="E1118">
        <v>116</v>
      </c>
      <c r="F1118" t="s">
        <v>1297</v>
      </c>
      <c r="G1118">
        <v>2</v>
      </c>
      <c r="I1118" t="str">
        <f t="shared" si="34"/>
        <v>2ESAKenya2012QuantitiesF106</v>
      </c>
    </row>
    <row r="1119" spans="1:9" x14ac:dyDescent="0.25">
      <c r="A1119" t="s">
        <v>92</v>
      </c>
      <c r="B1119" t="s">
        <v>30</v>
      </c>
      <c r="C1119">
        <v>2012</v>
      </c>
      <c r="D1119" t="s">
        <v>622</v>
      </c>
      <c r="E1119">
        <v>116</v>
      </c>
      <c r="F1119" t="s">
        <v>1298</v>
      </c>
      <c r="G1119">
        <v>2</v>
      </c>
      <c r="I1119" t="str">
        <f t="shared" si="34"/>
        <v>2ESAKenya2012QuantitiesG106</v>
      </c>
    </row>
    <row r="1120" spans="1:9" x14ac:dyDescent="0.25">
      <c r="A1120" t="s">
        <v>92</v>
      </c>
      <c r="B1120" t="s">
        <v>30</v>
      </c>
      <c r="C1120">
        <v>2012</v>
      </c>
      <c r="D1120" t="s">
        <v>622</v>
      </c>
      <c r="E1120">
        <v>116</v>
      </c>
      <c r="F1120" t="s">
        <v>1299</v>
      </c>
      <c r="G1120">
        <v>2</v>
      </c>
      <c r="I1120" t="str">
        <f t="shared" si="34"/>
        <v>2ESAKenya2012QuantitiesH106</v>
      </c>
    </row>
    <row r="1121" spans="1:9" x14ac:dyDescent="0.25">
      <c r="A1121" t="s">
        <v>92</v>
      </c>
      <c r="B1121" t="s">
        <v>30</v>
      </c>
      <c r="C1121">
        <v>2012</v>
      </c>
      <c r="D1121" t="s">
        <v>622</v>
      </c>
      <c r="E1121">
        <v>116</v>
      </c>
      <c r="F1121" t="s">
        <v>1300</v>
      </c>
      <c r="G1121">
        <v>2</v>
      </c>
      <c r="I1121" t="str">
        <f t="shared" si="34"/>
        <v>2ESAKenya2012QuantitiesI106</v>
      </c>
    </row>
    <row r="1122" spans="1:9" x14ac:dyDescent="0.25">
      <c r="A1122" t="s">
        <v>92</v>
      </c>
      <c r="B1122" t="s">
        <v>30</v>
      </c>
      <c r="C1122">
        <v>2012</v>
      </c>
      <c r="D1122" t="s">
        <v>621</v>
      </c>
      <c r="E1122" s="394">
        <v>0</v>
      </c>
      <c r="F1122" t="s">
        <v>936</v>
      </c>
      <c r="G1122">
        <v>2</v>
      </c>
      <c r="I1122" t="str">
        <f t="shared" si="34"/>
        <v>2ESAKenya2012OutputsD130</v>
      </c>
    </row>
    <row r="1123" spans="1:9" x14ac:dyDescent="0.25">
      <c r="A1123" t="s">
        <v>92</v>
      </c>
      <c r="B1123" t="s">
        <v>30</v>
      </c>
      <c r="C1123">
        <v>2012</v>
      </c>
      <c r="D1123" t="s">
        <v>621</v>
      </c>
      <c r="E1123" s="394">
        <v>0</v>
      </c>
      <c r="F1123" t="s">
        <v>937</v>
      </c>
      <c r="G1123">
        <v>2</v>
      </c>
      <c r="I1123" t="str">
        <f t="shared" si="34"/>
        <v>2ESAKenya2012OutputsE130</v>
      </c>
    </row>
    <row r="1124" spans="1:9" x14ac:dyDescent="0.25">
      <c r="A1124" t="s">
        <v>92</v>
      </c>
      <c r="B1124" t="s">
        <v>30</v>
      </c>
      <c r="C1124">
        <v>2012</v>
      </c>
      <c r="D1124" t="s">
        <v>621</v>
      </c>
      <c r="E1124" s="394">
        <v>0</v>
      </c>
      <c r="F1124" t="s">
        <v>938</v>
      </c>
      <c r="G1124">
        <v>2</v>
      </c>
      <c r="I1124" t="str">
        <f t="shared" si="34"/>
        <v>2ESAKenya2012OutputsF130</v>
      </c>
    </row>
    <row r="1125" spans="1:9" x14ac:dyDescent="0.25">
      <c r="A1125" t="s">
        <v>92</v>
      </c>
      <c r="B1125" t="s">
        <v>30</v>
      </c>
      <c r="C1125">
        <v>2012</v>
      </c>
      <c r="D1125" t="s">
        <v>621</v>
      </c>
      <c r="E1125" s="394">
        <v>0</v>
      </c>
      <c r="F1125" t="s">
        <v>939</v>
      </c>
      <c r="G1125">
        <v>2</v>
      </c>
      <c r="I1125" t="str">
        <f t="shared" si="34"/>
        <v>2ESAKenya2012OutputsG130</v>
      </c>
    </row>
    <row r="1126" spans="1:9" x14ac:dyDescent="0.25">
      <c r="A1126" t="s">
        <v>92</v>
      </c>
      <c r="B1126" t="s">
        <v>30</v>
      </c>
      <c r="C1126">
        <v>2012</v>
      </c>
      <c r="D1126" t="s">
        <v>620</v>
      </c>
      <c r="E1126">
        <v>0.8</v>
      </c>
      <c r="F1126" t="s">
        <v>1012</v>
      </c>
      <c r="G1126">
        <v>2</v>
      </c>
      <c r="I1126" t="str">
        <f t="shared" si="34"/>
        <v>2ESAKenya2012StrategyF7</v>
      </c>
    </row>
    <row r="1127" spans="1:9" x14ac:dyDescent="0.25">
      <c r="A1127" t="s">
        <v>92</v>
      </c>
      <c r="B1127" t="s">
        <v>30</v>
      </c>
      <c r="C1127">
        <v>2012</v>
      </c>
      <c r="D1127" t="s">
        <v>620</v>
      </c>
      <c r="E1127">
        <v>0.5</v>
      </c>
      <c r="F1127" t="s">
        <v>1041</v>
      </c>
      <c r="G1127">
        <v>2</v>
      </c>
      <c r="I1127" t="str">
        <f t="shared" si="34"/>
        <v>2ESAKenya2012StrategyF8</v>
      </c>
    </row>
    <row r="1128" spans="1:9" x14ac:dyDescent="0.25">
      <c r="A1128" t="s">
        <v>92</v>
      </c>
      <c r="B1128" t="s">
        <v>30</v>
      </c>
      <c r="C1128">
        <v>2012</v>
      </c>
      <c r="D1128" t="s">
        <v>620</v>
      </c>
      <c r="E1128">
        <v>0.6</v>
      </c>
      <c r="F1128" t="s">
        <v>1042</v>
      </c>
      <c r="G1128">
        <v>2</v>
      </c>
      <c r="I1128" t="str">
        <f t="shared" si="34"/>
        <v>2ESAKenya2012StrategyF9</v>
      </c>
    </row>
    <row r="1129" spans="1:9" x14ac:dyDescent="0.25">
      <c r="A1129" t="s">
        <v>92</v>
      </c>
      <c r="B1129" t="s">
        <v>30</v>
      </c>
      <c r="C1129">
        <v>2012</v>
      </c>
      <c r="D1129" t="s">
        <v>620</v>
      </c>
      <c r="E1129">
        <v>0.8</v>
      </c>
      <c r="F1129" t="s">
        <v>1043</v>
      </c>
      <c r="G1129">
        <v>2</v>
      </c>
      <c r="I1129" t="str">
        <f t="shared" si="34"/>
        <v>2ESAKenya2012StrategyF10</v>
      </c>
    </row>
    <row r="1130" spans="1:9" x14ac:dyDescent="0.25">
      <c r="A1130" t="s">
        <v>92</v>
      </c>
      <c r="B1130" t="s">
        <v>30</v>
      </c>
      <c r="C1130">
        <v>2012</v>
      </c>
      <c r="D1130" t="s">
        <v>620</v>
      </c>
      <c r="E1130">
        <v>0.8</v>
      </c>
      <c r="F1130" t="s">
        <v>965</v>
      </c>
      <c r="G1130">
        <v>2</v>
      </c>
      <c r="I1130" t="str">
        <f t="shared" si="34"/>
        <v>2ESAKenya2012StrategyF11</v>
      </c>
    </row>
    <row r="1131" spans="1:9" x14ac:dyDescent="0.25">
      <c r="A1131" t="s">
        <v>92</v>
      </c>
      <c r="B1131" t="s">
        <v>30</v>
      </c>
      <c r="C1131">
        <v>2012</v>
      </c>
      <c r="D1131" t="s">
        <v>620</v>
      </c>
      <c r="E1131">
        <v>0.7</v>
      </c>
      <c r="F1131" t="s">
        <v>1013</v>
      </c>
      <c r="G1131">
        <v>2</v>
      </c>
      <c r="I1131" t="str">
        <f t="shared" si="34"/>
        <v>2ESAKenya2012StrategyF12</v>
      </c>
    </row>
    <row r="1132" spans="1:9" x14ac:dyDescent="0.25">
      <c r="A1132" t="s">
        <v>92</v>
      </c>
      <c r="B1132" t="s">
        <v>30</v>
      </c>
      <c r="C1132">
        <v>2012</v>
      </c>
      <c r="D1132" t="s">
        <v>620</v>
      </c>
      <c r="E1132">
        <v>0.8</v>
      </c>
      <c r="F1132" t="s">
        <v>625</v>
      </c>
      <c r="G1132">
        <v>2</v>
      </c>
      <c r="I1132" t="str">
        <f t="shared" si="34"/>
        <v>2ESAKenya2012StrategyF14</v>
      </c>
    </row>
    <row r="1133" spans="1:9" x14ac:dyDescent="0.25">
      <c r="A1133" t="s">
        <v>92</v>
      </c>
      <c r="B1133" t="s">
        <v>30</v>
      </c>
      <c r="C1133">
        <v>2012</v>
      </c>
      <c r="D1133" t="s">
        <v>620</v>
      </c>
      <c r="E1133">
        <v>0.5</v>
      </c>
      <c r="F1133" t="s">
        <v>626</v>
      </c>
      <c r="G1133">
        <v>2</v>
      </c>
      <c r="I1133" t="str">
        <f t="shared" si="34"/>
        <v>2ESAKenya2012StrategyF15</v>
      </c>
    </row>
    <row r="1134" spans="1:9" x14ac:dyDescent="0.25">
      <c r="A1134" t="s">
        <v>92</v>
      </c>
      <c r="B1134" t="s">
        <v>30</v>
      </c>
      <c r="C1134">
        <v>2012</v>
      </c>
      <c r="D1134" t="s">
        <v>620</v>
      </c>
      <c r="E1134">
        <v>0.6</v>
      </c>
      <c r="F1134" t="s">
        <v>627</v>
      </c>
      <c r="G1134">
        <v>2</v>
      </c>
      <c r="I1134" t="str">
        <f t="shared" ref="I1134:I1153" si="35">G1134&amp;A1134&amp;B1134&amp;C1134&amp;D1134&amp;F1134</f>
        <v>2ESAKenya2012StrategyF16</v>
      </c>
    </row>
    <row r="1135" spans="1:9" x14ac:dyDescent="0.25">
      <c r="A1135" t="s">
        <v>92</v>
      </c>
      <c r="B1135" t="s">
        <v>30</v>
      </c>
      <c r="C1135">
        <v>2012</v>
      </c>
      <c r="D1135" t="s">
        <v>620</v>
      </c>
      <c r="E1135">
        <v>0.8</v>
      </c>
      <c r="F1135" t="s">
        <v>628</v>
      </c>
      <c r="G1135">
        <v>2</v>
      </c>
      <c r="I1135" t="str">
        <f t="shared" si="35"/>
        <v>2ESAKenya2012StrategyF17</v>
      </c>
    </row>
    <row r="1136" spans="1:9" x14ac:dyDescent="0.25">
      <c r="A1136" t="s">
        <v>92</v>
      </c>
      <c r="B1136" t="s">
        <v>30</v>
      </c>
      <c r="C1136">
        <v>2012</v>
      </c>
      <c r="D1136" t="s">
        <v>620</v>
      </c>
      <c r="E1136">
        <v>0.8</v>
      </c>
      <c r="F1136" t="s">
        <v>629</v>
      </c>
      <c r="G1136">
        <v>2</v>
      </c>
      <c r="I1136" t="str">
        <f t="shared" si="35"/>
        <v>2ESAKenya2012StrategyF18</v>
      </c>
    </row>
    <row r="1137" spans="1:9" x14ac:dyDescent="0.25">
      <c r="A1137" t="s">
        <v>92</v>
      </c>
      <c r="B1137" t="s">
        <v>30</v>
      </c>
      <c r="C1137">
        <v>2012</v>
      </c>
      <c r="D1137" t="s">
        <v>620</v>
      </c>
      <c r="E1137">
        <v>0.7</v>
      </c>
      <c r="F1137" t="s">
        <v>630</v>
      </c>
      <c r="G1137">
        <v>2</v>
      </c>
      <c r="I1137" t="str">
        <f t="shared" si="35"/>
        <v>2ESAKenya2012StrategyF19</v>
      </c>
    </row>
    <row r="1138" spans="1:9" x14ac:dyDescent="0.25">
      <c r="A1138" t="s">
        <v>92</v>
      </c>
      <c r="B1138" t="s">
        <v>30</v>
      </c>
      <c r="C1138">
        <v>2012</v>
      </c>
      <c r="D1138" t="s">
        <v>622</v>
      </c>
      <c r="E1138">
        <v>0.11</v>
      </c>
      <c r="F1138" t="s">
        <v>1047</v>
      </c>
      <c r="G1138">
        <v>2</v>
      </c>
      <c r="I1138" t="str">
        <f t="shared" si="35"/>
        <v>2ESAKenya2012QuantitiesF6</v>
      </c>
    </row>
    <row r="1139" spans="1:9" x14ac:dyDescent="0.25">
      <c r="A1139" t="s">
        <v>92</v>
      </c>
      <c r="B1139" t="s">
        <v>30</v>
      </c>
      <c r="C1139">
        <v>2012</v>
      </c>
      <c r="D1139" t="s">
        <v>622</v>
      </c>
      <c r="E1139">
        <v>0.1</v>
      </c>
      <c r="F1139" t="s">
        <v>962</v>
      </c>
      <c r="G1139">
        <v>2</v>
      </c>
      <c r="I1139" t="str">
        <f t="shared" si="35"/>
        <v>2ESAKenya2012QuantitiesG6</v>
      </c>
    </row>
    <row r="1140" spans="1:9" x14ac:dyDescent="0.25">
      <c r="A1140" t="s">
        <v>92</v>
      </c>
      <c r="B1140" t="s">
        <v>30</v>
      </c>
      <c r="C1140">
        <v>2012</v>
      </c>
      <c r="D1140" t="s">
        <v>622</v>
      </c>
      <c r="E1140">
        <v>9.5000000000000001E-2</v>
      </c>
      <c r="F1140" t="s">
        <v>1048</v>
      </c>
      <c r="G1140">
        <v>2</v>
      </c>
      <c r="I1140" t="str">
        <f t="shared" si="35"/>
        <v>2ESAKenya2012QuantitiesH6</v>
      </c>
    </row>
    <row r="1141" spans="1:9" x14ac:dyDescent="0.25">
      <c r="A1141" t="s">
        <v>92</v>
      </c>
      <c r="B1141" t="s">
        <v>30</v>
      </c>
      <c r="C1141">
        <v>2012</v>
      </c>
      <c r="D1141" t="s">
        <v>622</v>
      </c>
      <c r="E1141">
        <v>0.09</v>
      </c>
      <c r="F1141" t="s">
        <v>1049</v>
      </c>
      <c r="G1141">
        <v>2</v>
      </c>
      <c r="I1141" t="str">
        <f t="shared" si="35"/>
        <v>2ESAKenya2012QuantitiesI6</v>
      </c>
    </row>
    <row r="1142" spans="1:9" x14ac:dyDescent="0.25">
      <c r="A1142" t="s">
        <v>92</v>
      </c>
      <c r="B1142" t="s">
        <v>30</v>
      </c>
      <c r="C1142">
        <v>2012</v>
      </c>
      <c r="D1142" t="s">
        <v>622</v>
      </c>
      <c r="E1142">
        <v>2.7</v>
      </c>
      <c r="F1142" t="s">
        <v>1052</v>
      </c>
      <c r="G1142">
        <v>2</v>
      </c>
      <c r="I1142" t="str">
        <f t="shared" si="35"/>
        <v>2ESAKenya2012QuantitiesG7</v>
      </c>
    </row>
    <row r="1143" spans="1:9" x14ac:dyDescent="0.25">
      <c r="A1143" t="s">
        <v>92</v>
      </c>
      <c r="B1143" t="s">
        <v>30</v>
      </c>
      <c r="C1143">
        <v>2012</v>
      </c>
      <c r="D1143" t="s">
        <v>622</v>
      </c>
      <c r="E1143">
        <v>2.6</v>
      </c>
      <c r="F1143" t="s">
        <v>1053</v>
      </c>
      <c r="G1143">
        <v>2</v>
      </c>
      <c r="I1143" t="str">
        <f t="shared" si="35"/>
        <v>2ESAKenya2012QuantitiesH7</v>
      </c>
    </row>
    <row r="1144" spans="1:9" x14ac:dyDescent="0.25">
      <c r="A1144" t="s">
        <v>92</v>
      </c>
      <c r="B1144" t="s">
        <v>30</v>
      </c>
      <c r="C1144">
        <v>2012</v>
      </c>
      <c r="D1144" t="s">
        <v>622</v>
      </c>
      <c r="E1144">
        <v>2.5</v>
      </c>
      <c r="F1144" t="s">
        <v>1054</v>
      </c>
      <c r="G1144">
        <v>2</v>
      </c>
      <c r="I1144" t="str">
        <f t="shared" si="35"/>
        <v>2ESAKenya2012QuantitiesI7</v>
      </c>
    </row>
    <row r="1145" spans="1:9" x14ac:dyDescent="0.25">
      <c r="A1145" t="s">
        <v>92</v>
      </c>
      <c r="B1145" t="s">
        <v>30</v>
      </c>
      <c r="C1145">
        <v>2012</v>
      </c>
      <c r="D1145" t="s">
        <v>622</v>
      </c>
      <c r="E1145">
        <v>7.0000000000000007E-2</v>
      </c>
      <c r="F1145" t="s">
        <v>1192</v>
      </c>
      <c r="G1145">
        <v>2</v>
      </c>
      <c r="I1145" t="str">
        <f t="shared" si="35"/>
        <v>2ESAKenya2012QuantitiesG8</v>
      </c>
    </row>
    <row r="1146" spans="1:9" x14ac:dyDescent="0.25">
      <c r="A1146" t="s">
        <v>92</v>
      </c>
      <c r="B1146" t="s">
        <v>30</v>
      </c>
      <c r="C1146">
        <v>2012</v>
      </c>
      <c r="D1146" t="s">
        <v>622</v>
      </c>
      <c r="E1146">
        <v>6.5000000000000002E-2</v>
      </c>
      <c r="F1146" t="s">
        <v>1193</v>
      </c>
      <c r="G1146">
        <v>2</v>
      </c>
      <c r="I1146" t="str">
        <f t="shared" si="35"/>
        <v>2ESAKenya2012QuantitiesH8</v>
      </c>
    </row>
    <row r="1147" spans="1:9" x14ac:dyDescent="0.25">
      <c r="A1147" t="s">
        <v>92</v>
      </c>
      <c r="B1147" t="s">
        <v>30</v>
      </c>
      <c r="C1147">
        <v>2012</v>
      </c>
      <c r="D1147" t="s">
        <v>622</v>
      </c>
      <c r="E1147">
        <v>0.06</v>
      </c>
      <c r="F1147" t="s">
        <v>1194</v>
      </c>
      <c r="G1147">
        <v>2</v>
      </c>
      <c r="I1147" t="str">
        <f t="shared" si="35"/>
        <v>2ESAKenya2012QuantitiesI8</v>
      </c>
    </row>
    <row r="1148" spans="1:9" x14ac:dyDescent="0.25">
      <c r="A1148" t="s">
        <v>92</v>
      </c>
      <c r="B1148" t="s">
        <v>30</v>
      </c>
      <c r="C1148">
        <v>2012</v>
      </c>
      <c r="D1148" t="s">
        <v>622</v>
      </c>
      <c r="E1148">
        <v>0.16</v>
      </c>
      <c r="F1148" t="s">
        <v>1200</v>
      </c>
      <c r="G1148">
        <v>2</v>
      </c>
      <c r="I1148" t="str">
        <f t="shared" si="35"/>
        <v>2ESAKenya2012QuantitiesG10</v>
      </c>
    </row>
    <row r="1149" spans="1:9" x14ac:dyDescent="0.25">
      <c r="A1149" t="s">
        <v>92</v>
      </c>
      <c r="B1149" t="s">
        <v>30</v>
      </c>
      <c r="C1149">
        <v>2012</v>
      </c>
      <c r="D1149" t="s">
        <v>622</v>
      </c>
      <c r="E1149">
        <v>0.15</v>
      </c>
      <c r="F1149" t="s">
        <v>1201</v>
      </c>
      <c r="G1149">
        <v>2</v>
      </c>
      <c r="I1149" t="str">
        <f t="shared" si="35"/>
        <v>2ESAKenya2012QuantitiesH10</v>
      </c>
    </row>
    <row r="1150" spans="1:9" x14ac:dyDescent="0.25">
      <c r="A1150" t="s">
        <v>92</v>
      </c>
      <c r="B1150" t="s">
        <v>30</v>
      </c>
      <c r="C1150">
        <v>2012</v>
      </c>
      <c r="D1150" t="s">
        <v>622</v>
      </c>
      <c r="E1150">
        <v>0.14000000000000001</v>
      </c>
      <c r="F1150" t="s">
        <v>1202</v>
      </c>
      <c r="G1150">
        <v>2</v>
      </c>
      <c r="I1150" t="str">
        <f t="shared" si="35"/>
        <v>2ESAKenya2012QuantitiesI10</v>
      </c>
    </row>
    <row r="1151" spans="1:9" x14ac:dyDescent="0.25">
      <c r="A1151" t="s">
        <v>92</v>
      </c>
      <c r="B1151" t="s">
        <v>30</v>
      </c>
      <c r="C1151">
        <v>2012</v>
      </c>
      <c r="D1151" t="s">
        <v>622</v>
      </c>
      <c r="E1151">
        <v>2.7</v>
      </c>
      <c r="F1151" t="s">
        <v>1025</v>
      </c>
      <c r="G1151">
        <v>2</v>
      </c>
      <c r="I1151" t="str">
        <f t="shared" si="35"/>
        <v>2ESAKenya2012QuantitiesG11</v>
      </c>
    </row>
    <row r="1152" spans="1:9" x14ac:dyDescent="0.25">
      <c r="A1152" t="s">
        <v>92</v>
      </c>
      <c r="B1152" t="s">
        <v>30</v>
      </c>
      <c r="C1152">
        <v>2012</v>
      </c>
      <c r="D1152" t="s">
        <v>622</v>
      </c>
      <c r="E1152">
        <v>2.6</v>
      </c>
      <c r="F1152" t="s">
        <v>1026</v>
      </c>
      <c r="G1152">
        <v>2</v>
      </c>
      <c r="I1152" t="str">
        <f t="shared" si="35"/>
        <v>2ESAKenya2012QuantitiesH11</v>
      </c>
    </row>
    <row r="1153" spans="1:9" x14ac:dyDescent="0.25">
      <c r="A1153" t="s">
        <v>92</v>
      </c>
      <c r="B1153" t="s">
        <v>30</v>
      </c>
      <c r="C1153">
        <v>2012</v>
      </c>
      <c r="D1153" t="s">
        <v>622</v>
      </c>
      <c r="E1153">
        <v>2.5</v>
      </c>
      <c r="F1153" t="s">
        <v>1027</v>
      </c>
      <c r="G1153">
        <v>2</v>
      </c>
      <c r="I1153" t="str">
        <f t="shared" si="35"/>
        <v>2ESAKenya2012QuantitiesI11</v>
      </c>
    </row>
    <row r="1154" spans="1:9" x14ac:dyDescent="0.25">
      <c r="A1154" t="s">
        <v>92</v>
      </c>
      <c r="B1154" t="s">
        <v>29</v>
      </c>
      <c r="C1154">
        <v>2012</v>
      </c>
      <c r="D1154" t="s">
        <v>622</v>
      </c>
      <c r="E1154">
        <v>28</v>
      </c>
      <c r="F1154" t="s">
        <v>1297</v>
      </c>
      <c r="G1154">
        <v>2</v>
      </c>
      <c r="I1154" t="str">
        <f t="shared" ref="I1154:I1160" si="36">G1154&amp;A1154&amp;B1154&amp;C1154&amp;D1154&amp;F1154</f>
        <v>2ESAEthiopia2012QuantitiesF106</v>
      </c>
    </row>
    <row r="1155" spans="1:9" x14ac:dyDescent="0.25">
      <c r="A1155" t="s">
        <v>92</v>
      </c>
      <c r="B1155" t="s">
        <v>29</v>
      </c>
      <c r="C1155">
        <v>2012</v>
      </c>
      <c r="D1155" t="s">
        <v>622</v>
      </c>
      <c r="E1155">
        <v>28</v>
      </c>
      <c r="F1155" t="s">
        <v>1298</v>
      </c>
      <c r="G1155">
        <v>2</v>
      </c>
      <c r="I1155" t="str">
        <f t="shared" si="36"/>
        <v>2ESAEthiopia2012QuantitiesG106</v>
      </c>
    </row>
    <row r="1156" spans="1:9" x14ac:dyDescent="0.25">
      <c r="A1156" t="s">
        <v>92</v>
      </c>
      <c r="B1156" t="s">
        <v>29</v>
      </c>
      <c r="C1156">
        <v>2012</v>
      </c>
      <c r="D1156" t="s">
        <v>622</v>
      </c>
      <c r="E1156">
        <v>28</v>
      </c>
      <c r="F1156" t="s">
        <v>1299</v>
      </c>
      <c r="G1156">
        <v>2</v>
      </c>
      <c r="I1156" t="str">
        <f t="shared" si="36"/>
        <v>2ESAEthiopia2012QuantitiesH106</v>
      </c>
    </row>
    <row r="1157" spans="1:9" x14ac:dyDescent="0.25">
      <c r="A1157" t="s">
        <v>92</v>
      </c>
      <c r="B1157" t="s">
        <v>29</v>
      </c>
      <c r="C1157">
        <v>2012</v>
      </c>
      <c r="D1157" t="s">
        <v>622</v>
      </c>
      <c r="E1157">
        <v>28</v>
      </c>
      <c r="F1157" t="s">
        <v>1300</v>
      </c>
      <c r="G1157">
        <v>2</v>
      </c>
      <c r="I1157" t="str">
        <f t="shared" si="36"/>
        <v>2ESAEthiopia2012QuantitiesI106</v>
      </c>
    </row>
    <row r="1158" spans="1:9" x14ac:dyDescent="0.25">
      <c r="A1158" t="s">
        <v>92</v>
      </c>
      <c r="B1158" t="s">
        <v>29</v>
      </c>
      <c r="C1158">
        <v>2012</v>
      </c>
      <c r="D1158" t="s">
        <v>622</v>
      </c>
      <c r="E1158">
        <v>28</v>
      </c>
      <c r="F1158" t="s">
        <v>1307</v>
      </c>
      <c r="G1158">
        <v>2</v>
      </c>
      <c r="I1158" t="str">
        <f t="shared" si="36"/>
        <v>2ESAEthiopia2012QuantitiesJ106</v>
      </c>
    </row>
    <row r="1159" spans="1:9" x14ac:dyDescent="0.25">
      <c r="A1159" t="s">
        <v>92</v>
      </c>
      <c r="B1159" t="s">
        <v>29</v>
      </c>
      <c r="C1159">
        <v>2012</v>
      </c>
      <c r="D1159" t="s">
        <v>622</v>
      </c>
      <c r="E1159">
        <v>28</v>
      </c>
      <c r="F1159" t="s">
        <v>1308</v>
      </c>
      <c r="G1159">
        <v>2</v>
      </c>
      <c r="I1159" t="str">
        <f t="shared" si="36"/>
        <v>2ESAEthiopia2012QuantitiesK106</v>
      </c>
    </row>
    <row r="1160" spans="1:9" x14ac:dyDescent="0.25">
      <c r="A1160" t="s">
        <v>92</v>
      </c>
      <c r="B1160" t="s">
        <v>29</v>
      </c>
      <c r="C1160">
        <v>2012</v>
      </c>
      <c r="D1160" t="s">
        <v>622</v>
      </c>
      <c r="E1160">
        <v>28</v>
      </c>
      <c r="F1160" t="s">
        <v>1309</v>
      </c>
      <c r="G1160">
        <v>2</v>
      </c>
      <c r="I1160" t="str">
        <f t="shared" si="36"/>
        <v>2ESAEthiopia2012QuantitiesL106</v>
      </c>
    </row>
    <row r="1161" spans="1:9" x14ac:dyDescent="0.25">
      <c r="A1161" t="s">
        <v>92</v>
      </c>
      <c r="B1161" t="s">
        <v>42</v>
      </c>
      <c r="C1161">
        <v>2012</v>
      </c>
      <c r="D1161" t="s">
        <v>622</v>
      </c>
      <c r="E1161">
        <v>0.14499999999999999</v>
      </c>
      <c r="F1161" t="s">
        <v>1047</v>
      </c>
      <c r="G1161">
        <v>2</v>
      </c>
      <c r="I1161" t="str">
        <f t="shared" ref="I1161:I1178" si="37">G1161&amp;A1161&amp;B1161&amp;C1161&amp;D1161&amp;F1161</f>
        <v>2ESAZambia2012QuantitiesF6</v>
      </c>
    </row>
    <row r="1162" spans="1:9" x14ac:dyDescent="0.25">
      <c r="A1162" t="s">
        <v>92</v>
      </c>
      <c r="B1162" t="s">
        <v>42</v>
      </c>
      <c r="C1162">
        <v>2012</v>
      </c>
      <c r="D1162" t="s">
        <v>622</v>
      </c>
      <c r="E1162">
        <v>0.13</v>
      </c>
      <c r="F1162" t="s">
        <v>1048</v>
      </c>
      <c r="G1162">
        <v>2</v>
      </c>
      <c r="I1162" t="str">
        <f t="shared" si="37"/>
        <v>2ESAZambia2012QuantitiesH6</v>
      </c>
    </row>
    <row r="1163" spans="1:9" x14ac:dyDescent="0.25">
      <c r="A1163" t="s">
        <v>92</v>
      </c>
      <c r="B1163" t="s">
        <v>42</v>
      </c>
      <c r="C1163">
        <v>2012</v>
      </c>
      <c r="D1163" t="s">
        <v>622</v>
      </c>
      <c r="E1163">
        <v>4.5</v>
      </c>
      <c r="F1163" t="s">
        <v>1052</v>
      </c>
      <c r="G1163">
        <v>2</v>
      </c>
      <c r="I1163" t="str">
        <f t="shared" si="37"/>
        <v>2ESAZambia2012QuantitiesG7</v>
      </c>
    </row>
    <row r="1164" spans="1:9" x14ac:dyDescent="0.25">
      <c r="A1164" t="s">
        <v>92</v>
      </c>
      <c r="B1164" t="s">
        <v>42</v>
      </c>
      <c r="C1164">
        <v>2012</v>
      </c>
      <c r="D1164" t="s">
        <v>622</v>
      </c>
      <c r="E1164">
        <v>4</v>
      </c>
      <c r="F1164" t="s">
        <v>1053</v>
      </c>
      <c r="G1164">
        <v>2</v>
      </c>
      <c r="I1164" t="str">
        <f t="shared" si="37"/>
        <v>2ESAZambia2012QuantitiesH7</v>
      </c>
    </row>
    <row r="1165" spans="1:9" x14ac:dyDescent="0.25">
      <c r="A1165" t="s">
        <v>92</v>
      </c>
      <c r="B1165" t="s">
        <v>42</v>
      </c>
      <c r="C1165">
        <v>2012</v>
      </c>
      <c r="D1165" t="s">
        <v>622</v>
      </c>
      <c r="E1165">
        <v>0.04</v>
      </c>
      <c r="F1165" t="s">
        <v>1041</v>
      </c>
      <c r="G1165">
        <v>2</v>
      </c>
      <c r="I1165" t="str">
        <f t="shared" si="37"/>
        <v>2ESAZambia2012QuantitiesF8</v>
      </c>
    </row>
    <row r="1166" spans="1:9" x14ac:dyDescent="0.25">
      <c r="A1166" t="s">
        <v>92</v>
      </c>
      <c r="B1166" t="s">
        <v>42</v>
      </c>
      <c r="C1166">
        <v>2012</v>
      </c>
      <c r="D1166" t="s">
        <v>622</v>
      </c>
      <c r="E1166">
        <v>3.5000000000000003E-2</v>
      </c>
      <c r="F1166" t="s">
        <v>1192</v>
      </c>
      <c r="G1166">
        <v>2</v>
      </c>
      <c r="I1166" t="str">
        <f t="shared" si="37"/>
        <v>2ESAZambia2012QuantitiesG8</v>
      </c>
    </row>
    <row r="1167" spans="1:9" x14ac:dyDescent="0.25">
      <c r="A1167" t="s">
        <v>92</v>
      </c>
      <c r="B1167" t="s">
        <v>42</v>
      </c>
      <c r="C1167">
        <v>2012</v>
      </c>
      <c r="D1167" t="s">
        <v>622</v>
      </c>
      <c r="E1167">
        <v>0.04</v>
      </c>
      <c r="F1167" t="s">
        <v>1193</v>
      </c>
      <c r="G1167">
        <v>2</v>
      </c>
      <c r="I1167" t="str">
        <f t="shared" si="37"/>
        <v>2ESAZambia2012QuantitiesH8</v>
      </c>
    </row>
    <row r="1168" spans="1:9" x14ac:dyDescent="0.25">
      <c r="A1168" t="s">
        <v>92</v>
      </c>
      <c r="B1168" t="s">
        <v>42</v>
      </c>
      <c r="C1168">
        <v>2012</v>
      </c>
      <c r="D1168" t="s">
        <v>622</v>
      </c>
      <c r="E1168">
        <v>2.75</v>
      </c>
      <c r="F1168" t="s">
        <v>1196</v>
      </c>
      <c r="G1168">
        <v>2</v>
      </c>
      <c r="I1168" t="str">
        <f t="shared" si="37"/>
        <v>2ESAZambia2012QuantitiesG9</v>
      </c>
    </row>
    <row r="1169" spans="1:9" x14ac:dyDescent="0.25">
      <c r="A1169" t="s">
        <v>92</v>
      </c>
      <c r="B1169" t="s">
        <v>42</v>
      </c>
      <c r="C1169">
        <v>2012</v>
      </c>
      <c r="D1169" t="s">
        <v>622</v>
      </c>
      <c r="E1169">
        <v>2.5</v>
      </c>
      <c r="F1169" t="s">
        <v>1197</v>
      </c>
      <c r="G1169">
        <v>2</v>
      </c>
      <c r="I1169" t="str">
        <f t="shared" si="37"/>
        <v>2ESAZambia2012QuantitiesH9</v>
      </c>
    </row>
    <row r="1170" spans="1:9" x14ac:dyDescent="0.25">
      <c r="A1170" t="s">
        <v>92</v>
      </c>
      <c r="B1170" t="s">
        <v>42</v>
      </c>
      <c r="C1170">
        <v>2012</v>
      </c>
      <c r="D1170" t="s">
        <v>622</v>
      </c>
      <c r="E1170">
        <v>0.155</v>
      </c>
      <c r="F1170" t="s">
        <v>1043</v>
      </c>
      <c r="G1170">
        <v>2</v>
      </c>
      <c r="I1170" t="str">
        <f t="shared" si="37"/>
        <v>2ESAZambia2012QuantitiesF10</v>
      </c>
    </row>
    <row r="1171" spans="1:9" x14ac:dyDescent="0.25">
      <c r="A1171" t="s">
        <v>92</v>
      </c>
      <c r="B1171" t="s">
        <v>42</v>
      </c>
      <c r="C1171">
        <v>2012</v>
      </c>
      <c r="D1171" t="s">
        <v>622</v>
      </c>
      <c r="E1171">
        <v>0.15</v>
      </c>
      <c r="F1171" t="s">
        <v>1200</v>
      </c>
      <c r="G1171">
        <v>2</v>
      </c>
      <c r="I1171" t="str">
        <f t="shared" si="37"/>
        <v>2ESAZambia2012QuantitiesG10</v>
      </c>
    </row>
    <row r="1172" spans="1:9" x14ac:dyDescent="0.25">
      <c r="A1172" t="s">
        <v>92</v>
      </c>
      <c r="B1172" t="s">
        <v>42</v>
      </c>
      <c r="C1172">
        <v>2012</v>
      </c>
      <c r="D1172" t="s">
        <v>622</v>
      </c>
      <c r="E1172">
        <v>0.14000000000000001</v>
      </c>
      <c r="F1172" t="s">
        <v>1201</v>
      </c>
      <c r="G1172">
        <v>2</v>
      </c>
      <c r="I1172" t="str">
        <f t="shared" si="37"/>
        <v>2ESAZambia2012QuantitiesH10</v>
      </c>
    </row>
    <row r="1173" spans="1:9" x14ac:dyDescent="0.25">
      <c r="A1173" t="s">
        <v>92</v>
      </c>
      <c r="B1173" t="s">
        <v>42</v>
      </c>
      <c r="C1173">
        <v>2012</v>
      </c>
      <c r="D1173" t="s">
        <v>622</v>
      </c>
      <c r="E1173">
        <v>4.5</v>
      </c>
      <c r="F1173" t="s">
        <v>965</v>
      </c>
      <c r="G1173">
        <v>2</v>
      </c>
      <c r="I1173" t="str">
        <f t="shared" si="37"/>
        <v>2ESAZambia2012QuantitiesF11</v>
      </c>
    </row>
    <row r="1174" spans="1:9" x14ac:dyDescent="0.25">
      <c r="A1174" t="s">
        <v>92</v>
      </c>
      <c r="B1174" t="s">
        <v>42</v>
      </c>
      <c r="C1174">
        <v>2012</v>
      </c>
      <c r="D1174" t="s">
        <v>622</v>
      </c>
      <c r="E1174">
        <v>4</v>
      </c>
      <c r="F1174" t="s">
        <v>1025</v>
      </c>
      <c r="G1174">
        <v>2</v>
      </c>
      <c r="I1174" t="str">
        <f t="shared" si="37"/>
        <v>2ESAZambia2012QuantitiesG11</v>
      </c>
    </row>
    <row r="1175" spans="1:9" x14ac:dyDescent="0.25">
      <c r="A1175" t="s">
        <v>92</v>
      </c>
      <c r="B1175" t="s">
        <v>42</v>
      </c>
      <c r="C1175">
        <v>2012</v>
      </c>
      <c r="D1175" t="s">
        <v>622</v>
      </c>
      <c r="E1175">
        <v>3</v>
      </c>
      <c r="F1175" t="s">
        <v>1026</v>
      </c>
      <c r="G1175">
        <v>2</v>
      </c>
      <c r="I1175" t="str">
        <f t="shared" si="37"/>
        <v>2ESAZambia2012QuantitiesH11</v>
      </c>
    </row>
    <row r="1176" spans="1:9" x14ac:dyDescent="0.25">
      <c r="A1176" t="s">
        <v>92</v>
      </c>
      <c r="B1176" t="s">
        <v>42</v>
      </c>
      <c r="C1176">
        <v>2012</v>
      </c>
      <c r="D1176" t="s">
        <v>622</v>
      </c>
      <c r="E1176">
        <v>128</v>
      </c>
      <c r="F1176" t="s">
        <v>1297</v>
      </c>
      <c r="G1176">
        <v>2</v>
      </c>
      <c r="I1176" t="str">
        <f t="shared" si="37"/>
        <v>2ESAZambia2012QuantitiesF106</v>
      </c>
    </row>
    <row r="1177" spans="1:9" x14ac:dyDescent="0.25">
      <c r="A1177" t="s">
        <v>92</v>
      </c>
      <c r="B1177" t="s">
        <v>42</v>
      </c>
      <c r="C1177">
        <v>2012</v>
      </c>
      <c r="D1177" t="s">
        <v>622</v>
      </c>
      <c r="E1177">
        <v>128</v>
      </c>
      <c r="F1177" t="s">
        <v>1298</v>
      </c>
      <c r="G1177">
        <v>2</v>
      </c>
      <c r="I1177" t="str">
        <f t="shared" si="37"/>
        <v>2ESAZambia2012QuantitiesG106</v>
      </c>
    </row>
    <row r="1178" spans="1:9" x14ac:dyDescent="0.25">
      <c r="A1178" t="s">
        <v>92</v>
      </c>
      <c r="B1178" t="s">
        <v>42</v>
      </c>
      <c r="C1178">
        <v>2012</v>
      </c>
      <c r="D1178" t="s">
        <v>622</v>
      </c>
      <c r="E1178">
        <v>128</v>
      </c>
      <c r="F1178" t="s">
        <v>1299</v>
      </c>
      <c r="G1178">
        <v>2</v>
      </c>
      <c r="I1178" t="str">
        <f t="shared" si="37"/>
        <v>2ESAZambia2012QuantitiesH106</v>
      </c>
    </row>
    <row r="1179" spans="1:9" x14ac:dyDescent="0.25">
      <c r="A1179" t="s">
        <v>92</v>
      </c>
      <c r="B1179" t="s">
        <v>30</v>
      </c>
      <c r="C1179">
        <v>2012</v>
      </c>
      <c r="D1179" t="s">
        <v>622</v>
      </c>
      <c r="F1179" t="s">
        <v>985</v>
      </c>
      <c r="G1179">
        <v>2</v>
      </c>
      <c r="I1179" t="str">
        <f t="shared" ref="I1179:I1191" si="38">G1179&amp;A1179&amp;B1179&amp;C1179&amp;D1179&amp;F1179</f>
        <v>2ESAKenya2012QuantitiesG39</v>
      </c>
    </row>
    <row r="1180" spans="1:9" x14ac:dyDescent="0.25">
      <c r="A1180" t="s">
        <v>92</v>
      </c>
      <c r="B1180" t="s">
        <v>30</v>
      </c>
      <c r="C1180">
        <v>2012</v>
      </c>
      <c r="D1180" t="s">
        <v>622</v>
      </c>
      <c r="E1180">
        <v>6</v>
      </c>
      <c r="F1180" t="s">
        <v>1065</v>
      </c>
      <c r="G1180">
        <v>2</v>
      </c>
      <c r="I1180" t="str">
        <f t="shared" si="38"/>
        <v>2ESAKenya2012QuantitiesF51</v>
      </c>
    </row>
    <row r="1181" spans="1:9" x14ac:dyDescent="0.25">
      <c r="A1181" t="s">
        <v>92</v>
      </c>
      <c r="B1181" t="s">
        <v>30</v>
      </c>
      <c r="C1181">
        <v>2012</v>
      </c>
      <c r="D1181" t="s">
        <v>622</v>
      </c>
      <c r="E1181">
        <v>5</v>
      </c>
      <c r="F1181" t="s">
        <v>1066</v>
      </c>
      <c r="G1181">
        <v>2</v>
      </c>
      <c r="I1181" t="str">
        <f t="shared" si="38"/>
        <v>2ESAKenya2012QuantitiesG51</v>
      </c>
    </row>
    <row r="1182" spans="1:9" x14ac:dyDescent="0.25">
      <c r="A1182" t="s">
        <v>92</v>
      </c>
      <c r="B1182" t="s">
        <v>30</v>
      </c>
      <c r="C1182">
        <v>2012</v>
      </c>
      <c r="D1182" t="s">
        <v>622</v>
      </c>
      <c r="E1182">
        <v>4</v>
      </c>
      <c r="F1182" t="s">
        <v>1067</v>
      </c>
      <c r="G1182">
        <v>2</v>
      </c>
      <c r="I1182" t="str">
        <f t="shared" si="38"/>
        <v>2ESAKenya2012QuantitiesH51</v>
      </c>
    </row>
    <row r="1183" spans="1:9" x14ac:dyDescent="0.25">
      <c r="A1183" t="s">
        <v>92</v>
      </c>
      <c r="B1183" t="s">
        <v>30</v>
      </c>
      <c r="C1183">
        <v>2012</v>
      </c>
      <c r="D1183" t="s">
        <v>622</v>
      </c>
      <c r="E1183">
        <v>3</v>
      </c>
      <c r="F1183" t="s">
        <v>1068</v>
      </c>
      <c r="G1183">
        <v>2</v>
      </c>
      <c r="I1183" t="str">
        <f t="shared" si="38"/>
        <v>2ESAKenya2012QuantitiesI51</v>
      </c>
    </row>
    <row r="1184" spans="1:9" x14ac:dyDescent="0.25">
      <c r="A1184" t="s">
        <v>92</v>
      </c>
      <c r="B1184" t="s">
        <v>30</v>
      </c>
      <c r="C1184">
        <v>2012</v>
      </c>
      <c r="D1184" t="s">
        <v>622</v>
      </c>
      <c r="E1184">
        <v>12</v>
      </c>
      <c r="F1184" t="s">
        <v>1022</v>
      </c>
      <c r="G1184">
        <v>2</v>
      </c>
      <c r="I1184" t="str">
        <f t="shared" si="38"/>
        <v>2ESAKenya2012QuantitiesF58</v>
      </c>
    </row>
    <row r="1185" spans="1:9" x14ac:dyDescent="0.25">
      <c r="A1185" t="s">
        <v>92</v>
      </c>
      <c r="B1185" t="s">
        <v>30</v>
      </c>
      <c r="C1185">
        <v>2012</v>
      </c>
      <c r="D1185" t="s">
        <v>622</v>
      </c>
      <c r="E1185">
        <v>10</v>
      </c>
      <c r="F1185" t="s">
        <v>1023</v>
      </c>
      <c r="G1185">
        <v>2</v>
      </c>
      <c r="I1185" t="str">
        <f t="shared" si="38"/>
        <v>2ESAKenya2012QuantitiesG58</v>
      </c>
    </row>
    <row r="1186" spans="1:9" x14ac:dyDescent="0.25">
      <c r="A1186" t="s">
        <v>92</v>
      </c>
      <c r="B1186" t="s">
        <v>30</v>
      </c>
      <c r="C1186">
        <v>2012</v>
      </c>
      <c r="D1186" t="s">
        <v>622</v>
      </c>
      <c r="E1186">
        <v>8</v>
      </c>
      <c r="F1186" t="s">
        <v>1024</v>
      </c>
      <c r="G1186">
        <v>2</v>
      </c>
      <c r="I1186" t="str">
        <f t="shared" si="38"/>
        <v>2ESAKenya2012QuantitiesH58</v>
      </c>
    </row>
    <row r="1187" spans="1:9" x14ac:dyDescent="0.25">
      <c r="A1187" t="s">
        <v>92</v>
      </c>
      <c r="B1187" t="s">
        <v>30</v>
      </c>
      <c r="C1187">
        <v>2012</v>
      </c>
      <c r="D1187" t="s">
        <v>622</v>
      </c>
      <c r="E1187">
        <v>6</v>
      </c>
      <c r="F1187" t="s">
        <v>1071</v>
      </c>
      <c r="G1187">
        <v>2</v>
      </c>
      <c r="I1187" t="str">
        <f t="shared" si="38"/>
        <v>2ESAKenya2012QuantitiesI58</v>
      </c>
    </row>
    <row r="1188" spans="1:9" x14ac:dyDescent="0.25">
      <c r="A1188" t="s">
        <v>92</v>
      </c>
      <c r="B1188" t="s">
        <v>30</v>
      </c>
      <c r="C1188">
        <v>2012</v>
      </c>
      <c r="D1188" t="s">
        <v>622</v>
      </c>
      <c r="E1188">
        <v>35</v>
      </c>
      <c r="F1188" t="s">
        <v>1086</v>
      </c>
      <c r="G1188">
        <v>2</v>
      </c>
      <c r="I1188" t="str">
        <f t="shared" si="38"/>
        <v>2ESAKenya2012QuantitiesF76</v>
      </c>
    </row>
    <row r="1189" spans="1:9" x14ac:dyDescent="0.25">
      <c r="A1189" t="s">
        <v>92</v>
      </c>
      <c r="B1189" t="s">
        <v>30</v>
      </c>
      <c r="C1189">
        <v>2012</v>
      </c>
      <c r="D1189" t="s">
        <v>622</v>
      </c>
      <c r="E1189">
        <v>33</v>
      </c>
      <c r="F1189" t="s">
        <v>1087</v>
      </c>
      <c r="G1189">
        <v>2</v>
      </c>
      <c r="I1189" t="str">
        <f t="shared" si="38"/>
        <v>2ESAKenya2012QuantitiesG76</v>
      </c>
    </row>
    <row r="1190" spans="1:9" x14ac:dyDescent="0.25">
      <c r="A1190" t="s">
        <v>92</v>
      </c>
      <c r="B1190" t="s">
        <v>30</v>
      </c>
      <c r="C1190">
        <v>2012</v>
      </c>
      <c r="D1190" t="s">
        <v>622</v>
      </c>
      <c r="E1190">
        <v>31</v>
      </c>
      <c r="F1190" t="s">
        <v>1088</v>
      </c>
      <c r="G1190">
        <v>2</v>
      </c>
      <c r="I1190" t="str">
        <f t="shared" si="38"/>
        <v>2ESAKenya2012QuantitiesH76</v>
      </c>
    </row>
    <row r="1191" spans="1:9" x14ac:dyDescent="0.25">
      <c r="A1191" t="s">
        <v>92</v>
      </c>
      <c r="B1191" t="s">
        <v>30</v>
      </c>
      <c r="C1191">
        <v>2012</v>
      </c>
      <c r="D1191" t="s">
        <v>622</v>
      </c>
      <c r="E1191">
        <v>30</v>
      </c>
      <c r="F1191" t="s">
        <v>1089</v>
      </c>
      <c r="G1191">
        <v>2</v>
      </c>
      <c r="I1191" t="str">
        <f t="shared" si="38"/>
        <v>2ESAKenya2012QuantitiesI76</v>
      </c>
    </row>
    <row r="1192" spans="1:9" x14ac:dyDescent="0.25">
      <c r="A1192" t="s">
        <v>92</v>
      </c>
      <c r="B1192" t="s">
        <v>29</v>
      </c>
      <c r="C1192">
        <v>2012</v>
      </c>
      <c r="D1192" t="s">
        <v>622</v>
      </c>
      <c r="E1192">
        <v>5</v>
      </c>
      <c r="F1192" t="s">
        <v>1065</v>
      </c>
      <c r="G1192">
        <v>2</v>
      </c>
      <c r="I1192" t="str">
        <f t="shared" ref="I1192:I1219" si="39">G1192&amp;A1192&amp;B1192&amp;C1192&amp;D1192&amp;F1192</f>
        <v>2ESAEthiopia2012QuantitiesF51</v>
      </c>
    </row>
    <row r="1193" spans="1:9" x14ac:dyDescent="0.25">
      <c r="A1193" t="s">
        <v>92</v>
      </c>
      <c r="B1193" t="s">
        <v>29</v>
      </c>
      <c r="C1193">
        <v>2012</v>
      </c>
      <c r="D1193" t="s">
        <v>622</v>
      </c>
      <c r="E1193">
        <v>5</v>
      </c>
      <c r="F1193" t="s">
        <v>1066</v>
      </c>
      <c r="G1193">
        <v>2</v>
      </c>
      <c r="I1193" t="str">
        <f t="shared" si="39"/>
        <v>2ESAEthiopia2012QuantitiesG51</v>
      </c>
    </row>
    <row r="1194" spans="1:9" x14ac:dyDescent="0.25">
      <c r="A1194" t="s">
        <v>92</v>
      </c>
      <c r="B1194" t="s">
        <v>29</v>
      </c>
      <c r="C1194">
        <v>2012</v>
      </c>
      <c r="D1194" t="s">
        <v>622</v>
      </c>
      <c r="E1194">
        <v>5</v>
      </c>
      <c r="F1194" t="s">
        <v>1067</v>
      </c>
      <c r="G1194">
        <v>2</v>
      </c>
      <c r="I1194" t="str">
        <f t="shared" si="39"/>
        <v>2ESAEthiopia2012QuantitiesH51</v>
      </c>
    </row>
    <row r="1195" spans="1:9" x14ac:dyDescent="0.25">
      <c r="A1195" t="s">
        <v>92</v>
      </c>
      <c r="B1195" t="s">
        <v>29</v>
      </c>
      <c r="C1195">
        <v>2012</v>
      </c>
      <c r="D1195" t="s">
        <v>622</v>
      </c>
      <c r="E1195">
        <v>5</v>
      </c>
      <c r="F1195" t="s">
        <v>1068</v>
      </c>
      <c r="G1195">
        <v>2</v>
      </c>
      <c r="I1195" t="str">
        <f t="shared" si="39"/>
        <v>2ESAEthiopia2012QuantitiesI51</v>
      </c>
    </row>
    <row r="1196" spans="1:9" x14ac:dyDescent="0.25">
      <c r="A1196" t="s">
        <v>92</v>
      </c>
      <c r="B1196" t="s">
        <v>29</v>
      </c>
      <c r="C1196">
        <v>2012</v>
      </c>
      <c r="D1196" t="s">
        <v>622</v>
      </c>
      <c r="E1196">
        <v>5</v>
      </c>
      <c r="F1196" t="s">
        <v>1069</v>
      </c>
      <c r="G1196">
        <v>2</v>
      </c>
      <c r="I1196" t="str">
        <f t="shared" si="39"/>
        <v>2ESAEthiopia2012QuantitiesJ51</v>
      </c>
    </row>
    <row r="1197" spans="1:9" x14ac:dyDescent="0.25">
      <c r="A1197" t="s">
        <v>92</v>
      </c>
      <c r="B1197" t="s">
        <v>29</v>
      </c>
      <c r="C1197">
        <v>2012</v>
      </c>
      <c r="D1197" t="s">
        <v>622</v>
      </c>
      <c r="E1197">
        <v>5</v>
      </c>
      <c r="F1197" t="s">
        <v>1070</v>
      </c>
      <c r="G1197">
        <v>2</v>
      </c>
      <c r="I1197" t="str">
        <f t="shared" si="39"/>
        <v>2ESAEthiopia2012QuantitiesK51</v>
      </c>
    </row>
    <row r="1198" spans="1:9" x14ac:dyDescent="0.25">
      <c r="A1198" t="s">
        <v>92</v>
      </c>
      <c r="B1198" t="s">
        <v>29</v>
      </c>
      <c r="C1198">
        <v>2012</v>
      </c>
      <c r="D1198" t="s">
        <v>622</v>
      </c>
      <c r="E1198">
        <v>5</v>
      </c>
      <c r="F1198" t="s">
        <v>1271</v>
      </c>
      <c r="G1198">
        <v>2</v>
      </c>
      <c r="I1198" t="str">
        <f t="shared" si="39"/>
        <v>2ESAEthiopia2012QuantitiesL51</v>
      </c>
    </row>
    <row r="1199" spans="1:9" x14ac:dyDescent="0.25">
      <c r="A1199" t="s">
        <v>92</v>
      </c>
      <c r="B1199" t="s">
        <v>29</v>
      </c>
      <c r="C1199">
        <v>2012</v>
      </c>
      <c r="D1199" t="s">
        <v>622</v>
      </c>
      <c r="E1199">
        <v>2</v>
      </c>
      <c r="F1199" t="s">
        <v>1074</v>
      </c>
      <c r="G1199">
        <v>2</v>
      </c>
      <c r="I1199" t="str">
        <f t="shared" si="39"/>
        <v>2ESAEthiopia2012QuantitiesF66</v>
      </c>
    </row>
    <row r="1200" spans="1:9" x14ac:dyDescent="0.25">
      <c r="A1200" t="s">
        <v>92</v>
      </c>
      <c r="B1200" t="s">
        <v>29</v>
      </c>
      <c r="C1200">
        <v>2012</v>
      </c>
      <c r="D1200" t="s">
        <v>622</v>
      </c>
      <c r="E1200">
        <v>2</v>
      </c>
      <c r="F1200" t="s">
        <v>1075</v>
      </c>
      <c r="G1200">
        <v>2</v>
      </c>
      <c r="I1200" t="str">
        <f t="shared" si="39"/>
        <v>2ESAEthiopia2012QuantitiesG66</v>
      </c>
    </row>
    <row r="1201" spans="1:9" x14ac:dyDescent="0.25">
      <c r="A1201" t="s">
        <v>92</v>
      </c>
      <c r="B1201" t="s">
        <v>29</v>
      </c>
      <c r="C1201">
        <v>2012</v>
      </c>
      <c r="D1201" t="s">
        <v>622</v>
      </c>
      <c r="E1201">
        <v>2</v>
      </c>
      <c r="F1201" t="s">
        <v>1076</v>
      </c>
      <c r="G1201">
        <v>2</v>
      </c>
      <c r="I1201" t="str">
        <f t="shared" si="39"/>
        <v>2ESAEthiopia2012QuantitiesH66</v>
      </c>
    </row>
    <row r="1202" spans="1:9" x14ac:dyDescent="0.25">
      <c r="A1202" t="s">
        <v>92</v>
      </c>
      <c r="B1202" t="s">
        <v>29</v>
      </c>
      <c r="C1202">
        <v>2012</v>
      </c>
      <c r="D1202" t="s">
        <v>622</v>
      </c>
      <c r="E1202">
        <v>2</v>
      </c>
      <c r="F1202" t="s">
        <v>1077</v>
      </c>
      <c r="G1202">
        <v>2</v>
      </c>
      <c r="I1202" t="str">
        <f t="shared" si="39"/>
        <v>2ESAEthiopia2012QuantitiesI66</v>
      </c>
    </row>
    <row r="1203" spans="1:9" x14ac:dyDescent="0.25">
      <c r="A1203" t="s">
        <v>92</v>
      </c>
      <c r="B1203" t="s">
        <v>29</v>
      </c>
      <c r="C1203">
        <v>2012</v>
      </c>
      <c r="D1203" t="s">
        <v>622</v>
      </c>
      <c r="E1203">
        <v>2</v>
      </c>
      <c r="F1203" t="s">
        <v>1078</v>
      </c>
      <c r="G1203">
        <v>2</v>
      </c>
      <c r="I1203" t="str">
        <f t="shared" si="39"/>
        <v>2ESAEthiopia2012QuantitiesJ66</v>
      </c>
    </row>
    <row r="1204" spans="1:9" x14ac:dyDescent="0.25">
      <c r="A1204" t="s">
        <v>92</v>
      </c>
      <c r="B1204" t="s">
        <v>29</v>
      </c>
      <c r="C1204">
        <v>2012</v>
      </c>
      <c r="D1204" t="s">
        <v>622</v>
      </c>
      <c r="E1204">
        <v>2</v>
      </c>
      <c r="F1204" t="s">
        <v>1079</v>
      </c>
      <c r="G1204">
        <v>2</v>
      </c>
      <c r="I1204" t="str">
        <f t="shared" si="39"/>
        <v>2ESAEthiopia2012QuantitiesK66</v>
      </c>
    </row>
    <row r="1205" spans="1:9" x14ac:dyDescent="0.25">
      <c r="A1205" t="s">
        <v>92</v>
      </c>
      <c r="B1205" t="s">
        <v>29</v>
      </c>
      <c r="C1205">
        <v>2012</v>
      </c>
      <c r="D1205" t="s">
        <v>622</v>
      </c>
      <c r="E1205">
        <v>2</v>
      </c>
      <c r="F1205" t="s">
        <v>1310</v>
      </c>
      <c r="G1205">
        <v>2</v>
      </c>
      <c r="I1205" t="str">
        <f t="shared" si="39"/>
        <v>2ESAEthiopia2012QuantitiesL66</v>
      </c>
    </row>
    <row r="1206" spans="1:9" x14ac:dyDescent="0.25">
      <c r="A1206" t="s">
        <v>92</v>
      </c>
      <c r="B1206" t="s">
        <v>29</v>
      </c>
      <c r="C1206">
        <v>2012</v>
      </c>
      <c r="D1206" t="s">
        <v>622</v>
      </c>
      <c r="E1206">
        <v>1.2</v>
      </c>
      <c r="F1206" t="s">
        <v>1080</v>
      </c>
      <c r="G1206">
        <v>2</v>
      </c>
      <c r="I1206" t="str">
        <f t="shared" si="39"/>
        <v>2ESAEthiopia2012QuantitiesF68</v>
      </c>
    </row>
    <row r="1207" spans="1:9" x14ac:dyDescent="0.25">
      <c r="A1207" t="s">
        <v>92</v>
      </c>
      <c r="B1207" t="s">
        <v>29</v>
      </c>
      <c r="C1207">
        <v>2012</v>
      </c>
      <c r="D1207" t="s">
        <v>622</v>
      </c>
      <c r="E1207">
        <v>1.2</v>
      </c>
      <c r="F1207" t="s">
        <v>1081</v>
      </c>
      <c r="G1207">
        <v>2</v>
      </c>
      <c r="I1207" t="str">
        <f t="shared" si="39"/>
        <v>2ESAEthiopia2012QuantitiesG68</v>
      </c>
    </row>
    <row r="1208" spans="1:9" x14ac:dyDescent="0.25">
      <c r="A1208" t="s">
        <v>92</v>
      </c>
      <c r="B1208" t="s">
        <v>29</v>
      </c>
      <c r="C1208">
        <v>2012</v>
      </c>
      <c r="D1208" t="s">
        <v>622</v>
      </c>
      <c r="E1208">
        <v>1.2</v>
      </c>
      <c r="F1208" t="s">
        <v>1082</v>
      </c>
      <c r="G1208">
        <v>2</v>
      </c>
      <c r="I1208" t="str">
        <f t="shared" si="39"/>
        <v>2ESAEthiopia2012QuantitiesH68</v>
      </c>
    </row>
    <row r="1209" spans="1:9" x14ac:dyDescent="0.25">
      <c r="A1209" t="s">
        <v>92</v>
      </c>
      <c r="B1209" t="s">
        <v>29</v>
      </c>
      <c r="C1209">
        <v>2012</v>
      </c>
      <c r="D1209" t="s">
        <v>622</v>
      </c>
      <c r="E1209">
        <v>1.2</v>
      </c>
      <c r="F1209" t="s">
        <v>1083</v>
      </c>
      <c r="G1209">
        <v>2</v>
      </c>
      <c r="I1209" t="str">
        <f t="shared" si="39"/>
        <v>2ESAEthiopia2012QuantitiesI68</v>
      </c>
    </row>
    <row r="1210" spans="1:9" x14ac:dyDescent="0.25">
      <c r="A1210" t="s">
        <v>92</v>
      </c>
      <c r="B1210" t="s">
        <v>29</v>
      </c>
      <c r="C1210">
        <v>2012</v>
      </c>
      <c r="D1210" t="s">
        <v>622</v>
      </c>
      <c r="E1210">
        <v>1.2</v>
      </c>
      <c r="F1210" t="s">
        <v>1084</v>
      </c>
      <c r="G1210">
        <v>2</v>
      </c>
      <c r="I1210" t="str">
        <f t="shared" si="39"/>
        <v>2ESAEthiopia2012QuantitiesJ68</v>
      </c>
    </row>
    <row r="1211" spans="1:9" x14ac:dyDescent="0.25">
      <c r="A1211" t="s">
        <v>92</v>
      </c>
      <c r="B1211" t="s">
        <v>29</v>
      </c>
      <c r="C1211">
        <v>2012</v>
      </c>
      <c r="D1211" t="s">
        <v>622</v>
      </c>
      <c r="E1211">
        <v>1.2</v>
      </c>
      <c r="F1211" t="s">
        <v>1085</v>
      </c>
      <c r="G1211">
        <v>2</v>
      </c>
      <c r="I1211" t="str">
        <f t="shared" si="39"/>
        <v>2ESAEthiopia2012QuantitiesK68</v>
      </c>
    </row>
    <row r="1212" spans="1:9" x14ac:dyDescent="0.25">
      <c r="A1212" t="s">
        <v>92</v>
      </c>
      <c r="B1212" t="s">
        <v>29</v>
      </c>
      <c r="C1212">
        <v>2012</v>
      </c>
      <c r="D1212" t="s">
        <v>622</v>
      </c>
      <c r="E1212">
        <v>1.2</v>
      </c>
      <c r="F1212" t="s">
        <v>1311</v>
      </c>
      <c r="G1212">
        <v>2</v>
      </c>
      <c r="I1212" t="str">
        <f t="shared" si="39"/>
        <v>2ESAEthiopia2012QuantitiesL68</v>
      </c>
    </row>
    <row r="1213" spans="1:9" x14ac:dyDescent="0.25">
      <c r="A1213" t="s">
        <v>92</v>
      </c>
      <c r="B1213" t="s">
        <v>29</v>
      </c>
      <c r="C1213">
        <v>2012</v>
      </c>
      <c r="D1213" t="s">
        <v>622</v>
      </c>
      <c r="E1213">
        <v>20</v>
      </c>
      <c r="F1213" t="s">
        <v>1086</v>
      </c>
      <c r="G1213">
        <v>2</v>
      </c>
      <c r="I1213" t="str">
        <f t="shared" si="39"/>
        <v>2ESAEthiopia2012QuantitiesF76</v>
      </c>
    </row>
    <row r="1214" spans="1:9" x14ac:dyDescent="0.25">
      <c r="A1214" t="s">
        <v>92</v>
      </c>
      <c r="B1214" t="s">
        <v>29</v>
      </c>
      <c r="C1214">
        <v>2012</v>
      </c>
      <c r="D1214" t="s">
        <v>622</v>
      </c>
      <c r="E1214">
        <v>20</v>
      </c>
      <c r="F1214" t="s">
        <v>1087</v>
      </c>
      <c r="G1214">
        <v>2</v>
      </c>
      <c r="I1214" t="str">
        <f t="shared" si="39"/>
        <v>2ESAEthiopia2012QuantitiesG76</v>
      </c>
    </row>
    <row r="1215" spans="1:9" x14ac:dyDescent="0.25">
      <c r="A1215" t="s">
        <v>92</v>
      </c>
      <c r="B1215" t="s">
        <v>29</v>
      </c>
      <c r="C1215">
        <v>2012</v>
      </c>
      <c r="D1215" t="s">
        <v>622</v>
      </c>
      <c r="E1215">
        <v>20</v>
      </c>
      <c r="F1215" t="s">
        <v>1088</v>
      </c>
      <c r="G1215">
        <v>2</v>
      </c>
      <c r="I1215" t="str">
        <f t="shared" si="39"/>
        <v>2ESAEthiopia2012QuantitiesH76</v>
      </c>
    </row>
    <row r="1216" spans="1:9" x14ac:dyDescent="0.25">
      <c r="A1216" t="s">
        <v>92</v>
      </c>
      <c r="B1216" t="s">
        <v>29</v>
      </c>
      <c r="C1216">
        <v>2012</v>
      </c>
      <c r="D1216" t="s">
        <v>622</v>
      </c>
      <c r="E1216">
        <v>20</v>
      </c>
      <c r="F1216" t="s">
        <v>1089</v>
      </c>
      <c r="G1216">
        <v>2</v>
      </c>
      <c r="I1216" t="str">
        <f t="shared" si="39"/>
        <v>2ESAEthiopia2012QuantitiesI76</v>
      </c>
    </row>
    <row r="1217" spans="1:9" x14ac:dyDescent="0.25">
      <c r="A1217" t="s">
        <v>92</v>
      </c>
      <c r="B1217" t="s">
        <v>29</v>
      </c>
      <c r="C1217">
        <v>2012</v>
      </c>
      <c r="D1217" t="s">
        <v>622</v>
      </c>
      <c r="E1217">
        <v>20</v>
      </c>
      <c r="F1217" t="s">
        <v>1090</v>
      </c>
      <c r="G1217">
        <v>2</v>
      </c>
      <c r="I1217" t="str">
        <f t="shared" si="39"/>
        <v>2ESAEthiopia2012QuantitiesJ76</v>
      </c>
    </row>
    <row r="1218" spans="1:9" x14ac:dyDescent="0.25">
      <c r="A1218" t="s">
        <v>92</v>
      </c>
      <c r="B1218" t="s">
        <v>29</v>
      </c>
      <c r="C1218">
        <v>2012</v>
      </c>
      <c r="D1218" t="s">
        <v>622</v>
      </c>
      <c r="E1218">
        <v>20</v>
      </c>
      <c r="F1218" t="s">
        <v>1091</v>
      </c>
      <c r="G1218">
        <v>2</v>
      </c>
      <c r="I1218" t="str">
        <f t="shared" si="39"/>
        <v>2ESAEthiopia2012QuantitiesK76</v>
      </c>
    </row>
    <row r="1219" spans="1:9" x14ac:dyDescent="0.25">
      <c r="A1219" t="s">
        <v>92</v>
      </c>
      <c r="B1219" t="s">
        <v>29</v>
      </c>
      <c r="C1219">
        <v>2012</v>
      </c>
      <c r="D1219" t="s">
        <v>622</v>
      </c>
      <c r="E1219">
        <v>20</v>
      </c>
      <c r="F1219" t="s">
        <v>1312</v>
      </c>
      <c r="G1219">
        <v>2</v>
      </c>
      <c r="I1219" t="str">
        <f t="shared" si="39"/>
        <v>2ESAEthiopia2012QuantitiesL76</v>
      </c>
    </row>
    <row r="1220" spans="1:9" x14ac:dyDescent="0.25">
      <c r="A1220" t="s">
        <v>92</v>
      </c>
      <c r="B1220" t="s">
        <v>32</v>
      </c>
      <c r="C1220">
        <v>2012</v>
      </c>
      <c r="D1220" t="s">
        <v>620</v>
      </c>
      <c r="F1220" t="s">
        <v>961</v>
      </c>
      <c r="G1220">
        <v>2</v>
      </c>
      <c r="I1220" t="str">
        <f t="shared" ref="I1220:I1263" si="40">G1220&amp;A1220&amp;B1220&amp;C1220&amp;D1220&amp;F1220</f>
        <v>2ESAMadagascar2012StrategyF5</v>
      </c>
    </row>
    <row r="1221" spans="1:9" x14ac:dyDescent="0.25">
      <c r="A1221" t="s">
        <v>92</v>
      </c>
      <c r="B1221" t="s">
        <v>32</v>
      </c>
      <c r="C1221">
        <v>2012</v>
      </c>
      <c r="D1221" t="s">
        <v>620</v>
      </c>
      <c r="E1221">
        <v>0.8</v>
      </c>
      <c r="F1221" t="s">
        <v>1012</v>
      </c>
      <c r="G1221">
        <v>2</v>
      </c>
      <c r="I1221" t="str">
        <f t="shared" si="40"/>
        <v>2ESAMadagascar2012StrategyF7</v>
      </c>
    </row>
    <row r="1222" spans="1:9" x14ac:dyDescent="0.25">
      <c r="A1222" t="s">
        <v>92</v>
      </c>
      <c r="B1222" t="s">
        <v>32</v>
      </c>
      <c r="C1222">
        <v>2012</v>
      </c>
      <c r="D1222" t="s">
        <v>620</v>
      </c>
      <c r="E1222">
        <v>1</v>
      </c>
      <c r="F1222" t="s">
        <v>1041</v>
      </c>
      <c r="G1222">
        <v>2</v>
      </c>
      <c r="I1222" t="str">
        <f t="shared" si="40"/>
        <v>2ESAMadagascar2012StrategyF8</v>
      </c>
    </row>
    <row r="1223" spans="1:9" x14ac:dyDescent="0.25">
      <c r="A1223" t="s">
        <v>92</v>
      </c>
      <c r="B1223" t="s">
        <v>32</v>
      </c>
      <c r="C1223">
        <v>2012</v>
      </c>
      <c r="D1223" t="s">
        <v>620</v>
      </c>
      <c r="E1223">
        <v>1</v>
      </c>
      <c r="F1223" t="s">
        <v>1042</v>
      </c>
      <c r="G1223">
        <v>2</v>
      </c>
      <c r="I1223" t="str">
        <f t="shared" si="40"/>
        <v>2ESAMadagascar2012StrategyF9</v>
      </c>
    </row>
    <row r="1224" spans="1:9" x14ac:dyDescent="0.25">
      <c r="A1224" t="s">
        <v>92</v>
      </c>
      <c r="B1224" t="s">
        <v>32</v>
      </c>
      <c r="C1224">
        <v>2012</v>
      </c>
      <c r="D1224" t="s">
        <v>620</v>
      </c>
      <c r="E1224">
        <v>0.6</v>
      </c>
      <c r="F1224" t="s">
        <v>1043</v>
      </c>
      <c r="G1224">
        <v>2</v>
      </c>
      <c r="I1224" t="str">
        <f t="shared" si="40"/>
        <v>2ESAMadagascar2012StrategyF10</v>
      </c>
    </row>
    <row r="1225" spans="1:9" x14ac:dyDescent="0.25">
      <c r="A1225" t="s">
        <v>92</v>
      </c>
      <c r="B1225" t="s">
        <v>32</v>
      </c>
      <c r="C1225">
        <v>2012</v>
      </c>
      <c r="D1225" t="s">
        <v>620</v>
      </c>
      <c r="E1225">
        <v>0.6</v>
      </c>
      <c r="F1225" t="s">
        <v>965</v>
      </c>
      <c r="G1225">
        <v>2</v>
      </c>
      <c r="I1225" t="str">
        <f t="shared" si="40"/>
        <v>2ESAMadagascar2012StrategyF11</v>
      </c>
    </row>
    <row r="1226" spans="1:9" x14ac:dyDescent="0.25">
      <c r="A1226" t="s">
        <v>92</v>
      </c>
      <c r="B1226" t="s">
        <v>32</v>
      </c>
      <c r="C1226">
        <v>2012</v>
      </c>
      <c r="D1226" t="s">
        <v>620</v>
      </c>
      <c r="E1226">
        <v>0.3</v>
      </c>
      <c r="F1226" t="s">
        <v>1013</v>
      </c>
      <c r="G1226">
        <v>2</v>
      </c>
      <c r="I1226" t="str">
        <f t="shared" si="40"/>
        <v>2ESAMadagascar2012StrategyF12</v>
      </c>
    </row>
    <row r="1227" spans="1:9" x14ac:dyDescent="0.25">
      <c r="A1227" t="s">
        <v>92</v>
      </c>
      <c r="B1227" t="s">
        <v>32</v>
      </c>
      <c r="C1227">
        <v>2012</v>
      </c>
      <c r="D1227" t="s">
        <v>620</v>
      </c>
      <c r="E1227">
        <v>0.8</v>
      </c>
      <c r="F1227" t="s">
        <v>625</v>
      </c>
      <c r="G1227">
        <v>2</v>
      </c>
      <c r="I1227" t="str">
        <f t="shared" si="40"/>
        <v>2ESAMadagascar2012StrategyF14</v>
      </c>
    </row>
    <row r="1228" spans="1:9" x14ac:dyDescent="0.25">
      <c r="A1228" t="s">
        <v>92</v>
      </c>
      <c r="B1228" t="s">
        <v>32</v>
      </c>
      <c r="C1228">
        <v>2012</v>
      </c>
      <c r="D1228" t="s">
        <v>620</v>
      </c>
      <c r="E1228">
        <v>1</v>
      </c>
      <c r="F1228" t="s">
        <v>626</v>
      </c>
      <c r="G1228">
        <v>2</v>
      </c>
      <c r="I1228" t="str">
        <f t="shared" si="40"/>
        <v>2ESAMadagascar2012StrategyF15</v>
      </c>
    </row>
    <row r="1229" spans="1:9" x14ac:dyDescent="0.25">
      <c r="A1229" t="s">
        <v>92</v>
      </c>
      <c r="B1229" t="s">
        <v>32</v>
      </c>
      <c r="C1229">
        <v>2012</v>
      </c>
      <c r="D1229" t="s">
        <v>620</v>
      </c>
      <c r="E1229">
        <v>1</v>
      </c>
      <c r="F1229" t="s">
        <v>627</v>
      </c>
      <c r="G1229">
        <v>2</v>
      </c>
      <c r="I1229" t="str">
        <f t="shared" si="40"/>
        <v>2ESAMadagascar2012StrategyF16</v>
      </c>
    </row>
    <row r="1230" spans="1:9" x14ac:dyDescent="0.25">
      <c r="A1230" t="s">
        <v>92</v>
      </c>
      <c r="B1230" t="s">
        <v>32</v>
      </c>
      <c r="C1230">
        <v>2012</v>
      </c>
      <c r="D1230" t="s">
        <v>620</v>
      </c>
      <c r="E1230">
        <v>0.8</v>
      </c>
      <c r="F1230" t="s">
        <v>628</v>
      </c>
      <c r="G1230">
        <v>2</v>
      </c>
      <c r="I1230" t="str">
        <f t="shared" si="40"/>
        <v>2ESAMadagascar2012StrategyF17</v>
      </c>
    </row>
    <row r="1231" spans="1:9" x14ac:dyDescent="0.25">
      <c r="A1231" t="s">
        <v>92</v>
      </c>
      <c r="B1231" t="s">
        <v>32</v>
      </c>
      <c r="C1231">
        <v>2012</v>
      </c>
      <c r="D1231" t="s">
        <v>620</v>
      </c>
      <c r="E1231">
        <v>0.85</v>
      </c>
      <c r="F1231" t="s">
        <v>629</v>
      </c>
      <c r="G1231">
        <v>2</v>
      </c>
      <c r="I1231" t="str">
        <f t="shared" si="40"/>
        <v>2ESAMadagascar2012StrategyF18</v>
      </c>
    </row>
    <row r="1232" spans="1:9" x14ac:dyDescent="0.25">
      <c r="A1232" t="s">
        <v>92</v>
      </c>
      <c r="B1232" t="s">
        <v>32</v>
      </c>
      <c r="C1232">
        <v>2012</v>
      </c>
      <c r="D1232" t="s">
        <v>620</v>
      </c>
      <c r="E1232">
        <v>0.8</v>
      </c>
      <c r="F1232" t="s">
        <v>630</v>
      </c>
      <c r="G1232">
        <v>2</v>
      </c>
      <c r="I1232" t="str">
        <f t="shared" si="40"/>
        <v>2ESAMadagascar2012StrategyF19</v>
      </c>
    </row>
    <row r="1233" spans="1:9" x14ac:dyDescent="0.25">
      <c r="A1233" t="s">
        <v>92</v>
      </c>
      <c r="B1233" t="s">
        <v>32</v>
      </c>
      <c r="C1233">
        <v>2012</v>
      </c>
      <c r="D1233" t="s">
        <v>620</v>
      </c>
      <c r="E1233">
        <v>0.8</v>
      </c>
      <c r="F1233" t="s">
        <v>1014</v>
      </c>
      <c r="G1233">
        <v>2</v>
      </c>
      <c r="I1233" t="str">
        <f t="shared" si="40"/>
        <v>2ESAMadagascar2012StrategyF21</v>
      </c>
    </row>
    <row r="1234" spans="1:9" x14ac:dyDescent="0.25">
      <c r="A1234" t="s">
        <v>92</v>
      </c>
      <c r="B1234" t="s">
        <v>32</v>
      </c>
      <c r="C1234">
        <v>2012</v>
      </c>
      <c r="D1234" t="s">
        <v>620</v>
      </c>
      <c r="E1234">
        <v>1</v>
      </c>
      <c r="F1234" t="s">
        <v>1044</v>
      </c>
      <c r="G1234">
        <v>2</v>
      </c>
      <c r="I1234" t="str">
        <f t="shared" si="40"/>
        <v>2ESAMadagascar2012StrategyF22</v>
      </c>
    </row>
    <row r="1235" spans="1:9" x14ac:dyDescent="0.25">
      <c r="A1235" t="s">
        <v>92</v>
      </c>
      <c r="B1235" t="s">
        <v>32</v>
      </c>
      <c r="C1235">
        <v>2012</v>
      </c>
      <c r="D1235" t="s">
        <v>620</v>
      </c>
      <c r="E1235">
        <v>1</v>
      </c>
      <c r="F1235" t="s">
        <v>1045</v>
      </c>
      <c r="G1235">
        <v>2</v>
      </c>
      <c r="I1235" t="str">
        <f t="shared" si="40"/>
        <v>2ESAMadagascar2012StrategyF23</v>
      </c>
    </row>
    <row r="1236" spans="1:9" x14ac:dyDescent="0.25">
      <c r="A1236" t="s">
        <v>92</v>
      </c>
      <c r="B1236" t="s">
        <v>32</v>
      </c>
      <c r="C1236">
        <v>2012</v>
      </c>
      <c r="D1236" t="s">
        <v>620</v>
      </c>
      <c r="E1236">
        <v>0.6</v>
      </c>
      <c r="F1236" t="s">
        <v>1015</v>
      </c>
      <c r="G1236">
        <v>2</v>
      </c>
      <c r="I1236" t="str">
        <f t="shared" si="40"/>
        <v>2ESAMadagascar2012StrategyF24</v>
      </c>
    </row>
    <row r="1237" spans="1:9" x14ac:dyDescent="0.25">
      <c r="A1237" t="s">
        <v>92</v>
      </c>
      <c r="B1237" t="s">
        <v>32</v>
      </c>
      <c r="C1237">
        <v>2012</v>
      </c>
      <c r="D1237" t="s">
        <v>620</v>
      </c>
      <c r="E1237">
        <v>0.6</v>
      </c>
      <c r="F1237" t="s">
        <v>1016</v>
      </c>
      <c r="G1237">
        <v>2</v>
      </c>
      <c r="I1237" t="str">
        <f t="shared" si="40"/>
        <v>2ESAMadagascar2012StrategyF25</v>
      </c>
    </row>
    <row r="1238" spans="1:9" x14ac:dyDescent="0.25">
      <c r="A1238" t="s">
        <v>92</v>
      </c>
      <c r="B1238" t="s">
        <v>32</v>
      </c>
      <c r="C1238">
        <v>2012</v>
      </c>
      <c r="D1238" t="s">
        <v>620</v>
      </c>
      <c r="E1238">
        <v>0.3</v>
      </c>
      <c r="F1238" t="s">
        <v>1046</v>
      </c>
      <c r="G1238">
        <v>2</v>
      </c>
      <c r="I1238" t="str">
        <f t="shared" si="40"/>
        <v>2ESAMadagascar2012StrategyF26</v>
      </c>
    </row>
    <row r="1239" spans="1:9" x14ac:dyDescent="0.25">
      <c r="A1239" t="s">
        <v>92</v>
      </c>
      <c r="B1239" t="s">
        <v>32</v>
      </c>
      <c r="C1239">
        <v>2012</v>
      </c>
      <c r="D1239" t="s">
        <v>622</v>
      </c>
      <c r="E1239">
        <v>4</v>
      </c>
      <c r="F1239" t="s">
        <v>623</v>
      </c>
      <c r="G1239">
        <v>2</v>
      </c>
      <c r="I1239" t="str">
        <f t="shared" si="40"/>
        <v>2ESAMadagascar2012QuantitiesH2</v>
      </c>
    </row>
    <row r="1240" spans="1:9" x14ac:dyDescent="0.25">
      <c r="A1240" t="s">
        <v>92</v>
      </c>
      <c r="B1240" t="s">
        <v>32</v>
      </c>
      <c r="C1240">
        <v>2012</v>
      </c>
      <c r="D1240" t="s">
        <v>622</v>
      </c>
      <c r="E1240">
        <v>2014</v>
      </c>
      <c r="F1240" t="s">
        <v>624</v>
      </c>
      <c r="G1240">
        <v>2</v>
      </c>
      <c r="I1240" t="str">
        <f t="shared" si="40"/>
        <v>2ESAMadagascar2012QuantitiesF4</v>
      </c>
    </row>
    <row r="1241" spans="1:9" x14ac:dyDescent="0.25">
      <c r="A1241" t="s">
        <v>92</v>
      </c>
      <c r="B1241" t="s">
        <v>32</v>
      </c>
      <c r="C1241">
        <v>2012</v>
      </c>
      <c r="D1241" t="s">
        <v>622</v>
      </c>
      <c r="E1241">
        <v>8.5000000000000006E-2</v>
      </c>
      <c r="F1241" t="s">
        <v>962</v>
      </c>
      <c r="G1241">
        <v>2</v>
      </c>
      <c r="I1241" t="str">
        <f t="shared" si="40"/>
        <v>2ESAMadagascar2012QuantitiesG6</v>
      </c>
    </row>
    <row r="1242" spans="1:9" x14ac:dyDescent="0.25">
      <c r="A1242" t="s">
        <v>92</v>
      </c>
      <c r="B1242" t="s">
        <v>32</v>
      </c>
      <c r="C1242">
        <v>2012</v>
      </c>
      <c r="D1242" t="s">
        <v>622</v>
      </c>
      <c r="E1242">
        <v>0.08</v>
      </c>
      <c r="F1242" t="s">
        <v>1048</v>
      </c>
      <c r="G1242">
        <v>2</v>
      </c>
      <c r="I1242" t="str">
        <f t="shared" si="40"/>
        <v>2ESAMadagascar2012QuantitiesH6</v>
      </c>
    </row>
    <row r="1243" spans="1:9" x14ac:dyDescent="0.25">
      <c r="A1243" t="s">
        <v>92</v>
      </c>
      <c r="B1243" t="s">
        <v>32</v>
      </c>
      <c r="C1243">
        <v>2012</v>
      </c>
      <c r="D1243" t="s">
        <v>622</v>
      </c>
      <c r="E1243">
        <v>7.0000000000000007E-2</v>
      </c>
      <c r="F1243" t="s">
        <v>1049</v>
      </c>
      <c r="G1243">
        <v>2</v>
      </c>
      <c r="I1243" t="str">
        <f t="shared" si="40"/>
        <v>2ESAMadagascar2012QuantitiesI6</v>
      </c>
    </row>
    <row r="1244" spans="1:9" x14ac:dyDescent="0.25">
      <c r="A1244" t="s">
        <v>92</v>
      </c>
      <c r="B1244" t="s">
        <v>32</v>
      </c>
      <c r="C1244">
        <v>2012</v>
      </c>
      <c r="D1244" t="s">
        <v>622</v>
      </c>
      <c r="E1244">
        <v>0.4</v>
      </c>
      <c r="F1244" t="s">
        <v>1014</v>
      </c>
      <c r="G1244">
        <v>2</v>
      </c>
      <c r="I1244" t="str">
        <f t="shared" si="40"/>
        <v>2ESAMadagascar2012QuantitiesF21</v>
      </c>
    </row>
    <row r="1245" spans="1:9" x14ac:dyDescent="0.25">
      <c r="A1245" t="s">
        <v>92</v>
      </c>
      <c r="B1245" t="s">
        <v>32</v>
      </c>
      <c r="C1245">
        <v>2012</v>
      </c>
      <c r="D1245" t="s">
        <v>622</v>
      </c>
      <c r="E1245">
        <v>0.5</v>
      </c>
      <c r="F1245" t="s">
        <v>1240</v>
      </c>
      <c r="G1245">
        <v>2</v>
      </c>
      <c r="I1245" t="str">
        <f t="shared" si="40"/>
        <v>2ESAMadagascar2012QuantitiesG21</v>
      </c>
    </row>
    <row r="1246" spans="1:9" x14ac:dyDescent="0.25">
      <c r="A1246" t="s">
        <v>92</v>
      </c>
      <c r="B1246" t="s">
        <v>32</v>
      </c>
      <c r="C1246">
        <v>2012</v>
      </c>
      <c r="D1246" t="s">
        <v>622</v>
      </c>
      <c r="E1246">
        <v>0.55000000000000004</v>
      </c>
      <c r="F1246" t="s">
        <v>1241</v>
      </c>
      <c r="G1246">
        <v>2</v>
      </c>
      <c r="I1246" t="str">
        <f t="shared" si="40"/>
        <v>2ESAMadagascar2012QuantitiesH21</v>
      </c>
    </row>
    <row r="1247" spans="1:9" x14ac:dyDescent="0.25">
      <c r="A1247" t="s">
        <v>92</v>
      </c>
      <c r="B1247" t="s">
        <v>32</v>
      </c>
      <c r="C1247">
        <v>2012</v>
      </c>
      <c r="D1247" t="s">
        <v>622</v>
      </c>
      <c r="E1247">
        <v>0.6</v>
      </c>
      <c r="F1247" t="s">
        <v>1242</v>
      </c>
      <c r="G1247">
        <v>2</v>
      </c>
      <c r="I1247" t="str">
        <f t="shared" si="40"/>
        <v>2ESAMadagascar2012QuantitiesI21</v>
      </c>
    </row>
    <row r="1248" spans="1:9" x14ac:dyDescent="0.25">
      <c r="A1248" t="s">
        <v>92</v>
      </c>
      <c r="B1248" t="s">
        <v>32</v>
      </c>
      <c r="C1248">
        <v>2012</v>
      </c>
      <c r="D1248" t="s">
        <v>622</v>
      </c>
      <c r="F1248" t="s">
        <v>984</v>
      </c>
      <c r="G1248">
        <v>2</v>
      </c>
      <c r="I1248" t="str">
        <f t="shared" si="40"/>
        <v>2ESAMadagascar2012QuantitiesF39</v>
      </c>
    </row>
    <row r="1249" spans="1:9" x14ac:dyDescent="0.25">
      <c r="A1249" t="s">
        <v>92</v>
      </c>
      <c r="B1249" t="s">
        <v>32</v>
      </c>
      <c r="C1249">
        <v>2012</v>
      </c>
      <c r="D1249" t="s">
        <v>622</v>
      </c>
      <c r="E1249">
        <v>0.5</v>
      </c>
      <c r="F1249" t="s">
        <v>985</v>
      </c>
      <c r="G1249">
        <v>2</v>
      </c>
      <c r="I1249" t="str">
        <f t="shared" si="40"/>
        <v>2ESAMadagascar2012QuantitiesG39</v>
      </c>
    </row>
    <row r="1250" spans="1:9" x14ac:dyDescent="0.25">
      <c r="A1250" t="s">
        <v>92</v>
      </c>
      <c r="B1250" t="s">
        <v>32</v>
      </c>
      <c r="C1250">
        <v>2012</v>
      </c>
      <c r="D1250" t="s">
        <v>622</v>
      </c>
      <c r="E1250">
        <v>0.7</v>
      </c>
      <c r="F1250" t="s">
        <v>986</v>
      </c>
      <c r="G1250">
        <v>2</v>
      </c>
      <c r="I1250" t="str">
        <f t="shared" si="40"/>
        <v>2ESAMadagascar2012QuantitiesH39</v>
      </c>
    </row>
    <row r="1251" spans="1:9" x14ac:dyDescent="0.25">
      <c r="A1251" t="s">
        <v>92</v>
      </c>
      <c r="B1251" t="s">
        <v>32</v>
      </c>
      <c r="C1251">
        <v>2012</v>
      </c>
      <c r="D1251" t="s">
        <v>622</v>
      </c>
      <c r="F1251" t="s">
        <v>1057</v>
      </c>
      <c r="G1251">
        <v>2</v>
      </c>
      <c r="I1251" t="str">
        <f t="shared" si="40"/>
        <v>2ESAMadagascar2012QuantitiesI39</v>
      </c>
    </row>
    <row r="1252" spans="1:9" x14ac:dyDescent="0.25">
      <c r="A1252" t="s">
        <v>92</v>
      </c>
      <c r="B1252" t="s">
        <v>32</v>
      </c>
      <c r="C1252">
        <v>2012</v>
      </c>
      <c r="D1252" t="s">
        <v>622</v>
      </c>
      <c r="E1252">
        <v>300000</v>
      </c>
      <c r="F1252" t="s">
        <v>994</v>
      </c>
      <c r="G1252">
        <v>2</v>
      </c>
      <c r="I1252" t="str">
        <f t="shared" si="40"/>
        <v>2ESAMadagascar2012QuantitiesF41</v>
      </c>
    </row>
    <row r="1253" spans="1:9" x14ac:dyDescent="0.25">
      <c r="A1253" t="s">
        <v>92</v>
      </c>
      <c r="B1253" t="s">
        <v>32</v>
      </c>
      <c r="C1253">
        <v>2012</v>
      </c>
      <c r="D1253" t="s">
        <v>622</v>
      </c>
      <c r="E1253">
        <v>320000</v>
      </c>
      <c r="F1253" t="s">
        <v>995</v>
      </c>
      <c r="G1253">
        <v>2</v>
      </c>
      <c r="I1253" t="str">
        <f t="shared" si="40"/>
        <v>2ESAMadagascar2012QuantitiesG41</v>
      </c>
    </row>
    <row r="1254" spans="1:9" x14ac:dyDescent="0.25">
      <c r="A1254" t="s">
        <v>92</v>
      </c>
      <c r="B1254" t="s">
        <v>32</v>
      </c>
      <c r="C1254">
        <v>2012</v>
      </c>
      <c r="D1254" t="s">
        <v>622</v>
      </c>
      <c r="E1254">
        <v>350000</v>
      </c>
      <c r="F1254" t="s">
        <v>996</v>
      </c>
      <c r="G1254">
        <v>2</v>
      </c>
      <c r="I1254" t="str">
        <f t="shared" si="40"/>
        <v>2ESAMadagascar2012QuantitiesH41</v>
      </c>
    </row>
    <row r="1255" spans="1:9" x14ac:dyDescent="0.25">
      <c r="A1255" t="s">
        <v>92</v>
      </c>
      <c r="B1255" t="s">
        <v>32</v>
      </c>
      <c r="C1255">
        <v>2012</v>
      </c>
      <c r="D1255" t="s">
        <v>622</v>
      </c>
      <c r="E1255">
        <v>420000</v>
      </c>
      <c r="F1255" t="s">
        <v>1131</v>
      </c>
      <c r="G1255">
        <v>2</v>
      </c>
      <c r="I1255" t="str">
        <f t="shared" si="40"/>
        <v>2ESAMadagascar2012QuantitiesI41</v>
      </c>
    </row>
    <row r="1256" spans="1:9" x14ac:dyDescent="0.25">
      <c r="A1256" t="s">
        <v>92</v>
      </c>
      <c r="B1256" t="s">
        <v>32</v>
      </c>
      <c r="C1256">
        <v>2012</v>
      </c>
      <c r="D1256" t="s">
        <v>622</v>
      </c>
      <c r="E1256">
        <v>600000</v>
      </c>
      <c r="F1256" t="s">
        <v>1257</v>
      </c>
      <c r="G1256">
        <v>2</v>
      </c>
      <c r="I1256" t="str">
        <f t="shared" si="40"/>
        <v>2ESAMadagascar2012QuantitiesF42</v>
      </c>
    </row>
    <row r="1257" spans="1:9" x14ac:dyDescent="0.25">
      <c r="A1257" t="s">
        <v>92</v>
      </c>
      <c r="B1257" t="s">
        <v>32</v>
      </c>
      <c r="C1257">
        <v>2012</v>
      </c>
      <c r="D1257" t="s">
        <v>622</v>
      </c>
      <c r="E1257">
        <v>620000</v>
      </c>
      <c r="F1257" t="s">
        <v>1315</v>
      </c>
      <c r="G1257">
        <v>2</v>
      </c>
      <c r="I1257" t="str">
        <f t="shared" si="40"/>
        <v>2ESAMadagascar2012QuantitiesG42</v>
      </c>
    </row>
    <row r="1258" spans="1:9" x14ac:dyDescent="0.25">
      <c r="A1258" t="s">
        <v>92</v>
      </c>
      <c r="B1258" t="s">
        <v>32</v>
      </c>
      <c r="C1258">
        <v>2012</v>
      </c>
      <c r="D1258" t="s">
        <v>622</v>
      </c>
      <c r="E1258">
        <v>650000</v>
      </c>
      <c r="F1258" t="s">
        <v>1316</v>
      </c>
      <c r="G1258">
        <v>2</v>
      </c>
      <c r="I1258" t="str">
        <f t="shared" si="40"/>
        <v>2ESAMadagascar2012QuantitiesH42</v>
      </c>
    </row>
    <row r="1259" spans="1:9" x14ac:dyDescent="0.25">
      <c r="A1259" t="s">
        <v>92</v>
      </c>
      <c r="B1259" t="s">
        <v>32</v>
      </c>
      <c r="C1259">
        <v>2012</v>
      </c>
      <c r="D1259" t="s">
        <v>622</v>
      </c>
      <c r="E1259">
        <v>720000</v>
      </c>
      <c r="F1259" t="s">
        <v>1317</v>
      </c>
      <c r="G1259">
        <v>2</v>
      </c>
      <c r="I1259" t="str">
        <f t="shared" si="40"/>
        <v>2ESAMadagascar2012QuantitiesI42</v>
      </c>
    </row>
    <row r="1260" spans="1:9" x14ac:dyDescent="0.25">
      <c r="A1260" t="s">
        <v>92</v>
      </c>
      <c r="B1260" t="s">
        <v>32</v>
      </c>
      <c r="C1260">
        <v>2012</v>
      </c>
      <c r="D1260" t="s">
        <v>621</v>
      </c>
      <c r="E1260" s="394">
        <v>0</v>
      </c>
      <c r="F1260" t="s">
        <v>936</v>
      </c>
      <c r="G1260">
        <v>2</v>
      </c>
      <c r="I1260" t="str">
        <f t="shared" si="40"/>
        <v>2ESAMadagascar2012OutputsD130</v>
      </c>
    </row>
    <row r="1261" spans="1:9" x14ac:dyDescent="0.25">
      <c r="A1261" t="s">
        <v>92</v>
      </c>
      <c r="B1261" t="s">
        <v>32</v>
      </c>
      <c r="C1261">
        <v>2012</v>
      </c>
      <c r="D1261" t="s">
        <v>621</v>
      </c>
      <c r="E1261" s="394">
        <v>0</v>
      </c>
      <c r="F1261" t="s">
        <v>937</v>
      </c>
      <c r="G1261">
        <v>2</v>
      </c>
      <c r="I1261" t="str">
        <f t="shared" si="40"/>
        <v>2ESAMadagascar2012OutputsE130</v>
      </c>
    </row>
    <row r="1262" spans="1:9" x14ac:dyDescent="0.25">
      <c r="A1262" t="s">
        <v>92</v>
      </c>
      <c r="B1262" t="s">
        <v>32</v>
      </c>
      <c r="C1262">
        <v>2012</v>
      </c>
      <c r="D1262" t="s">
        <v>621</v>
      </c>
      <c r="E1262" s="394">
        <v>0</v>
      </c>
      <c r="F1262" t="s">
        <v>938</v>
      </c>
      <c r="G1262">
        <v>2</v>
      </c>
      <c r="I1262" t="str">
        <f t="shared" si="40"/>
        <v>2ESAMadagascar2012OutputsF130</v>
      </c>
    </row>
    <row r="1263" spans="1:9" x14ac:dyDescent="0.25">
      <c r="A1263" t="s">
        <v>92</v>
      </c>
      <c r="B1263" t="s">
        <v>32</v>
      </c>
      <c r="C1263">
        <v>2012</v>
      </c>
      <c r="D1263" t="s">
        <v>621</v>
      </c>
      <c r="E1263" s="394">
        <v>0</v>
      </c>
      <c r="F1263" t="s">
        <v>939</v>
      </c>
      <c r="G1263">
        <v>2</v>
      </c>
      <c r="I1263" t="str">
        <f t="shared" si="40"/>
        <v>2ESAMadagascar2012OutputsG130</v>
      </c>
    </row>
    <row r="1264" spans="1:9" x14ac:dyDescent="0.25">
      <c r="A1264" t="s">
        <v>92</v>
      </c>
      <c r="B1264" t="s">
        <v>30</v>
      </c>
      <c r="C1264">
        <v>2012</v>
      </c>
      <c r="D1264" t="s">
        <v>622</v>
      </c>
      <c r="E1264">
        <v>0.45</v>
      </c>
      <c r="F1264" t="s">
        <v>1014</v>
      </c>
      <c r="G1264">
        <v>2</v>
      </c>
      <c r="I1264" t="str">
        <f t="shared" ref="I1264:I1274" si="41">G1264&amp;A1264&amp;B1264&amp;C1264&amp;D1264&amp;F1264</f>
        <v>2ESAKenya2012QuantitiesF21</v>
      </c>
    </row>
    <row r="1265" spans="1:9" x14ac:dyDescent="0.25">
      <c r="A1265" t="s">
        <v>92</v>
      </c>
      <c r="B1265" t="s">
        <v>30</v>
      </c>
      <c r="C1265">
        <v>2012</v>
      </c>
      <c r="D1265" t="s">
        <v>622</v>
      </c>
      <c r="E1265">
        <v>0.5</v>
      </c>
      <c r="F1265" t="s">
        <v>1240</v>
      </c>
      <c r="G1265">
        <v>2</v>
      </c>
      <c r="I1265" t="str">
        <f t="shared" si="41"/>
        <v>2ESAKenya2012QuantitiesG21</v>
      </c>
    </row>
    <row r="1266" spans="1:9" x14ac:dyDescent="0.25">
      <c r="A1266" t="s">
        <v>92</v>
      </c>
      <c r="B1266" t="s">
        <v>30</v>
      </c>
      <c r="C1266">
        <v>2012</v>
      </c>
      <c r="D1266" t="s">
        <v>622</v>
      </c>
      <c r="E1266">
        <v>0.55000000000000004</v>
      </c>
      <c r="F1266" t="s">
        <v>1241</v>
      </c>
      <c r="G1266">
        <v>2</v>
      </c>
      <c r="I1266" t="str">
        <f t="shared" si="41"/>
        <v>2ESAKenya2012QuantitiesH21</v>
      </c>
    </row>
    <row r="1267" spans="1:9" x14ac:dyDescent="0.25">
      <c r="A1267" t="s">
        <v>92</v>
      </c>
      <c r="B1267" t="s">
        <v>30</v>
      </c>
      <c r="C1267">
        <v>2012</v>
      </c>
      <c r="D1267" t="s">
        <v>622</v>
      </c>
      <c r="E1267">
        <v>0.6</v>
      </c>
      <c r="F1267" t="s">
        <v>1242</v>
      </c>
      <c r="G1267">
        <v>2</v>
      </c>
      <c r="I1267" t="str">
        <f t="shared" si="41"/>
        <v>2ESAKenya2012QuantitiesI21</v>
      </c>
    </row>
    <row r="1268" spans="1:9" x14ac:dyDescent="0.25">
      <c r="A1268" t="s">
        <v>92</v>
      </c>
      <c r="B1268" t="s">
        <v>42</v>
      </c>
      <c r="C1268">
        <v>2012</v>
      </c>
      <c r="D1268" t="s">
        <v>622</v>
      </c>
      <c r="E1268">
        <v>0.7</v>
      </c>
      <c r="F1268" t="s">
        <v>1014</v>
      </c>
      <c r="G1268">
        <v>2</v>
      </c>
      <c r="I1268" t="str">
        <f t="shared" si="41"/>
        <v>2ESAZambia2012QuantitiesF21</v>
      </c>
    </row>
    <row r="1269" spans="1:9" x14ac:dyDescent="0.25">
      <c r="A1269" t="s">
        <v>92</v>
      </c>
      <c r="B1269" t="s">
        <v>42</v>
      </c>
      <c r="C1269">
        <v>2012</v>
      </c>
      <c r="D1269" t="s">
        <v>622</v>
      </c>
      <c r="E1269">
        <v>0.75</v>
      </c>
      <c r="F1269" t="s">
        <v>1240</v>
      </c>
      <c r="G1269">
        <v>2</v>
      </c>
      <c r="I1269" t="str">
        <f t="shared" si="41"/>
        <v>2ESAZambia2012QuantitiesG21</v>
      </c>
    </row>
    <row r="1270" spans="1:9" x14ac:dyDescent="0.25">
      <c r="A1270" t="s">
        <v>92</v>
      </c>
      <c r="B1270" t="s">
        <v>42</v>
      </c>
      <c r="C1270">
        <v>2012</v>
      </c>
      <c r="D1270" t="s">
        <v>622</v>
      </c>
      <c r="E1270">
        <v>0.8</v>
      </c>
      <c r="F1270" t="s">
        <v>1241</v>
      </c>
      <c r="G1270">
        <v>2</v>
      </c>
      <c r="I1270" t="str">
        <f t="shared" si="41"/>
        <v>2ESAZambia2012QuantitiesH21</v>
      </c>
    </row>
    <row r="1271" spans="1:9" x14ac:dyDescent="0.25">
      <c r="A1271" t="s">
        <v>92</v>
      </c>
      <c r="B1271" t="s">
        <v>30</v>
      </c>
      <c r="C1271">
        <v>2012</v>
      </c>
      <c r="D1271" t="s">
        <v>622</v>
      </c>
      <c r="E1271">
        <v>9249.9691643755505</v>
      </c>
      <c r="F1271" t="s">
        <v>1330</v>
      </c>
      <c r="G1271">
        <v>2</v>
      </c>
      <c r="I1271" t="str">
        <f t="shared" si="41"/>
        <v>2ESAKenya2012QuantitiesF96</v>
      </c>
    </row>
    <row r="1272" spans="1:9" x14ac:dyDescent="0.25">
      <c r="A1272" t="s">
        <v>92</v>
      </c>
      <c r="B1272" t="s">
        <v>30</v>
      </c>
      <c r="C1272">
        <v>2012</v>
      </c>
      <c r="D1272" t="s">
        <v>622</v>
      </c>
      <c r="E1272">
        <v>16199.938328751103</v>
      </c>
      <c r="F1272" t="s">
        <v>1331</v>
      </c>
      <c r="G1272">
        <v>2</v>
      </c>
      <c r="I1272" t="str">
        <f t="shared" si="41"/>
        <v>2ESAKenya2012QuantitiesG96</v>
      </c>
    </row>
    <row r="1273" spans="1:9" x14ac:dyDescent="0.25">
      <c r="A1273" t="s">
        <v>92</v>
      </c>
      <c r="B1273" t="s">
        <v>30</v>
      </c>
      <c r="C1273">
        <v>2012</v>
      </c>
      <c r="D1273" t="s">
        <v>622</v>
      </c>
      <c r="E1273">
        <v>23149.907493126655</v>
      </c>
      <c r="F1273" t="s">
        <v>1332</v>
      </c>
      <c r="G1273">
        <v>2</v>
      </c>
      <c r="I1273" t="str">
        <f t="shared" si="41"/>
        <v>2ESAKenya2012QuantitiesH96</v>
      </c>
    </row>
    <row r="1274" spans="1:9" x14ac:dyDescent="0.25">
      <c r="A1274" t="s">
        <v>92</v>
      </c>
      <c r="B1274" t="s">
        <v>30</v>
      </c>
      <c r="C1274">
        <v>2012</v>
      </c>
      <c r="D1274" t="s">
        <v>622</v>
      </c>
      <c r="E1274">
        <v>30099.876657502205</v>
      </c>
      <c r="F1274" t="s">
        <v>1333</v>
      </c>
      <c r="G1274">
        <v>2</v>
      </c>
      <c r="I1274" t="str">
        <f t="shared" si="41"/>
        <v>2ESAKenya2012QuantitiesI96</v>
      </c>
    </row>
    <row r="1275" spans="1:9" x14ac:dyDescent="0.25">
      <c r="A1275" t="s">
        <v>92</v>
      </c>
      <c r="B1275" t="s">
        <v>24</v>
      </c>
      <c r="C1275">
        <v>2012</v>
      </c>
      <c r="D1275" t="s">
        <v>620</v>
      </c>
      <c r="F1275" t="s">
        <v>961</v>
      </c>
      <c r="G1275">
        <v>2</v>
      </c>
      <c r="I1275" t="str">
        <f t="shared" ref="I1275:I1297" si="42">G1275&amp;A1275&amp;B1275&amp;C1275&amp;D1275&amp;F1275</f>
        <v>2ESAAngola2012StrategyF5</v>
      </c>
    </row>
    <row r="1276" spans="1:9" x14ac:dyDescent="0.25">
      <c r="A1276" t="s">
        <v>92</v>
      </c>
      <c r="B1276" t="s">
        <v>24</v>
      </c>
      <c r="C1276">
        <v>2012</v>
      </c>
      <c r="D1276" t="s">
        <v>622</v>
      </c>
      <c r="E1276">
        <v>7</v>
      </c>
      <c r="F1276" t="s">
        <v>623</v>
      </c>
      <c r="G1276">
        <v>2</v>
      </c>
      <c r="I1276" t="str">
        <f t="shared" si="42"/>
        <v>2ESAAngola2012QuantitiesH2</v>
      </c>
    </row>
    <row r="1277" spans="1:9" x14ac:dyDescent="0.25">
      <c r="A1277" t="s">
        <v>92</v>
      </c>
      <c r="B1277" t="s">
        <v>24</v>
      </c>
      <c r="C1277">
        <v>2012</v>
      </c>
      <c r="D1277" t="s">
        <v>622</v>
      </c>
      <c r="E1277">
        <v>2014</v>
      </c>
      <c r="F1277" t="s">
        <v>624</v>
      </c>
      <c r="G1277">
        <v>2</v>
      </c>
      <c r="I1277" t="str">
        <f t="shared" si="42"/>
        <v>2ESAAngola2012QuantitiesF4</v>
      </c>
    </row>
    <row r="1278" spans="1:9" x14ac:dyDescent="0.25">
      <c r="A1278" t="s">
        <v>92</v>
      </c>
      <c r="B1278" t="s">
        <v>24</v>
      </c>
      <c r="C1278">
        <v>2012</v>
      </c>
      <c r="D1278" t="s">
        <v>622</v>
      </c>
      <c r="E1278">
        <v>0.09</v>
      </c>
      <c r="F1278" t="s">
        <v>962</v>
      </c>
      <c r="G1278">
        <v>2</v>
      </c>
      <c r="I1278" t="str">
        <f t="shared" si="42"/>
        <v>2ESAAngola2012QuantitiesG6</v>
      </c>
    </row>
    <row r="1279" spans="1:9" x14ac:dyDescent="0.25">
      <c r="A1279" t="s">
        <v>92</v>
      </c>
      <c r="B1279" t="s">
        <v>24</v>
      </c>
      <c r="C1279">
        <v>2012</v>
      </c>
      <c r="D1279" t="s">
        <v>622</v>
      </c>
      <c r="E1279">
        <v>0.09</v>
      </c>
      <c r="F1279" t="s">
        <v>1048</v>
      </c>
      <c r="G1279">
        <v>2</v>
      </c>
      <c r="I1279" t="str">
        <f t="shared" si="42"/>
        <v>2ESAAngola2012QuantitiesH6</v>
      </c>
    </row>
    <row r="1280" spans="1:9" x14ac:dyDescent="0.25">
      <c r="A1280" t="s">
        <v>92</v>
      </c>
      <c r="B1280" t="s">
        <v>24</v>
      </c>
      <c r="C1280">
        <v>2012</v>
      </c>
      <c r="D1280" t="s">
        <v>622</v>
      </c>
      <c r="E1280">
        <v>0.08</v>
      </c>
      <c r="F1280" t="s">
        <v>1049</v>
      </c>
      <c r="G1280">
        <v>2</v>
      </c>
      <c r="I1280" t="str">
        <f t="shared" si="42"/>
        <v>2ESAAngola2012QuantitiesI6</v>
      </c>
    </row>
    <row r="1281" spans="1:9" x14ac:dyDescent="0.25">
      <c r="A1281" t="s">
        <v>92</v>
      </c>
      <c r="B1281" t="s">
        <v>24</v>
      </c>
      <c r="C1281">
        <v>2012</v>
      </c>
      <c r="D1281" t="s">
        <v>622</v>
      </c>
      <c r="E1281">
        <v>0.08</v>
      </c>
      <c r="F1281" t="s">
        <v>1050</v>
      </c>
      <c r="G1281">
        <v>2</v>
      </c>
      <c r="I1281" t="str">
        <f t="shared" si="42"/>
        <v>2ESAAngola2012QuantitiesJ6</v>
      </c>
    </row>
    <row r="1282" spans="1:9" x14ac:dyDescent="0.25">
      <c r="A1282" t="s">
        <v>92</v>
      </c>
      <c r="B1282" t="s">
        <v>24</v>
      </c>
      <c r="C1282">
        <v>2012</v>
      </c>
      <c r="D1282" t="s">
        <v>622</v>
      </c>
      <c r="E1282">
        <v>7.4999999999999997E-2</v>
      </c>
      <c r="F1282" t="s">
        <v>1051</v>
      </c>
      <c r="G1282">
        <v>2</v>
      </c>
      <c r="I1282" t="str">
        <f t="shared" si="42"/>
        <v>2ESAAngola2012QuantitiesK6</v>
      </c>
    </row>
    <row r="1283" spans="1:9" x14ac:dyDescent="0.25">
      <c r="A1283" t="s">
        <v>92</v>
      </c>
      <c r="B1283" t="s">
        <v>24</v>
      </c>
      <c r="C1283">
        <v>2012</v>
      </c>
      <c r="D1283" t="s">
        <v>622</v>
      </c>
      <c r="E1283">
        <v>7.0000000000000007E-2</v>
      </c>
      <c r="F1283" t="s">
        <v>1265</v>
      </c>
      <c r="G1283">
        <v>2</v>
      </c>
      <c r="I1283" t="str">
        <f t="shared" si="42"/>
        <v>2ESAAngola2012QuantitiesL6</v>
      </c>
    </row>
    <row r="1284" spans="1:9" x14ac:dyDescent="0.25">
      <c r="A1284" t="s">
        <v>92</v>
      </c>
      <c r="B1284" t="s">
        <v>24</v>
      </c>
      <c r="C1284">
        <v>2012</v>
      </c>
      <c r="D1284" t="s">
        <v>622</v>
      </c>
      <c r="E1284">
        <v>4</v>
      </c>
      <c r="F1284" t="s">
        <v>984</v>
      </c>
      <c r="G1284">
        <v>2</v>
      </c>
      <c r="I1284" t="str">
        <f t="shared" si="42"/>
        <v>2ESAAngola2012QuantitiesF39</v>
      </c>
    </row>
    <row r="1285" spans="1:9" x14ac:dyDescent="0.25">
      <c r="A1285" t="s">
        <v>92</v>
      </c>
      <c r="B1285" t="s">
        <v>24</v>
      </c>
      <c r="C1285">
        <v>2012</v>
      </c>
      <c r="D1285" t="s">
        <v>622</v>
      </c>
      <c r="F1285" t="s">
        <v>985</v>
      </c>
      <c r="G1285">
        <v>2</v>
      </c>
      <c r="I1285" t="str">
        <f t="shared" si="42"/>
        <v>2ESAAngola2012QuantitiesG39</v>
      </c>
    </row>
    <row r="1286" spans="1:9" x14ac:dyDescent="0.25">
      <c r="A1286" t="s">
        <v>92</v>
      </c>
      <c r="B1286" t="s">
        <v>24</v>
      </c>
      <c r="C1286">
        <v>2012</v>
      </c>
      <c r="D1286" t="s">
        <v>622</v>
      </c>
      <c r="F1286" t="s">
        <v>986</v>
      </c>
      <c r="G1286">
        <v>2</v>
      </c>
      <c r="I1286" t="str">
        <f t="shared" si="42"/>
        <v>2ESAAngola2012QuantitiesH39</v>
      </c>
    </row>
    <row r="1287" spans="1:9" x14ac:dyDescent="0.25">
      <c r="A1287" t="s">
        <v>92</v>
      </c>
      <c r="B1287" t="s">
        <v>24</v>
      </c>
      <c r="C1287">
        <v>2012</v>
      </c>
      <c r="D1287" t="s">
        <v>622</v>
      </c>
      <c r="E1287">
        <v>4</v>
      </c>
      <c r="F1287" t="s">
        <v>1057</v>
      </c>
      <c r="G1287">
        <v>2</v>
      </c>
      <c r="I1287" t="str">
        <f t="shared" si="42"/>
        <v>2ESAAngola2012QuantitiesI39</v>
      </c>
    </row>
    <row r="1288" spans="1:9" x14ac:dyDescent="0.25">
      <c r="A1288" t="s">
        <v>92</v>
      </c>
      <c r="B1288" t="s">
        <v>24</v>
      </c>
      <c r="C1288">
        <v>2012</v>
      </c>
      <c r="D1288" t="s">
        <v>622</v>
      </c>
      <c r="F1288" t="s">
        <v>1058</v>
      </c>
      <c r="G1288">
        <v>2</v>
      </c>
      <c r="I1288" t="str">
        <f t="shared" si="42"/>
        <v>2ESAAngola2012QuantitiesJ39</v>
      </c>
    </row>
    <row r="1289" spans="1:9" x14ac:dyDescent="0.25">
      <c r="A1289" t="s">
        <v>92</v>
      </c>
      <c r="B1289" t="s">
        <v>24</v>
      </c>
      <c r="C1289">
        <v>2012</v>
      </c>
      <c r="D1289" t="s">
        <v>622</v>
      </c>
      <c r="F1289" t="s">
        <v>1059</v>
      </c>
      <c r="G1289">
        <v>2</v>
      </c>
      <c r="I1289" t="str">
        <f t="shared" si="42"/>
        <v>2ESAAngola2012QuantitiesK39</v>
      </c>
    </row>
    <row r="1290" spans="1:9" x14ac:dyDescent="0.25">
      <c r="A1290" t="s">
        <v>92</v>
      </c>
      <c r="B1290" t="s">
        <v>24</v>
      </c>
      <c r="C1290">
        <v>2012</v>
      </c>
      <c r="D1290" t="s">
        <v>622</v>
      </c>
      <c r="E1290">
        <v>4</v>
      </c>
      <c r="F1290" t="s">
        <v>1270</v>
      </c>
      <c r="G1290">
        <v>2</v>
      </c>
      <c r="I1290" t="str">
        <f t="shared" si="42"/>
        <v>2ESAAngola2012QuantitiesL39</v>
      </c>
    </row>
    <row r="1291" spans="1:9" x14ac:dyDescent="0.25">
      <c r="A1291" t="s">
        <v>92</v>
      </c>
      <c r="B1291" t="s">
        <v>24</v>
      </c>
      <c r="C1291">
        <v>2012</v>
      </c>
      <c r="D1291" t="s">
        <v>621</v>
      </c>
      <c r="E1291" s="394">
        <v>0</v>
      </c>
      <c r="F1291" t="s">
        <v>936</v>
      </c>
      <c r="G1291">
        <v>2</v>
      </c>
      <c r="I1291" t="str">
        <f t="shared" si="42"/>
        <v>2ESAAngola2012OutputsD130</v>
      </c>
    </row>
    <row r="1292" spans="1:9" x14ac:dyDescent="0.25">
      <c r="A1292" t="s">
        <v>92</v>
      </c>
      <c r="B1292" t="s">
        <v>24</v>
      </c>
      <c r="C1292">
        <v>2012</v>
      </c>
      <c r="D1292" t="s">
        <v>621</v>
      </c>
      <c r="E1292" s="394">
        <v>0</v>
      </c>
      <c r="F1292" t="s">
        <v>937</v>
      </c>
      <c r="G1292">
        <v>2</v>
      </c>
      <c r="I1292" t="str">
        <f t="shared" si="42"/>
        <v>2ESAAngola2012OutputsE130</v>
      </c>
    </row>
    <row r="1293" spans="1:9" x14ac:dyDescent="0.25">
      <c r="A1293" t="s">
        <v>92</v>
      </c>
      <c r="B1293" t="s">
        <v>24</v>
      </c>
      <c r="C1293">
        <v>2012</v>
      </c>
      <c r="D1293" t="s">
        <v>621</v>
      </c>
      <c r="E1293" s="394">
        <v>0</v>
      </c>
      <c r="F1293" t="s">
        <v>938</v>
      </c>
      <c r="G1293">
        <v>2</v>
      </c>
      <c r="I1293" t="str">
        <f t="shared" si="42"/>
        <v>2ESAAngola2012OutputsF130</v>
      </c>
    </row>
    <row r="1294" spans="1:9" x14ac:dyDescent="0.25">
      <c r="A1294" t="s">
        <v>92</v>
      </c>
      <c r="B1294" t="s">
        <v>24</v>
      </c>
      <c r="C1294">
        <v>2012</v>
      </c>
      <c r="D1294" t="s">
        <v>621</v>
      </c>
      <c r="E1294" s="394">
        <v>0</v>
      </c>
      <c r="F1294" t="s">
        <v>939</v>
      </c>
      <c r="G1294">
        <v>2</v>
      </c>
      <c r="I1294" t="str">
        <f t="shared" si="42"/>
        <v>2ESAAngola2012OutputsG130</v>
      </c>
    </row>
    <row r="1295" spans="1:9" x14ac:dyDescent="0.25">
      <c r="A1295" t="s">
        <v>92</v>
      </c>
      <c r="B1295" t="s">
        <v>24</v>
      </c>
      <c r="C1295">
        <v>2012</v>
      </c>
      <c r="D1295" t="s">
        <v>621</v>
      </c>
      <c r="E1295" s="394">
        <v>0</v>
      </c>
      <c r="F1295" t="s">
        <v>940</v>
      </c>
      <c r="G1295">
        <v>2</v>
      </c>
      <c r="I1295" t="str">
        <f t="shared" si="42"/>
        <v>2ESAAngola2012OutputsH130</v>
      </c>
    </row>
    <row r="1296" spans="1:9" x14ac:dyDescent="0.25">
      <c r="A1296" t="s">
        <v>92</v>
      </c>
      <c r="B1296" t="s">
        <v>24</v>
      </c>
      <c r="C1296">
        <v>2012</v>
      </c>
      <c r="D1296" t="s">
        <v>621</v>
      </c>
      <c r="E1296" s="394">
        <v>0</v>
      </c>
      <c r="F1296" t="s">
        <v>941</v>
      </c>
      <c r="G1296">
        <v>2</v>
      </c>
      <c r="I1296" t="str">
        <f t="shared" si="42"/>
        <v>2ESAAngola2012OutputsI130</v>
      </c>
    </row>
    <row r="1297" spans="1:9" x14ac:dyDescent="0.25">
      <c r="A1297" t="s">
        <v>92</v>
      </c>
      <c r="B1297" t="s">
        <v>24</v>
      </c>
      <c r="C1297">
        <v>2012</v>
      </c>
      <c r="D1297" t="s">
        <v>621</v>
      </c>
      <c r="E1297" s="394">
        <v>0</v>
      </c>
      <c r="F1297" t="s">
        <v>942</v>
      </c>
      <c r="G1297">
        <v>2</v>
      </c>
      <c r="I1297" t="str">
        <f t="shared" si="42"/>
        <v>2ESAAngola2012OutputsJ130</v>
      </c>
    </row>
    <row r="1298" spans="1:9" x14ac:dyDescent="0.25">
      <c r="A1298" t="s">
        <v>92</v>
      </c>
      <c r="B1298" t="s">
        <v>30</v>
      </c>
      <c r="C1298">
        <v>2012</v>
      </c>
      <c r="D1298" t="s">
        <v>622</v>
      </c>
      <c r="E1298">
        <v>7.4999999999999997E-2</v>
      </c>
      <c r="F1298" t="s">
        <v>1341</v>
      </c>
      <c r="G1298">
        <v>2</v>
      </c>
      <c r="I1298" t="str">
        <f>G1298&amp;A1298&amp;B1298&amp;C1298&amp;D1298&amp;F1298</f>
        <v>2ESAKenya2012QuantitiesG100</v>
      </c>
    </row>
    <row r="1299" spans="1:9" x14ac:dyDescent="0.25">
      <c r="A1299" t="s">
        <v>92</v>
      </c>
      <c r="B1299" t="s">
        <v>30</v>
      </c>
      <c r="C1299">
        <v>2012</v>
      </c>
      <c r="D1299" t="s">
        <v>622</v>
      </c>
      <c r="E1299">
        <v>0.09</v>
      </c>
      <c r="F1299" t="s">
        <v>1342</v>
      </c>
      <c r="G1299">
        <v>2</v>
      </c>
      <c r="I1299" t="str">
        <f>G1299&amp;A1299&amp;B1299&amp;C1299&amp;D1299&amp;F1299</f>
        <v>2ESAKenya2012QuantitiesH100</v>
      </c>
    </row>
    <row r="1300" spans="1:9" x14ac:dyDescent="0.25">
      <c r="A1300" t="s">
        <v>92</v>
      </c>
      <c r="B1300" t="s">
        <v>29</v>
      </c>
      <c r="C1300">
        <v>2012</v>
      </c>
      <c r="D1300" t="s">
        <v>622</v>
      </c>
      <c r="E1300">
        <v>0.83</v>
      </c>
      <c r="F1300" t="s">
        <v>1346</v>
      </c>
      <c r="G1300">
        <v>2</v>
      </c>
      <c r="I1300" t="str">
        <f t="shared" ref="I1300:I1311" si="43">G1300&amp;A1300&amp;B1300&amp;C1300&amp;D1300&amp;F1300</f>
        <v>2ESAEthiopia2012QuantitiesF100</v>
      </c>
    </row>
    <row r="1301" spans="1:9" x14ac:dyDescent="0.25">
      <c r="A1301" t="s">
        <v>92</v>
      </c>
      <c r="B1301" t="s">
        <v>29</v>
      </c>
      <c r="C1301">
        <v>2012</v>
      </c>
      <c r="D1301" t="s">
        <v>622</v>
      </c>
      <c r="E1301">
        <v>0.84</v>
      </c>
      <c r="F1301" t="s">
        <v>1341</v>
      </c>
      <c r="G1301">
        <v>2</v>
      </c>
      <c r="I1301" t="str">
        <f t="shared" si="43"/>
        <v>2ESAEthiopia2012QuantitiesG100</v>
      </c>
    </row>
    <row r="1302" spans="1:9" x14ac:dyDescent="0.25">
      <c r="A1302" t="s">
        <v>92</v>
      </c>
      <c r="B1302" t="s">
        <v>29</v>
      </c>
      <c r="C1302">
        <v>2012</v>
      </c>
      <c r="D1302" t="s">
        <v>622</v>
      </c>
      <c r="E1302">
        <v>0.85</v>
      </c>
      <c r="F1302" t="s">
        <v>1342</v>
      </c>
      <c r="G1302">
        <v>2</v>
      </c>
      <c r="I1302" t="str">
        <f t="shared" si="43"/>
        <v>2ESAEthiopia2012QuantitiesH100</v>
      </c>
    </row>
    <row r="1303" spans="1:9" x14ac:dyDescent="0.25">
      <c r="A1303" t="s">
        <v>92</v>
      </c>
      <c r="B1303" t="s">
        <v>29</v>
      </c>
      <c r="C1303">
        <v>2012</v>
      </c>
      <c r="D1303" t="s">
        <v>622</v>
      </c>
      <c r="E1303">
        <v>0.87</v>
      </c>
      <c r="F1303" t="s">
        <v>1347</v>
      </c>
      <c r="G1303">
        <v>2</v>
      </c>
      <c r="I1303" t="str">
        <f t="shared" si="43"/>
        <v>2ESAEthiopia2012QuantitiesI100</v>
      </c>
    </row>
    <row r="1304" spans="1:9" x14ac:dyDescent="0.25">
      <c r="A1304" t="s">
        <v>92</v>
      </c>
      <c r="B1304" t="s">
        <v>29</v>
      </c>
      <c r="C1304">
        <v>2012</v>
      </c>
      <c r="D1304" t="s">
        <v>622</v>
      </c>
      <c r="E1304">
        <v>0.89</v>
      </c>
      <c r="F1304" t="s">
        <v>1348</v>
      </c>
      <c r="G1304">
        <v>2</v>
      </c>
      <c r="I1304" t="str">
        <f t="shared" si="43"/>
        <v>2ESAEthiopia2012QuantitiesJ100</v>
      </c>
    </row>
    <row r="1305" spans="1:9" x14ac:dyDescent="0.25">
      <c r="A1305" t="s">
        <v>92</v>
      </c>
      <c r="B1305" t="s">
        <v>29</v>
      </c>
      <c r="C1305">
        <v>2012</v>
      </c>
      <c r="D1305" t="s">
        <v>622</v>
      </c>
      <c r="E1305">
        <v>0.93</v>
      </c>
      <c r="F1305" t="s">
        <v>1349</v>
      </c>
      <c r="G1305">
        <v>2</v>
      </c>
      <c r="I1305" t="str">
        <f t="shared" si="43"/>
        <v>2ESAEthiopia2012QuantitiesK100</v>
      </c>
    </row>
    <row r="1306" spans="1:9" x14ac:dyDescent="0.25">
      <c r="A1306" t="s">
        <v>92</v>
      </c>
      <c r="B1306" t="s">
        <v>42</v>
      </c>
      <c r="C1306">
        <v>2012</v>
      </c>
      <c r="D1306" t="s">
        <v>620</v>
      </c>
      <c r="E1306">
        <v>0.95</v>
      </c>
      <c r="F1306" t="s">
        <v>1282</v>
      </c>
      <c r="G1306">
        <v>2</v>
      </c>
      <c r="I1306" t="str">
        <f t="shared" si="43"/>
        <v>2ESAZambia2012StrategyF13</v>
      </c>
    </row>
    <row r="1307" spans="1:9" x14ac:dyDescent="0.25">
      <c r="A1307" t="s">
        <v>92</v>
      </c>
      <c r="C1307">
        <v>2012</v>
      </c>
      <c r="D1307" t="s">
        <v>622</v>
      </c>
      <c r="E1307">
        <v>1.4</v>
      </c>
      <c r="F1307" t="s">
        <v>1065</v>
      </c>
      <c r="G1307">
        <v>2</v>
      </c>
      <c r="I1307" t="str">
        <f t="shared" si="43"/>
        <v>2ESA2012QuantitiesF51</v>
      </c>
    </row>
    <row r="1308" spans="1:9" x14ac:dyDescent="0.25">
      <c r="A1308" t="s">
        <v>92</v>
      </c>
      <c r="B1308" t="s">
        <v>42</v>
      </c>
      <c r="C1308">
        <v>2012</v>
      </c>
      <c r="D1308" t="s">
        <v>622</v>
      </c>
      <c r="E1308">
        <v>1.4</v>
      </c>
      <c r="F1308" t="s">
        <v>1066</v>
      </c>
      <c r="G1308">
        <v>2</v>
      </c>
      <c r="I1308" t="str">
        <f>G1308&amp;A1308&amp;B1308&amp;C1308&amp;D1308&amp;F1308</f>
        <v>2ESAZambia2012QuantitiesG51</v>
      </c>
    </row>
    <row r="1309" spans="1:9" x14ac:dyDescent="0.25">
      <c r="A1309" t="s">
        <v>92</v>
      </c>
      <c r="C1309">
        <v>2012</v>
      </c>
      <c r="D1309" t="s">
        <v>622</v>
      </c>
      <c r="E1309">
        <v>1.3</v>
      </c>
      <c r="F1309" t="s">
        <v>1067</v>
      </c>
      <c r="G1309">
        <v>2</v>
      </c>
      <c r="I1309" t="str">
        <f t="shared" si="43"/>
        <v>2ESA2012QuantitiesH51</v>
      </c>
    </row>
    <row r="1310" spans="1:9" x14ac:dyDescent="0.25">
      <c r="A1310" t="s">
        <v>92</v>
      </c>
      <c r="B1310" t="s">
        <v>42</v>
      </c>
      <c r="C1310">
        <v>2012</v>
      </c>
      <c r="D1310" t="s">
        <v>622</v>
      </c>
      <c r="E1310">
        <v>4</v>
      </c>
      <c r="F1310" t="s">
        <v>1022</v>
      </c>
      <c r="G1310">
        <v>2</v>
      </c>
      <c r="I1310" t="str">
        <f>G1310&amp;A1310&amp;B1310&amp;C1310&amp;D1310&amp;F1310</f>
        <v>2ESAZambia2012QuantitiesF58</v>
      </c>
    </row>
    <row r="1311" spans="1:9" x14ac:dyDescent="0.25">
      <c r="A1311" t="s">
        <v>92</v>
      </c>
      <c r="C1311">
        <v>2012</v>
      </c>
      <c r="D1311" t="s">
        <v>622</v>
      </c>
      <c r="E1311">
        <v>4</v>
      </c>
      <c r="F1311" t="s">
        <v>1023</v>
      </c>
      <c r="G1311">
        <v>2</v>
      </c>
      <c r="I1311" t="str">
        <f t="shared" si="43"/>
        <v>2ESA2012QuantitiesG58</v>
      </c>
    </row>
    <row r="1312" spans="1:9" x14ac:dyDescent="0.25">
      <c r="A1312" t="s">
        <v>92</v>
      </c>
      <c r="B1312" t="s">
        <v>42</v>
      </c>
      <c r="C1312">
        <v>2012</v>
      </c>
      <c r="D1312" t="s">
        <v>622</v>
      </c>
      <c r="E1312">
        <v>4</v>
      </c>
      <c r="F1312" t="s">
        <v>1024</v>
      </c>
      <c r="G1312">
        <v>2</v>
      </c>
      <c r="I1312" t="str">
        <f t="shared" ref="I1312:I1318" si="44">G1312&amp;A1312&amp;B1312&amp;C1312&amp;D1312&amp;F1312</f>
        <v>2ESAZambia2012QuantitiesH58</v>
      </c>
    </row>
    <row r="1313" spans="1:9" x14ac:dyDescent="0.25">
      <c r="A1313" t="s">
        <v>92</v>
      </c>
      <c r="B1313" t="s">
        <v>42</v>
      </c>
      <c r="C1313">
        <v>2012</v>
      </c>
      <c r="D1313" t="s">
        <v>622</v>
      </c>
      <c r="E1313">
        <v>1.4</v>
      </c>
      <c r="F1313" t="s">
        <v>1065</v>
      </c>
      <c r="G1313">
        <v>2</v>
      </c>
      <c r="I1313" t="str">
        <f t="shared" si="44"/>
        <v>2ESAZambia2012QuantitiesF51</v>
      </c>
    </row>
    <row r="1314" spans="1:9" x14ac:dyDescent="0.25">
      <c r="A1314" t="s">
        <v>92</v>
      </c>
      <c r="B1314" t="s">
        <v>42</v>
      </c>
      <c r="C1314">
        <v>2012</v>
      </c>
      <c r="D1314" t="s">
        <v>622</v>
      </c>
      <c r="E1314">
        <v>1.3</v>
      </c>
      <c r="F1314" t="s">
        <v>1067</v>
      </c>
      <c r="G1314">
        <v>2</v>
      </c>
      <c r="I1314" t="str">
        <f t="shared" si="44"/>
        <v>2ESAZambia2012QuantitiesH51</v>
      </c>
    </row>
    <row r="1315" spans="1:9" x14ac:dyDescent="0.25">
      <c r="A1315" t="s">
        <v>92</v>
      </c>
      <c r="B1315" t="s">
        <v>42</v>
      </c>
      <c r="C1315">
        <v>2012</v>
      </c>
      <c r="D1315" t="s">
        <v>622</v>
      </c>
      <c r="E1315">
        <v>4</v>
      </c>
      <c r="F1315" t="s">
        <v>1023</v>
      </c>
      <c r="G1315">
        <v>2</v>
      </c>
      <c r="I1315" t="str">
        <f t="shared" si="44"/>
        <v>2ESAZambia2012QuantitiesG58</v>
      </c>
    </row>
    <row r="1316" spans="1:9" x14ac:dyDescent="0.25">
      <c r="A1316" t="s">
        <v>92</v>
      </c>
      <c r="B1316" t="s">
        <v>42</v>
      </c>
      <c r="C1316">
        <v>2012</v>
      </c>
      <c r="D1316" t="s">
        <v>622</v>
      </c>
      <c r="E1316">
        <v>0.3</v>
      </c>
      <c r="F1316" t="s">
        <v>1346</v>
      </c>
      <c r="G1316">
        <v>2</v>
      </c>
      <c r="I1316" t="str">
        <f t="shared" si="44"/>
        <v>2ESAZambia2012QuantitiesF100</v>
      </c>
    </row>
    <row r="1317" spans="1:9" x14ac:dyDescent="0.25">
      <c r="A1317" t="s">
        <v>92</v>
      </c>
      <c r="B1317" t="s">
        <v>42</v>
      </c>
      <c r="C1317">
        <v>2012</v>
      </c>
      <c r="D1317" t="s">
        <v>622</v>
      </c>
      <c r="E1317">
        <v>0.4</v>
      </c>
      <c r="F1317" t="s">
        <v>1341</v>
      </c>
      <c r="G1317">
        <v>2</v>
      </c>
      <c r="I1317" t="str">
        <f t="shared" si="44"/>
        <v>2ESAZambia2012QuantitiesG100</v>
      </c>
    </row>
    <row r="1318" spans="1:9" x14ac:dyDescent="0.25">
      <c r="A1318" t="s">
        <v>92</v>
      </c>
      <c r="B1318" t="s">
        <v>42</v>
      </c>
      <c r="C1318">
        <v>2012</v>
      </c>
      <c r="D1318" t="s">
        <v>622</v>
      </c>
      <c r="E1318">
        <v>0.6</v>
      </c>
      <c r="F1318" t="s">
        <v>1342</v>
      </c>
      <c r="G1318">
        <v>2</v>
      </c>
      <c r="I1318" t="str">
        <f t="shared" si="44"/>
        <v>2ESAZambia2012QuantitiesH100</v>
      </c>
    </row>
  </sheetData>
  <sortState ref="A4:I801">
    <sortCondition ref="I4:I801"/>
  </sortState>
  <customSheetViews>
    <customSheetView guid="{D1870C1C-6C8B-487D-A57E-52F00C061527}" state="hidden">
      <pane xSplit="4" ySplit="3" topLeftCell="E1245" activePane="bottomRight" state="frozen"/>
      <selection pane="bottomRight" activeCell="C1270" sqref="C1270"/>
      <pageMargins left="0.7" right="0.7" top="0.75" bottom="0.75" header="0.3" footer="0.3"/>
    </customSheetView>
  </customSheetViews>
  <pageMargins left="0.7" right="0.7" top="0.75" bottom="0.75" header="0.3" footer="0.3"/>
</worksheet>
</file>

<file path=customUI/customUI14.xml><?xml version="1.0" encoding="utf-8"?>
<customUI xmlns="http://schemas.microsoft.com/office/2009/07/customui">
  <ribbon>
    <tabs>
      <tab id="myTab" label="Dummy Tool">
        <group id="group1" label="Fast navigation">
          <splitButton id="splbtn1" size="large">
            <button id="btnExtras" imageMso="ConvertDatabaseFormat" label="Main" tag="Advanced" onAction="GoMain"/>
            <menu id="splitMenu1" itemSize="normal">
              <button id="customButtonB0" label="0. Introduction" tag="Introduction Page" onAction="GoToIntroPage"/>
              <button id="customButtonB1" label="1. Input Parameters" tag="Country Data" onAction="GoToiParameters"/>
              <button id="customButtonB2" label="2. Strategy" tag="Strategy" onAction="GoToStrategy"/>
              <button id="customButtonB3" label="3. Quantities" tag="Quantities" onAction="GoToQuantities"/>
              <button id="customButtonB4" label="4. Outputs" tag="Outputs" onAction="GoToOutputs"/>
              <button id="customButtonB5" label="Country Dataset" tag="Country Data" onAction="GoToCountryData"/>
            </menu>
          </splitButton>
        </group>
        <group id="group2" label="Manage Filtering">
          <splitButton id="splbtn6" size="large">
            <button id="btnInputsFilter" imageMso="AutoFilterClassic" label="Filter Parameter" tag="Advanced" onAction="UngroupAll"/>
            <menu id="splitMenu6" itemSize="normal">
              <button id="customButtonE1" label="1.Demography/Epi" tag="Demographic parameter" onAction="GroupDemogEpi"/>
              <button id="customButtonE2" label="2.Coverage for iCCM" tag="Coverage for iCCM program" onAction="GroupCoverage"/>
              <button id="customButtonE3" label="3.Economics" tag="Diarrhea program" onAction="GroupEco"/>
            </menu>
          </splitButton>
        </group>
        <group id="group3" label="Management of Changes">
          <button id="myButton1" label="Reset All" imageMso="GroupSmartArtReset" size="normal" onAction="ResetAll"/>
          <button id="myButton2" label="Load changes" imageMso="LoadFromQuery" size="normal" onAction="LoadChanges"/>
          <button id="myButton3" label="Save changes" imageMso="SaveSelectionToQuickTablesGallery" size="normal" onAction="SaveChanges"/>
        </group>
        <group id="group4" label="Results/Outputs">
          <splitButton id="splbtn7" size="large">
            <button id="btnOutputFilter" imageMso="GroupMonitors" label="Outputs" tag="Advanced" onAction="GoToOutputs"/>
            <menu id="splitMenu7" itemSize="normal">
              <button id="customButtonE4" imageMso="SelectCurrentRegion" label="1. Country Profile" tag="Profile and trends" onAction="setProfile"/>
              <button id="customButtonE5" imageMso="XmlSchema" label="2. Resource needs" tag="Supply and Costing" onAction="setEstimates"/>
              <button id="customButtonE6" imageMso="PhotoAlbumEdit" label="3. Dashboard" tag="Monitoring progress" onAction="SetDashboard"/>
            </menu>
          </splitButton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71</vt:i4>
      </vt:variant>
    </vt:vector>
  </HeadingPairs>
  <TitlesOfParts>
    <vt:vector size="82" baseType="lpstr">
      <vt:lpstr>IntroPage</vt:lpstr>
      <vt:lpstr>iParameters</vt:lpstr>
      <vt:lpstr>Strategy</vt:lpstr>
      <vt:lpstr>Quantities</vt:lpstr>
      <vt:lpstr>Outputs</vt:lpstr>
      <vt:lpstr>CountryData</vt:lpstr>
      <vt:lpstr>Dico</vt:lpstr>
      <vt:lpstr>Quality check</vt:lpstr>
      <vt:lpstr>wrkg1</vt:lpstr>
      <vt:lpstr>Graphic Design</vt:lpstr>
      <vt:lpstr>HWG summary template</vt:lpstr>
      <vt:lpstr>_flg211</vt:lpstr>
      <vt:lpstr>_flg212</vt:lpstr>
      <vt:lpstr>_flg213</vt:lpstr>
      <vt:lpstr>_flg214</vt:lpstr>
      <vt:lpstr>_flg215</vt:lpstr>
      <vt:lpstr>_flg216</vt:lpstr>
      <vt:lpstr>cACT</vt:lpstr>
      <vt:lpstr>cAntibiotics</vt:lpstr>
      <vt:lpstr>ccAreaName</vt:lpstr>
      <vt:lpstr>ccCode</vt:lpstr>
      <vt:lpstr>ccCol1</vt:lpstr>
      <vt:lpstr>ccCountry</vt:lpstr>
      <vt:lpstr>ccDispIndic</vt:lpstr>
      <vt:lpstr>ccdispRow</vt:lpstr>
      <vt:lpstr>ccLabel1</vt:lpstr>
      <vt:lpstr>ccLabel2</vt:lpstr>
      <vt:lpstr>ccLastRow</vt:lpstr>
      <vt:lpstr>ccLastRow2</vt:lpstr>
      <vt:lpstr>ccLastRow3</vt:lpstr>
      <vt:lpstr>ccLevel2</vt:lpstr>
      <vt:lpstr>ccNbYear</vt:lpstr>
      <vt:lpstr>ccNumer</vt:lpstr>
      <vt:lpstr>ccRow</vt:lpstr>
      <vt:lpstr>ccStartYear</vt:lpstr>
      <vt:lpstr>ccTracer</vt:lpstr>
      <vt:lpstr>cctxtlbl</vt:lpstr>
      <vt:lpstr>ccYear</vt:lpstr>
      <vt:lpstr>ccYear2</vt:lpstr>
      <vt:lpstr>cflag</vt:lpstr>
      <vt:lpstr>cIRS</vt:lpstr>
      <vt:lpstr>cLLIN</vt:lpstr>
      <vt:lpstr>cMUAC</vt:lpstr>
      <vt:lpstr>cORS</vt:lpstr>
      <vt:lpstr>cRDT</vt:lpstr>
      <vt:lpstr>cRUTF</vt:lpstr>
      <vt:lpstr>cTimer</vt:lpstr>
      <vt:lpstr>cZinc</vt:lpstr>
      <vt:lpstr>iiCol</vt:lpstr>
      <vt:lpstr>iiRow</vt:lpstr>
      <vt:lpstr>rngBudget</vt:lpstr>
      <vt:lpstr>rngCommodities</vt:lpstr>
      <vt:lpstr>rngDisparity</vt:lpstr>
      <vt:lpstr>rngFlag1</vt:lpstr>
      <vt:lpstr>rngGr1</vt:lpstr>
      <vt:lpstr>rngLabel1</vt:lpstr>
      <vt:lpstr>rngTable1</vt:lpstr>
      <vt:lpstr>rngTable2</vt:lpstr>
      <vt:lpstr>rngxTable2</vt:lpstr>
      <vt:lpstr>rngxTable3</vt:lpstr>
      <vt:lpstr>ssLev</vt:lpstr>
      <vt:lpstr>ssLevel</vt:lpstr>
      <vt:lpstr>uACT</vt:lpstr>
      <vt:lpstr>uAntibiotics</vt:lpstr>
      <vt:lpstr>uCountry</vt:lpstr>
      <vt:lpstr>uIRS</vt:lpstr>
      <vt:lpstr>uLLIN</vt:lpstr>
      <vt:lpstr>uMUAC</vt:lpstr>
      <vt:lpstr>uNbYear</vt:lpstr>
      <vt:lpstr>uNumber</vt:lpstr>
      <vt:lpstr>uORS</vt:lpstr>
      <vt:lpstr>uRDT</vt:lpstr>
      <vt:lpstr>uRUTF</vt:lpstr>
      <vt:lpstr>uTick</vt:lpstr>
      <vt:lpstr>uTimer</vt:lpstr>
      <vt:lpstr>uTracer</vt:lpstr>
      <vt:lpstr>uYesNo</vt:lpstr>
      <vt:lpstr>uZinc</vt:lpstr>
      <vt:lpstr>vflag</vt:lpstr>
      <vt:lpstr>vLevelName</vt:lpstr>
      <vt:lpstr>xxCtry1</vt:lpstr>
      <vt:lpstr>xxRow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ESARO</dc:creator>
  <cp:lastModifiedBy>Jennifer Jiggetts</cp:lastModifiedBy>
  <cp:lastPrinted>2019-07-02T22:53:48Z</cp:lastPrinted>
  <dcterms:created xsi:type="dcterms:W3CDTF">2012-01-17T13:45:49Z</dcterms:created>
  <dcterms:modified xsi:type="dcterms:W3CDTF">2019-07-02T22:58:57Z</dcterms:modified>
  <cp:contentStatus/>
</cp:coreProperties>
</file>